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diana.usuga\Desktop\Liliana\"/>
    </mc:Choice>
  </mc:AlternateContent>
  <xr:revisionPtr revIDLastSave="0" documentId="13_ncr:1_{403F46B3-6883-4E06-8C08-698CF4591512}" xr6:coauthVersionLast="47" xr6:coauthVersionMax="47" xr10:uidLastSave="{00000000-0000-0000-0000-000000000000}"/>
  <bookViews>
    <workbookView xWindow="-110" yWindow="-110" windowWidth="19420" windowHeight="10300" activeTab="1" xr2:uid="{00000000-000D-0000-FFFF-FFFF00000000}"/>
  </bookViews>
  <sheets>
    <sheet name="Ejecucion_gastos_2025_Dic" sheetId="4" r:id="rId1"/>
    <sheet name="Ejecución_Ingresos_2025_Dic" sheetId="11" r:id="rId2"/>
    <sheet name="Egresos_Fun_Dic" sheetId="5" state="hidden" r:id="rId3"/>
    <sheet name="Egresos_Inv_Dic" sheetId="6" state="hidden" r:id="rId4"/>
    <sheet name="F-CF-RC-004 (2)" sheetId="9"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0">[1]DEUDANEW!#REF!</definedName>
    <definedName name="\A">#REF!</definedName>
    <definedName name="\C">#REF!</definedName>
    <definedName name="\m">[1]DEUDANEW!#REF!</definedName>
    <definedName name="\p">#REF!</definedName>
    <definedName name="\z">[2]LEPMELTC.XLS!$C$778</definedName>
    <definedName name="____________________________________r">#REF!</definedName>
    <definedName name="__________________________________r">#REF!</definedName>
    <definedName name="________________________________r">#REF!</definedName>
    <definedName name="______________________________r">#REF!</definedName>
    <definedName name="_____________________________r">#REF!</definedName>
    <definedName name="___________________________r">#REF!</definedName>
    <definedName name="_________________________r">#REF!</definedName>
    <definedName name="________________________r">#REF!</definedName>
    <definedName name="_______________________r">#REF!</definedName>
    <definedName name="_____________________r">#REF!</definedName>
    <definedName name="____________________r">#REF!</definedName>
    <definedName name="___________________r">#REF!</definedName>
    <definedName name="_________________r">#REF!</definedName>
    <definedName name="________________r">#REF!</definedName>
    <definedName name="_______________r">#REF!</definedName>
    <definedName name="_____________r">#REF!</definedName>
    <definedName name="____________r">#REF!</definedName>
    <definedName name="___________r">#REF!</definedName>
    <definedName name="__________r">#REF!</definedName>
    <definedName name="________r">#REF!</definedName>
    <definedName name="_______r">#REF!</definedName>
    <definedName name="______r">#REF!</definedName>
    <definedName name="____r">#REF!</definedName>
    <definedName name="____W.O.R.K.B.O.O.K..C.O.N.T.E.N.T.S____">'[3]Workbook Contents'!$A$1</definedName>
    <definedName name="___r">#REF!</definedName>
    <definedName name="__123Graph_A" hidden="1">[4]PLANTILLA!#REF!</definedName>
    <definedName name="__123Graph_AENER12" hidden="1">[4]PLANTILLA!#REF!</definedName>
    <definedName name="__123Graph_X" hidden="1">[4]PLANTILLA!#REF!</definedName>
    <definedName name="__123Graph_XENER12" hidden="1">[4]PLANTILLA!#REF!</definedName>
    <definedName name="__ABR96">[5]OFIC96!$L$98</definedName>
    <definedName name="__aea3">[6]INDUSTRIA!#REF!</definedName>
    <definedName name="__AGO96">[5]CargDispIndCcio!$G$55</definedName>
    <definedName name="__AJU1">#REF!</definedName>
    <definedName name="__AJU2">#REF!</definedName>
    <definedName name="__AJU96">#REF!</definedName>
    <definedName name="__ALF1">[7]ALFA!#REF!</definedName>
    <definedName name="__ALF2">[7]ALFA!#REF!</definedName>
    <definedName name="__ALF3">[7]ALFA!#REF!</definedName>
    <definedName name="__ALF4">[7]ALFA!#REF!</definedName>
    <definedName name="__COP20">'[8]PUNTUALNO-RES'!$J$24</definedName>
    <definedName name="__COP202">'[8]PUNTUALNO-RES'!$J$25</definedName>
    <definedName name="__COP203">'[8]PUNTUALNO-RES'!$J$26</definedName>
    <definedName name="__COP204">'[9]PUNTUALNO-RES'!#REF!</definedName>
    <definedName name="__COP21">'[8]PUNTUALNO-RES'!$J$29</definedName>
    <definedName name="__COP212">'[8]PUNTUALNO-RES'!$P$15</definedName>
    <definedName name="__COP213">'[8]PUNTUALNO-RES'!$P$16</definedName>
    <definedName name="__COP214">'[9]PUNTUALNO-RES'!#REF!</definedName>
    <definedName name="__COP22">'[8]PUNTUALNO-RES'!$P$11</definedName>
    <definedName name="__COP222">'[8]PUNTUALNO-RES'!$P$19</definedName>
    <definedName name="__COP223">'[8]PUNTUALNO-RES'!$P$20</definedName>
    <definedName name="__COP224">'[9]PUNTUALNO-RES'!#REF!</definedName>
    <definedName name="__COP23">'[9]PUNTUALNO-RES'!#REF!</definedName>
    <definedName name="__COP232">'[9]PUNTUALNO-RES'!#REF!</definedName>
    <definedName name="__COP233">'[9]PUNTUALNO-RES'!#REF!</definedName>
    <definedName name="__COP234">'[9]PUNTUALNO-RES'!#REF!</definedName>
    <definedName name="__COP24">'[9]PUNTUALNO-RES'!#REF!</definedName>
    <definedName name="__COP242">'[9]PUNTUALNO-RES'!#REF!</definedName>
    <definedName name="__COP243">'[9]PUNTUALNO-RES'!#REF!</definedName>
    <definedName name="__COP244">'[9]PUNTUALNO-RES'!#REF!</definedName>
    <definedName name="__COP972">'[9]PUNTUALNO-RES'!#REF!</definedName>
    <definedName name="__COP973">'[8]PUNTUALNO-RES'!$J$13</definedName>
    <definedName name="__COP974">'[9]PUNTUALNO-RES'!#REF!</definedName>
    <definedName name="__COP98">'[8]PUNTUALNO-RES'!$J$15</definedName>
    <definedName name="__COP982">'[8]PUNTUALNO-RES'!$J$16</definedName>
    <definedName name="__COP983">'[8]PUNTUALNO-RES'!$J$17</definedName>
    <definedName name="__COP984">'[9]PUNTUALNO-RES'!#REF!</definedName>
    <definedName name="__COP99">'[8]PUNTUALNO-RES'!$J$20</definedName>
    <definedName name="__COP992">'[8]PUNTUALNO-RES'!$J$21</definedName>
    <definedName name="__COP993">'[8]PUNTUALNO-RES'!$J$22</definedName>
    <definedName name="__COP994">'[9]PUNTUALNO-RES'!#REF!</definedName>
    <definedName name="__DIC95">[5]RESBINOM!$B$99</definedName>
    <definedName name="__ENE96">[5]RESBINOM!$C$99</definedName>
    <definedName name="__FAC1">[10]Inv!#REF!</definedName>
    <definedName name="__FEB96">[5]OFIC96!$J$98</definedName>
    <definedName name="__GTR20">#REF!</definedName>
    <definedName name="__GTR21">#REF!</definedName>
    <definedName name="__GTR22">#REF!</definedName>
    <definedName name="__GTR23">#REF!</definedName>
    <definedName name="__GTR24">#REF!</definedName>
    <definedName name="__GTR97">#REF!</definedName>
    <definedName name="__GTR98">#REF!</definedName>
    <definedName name="__GTR99">#REF!</definedName>
    <definedName name="__INC95">#REF!</definedName>
    <definedName name="__INC96">[5]LOGOS!#REF!</definedName>
    <definedName name="__IND1">#REF!</definedName>
    <definedName name="__IND2">#REF!</definedName>
    <definedName name="__INF96">#REF!</definedName>
    <definedName name="__IPC97">#REF!</definedName>
    <definedName name="__IPP9798">'[7]COMPRAS - RESUMEN'!#REF!</definedName>
    <definedName name="__jul96">[5]CargDispRES!$H$35</definedName>
    <definedName name="__JUN96">[5]ZONASF96!$J$46</definedName>
    <definedName name="__MAR96">[5]OFIC96!$K$98</definedName>
    <definedName name="__MAY96">[5]OFIC96!$M$98</definedName>
    <definedName name="__MAY97">[6]IND97!$AA$61</definedName>
    <definedName name="__NOV96">[5]CargDispIndCcio!$J$55</definedName>
    <definedName name="__NOV97">[6]INDUSTRIA!#REF!</definedName>
    <definedName name="__OCT96">[5]CargDispIndCcio!$I$55</definedName>
    <definedName name="__PAE1">#REF!</definedName>
    <definedName name="__PAE2">#REF!</definedName>
    <definedName name="__PAE3">#REF!</definedName>
    <definedName name="__PPM97">'[7]COSTO MON'!#REF!</definedName>
    <definedName name="__PPP97">'[7]COSTO MON'!#REF!</definedName>
    <definedName name="__r">#REF!</definedName>
    <definedName name="__RES074">#REF!</definedName>
    <definedName name="__SEP96">[5]CargDispIndCcio!$H$55</definedName>
    <definedName name="__SGE1">#REF!</definedName>
    <definedName name="__SGE2">#REF!</definedName>
    <definedName name="__SGE3">#REF!</definedName>
    <definedName name="__SGE4">#REF!</definedName>
    <definedName name="__SGE5">#REF!</definedName>
    <definedName name="__SGE6">#REF!</definedName>
    <definedName name="__TE1">#REF!</definedName>
    <definedName name="__TE2">#REF!</definedName>
    <definedName name="__TE3">#REF!</definedName>
    <definedName name="__TE4">#REF!</definedName>
    <definedName name="__TE5">#REF!</definedName>
    <definedName name="__TE6">#REF!</definedName>
    <definedName name="__UGE1">#REF!</definedName>
    <definedName name="__uge2">#REF!</definedName>
    <definedName name="__UGE3">#REF!</definedName>
    <definedName name="__UGE4">#REF!</definedName>
    <definedName name="__UGE5">#REF!</definedName>
    <definedName name="__UGE6">#REF!</definedName>
    <definedName name="_1F" hidden="1">[11]Cargables!#REF!</definedName>
    <definedName name="_2_0_F" hidden="1">[11]Cargables!#REF!</definedName>
    <definedName name="_3_0febr">#REF!</definedName>
    <definedName name="_30373">[12]COSTOS!$L$105</definedName>
    <definedName name="_4febr">#REF!</definedName>
    <definedName name="_A1">'[13]Mano de obra'!$AA$159</definedName>
    <definedName name="_a31">[14]Ejec_Invers!$I$36</definedName>
    <definedName name="_ABR96">[5]OFIC96!$L$98</definedName>
    <definedName name="_aea3">[6]INDUSTRIA!#REF!</definedName>
    <definedName name="_AGO96">[5]CargDispIndCcio!$G$55</definedName>
    <definedName name="_AJU1">#REF!</definedName>
    <definedName name="_AJU2">#REF!</definedName>
    <definedName name="_AJU96">#REF!</definedName>
    <definedName name="_ALF1">[7]ALFA!#REF!</definedName>
    <definedName name="_ALF2">[7]ALFA!#REF!</definedName>
    <definedName name="_ALF3">[7]ALFA!#REF!</definedName>
    <definedName name="_ALF4">[7]ALFA!#REF!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ha1">[12]COSTOS!$H$17</definedName>
    <definedName name="_CHF1">[15]Lista!#REF!</definedName>
    <definedName name="_COP20">'[8]PUNTUALNO-RES'!$J$24</definedName>
    <definedName name="_COP202">'[8]PUNTUALNO-RES'!$J$25</definedName>
    <definedName name="_COP203">'[8]PUNTUALNO-RES'!$J$26</definedName>
    <definedName name="_COP204">'[9]PUNTUALNO-RES'!#REF!</definedName>
    <definedName name="_COP21">'[8]PUNTUALNO-RES'!$J$29</definedName>
    <definedName name="_COP212">'[8]PUNTUALNO-RES'!$P$15</definedName>
    <definedName name="_COP213">'[8]PUNTUALNO-RES'!$P$16</definedName>
    <definedName name="_COP214">'[9]PUNTUALNO-RES'!#REF!</definedName>
    <definedName name="_COP22">'[8]PUNTUALNO-RES'!$P$11</definedName>
    <definedName name="_COP222">'[8]PUNTUALNO-RES'!$P$19</definedName>
    <definedName name="_COP223">'[8]PUNTUALNO-RES'!$P$20</definedName>
    <definedName name="_COP224">'[9]PUNTUALNO-RES'!#REF!</definedName>
    <definedName name="_COP23">'[9]PUNTUALNO-RES'!#REF!</definedName>
    <definedName name="_COP232">'[9]PUNTUALNO-RES'!#REF!</definedName>
    <definedName name="_COP233">'[9]PUNTUALNO-RES'!#REF!</definedName>
    <definedName name="_COP234">'[9]PUNTUALNO-RES'!#REF!</definedName>
    <definedName name="_COP24">'[9]PUNTUALNO-RES'!#REF!</definedName>
    <definedName name="_COP242">'[9]PUNTUALNO-RES'!#REF!</definedName>
    <definedName name="_COP243">'[9]PUNTUALNO-RES'!#REF!</definedName>
    <definedName name="_COP244">'[9]PUNTUALNO-RES'!#REF!</definedName>
    <definedName name="_COP972">'[9]PUNTUALNO-RES'!#REF!</definedName>
    <definedName name="_COP973">'[8]PUNTUALNO-RES'!$J$13</definedName>
    <definedName name="_COP974">'[9]PUNTUALNO-RES'!#REF!</definedName>
    <definedName name="_COP98">'[8]PUNTUALNO-RES'!$J$15</definedName>
    <definedName name="_COP982">'[8]PUNTUALNO-RES'!$J$16</definedName>
    <definedName name="_COP983">'[8]PUNTUALNO-RES'!$J$17</definedName>
    <definedName name="_COP984">'[9]PUNTUALNO-RES'!#REF!</definedName>
    <definedName name="_COP99">'[8]PUNTUALNO-RES'!$J$20</definedName>
    <definedName name="_COP992">'[8]PUNTUALNO-RES'!$J$21</definedName>
    <definedName name="_COP993">'[8]PUNTUALNO-RES'!$J$22</definedName>
    <definedName name="_COP994">'[9]PUNTUALNO-RES'!#REF!</definedName>
    <definedName name="_DIC95">[5]RESBINOM!$B$99</definedName>
    <definedName name="_ECONOMIA_CONTRATACION" localSheetId="0">#REF!</definedName>
    <definedName name="_ECONOMIA_CONTRATACION" localSheetId="4">#REF!</definedName>
    <definedName name="_ECONOMIA_CONTRATACION">#REF!</definedName>
    <definedName name="_EFICACIA_CONTRATACION" localSheetId="0">#REF!</definedName>
    <definedName name="_EFICACIA_CONTRATACION" localSheetId="4">#REF!</definedName>
    <definedName name="_EFICACIA_CONTRATACION">#REF!</definedName>
    <definedName name="_ENE96">[5]RESBINOM!$C$99</definedName>
    <definedName name="_FAC1">[10]Inv!#REF!</definedName>
    <definedName name="_FEB96">[5]OFIC96!$J$98</definedName>
    <definedName name="_Fill" hidden="1">#REF!</definedName>
    <definedName name="_flh1">[12]COSTOS!$H$11</definedName>
    <definedName name="_frf1">[12]COSTOS!$H$10</definedName>
    <definedName name="_frs1">[12]COSTOS!$H$16</definedName>
    <definedName name="_GTR20">#REF!</definedName>
    <definedName name="_GTR21">#REF!</definedName>
    <definedName name="_GTR22">#REF!</definedName>
    <definedName name="_GTR23">#REF!</definedName>
    <definedName name="_GTR24">#REF!</definedName>
    <definedName name="_GTR97">#REF!</definedName>
    <definedName name="_GTR98">#REF!</definedName>
    <definedName name="_GTR99">#REF!</definedName>
    <definedName name="_I1">'[13]Mano de obra'!$AA$160</definedName>
    <definedName name="_INC95">#REF!</definedName>
    <definedName name="_INC96">[5]LOGOS!#REF!</definedName>
    <definedName name="_IND1">#REF!</definedName>
    <definedName name="_IND2">#REF!</definedName>
    <definedName name="_INF96">#REF!</definedName>
    <definedName name="_INT12">#REF!</definedName>
    <definedName name="_IPC97">#REF!</definedName>
    <definedName name="_IPP9798">'[7]COMPRAS - RESUMEN'!#REF!</definedName>
    <definedName name="_ISC2002">#REF!</definedName>
    <definedName name="_ISC2003">#REF!</definedName>
    <definedName name="_ISC2004">#REF!</definedName>
    <definedName name="_ISC2005">#REF!</definedName>
    <definedName name="_ISV2002">#REF!</definedName>
    <definedName name="_ISV2003">#REF!</definedName>
    <definedName name="_ISV2004">#REF!</definedName>
    <definedName name="_ISV2005">#REF!</definedName>
    <definedName name="_IVA1">'[13]Mano de obra'!$AA$162</definedName>
    <definedName name="_jul96">[5]CargDispRES!$H$35</definedName>
    <definedName name="_JUN96">[5]ZONASF96!$J$46</definedName>
    <definedName name="_Key1" hidden="1">#REF!</definedName>
    <definedName name="_le1">[12]COSTOS!$H$12</definedName>
    <definedName name="_li1">[12]COSTOS!$H$13</definedName>
    <definedName name="_ma1">[12]COSTOS!$H$15</definedName>
    <definedName name="_MAR96">[5]OFIC96!$K$98</definedName>
    <definedName name="_MAY96">[5]OFIC96!$M$98</definedName>
    <definedName name="_MAY97">[6]IND97!$AA$61</definedName>
    <definedName name="_NOV96">[5]CargDispIndCcio!$J$55</definedName>
    <definedName name="_NOV97">[6]INDUSTRIA!#REF!</definedName>
    <definedName name="_OCT96">[5]CargDispIndCcio!$I$55</definedName>
    <definedName name="_Order1" hidden="1">255</definedName>
    <definedName name="_Order2" hidden="1">255</definedName>
    <definedName name="_PAE1">#REF!</definedName>
    <definedName name="_PAE2">#REF!</definedName>
    <definedName name="_PAE3">#REF!</definedName>
    <definedName name="_pc1">[12]COSTOS!$H$9</definedName>
    <definedName name="_PPM97">'[7]COSTO MON'!#REF!</definedName>
    <definedName name="_PPP97">'[7]COSTO MON'!#REF!</definedName>
    <definedName name="_r">#REF!</definedName>
    <definedName name="_Regression_Int" hidden="1">1</definedName>
    <definedName name="_Regression_Out" hidden="1">#REF!</definedName>
    <definedName name="_Regression_X" hidden="1">#REF!</definedName>
    <definedName name="_Regression_Y" hidden="1">#REF!</definedName>
    <definedName name="_RES074">#REF!</definedName>
    <definedName name="_SEP96">[5]CargDispIndCcio!$H$55</definedName>
    <definedName name="_SGE1">#REF!</definedName>
    <definedName name="_SGE2">#REF!</definedName>
    <definedName name="_SGE3">#REF!</definedName>
    <definedName name="_SGE4">#REF!</definedName>
    <definedName name="_SGE5">#REF!</definedName>
    <definedName name="_SGE6">#REF!</definedName>
    <definedName name="_Sort" hidden="1">#REF!</definedName>
    <definedName name="_TE1">#REF!</definedName>
    <definedName name="_TE2">#REF!</definedName>
    <definedName name="_TE3">#REF!</definedName>
    <definedName name="_TE4">#REF!</definedName>
    <definedName name="_TE5">#REF!</definedName>
    <definedName name="_TE6">#REF!</definedName>
    <definedName name="_uc1">[12]COSTOS!$H$18</definedName>
    <definedName name="_UGE1">#REF!</definedName>
    <definedName name="_uge2">#REF!</definedName>
    <definedName name="_UGE3">#REF!</definedName>
    <definedName name="_UGE4">#REF!</definedName>
    <definedName name="_UGE5">#REF!</definedName>
    <definedName name="_UGE6">#REF!</definedName>
    <definedName name="_ye1">[12]COSTOS!$H$14</definedName>
    <definedName name="a">#REF!</definedName>
    <definedName name="A_impresión_IM">'[16]ENE.01-95'!#REF!</definedName>
    <definedName name="A1000\">[17]Budget!#REF!</definedName>
    <definedName name="aa">[18]DG!#REF!</definedName>
    <definedName name="AAA" localSheetId="4">[19]!AAA</definedName>
    <definedName name="AAA">[19]!AAA</definedName>
    <definedName name="aaaa" localSheetId="4">[19]!aaaa</definedName>
    <definedName name="aaaa">[19]!aaaa</definedName>
    <definedName name="aaabbbb">[20]DEMANDA!#REF!</definedName>
    <definedName name="aaee">[18]DG!#REF!</definedName>
    <definedName name="Abr">4</definedName>
    <definedName name="Abril">'[21]Balance de Comprobación Abril'!$A:$IV</definedName>
    <definedName name="Abril10">CHOOSE([22]PYGE!E1,[22]PYGE!XFD1,([22]PYGA!M1048526/[22]PYGPM!M1048526)*[22]PYGPM!A1048526,[22]PYGE!XEY1,[22]PYGE!XFD1,([22]PYGA!XEY1048526/[22]PYGPM!XEY1048526)*[22]PYGPM!A1048526,[22]PYGE!T1)</definedName>
    <definedName name="Abril10a">CHOOSE([22]PYGE!E1,[22]PYGE!XFD1,([22]PYGA!M1048567/[22]PYGPM!M1048567)*[22]PYGPM!A1048567,[22]PYGE!XEY1,[22]PYGE!XFD1,([22]PYGA!XEY1048567/[22]PYGPM!XEY1048567)*[22]PYGPM!A1048567,[22]PYGE!T1)</definedName>
    <definedName name="Abril11">CHOOSE([22]PYGE!D1,[22]PYGE!XFD1,([22]PYGA!L1048526/[22]PYGPM!L1048526)*[22]PYGPM!A1048526,[22]PYGE!XEX1,[22]PYGE!XFD1,([22]PYGA!XEX1048526/[22]PYGPM!XEX1048526)*[22]PYGPM!A1048526,[22]PYGE!T1)</definedName>
    <definedName name="Abril11a">CHOOSE([22]PYGE!D1,[22]PYGE!XFD1,([22]PYGA!L1048567/[22]PYGPM!L1048567)*[22]PYGPM!A1048567,[22]PYGE!XEX1,[22]PYGE!XFD1,([22]PYGA!XEX1048567/[22]PYGPM!XEX1048567)*[22]PYGPM!A1048567,[22]PYGE!T1)</definedName>
    <definedName name="Abril12">CHOOSE([22]PYGE!C1,[22]PYGE!XFD1,([22]PYGA!K1048526/[22]PYGPM!K1048526)*[22]PYGPM!A1048526,[22]PYGE!XEW1,[22]PYGE!XFD1,([22]PYGA!XEW1048526/[22]PYGPM!XEW1048526)*[22]PYGPM!A1048526,[22]PYGE!T1)</definedName>
    <definedName name="Abril12a">CHOOSE([22]PYGE!C1,[22]PYGE!XFD1,([22]PYGA!K1048567/[22]PYGPM!K1048567)*[22]PYGPM!A1048567,[22]PYGE!XEW1,[22]PYGE!XFD1,([22]PYGA!XEW1048567/[22]PYGPM!XEW1048567)*[22]PYGPM!A1048567,[22]PYGE!T1)</definedName>
    <definedName name="Abril6">CHOOSE([22]PYGE!I1,[22]PYGE!XFD1,([22]PYGA!Q1048526/[22]PYGPM!Q1048526)*[22]PYGPM!A1048526,[22]PYGE!XFD1,[22]PYGE!XFD1,([22]PYGA!XFC1048526/[22]PYGPM!XFC1048526)*[22]PYGPM!A1048526,[22]PYGE!T1)</definedName>
    <definedName name="Abril6a">CHOOSE([22]PYGE!I1,[22]PYGE!XFD1,([22]PYGA!Q1048567/[22]PYGPM!Q1048567)*[22]PYGPM!A1048567,[22]PYGE!XFD1,[22]PYGE!XFD1,([22]PYGA!XFC1048567/[22]PYGPM!XFC1048567)*[22]PYGPM!A1048567,[22]PYGE!T1)</definedName>
    <definedName name="Abril7">CHOOSE([22]PYGE!H1,[22]PYGE!XFD1,([22]PYGA!P1048526/[22]PYGPM!P1048526)*[22]PYGPM!A1048526,[22]PYGE!XFB1,[22]PYGE!XFD1,([22]PYGA!XFB1048526/[22]PYGPM!XFB1048526)*[22]PYGPM!A1048526,[22]PYGE!T1)</definedName>
    <definedName name="Abril7a">CHOOSE([22]PYGE!H1,[22]PYGE!XFD1,([22]PYGA!P1048567/[22]PYGPM!P1048567)*[22]PYGPM!A1048567,[22]PYGE!XFB1,[22]PYGE!XFD1,([22]PYGA!XFB1048567/[22]PYGPM!XFB1048567)*[22]PYGPM!A1048567,[22]PYGE!T1)</definedName>
    <definedName name="Abril8">CHOOSE([22]PYGE!G1,[22]PYGE!XFD1,([22]PYGA!O1048526/[22]PYGPM!O1048526)*[22]PYGPM!A1048526,[22]PYGE!XFA1,[22]PYGE!XFD1,([22]PYGA!XFA1048526/[22]PYGPM!XFA1048526)*[22]PYGPM!A1048526,[22]PYGE!T1)</definedName>
    <definedName name="Abril8a">CHOOSE([22]PYGE!G1,[22]PYGE!XFD1,([22]PYGA!O1048567/[22]PYGPM!O1048567)*[22]PYGPM!A1048567,[22]PYGE!XFA1,[22]PYGE!XFD1,([22]PYGA!XFA1048567/[22]PYGPM!XFA1048567)*[22]PYGPM!A1048567,[22]PYGE!T1)</definedName>
    <definedName name="Abril9">CHOOSE([22]PYGE!F1,[22]PYGE!XFD1,([22]PYGA!N1048526/[22]PYGPM!N1048526)*[22]PYGPM!A1048526,[22]PYGE!XEZ1,[22]PYGE!XFD1,([22]PYGA!XEZ1048526/[22]PYGPM!XEZ1048526)*[22]PYGPM!A1048526,[22]PYGE!T1)</definedName>
    <definedName name="Abril9a">CHOOSE([22]PYGE!F1,[22]PYGE!XFD1,([22]PYGA!N1048567/[22]PYGPM!N1048567)*[22]PYGPM!A1048567,[22]PYGE!XEZ1,[22]PYGE!XFD1,([22]PYGA!XEZ1048567/[22]PYGPM!XEZ1048567)*[22]PYGPM!A1048567,[22]PYGE!T1)</definedName>
    <definedName name="ac">[23]DG!$B$5</definedName>
    <definedName name="ACC">[24]DG!$B$5</definedName>
    <definedName name="ACCATTR">#REF!</definedName>
    <definedName name="ACCID">#REF!</definedName>
    <definedName name="ACCLBL">#REF!</definedName>
    <definedName name="acombt">59524</definedName>
    <definedName name="acsr10">1735</definedName>
    <definedName name="acsr2">1148</definedName>
    <definedName name="act">[23]DG!$B$4</definedName>
    <definedName name="ActIniN">[25]BGo!$A$40,[25]BGo!$A$44,[25]BGo!$A$48,[25]BGo!$A$52,[25]BGo!$A$56</definedName>
    <definedName name="activos" localSheetId="0">#REF!</definedName>
    <definedName name="activos" localSheetId="4">#REF!</definedName>
    <definedName name="activos">#REF!</definedName>
    <definedName name="ACTU">[26]DG!$B$5</definedName>
    <definedName name="ACTU.">[26]DG!$B$4</definedName>
    <definedName name="actu1">[24]DG!$B$4</definedName>
    <definedName name="ACTUALIZAR" localSheetId="4">[19]!ACTUALIZAR</definedName>
    <definedName name="ACTUALIZAR">[19]!ACTUALIZAR</definedName>
    <definedName name="Acueducto">[12]COSTOS!$A$28:$L$94</definedName>
    <definedName name="ADMON">#REF!,#REF!,#REF!</definedName>
    <definedName name="AF">#REF!</definedName>
    <definedName name="aflo132">1144478.99</definedName>
    <definedName name="Ago">8</definedName>
    <definedName name="Agosto10">CHOOSE([22]PYGE!E1,[22]PYGE!XFD1,([22]PYGA!Q1048526/[22]PYGPM!Q1048526)*[22]PYGPM!A1048526,[22]PYGE!XFD1,[22]PYGE!XFD1,([22]PYGA!XFC1048526/[22]PYGPM!XFC1048526)*[22]PYGPM!A1048526,[22]PYGE!T1)</definedName>
    <definedName name="Agosto10a">CHOOSE([22]PYGE!E1,[22]PYGE!XFD1,([22]PYGA!Q1048567/[22]PYGPM!Q1048567)*[22]PYGPM!A1048567,[22]PYGE!XFD1,[22]PYGE!XFD1,([22]PYGA!XFC1048567/[22]PYGPM!XFC1048567)*[22]PYGPM!A1048567,[22]PYGE!T1)</definedName>
    <definedName name="Agosto11">CHOOSE([22]PYGE!D1,[22]PYGE!XFD1,([22]PYGA!P1048526/[22]PYGPM!P1048526)*[22]PYGPM!A1048526,[22]PYGE!XFD1,[22]PYGE!XFD1,([22]PYGA!XFB1048526/[22]PYGPM!XFB1048526)*[22]PYGPM!A1048526,[22]PYGE!T1)</definedName>
    <definedName name="Agosto11a">CHOOSE([22]PYGE!D1,[22]PYGE!XFD1,([22]PYGA!P1048567/[22]PYGPM!P1048567)*[22]PYGPM!A1048567,[22]PYGE!XFD1,[22]PYGE!XFD1,([22]PYGA!XFB1048567/[22]PYGPM!XFB1048567)*[22]PYGPM!A1048567,[22]PYGE!T1)</definedName>
    <definedName name="Agosto12">CHOOSE([22]PYGE!C1,[22]PYGE!XFD1,([22]PYGA!O1048526/[22]PYGPM!O1048526)*[22]PYGPM!A1048526,[22]PYGE!XFD1,[22]PYGE!XFD1,([22]PYGA!XFA1048526/[22]PYGPM!XFA1048526)*[22]PYGPM!A1048526,[22]PYGE!T1)</definedName>
    <definedName name="Agosto12a">CHOOSE([22]PYGE!C1,[22]PYGE!XFD1,([22]PYGA!O1048567/[22]PYGPM!O1048567)*[22]PYGPM!A1048567,[22]PYGE!XFD1,[22]PYGE!XFD1,([22]PYGA!XFA1048567/[22]PYGPM!XFA1048567)*[22]PYGPM!A1048567,[22]PYGE!T1)</definedName>
    <definedName name="agrupacion">#REF!</definedName>
    <definedName name="Aguachica">#REF!</definedName>
    <definedName name="AGUAS99" localSheetId="0">#REF!</definedName>
    <definedName name="AGUAS99" localSheetId="4">#REF!</definedName>
    <definedName name="AGUAS99">#REF!</definedName>
    <definedName name="AJUDEB">#REF!</definedName>
    <definedName name="AJUENC">#REF!</definedName>
    <definedName name="ALEJO">[27]DG!#REF!</definedName>
    <definedName name="alfa">'[28]COSTO REF. MENSUAL-1998'!#REF!</definedName>
    <definedName name="alfa_calculado">#REF!</definedName>
    <definedName name="alfa1">'[7]COSTO MON'!#REF!</definedName>
    <definedName name="alfa197">'[7]COSTO MON'!#REF!</definedName>
    <definedName name="ALFA197C">[7]ALFA!#REF!</definedName>
    <definedName name="alfa2">'[7]COSTO MON'!#REF!</definedName>
    <definedName name="alfa297">'[7]COSTO MON'!#REF!</definedName>
    <definedName name="ALFA297C">[7]ALFA!#REF!</definedName>
    <definedName name="alfa3">'[7]COSTO MON'!#REF!</definedName>
    <definedName name="alfa397">'[7]COSTO MON'!#REF!</definedName>
    <definedName name="ALFA397C">[7]ALFA!#REF!</definedName>
    <definedName name="alfa4">'[7]COSTO MON'!#REF!</definedName>
    <definedName name="alfa497">'[7]COSTO MON'!#REF!</definedName>
    <definedName name="ALFA497C">[7]ALFA!#REF!</definedName>
    <definedName name="alklwfopwerwrr">#REF!</definedName>
    <definedName name="Alto">#REF!</definedName>
    <definedName name="ALUMBRADO">#REF!</definedName>
    <definedName name="amor">[29]INVERSIONES!#REF!</definedName>
    <definedName name="AMORTIZACIONES">[30]OTROSNOO!$A$55:$K$69</definedName>
    <definedName name="amvg" localSheetId="0">#REF!</definedName>
    <definedName name="amvg" localSheetId="4">#REF!</definedName>
    <definedName name="amvg">#REF!</definedName>
    <definedName name="ANALVR">'[31]Anal.Vr.'!#REF!</definedName>
    <definedName name="anita">[18]DG!#REF!</definedName>
    <definedName name="ANNO">[32]Criterios!$B$2</definedName>
    <definedName name="anscount" hidden="1">1</definedName>
    <definedName name="Año">[33]Factores!$B$6</definedName>
    <definedName name="AÑO_ANTERIOR">[34]DG!$C$3</definedName>
    <definedName name="Año_Base">#REF!</definedName>
    <definedName name="AñoActual">YEAR(TODAY())</definedName>
    <definedName name="AñoInicial">[25]Datos!$B$4</definedName>
    <definedName name="AR">[10]Datos!$F$39</definedName>
    <definedName name="ara">'[35]REC PRIV'!$J$35</definedName>
    <definedName name="Arbol">'[36]Arbol y EVA'!$B$2:$I$105,'[36]Arbol y EVA'!$B$108:$I$131,'[36]Arbol y EVA'!$B$134:$I$169,'[36]Arbol y EVA'!$B$173:$I$207</definedName>
    <definedName name="area">[12]COSTOS!$A$28:$L$207</definedName>
    <definedName name="_xlnm.Print_Area" localSheetId="2">Egresos_Fun_Dic!$A$1:$O$83</definedName>
    <definedName name="_xlnm.Print_Area" localSheetId="4">'F-CF-RC-004 (2)'!$A$1:$M$159</definedName>
    <definedName name="_xlnm.Print_Area">#REF!</definedName>
    <definedName name="area_Ing">'[37]Ing-Egr'!$A$4:$H$73,'[37]Ing-Egr'!$A$78:$H$95,'[37]Ing-Egr'!$I$78:$I$95,'[37]Ing-Egr'!$I$4:$I$73</definedName>
    <definedName name="AREA1">#REF!</definedName>
    <definedName name="AREA2">#REF!</definedName>
    <definedName name="AREA3">#REF!</definedName>
    <definedName name="AREA4">#REF!</definedName>
    <definedName name="as">#REF!</definedName>
    <definedName name="asdkjasdkjalñd">#REF!,#REF!,#REF!</definedName>
    <definedName name="asdlkadlkldsk">#REF!</definedName>
    <definedName name="asñllsflñktjopw3ui">#REF!</definedName>
    <definedName name="ath">#REF!</definedName>
    <definedName name="AUDITORES" localSheetId="0">#REF!</definedName>
    <definedName name="AUDITORES" localSheetId="4">#REF!</definedName>
    <definedName name="AUDITORES">#REF!</definedName>
    <definedName name="B">#REF!</definedName>
    <definedName name="Bajo">#REF!</definedName>
    <definedName name="Bajo_Bajo">#REF!</definedName>
    <definedName name="BALANCE">'[38]Plano Balance'!$A$1:$F$1000</definedName>
    <definedName name="Balance_2019" localSheetId="0">'[39]Balance comprob. (Abr-14-2021)'!$H:$M</definedName>
    <definedName name="Balance_2019" localSheetId="4">'[39]Balance comprob. (Abr-14-2021)'!$H:$M</definedName>
    <definedName name="Balance_2019">'[39]Balance comprob. (Abr-14-2021)'!$H:$M</definedName>
    <definedName name="Balance_2020" localSheetId="0">'[39]Balance comprob. (Abr-14-2021)'!$A:$F</definedName>
    <definedName name="Balance_2020" localSheetId="4">'[39]Balance comprob. (Abr-14-2021)'!$A:$F</definedName>
    <definedName name="Balance_2020">'[39]Balance comprob. (Abr-14-2021)'!$A:$F</definedName>
    <definedName name="Balance_Gral_Pesos">'[36]Est Fros Pesos'!$B$122:$I$165,'[36]Est Fros Pesos'!$B$169:$I$220</definedName>
    <definedName name="BARRANQUILLA">#REF!</definedName>
    <definedName name="BARRANQUILLAHOGARES">#REF!</definedName>
    <definedName name="base">#REF!</definedName>
    <definedName name="_xlnm.Database">#REF!</definedName>
    <definedName name="bbbbbbbbbbbbbbbbbbbbbbbbbbbbbbbbbbbbb">#REF!</definedName>
    <definedName name="BCE">'[40]FORMATO MAYO'!$A$1:$F$1349</definedName>
    <definedName name="Bce_Gral_Promedios">'[36]Est Fros Pesos'!$B$225:$I$269,'[36]Est Fros Pesos'!$B$273:$I$324</definedName>
    <definedName name="BCEAGTO">'[41]BCE AGTO 2004'!$A:$IV</definedName>
    <definedName name="BCEJUL">'[42]BCE JULIO 2004'!$A:$IV</definedName>
    <definedName name="BCEJUN">'[43]FORMATO JUNIO'!$A$1:$F$1349</definedName>
    <definedName name="BCEJUNIO">'[36]FORMATO JUNIO'!$A:$IV</definedName>
    <definedName name="BCEMAYO">'[44]FORMATO MAYO'!$A:$IV</definedName>
    <definedName name="BCEOCT04">'[45]BCE OCTUBRE 2004'!$A:$IV</definedName>
    <definedName name="BCESEPT">'[46]BCE SEPT 2004'!$A:$IV</definedName>
    <definedName name="BCESEPT2">'[47]BCE SEPT 2004'!$A:$IV</definedName>
    <definedName name="beta">'[7]COSTO MON'!#REF!</definedName>
    <definedName name="BETANIA">#REF!</definedName>
    <definedName name="BID_03">[33]Factores!$J$9</definedName>
    <definedName name="BID_04">[33]Factores!$J$10</definedName>
    <definedName name="BID_05">[33]Factores!$J$11</definedName>
    <definedName name="BID_06">[33]Factores!$J$12</definedName>
    <definedName name="BID_07">[33]Factores!$J$13</definedName>
    <definedName name="BID_08">[33]Factores!$J$14</definedName>
    <definedName name="BID_09">[33]Factores!$J$15</definedName>
    <definedName name="BID_10">[33]Factores!$J$16</definedName>
    <definedName name="BID_11">[33]Factores!$J$17</definedName>
    <definedName name="BIDAGUAS" localSheetId="0">#REF!</definedName>
    <definedName name="BIDAGUAS" localSheetId="4">#REF!</definedName>
    <definedName name="BIDAGUAS">#REF!</definedName>
    <definedName name="bien">#REF!</definedName>
    <definedName name="bienvenido">#REF!</definedName>
    <definedName name="BIRF">[12]COSTOS!$F$19</definedName>
    <definedName name="BIRF0306">[12]COSTOS!$F$21</definedName>
    <definedName name="birf1">[12]COSTOS!$H$19</definedName>
    <definedName name="BIRF1953">[12]COSTOS!$F$19</definedName>
    <definedName name="BIRF2449">[12]COSTOS!$F$20</definedName>
    <definedName name="BLOQUE">#REF!</definedName>
    <definedName name="BN1E0">'[9]PUNTUALNO-RES'!#REF!</definedName>
    <definedName name="BN1E0.5">'[9]PUNTUALNO-RES'!#REF!</definedName>
    <definedName name="BN1E1">'[9]PUNTUALNO-RES'!#REF!</definedName>
    <definedName name="BN1P0">'[9]PUNTUALNO-RES'!#REF!</definedName>
    <definedName name="BN1P0.5">'[9]PUNTUALNO-RES'!#REF!</definedName>
    <definedName name="BN1P1">'[9]PUNTUALNO-RES'!#REF!</definedName>
    <definedName name="BN1U0">'[9]PUNTUALNO-RES'!#REF!</definedName>
    <definedName name="BN1U0.5">'[9]PUNTUALNO-RES'!#REF!</definedName>
    <definedName name="BN1U1">'[9]PUNTUALNO-RES'!#REF!</definedName>
    <definedName name="BN2E0">'[9]PUNTUALNO-RES'!#REF!</definedName>
    <definedName name="BN2E0.5">'[9]PUNTUALNO-RES'!#REF!</definedName>
    <definedName name="BN2E1">'[9]PUNTUALNO-RES'!#REF!</definedName>
    <definedName name="BN2P0">'[9]PUNTUALNO-RES'!#REF!</definedName>
    <definedName name="BN2P0.5">'[9]PUNTUALNO-RES'!#REF!</definedName>
    <definedName name="BN2P1">'[9]PUNTUALNO-RES'!#REF!</definedName>
    <definedName name="BN2U0">'[9]PUNTUALNO-RES'!#REF!</definedName>
    <definedName name="BN2U0.5">'[9]PUNTUALNO-RES'!#REF!</definedName>
    <definedName name="BN2U1">'[9]PUNTUALNO-RES'!#REF!</definedName>
    <definedName name="BN3E0">'[9]PUNTUALNO-RES'!#REF!</definedName>
    <definedName name="BN3E0.5">'[9]PUNTUALNO-RES'!#REF!</definedName>
    <definedName name="BN3E1">'[9]PUNTUALNO-RES'!#REF!</definedName>
    <definedName name="BN3P0">'[9]PUNTUALNO-RES'!#REF!</definedName>
    <definedName name="BN3P0.5">'[9]PUNTUALNO-RES'!#REF!</definedName>
    <definedName name="BN3P1">'[9]PUNTUALNO-RES'!#REF!</definedName>
    <definedName name="BN3U0">'[9]PUNTUALNO-RES'!#REF!</definedName>
    <definedName name="BN3U0.5">'[9]PUNTUALNO-RES'!#REF!</definedName>
    <definedName name="BN3U1">'[9]PUNTUALNO-RES'!#REF!</definedName>
    <definedName name="BN4E0">'[48]RENTABILIDAD (2)'!#REF!</definedName>
    <definedName name="BN4E0.5">'[48]RENTABILIDAD (2)'!#REF!</definedName>
    <definedName name="BN4E1">'[9]PUNTUALNO-RES'!#REF!</definedName>
    <definedName name="BN4P0">'[48]RENTABILIDAD (2)'!#REF!</definedName>
    <definedName name="BN4P0.5">'[48]RENTABILIDAD (2)'!#REF!</definedName>
    <definedName name="BN4P1">'[9]PUNTUALNO-RES'!#REF!</definedName>
    <definedName name="BN4U0">'[48]RENTABILIDAD (2)'!#REF!</definedName>
    <definedName name="BN4U0.5">'[48]RENTABILIDAD (2)'!#REF!</definedName>
    <definedName name="BN4U1">'[9]PUNTUALNO-RES'!#REF!</definedName>
    <definedName name="BOGOTA">#REF!</definedName>
    <definedName name="BOGOTAHOGARES">#REF!</definedName>
    <definedName name="BOMBEOS">#REF!</definedName>
    <definedName name="BOTOS">'[49]CUADRO VEHICULOS NUEVOS'!$B$5:$B$13</definedName>
    <definedName name="BUCARAMANGA">#REF!</definedName>
    <definedName name="BUCARAMANGAHOGARES">#REF!</definedName>
    <definedName name="CAbril10">CHOOSE([22]PYGE!$O1,[22]PYGE!XFD1,([22]CYG!L1048566/[22]CYG!L15)*[22]CYG!A15,[22]PYGE!XEY1,[22]PYGE!XFD1,([22]CYG!XEY1048566/[22]CYG!XEY15)*[22]CYG!A15,[22]PYGE!T1)</definedName>
    <definedName name="CAbril11">CHOOSE([22]PYGE!$O1,[22]PYGE!XFD1,([22]CYG!K1048566/[22]CYG!K15)*[22]CYG!A15,[22]PYGE!XEX1,[22]PYGE!XFD1,([22]CYG!XEX1048566/[22]CYG!XEX15)*[22]CYG!A15,[22]PYGE!T1)</definedName>
    <definedName name="CAbril12">CHOOSE([22]PYGE!$O1,[22]PYGE!XFD1,([22]CYG!J1048566/[22]CYG!J15)*[22]CYG!A15,[22]PYGE!XEW1,[22]PYGE!XFD1,([22]CYG!XEW1048566/[22]CYG!XEW15)*[22]CYG!A15,[22]PYGE!T1)</definedName>
    <definedName name="CAbril6">CHOOSE([22]PYGE!$O1,[22]PYGE!XFD1,([22]CYG!P1048566/[22]CYG!P15)*[22]CYG!A15,[22]PYGE!XFD1,[22]PYGE!XFD1,([22]CYG!XFC1048566/[22]CYG!XFC15)*[22]CYG!A15,[22]PYGE!T1)</definedName>
    <definedName name="CAbril7">CHOOSE([22]PYGE!$O1,[22]PYGE!XFD1,([22]CYG!O1048566/[22]CYG!O15)*[22]CYG!A15,[22]PYGE!XFB1,[22]PYGE!XFD1,([22]CYG!XFB1048566/[22]CYG!XFB15)*[22]CYG!A15,[22]PYGE!T1)</definedName>
    <definedName name="CAbril8">CHOOSE([22]PYGE!$O1,[22]PYGE!XFD1,([22]CYG!N1048566/[22]CYG!N15)*[22]CYG!A15,[22]PYGE!XFA1,[22]PYGE!XFD1,([22]CYG!XFA1048566/[22]CYG!XFA15)*[22]CYG!A15,[22]PYGE!T1)</definedName>
    <definedName name="CAbril9">CHOOSE([22]PYGE!$O1,[22]PYGE!XFD1,([22]CYG!M1048566/[22]CYG!M15)*[22]CYG!A15,[22]PYGE!XEZ1,[22]PYGE!XFD1,([22]CYG!XEZ1048566/[22]CYG!XEZ15)*[22]CYG!A15,[22]PYGE!T1)</definedName>
    <definedName name="CAgosto10">CHOOSE([22]PYGE!$O1,[22]PYGE!XFD1,([22]CYG!P1048566/[22]CYG!P15)*[22]CYG!A15,[22]PYGE!XFD1,[22]PYGE!XFD1,([22]CYG!XFC1048566/[22]CYG!XFC15)*[22]CYG!A15,[22]PYGE!T1)</definedName>
    <definedName name="CAgosto11">CHOOSE([22]PYGE!$O1,[22]PYGE!XFD1,([22]CYG!O1048566/[22]CYG!O15)*[22]CYG!A15,[22]PYGE!XFD1,[22]PYGE!XFD1,([22]CYG!XFB1048566/[22]CYG!XFB15)*[22]CYG!A15,[22]PYGE!T1)</definedName>
    <definedName name="CAgosto12">CHOOSE([22]PYGE!$O1,[22]PYGE!XFD1,([22]CYG!N1048566/[22]CYG!N15)*[22]CYG!A15,[22]PYGE!XFD1,[22]PYGE!XFD1,([22]CYG!XFA1048566/[22]CYG!XFA15)*[22]CYG!A15,[22]PYGE!T1)</definedName>
    <definedName name="caja">#REF!</definedName>
    <definedName name="CALI">#REF!</definedName>
    <definedName name="CALIHOGARES">#REF!</definedName>
    <definedName name="camilo022794">[20]DEMANDA!#REF!</definedName>
    <definedName name="CAMPAMENTO">#REF!</definedName>
    <definedName name="Capital">[50]CCPP!$B$27</definedName>
    <definedName name="CARG1">#REF!</definedName>
    <definedName name="CARG3">#REF!</definedName>
    <definedName name="CARGADEMANDA">#REF!</definedName>
    <definedName name="CARGO1">#REF!</definedName>
    <definedName name="CARGO2">#REF!</definedName>
    <definedName name="CARGO3">#REF!</definedName>
    <definedName name="carloos429">#REF!</definedName>
    <definedName name="Carlos">#REF!</definedName>
    <definedName name="Carlos218">#REF!</definedName>
    <definedName name="CARTAGENA">#REF!</definedName>
    <definedName name="CARTAGENAHOGARES">#REF!</definedName>
    <definedName name="CASA">#REF!</definedName>
    <definedName name="Categoria">#REF!</definedName>
    <definedName name="ccial">'[51]INV. TOTAL'!$B$42</definedName>
    <definedName name="CDEC">'[52]ENER-SEPT'!$A$1:$A$1494</definedName>
    <definedName name="CdeT">'[53]PYG Mes'!#REF!</definedName>
    <definedName name="cds">#REF!</definedName>
    <definedName name="CEnero10">CHOOSE([22]PYGE!$O1,[22]PYGE!XEV1,([22]CYG!I1048566/[22]CYG!I15)*[22]CYG!A15,[22]PYGE!XEV1,[22]PYGE!XFD1,([22]CYG!XEV1048566/[22]CYG!XEV15)*[22]CYG!A15,[22]PYGE!T1)</definedName>
    <definedName name="CEnero11">CHOOSE([22]PYGE!$O1,[22]PYGE!XEU1,([22]CYG!H1048566/[22]CYG!H15)*[22]CYG!A15,[22]PYGE!XEU1,[22]PYGE!XFD1,([22]CYG!XEU1048566/[22]CYG!XEU15)*[22]CYG!A15,[22]PYGE!T1)</definedName>
    <definedName name="CEnero12">CHOOSE([22]PYGE!$O1,[22]PYGE!XET1,([22]CYG!G1048566/[22]CYG!G15)*[22]CYG!A15,[22]PYGE!XET1,[22]PYGE!XFD1,([22]CYG!XET1048566/[22]CYG!XET15)*[22]CYG!A15,[22]PYGE!T1)</definedName>
    <definedName name="CEnero3">CHOOSE([22]PYGE!$O1,[22]CYG!XFC1048566,([22]CYG!P1048566/[22]CYG!P15)*[22]CYG!A15,[22]CYG!XFC1048566,([22]CYG!AA15-[22]CYG!P1048566)/11,([22]CYG!XFC1048566/[22]CYG!XFC15)*[22]CYG!A15,[22]PYGE!T1)</definedName>
    <definedName name="CEnero4">CHOOSE([22]PYGE!$O1,[22]PYGE!XFB1,([22]CYG!O1048566/[22]CYG!O15)*[22]CYG!A15,[22]PYGE!XFB1,([22]CYG!Z15-[22]CYG!O1048566)/11,([22]CYG!XFB1048566/[22]CYG!XFB15)*[22]CYG!A15,[22]PYGE!T1)</definedName>
    <definedName name="CEnero5">CHOOSE([22]PYGE!$O1,[22]PYGE!XFA1,([22]CYG!N1048566/[22]CYG!N15)*[22]CYG!A15,[22]PYGE!XFA1,[22]PYGE!XFD1,([22]CYG!XFA1048566/[22]CYG!XFA15)*[22]CYG!A15,[22]PYGE!T1)</definedName>
    <definedName name="CEnero6">CHOOSE([22]PYGE!$O1,[22]PYGE!XEZ1,([22]CYG!M1048566/[22]CYG!M15)*[22]CYG!A15,[22]PYGE!XEZ1,[22]PYGE!XFD1,([22]CYG!XEZ1048566/[22]CYG!XEZ15)*[22]CYG!A15,[22]PYGE!T1)</definedName>
    <definedName name="CEnero7">CHOOSE([22]PYGE!$O1,[22]PYGE!XEY1,([22]CYG!L1048566/[22]CYG!L15)*[22]CYG!A15,[22]PYGE!XEY1,[22]PYGE!XFD1,([22]CYG!XEY1048566/[22]CYG!XEY15)*[22]CYG!A15,[22]PYGE!T1)</definedName>
    <definedName name="CEnero8">CHOOSE([22]PYGE!$O1,[22]PYGE!XEX1,([22]CYG!K1048566/[22]CYG!K15)*[22]CYG!A15,[22]PYGE!XEX1,[22]PYGE!XFD1,([22]CYG!XEX1048566/[22]CYG!XEX15)*[22]CYG!A15,[22]PYGE!T1)</definedName>
    <definedName name="CEnero9">CHOOSE([22]PYGE!$O1,[22]PYGE!XEW1,([22]CYG!J1048566/[22]CYG!J15)*[22]CYG!A15,[22]PYGE!XEW1,[22]PYGE!XFD1,([22]CYG!XEW1048566/[22]CYG!XEW15)*[22]CYG!A15,[22]PYGE!T1)</definedName>
    <definedName name="cfd">[27]DG!#REF!</definedName>
    <definedName name="CFebrero10">CHOOSE([22]PYGE!$O1,[22]PYGE!XFD1,([22]CYG!J1048566/[22]CYG!J15)*[22]CYG!A15,[22]PYGE!XEW1,[22]PYGE!XFD1,([22]CYG!XEW1048566/[22]CYG!XEW15)*[22]CYG!A15,[22]PYGE!T1)</definedName>
    <definedName name="CFebrero11">CHOOSE([22]PYGE!$O1,[22]PYGE!XFD1,([22]CYG!I1048566/[22]CYG!I15)*[22]CYG!A15,[22]PYGE!XEV1,[22]PYGE!XFD1,([22]CYG!XEV1048566/[22]CYG!XEV15)*[22]CYG!A15,[22]PYGE!T1)</definedName>
    <definedName name="CFebrero12">CHOOSE([22]PYGE!$O1,[22]PYGE!XFD1,([22]CYG!H1048566/[22]CYG!H15)*[22]CYG!A15,[22]PYGE!XEU1,[22]PYGE!XFD1,([22]CYG!XEU1048566/[22]CYG!XEU15)*[22]CYG!A15,[22]PYGE!T1)</definedName>
    <definedName name="CFebrero4">CHOOSE([22]PYGE!$O1,[22]PYGE!XFD1,([22]CYG!P1048566/[22]CYG!P15)*[22]CYG!A15,[22]PYGE!XFC1,[22]PYGE!XFD1,([22]CYG!XFC1048566/[22]CYG!XFC15)*[22]CYG!A15,[22]PYGE!T1)</definedName>
    <definedName name="CFebrero5">CHOOSE([22]PYGE!$O1,[22]PYGE!XFD1,([22]CYG!O1048566/[22]CYG!O15)*[22]CYG!A15,[22]PYGE!XFB1,[22]PYGE!XFD1,([22]CYG!XFB1048566/[22]CYG!XFB15)*[22]CYG!A15,[22]PYGE!T1)</definedName>
    <definedName name="CFebrero6">CHOOSE([22]PYGE!$O1,[22]PYGE!XFD1,([22]CYG!N1048566/[22]CYG!N15)*[22]CYG!A15,[22]PYGE!XFA1,[22]PYGE!XFD1,([22]CYG!XFA1048566/[22]CYG!XFA15)*[22]CYG!A15,[22]PYGE!T1)</definedName>
    <definedName name="CFebrero7">CHOOSE([22]PYGE!$O1,[22]PYGE!XFD1,([22]CYG!M1048566/[22]CYG!M15)*[22]CYG!A15,[22]PYGE!XEZ1,[22]PYGE!XFD1,([22]CYG!XEZ1048566/[22]CYG!XEZ15)*[22]CYG!A15,[22]PYGE!T1)</definedName>
    <definedName name="CFebrero8">CHOOSE([22]PYGE!$O1,[22]PYGE!XFD1,([22]CYG!L1048566/[22]CYG!L15)*[22]CYG!A15,[22]PYGE!XEY1,[22]PYGE!XFD1,([22]CYG!XEY1048566/[22]CYG!XEY15)*[22]CYG!A15,[22]PYGE!T1)</definedName>
    <definedName name="CFebrero9">CHOOSE([22]PYGE!$O1,[22]PYGE!XFD1,([22]CYG!K1048566/[22]CYG!K15)*[22]CYG!A15,[22]PYGE!XEX1,[22]PYGE!XFD1,([22]CYG!XEX1048566/[22]CYG!XEX15)*[22]CYG!A15,[22]PYGE!T1)</definedName>
    <definedName name="CGENR">'[9]PUNTUALNO-RES'!#REF!</definedName>
    <definedName name="CGENR20">'[8]PUNTUALNO-RES'!$B$24</definedName>
    <definedName name="CGENR202">'[8]PUNTUALNO-RES'!$B$25</definedName>
    <definedName name="CGENR203">'[8]PUNTUALNO-RES'!$B$26</definedName>
    <definedName name="CGENR204">'[9]PUNTUALNO-RES'!#REF!</definedName>
    <definedName name="CGENR21">'[8]PUNTUALNO-RES'!$B$29</definedName>
    <definedName name="CGENR212">'[8]PUNTUALNO-RES'!$L$15</definedName>
    <definedName name="CGENR213">'[8]PUNTUALNO-RES'!$L$16</definedName>
    <definedName name="CGENR214">'[9]PUNTUALNO-RES'!#REF!</definedName>
    <definedName name="CGENR22">'[8]PUNTUALNO-RES'!$L$11</definedName>
    <definedName name="CGENR222">'[8]PUNTUALNO-RES'!$L$19</definedName>
    <definedName name="CGENR223">'[8]PUNTUALNO-RES'!$L$20</definedName>
    <definedName name="CGENR224">'[9]PUNTUALNO-RES'!#REF!</definedName>
    <definedName name="CGENR23">'[9]PUNTUALNO-RES'!#REF!</definedName>
    <definedName name="CGENR232">'[9]PUNTUALNO-RES'!#REF!</definedName>
    <definedName name="CGENR233">'[9]PUNTUALNO-RES'!#REF!</definedName>
    <definedName name="CGENR234">'[9]PUNTUALNO-RES'!#REF!</definedName>
    <definedName name="CGENR24">'[9]PUNTUALNO-RES'!#REF!</definedName>
    <definedName name="CGENR242">'[9]PUNTUALNO-RES'!#REF!</definedName>
    <definedName name="CGENR243">'[9]PUNTUALNO-RES'!#REF!</definedName>
    <definedName name="CGENR244">'[9]PUNTUALNO-RES'!#REF!</definedName>
    <definedName name="CGENR972">'[9]PUNTUALNO-RES'!#REF!</definedName>
    <definedName name="CGENR973">'[8]PUNTUALNO-RES'!$B$13</definedName>
    <definedName name="CGENR974">'[9]PUNTUALNO-RES'!#REF!</definedName>
    <definedName name="CGENR98">'[8]PUNTUALNO-RES'!$B$15</definedName>
    <definedName name="CGENR982">'[8]PUNTUALNO-RES'!$B$16</definedName>
    <definedName name="CGENR983">'[8]PUNTUALNO-RES'!$B$17</definedName>
    <definedName name="CGENR984">'[9]PUNTUALNO-RES'!#REF!</definedName>
    <definedName name="CGENR99">'[8]PUNTUALNO-RES'!$B$20</definedName>
    <definedName name="CGENR992">'[8]PUNTUALNO-RES'!$B$21</definedName>
    <definedName name="CGENR993">'[8]PUNTUALNO-RES'!$B$22</definedName>
    <definedName name="CGENR994">'[9]PUNTUALNO-RES'!#REF!</definedName>
    <definedName name="ch">#REF!</definedName>
    <definedName name="cha">#REF!</definedName>
    <definedName name="CHEC">#REF!</definedName>
    <definedName name="CHF">[15]Lista!#REF!</definedName>
    <definedName name="Chip_2019" localSheetId="0">'[39]Chip 2019'!$A:$H</definedName>
    <definedName name="Chip_2019" localSheetId="4">'[39]Chip 2019'!$A:$H</definedName>
    <definedName name="Chip_2019">'[39]Chip 2019'!$A:$H</definedName>
    <definedName name="Chip_2020" localSheetId="0">'[39]Chip 2020'!$A:$H</definedName>
    <definedName name="Chip_2020" localSheetId="4">'[39]Chip 2020'!$A:$H</definedName>
    <definedName name="Chip_2020">'[39]Chip 2020'!$A:$H</definedName>
    <definedName name="CIFRA">#REF!</definedName>
    <definedName name="CIFRAS">[54]DG!$B$7</definedName>
    <definedName name="CINCO">CHOOSE([55]PYGE!$O1,[55]PYGE!XFD1,([55]DAPA!N1048548/[55]DAPA!N1048564)*[55]DAPA!A1048564,[55]PYGE!XFA1,[55]PYGE!XFD1,([55]DAPA!XFA1048548/[55]DAPA!XFA1048564)*[55]DAPA!A1048564,[55]PYGE!T1)</definedName>
    <definedName name="CINGRESO">#REF!</definedName>
    <definedName name="Circuito">#REF!</definedName>
    <definedName name="CIUDAD">#REF!</definedName>
    <definedName name="CJulio10">CHOOSE([22]PYGE!$O1,[22]PYGE!XFD1,([22]CYG!O1048566/[22]CYG!O15)*[22]CYG!A15,[22]PYGE!XFD1,[22]PYGE!XFD1,([22]CYG!XFB1048566/[22]CYG!XFB15)*[22]CYG!A15,[22]PYGE!T1)</definedName>
    <definedName name="CJulio11">CHOOSE([22]PYGE!$O1,[22]PYGE!XFD1,([22]CYG!N1048566/[22]CYG!N15)*[22]CYG!A15,[22]PYGE!XFD1,[22]PYGE!XFD1,([22]CYG!XFA1048566/[22]CYG!XFA15)*[22]CYG!A15,[22]PYGE!T1)</definedName>
    <definedName name="CJulio12">CHOOSE([22]PYGE!$O1,[22]PYGE!XFD1,([22]CYG!M1048566/[22]CYG!M15)*[22]CYG!A15,[22]PYGE!XFD1,[22]PYGE!XFD1,([22]CYG!XEZ1048566/[22]CYG!XEZ15)*[22]CYG!A15,[22]PYGE!T1)</definedName>
    <definedName name="CJulio9">CHOOSE([22]PYGE!$O1,[22]PYGE!XFD1,([22]CYG!P1048566/[22]CYG!P15)*[22]CYG!A15,[22]PYGE!XFD1,[22]PYGE!XFD1,([22]CYG!XFC1048566/[22]CYG!XFC15)*[22]CYG!A15,[22]PYGE!T1)</definedName>
    <definedName name="CJunio10">CHOOSE([22]PYGE!$O1,[22]PYGE!XFD1,([22]CYG!N1048566/[22]CYG!N15)*[22]CYG!A15,[22]PYGE!XFD1,[22]PYGE!XFD1,([22]CYG!XFA1048566/[22]CYG!XFA15)*[22]CYG!A15,[22]PYGE!T1)</definedName>
    <definedName name="CJunio11">CHOOSE([22]PYGE!$O1,[22]PYGE!XFD1,([22]CYG!M1048566/[22]CYG!M15)*[22]CYG!A15,[22]PYGE!XFD1,[22]PYGE!XFD1,([22]CYG!XEZ1048566/[22]CYG!XEZ15)*[22]CYG!A15,[22]PYGE!T1)</definedName>
    <definedName name="CJunio12">CHOOSE([22]PYGE!$O1,[22]PYGE!XFD1,([22]CYG!L1048566/[22]CYG!L15)*[22]CYG!A15,[22]PYGE!XFD1,[22]PYGE!XFD1,([22]CYG!XEY1048566/[22]CYG!XEY15)*[22]CYG!A15,[22]PYGE!T1)</definedName>
    <definedName name="CJunio8">CHOOSE([22]PYGE!$O1,[22]PYGE!XFD1,([22]CYG!P1048567/[22]CYG!P16)*[22]CYG!A16,[22]PYGE!XFD1,[22]PYGE!XFD1,([22]CYG!XFC1048567/[22]CYG!XFC16)*[22]CYG!A16,[22]PYGE!T1)</definedName>
    <definedName name="CJunio9">CHOOSE([22]PYGE!$O1,[22]PYGE!XFD1,([22]CYG!O1048566/[22]CYG!O15)*[22]CYG!A15,[22]PYGE!XFD1,[22]PYGE!XFD1,([22]CYG!XFB1048566/[22]CYG!XFB15)*[22]CYG!A15,[22]PYGE!T1)</definedName>
    <definedName name="Clase">[56]CONTROL!$R$8:$R$9</definedName>
    <definedName name="CLAVE">#REF!</definedName>
    <definedName name="CLIENT_NAME" localSheetId="0">#REF!</definedName>
    <definedName name="CLIENT_NAME" localSheetId="4">#REF!</definedName>
    <definedName name="CLIENT_NAME">#REF!</definedName>
    <definedName name="CMarzo10">CHOOSE([22]PYGE!$O1,[22]PYGE!XFD1,([22]CYG!K1048566/[22]CYG!K15)*[22]CYG!A15,[22]PYGE!XEX1,[22]PYGE!XFD1,([22]CYG!XEX1048566/[22]CYG!XEX15)*[22]CYG!A15,[22]PYGE!T1)</definedName>
    <definedName name="CMarzo11">CHOOSE([22]PYGE!$O1,[22]PYGE!XFD1,([22]CYG!J1048566/[22]CYG!J15)*[22]CYG!A15,[22]PYGE!XEW1,[22]PYGE!XFD1,([22]CYG!XEW1048566/[22]CYG!XEW15)*[22]CYG!A15,[22]PYGE!T1)</definedName>
    <definedName name="CMarzo12">CHOOSE([22]PYGE!$O1,[22]PYGE!XFD1,([22]CYG!I1048566/[22]CYG!I15)*[22]CYG!A15,[22]PYGE!XFD1,[22]PYGE!XFD1,([22]CYG!XEV1048566/[22]CYG!XEV15)*[22]CYG!A15,[22]PYGE!T1)</definedName>
    <definedName name="CMarzo5">CHOOSE([22]PYGE!$O1,[22]PYGE!XFD1,([22]CYG!P1048566/[22]CYG!P15)*[22]CYG!A15,[22]PYGE!XFC1,[22]PYGE!XFD1,([22]CYG!XFC1048566/[22]CYG!XFC15)*[22]CYG!A15,[22]PYGE!T1)</definedName>
    <definedName name="CMarzo6">CHOOSE([22]PYGE!$O1,[22]PYGE!XFD1,([22]CYG!O1048566/[22]CYG!O15)*[22]CYG!A15,[22]PYGE!XFB1,[22]PYGE!XFD1,([22]CYG!XFB1048566/[22]CYG!XFB15)*[22]CYG!A15,[22]PYGE!T1)</definedName>
    <definedName name="CMarzo7">CHOOSE([22]PYGE!$O1,[22]PYGE!XFD1,([22]CYG!N1048566/[22]CYG!N15)*[22]CYG!A15,[22]PYGE!XFD1,[22]PYGE!XFD1,([22]CYG!XFA1048566/[22]CYG!XFA15)*[22]CYG!A15,[22]PYGE!T1)</definedName>
    <definedName name="CMarzo8">CHOOSE([22]PYGE!$O1,[22]PYGE!XFD1,([22]CYG!M1048566/[22]CYG!M15)*[22]CYG!A15,[22]PYGE!XEZ1,[22]PYGE!XFD1,([22]CYG!XEZ1048566/[22]CYG!XEZ15)*[22]CYG!A15,[22]PYGE!T1)</definedName>
    <definedName name="CMarzo9">CHOOSE([22]PYGE!$O1,[22]PYGE!XFD1,([22]CYG!L1048566/[22]CYG!L15)*[22]CYG!A15,[22]PYGE!XEY1,[22]PYGE!XFD1,([22]CYG!XEY1048566/[22]CYG!XEY15)*[22]CYG!A15,[22]PYGE!T1)</definedName>
    <definedName name="CMayo10">CHOOSE([22]PYGE!$O1,[22]PYGE!XFD1,([22]CYG!L1048566/[22]CYG!L15)*[22]CYG!A15,[22]PYGE!XEZ1,[22]PYGE!XFD1,([22]CYG!XEY1048566/[22]CYG!XEY15)*[22]CYG!A15,[22]PYGE!T1)</definedName>
    <definedName name="CMayo11">CHOOSE([22]PYGE!$O1,[22]PYGE!XFD1,([22]CYG!J1048566/[22]CYG!J15)*[22]CYG!A15,[22]PYGE!XEY1,[22]PYGE!XFD1,([22]CYG!XEW1048566/[22]CYG!XEW15)*[22]CYG!A15,[22]PYGE!T1)</definedName>
    <definedName name="CMayo12">CHOOSE([22]PYGE!$O1,[22]PYGE!XFD1,([22]CYG!K1048566/[22]CYG!K15)*[22]CYG!A15,[22]PYGE!XEY1,[22]PYGE!XFD1,([22]CYG!XEX1048566/[22]CYG!XEX15)*[22]CYG!A15,[22]PYGE!T1)</definedName>
    <definedName name="CMayo7">CHOOSE([22]PYGE!$O1,[22]PYGE!XFD1,([22]CYG!P1048566/[22]CYG!P15)*[22]CYG!A15,[22]PYGE!XFC1,[22]PYGE!XFD1,([22]CYG!XFC1048566/[22]CYG!XFC15)*[22]CYG!A15,[22]PYGE!T1)</definedName>
    <definedName name="CMayo8">CHOOSE([22]PYGE!$O1,[22]PYGE!XFD1,([22]CYG!O1048566/[22]CYG!O15)*[22]CYG!A15,[22]PYGE!XFB1,[22]PYGE!XFD1,([22]CYG!XFB1048566/[22]CYG!XFB15)*[22]CYG!A15,[22]PYGE!T1)</definedName>
    <definedName name="CMayo9">CHOOSE([22]PYGE!$O1,[22]PYGE!XFD1,([22]CYG!N1048566/[22]CYG!N15)*[22]CYG!A15,[22]PYGE!XFA1,[22]PYGE!XFD1,([22]CYG!XFA1048566/[22]CYG!XFA15)*[22]CYG!A15,[22]PYGE!T1)</definedName>
    <definedName name="CMON20">'[8]PUNTUALNO-RES'!$S$23</definedName>
    <definedName name="CMON202">'[8]PUNTUALNO-RES'!$S$24</definedName>
    <definedName name="CMON203">'[8]PUNTUALNO-RES'!$S$25</definedName>
    <definedName name="CMON204">'[8]PUNTUALNO-RES'!$S$26</definedName>
    <definedName name="CMON21">'[8]PUNTUALNO-RES'!$S$27</definedName>
    <definedName name="CMON212">'[8]PUNTUALNO-RES'!$S$28</definedName>
    <definedName name="CMON213">'[8]PUNTUALNO-RES'!$S$29</definedName>
    <definedName name="CMON214">'[8]PUNTUALNO-RES'!$Y$10</definedName>
    <definedName name="CMON22">'[8]PUNTUALNO-RES'!$Y$11</definedName>
    <definedName name="CMON222">'[8]PUNTUALNO-RES'!$Y$12</definedName>
    <definedName name="CMON223">'[8]PUNTUALNO-RES'!$Y$13</definedName>
    <definedName name="CMON224">'[8]PUNTUALNO-RES'!$Y$14</definedName>
    <definedName name="CMON23">'[9]PUNTUALNO-RES'!#REF!</definedName>
    <definedName name="CMON232">'[9]PUNTUALNO-RES'!#REF!</definedName>
    <definedName name="CMON233">'[9]PUNTUALNO-RES'!#REF!</definedName>
    <definedName name="CMON234">'[9]PUNTUALNO-RES'!#REF!</definedName>
    <definedName name="CMON24">'[9]PUNTUALNO-RES'!#REF!</definedName>
    <definedName name="CMON242">'[9]PUNTUALNO-RES'!#REF!</definedName>
    <definedName name="CMON243">'[9]PUNTUALNO-RES'!#REF!</definedName>
    <definedName name="CMON244">'[9]PUNTUALNO-RES'!#REF!</definedName>
    <definedName name="CMON72">'[9]PUNTUALNO-RES'!#REF!</definedName>
    <definedName name="CMON97">'[8]PUNTUALNO-RES'!$S$11</definedName>
    <definedName name="CMON972">'[8]PUNTUALNO-RES'!$S$12</definedName>
    <definedName name="CMON973">'[9]PUNTUALNO-RES'!#REF!</definedName>
    <definedName name="CMON974">'[8]PUNTUALNO-RES'!$S$14</definedName>
    <definedName name="CMON98">'[8]PUNTUALNO-RES'!$S$15</definedName>
    <definedName name="CMON982">'[8]PUNTUALNO-RES'!$S$16</definedName>
    <definedName name="CMON983">'[8]PUNTUALNO-RES'!$S$17</definedName>
    <definedName name="CMON984">'[8]PUNTUALNO-RES'!$S$18</definedName>
    <definedName name="CMON99">'[8]PUNTUALNO-RES'!$S$19</definedName>
    <definedName name="CMON992">'[8]PUNTUALNO-RES'!$S$20</definedName>
    <definedName name="CMON993">'[8]PUNTUALNO-RES'!$S$21</definedName>
    <definedName name="CMON994">'[8]PUNTUALNO-RES'!$S$22</definedName>
    <definedName name="CN2E0.5">'[9]PUNTUALNO-RES'!#REF!</definedName>
    <definedName name="CN2P0.5">'[9]PUNTUALNO-RES'!#REF!</definedName>
    <definedName name="CN2U0.5">'[9]PUNTUALNO-RES'!#REF!</definedName>
    <definedName name="CN3E0.5">'[9]PUNTUALNO-RES'!#REF!</definedName>
    <definedName name="CN3E1">'[9]PUNTUALNO-RES'!#REF!</definedName>
    <definedName name="CN3P0.5">'[9]PUNTUALNO-RES'!#REF!</definedName>
    <definedName name="CN3P1">'[9]PUNTUALNO-RES'!#REF!</definedName>
    <definedName name="CN3U0.5">'[9]PUNTUALNO-RES'!#REF!</definedName>
    <definedName name="CN3U1">'[9]PUNTUALNO-RES'!#REF!</definedName>
    <definedName name="cocaocla">'[57]RESULTADO TOTAL POR DESTINO'!$C$9:$C$11</definedName>
    <definedName name="Coche">#REF!</definedName>
    <definedName name="COctubre12">CHOOSE([22]PYGE!$O1,[22]PYGE!XFD1,([22]CYG!P1048566/[22]CYG!P15)*[22]CYG!A15,[22]PYGE!XFD1,[22]PYGE!XFD1,([22]CYG!XFC1048566/[22]CYG!XFC15)*[22]CYG!A15,[22]PYGE!T1)</definedName>
    <definedName name="CODIGO">[52]ACTIVIDADES!$A$2:$A$8</definedName>
    <definedName name="Código">#REF!</definedName>
    <definedName name="COLTEJER_S.A._ITA">#REF!</definedName>
    <definedName name="COM">#REF!</definedName>
    <definedName name="Comercialización">#REF!</definedName>
    <definedName name="COMERCIO1">#REF!</definedName>
    <definedName name="COMERCIO2">#REF!</definedName>
    <definedName name="COMPARATIVO">'[7]COSTO MON'!#REF!</definedName>
    <definedName name="Compramos_cablero__1__No_compramos_cablero___2">'[58]Triple Play'!$C$2</definedName>
    <definedName name="concep" localSheetId="0">#REF!</definedName>
    <definedName name="concep" localSheetId="4">#REF!</definedName>
    <definedName name="concep">#REF!</definedName>
    <definedName name="conceptos">#REF!</definedName>
    <definedName name="CONSODETA" localSheetId="0">#REF!,#REF!,#REF!,#REF!,#REF!,#REF!</definedName>
    <definedName name="CONSODETA" localSheetId="4">#REF!,#REF!,#REF!,#REF!,#REF!,#REF!</definedName>
    <definedName name="CONSODETA">#REF!,#REF!,#REF!,#REF!,#REF!,#REF!</definedName>
    <definedName name="Consolidacion_2012">#REF!</definedName>
    <definedName name="consolidado" localSheetId="0">#REF!,#REF!,#REF!</definedName>
    <definedName name="consolidado" localSheetId="4">#REF!,#REF!,#REF!</definedName>
    <definedName name="consolidado">#REF!,#REF!,#REF!</definedName>
    <definedName name="consolidado2">#REF!,#REF!,#REF!</definedName>
    <definedName name="CONSUMO_DE_ENERGIA_1994">'[11]Costos medios'!#REF!</definedName>
    <definedName name="CONSUMO_ESTRATO_3">#REF!</definedName>
    <definedName name="CONSUMO_MES_CALCUL">[30]Ingresos_MNR!$A$82</definedName>
    <definedName name="CONSUMO_TOTAL">[30]Ingresos_MNR!#REF!</definedName>
    <definedName name="conta">'[59]Aprop de Gastos'!$A:$IV</definedName>
    <definedName name="CONTA1">#REF!</definedName>
    <definedName name="CONTA3">#REF!</definedName>
    <definedName name="contable">'[60]Balance de Comprobación'!$A$1:$N$837</definedName>
    <definedName name="Continuidad">[50]Datos!$C$4</definedName>
    <definedName name="CONTRATO">'[61]Nomina S-38'!#REF!</definedName>
    <definedName name="Contratos">#REF!</definedName>
    <definedName name="ControlDeLaMacro">#REF!</definedName>
    <definedName name="COP">'[9]PUNTUALNO-RES'!#REF!</definedName>
    <definedName name="copia">#REF!</definedName>
    <definedName name="COPIAS">#REF!</definedName>
    <definedName name="COSABR96">#REF!</definedName>
    <definedName name="coseb96">#REF!</definedName>
    <definedName name="COSEFEB96">#REF!</definedName>
    <definedName name="COSEMAR96">#REF!</definedName>
    <definedName name="cosfeb96">#REF!</definedName>
    <definedName name="COSMAR96">#REF!</definedName>
    <definedName name="COSMFEB96">#REF!</definedName>
    <definedName name="COSMMAR96">#REF!</definedName>
    <definedName name="COSPFEB96">#REF!</definedName>
    <definedName name="COSPMAR96">#REF!</definedName>
    <definedName name="Costo">#REF!</definedName>
    <definedName name="COSTO_33_34">'[62]33-34'!$A:$IV</definedName>
    <definedName name="Costo_de_Ventas">[47]Modelo!#REF!</definedName>
    <definedName name="COSTO20">#REF!</definedName>
    <definedName name="COSTO21">#REF!</definedName>
    <definedName name="COSTO22">#REF!</definedName>
    <definedName name="COSTO23">#REF!</definedName>
    <definedName name="COSTO24">#REF!</definedName>
    <definedName name="COSTO97">#REF!</definedName>
    <definedName name="COSTO98">#REF!</definedName>
    <definedName name="COSTO99">#REF!</definedName>
    <definedName name="Costos">#REF!</definedName>
    <definedName name="CostosQMEN">'[63]Costos QMEN'!$A:$IV</definedName>
    <definedName name="CostosSIPA">'[63]Costos SIPA'!$A:$IV</definedName>
    <definedName name="CP">'[9]PUNTUALNO-RES'!#REF!</definedName>
    <definedName name="CR">'[64]INV. TOTAL'!$B$42</definedName>
    <definedName name="CreaciónVr.">'[31]CreaciónVr.'!#REF!</definedName>
    <definedName name="Credito">'[65]CAJA EPM'!$C$13:$O$13</definedName>
    <definedName name="CreIni">[25]BGo!$C$106:$N$107,[25]BGo!$C$111:$N$112</definedName>
    <definedName name="_xlnm.Criteria">#REF!</definedName>
    <definedName name="CSeptiembre11">CHOOSE([22]PYGE!$O1,[22]PYGE!XFD1,([22]CYG!P1048566/[22]CYG!P15)*[22]CYG!A15,[22]PYGE!XFD1,[22]PYGE!XFD1,([22]CYG!XFC1048566/[22]CYG!XFC15)*[22]CYG!A15,[22]PYGE!T1)</definedName>
    <definedName name="CSeptiembre12">CHOOSE([22]PYGE!$O1,[22]PYGE!XFD1,([22]CYG!O1048566/[22]CYG!O15)*[22]CYG!A15,[22]PYGE!XFD1,[22]PYGE!XFD1,([22]CYG!XFB1048566/[22]CYG!XFB15)*[22]CYG!A15,[22]PYGE!T1)</definedName>
    <definedName name="cuadrdrolasuudg">#REF!</definedName>
    <definedName name="cuadro">[18]DG!#REF!</definedName>
    <definedName name="CUADRO1">#REF!</definedName>
    <definedName name="CUADRO2">#REF!</definedName>
    <definedName name="CUADRO3">#REF!</definedName>
    <definedName name="cuadrof">#REF!</definedName>
    <definedName name="cuadros">[12]COSTOS!$A$1:$F$23,[12]COSTOS!$A$27:$L$94,[12]COSTOS!$A$102:$L$171,[12]COSTOS!$A$174:$L$205,[12]Tendencia!$A$1:$C$12</definedName>
    <definedName name="cuadruplex10">9493</definedName>
    <definedName name="CUATRO">CHOOSE([55]PYGE!$O1,[55]PYGE!XFD1,([55]DAPA!O1048548/[55]DAPA!O1048564)*[55]DAPA!A1048564,[55]PYGE!XFB1,[55]PYGE!XFD1,([55]DAPA!XFB1048548/[55]DAPA!XFB1048564)*[55]DAPA!A1048564,[55]PYGE!T1)</definedName>
    <definedName name="Cuenta_contable">#REF!</definedName>
    <definedName name="CUENTAS">#REF!</definedName>
    <definedName name="cuentas1">#REF!</definedName>
    <definedName name="Cxp">'[66]CXP Inversiones'!$A:$IV</definedName>
    <definedName name="CYGAbril6">CHOOSE([22]PYGE!$O1,[22]PYGE!XFD1,([22]CYG!P1048568/[22]CYG!P17)*[22]CYG!A17,[22]PYGE!XFD1,[22]PYGE!XFD1,([22]CYG!XFC1048568/[22]CYG!XFC17)*[22]CYG!A17,[22]PYGE!T1)</definedName>
    <definedName name="CYGAbril7">CHOOSE([22]PYGE!$O1,[22]PYGE!XFD1,([22]CYG!O1048568/[22]CYG!O17)*[22]CYG!A17,[22]PYGE!XFB1,[22]PYGE!XFD1,([22]CYG!XFB1048568/[22]CYG!XFB17)*[22]CYG!A17,[22]PYGE!T1)</definedName>
    <definedName name="CYGAbril8">CHOOSE([22]PYGE!$O1,[22]PYGE!XFD1,([22]CYG!N1048568/[22]CYG!N17)*[22]CYG!A17,[22]PYGE!XFA1,[22]PYGE!XFD1,([22]CYG!XFA1048568/[22]CYG!XFA17)*[22]CYG!A17,[22]PYGE!T1)</definedName>
    <definedName name="CYGAbril9">CHOOSE([22]PYGE!$O1,[22]PYGE!XFD1,([22]CYG!M1048568/[22]CYG!M17)*[22]CYG!A17,[22]PYGE!XEZ1,[22]PYGE!XFD1,([22]CYG!XEZ1048568/[22]CYG!XEZ17)*[22]CYG!A17,[22]PYGE!T1)</definedName>
    <definedName name="CYGEnero3">CHOOSE([22]PYGE!$O1,[22]CYG!XFC1048568,([22]CYG!P1048568/[22]CYG!P17)*[22]CYG!A17,[22]CYG!XFC1048568,([22]CYG!AA17-[22]CYG!P1048568)/11,([22]CYG!XFC1048568/[22]CYG!XFC17)*[22]CYG!A17,[22]PYGE!T1)</definedName>
    <definedName name="CYGEnero4">CHOOSE([22]PYGE!$O1,[22]PYGE!XFB1,([22]CYG!O1048568/[22]CYG!O17)*[22]CYG!A17,[22]PYGE!XFB1,([22]CYG!Z17-[22]CYG!O1048568)/11,([22]CYG!XFB1048568/[22]CYG!XFB17)*[22]CYG!A17,[22]PYGE!T1)</definedName>
    <definedName name="CYGEnero5">CHOOSE([22]PYGE!$O1,[22]PYGE!XFA1,([22]CYG!N1048568/[22]CYG!N17)*[22]CYG!A17,[22]PYGE!XFA1,[22]PYGE!XFD1,([22]CYG!XFA1048568/[22]CYG!XFA17)*[22]CYG!A17,[22]PYGE!T1)</definedName>
    <definedName name="CYGEnero6">CHOOSE([22]PYGE!$O1,[22]PYGE!XEZ1,([22]CYG!M1048568/[22]CYG!M17)*[22]CYG!A17,[22]PYGE!XEZ1,[22]PYGE!XFD1,([22]CYG!XEZ1048568/[22]CYG!XEZ17)*[22]CYG!A17,[22]PYGE!T1)</definedName>
    <definedName name="CYGEnero7">CHOOSE([22]PYGE!$O1,[22]PYGE!XEY1,([22]CYG!L1048568/[22]CYG!L17)*[22]CYG!A17,[22]PYGE!XEY1,[22]PYGE!XFD1,([22]CYG!XEY1048568/[22]CYG!XEY17)*[22]CYG!A17,[22]PYGE!T1)</definedName>
    <definedName name="CYGEnero8">CHOOSE([22]PYGE!$O1,[22]PYGE!XEX1,([22]CYG!K1048568/[22]CYG!K17)*[22]CYG!A17,[22]PYGE!XEX1,[22]PYGE!XFD1,([22]CYG!XEX1048568/[22]CYG!XEX17)*[22]CYG!A17,[22]PYGE!T1)</definedName>
    <definedName name="CYGEnero9">CHOOSE([22]PYGE!$O1,[22]PYGE!XEW1,([22]CYG!J1048568/[22]CYG!J17)*[22]CYG!A17,[22]PYGE!XEW1,[22]PYGE!XFD1,([22]CYG!XEW1048568/[22]CYG!XEW17)*[22]CYG!A17,[22]PYGE!T1)</definedName>
    <definedName name="CYGFebrero4">CHOOSE([22]PYGE!$O1,[22]PYGE!XFD1,([22]CYG!P1048568/[22]CYG!P17)*[22]CYG!A17,[22]PYGE!XFC1,[22]PYGE!XFD1,([22]CYG!XFC1048568/[22]CYG!XFC17)*[22]CYG!A17,[22]PYGE!T1)</definedName>
    <definedName name="CYGFebrero5">CHOOSE([22]PYGE!$O1,[22]PYGE!XFD1,([22]CYG!O1048568/[22]CYG!O15)*[22]CYG!A17,[22]PYGE!XFB1,[22]PYGE!XFD1,([22]CYG!XFB1048568/[22]CYG!XFB17)*[22]CYG!A17,[22]PYGE!T1)</definedName>
    <definedName name="CYGFebrero6">CHOOSE([22]PYGE!$O1,[22]PYGE!XFD1,([22]CYG!N1048568/[22]CYG!N17)*[22]CYG!A17,[22]PYGE!XFA1,[22]PYGE!XFD1,([22]CYG!XFA1048568/[22]CYG!XFA17)*[22]CYG!A17,[22]PYGE!T1)</definedName>
    <definedName name="CYGFebrero7">CHOOSE([22]PYGE!$O1,[22]PYGE!XFD1,([22]CYG!M1048568/[22]CYG!M17)*[22]CYG!A17,[22]PYGE!XEZ1,[22]PYGE!XFD1,([22]CYG!XEZ1048568/[22]CYG!XEZ17)*[22]CYG!A17,[22]PYGE!T1)</definedName>
    <definedName name="CYGFebrero8">CHOOSE([22]PYGE!$O1,[22]PYGE!XFD1,([22]CYG!L1048568/[22]CYG!L17)*[22]CYG!A17,[22]PYGE!XEY1,[22]PYGE!XFD1,([22]CYG!XEY1048568/[22]CYG!XEY17)*[22]CYG!A17,[22]PYGE!T1)</definedName>
    <definedName name="CYGFebrero9">CHOOSE([22]PYGE!$O1,[22]PYGE!XFD1,([22]CYG!K1048568/[22]CYG!K17)*[22]CYG!A17,[22]PYGE!XEX1,[22]PYGE!XFD1,([22]CYG!XEX1048568/[22]CYG!XEX17)*[22]CYG!A17,[22]PYGE!T1)</definedName>
    <definedName name="CYGJulio9">CHOOSE([22]PYGE!$O1,[22]PYGE!XFD1,([22]CYG!P1048568/[22]CYG!P17)*[22]CYG!A17,[22]PYGE!XFD1,[22]PYGE!XFD1,([22]CYG!XFC1048568/[22]CYG!XFC17)*[22]CYG!A17,[22]PYGE!T1)</definedName>
    <definedName name="CYGJunio8">CHOOSE([22]PYGE!$O1,[22]PYGE!XFD1,([22]CYG!P1048568/[22]CYG!P17)*[22]CYG!A17,[22]PYGE!XFD1,[22]PYGE!XFD1,([22]CYG!XFC1048568/[22]CYG!XFC17)*[22]CYG!A17,[22]PYGE!T1)</definedName>
    <definedName name="CYGJunio9">CHOOSE([22]PYGE!$O1,[22]PYGE!XFD1,([22]CYG!O1048568/[22]CYG!O17)*[22]CYG!A17,[22]PYGE!XFD1,[22]PYGE!XFD1,([22]CYG!XFB1048568/[22]CYG!XFB17)*[22]CYG!A17,[22]PYGE!T1)</definedName>
    <definedName name="CYGMarzo5">CHOOSE([22]PYGE!$O1,[22]PYGE!XFD1,([22]CYG!P1048568/[22]CYG!P17)*[22]CYG!A17,[22]PYGE!XFC1,[22]PYGE!XFD1,([22]CYG!XFC1048568/[22]CYG!XFC17)*[22]CYG!A15,[22]PYGE!T1)</definedName>
    <definedName name="CYGMarzo6">CHOOSE([22]PYGE!$O1,[22]PYGE!XFD1,([22]CYG!O1048568/[22]CYG!O17)*[22]CYG!A17,[22]PYGE!XFB1,[22]PYGE!XFD1,([22]CYG!XFB1048568/[22]CYG!XFB17)*[22]CYG!A17,[22]PYGE!T1)</definedName>
    <definedName name="CYGMarzo7">CHOOSE([22]PYGE!$O1,[22]PYGE!XFD1,([22]CYG!N1048568/[22]CYG!N17)*[22]CYG!A17,[22]PYGE!XFD1,[22]PYGE!XFD1,([22]CYG!XFA1048568/[22]CYG!XFA17)*[22]CYG!A17,[22]PYGE!T1)</definedName>
    <definedName name="CYGMarzo8">CHOOSE([22]PYGE!$O1,[22]PYGE!XFD1,([22]CYG!M1048568/[22]CYG!M17)*[22]CYG!A17,[22]PYGE!XEZ1,[22]PYGE!XFD1,([22]CYG!XEZ1048568/[22]CYG!XEZ17)*[22]CYG!A17,[22]PYGE!T1)</definedName>
    <definedName name="CYGMarzo9">CHOOSE([22]PYGE!$O1,[22]PYGE!XFD1,([22]CYG!L1048568/[22]CYG!L17)*[22]CYG!A17,[22]PYGE!XEY1,[22]PYGE!XFD1,([22]CYG!XEY1048568/[22]CYG!XEY17)*[22]CYG!A17,[22]PYGE!T1)</definedName>
    <definedName name="CYGMayo7">CHOOSE([22]PYGE!$O1,[22]PYGE!XFD1,([22]CYG!P1048568/[22]CYG!P17)*[22]CYG!A17,[22]PYGE!XFC1,[22]PYGE!XFD1,([22]CYG!XFC1048568/[22]CYG!XFC17)*[22]CYG!A17,[22]PYGE!T1)</definedName>
    <definedName name="CYGMayo8">CHOOSE([22]PYGE!$O1,[22]PYGE!XFD1,([22]CYG!O1048568/[22]CYG!O17)*[22]CYG!A17,[22]PYGE!XFB1,[22]PYGE!XFD1,([22]CYG!XFB1048568/[22]CYG!XFB17)*[22]CYG!A17,[22]PYGE!T1)</definedName>
    <definedName name="CYGMayo9">CHOOSE([22]PYGE!$O1,[22]PYGE!XFD1,([22]CYG!N1048568/[22]CYG!N17)*[22]CYG!A17,[22]PYGE!XFA1,[22]PYGE!XFD1,([22]CYG!XFA1048568/[22]CYG!XFA17)*[22]CYG!A17,[22]PYGE!T1)</definedName>
    <definedName name="d">#REF!</definedName>
    <definedName name="Dat">#REF!</definedName>
    <definedName name="Dat_Original">#REF!</definedName>
    <definedName name="datos">'[67]Graficos '!$A$1:$M$49</definedName>
    <definedName name="DATOS_CP">#REF!</definedName>
    <definedName name="Datos_EEFF_desagregada">'[68]Anexo 4. Est. Sit. Fra. Desagre'!$E$7:$F$12,'[68]Anexo 4. Est. Sit. Fra. Desagre'!$E$14:$F$19,'[68]Anexo 4. Est. Sit. Fra. Desagre'!$E$24:$F$31,'[68]Anexo 4. Est. Sit. Fra. Desagre'!$E$33:$F$40,'[68]Anexo 4. Est. Sit. Fra. Desagre'!$E$44:$F$44,'[68]Anexo 4. Est. Sit. Fra. Desagre'!$E$51:$F$54,'[68]Anexo 4. Est. Sit. Fra. Desagre'!$E$56:$F$59</definedName>
    <definedName name="Datos_EERR">'[68]Anexo 5. Est. Resultado Desagre'!$E$6:$F$9,'[68]Anexo 5. Est. Resultado Desagre'!$E$11:$F$12,'[68]Anexo 5. Est. Resultado Desagre'!$E$17:$F$19,'[68]Anexo 5. Est. Resultado Desagre'!$E$24:$F$25,'[68]Anexo 5. Est. Resultado Desagre'!$E$27:$F$28,'[68]Anexo 5. Est. Resultado Desagre'!$E$33:$F$34,'[68]Anexo 5. Est. Resultado Desagre'!$C$33:$D$34</definedName>
    <definedName name="DATOS_LP">#REF!</definedName>
    <definedName name="Datos_ppto_empresas" localSheetId="0">Ejecucion_gastos_2025_Dic!#REF!,Ejecucion_gastos_2025_Dic!#REF!,Ejecucion_gastos_2025_Dic!#REF!,Ejecucion_gastos_2025_Dic!#REF!,Ejecucion_gastos_2025_Dic!$C$11:$G$33,Ejecucion_gastos_2025_Dic!$C$57:$G$69,Ejecucion_gastos_2025_Dic!#REF!,Ejecucion_gastos_2025_Dic!#REF!,Ejecucion_gastos_2025_Dic!$C$88:$G$88,Ejecucion_gastos_2025_Dic!$C$119:$G$120,Ejecucion_gastos_2025_Dic!$C$122:$G$122,Ejecucion_gastos_2025_Dic!#REF!,Ejecucion_gastos_2025_Dic!#REF!,Ejecucion_gastos_2025_Dic!#REF!,Ejecucion_gastos_2025_Dic!#REF!,Ejecucion_gastos_2025_Dic!#REF!,Ejecucion_gastos_2025_Dic!#REF!,Ejecucion_gastos_2025_Dic!#REF!,Ejecucion_gastos_2025_Dic!#REF!,Ejecucion_gastos_2025_Dic!#REF!,Ejecucion_gastos_2025_Dic!#REF!,Ejecucion_gastos_2025_Dic!#REF!</definedName>
    <definedName name="Datos_ppto_empresas" localSheetId="4">'F-CF-RC-004 (2)'!#REF!,'F-CF-RC-004 (2)'!#REF!,'F-CF-RC-004 (2)'!#REF!,'F-CF-RC-004 (2)'!#REF!,'F-CF-RC-004 (2)'!$C$11:$G$34,'F-CF-RC-004 (2)'!$C$52:$G$64,'F-CF-RC-004 (2)'!$C$71:$G$71,'F-CF-RC-004 (2)'!#REF!,'F-CF-RC-004 (2)'!$C$86:$G$90,'F-CF-RC-004 (2)'!$C$145:$G$146,'F-CF-RC-004 (2)'!$C$148:$G$148,'F-CF-RC-004 (2)'!#REF!,'F-CF-RC-004 (2)'!#REF!,'F-CF-RC-004 (2)'!#REF!,'F-CF-RC-004 (2)'!#REF!,'F-CF-RC-004 (2)'!#REF!,'F-CF-RC-004 (2)'!#REF!,'F-CF-RC-004 (2)'!#REF!,'F-CF-RC-004 (2)'!#REF!,'F-CF-RC-004 (2)'!#REF!,'F-CF-RC-004 (2)'!#REF!,'F-CF-RC-004 (2)'!#REF!</definedName>
    <definedName name="Datos_ppto_empresas">'[68]C 2. Ppto Ingreso Empres'!$D$7:$G$7,'[68]C 2. Ppto Ingreso Empres'!$D$10:$G$11,'[68]C 2. Ppto Ingreso Empres'!$D$13:$G$13,'[68]C 2. Ppto Ingreso Empres'!$D$15:$G$17,'[68]C 2. Ppto Ingreso Empres'!$D$23:$G$25,'[68]C 2. Ppto Ingreso Empres'!$D$27:$G$29,'[68]C 2. Ppto Ingreso Empres'!$D$31:$G$31,'[68]C 2. Ppto Ingreso Empres'!$D$33:$G$35,'[68]C 2. Ppto Ingreso Empres'!$D$37:$G$38,'[68]C 2. Ppto Ingreso Empres'!$D$40:$G$41,'[68]C 2. Ppto Ingreso Empres'!$D$43:$G$44,'[68]C 2. Ppto Ingreso Empres'!$I$43:$I$44,'[68]C 2. Ppto Ingreso Empres'!$I$40:$I$41,'[68]C 2. Ppto Ingreso Empres'!$I$37:$I$38,'[68]C 2. Ppto Ingreso Empres'!$I$33:$I$35,'[68]C 2. Ppto Ingreso Empres'!$I$31,'[68]C 2. Ppto Ingreso Empres'!$I$27:$I$29,'[68]C 2. Ppto Ingreso Empres'!$I$23:$I$25,'[68]C 2. Ppto Ingreso Empres'!$I$15:$I$17,'[68]C 2. Ppto Ingreso Empres'!$I$13,'[68]C 2. Ppto Ingreso Empres'!$I$10:$I$11,'[68]C 2. Ppto Ingreso Empres'!$I$7</definedName>
    <definedName name="DATOS2_C">#REF!</definedName>
    <definedName name="DATOS2_L">#REF!</definedName>
    <definedName name="DatosP">#REF!</definedName>
    <definedName name="DatosR">#REF!</definedName>
    <definedName name="DatosR1">#REF!</definedName>
    <definedName name="DCAbril10">CHOOSE([22]PYGE!$O1,[22]PYGE!XFD1,([22]DAPA!L1048549/[22]DAPA!L1048565)*[22]DAPA!A1048565,[22]PYGE!XEY1,[22]PYGE!XFD1,([22]DAPA!XEY1048549/[22]DAPA!XEY1048565)*[22]DAPA!A1048565,[22]PYGE!T1)</definedName>
    <definedName name="DCAbril11">CHOOSE([22]PYGE!$O1,[22]PYGE!XFD1,([22]DAPA!K1048549/[22]DAPA!K1048565)*[22]DAPA!A1048565,[22]PYGE!XEX1,[22]PYGE!XFD1,([22]DAPA!XEX1048549/[22]DAPA!XEX1048565)*[22]DAPA!A1048565,[22]PYGE!T1)</definedName>
    <definedName name="DCAbril12">CHOOSE([22]PYGE!$O1,[22]PYGE!XFD1,([22]DAPA!J1048549/[22]DAPA!J1048565)*[22]DAPA!A1048565,[22]PYGE!XEW1,[22]PYGE!XFD1,([22]DAPA!XEW1048549/[22]DAPA!XEW1048565)*[22]DAPA!A1048565,[22]PYGE!T1)</definedName>
    <definedName name="DCAbril6">CHOOSE([22]PYGE!$O1,[22]PYGE!XFD1,([22]DAPA!P1048549/[22]DAPA!P1048565)*[22]DAPA!A1048565,[22]PYGE!XFD1,[22]PYGE!XFD1,([22]DAPA!XFC1048549/[22]DAPA!XFC1048565)*[22]DAPA!A1048565,[22]PYGE!T1)</definedName>
    <definedName name="DCAbril7">CHOOSE([22]PYGE!$O1,[22]PYGE!XFD1,([22]DAPA!O1048549/[22]DAPA!O1048565)*[22]DAPA!A1048565,[22]PYGE!XFB1,[22]PYGE!XFD1,([22]DAPA!XFB1048549/[22]DAPA!XFB1048565)*[22]DAPA!A1048565,[22]PYGE!T1)</definedName>
    <definedName name="DCAbril8">CHOOSE([22]PYGE!$O1,[22]PYGE!XFD1,([22]DAPA!N1048549/[22]DAPA!N1048565)*[22]DAPA!A1048565,[22]PYGE!XFA1,[22]PYGE!XFD1,([22]DAPA!XFA1048549/[22]DAPA!XFA1048565)*[22]DAPA!A1048565,[22]PYGE!T1)</definedName>
    <definedName name="DCAbril9">CHOOSE([22]PYGE!$O1,[22]PYGE!XFD1,([22]DAPA!M1048549/[22]DAPA!M1048565)*[22]DAPA!A1048565,[22]PYGE!XEZ1,[22]PYGE!XFD1,([22]DAPA!XEZ1048549/[22]DAPA!XEZ1048565)*[22]DAPA!A1048565,[22]PYGE!T1)</definedName>
    <definedName name="DCAgosto10">CHOOSE([22]PYGE!$O1,[22]PYGE!XFD1,([22]DAPA!P1048549/[22]DAPA!P1048565)*[22]DAPA!A1048565,[22]PYGE!XFD1,[22]PYGE!XFD1,([22]DAPA!XFC1048549/[22]DAPA!XFC1048565)*[22]DAPA!A1048565,[22]PYGE!T1)</definedName>
    <definedName name="DCAgosto11">CHOOSE([22]PYGE!$O1,[22]PYGE!XFD1,([22]DAPA!O1048549/[22]DAPA!O1048565)*[22]DAPA!A1048565,[22]PYGE!XFD1,[22]PYGE!XFD1,([22]DAPA!XFB1048549/[22]DAPA!XFB1048565)*[22]DAPA!A1048565,[22]PYGE!T1)</definedName>
    <definedName name="DCAgosto12">CHOOSE([22]PYGE!$O1,[22]PYGE!XFD1,([22]DAPA!N1048549/[22]DAPA!N1048565)*[22]DAPA!A1048565,[22]PYGE!XFD1,[22]PYGE!XFD1,([22]DAPA!XFA1048549/[22]DAPA!XFA1048565)*[22]DAPA!A1048565,[22]PYGE!T1)</definedName>
    <definedName name="DCEnero10">CHOOSE([22]PYGE!$O1,[22]PYGE!XEV1,([22]DAPA!I1048549/[22]DAPA!I1048565)*[22]DAPA!A1048565,[22]PYGE!XEV1,[22]PYGE!XFD1,([22]DAPA!XEV1048549/[22]DAPA!XEV1048565)*[22]DAPA!A1048565,[22]PYGE!T1)</definedName>
    <definedName name="DCEnero11">CHOOSE([22]PYGE!$O1,[22]PYGE!XEU1,([22]DAPA!H1048549/[22]DAPA!H1048565)*[22]DAPA!A1048565,[22]PYGE!XEU1,[22]PYGE!XFD1,([22]DAPA!XEU1048549/[22]DAPA!XEU1048565)*[22]DAPA!A1048565,[22]PYGE!T1)</definedName>
    <definedName name="DCEnero12">CHOOSE([22]PYGE!$O1,[22]PYGE!XET1,([22]DAPA!G1048549/[22]DAPA!G1048565)*[22]DAPA!A1048565,[22]PYGE!XET1,[22]PYGE!XFD1,([22]DAPA!XET1048549/[22]DAPA!XET1048565)*[22]DAPA!A1048565,[22]PYGE!T1)</definedName>
    <definedName name="DCEnero3">CHOOSE([22]PYGE!$O1,[22]DAPA!XFC1048549,([22]DAPA!P1048549/[22]DAPA!P1048565)*[22]DAPA!A1048565,[22]DAPA!XFC1048565,([22]DAPA!AA1048565-[22]DAPA!P1048549)/11,([22]DAPA!XFC1048549/[22]DAPA!XFC1048565)*[22]DAPA!A1048565,[22]PYGE!T1)</definedName>
    <definedName name="DCEnero4">CHOOSE([22]PYGE!$O1,[22]PYGE!XFB1,([22]DAPA!O1048549/[22]DAPA!O1048565)*[22]DAPA!A1048565,[22]PYGE!XFB1,([22]DAPA!Z1048565-[22]DAPA!O1048549)/11,([22]DAPA!XFB1048549/[22]DAPA!XFB1048565)*[22]DAPA!A1048565,[22]PYGE!T1)</definedName>
    <definedName name="DCEnero5">CHOOSE([22]PYGE!$O1,[22]PYGE!XFA1,([22]DAPA!N1048549/[22]DAPA!N1048565)*[22]DAPA!A1048565,[22]PYGE!XFA1,[22]PYGE!XFD1,([22]DAPA!XFA1048549/[22]DAPA!XFA1048565)*[22]DAPA!A1048565,[22]PYGE!T1)</definedName>
    <definedName name="DCEnero6">CHOOSE([22]PYGE!$O1,[22]PYGE!XEZ1,([22]DAPA!M1048549/[22]DAPA!M1048565)*[22]DAPA!A1048565,[22]PYGE!XEZ1,[22]PYGE!XFD1,([22]DAPA!XEZ1048549/[22]DAPA!XEZ1048565)*[22]DAPA!A1048565,[22]PYGE!T1)</definedName>
    <definedName name="DCEnero7">CHOOSE([22]PYGE!$O1,[22]PYGE!XEY1,([22]DAPA!L1048549/[22]DAPA!L1048565)*[22]DAPA!A1048565,[22]PYGE!XEY1,[22]PYGE!XFD1,([22]DAPA!XEY1048549/[22]DAPA!XEY1048565)*[22]DAPA!A1048565,[22]PYGE!T1)</definedName>
    <definedName name="DCEnero8">CHOOSE([22]PYGE!$O1,[22]PYGE!XEX1,([22]DAPA!K1048549/[22]DAPA!K1048565)*[22]DAPA!A1048565,[22]PYGE!XEX1,[22]PYGE!XFD1,([22]DAPA!XEX1048549/[22]DAPA!XEX1048565)*[22]DAPA!A1048565,[22]PYGE!T1)</definedName>
    <definedName name="DCEnero9">CHOOSE([22]PYGE!$O1,[22]DAPA!XEW1048565,([22]DAPA!J1048549/[22]DAPA!J1048565)*[22]DAPA!A1048565,[22]PYGE!XEW1,[22]PYGE!XFD1,([22]DAPA!XEW1048549/[22]DAPA!XEW1048565)*[22]DAPA!A1048565,[22]PYGE!T1)</definedName>
    <definedName name="DCFebrero10">CHOOSE([22]PYGE!$O1,[22]PYGE!XFD1,([22]DAPA!J1048549/[22]DAPA!J1048565)*[22]DAPA!A1048565,[22]PYGE!XEW1,[22]PYGE!XFD1,([22]DAPA!XEW1048549/[22]DAPA!XEW1048565)*[22]DAPA!A1048565,[22]PYGE!T1)</definedName>
    <definedName name="DCFebrero11">CHOOSE([22]PYGE!$O1,[22]PYGE!XFD1,([22]DAPA!I1048549/[22]DAPA!I1048565)*[22]DAPA!A1048565,[22]PYGE!XEV1,[22]PYGE!XFD1,([22]DAPA!XEV1048549/[22]DAPA!XEV1048565)*[22]DAPA!A1048565,[22]PYGE!T1)</definedName>
    <definedName name="DCFebrero12">CHOOSE([22]PYGE!$O1,[22]PYGE!XFD1,([22]DAPA!H1048549/[22]DAPA!H1048565)*[22]DAPA!A1048565,[22]PYGE!XEU1,[22]PYGE!XFD1,([22]DAPA!XEU1048549/[22]DAPA!XEU1048565)*[22]DAPA!A1048565,[22]PYGE!T1)</definedName>
    <definedName name="DCFebrero4">CHOOSE([22]PYGE!$O1,[22]PYGE!XFD1,([22]DAPA!P1048549/[22]DAPA!P1048565)*[22]DAPA!A1048565,[22]PYGE!XFC1,[22]PYGE!XFD1,([22]DAPA!XFC1048549/[22]DAPA!XFC1048565)*[22]DAPA!A1048565,[22]PYGE!T1)</definedName>
    <definedName name="DCFebrero5">CHOOSE([22]PYGE!$O1,[22]PYGE!XFD1,([22]DAPA!O1048549/[22]DAPA!O1048565)*[22]DAPA!A1048565,[22]PYGE!XFB1,[22]PYGE!XFD1,([22]DAPA!XFB1048549/[22]DAPA!XFB1048565)*[22]DAPA!A1048565,[22]PYGE!T1)</definedName>
    <definedName name="DCFebrero6">CHOOSE([22]PYGE!$O1,[22]PYGE!XFD1,([22]DAPA!N1048549/[22]DAPA!N1048565)*[22]DAPA!A1048565,[22]PYGE!XFA1,[22]PYGE!XFD1,([22]DAPA!XFA1048549/[22]DAPA!XFA1048565)*[22]DAPA!A1048565,[22]PYGE!T1)</definedName>
    <definedName name="DCFebrero7">CHOOSE([22]PYGE!$O1,[22]PYGE!XFD1,([22]DAPA!M1048549/[22]DAPA!M1048565)*[22]DAPA!A1048565,[22]PYGE!XEZ1,[22]PYGE!XFD1,([22]DAPA!XEZ1048549/[22]DAPA!XEZ1048565)*[22]DAPA!A1048565,[22]PYGE!T1)</definedName>
    <definedName name="DCFebrero8">CHOOSE([22]PYGE!$O1,[22]PYGE!XFD1,([22]DAPA!L1048549/[22]DAPA!L1048565)*[22]DAPA!A1048565,[22]PYGE!XEY1,[22]PYGE!XFD1,([22]DAPA!XEY1048549/[22]DAPA!XEY1048565)*[22]DAPA!A1048565,[22]PYGE!T1)</definedName>
    <definedName name="DCFebrero9">CHOOSE([22]PYGE!$O1,[22]PYGE!XFD1,([22]DAPA!K1048549/[22]DAPA!K1048565)*[22]DAPA!A1048565,[22]PYGE!XEX1,[22]PYGE!XFD1,([22]DAPA!XEX1048549/[22]DAPA!XEX1048565)*[22]DAPA!A1048565,[22]PYGE!T1)</definedName>
    <definedName name="DCJulio10">CHOOSE([22]PYGE!$O1,[22]PYGE!XFD1,([22]DAPA!O1048549/[22]DAPA!O1048565)*[22]DAPA!A1048565,[22]PYGE!XFD1,[22]PYGE!XFD1,([22]DAPA!XFB1048549/[22]DAPA!XFB1048565)*[22]DAPA!A1048565,[22]PYGE!T1)</definedName>
    <definedName name="DCJulio11">CHOOSE([22]PYGE!$O1,[22]PYGE!XFD1,([22]DAPA!N1048549/[22]DAPA!N1048565)*[22]DAPA!A1048565,[22]PYGE!XFD1,[22]PYGE!XFD1,([22]DAPA!XFA1048549/[22]DAPA!XFA1048565)*[22]DAPA!A1048565,[22]PYGE!T1)</definedName>
    <definedName name="DCJulio12">CHOOSE([22]PYGE!$O1,[22]PYGE!XFD1,([22]DAPA!M1048549/[22]DAPA!M1048565)*[22]DAPA!A1048565,[22]PYGE!XFD1,[22]PYGE!XFD1,([22]DAPA!XEZ1048549/[22]DAPA!XEZ1048565)*[22]DAPA!A1048565,[22]PYGE!T1)</definedName>
    <definedName name="DCJulio9">CHOOSE([22]PYGE!$O1,[22]PYGE!XFD1,([22]DAPA!P1048549/[22]DAPA!P1048565)*[22]DAPA!A1048565,[22]PYGE!XFD1,[22]PYGE!XFD1,([22]DAPA!XFC1048549/[22]DAPA!XFC1048565)*[22]DAPA!A1048565,[22]PYGE!T1)</definedName>
    <definedName name="DCJunio10">CHOOSE([22]PYGE!$O1,[22]PYGE!XFD1,([22]DAPA!N1048549/[22]DAPA!N1048565)*[22]DAPA!A1048565,[22]PYGE!XFD1,[22]PYGE!XFD1,([22]DAPA!XFA1048549/[22]DAPA!XFA1048565)*[22]DAPA!A1048565,[22]PYGE!T1)</definedName>
    <definedName name="DCJunio11">CHOOSE([22]PYGE!$O1,[22]PYGE!XFD1,([22]DAPA!M1048549/[22]DAPA!M1048565)*[22]DAPA!A1048565,[22]PYGE!XFD1,[22]PYGE!XFD1,([22]DAPA!XEZ1048549/[22]DAPA!XEZ1048565)*[22]DAPA!A1048565,[22]PYGE!T1)</definedName>
    <definedName name="DCJunio12">CHOOSE([22]PYGE!$O1,[22]PYGE!XFD1,([22]DAPA!L1048549/[22]DAPA!L1048565)*[22]DAPA!A1048565,[22]PYGE!XFD1,[22]PYGE!XFD1,([22]DAPA!XEY1048549/[22]DAPA!XEY1048565)*[22]DAPA!A1048565,[22]PYGE!T1)</definedName>
    <definedName name="DCJunio8">CHOOSE([22]PYGE!$O1,[22]PYGE!XFD1,([22]DAPA!P1048549/[22]DAPA!P1048565)*[22]DAPA!A1048565,[22]PYGE!XFD1,[22]PYGE!XFD1,([22]DAPA!XFC1048549/[22]DAPA!XFC1048565)*[22]DAPA!A1048565,[22]PYGE!T1)</definedName>
    <definedName name="DCJunio9">CHOOSE([22]PYGE!$O1,[22]PYGE!XFD1,([22]DAPA!O1048549/[22]DAPA!O1048565)*[22]DAPA!A1048565,[22]PYGE!XFD1,[22]PYGE!XFD1,([22]DAPA!XFB1048549/[22]DAPA!XFB1048565)*[22]DAPA!A1048565,[22]PYGE!T1)</definedName>
    <definedName name="DCMarzo10">CHOOSE([22]PYGE!$O1,[22]PYGE!XFD1,([22]DAPA!K1048549/[22]DAPA!K1048565)*[22]DAPA!A1048565,[22]PYGE!XEX1,[22]PYGE!XFD1,([22]DAPA!XEX1048549/[22]DAPA!XEX1048565)*[22]DAPA!A1048565,[22]PYGE!T1)</definedName>
    <definedName name="DCMarzo11">CHOOSE([22]PYGE!$O1,[22]PYGE!XFD1,([22]DAPA!J1048549/[22]DAPA!J1048565)*[22]DAPA!A1048565,[22]PYGE!XEW1,[22]PYGE!XFD1,([22]DAPA!XEW1048549/[22]DAPA!XEW1048565)*[22]DAPA!A1048565,[22]PYGE!T1)</definedName>
    <definedName name="DCMarzo12">CHOOSE([22]PYGE!$O1,[22]PYGE!XFD1,([22]DAPA!I1048549/[22]DAPA!I1048565)*[22]DAPA!A1048565,[22]PYGE!XFD1,[22]PYGE!XFD1,([22]DAPA!XEV1048549/[22]DAPA!XEV1048565)*[22]DAPA!A1048565,[22]PYGE!T1)</definedName>
    <definedName name="DCMarzo5">CHOOSE([22]PYGE!$O1,[22]PYGE!XFD1,([22]DAPA!P1048549/[22]DAPA!P1048565)*[22]DAPA!A1048565,[22]PYGE!XFC1,[22]PYGE!XFD1,([22]DAPA!XFC1048549/[22]DAPA!XFC1048565)*[22]DAPA!A1048565,[22]PYGE!T1)</definedName>
    <definedName name="DCMarzo6">CHOOSE([22]PYGE!$O1,[22]PYGE!XFD1,([22]DAPA!O1048549/[22]DAPA!O1048565)*[22]DAPA!A1048565,[22]PYGE!XFB1,[22]PYGE!XFD1,([22]DAPA!XFB1048549/[22]DAPA!XFB1048565)*[22]DAPA!A1048565,[22]PYGE!T1)</definedName>
    <definedName name="DCMarzo7">CHOOSE([22]PYGE!$O1,[22]PYGE!XFD1,([22]DAPA!N1048549/[22]DAPA!N1048565)*[22]DAPA!A1048565,[22]PYGE!XFD1,[22]PYGE!XFD1,([22]DAPA!XFA1048549/[22]DAPA!XFA1048565)*[22]DAPA!A1048565,[22]PYGE!T1)</definedName>
    <definedName name="DCMarzo8">CHOOSE([22]PYGE!$O1,[22]PYGE!XFD1,([22]DAPA!M1048549/[22]DAPA!M1048565)*[22]DAPA!A1048565,[22]PYGE!XEZ1,[22]PYGE!XFD1,([22]DAPA!XEZ1048549/[22]DAPA!XEZ1048565)*[22]DAPA!A1048565,[22]PYGE!T1)</definedName>
    <definedName name="DCMarzo9">CHOOSE([22]PYGE!$O1,[22]PYGE!XFD1,([22]DAPA!L1048549/[22]DAPA!L1048565)*[22]DAPA!A1048565,[22]PYGE!XEY1,[22]PYGE!XFD1,([22]DAPA!XEY1048549/[22]DAPA!XEY1048565)*[22]DAPA!A1048565,[22]PYGE!T1)</definedName>
    <definedName name="DCMayo10">CHOOSE([22]PYGE!$O1,[22]PYGE!XFD1,([22]DAPA!L1048549/[22]DAPA!L1048565)*[22]DAPA!A1048565,[22]PYGE!XEZ1,[22]PYGE!XFD1,([22]DAPA!XEY1048549/[22]DAPA!XEY1048565)*[22]DAPA!A1048565,[22]PYGE!T1)</definedName>
    <definedName name="DCMayo11">CHOOSE([22]PYGE!$O1,[22]PYGE!XFD1,([22]DAPA!J1048549/[22]DAPA!J1048565)*[22]DAPA!A1048565,[22]PYGE!XEY1,[22]PYGE!XFD1,([22]DAPA!XEW1048549/[22]DAPA!XEW1048565)*[22]DAPA!A1048565,[22]PYGE!T1)</definedName>
    <definedName name="DCMayo12">CHOOSE([22]PYGE!$O1,[22]PYGE!XFD1,([22]DAPA!K1048549/[22]DAPA!K1048565)*[22]DAPA!A1048565,[22]PYGE!XEY1,[22]PYGE!XFD1,([22]DAPA!XEX1048549/[22]DAPA!XEX1048565)*[22]DAPA!A1048565,[22]PYGE!T1)</definedName>
    <definedName name="DCMayo7">CHOOSE([22]PYGE!$O1,[22]PYGE!XFD1,([22]DAPA!P1048549/[22]DAPA!P1048565)*[22]DAPA!A1048565,[22]PYGE!XFC1,[22]PYGE!XFD1,([22]DAPA!XFC1048549/[22]DAPA!XFC1048565)*[22]DAPA!A1048565,[22]PYGE!T1)</definedName>
    <definedName name="DCMayo8">CHOOSE([22]PYGE!$O1,[22]PYGE!XFD1,([22]DAPA!O1048549/[22]DAPA!O1048565)*[22]DAPA!A1048565,[22]PYGE!XFB1,[22]PYGE!XFD1,([22]DAPA!XFB1048549/[22]DAPA!XFB1048565)*[22]DAPA!A1048565,[22]PYGE!T1)</definedName>
    <definedName name="DCMayo9">CHOOSE([22]PYGE!$O1,[22]PYGE!XFD1,([22]DAPA!N1048549/[22]DAPA!N1048565)*[22]DAPA!A1048565,[22]PYGE!XFA1,[22]PYGE!XFD1,([22]DAPA!XFA1048549/[22]DAPA!XFA1048565)*[22]DAPA!A1048565,[22]PYGE!T1)</definedName>
    <definedName name="DCOctubre12">CHOOSE([22]PYGE!$O1,[22]PYGE!XFD1,([22]DAPA!P1048549/[22]DAPA!P1048565)*[22]DAPA!A1048565,[22]PYGE!XFD1,[22]PYGE!XFD1,([22]DAPA!XFC1048549/[22]DAPA!XFC1048565)*[22]DAPA!A1048565,[22]PYGE!T1)</definedName>
    <definedName name="DCSeptiembre11">CHOOSE([22]PYGE!$O1,[22]PYGE!XFD1,([22]DAPA!P1048549/[22]DAPA!P1048565)*[22]DAPA!A1048565,[22]PYGE!XFD1,[22]PYGE!XFD1,([22]DAPA!XFC1048549/[22]DAPA!XFC1048565)*[22]DAPA!A1048565,[22]PYGE!T1)</definedName>
    <definedName name="DCSeptiembre12">CHOOSE([22]PYGE!$O1,[22]PYGE!XFD1,([22]DAPA!O1048549/[22]DAPA!O1048565)*[22]DAPA!A1048565,[22]PYGE!XFD1,[22]PYGE!XFD1,([22]DAPA!XFB1048549/[22]DAPA!XFB1048565)*[22]DAPA!A1048565,[22]PYGE!T1)</definedName>
    <definedName name="dd">#REF!</definedName>
    <definedName name="ddd">#REF!</definedName>
    <definedName name="dddddd">#REF!</definedName>
    <definedName name="dddddddddddddddddddddddddddddddddddddddddddddkkkkkkkkkkkk">#REF!</definedName>
    <definedName name="DEDE">#REF!</definedName>
    <definedName name="Deficit">'[65]CAJA EPM'!$C$41:$O$41</definedName>
    <definedName name="DEM">#REF!</definedName>
    <definedName name="DEMANDA">#REF!</definedName>
    <definedName name="DEPARTAMENTO" localSheetId="0">'[69]fORMATO 20.1'!$AX$8:$AX$39</definedName>
    <definedName name="DEPARTAMENTO" localSheetId="4">'[69]fORMATO 20.1'!$AX$8:$AX$39</definedName>
    <definedName name="DEPARTAMENTO">'[70]fORMATO 20.1'!$AX$8:$AX$39</definedName>
    <definedName name="der">#REF!</definedName>
    <definedName name="DETALLE">'[71]GRAFICA 1A'!#REF!</definedName>
    <definedName name="deuda43">#REF!,#REF!,#REF!,#REF!</definedName>
    <definedName name="deuda99" localSheetId="0">#REF!,#REF!,#REF!,#REF!</definedName>
    <definedName name="deuda99" localSheetId="4">#REF!,#REF!,#REF!,#REF!</definedName>
    <definedName name="deuda99">#REF!,#REF!,#REF!,#REF!</definedName>
    <definedName name="deudamensual" localSheetId="0">#REF!,#REF!,#REF!</definedName>
    <definedName name="deudamensual" localSheetId="4">#REF!,#REF!,#REF!</definedName>
    <definedName name="deudamensual">#REF!,#REF!,#REF!</definedName>
    <definedName name="Dev_02">[33]Factores!$F$8</definedName>
    <definedName name="Dev_03">[33]Factores!$F$9</definedName>
    <definedName name="Dev_04">[33]Factores!$F$10</definedName>
    <definedName name="Dev_05">[33]Factores!$F$11</definedName>
    <definedName name="Dev_06">[33]Factores!$F$12</definedName>
    <definedName name="Dev_07">[33]Factores!$F$13</definedName>
    <definedName name="Dev_08">[33]Factores!$F$14</definedName>
    <definedName name="Dev_09">[33]Factores!$F$15</definedName>
    <definedName name="Dev_10">[33]Factores!$F$16</definedName>
    <definedName name="Dev_11">[33]Factores!$F$17</definedName>
    <definedName name="Dev_12">[33]Factores!$F$18</definedName>
    <definedName name="DF">'[72]Balan mensual real 2000'!$A$4:$O$43</definedName>
    <definedName name="DFD">'[72]Balan mensual real 2000'!$A$4:$O$43</definedName>
    <definedName name="DGAbril10">CHOOSE([22]PYGE!$O1,[22]PYGE!XFD1,([22]DAPA!L1048543/[22]DAPA!L1048559)*[22]DAPA!A1048559,[22]PYGE!XEY1,[22]PYGE!XFD1,([22]DAPA!XEY1048543/[22]DAPA!XEY1048559)*[22]DAPA!A1048559,[22]PYGE!T1)</definedName>
    <definedName name="DGAbril11">CHOOSE([22]PYGE!$O1,[22]PYGE!XFD1,([22]DAPA!K1048543/[22]DAPA!K1048559)*[22]DAPA!A1048559,[22]PYGE!XEX1,[22]PYGE!XFD1,([22]DAPA!XEX1048543/[22]DAPA!XEX1048559)*[22]DAPA!A1048559,[22]PYGE!T1)</definedName>
    <definedName name="DGAbril12">CHOOSE([22]PYGE!$O1,[22]PYGE!XFD1,([22]DAPA!J1048543/[22]DAPA!J1048559)*[22]DAPA!A1048559,[22]PYGE!XEW1,[22]PYGE!XFD1,([22]DAPA!XEW1048543/[22]DAPA!XEW1048559)*[22]DAPA!A1048559,[22]PYGE!T1)</definedName>
    <definedName name="DGAbril6">CHOOSE([22]PYGE!$O1,[22]PYGE!XFD1,([22]DAPA!P1048543/[22]DAPA!P1048559)*[22]DAPA!A1048559,[22]PYGE!XFD1,[22]PYGE!XFD1,([22]DAPA!XFC1048543/[22]DAPA!XFC1048559)*[22]DAPA!A1048559,[22]PYGE!T1)</definedName>
    <definedName name="DGAbril7">CHOOSE([22]PYGE!$O1,[22]PYGE!XFD1,([22]DAPA!O1048543/[22]DAPA!O1048559)*[22]DAPA!A1048559,[22]PYGE!XFB1,[22]PYGE!XFD1,([22]DAPA!XFB1048543/[22]DAPA!XFB1048559)*[22]DAPA!A1048559,[22]PYGE!T1)</definedName>
    <definedName name="DGAbril8">CHOOSE([22]PYGE!$O1,[22]PYGE!XFD1,([22]DAPA!N1048543/[22]DAPA!N1048559)*[22]DAPA!A1048559,[22]PYGE!XFA1,[22]PYGE!XFD1,([22]DAPA!XFA1048543/[22]DAPA!XFA1048559)*[22]DAPA!A1048559,[22]PYGE!T1)</definedName>
    <definedName name="DGAbril9">CHOOSE([22]PYGE!$O1,[22]PYGE!XFD1,([22]DAPA!M1048543/[22]DAPA!M1048559)*[22]DAPA!A1048559,[22]PYGE!XEZ1,[22]PYGE!XFD1,([22]DAPA!XEZ1048543/[22]DAPA!XEZ1048559)*[22]DAPA!A1048559,[22]PYGE!T1)</definedName>
    <definedName name="DGAgosto10">CHOOSE([22]PYGE!$O1,[22]PYGE!XFD1,([22]DAPA!P1048543/[22]DAPA!P1048559)*[22]DAPA!A1048559,[22]PYGE!XFD1,[22]PYGE!XFD1,([22]DAPA!XFC1048543/[22]DAPA!XFC1048559)*[22]DAPA!A1048559,[22]PYGE!T1)</definedName>
    <definedName name="DGAgosto11">CHOOSE([22]PYGE!$O1,[22]PYGE!XFD1,([22]DAPA!O1048543/[22]DAPA!O1048559)*[22]DAPA!A1048559,[22]PYGE!XFD1,[22]PYGE!XFD1,([22]DAPA!XFB1048543/[22]DAPA!XFB1048559)*[22]DAPA!A1048559,[22]PYGE!T1)</definedName>
    <definedName name="DGAgosto12">CHOOSE([22]PYGE!$O1,[22]PYGE!XFD1,([22]DAPA!N1048543/[22]DAPA!N1048559)*[22]DAPA!A1048559,[22]PYGE!XFD1,[22]PYGE!XFD1,([22]DAPA!XFA1048543/[22]DAPA!XFA1048559)*[22]DAPA!A1048559,[22]PYGE!T1)</definedName>
    <definedName name="DGEnero10">CHOOSE([22]PYGE!$O1,[22]PYGE!XEV1,([22]DAPA!I1048543/[22]DAPA!I1048559)*[22]DAPA!A1048559,[22]PYGE!XEV1,[22]PYGE!XFD1,([22]DAPA!XEV1048543/[22]DAPA!XEV1048559)*[22]DAPA!A1048559,[22]PYGE!T1)</definedName>
    <definedName name="DGEnero11">CHOOSE([22]PYGE!$O1,[22]PYGE!XEU1,([22]DAPA!H1048543/[22]DAPA!H1048559)*[22]DAPA!A1048559,[22]PYGE!XEU1,[22]PYGE!XFD1,([22]DAPA!XEU1048543/[22]DAPA!XEU1048559)*[22]DAPA!A1048559,[22]PYGE!T1)</definedName>
    <definedName name="DGEnero12">CHOOSE([22]PYGE!$O1,[22]PYGE!XET1,([22]DAPA!G1048543/[22]DAPA!G1048559)*[22]DAPA!A1048559,[22]PYGE!XET1,[22]PYGE!XFD1,([22]DAPA!XET1048543/[22]DAPA!XET1048559)*[22]DAPA!A1048559,[22]PYGE!T1)</definedName>
    <definedName name="DGEnero3">CHOOSE([22]PYGE!$O1,[22]DAPA!XFC1048543,([22]DAPA!P1048543/[22]DAPA!P1048559)*[22]DAPA!A1048559,[22]DAPA!XFC1048543,([22]DAPA!AA1048559-[22]DAPA!P1048543)/11,([22]DAPA!XFC1048543/[22]DAPA!XFC1048559)*[22]DAPA!A1048559,[22]PYGE!T1)</definedName>
    <definedName name="DGEnero4">CHOOSE([22]PYGE!$O1,[22]PYGE!XFB1,([22]DAPA!O1048543/[22]DAPA!O1048559)*[22]DAPA!A1048559,[22]PYGE!XFB1,([22]DAPA!Z1048559-[22]DAPA!O1048543)/11,([22]DAPA!XFB1048543/[22]DAPA!XFB1048559)*[22]DAPA!A1048559,[22]PYGE!T1)</definedName>
    <definedName name="DGEnero5">CHOOSE([22]PYGE!$O1,[22]PYGE!XFA1,([22]DAPA!N1048543/[22]DAPA!N1048559)*[22]DAPA!A1048559,[22]PYGE!XFA1,[22]PYGE!XFD1,([22]DAPA!XFA1048543/[22]DAPA!XFA1048559)*[22]DAPA!A1048559,[22]PYGE!T1)</definedName>
    <definedName name="DGEnero6">CHOOSE([22]PYGE!$O1,[22]PYGE!XEZ1,([22]DAPA!M1048543/[22]DAPA!M1048559)*[22]DAPA!A1048559,[22]PYGE!XEZ1,[22]PYGE!XFD1,([22]DAPA!XEZ1048543/[22]DAPA!XEZ1048559)*[22]DAPA!A1048559,[22]PYGE!T1)</definedName>
    <definedName name="DGEnero7">CHOOSE([22]PYGE!$O1,[22]PYGE!XEY1,([22]DAPA!L1048543/[22]DAPA!L1048559)*[22]DAPA!A1048559,[22]PYGE!XEY1,[22]PYGE!XFD1,([22]DAPA!XEY1048543/[22]DAPA!XEY1048559)*[22]DAPA!A1048559,[22]PYGE!T1)</definedName>
    <definedName name="DGEnero8">CHOOSE([22]PYGE!$O1,[22]PYGE!XEX1,([22]DAPA!K1048543/[22]DAPA!K1048559)*[22]DAPA!A1048559,[22]PYGE!XEX1,[22]PYGE!XFD1,([22]DAPA!XEX1048543/[22]DAPA!XEX1048559)*[22]DAPA!A1048559,[22]PYGE!T1)</definedName>
    <definedName name="DGEnero9">CHOOSE([22]PYGE!$O1,[22]DAPA!XEW1,([22]DAPA!J1048543/[22]DAPA!J1048559)*[22]DAPA!A1048559,[22]PYGE!XEW1,[22]PYGE!XFD1,([22]DAPA!XEW1048543/[22]DAPA!XEW1048559)*[22]DAPA!A1048559,[22]PYGE!T1)</definedName>
    <definedName name="DGFebrero10">CHOOSE([22]PYGE!$O1,[22]PYGE!XFD1,([22]DAPA!J1048543/[22]DAPA!J1048559)*[22]DAPA!A1048559,[22]PYGE!XEW1,[22]PYGE!XFD1,([22]DAPA!XEW1048543/[22]DAPA!XEW1048559)*[22]DAPA!A1048559,[22]PYGE!T1)</definedName>
    <definedName name="DGFebrero11">CHOOSE([22]PYGE!$O1,[22]PYGE!XFD1,([22]DAPA!I1048543/[22]DAPA!I1048559)*[22]DAPA!A1048559,[22]PYGE!XEV1,[22]PYGE!XFD1,([22]DAPA!XEV1048543/[22]DAPA!XEV1048559)*[22]DAPA!A1048559,[22]PYGE!T1)</definedName>
    <definedName name="DGFebrero12">CHOOSE([22]PYGE!$O1,[22]PYGE!XFD1,([22]DAPA!H1048543/[22]DAPA!H1048559)*[22]DAPA!A1048559,[22]PYGE!XEU1,[22]PYGE!XFD1,([22]DAPA!XEU1048543/[22]DAPA!XEU1048559)*[22]DAPA!A1048559,[22]PYGE!T1)</definedName>
    <definedName name="DGFebrero4">CHOOSE([22]PYGE!$O1,[22]PYGE!XFD1,([22]DAPA!P1048543/[22]DAPA!P1048559)*[22]DAPA!A1048559,[22]PYGE!XFC1,[22]PYGE!XFD1,([22]DAPA!XFC1048543/[22]DAPA!XFC1048559)*[22]DAPA!A1048559,[22]PYGE!T1)</definedName>
    <definedName name="DGFebrero5">CHOOSE([22]PYGE!$O1,[22]PYGE!XFD1,([22]DAPA!O1048543/[22]DAPA!O1048559)*[22]DAPA!A1048559,[22]PYGE!XFB1,[22]PYGE!XFD1,([22]DAPA!XFB1048543/[22]DAPA!XFB1048559)*[22]DAPA!A1048559,[22]PYGE!T1)</definedName>
    <definedName name="DGFebrero6">CHOOSE([22]PYGE!$O1,[22]PYGE!XFD1,([22]DAPA!N1048543/[22]DAPA!N1048559)*[22]DAPA!A1048559,[22]PYGE!XFA1,[22]PYGE!XFD1,([22]DAPA!XFA1048543/[22]DAPA!XFA1048559)*[22]DAPA!A1048559,[22]PYGE!T1)</definedName>
    <definedName name="DGFebrero7">CHOOSE([22]PYGE!$O1,[22]PYGE!XFD1,([22]DAPA!M1048543/[22]DAPA!M1048559)*[22]DAPA!A1048559,[22]PYGE!XEZ1,[22]PYGE!XFD1,([22]DAPA!XEZ1048543/[22]DAPA!XEZ1048559)*[22]DAPA!A1048559,[22]PYGE!T1)</definedName>
    <definedName name="DGFebrero8">CHOOSE([22]PYGE!$O1,[22]PYGE!XFD1,([22]DAPA!L1048543/[22]DAPA!L1048559)*[22]DAPA!A1048559,[22]PYGE!XEY1,[22]PYGE!XFD1,([22]DAPA!XEY1048543/[22]DAPA!XEY1048559)*[22]DAPA!A1048559,[22]PYGE!T1)</definedName>
    <definedName name="DGFebrero9">CHOOSE([22]PYGE!$O1,[22]PYGE!XFD1,([22]DAPA!K1048543/[22]DAPA!K1048559)*[22]DAPA!A1048559,[22]PYGE!XEX1,[22]PYGE!XFD1,([22]DAPA!XEX1048543/[22]DAPA!XEX1048559)*[22]DAPA!A1048559,[22]PYGE!T1)</definedName>
    <definedName name="DGJulio10">CHOOSE([22]PYGE!$O1,[22]PYGE!XFD1,([22]DAPA!O1048543/[22]DAPA!O1048559)*[22]DAPA!A1048559,[22]PYGE!XFD1,[22]PYGE!XFD1,([22]DAPA!XFB1048543/[22]DAPA!XFB1048559)*[22]DAPA!A1048559,[22]PYGE!T1)</definedName>
    <definedName name="DGJulio11">CHOOSE([22]PYGE!$O1,[22]PYGE!XFD1,([22]DAPA!N1048543/[22]DAPA!N1048559)*[22]DAPA!A1048559,[22]PYGE!XFD1,[22]PYGE!XFD1,([22]DAPA!XFA1048543/[22]DAPA!XFA1048559)*[22]DAPA!A1048559,[22]PYGE!T1)</definedName>
    <definedName name="DGJulio12">CHOOSE([22]PYGE!$O1,[22]PYGE!XFD1,([22]DAPA!M1048543/[22]DAPA!M1048559)*[22]DAPA!A1048559,[22]PYGE!XFD1,[22]PYGE!XFD1,([22]DAPA!XEZ1048543/[22]DAPA!XEZ1048559)*[22]DAPA!A1048559,[22]PYGE!T1)</definedName>
    <definedName name="DGJulio9">CHOOSE([22]PYGE!$O1,[22]PYGE!XFD1,([22]DAPA!P1048543/[22]DAPA!P1048559)*[22]DAPA!A1048559,[22]PYGE!XFD1,[22]PYGE!XFD1,([22]DAPA!XFC1048543/[22]DAPA!XFC1048559)*[22]DAPA!A1048559,[22]PYGE!T1)</definedName>
    <definedName name="DGJunio10">CHOOSE([22]PYGE!$O1,[22]PYGE!XFD1,([22]DAPA!N1048543/[22]DAPA!N1048559)*[22]DAPA!A1048559,[22]PYGE!XFD1,[22]PYGE!XFD1,([22]DAPA!XFA1048543/[22]DAPA!XFA1048559)*[22]DAPA!A1048559,[22]PYGE!T1)</definedName>
    <definedName name="DGJunio11">CHOOSE([22]PYGE!$O1,[22]PYGE!XFD1,([22]DAPA!M1048543/[22]DAPA!M1048559)*[22]DAPA!A1048559,[22]PYGE!XFD1,[22]PYGE!XFD1,([22]DAPA!XEZ1048543/[22]DAPA!XEZ1048559)*[22]DAPA!A1048559,[22]PYGE!T1)</definedName>
    <definedName name="DGJunio12">CHOOSE([22]PYGE!$O1,[22]PYGE!XFD1,([22]DAPA!L1048543/[22]DAPA!L1048559)*[22]DAPA!A1048559,[22]PYGE!XFD1,[22]PYGE!XFD1,([22]DAPA!XEY1048543/[22]DAPA!XEY1048559)*[22]DAPA!A1048559,[22]PYGE!T1)</definedName>
    <definedName name="DGJunio8">CHOOSE([22]PYGE!$O1,[22]PYGE!XFD1,([22]DAPA!P1048543/[22]DAPA!P1048559)*[22]DAPA!A1048559,[22]PYGE!XFD1,[22]PYGE!XFD1,([22]DAPA!XFC1048543/[22]DAPA!XFC1048559)*[22]DAPA!A1048559,[22]PYGE!T1)</definedName>
    <definedName name="DGJunio9">CHOOSE([22]PYGE!$O1,[22]PYGE!XFD1,([22]DAPA!O1048543/[22]DAPA!O1048559)*[22]DAPA!A1048559,[22]PYGE!XFD1,[22]PYGE!XFD1,([22]DAPA!XFB1048543/[22]DAPA!XFB1048559)*[22]DAPA!A1048559,[22]PYGE!T1)</definedName>
    <definedName name="DGMarzo10">CHOOSE([22]PYGE!$O1,[22]PYGE!XFD1,([22]DAPA!K1048543/[22]DAPA!K1048559)*[22]DAPA!A1048559,[22]PYGE!XEX1,[22]PYGE!XFD1,([22]DAPA!XEX1048543/[22]DAPA!XEX1048559)*[22]DAPA!A1048559,[22]PYGE!T1)</definedName>
    <definedName name="DGMarzo11">CHOOSE([22]PYGE!$O1,[22]PYGE!XFD1,([22]DAPA!J1048543/[22]DAPA!J1048559)*[22]DAPA!A1048559,[22]PYGE!XEW1,[22]PYGE!XFD1,([22]DAPA!XEW1048543/[22]DAPA!XEW1048559)*[22]DAPA!A1048559,[22]PYGE!T1)</definedName>
    <definedName name="DGMarzo12">CHOOSE([22]PYGE!$O1,[22]PYGE!XFD1,([22]DAPA!I1048543/[22]DAPA!I1048559)*[22]DAPA!A1048559,[22]PYGE!XFD1,[22]PYGE!XFD1,([22]DAPA!XEV1048543/[22]DAPA!XEV1048559)*[22]DAPA!A1048559,[22]PYGE!T1)</definedName>
    <definedName name="DGMarzo5">CHOOSE([22]PYGE!$O1,[22]PYGE!XFD1,([22]DAPA!P1048543/[22]DAPA!P1048559)*[22]DAPA!A1048559,[22]PYGE!XFC1,[22]PYGE!XFD1,([22]DAPA!XFC1048543/[22]DAPA!XFC1048559)*[22]DAPA!A1048559,[22]PYGE!T1)</definedName>
    <definedName name="DGMarzo6">CHOOSE([22]PYGE!$O1,[22]PYGE!XFD1,([22]DAPA!O1048543/[22]DAPA!O1048559)*[22]DAPA!A1048559,[22]PYGE!XFB1,[22]PYGE!XFD1,([22]DAPA!XFB1048543/[22]DAPA!XFB1048559)*[22]DAPA!A1048559,[22]PYGE!T1)</definedName>
    <definedName name="DGMarzo7">CHOOSE([22]PYGE!$O1,[22]PYGE!XFD1,([22]DAPA!N1048543/[22]DAPA!N1048559)*[22]DAPA!A1048559,[22]PYGE!XFD1,[22]PYGE!XFD1,([22]DAPA!XFA1048543/[22]DAPA!XFA1048559)*[22]DAPA!A1048559,[22]PYGE!T1)</definedName>
    <definedName name="DGMarzo8">CHOOSE([22]PYGE!$O1,[22]PYGE!XFD1,([22]DAPA!M1048543/[22]DAPA!M1048559)*[22]DAPA!A1048559,[22]PYGE!XEZ1,[22]PYGE!XFD1,([22]DAPA!XEZ1048543/[22]DAPA!XEZ1048559)*[22]DAPA!A1048559,[22]PYGE!T1)</definedName>
    <definedName name="DGMarzo9">CHOOSE([22]PYGE!$O1,[22]PYGE!XFD1,([22]DAPA!L1048543/[22]DAPA!L1048559)*[22]DAPA!A1048559,[22]PYGE!XEY1,[22]PYGE!XFD1,([22]DAPA!XEY1048543/[22]DAPA!XEY1048559)*[22]DAPA!A1048559,[22]PYGE!T1)</definedName>
    <definedName name="DGMayo10">CHOOSE([22]PYGE!$O1,[22]PYGE!XFD1,([22]DAPA!L1048543/[22]DAPA!L1048559)*[22]DAPA!A1048559,[22]PYGE!XEZ1,[22]PYGE!XFD1,([22]DAPA!XEY1048543/[22]DAPA!XEY1048559)*[22]DAPA!A1048559,[22]PYGE!T1)</definedName>
    <definedName name="DGMayo11">CHOOSE([22]PYGE!$O1,[22]PYGE!XFD1,([22]DAPA!J1048543/[22]DAPA!J1048559)*[22]DAPA!A1048559,[22]PYGE!XEY1,[22]PYGE!XFD1,([22]DAPA!XEW1048543/[22]DAPA!XEW1048559)*[22]DAPA!A1048559,[22]PYGE!T1)</definedName>
    <definedName name="DGMayo12">CHOOSE([22]PYGE!$O1,[22]PYGE!XFD1,([22]DAPA!K1048543/[22]DAPA!K1048559)*[22]DAPA!A1048559,[22]PYGE!XEY1,[22]PYGE!XFD1,([22]DAPA!XEX1048543/[22]DAPA!XEX1048559)*[22]DAPA!A1048559,[22]PYGE!T1)</definedName>
    <definedName name="DGMayo7">CHOOSE([22]PYGE!$O1,[22]PYGE!XFD1,([22]DAPA!P1048543/[22]DAPA!P1048559)*[22]DAPA!A1048559,[22]PYGE!XFC1,[22]PYGE!XFD1,([22]DAPA!XFC1048543/[22]DAPA!XFC1048559)*[22]DAPA!A1048559,[22]PYGE!T1)</definedName>
    <definedName name="DGMayo8">CHOOSE([22]PYGE!$O1,[22]PYGE!XFD1,([22]DAPA!O1048543/[22]DAPA!O1048559)*[22]DAPA!A1048559,[22]PYGE!XFB1,[22]PYGE!XFD1,([22]DAPA!XFB1048543/[22]DAPA!XFB1048559)*[22]DAPA!A1048559,[22]PYGE!T1)</definedName>
    <definedName name="DGMayo9">CHOOSE([22]PYGE!$O1,[22]PYGE!XFD1,([22]DAPA!N1048543/[22]DAPA!N1048559)*[22]DAPA!A1048559,[22]PYGE!XFA1,[22]PYGE!XFD1,([22]DAPA!XFA1048543/[22]DAPA!XFA1048559)*[22]DAPA!A1048559,[22]PYGE!T1)</definedName>
    <definedName name="DGOctubre12">CHOOSE([22]PYGE!$O1,[22]PYGE!XFD1,([22]DAPA!P1048543/[22]DAPA!P1048559)*[22]DAPA!A1048559,[22]PYGE!XFD1,[22]PYGE!XFD1,([22]DAPA!XFC1048543/[22]DAPA!XFC1048559)*[22]DAPA!A1048559,[22]PYGE!T1)</definedName>
    <definedName name="DGSeptiembre11">CHOOSE([22]PYGE!$O1,[22]PYGE!XFD1,([22]DAPA!P1048543/[22]DAPA!P1048559)*[22]DAPA!A1048559,[22]PYGE!XFD1,[22]PYGE!XFD1,([22]DAPA!XFC1048543/[22]DAPA!XFC1048559)*[22]DAPA!A1048559,[22]PYGE!T1)</definedName>
    <definedName name="DGSeptiembre12">CHOOSE([22]PYGE!$O1,[22]PYGE!XFD1,([22]DAPA!O1048543/[22]DAPA!O1048559)*[22]DAPA!A1048559,[22]PYGE!XFD1,[22]PYGE!XFD1,([22]DAPA!XFB1048543/[22]DAPA!XFB1048559)*[22]DAPA!A1048559,[22]PYGE!T1)</definedName>
    <definedName name="DIANA" localSheetId="4">[19]!DIANA</definedName>
    <definedName name="DIANA">[19]!DIANA</definedName>
    <definedName name="Dic">12</definedName>
    <definedName name="DIES">CHOOSE([55]PYGE!$O1,[55]PYGE!XFD1,([55]DAPA!N1048548/[55]DAPA!N1048564)*[55]DAPA!A1048564,[55]PYGE!XFD1,[55]PYGE!XFD1,([55]DAPA!XFA1048548/[55]DAPA!XFA1048564)*[55]DAPA!A1048564,[55]PYGE!T1)</definedName>
    <definedName name="DifCos">#REF!</definedName>
    <definedName name="DIFERENCIA">#REF!</definedName>
    <definedName name="DifInv">#REF!</definedName>
    <definedName name="diojasidopasdooaskds´pk">'[9]PUNTUALNO-RES'!#REF!</definedName>
    <definedName name="Distribución">#REF!</definedName>
    <definedName name="dkjdlñdklskdñlñsd">#REF!</definedName>
    <definedName name="dkljdiqweiouqiueiu" hidden="1">{#N/A,#N/A,FALSE,"BASES";#N/A,#N/A,FALSE,"PRODUCTOS";#N/A,#N/A,FALSE,"COSTOS FIJOS";#N/A,#N/A,FALSE,"P&amp;G";#N/A,#N/A,FALSE,"FLUJO";#N/A,#N/A,FALSE,"BALANCE";#N/A,#N/A,FALSE,"INDICES";#N/A,#N/A,FALSE,"AJxINF";#N/A,#N/A,FALSE,"RESUMEN"}</definedName>
    <definedName name="dm">#REF!</definedName>
    <definedName name="do">#REF!</definedName>
    <definedName name="DOC" localSheetId="0">#REF!</definedName>
    <definedName name="DOC" localSheetId="4">#REF!</definedName>
    <definedName name="DOC">#REF!</definedName>
    <definedName name="Documentación">[56]CONTROL!$L$2:$L$3</definedName>
    <definedName name="DOS">CHOOSE([55]PYGE!$O1,[55]PYGE!XFD1,([55]DAPA!H1048548/[55]DAPA!H1048564)*[55]DAPA!A1048564,[55]PYGE!XEU1,[55]PYGE!XFD1,([55]DAPA!XEU1048548/[55]DAPA!XEU1048564)*[55]DAPA!A1048564,[55]PYGE!T1)</definedName>
    <definedName name="DR">[73]DR!$A:$IV</definedName>
    <definedName name="dskhjkhoiooperoi">#REF!</definedName>
    <definedName name="DTF_05">[33]Factores!$H$11</definedName>
    <definedName name="Duracion">[50]Datos!$B$5</definedName>
    <definedName name="eeeee">#REF!</definedName>
    <definedName name="EF">'[74]ESTADOS FINANCIEROS MES'!$A$6:$H$800</definedName>
    <definedName name="EFEC_CP">#REF!</definedName>
    <definedName name="EFEC_LP">#REF!</definedName>
    <definedName name="efg">'[75]ESTADOS FINANCIEROS MES'!$A$6:$H$800</definedName>
    <definedName name="EFICACIA_CONTRATACION" localSheetId="0">#REF!</definedName>
    <definedName name="EFICACIA_CONTRATACION" localSheetId="4">#REF!</definedName>
    <definedName name="EFICACIA_CONTRATACION">#REF!</definedName>
    <definedName name="Eficacia_objetivo29" localSheetId="0">OFFSET(#REF!,0,0,COUNTA(#REF!))</definedName>
    <definedName name="Eficacia_objetivo29" localSheetId="4">OFFSET(#REF!,0,0,COUNTA(#REF!))</definedName>
    <definedName name="Eficacia_objetivo29">OFFSET(#REF!,0,0,COUNTA(#REF!))</definedName>
    <definedName name="elegido">'[76]formato _ppto'!$J$10:$J$838</definedName>
    <definedName name="Empresa">[22]Entrada!$B$10</definedName>
    <definedName name="Encabezado">#REF!</definedName>
    <definedName name="encabezadoRP">#REF!</definedName>
    <definedName name="Ene">1</definedName>
    <definedName name="ener">[12]COSTOS!$A$102:$L$171</definedName>
    <definedName name="ENERO">#REF!</definedName>
    <definedName name="Enero10">CHOOSE([22]PYGE!E1,[22]PYGE!XEV1,([22]PYGA!J1048526/[22]PYGPM!J1048526)*[22]PYGPM!A1048526,[22]PYGE!XEV1,[22]PYGE!XFD1,([22]PYGA!XEV1048526/[22]PYGPM!XEV1048526)*[22]PYGPM!A1048526,[22]PYGE!T1)</definedName>
    <definedName name="Enero10a">CHOOSE([22]PYGE!E1,[22]PYGE!XEV1,([22]PYGA!J1048567/[22]PYGPM!J1048567)*[22]PYGPM!A1048567,[22]PYGE!XEV1,[22]PYGE!XFD1,([22]PYGA!XEV1048567/[22]PYGPM!XEV1048567)*[22]PYGPM!A1048567,[22]PYGE!T1)</definedName>
    <definedName name="Enero11">CHOOSE([22]PYGE!D1,[22]PYGE!XEU1,([22]PYGA!I1048526/[22]PYGPM!I1048526)*[22]PYGPM!A1048526,[22]PYGE!XEU1,[22]PYGE!XFD1,([22]PYGA!XEU1048526/[22]PYGPM!XEU1048526)*[22]PYGPM!A1048526,[22]PYGE!T1)</definedName>
    <definedName name="Enero11a">CHOOSE([22]PYGE!D1,[22]PYGE!XEU1,([22]PYGA!I1048567/[22]PYGPM!I1048567)*[22]PYGPM!A1048567,[22]PYGE!XEU1,[22]PYGE!XFD1,([22]PYGA!XEU1048567/[22]PYGPM!XEU1048567)*[22]PYGPM!A1048567,[22]PYGE!T1)</definedName>
    <definedName name="Enero12">CHOOSE([22]PYGE!C1,[22]PYGE!XET1,([22]PYGA!H1048526/[22]PYGPM!H1048526)*[22]PYGPM!A1048526,[22]PYGE!XET1,[22]PYGE!XFD1,([22]PYGA!XET1048526/[22]PYGPM!XET1048526)*[22]PYGPM!A1048526,[22]PYGE!T1)</definedName>
    <definedName name="Enero12a">CHOOSE([22]PYGE!C1,[22]PYGE!XET1,([22]PYGA!H1048567/[22]PYGPM!H1048567)*[22]PYGPM!A1048567,[22]PYGE!XET1,[22]PYGE!XFD1,([22]PYGA!XET1048567/[22]PYGPM!XET1048567)*[22]PYGPM!A1048567,[22]PYGE!T1)</definedName>
    <definedName name="Enero3">CHOOSE([22]PYGE!$O1,[22]PYGE!XFC1,([22]PYGA!Q1048526/[22]PYGPM!Q1048526)*[22]PYGPM!A1048526,[22]PYGE!XFC1,[22]PYGE!XFD1,([22]PYGA!XFC1048526/[22]PYGPM!XFC1048526)*[22]PYGPM!A1048526,[22]PYGE!T1)</definedName>
    <definedName name="Enero3a">CHOOSE([22]PYGE!$O1,[22]PYGE!XFC1,([22]PYGA!Q1048567/[22]PYGPM!Q1048567)*[22]PYGPM!A1048567,[22]PYGE!XFC1,[22]PYGE!XFD1,([22]PYGA!XFC1048567/[22]PYGPM!XFC1048567)*[22]PYGPM!A1048567,[22]PYGE!T1)</definedName>
    <definedName name="Enero4">CHOOSE([22]PYGE!K1,[22]PYGE!XFB1,([22]PYGA!P1048526/[22]PYGPM!P1048526)*[22]PYGPM!A1048526,[22]PYGE!XFB1,[22]PYGE!XFD1,([22]PYGA!XFB1048526/[22]PYGPM!XFB1048526)*[22]PYGPM!A1048526,[22]PYGE!T1)</definedName>
    <definedName name="Enero4a">CHOOSE([22]PYGE!K1,[22]PYGE!XFB1,([22]PYGA!P1048567/[22]PYGPM!P1048567)*[22]PYGPM!A1048567,[22]PYGE!XFB1,[22]PYGE!XFD1,([22]PYGA!XFB1048567/[22]PYGPM!XFB1048567)*[22]PYGPM!A1048567,[22]PYGE!T1)</definedName>
    <definedName name="Enero5">CHOOSE([22]PYGE!J1,[22]PYGE!XFA1,([22]PYGA!O1048526/[22]PYGPM!O1048526)*[22]PYGPM!A1048526,[22]PYGE!XFA1,[22]PYGE!XFD1,([22]PYGA!XFA1048526/[22]PYGPM!XFA1048526)*[22]PYGPM!A1048526,[22]PYGE!T1)</definedName>
    <definedName name="Enero5a">CHOOSE([22]PYGE!J1,[22]PYGE!XFA1,([22]PYGA!O1048567/[22]PYGPM!O1048567)*[22]PYGPM!A1048567,[22]PYGE!XFA1,[22]PYGE!XFD1,([22]PYGA!XFA1048567/[22]PYGPM!XFA1048557)*[22]PYGPM!A1048567,[22]PYGE!T1)</definedName>
    <definedName name="Enero6">CHOOSE([22]PYGE!I1,[22]PYGE!XEZ1,([22]PYGA!N1048526/[22]PYGPM!N1048526)*[22]PYGPM!A1048526,[22]PYGE!XEZ1,[22]PYGE!XFD1,([22]PYGA!XEZ1048526/[22]PYGPM!XEZ1048526)*[22]PYGPM!A1048526,[22]PYGE!T1)</definedName>
    <definedName name="Enero6a">CHOOSE([22]PYGE!I1,[22]PYGE!XEZ1,([22]PYGA!N1048567/[22]PYGPM!N1048567)*[22]PYGPM!A1048567,[22]PYGE!XEZ1,[22]PYGE!XFD1,([22]PYGA!XEZ1048567/[22]PYGPM!XEZ1048567)*[22]PYGPM!A1048567,[22]PYGE!T1)</definedName>
    <definedName name="Enero7">CHOOSE([22]PYGE!H1,[22]PYGE!XEY1,([22]PYGA!M1048526/[22]PYGPM!M1048526)*[22]PYGPM!A1048526,[22]PYGE!XEY1,[22]PYGE!XFD1,([22]PYGA!XEY1048526/[22]PYGPM!XEY1048526)*[22]PYGPM!A1048526,[22]PYGE!T1)</definedName>
    <definedName name="Enero7a">CHOOSE([22]PYGE!H1,[22]PYGE!XEY1,([22]PYGA!M1048567/[22]PYGPM!M1048567)*[22]PYGPM!A1048567,[22]PYGE!XEY1,[22]PYGE!XFD1,([22]PYGA!XEY1048567/[22]PYGPM!XEY1048567)*[22]PYGPM!A1048567,[22]PYGE!T1)</definedName>
    <definedName name="Enero8">CHOOSE([22]PYGE!G1,[22]PYGE!XEX1,([22]PYGA!L1048526/[22]PYGPM!L1048526)*[22]PYGPM!A1048526,[22]PYGE!XEX1,[22]PYGE!XFD1,([22]PYGA!XEX1048526/[22]PYGPM!XEX1048526)*[22]PYGPM!A1048526,[22]PYGE!T1)</definedName>
    <definedName name="Enero8a">CHOOSE([22]PYGE!G1,[22]PYGE!XEX1,([22]PYGA!L1048567/[22]PYGPM!L1048567)*[22]PYGPM!A1048567,[22]PYGE!XEX1,[22]PYGE!XFD1,([22]PYGA!XEX1048567/[22]PYGPM!XEX1048567)*[22]PYGPM!A1048567,[22]PYGE!T1)</definedName>
    <definedName name="Enero9">CHOOSE([22]PYGE!F1,[22]PYGE!XEW1,([22]PYGA!K1048526/[22]PYGPM!K1048526)*[22]PYGPM!A1048526,[22]PYGE!XEW1,[22]PYGE!XFD1,([22]PYGA!XEW1048526/[22]PYGPM!XEW1048526)*[22]PYGPM!A1048526,[22]PYGE!T1)</definedName>
    <definedName name="Enero9a">CHOOSE([22]PYGE!F1,[22]PYGE!XEW1,([22]PYGA!K1048567/[22]PYGPM!K1048567)*[22]PYGPM!A1048567,[22]PYGE!XEW1,[22]PYGE!XFD1,([22]PYGA!XEW1048567/[22]PYGPM!XEW1048567)*[22]PYGPM!A1048567,[22]PYGE!T1)</definedName>
    <definedName name="ENTIDAD" localSheetId="0">#REF!</definedName>
    <definedName name="ENTIDAD" localSheetId="4">#REF!</definedName>
    <definedName name="ENTIDAD">#REF!</definedName>
    <definedName name="entidades">[77]CONTRATACION!$A$65335:$A$65470</definedName>
    <definedName name="EPM">#REF!</definedName>
    <definedName name="EPM_MNR_AÑO">[78]factores!$B$25</definedName>
    <definedName name="EPM_MNR_MES">[78]factores!$B$84</definedName>
    <definedName name="EPM_MR_AÑO">#REF!</definedName>
    <definedName name="EPM_MR_MES">#REF!</definedName>
    <definedName name="ER">[79]Hoja1!$A:$IV</definedName>
    <definedName name="ErIni">[25]BGo!$H$7:$H$9,[25]BGo!$H$11,[25]BGo!$H$13:$H$19,[25]BGo!$H$21</definedName>
    <definedName name="ESCENARIO">#REF!</definedName>
    <definedName name="ESCENARIOS">#REF!</definedName>
    <definedName name="ESPECIAL">#REF!</definedName>
    <definedName name="ESPPLE">#REF!</definedName>
    <definedName name="estabilidad">#REF!</definedName>
    <definedName name="ESTRATO">'[80]Evaluación Financiera'!#REF!</definedName>
    <definedName name="ETAP">[77]CONTRATACION!$A$65475:$A$65481</definedName>
    <definedName name="ETAPA" localSheetId="0">#REF!</definedName>
    <definedName name="ETAPA" localSheetId="4">#REF!</definedName>
    <definedName name="ETAPA">#REF!</definedName>
    <definedName name="etapa1">[81]INVERSION!#REF!</definedName>
    <definedName name="ETAPAS" localSheetId="0">#REF!</definedName>
    <definedName name="ETAPAS" localSheetId="4">#REF!</definedName>
    <definedName name="ETAPAS">#REF!</definedName>
    <definedName name="eur">#REF!</definedName>
    <definedName name="EURR">'[82]Prést. - Moneda'!$M$15</definedName>
    <definedName name="EVIDENCIA">[56]CONTROL!$N$3:$N$5</definedName>
    <definedName name="Excel_BuiltIn_Print_Area" localSheetId="0">#REF!</definedName>
    <definedName name="Excel_BuiltIn_Print_Area" localSheetId="4">#REF!</definedName>
    <definedName name="Excel_BuiltIn_Print_Area">#REF!</definedName>
    <definedName name="EXT">[81]INVERSION!#REF!</definedName>
    <definedName name="FAC">[10]Datos!$G$22</definedName>
    <definedName name="factor">#REF!</definedName>
    <definedName name="FACTOR_REPARTICION_No._USUARIOS">[30]Ingresos_MNR!#REF!</definedName>
    <definedName name="FactorDistribucuión">[30]Ingresos_MNR!#REF!</definedName>
    <definedName name="FactorMN">'[30]Reportes '!#REF!</definedName>
    <definedName name="fcarga1">[8]coref113!$C$15</definedName>
    <definedName name="fcarga2">[8]coref113!$C$16</definedName>
    <definedName name="fcarga3">[8]coref113!$C$17</definedName>
    <definedName name="fcarga4">[28]costos!#REF!</definedName>
    <definedName name="FCLPROY">[31]FCLProy.!#REF!</definedName>
    <definedName name="FDA">[83]Planillas2007!#REF!</definedName>
    <definedName name="FDIC95">#REF!</definedName>
    <definedName name="FEA">#REF!</definedName>
    <definedName name="Feb">2</definedName>
    <definedName name="FEBRERO">#REF!</definedName>
    <definedName name="Febrero10">CHOOSE([22]PYGE!E1,[22]PYGE!XFD1,([22]PYGA!K1048526/[22]PYGPM!K1048526)*[22]PYGPM!A1048526,[22]PYGE!XEW1,[22]PYGE!XFD1,([22]PYGA!XEW1048526/[22]PYGPM!XEW1048526)*[22]PYGPM!A1048526,[22]PYGE!T1)</definedName>
    <definedName name="Febrero10a">CHOOSE([22]PYGE!E1,[22]PYGE!XFD1,([22]PYGA!K1048567/[22]PYGPM!K1048567)*[22]PYGPM!A1048567,[22]PYGE!XEW1,[22]PYGE!XFD1,([22]PYGA!XEW1048567/[22]PYGPM!XEW1048567)*[22]PYGPM!A1048567,[22]PYGE!T1)</definedName>
    <definedName name="Febrero11">CHOOSE([22]PYGE!D1,[22]PYGE!XFD1,([22]PYGA!J1048526/[22]PYGPM!J1048526)*[22]PYGPM!A1048526,[22]PYGE!XEV1,[22]PYGE!XFD1,([22]PYGA!XEV1048526/[22]PYGPM!XEV1048526)*[22]PYGPM!A1048526,[22]PYGE!T1)</definedName>
    <definedName name="Febrero11a">CHOOSE([22]PYGE!D1,[22]PYGE!XFD1,([22]PYGA!J1048567/[22]PYGPM!J1048567)*[22]PYGPM!A1048567,[22]PYGE!XEV1,[22]PYGE!XFD1,([22]PYGA!XEV1048567/[22]PYGPM!XEV1048567)*[22]PYGPM!A1048567,[22]PYGE!T1)</definedName>
    <definedName name="Febrero12">CHOOSE([22]PYGE!C1,[22]PYGE!XFD1,([22]PYGA!I1048526/[22]PYGPM!I1048526)*[22]PYGPM!A1048526,[22]PYGE!XEU1,[22]PYGE!XFD1,([22]PYGA!XEU1048526/[22]PYGPM!XEU1048526)*[22]PYGPM!A1048526,[22]PYGE!T1)</definedName>
    <definedName name="Febrero12a">CHOOSE([22]PYGE!C1,[22]PYGE!XFD1,([22]PYGA!I1048567/[22]PYGPM!I1048567)*[22]PYGPM!A1048567,[22]PYGE!XEU1,[22]PYGE!XFD1,([22]PYGA!XEU1048567/[22]PYGPM!XEU1048567)*[22]PYGPM!A1048567,[22]PYGE!T1)</definedName>
    <definedName name="Febrero4">CHOOSE([22]PYGE!K1,[22]PYGE!XFD1,([22]PYGA!Q1048526/[22]PYGPM!Q1048526)*[22]PYGPM!A1048526,[22]PYGE!XFC1,[22]PYGE!XFD1,([22]PYGA!XFC1048526/[22]PYGPM!XFC1048526)*[22]PYGPM!A1048526,[22]PYGE!T1)</definedName>
    <definedName name="Febrero4a">CHOOSE([22]PYGE!K1,[22]PYGE!XFD1,([22]PYGA!Q1048567/[22]PYGPM!Q1048569)*[22]PYGPM!A1048567,[22]PYGE!XFC1,[22]PYGE!XFD1,([22]PYGA!XFC1048567/[22]PYGPM!XFC1048567)*[22]PYGPM!A1048567,[22]PYGE!T1)</definedName>
    <definedName name="Febrero5">CHOOSE([22]PYGE!J1,[22]PYGE!XFD1,([22]PYGA!P1048526/[22]PYGPM!P1048526)*[22]PYGPM!A1048526,[22]PYGE!XFB1,[22]PYGE!XFD1,([22]PYGA!XFB1048526/[22]PYGPM!XFB1048526)*[22]PYGPM!A1048526,[22]PYGE!T1)</definedName>
    <definedName name="Febrero5a">CHOOSE([22]PYGE!J1,[22]PYGE!XFD1,([22]PYGA!P1048567/[22]PYGPM!P1048567)*[22]PYGPM!A1048567,[22]PYGE!XFB1,[22]PYGE!XFD1,([22]PYGA!XFB1048567/[22]PYGPM!XFB1048567)*[22]PYGPM!A1048567,[22]PYGE!T1)</definedName>
    <definedName name="Febrero6">CHOOSE([22]PYGE!I1,[22]PYGE!XFD1,([22]PYGA!O1048526/[22]PYGPM!O1048526)*[22]PYGPM!A1048526,[22]PYGE!XFA1,[22]PYGE!XFD1,([22]PYGA!XFA1048526/[22]PYGPM!XFA1048526)*[22]PYGPM!A1048526,[22]PYGE!T1)</definedName>
    <definedName name="Febrero6a">CHOOSE([22]PYGE!I1,[22]PYGE!XFD1,([22]PYGA!O1048567/[22]PYGPM!O1048567)*[22]PYGPM!A1048567,[22]PYGE!XFA1,[22]PYGE!XFD1,([22]PYGA!XEZ1048567/[22]PYGPM!XEZ1048567)*[22]PYGPM!A1048567,[22]PYGE!T1)</definedName>
    <definedName name="Febrero7">CHOOSE([22]PYGE!H1,[22]PYGE!XFD1,([22]PYGA!N1048526/[22]PYGPM!N1048526)*[22]PYGPM!A1048526,[22]PYGE!XEZ1,[22]PYGE!XFD1,([22]PYGA!XEZ1048526/[22]PYGPM!XEZ1048526)*[22]PYGPM!A1048526,[22]PYGE!T1)</definedName>
    <definedName name="Febrero7a">CHOOSE([22]PYGE!H1,[22]PYGE!XFD1,([22]PYGA!N1048567/[22]PYGPM!N1048567)*[22]PYGPM!A1048567,[22]PYGE!XEZ1,[22]PYGE!XFD1,([22]PYGA!XEZ1048567/[22]PYGPM!XEZ1048567)*[22]PYGPM!A1048567,[22]PYGE!T1)</definedName>
    <definedName name="Febrero8">CHOOSE([22]PYGE!G1,[22]PYGE!XFD1,([22]PYGA!M1048526/[22]PYGPM!M1048526)*[22]PYGPM!A1048526,[22]PYGE!XEY1,[22]PYGE!XFD1,([22]PYGA!XEY1048526/[22]PYGPM!XEY1048526)*[22]PYGPM!A1048526,[22]PYGE!T1)</definedName>
    <definedName name="Febrero8a">CHOOSE([22]PYGE!G1,[22]PYGE!XFD1,([22]PYGA!M1048567/[22]PYGPM!M1048567)*[22]PYGPM!A1048567,[22]PYGE!XEY1,[22]PYGE!XFD1,([22]PYGA!Q1048567/[22]PYGPM!Q1048567)*[22]PYGPM!A1048567,[22]PYGE!T1)</definedName>
    <definedName name="Febrero9">CHOOSE([22]PYGE!F1,[22]PYGE!XFD1,([22]PYGA!L1048526/[22]PYGPM!L1048526)*[22]PYGPM!A1048526,[22]PYGE!XEX1,[22]PYGE!XFD1,([22]PYGA!XEX1048526/[22]PYGPM!XEX1048526)*[22]PYGPM!A1048526,[22]PYGE!T1)</definedName>
    <definedName name="Febrero9a">CHOOSE([22]PYGE!F1,[22]PYGE!XFD1,([22]PYGA!L1048567/[22]PYGPM!L1048567)*[22]PYGPM!A1048567,[22]PYGE!XEX1,[22]PYGE!XFD1,([22]PYGA!XEX1048567/[22]PYGPM!XEX1048567)*[22]PYGPM!A1048567,[22]PYGE!T1)</definedName>
    <definedName name="FECHA2012" localSheetId="0">[84]FECHA!$1:$1048576</definedName>
    <definedName name="FECHA2012" localSheetId="4">[84]FECHA!$1:$1048576</definedName>
    <definedName name="FECHA2012">[84]FECHA!$1:$1048576</definedName>
    <definedName name="fechac1">'[85]AP115 a fecha cobronación '!$H$13</definedName>
    <definedName name="fechac2">'[85]AP115 a fecha cobronación '!$H$210</definedName>
    <definedName name="Fel">[10]Datos!$F$37</definedName>
    <definedName name="FEULT12">#REF!</definedName>
    <definedName name="ff">#REF!</definedName>
    <definedName name="fffff">#REF!</definedName>
    <definedName name="ffffffffffffffffffffffffff">#REF!</definedName>
    <definedName name="fh">#REF!</definedName>
    <definedName name="fila">#REF!</definedName>
    <definedName name="FIN">#REF!</definedName>
    <definedName name="FInal" hidden="1">[86]PLANTILLA!#REF!</definedName>
    <definedName name="fiscal" localSheetId="0">#REF!</definedName>
    <definedName name="fiscal" localSheetId="4">#REF!</definedName>
    <definedName name="fiscal">#REF!</definedName>
    <definedName name="FLH">[12]COSTOS!$F$11</definedName>
    <definedName name="FlorenciaP">#REF!</definedName>
    <definedName name="FM">[87]Datos!$B$9</definedName>
    <definedName name="FPC">[10]Datos!$G$23</definedName>
    <definedName name="FRECUENCIA">[56]CONTROL!$L$9:$L$10</definedName>
    <definedName name="FRF">[12]COSTOS!$F$10</definedName>
    <definedName name="FRS">[12]COSTOS!$F$16</definedName>
    <definedName name="fs">#REF!</definedName>
    <definedName name="fsdflkfñlñdlf">#REF!</definedName>
    <definedName name="fuentes">#REF!</definedName>
    <definedName name="GAbril10">CHOOSE([22]PYGE!$O1,[22]PYGE!XFD1,([22]CYG!L1048560/[22]CYG!L9)*[22]CYG!A9,[22]PYGE!XEY1,[22]PYGE!XFD1,([22]CYG!XEY1048560/[22]CYG!XEY9)*[22]CYG!A9,[22]PYGE!T1)</definedName>
    <definedName name="GAbril11">CHOOSE([22]PYGE!$O1,[22]PYGE!XFD1,([22]CYG!K1048560/[22]CYG!K9)*[22]CYG!A9,[22]PYGE!XEX1,[22]PYGE!XFD1,([22]CYG!XEX1048560/[22]CYG!XEX9)*[22]CYG!A9,[22]PYGE!T1)</definedName>
    <definedName name="GAbril12">CHOOSE([22]PYGE!$O1,[22]PYGE!XFD1,([22]CYG!J1048560/[22]CYG!J9)*[22]CYG!A9,[22]PYGE!XEW1,[22]PYGE!XFD1,([22]CYG!XEW1048560/[22]CYG!XEW9)*[22]CYG!A9,[22]PYGE!T1)</definedName>
    <definedName name="GAbril6">CHOOSE([22]PYGE!$O1,[22]PYGE!XFD1,([22]CYG!P1048560/[22]CYG!P9)*[22]CYG!A9,[22]PYGE!XFD1,[22]PYGE!XFD1,([22]CYG!XFC1048560/[22]CYG!XFC9)*[22]CYG!A9,[22]PYGE!T1)</definedName>
    <definedName name="GAbril7">CHOOSE([22]PYGE!$O1,[22]PYGE!XFD1,([22]CYG!O1048560/[22]CYG!O9)*[22]CYG!A9,[22]PYGE!XFB1,[22]PYGE!XFD1,([22]CYG!XFB1048560/[22]CYG!XFB9)*[22]CYG!A9,[22]PYGE!T1)</definedName>
    <definedName name="GAbril8">CHOOSE([22]PYGE!$O1,[22]PYGE!XFD1,([22]CYG!N1048560/[22]CYG!N9)*[22]CYG!A9,[22]PYGE!XFA1,[22]PYGE!XFD1,([22]CYG!XFA1048560/[22]CYG!XFA9)*[22]CYG!A9,[22]PYGE!T1)</definedName>
    <definedName name="GAbril9">CHOOSE([22]PYGE!$O1,[22]PYGE!XFD1,([22]CYG!M1048560/[22]CYG!M9)*[22]CYG!A9,[22]PYGE!XEZ1,[22]PYGE!XFD1,([22]CYG!XEZ1048560/[22]CYG!XEZ9)*[22]CYG!A9,[22]PYGE!T1)</definedName>
    <definedName name="GAgosto10">CHOOSE([22]PYGE!$O1,[22]PYGE!XFD1,([22]CYG!P1048560/[22]CYG!P9)*[22]CYG!A9,[22]PYGE!XFD1,[22]PYGE!XFD1,([22]CYG!XFC1048560/[22]CYG!XFC9)*[22]CYG!A9,[22]PYGE!T1)</definedName>
    <definedName name="GAgosto11">CHOOSE([22]PYGE!$O1,[22]PYGE!XFD1,([22]CYG!O1048560/[22]CYG!O9)*[22]CYG!A9,[22]PYGE!XFD1,[22]PYGE!XFD1,([22]CYG!XFB1048560/[22]CYG!XFB9)*[22]CYG!A9,[22]PYGE!T1)</definedName>
    <definedName name="GAgosto12">CHOOSE([22]PYGE!$O1,[22]PYGE!XFD1,([22]CYG!N1048560/[22]CYG!N9)*[22]CYG!A9,[22]PYGE!XFD1,[22]PYGE!XFD1,([22]CYG!XFA1048560/[22]CYG!XFA9)*[22]CYG!A9,[22]PYGE!T1)</definedName>
    <definedName name="GasenTroncal">[88]DEMANDA!$C$99</definedName>
    <definedName name="GAST_LP">#REF!</definedName>
    <definedName name="GAST_LP1">#REF!</definedName>
    <definedName name="gastos">[89]PGEN!$D$24:$D$25</definedName>
    <definedName name="Gastos_de_Ventas">[47]Modelo!#REF!</definedName>
    <definedName name="GASTOS99">'[62]99'!$A:$IV</definedName>
    <definedName name="GastosQMEN">'[63]Gastos QMEN'!$A:$IV</definedName>
    <definedName name="GastosSIPA">'[63]Gastos SIPA'!$A:$IV</definedName>
    <definedName name="gcia">#REF!</definedName>
    <definedName name="GENERADORES">[31]Generadores!#REF!</definedName>
    <definedName name="Generales">[30]Ingresos_MNR!#REF!</definedName>
    <definedName name="GEnero10">CHOOSE([22]PYGE!$O1,[22]PYGE!XEV1,([22]CYG!I1048560/[22]CYG!I9)*[22]CYG!A9,[22]PYGE!XEV1,[22]PYGE!XFD1,([22]CYG!XEV1048560/[22]CYG!XEV9)*[22]CYG!A9,[22]PYGE!T1)</definedName>
    <definedName name="GEnero11">CHOOSE([22]PYGE!$O1,[22]PYGE!XEU1,([22]CYG!H1048560/[22]CYG!H9)*[22]CYG!A9,[22]PYGE!XEU1,[22]PYGE!XFD1,([22]CYG!XEU1048560/[22]CYG!XEU9)*[22]CYG!A9,[22]PYGE!T1)</definedName>
    <definedName name="GEnero12">CHOOSE([22]PYGE!$O1,[22]PYGE!XET1,([22]CYG!G1048560/[22]CYG!G9)*[22]CYG!A9,[22]PYGE!XET1,[22]PYGE!XFD1,([22]CYG!XET1048560/[22]CYG!XET9)*[22]CYG!A9,[22]PYGE!T1)</definedName>
    <definedName name="GEnero3">CHOOSE([22]PYGE!$O1,[22]CYG!XFC1048560,([22]CYG!P1048560/[22]CYG!P9)*[22]CYG!A9,[22]CYG!XFC1048560,([22]CYG!AA9-[22]CYG!P1048560)/11,([22]CYG!XFC1048560/[22]CYG!XFC9)*[22]CYG!A9,[22]PYGE!T1)</definedName>
    <definedName name="GEnero4">CHOOSE([22]PYGE!$O1,[22]PYGE!XFB1,([22]CYG!O1048560/[22]CYG!O9)*[22]CYG!A9,[22]PYGE!XFB1,([22]CYG!Z9-[22]CYG!O1048560)/11,([22]CYG!XFB1048560/[22]CYG!XFB9)*[22]CYG!A9,[22]PYGE!T1)</definedName>
    <definedName name="GEnero5">CHOOSE([22]PYGE!$O1,[22]PYGE!XFA1,([22]CYG!N1048560/[22]CYG!N9)*[22]CYG!A9,[22]PYGE!XFA1,[22]PYGE!XFD1,([22]CYG!XFA1048560/[22]CYG!XFA9)*[22]CYG!A9,[22]PYGE!T1)</definedName>
    <definedName name="GEnero6">CHOOSE([22]PYGE!$O1,[22]PYGE!XEZ1,([22]CYG!M1048560/[22]CYG!M9)*[22]CYG!A9,[22]PYGE!XEZ1,[22]PYGE!XFD1,([22]CYG!XEZ1048560/[22]CYG!XEZ9)*[22]CYG!A9,[22]PYGE!T1)</definedName>
    <definedName name="GEnero7">CHOOSE([22]PYGE!$O1,[22]PYGE!XEY1,([22]CYG!L1048560/[22]CYG!L9)*[22]CYG!A9,[22]PYGE!XEY1,[22]PYGE!XFD1,([22]CYG!XEY1048560/[22]CYG!XEY9)*[22]CYG!A9,[22]PYGE!T1)</definedName>
    <definedName name="GEnero8">CHOOSE([22]PYGE!$O1,[22]PYGE!XEX1,([22]CYG!K1048560/[22]CYG!K9)*[22]CYG!A9,[22]PYGE!XEX1,[22]PYGE!XFD1,([22]CYG!XEX1048560/[22]CYG!XEX9)*[22]CYG!A9,[22]PYGE!T1)</definedName>
    <definedName name="GEnero9">CHOOSE([22]PYGE!$O1,[22]PYGE!XEW1,([22]CYG!J1048560/[22]CYG!J9)*[22]CYG!A9,[22]PYGE!XEW1,[22]PYGE!XFD1,([22]CYG!XEW1048560/[22]CYG!XEW9)*[22]CYG!A9,[22]PYGE!T1)</definedName>
    <definedName name="GFebrero10">CHOOSE([22]PYGE!$O1,[22]PYGE!XFD1,([22]CYG!J1048560/[22]CYG!J9)*[22]CYG!A9,[22]PYGE!XEW1,[22]PYGE!XFD1,([22]CYG!XEW1048560/[22]CYG!XEW9)*[22]CYG!A9,[22]PYGE!T1)</definedName>
    <definedName name="GFebrero11">CHOOSE([22]PYGE!$O1,[22]PYGE!XFD1,([22]CYG!I1048560/[22]CYG!I9)*[22]CYG!A9,[22]PYGE!XEV1,[22]PYGE!XFD1,([22]CYG!XEV1048560/[22]CYG!XEV9)*[22]CYG!A9,[22]PYGE!T1)</definedName>
    <definedName name="GFebrero12">CHOOSE([22]PYGE!$O1,[22]PYGE!XFD1,([22]CYG!H1048560/[22]CYG!H9)*[22]CYG!A9,[22]PYGE!XEU1,[22]PYGE!XFD1,([22]CYG!XEU1048560/[22]CYG!XEU9)*[22]CYG!A9,[22]PYGE!T1)</definedName>
    <definedName name="GFebrero4">CHOOSE([22]PYGE!$O1,[22]PYGE!XFD1,([22]CYG!P1048560/[22]CYG!P9)*[22]CYG!A9,[22]PYGE!XFC1,[22]PYGE!XFD1,([22]CYG!XFC1048560/[22]CYG!XFC9)*[22]CYG!A9,[22]PYGE!T1)</definedName>
    <definedName name="GFebrero5">CHOOSE([22]PYGE!$O1,[22]PYGE!XFD1,([22]CYG!O1048560/[22]CYG!O9)*[22]CYG!A9,[22]PYGE!XFB1,[22]PYGE!XFD1,([22]CYG!XFB1048560/[22]CYG!XFB9)*[22]CYG!A9,[22]PYGE!T1)</definedName>
    <definedName name="GFebrero6">CHOOSE([22]PYGE!$O1,[22]PYGE!XFD1,([22]CYG!N1048560/[22]CYG!N9)*[22]CYG!A9,[22]PYGE!XFA1,[22]PYGE!XFD1,([22]CYG!XFA1048560/[22]CYG!XFA9)*[22]CYG!A9,[22]PYGE!T1)</definedName>
    <definedName name="GFebrero7">CHOOSE([22]PYGE!$O1,[22]PYGE!XFD1,([22]CYG!M1048560/[22]CYG!M9)*[22]CYG!A9,[22]PYGE!XEZ1,[22]PYGE!XFD1,([22]CYG!XEZ1048560/[22]CYG!XEZ9)*[22]CYG!A9,[22]PYGE!T1)</definedName>
    <definedName name="GFebrero8">CHOOSE([22]PYGE!$O1,[22]PYGE!XFD1,([22]CYG!L1048560/[22]CYG!L9)*[22]CYG!A9,[22]PYGE!XEY1,[22]PYGE!XFD1,([22]CYG!XEY1048560/[22]CYG!XEY9)*[22]CYG!A1048535,[22]PYGE!T1)</definedName>
    <definedName name="GFebrero9">CHOOSE([22]PYGE!$O1,[22]PYGE!XFD1,([22]CYG!K1048560/[22]CYG!K9)*[22]CYG!A9,[22]PYGE!XEX1,[22]PYGE!XFD1,([22]CYG!XEX1048560/[22]CYG!XEX9)*[22]CYG!A9,[22]PYGE!T1)</definedName>
    <definedName name="GG">CHOOSE([55]PYGE!$O1,[55]PYGE!XFD1,([55]CYG!K1048566/[55]CYG!K16)*[55]CYG!A16,[55]PYGE!XEX1,[55]PYGE!XFD1,([55]CYG!XEX1048566/[55]CYG!XEX16)*[55]CYG!A16,[55]PYGE!T1)</definedName>
    <definedName name="ggggg">#REF!</definedName>
    <definedName name="ghufg">[20]DEMANDA!#REF!</definedName>
    <definedName name="GJulio10">CHOOSE([22]PYGE!$O1,[22]PYGE!XFD1,([22]CYG!O1048560/[22]CYG!O9)*[22]CYG!A9,[22]PYGE!XFD1,[22]PYGE!XFD1,([22]CYG!XFB1048560/[22]CYG!XFB9)*[22]CYG!A9,[22]PYGE!T1)</definedName>
    <definedName name="GJulio11">CHOOSE([22]PYGE!$O1,[22]PYGE!XFD1,([22]CYG!N1048560/[22]CYG!N9)*[22]CYG!A9,[22]PYGE!XFD1,[22]PYGE!XFD1,([22]CYG!XFA1048560/[22]CYG!XFA9)*[22]CYG!A9,[22]PYGE!T1)</definedName>
    <definedName name="GJulio12">CHOOSE([22]PYGE!$O1,[22]PYGE!XFD1,([22]CYG!M1048560/[22]CYG!M9)*[22]CYG!A9,[22]PYGE!XFD1,[22]PYGE!XFD1,([22]CYG!XEZ1048560/[22]CYG!XEZ9)*[22]CYG!A9,[22]PYGE!T1)</definedName>
    <definedName name="GJulio9">CHOOSE([22]PYGE!$O1,[22]PYGE!XFD1,([22]CYG!P1048560/[22]CYG!P9)*[22]CYG!A9,[22]PYGE!XFD1,[22]PYGE!XFD1,([22]CYG!XFC1048560/[22]CYG!XFC9)*[22]CYG!A9,[22]PYGE!T1)</definedName>
    <definedName name="GJunio10">CHOOSE([22]PYGE!$O1,[22]PYGE!XFD1,([22]CYG!N1048560/[22]CYG!N9)*[22]CYG!A9,[22]PYGE!XFD1,[22]PYGE!XFD1,([22]CYG!XFA1048560/[22]CYG!XFA9)*[22]CYG!A9,[22]PYGE!T1)</definedName>
    <definedName name="GJunio11">CHOOSE([22]PYGE!$O1,[22]PYGE!XFD1,([22]CYG!M1048560/[22]CYG!M9)*[22]CYG!A9,[22]PYGE!XFD1,[22]PYGE!XFD1,([22]CYG!XEZ1048560/[22]CYG!XEZ9)*[22]CYG!A9,[22]PYGE!T1)</definedName>
    <definedName name="GJunio12">CHOOSE([22]PYGE!$O1,[22]PYGE!XFD1,([22]CYG!L1048560/[22]CYG!L9)*[22]CYG!A9,[22]PYGE!XFD1,[22]PYGE!XFD1,([22]CYG!XEY1048560/[22]CYG!XEY9)*[22]CYG!A9,[22]PYGE!T1)</definedName>
    <definedName name="GJunio8">CHOOSE([22]PYGE!$O1,[22]PYGE!XFD1,([22]CYG!P1048560/[22]CYG!P9)*[22]CYG!A9,[22]PYGE!XFD1,[22]PYGE!XFD1,([22]CYG!XFC1048560/[22]CYG!XFC9)*[22]CYG!A9,[22]PYGE!T1)</definedName>
    <definedName name="GJunio9">CHOOSE([22]PYGE!$O1,[22]PYGE!XFD1,([22]CYG!O1048560/[22]CYG!O9)*[22]CYG!A9,[22]PYGE!XFD1,[22]PYGE!XFD1,([22]CYG!XFB1048560/[22]CYG!XFB9)*[22]CYG!A9,[22]PYGE!T1)</definedName>
    <definedName name="GMarzo10">CHOOSE([22]PYGE!$O1,[22]PYGE!XFD1,([22]CYG!K1048560/[22]CYG!K9)*[22]CYG!A9,[22]PYGE!XEX1,[22]PYGE!XFD1,([22]CYG!XEX1048560/[22]CYG!XEX9)*[22]CYG!A9,[22]PYGE!T1)</definedName>
    <definedName name="GMarzo11">CHOOSE([22]PYGE!$O1,[22]PYGE!XFD1,([22]CYG!J1048560/[22]CYG!J9)*[22]CYG!A9,[22]PYGE!XEW1,[22]PYGE!XFD1,([22]CYG!XEW1048560/[22]CYG!XEW9)*[22]CYG!A9,[22]PYGE!T1)</definedName>
    <definedName name="GMarzo12">CHOOSE([22]PYGE!$O1,[22]PYGE!XFD1,([22]CYG!I1048560/[22]CYG!I9)*[22]CYG!A9,[22]PYGE!XFD1,[22]PYGE!XFD1,([22]CYG!XEV1048560/[22]CYG!XEV9)*[22]CYG!A9,[22]PYGE!T1)</definedName>
    <definedName name="GMarzo5">CHOOSE([22]PYGE!$O1,[22]PYGE!XFD1,([22]CYG!P1048560/[22]CYG!P9)*[22]CYG!A9,[22]PYGE!XFC1,[22]PYGE!XFD1,([22]CYG!XFC1048560/[22]CYG!XFC9)*[22]CYG!A9,[22]PYGE!T1)</definedName>
    <definedName name="GMarzo6">CHOOSE([22]PYGE!$O1,[22]PYGE!XFD1,([22]CYG!O1048560/[22]CYG!O9)*[22]CYG!A9,[22]PYGE!XFB1,[22]PYGE!XFD1,([22]CYG!XFB1048560/[22]CYG!XFB9)*[22]CYG!A9,[22]PYGE!T1)</definedName>
    <definedName name="GMarzo7">CHOOSE([22]PYGE!$O1,[22]PYGE!XFD1,([22]CYG!N1048560/[22]CYG!N9)*[22]CYG!A9,[22]PYGE!XFD1,[22]PYGE!XFD1,([22]CYG!XFA1048560/[22]CYG!XFA9)*[22]CYG!A9,[22]PYGE!T1)</definedName>
    <definedName name="GMarzo8">CHOOSE([22]PYGE!$O1,[22]PYGE!XFD1,([22]CYG!M1048560/[22]CYG!M9)*[22]CYG!A9,[22]PYGE!XEZ1,[22]PYGE!XFD1,([22]CYG!XEZ1048560/[22]CYG!XEZ9)*[22]CYG!A9,[22]PYGE!T1)</definedName>
    <definedName name="GMarzo9">CHOOSE([22]PYGE!$O1,[22]PYGE!XFD1,([22]CYG!L1048560/[22]CYG!L9)*[22]CYG!A9,[22]PYGE!XEY1,[22]PYGE!XFD1,([22]CYG!XEY1048560/[22]CYG!XEY9)*[22]CYG!A9,[22]PYGE!T1)</definedName>
    <definedName name="GMayo10">CHOOSE([22]PYGE!$O1,[22]PYGE!XFD1,([22]CYG!L1048560/[22]CYG!L9)*[22]CYG!A9,[22]PYGE!XEZ1,[22]PYGE!XFD1,([22]CYG!XEY1048560/[22]CYG!XEY9)*[22]CYG!A9,[22]PYGE!T1)</definedName>
    <definedName name="GMayo11">CHOOSE([22]PYGE!$O1,[22]PYGE!XFD1,([22]CYG!J1048560/[22]CYG!J9)*[22]CYG!A9,[22]PYGE!XEY1,[22]PYGE!XFD1,([22]CYG!XEW1048560/[22]CYG!XEW9)*[22]CYG!A9,[22]PYGE!T1)</definedName>
    <definedName name="GMayo12">CHOOSE([22]PYGE!$O1,[22]PYGE!XFD1,([22]CYG!K1048560/[22]CYG!K9)*[22]CYG!A9,[22]PYGE!XEY1,[22]PYGE!XFD1,([22]CYG!XEX1048560/[22]CYG!XEX9)*[22]CYG!A9,[22]PYGE!T1)</definedName>
    <definedName name="GMayo7">CHOOSE([22]PYGE!$O1,[22]PYGE!XFD1,([22]CYG!P1048560/[22]CYG!P9)*[22]CYG!A9,[22]PYGE!XFC1,[22]PYGE!XFD1,([22]CYG!XFC1048560/[22]CYG!XFC9)*[22]CYG!A9,[22]PYGE!T1)</definedName>
    <definedName name="GMayo8">CHOOSE([22]PYGE!$O1,[22]PYGE!XFD1,([22]CYG!O1048560/[22]CYG!O9)*[22]CYG!A9,[22]PYGE!XFB1,[22]PYGE!XFD1,([22]CYG!XFB1048560/[22]CYG!XFB9)*[22]CYG!A9,[22]PYGE!T1)</definedName>
    <definedName name="GMayo9">CHOOSE([22]PYGE!$O1,[22]PYGE!XFD1,([22]CYG!N1048560/[22]CYG!N9)*[22]CYG!A9,[22]PYGE!XFA1,[22]PYGE!XFD1,([22]CYG!XFA1048560/[22]CYG!XFA9)*[22]CYG!A9,[22]PYGE!T1)</definedName>
    <definedName name="GOctubre12">CHOOSE([22]PYGE!$O1,[22]PYGE!XFD1,([22]CYG!P1048560/[22]CYG!P9)*[22]CYG!A9,[22]PYGE!XFD1,[22]PYGE!XFD1,([22]CYG!XFC1048560/[22]CYG!XFC9)*[22]CYG!A9,[22]PYGE!T1)</definedName>
    <definedName name="GRADP">#REF!</definedName>
    <definedName name="grafica">'[67]Graficos '!$P$1:$Y$36,'[67]Graficos '!$P$39:$Y$77</definedName>
    <definedName name="grales">#REF!</definedName>
    <definedName name="GRUPO">#REF!</definedName>
    <definedName name="GSeptiembre11">CHOOSE([22]PYGE!$O1,[22]PYGE!XFD1,([22]CYG!P1048560/[22]CYG!P9)*[22]CYG!A9,[22]PYGE!XFD1,[22]PYGE!XFD1,([22]CYG!XFC1048560/[22]CYG!XFC9)*[22]CYG!A9,[22]PYGE!T1)</definedName>
    <definedName name="GSeptiembre12">CHOOSE([22]PYGE!$O1,[22]PYGE!XFD1,([22]CYG!O1048560/[22]CYG!O9)*[22]CYG!A9,[22]PYGE!XFD1,[22]PYGE!XFD1,([22]CYG!XFB1048560/[22]CYG!XFB9)*[22]CYG!A9,[22]PYGE!T1)</definedName>
    <definedName name="GUZF1">#REF!</definedName>
    <definedName name="GUZF2">#REF!</definedName>
    <definedName name="GW_OTROS_AÑO">#REF!</definedName>
    <definedName name="GW_OTROS_MES">#REF!</definedName>
    <definedName name="hahdyidi">#REF!</definedName>
    <definedName name="HALLAZGO" localSheetId="0">#REF!</definedName>
    <definedName name="HALLAZGO" localSheetId="4">#REF!</definedName>
    <definedName name="HALLAZGO">#REF!</definedName>
    <definedName name="HALLAZGO_AUDITORIA_ANTERIOR">[56]CONTROL!$X$19:$X$20</definedName>
    <definedName name="HALLAZGOS" localSheetId="0">#REF!</definedName>
    <definedName name="HALLAZGOS" localSheetId="4">#REF!</definedName>
    <definedName name="HALLAZGOS">#REF!</definedName>
    <definedName name="hasdodoiuwei2ueio" hidden="1">{#N/A,#N/A,FALSE,"BASES";#N/A,#N/A,FALSE,"PRODUCTOS";#N/A,#N/A,FALSE,"COSTOS FIJOS";#N/A,#N/A,FALSE,"P&amp;G";#N/A,#N/A,FALSE,"FLUJO";#N/A,#N/A,FALSE,"BALANCE";#N/A,#N/A,FALSE,"INDICES";#N/A,#N/A,FALSE,"AJxINF";#N/A,#N/A,FALSE,"RESUMEN"}</definedName>
    <definedName name="hdgdydy8e8y">#REF!</definedName>
    <definedName name="hdtaSudaDDYDDHSBHSD">#REF!</definedName>
    <definedName name="HEADER" localSheetId="0">#REF!</definedName>
    <definedName name="HEADER" localSheetId="4">#REF!</definedName>
    <definedName name="HEADER">#REF!</definedName>
    <definedName name="hgfhttrutu">#REF!</definedName>
    <definedName name="hgsffshgf">#REF!</definedName>
    <definedName name="HH">CHOOSE([55]PYGE!$O1,[55]PYGE!XFD1,([55]CYG!O1048566/[55]CYG!O16)*[55]CYG!A16,[55]PYGE!XFB1,[55]PYGE!XFD1,([55]CYG!XFB1048566/[55]CYG!XFB16)*[55]CYG!A16,[55]PYGE!T1)</definedName>
    <definedName name="hhfhqqwrqei">#REF!</definedName>
    <definedName name="hhh">#REF!</definedName>
    <definedName name="HHHH">CHOOSE([55]PYGE!$O1,[55]PYGE!XFD1,([55]CYG!P1048566/[55]CYG!P16)*[55]CYG!A16,[55]PYGE!XFD1,[55]PYGE!XFD1,([55]CYG!XFC1048566/[55]CYG!XFC16)*[55]CYG!A16,[55]PYGE!T1)</definedName>
    <definedName name="hhhhhhhhhhhhhhhhhhhhhhh">#REF!</definedName>
    <definedName name="hhhhhhhhhhhhhhhhhhhhhhhhhhhhhhhhhh">#REF!,#REF!,#REF!</definedName>
    <definedName name="hjjljklkñ">#REF!</definedName>
    <definedName name="homo">'[73]Homologación de Gastos_Valores'!$A:$IV</definedName>
    <definedName name="homol">#REF!</definedName>
    <definedName name="homologadas">#REF!</definedName>
    <definedName name="HorasContrato">#REF!</definedName>
    <definedName name="HorasEPM">#REF!</definedName>
    <definedName name="I">'[64]INV. TOTAL'!$B$43</definedName>
    <definedName name="I.P.P">[30]Ingresos_MNR!$A$32</definedName>
    <definedName name="I1A">#REF!</definedName>
    <definedName name="IAbril10">CHOOSE([22]PYGE!$O1,[22]PYGE!XFD1,([22]Ingresos!L2/[22]Ingresos!L17)*[22]Ingresos!A17,[22]PYGE!XEY1,[22]PYGE!XFD1,([22]Ingresos!XEY2/[22]Ingresos!XEY17)*[22]Ingresos!A17,[22]PYGE!T1)</definedName>
    <definedName name="IAbril11">CHOOSE([22]PYGE!$O1,[22]PYGE!XFD1,([22]Ingresos!K2/[22]Ingresos!K17)*[22]Ingresos!A17,[22]PYGE!XEX1,[22]PYGE!XFD1,([22]Ingresos!XEX2/[22]Ingresos!XEX17)*[22]Ingresos!A17,[22]PYGE!T1)</definedName>
    <definedName name="IAbril12">CHOOSE([22]PYGE!$O1,[22]PYGE!XFD1,([22]Ingresos!J2/[22]Ingresos!J17)*[22]Ingresos!A17,[22]PYGE!XEW1,[22]PYGE!XFD1,([22]Ingresos!XEW2/[22]Ingresos!XEW17)*[22]Ingresos!A17,[22]PYGE!T1)</definedName>
    <definedName name="IAbril6">CHOOSE([22]PYGE!$O1,[22]PYGE!XFD1,([22]Ingresos!P2/[22]Ingresos!P17)*[22]Ingresos!A17,[22]PYGE!XFD1,[22]PYGE!XFD1,([22]Ingresos!XFC2/[22]Ingresos!XFC17)*[22]Ingresos!A17,[22]PYGE!T1)</definedName>
    <definedName name="IAbril7">CHOOSE([22]PYGE!$O1,[22]PYGE!XFD1,([22]Ingresos!O2/[22]Ingresos!O17)*[22]Ingresos!A17,[22]PYGE!XFB1,[22]PYGE!XFD1,([22]Ingresos!XFB2/[22]Ingresos!XFB17)*[22]Ingresos!A17,[22]PYGE!T1)</definedName>
    <definedName name="IAbril8">CHOOSE([22]PYGE!$O1,[22]PYGE!XFD1,([22]Ingresos!N2/[22]Ingresos!N17)*[22]Ingresos!A17,[22]PYGE!XFA1,[22]PYGE!XFD1,([22]Ingresos!XFA2/[22]Ingresos!XFA17)*[22]Ingresos!A17,[22]PYGE!T1)</definedName>
    <definedName name="IAbril9">CHOOSE([22]PYGE!$O1,[22]PYGE!XFD1,([22]Ingresos!M2/[22]Ingresos!M17)*[22]Ingresos!A17,[22]PYGE!XEZ1,[22]PYGE!XFD1,([22]Ingresos!XEZ2/[22]Ingresos!XEZ17)*[22]Ingresos!A17,[22]PYGE!T1)</definedName>
    <definedName name="IAgosto10">CHOOSE([22]PYGE!$O1,[22]PYGE!XFD1,([22]Ingresos!P2/[22]Ingresos!P17)*[22]Ingresos!A17,[22]PYGE!XFD1,[22]PYGE!XFD1,([22]Ingresos!XFC2/[22]Ingresos!XFC17)*[22]Ingresos!A17,[22]PYGE!T1)</definedName>
    <definedName name="IAgosto11">CHOOSE([22]PYGE!$O1,[22]PYGE!XFD1,([22]Ingresos!O2/[22]Ingresos!O17)*[22]Ingresos!A17,[22]PYGE!XFD1,[22]PYGE!XFD1,([22]Ingresos!XFB2/[22]Ingresos!XFB17)*[22]Ingresos!A17,[22]PYGE!T1)</definedName>
    <definedName name="IAgosto12">CHOOSE([22]PYGE!$O1,[22]PYGE!XFD1,([22]Ingresos!N2/[22]Ingresos!N17)*[22]Ingresos!A17,[22]PYGE!XFD1,[22]PYGE!XFD1,([22]Ingresos!XFA2/[22]Ingresos!XFA17)*[22]Ingresos!A17,[22]PYGE!T1)</definedName>
    <definedName name="ICSE">'[7]COSTO MON'!#REF!</definedName>
    <definedName name="ICSE94">#REF!</definedName>
    <definedName name="ICSE95">#REF!</definedName>
    <definedName name="ICSEAño1">[30]Ingresos_MNR!$E$34</definedName>
    <definedName name="ICSEAño10">[30]Ingresos_MNR!$N$34</definedName>
    <definedName name="ICSEAño2">[30]Ingresos_MNR!$F$34</definedName>
    <definedName name="ICSEAño3">[30]Ingresos_MNR!$G$34</definedName>
    <definedName name="ICSEAño4">[30]Ingresos_MNR!$H$34</definedName>
    <definedName name="ICSEAño5">[30]Ingresos_MNR!$I$34</definedName>
    <definedName name="ICSEAño6">[30]Ingresos_MNR!$J$34</definedName>
    <definedName name="ICSEAño7">[30]Ingresos_MNR!$K$34</definedName>
    <definedName name="ICSEAño8">[30]Ingresos_MNR!$L$34</definedName>
    <definedName name="ICSEAño9">[30]Ingresos_MNR!$M$34</definedName>
    <definedName name="IDET">[10]Inv!$B$16:$K$96,[10]Inv!$B$98:$K$178,[10]Inv!$B$180:$K$261,[10]Inv!$B$262:$K$388,[10]Inv!$B$390:$K$515,[10]Inv!$B$517:$K$643,[10]Inv!$B$645:$K$772,[10]Inv!$B$773:$K$853</definedName>
    <definedName name="IEnero10">CHOOSE([22]PYGE!$O1,[22]PYGE!XEV1,([22]Ingresos!I2/[22]Ingresos!I17)*[22]Ingresos!A17,[22]PYGE!XEV1,[22]PYGE!XFD1,([22]Ingresos!XEV2/[22]Ingresos!XEV17)*[22]Ingresos!A17,[22]PYGE!T1)</definedName>
    <definedName name="IEnero11">CHOOSE([22]PYGE!$O1,[22]PYGE!XEU1,([22]Ingresos!H2/[22]Ingresos!H17)*[22]Ingresos!A17,[22]PYGE!XEU1,[22]PYGE!XFD1,([22]Ingresos!XEU2/[22]Ingresos!XEU17)*[22]Ingresos!A17,[22]PYGE!T1)</definedName>
    <definedName name="IEnero12">CHOOSE([22]PYGE!$O1,[22]PYGE!XET1,([22]Ingresos!G2/[22]Ingresos!G17)*[22]Ingresos!A17,[22]PYGE!XET1,[22]PYGE!XFD1,([22]Ingresos!XET2/[22]Ingresos!XET17)*[22]Ingresos!A17,[22]PYGE!T1)</definedName>
    <definedName name="IEnero3">CHOOSE([22]PYGE!$O1,[22]Ingresos!XFC2,([22]Ingresos!P2/[22]Ingresos!P17)*[22]Ingresos!A17,[22]Ingresos!XFC2,([22]Ingresos!AA17-[22]Ingresos!P2)/11,([22]Ingresos!XFC2/[22]Ingresos!XFC17)*[22]Ingresos!A17,[22]PYGE!T1)</definedName>
    <definedName name="IEnero4">CHOOSE([22]PYGE!$O1,[22]PYGE!XFB1,([22]Ingresos!O2/[22]Ingresos!O17)*[22]Ingresos!A17,[22]PYGE!XFB1,([22]Ingresos!Z17-[22]Ingresos!O2)/11,([22]Ingresos!XFB2/[22]Ingresos!XFB17)*[22]Ingresos!A17,[22]PYGE!T1)</definedName>
    <definedName name="IEnero5">CHOOSE([22]PYGE!$O1,[22]PYGE!XFA1,([22]Ingresos!N2/[22]Ingresos!N17)*[22]Ingresos!A17,[22]PYGE!XFA1,[22]PYGE!XFD1,([22]Ingresos!XFA2/[22]Ingresos!XFA17)*[22]Ingresos!A17,[22]PYGE!T1)</definedName>
    <definedName name="IEnero6">CHOOSE([22]PYGE!$O1,[22]PYGE!XEZ1,([22]Ingresos!M2/[22]Ingresos!M17)*[22]Ingresos!A17,[22]PYGE!XEZ1,[22]PYGE!XFD1,([22]Ingresos!XEZ2/[22]Ingresos!XEZ17)*[22]Ingresos!A17,[22]PYGE!T1)</definedName>
    <definedName name="IEnero7">CHOOSE([22]PYGE!$O1,[22]PYGE!XEY1,([22]Ingresos!L2/[22]Ingresos!L17)*[22]Ingresos!A17,[22]PYGE!XEY1,[22]PYGE!XFD1,([22]Ingresos!XEY2/[22]Ingresos!XEY17)*[22]Ingresos!A17,[22]PYGE!T1)</definedName>
    <definedName name="IEnero8">CHOOSE([22]PYGE!$O1,[22]PYGE!XEX1,([22]Ingresos!K2/[22]Ingresos!K17)*[22]Ingresos!A17,[22]PYGE!XEX1,[22]PYGE!XFD1,([22]Ingresos!XEX2/[22]Ingresos!XEX17)*[22]Ingresos!A17,[22]PYGE!T1)</definedName>
    <definedName name="IEnero9">CHOOSE([22]PYGE!$O1,[22]PYGE!XEW1,([22]Ingresos!J2/[22]Ingresos!J17)*[22]Ingresos!A17,[22]PYGE!XEW1,[22]PYGE!XFD1,([22]Ingresos!XEW2/[22]Ingresos!XEW17)*[22]Ingresos!A17,[22]PYGE!T1)</definedName>
    <definedName name="IEST">[10]Inv!$M$1171:$Y$1188,[10]Inv!$M$1190:$Y$1207,[10]Inv!$M$1209:$Y$1230,[10]Inv!$M$1231:$Y$1251,[10]Inv!$M$1253:$Y$1271,[10]Inv!$M$1273:$Y$1290,[10]Inv!$M$1318:$Y$1331,[10]Inv!$M$1333:$Y$1353</definedName>
    <definedName name="IFebrero10">CHOOSE([22]PYGE!$O1,[22]PYGE!XFD1,([22]Ingresos!J2/[22]Ingresos!J17)*[22]Ingresos!A17,[22]PYGE!XEW1,[22]PYGE!XFD1,([22]Ingresos!XEW2/[22]Ingresos!XEW17)*[22]Ingresos!A17,[22]PYGE!T1)</definedName>
    <definedName name="IFebrero11">CHOOSE([22]PYGE!$O1,[22]PYGE!XFD1,([22]Ingresos!I2/[22]Ingresos!I17)*[22]Ingresos!A17,[22]PYGE!XEV1,[22]PYGE!XFD1,([22]Ingresos!XEV2/[22]Ingresos!XEV17)*[22]Ingresos!A17,[22]PYGE!T1)</definedName>
    <definedName name="IFebrero12">CHOOSE([22]PYGE!$O1,[22]PYGE!XFD1,([22]Ingresos!H2/[22]Ingresos!H17)*[22]Ingresos!A17,[22]PYGE!XEU1,[22]PYGE!XFD1,([22]Ingresos!XEU2/[22]Ingresos!XEU17)*[22]Ingresos!A17,[22]PYGE!T1)</definedName>
    <definedName name="IFebrero4">CHOOSE([22]PYGE!$O1,[22]PYGE!XFD1,([22]Ingresos!P2/[22]Ingresos!P17)*[22]Ingresos!A17,[22]PYGE!XFC1,[22]PYGE!XFD1,([22]Ingresos!XFC2/[22]Ingresos!XFC17)*[22]Ingresos!A17,[22]PYGE!T1)</definedName>
    <definedName name="IFebrero5">CHOOSE([22]PYGE!$O1,[22]PYGE!XFD1,([22]Ingresos!O2/[22]Ingresos!O17)*[22]Ingresos!A17,[22]PYGE!XFB1,[22]PYGE!XFD1,([22]Ingresos!XFB2/[22]Ingresos!XFB17)*[22]Ingresos!A17,[22]PYGE!T1)</definedName>
    <definedName name="IFebrero6">CHOOSE([22]PYGE!$O1,[22]PYGE!XFD1,([22]Ingresos!N2/[22]Ingresos!N17)*[22]Ingresos!A17,[22]PYGE!XFA1,[22]PYGE!XFD1,([22]Ingresos!XFA2/[22]Ingresos!XFA17)*[22]Ingresos!A17,[22]PYGE!T1)</definedName>
    <definedName name="IFebrero7">CHOOSE([22]PYGE!$O1,[22]PYGE!XFD1,([22]Ingresos!M2/[22]Ingresos!M17)*[22]Ingresos!A17,[22]PYGE!XEZ1,[22]PYGE!XFD1,([22]Ingresos!XEZ2/[22]Ingresos!XEZ17)*[22]Ingresos!A17,[22]PYGE!T1)</definedName>
    <definedName name="IFebrero8">CHOOSE([22]PYGE!$O1,[22]PYGE!XFD1,([22]Ingresos!L2/[22]Ingresos!L17)*[22]Ingresos!A17,[22]PYGE!XEY1,[22]PYGE!XFD1,([22]Ingresos!XEY2/[22]Ingresos!XEY17)*[22]Ingresos!A17,[22]PYGE!T1)</definedName>
    <definedName name="IFebrero9">CHOOSE([22]PYGE!$O1,[22]PYGE!XFD1,([22]Ingresos!K2/[22]Ingresos!K17)*[22]Ingresos!A17,[22]PYGE!XEX1,[22]PYGE!XFD1,([22]Ingresos!XEX2/[22]Ingresos!XEX17)*[22]Ingresos!A17,[22]PYGE!T1)</definedName>
    <definedName name="iiiiiii">'[90]OCT-DIC'!$B$1:$B$1404</definedName>
    <definedName name="IJulio10">CHOOSE([22]PYGE!$O1,[22]PYGE!XFD1,([22]Ingresos!O2/[22]Ingresos!O17)*[22]Ingresos!A17,[22]PYGE!XFD1,[22]PYGE!XFD1,([22]Ingresos!XFB2/[22]Ingresos!XFB17)*[22]Ingresos!A17,[22]PYGE!T1)</definedName>
    <definedName name="IJulio11">CHOOSE([22]PYGE!$O1,[22]PYGE!XFD1,([22]Ingresos!N2/[22]Ingresos!N17)*[22]Ingresos!A17,[22]PYGE!XFD1,[22]PYGE!XFD1,([22]Ingresos!XFA2/[22]Ingresos!XFA17)*[22]Ingresos!A17,[22]PYGE!T1)</definedName>
    <definedName name="IJulio12">CHOOSE([22]PYGE!$O1,[22]PYGE!XFD1,([22]Ingresos!M2/[22]Ingresos!M17)*[22]Ingresos!A17,[22]PYGE!XFD1,[22]PYGE!XFD1,([22]Ingresos!XEZ2/[22]Ingresos!XEZ17)*[22]Ingresos!A17,[22]PYGE!T1)</definedName>
    <definedName name="IJulio9">CHOOSE([22]PYGE!$O1,[22]PYGE!XFD1,([22]Ingresos!P2/[22]Ingresos!P17)*[22]Ingresos!A17,[22]PYGE!XFD1,[22]PYGE!XFD1,([22]Ingresos!XFC2/[22]Ingresos!XFC17)*[22]Ingresos!A17,[22]PYGE!T1)</definedName>
    <definedName name="IJunio10">CHOOSE([22]PYGE!$O1,[22]PYGE!XFD1,([22]Ingresos!N2/[22]Ingresos!N17)*[22]Ingresos!A17,[22]PYGE!XFD1,[22]PYGE!XFD1,([22]Ingresos!XFA2/[22]Ingresos!XFA17)*[22]Ingresos!A17,[22]PYGE!T1)</definedName>
    <definedName name="IJunio11">CHOOSE([22]PYGE!$O1,[22]PYGE!XFD1,([22]Ingresos!M2/[22]Ingresos!M17)*[22]Ingresos!A17,[22]PYGE!XFD1,[22]PYGE!XFD1,([22]Ingresos!XEZ2/[22]Ingresos!XEZ17)*[22]Ingresos!A17,[22]PYGE!T1)</definedName>
    <definedName name="IJunio12">CHOOSE([22]PYGE!$O1,[22]PYGE!XFD1,([22]Ingresos!L2/[22]Ingresos!L17)*[22]Ingresos!A17,[22]PYGE!XFD1,[22]PYGE!XFD1,([22]Ingresos!XEY2/[22]Ingresos!XEY17)*[22]Ingresos!A17,[22]PYGE!T1)</definedName>
    <definedName name="IJunio8">CHOOSE([22]PYGE!$O1,[22]PYGE!XFD1,([22]Ingresos!P2/[22]Ingresos!P17)*[22]Ingresos!A17,[22]PYGE!XFD1,[22]PYGE!XFD1,([22]Ingresos!XFC2/[22]Ingresos!XFC17)*[22]Ingresos!A17,[22]PYGE!T1)</definedName>
    <definedName name="IJunio9">CHOOSE([22]PYGE!$O1,[22]PYGE!XFD1,([22]Ingresos!O2/[22]Ingresos!O17)*[22]Ingresos!A17,[22]PYGE!XFD1,[22]PYGE!XFD1,([22]Ingresos!XFB2/[22]Ingresos!XFB17)*[22]Ingresos!A17,[22]PYGE!T1)</definedName>
    <definedName name="IMarzo10">CHOOSE([22]PYGE!$O1,[22]PYGE!XFD1,([22]Ingresos!K2/[22]Ingresos!K17)*[22]Ingresos!A17,[22]PYGE!XEX1,[22]PYGE!XFD1,([22]Ingresos!XEX2/[22]Ingresos!XEX17)*[22]Ingresos!A17,[22]PYGE!T1)</definedName>
    <definedName name="IMarzo11">CHOOSE([22]PYGE!$O1,[22]PYGE!XFD1,([22]Ingresos!J2/[22]Ingresos!J17)*[22]Ingresos!A17,[22]PYGE!XEW1,[22]PYGE!XFD1,([22]Ingresos!XEW2/[22]Ingresos!XEW17)*[22]Ingresos!A17,[22]PYGE!T1)</definedName>
    <definedName name="IMarzo12">CHOOSE([22]PYGE!$O1,[22]PYGE!XFD1,([22]Ingresos!I2/[22]Ingresos!I17)*[22]Ingresos!A17,[22]PYGE!XFD1,[22]PYGE!XFD1,([22]Ingresos!XEV2/[22]Ingresos!XEV17)*[22]Ingresos!A17,[22]PYGE!T1)</definedName>
    <definedName name="IMarzo5">CHOOSE([22]PYGE!$O1,[22]PYGE!XFD1,([22]Ingresos!P2/[22]Ingresos!P17)*[22]Ingresos!A17,[22]PYGE!XFC1,[22]PYGE!XFD1,([22]Ingresos!XFC2/[22]Ingresos!XFC17)*[22]Ingresos!A17,[22]PYGE!T1)</definedName>
    <definedName name="IMarzo6">CHOOSE([22]PYGE!$O1,[22]PYGE!XFD1,([22]Ingresos!O2/[22]Ingresos!O17)*[22]Ingresos!A17,[22]PYGE!XFB1,[22]PYGE!XFD1,([22]Ingresos!XFB2/[22]Ingresos!XFB17)*[22]Ingresos!A17,[22]PYGE!T1)</definedName>
    <definedName name="IMarzo7">CHOOSE([22]PYGE!$O1,[22]PYGE!XFD1,([22]Ingresos!N2/[22]Ingresos!N17)*[22]Ingresos!A17,[22]PYGE!XFD1,[22]PYGE!XFD1,([22]Ingresos!XFA2/[22]Ingresos!XFA17)*[22]Ingresos!A17,[22]PYGE!T1)</definedName>
    <definedName name="IMarzo8">CHOOSE([22]PYGE!$O1,[22]PYGE!XFD1,([22]Ingresos!M2/[22]Ingresos!M17)*[22]Ingresos!A17,[22]PYGE!XEZ1,[22]PYGE!XFD1,([22]Ingresos!XEZ2/[22]Ingresos!XEZ17)*[22]Ingresos!A17,[22]PYGE!T1)</definedName>
    <definedName name="IMarzo9">CHOOSE([22]PYGE!$O1,[22]PYGE!XFD1,([22]Ingresos!L2/[22]Ingresos!L17)*[22]Ingresos!A17,[22]PYGE!XEY1,[22]PYGE!XFD1,([22]Ingresos!XEY2/[22]Ingresos!XEY17)*[22]Ingresos!A17,[22]PYGE!T1)</definedName>
    <definedName name="IMayo10">CHOOSE([22]PYGE!$O1,[22]PYGE!XFD1,([22]Ingresos!L2/[22]Ingresos!L17)*[22]Ingresos!A17,[22]PYGE!XEZ1,[22]PYGE!XFD1,([22]Ingresos!XEY2/[22]Ingresos!XEY17)*[22]Ingresos!A17,[22]PYGE!T1)</definedName>
    <definedName name="IMayo11">CHOOSE([22]PYGE!$O1,[22]PYGE!XFD1,([22]Ingresos!J2/[22]Ingresos!J17)*[22]Ingresos!A17,[22]PYGE!XEY1,[22]PYGE!XFD1,([22]Ingresos!XEW2/[22]Ingresos!XEW17)*[22]Ingresos!A17,[22]PYGE!T1)</definedName>
    <definedName name="IMayo12">CHOOSE([22]PYGE!$O1,[22]PYGE!XFD1,([22]Ingresos!K2/[22]Ingresos!K17)*[22]Ingresos!A17,[22]PYGE!XEY1,[22]PYGE!XFD1,([22]Ingresos!XEX2/[22]Ingresos!XEX17)*[22]Ingresos!A17,[22]PYGE!T1)</definedName>
    <definedName name="IMayo7">CHOOSE([22]PYGE!$O1,[22]PYGE!XFD1,([22]Ingresos!P2/[22]Ingresos!P17)*[22]Ingresos!A17,[22]PYGE!XFC1,[22]PYGE!XFD1,([22]Ingresos!XFC2/[22]Ingresos!XFC17)*[22]Ingresos!A17,[22]PYGE!T1)</definedName>
    <definedName name="IMayo8">CHOOSE([22]PYGE!$O1,[22]PYGE!XFD1,([22]Ingresos!O2/[22]Ingresos!O17)*[22]Ingresos!A17,[22]PYGE!XFB1,[22]PYGE!XFD1,([22]Ingresos!XFB2/[22]Ingresos!XFB17)*[22]Ingresos!A17,[22]PYGE!T1)</definedName>
    <definedName name="IMayo9">CHOOSE([22]PYGE!$O1,[22]PYGE!XFD1,([22]Ingresos!N2/[22]Ingresos!N17)*[22]Ingresos!A17,[22]PYGE!XFA1,[22]PYGE!XFD1,([22]Ingresos!XFA2/[22]Ingresos!XFA17)*[22]Ingresos!A17,[22]PYGE!T1)</definedName>
    <definedName name="Impacto_1">[56]RIESGOS!$C$5:$C$7</definedName>
    <definedName name="IMPG">[10]Gtos!$B$20:$H$65,[10]Gtos!$B$67:$H$109,[10]Gtos!$B$111:$H$155,[10]Gtos!$B$157:$H$190,[10]Gtos!$B$192:$H$236,[10]Gtos!$B$238:$H$281,[10]Gtos!$B$282:$H$328,[10]Gtos!$B$329:$H$360,[10]Gtos!$B$362:$H$403,[10]Gtos!$B$405:$H$439,[10]Gtos!$B$441:$H$482,[10]Gtos!$B$484:$H$518,[10]Gtos!$B$520:$H$577</definedName>
    <definedName name="INCENE">#REF!</definedName>
    <definedName name="INCM95">#REF!</definedName>
    <definedName name="INCME95">[5]LOGOS!#REF!</definedName>
    <definedName name="INCMP95">[5]LOGOS!#REF!</definedName>
    <definedName name="INCORRECCIONES">[56]CONTROL!$T$20:$T$22</definedName>
    <definedName name="INCREMENTO">'[11]#REF'!#REF!</definedName>
    <definedName name="Incremento2004">#REF!</definedName>
    <definedName name="Incremento2005">#REF!</definedName>
    <definedName name="IND">#REF!</definedName>
    <definedName name="indexaciones">#REF!</definedName>
    <definedName name="indic10">'[91]PRD II'!$I$34</definedName>
    <definedName name="indic11">'[91] COSTO KWH'!$I$33</definedName>
    <definedName name="indic12">[91]Suscrip_sinmed!$I$35</definedName>
    <definedName name="indic13">[91]Reclam_Fact!$I$36</definedName>
    <definedName name="indic14">[91]Atenc_Reclam!$I$34</definedName>
    <definedName name="indic15">[91]Atenc_Solicit!$I$33</definedName>
    <definedName name="indic2">'[91] CONT'!$I$34</definedName>
    <definedName name="indic3">[91]Gastos!$I$34</definedName>
    <definedName name="indic4">'[91]REC PRIV'!$J$33</definedName>
    <definedName name="indic5">'[91]REC OFIC'!$I$35</definedName>
    <definedName name="indic6">'[91]Rotac CXC'!$I$35</definedName>
    <definedName name="indic7">'[91]Rotac CXP'!$I$34</definedName>
    <definedName name="indic8">[91]Ejec_Invers!$I$36</definedName>
    <definedName name="indic9">'[91] PRD I'!$I$34</definedName>
    <definedName name="INDIC99">[92]Ejec_Invers!$I$36</definedName>
    <definedName name="indicapib">#REF!</definedName>
    <definedName name="indice">'[93]Recaudo of-privado23'!$I$33</definedName>
    <definedName name="INF">#REF!</definedName>
    <definedName name="INFI">#N/A</definedName>
    <definedName name="INFLACION">[30]Ingresos_MNR!$A$27</definedName>
    <definedName name="Inflación_Interna">#REF!</definedName>
    <definedName name="INFRAES">#REF!</definedName>
    <definedName name="ING_SDL_EPM_MNR">[78]factores!$B$130</definedName>
    <definedName name="ING_SDL_EPM_MR">#REF!</definedName>
    <definedName name="INGADMON" localSheetId="0">#REF!</definedName>
    <definedName name="INGADMON" localSheetId="4">#REF!</definedName>
    <definedName name="INGADMON">#REF!</definedName>
    <definedName name="INGR_CP">#REF!</definedName>
    <definedName name="INGR_LP">#REF!</definedName>
    <definedName name="ingreso">[62]Ingreso!$A:$IV</definedName>
    <definedName name="INGRESOS">#REF!</definedName>
    <definedName name="INGRESOS_C.F">[30]Ingresos_MNR!#REF!</definedName>
    <definedName name="INGRESOS_CONEXION">[30]Ingresos_MNR!#REF!</definedName>
    <definedName name="INGRESOS_CONSUMO">[30]Ingresos_MNR!$A$93</definedName>
    <definedName name="INGRESOS_SDL_OTROS">#REF!</definedName>
    <definedName name="IngresosQMEN">'[63]Ingresos QMEN'!$A:$IV</definedName>
    <definedName name="IngresosSIPA">'[63]Ingresos SIPA'!$A:$IV</definedName>
    <definedName name="INOAbril10">CHOOSE([22]PYGE!$O1,[22]PYGE!XFD1,([22]NOC!L1048558/[22]NOC!L1048571)*[22]NOC!A1048571,[22]PYGE!XEY1,[22]PYGE!XFD1,([22]NOC!XEY1048558/[22]NOC!XEY1048571)*[22]NOC!A1048571,[22]PYGE!T1)</definedName>
    <definedName name="INOAbril11">CHOOSE([22]PYGE!$O1,[22]PYGE!XFD1,([22]NOC!K1048558/[22]NOC!K1048571)*[22]NOC!A1048571,[22]PYGE!XEX1,[22]PYGE!XFD1,([22]NOC!XEX1048558/[22]NOC!XEX1048571)*[22]NOC!A1048571,[22]PYGE!T1)</definedName>
    <definedName name="INOAbril12">CHOOSE([22]PYGE!$O1,[22]PYGE!XFD1,([22]NOC!J1048558/[22]NOC!J1048571)*[22]NOC!A1048571,[22]PYGE!XEW1,[22]PYGE!XFD1,([22]NOC!XEW1048558/[22]NOC!XEW1048571)*[22]NOC!A1048571,[22]PYGE!T1)</definedName>
    <definedName name="INOAbril6">CHOOSE([22]PYGE!$O1,[22]PYGE!XFD1,([22]NOC!P1048558/[22]NOC!P1048571)*[22]NOC!A1048571,[22]PYGE!XFD1,[22]PYGE!XFD1,([22]NOC!XFC1048558/[22]NOC!XFC1048571)*[22]NOC!A1048571,[22]PYGE!T1)</definedName>
    <definedName name="INOAbril7">CHOOSE([22]PYGE!$O1,[22]PYGE!XFD1,([22]NOC!O1048558/[22]NOC!O1048571)*[22]NOC!A1048571,[22]PYGE!XFB1,[22]PYGE!XFD1,([22]NOC!XFB1048558/[22]NOC!XFB1048571)*[22]NOC!A1048571,[22]PYGE!T1)</definedName>
    <definedName name="INOAbril8">CHOOSE([22]PYGE!$O1,[22]PYGE!XFD1,([22]NOC!N1048558/[22]NOC!N1048571)*[22]NOC!A1048571,[22]PYGE!XFA1,[22]PYGE!XFD1,([22]NOC!XFA1048558/[22]NOC!XFA1048571)*[22]NOC!A1048571,[22]PYGE!T1)</definedName>
    <definedName name="INOAbril9">CHOOSE([22]PYGE!$O1,[22]PYGE!XFD1,([22]NOC!M1048558/[22]NOC!M1048571)*[22]NOC!A1048571,[22]PYGE!XEZ1,[22]PYGE!XFD1,([22]NOC!XEZ1048558/[22]NOC!XEZ1048571)*[22]NOC!A1048571,[22]PYGE!T1)</definedName>
    <definedName name="INOAgosto10">CHOOSE([22]PYGE!$O1,[22]PYGE!XFD1,([22]NOC!P1048558/[22]NOC!P1048571)*[22]NOC!A1048571,[22]PYGE!XFD1,[22]PYGE!XFD1,([22]NOC!XFC1048558/[22]NOC!XFC1048571)*[22]NOC!A1048571,[22]PYGE!T1)</definedName>
    <definedName name="INOAgosto11">CHOOSE([22]PYGE!$O1,[22]PYGE!XFD1,([22]NOC!O1048558/[22]NOC!O1048571)*[22]NOC!A1048571,[22]PYGE!XFD1,[22]PYGE!XFD1,([22]NOC!XFB1048558/[22]NOC!XFB1048571)*[22]NOC!A1048571,[22]PYGE!T1)</definedName>
    <definedName name="INOAgosto12">CHOOSE([22]PYGE!$O1,[22]PYGE!XFD1,([22]NOC!N1048558/[22]NOC!N1048571)*[22]NOC!A1048571,[22]PYGE!XFD1,[22]PYGE!XFD1,([22]NOC!XFA1048558/[22]NOC!XFA1048571)*[22]NOC!A1048571,[22]PYGE!T1)</definedName>
    <definedName name="INOEnero10">CHOOSE([22]PYGE!$O1,[22]PYGE!XEV1,([22]NOC!I1048558/[22]NOC!I1048571)*[22]NOC!A1048571,[22]PYGE!XEV1,[22]PYGE!XFD1,([22]NOC!XEV1048558/[22]NOC!XEV1048571)*[22]NOC!A1048571,[22]PYGE!T1)</definedName>
    <definedName name="INOEnero11">CHOOSE([22]PYGE!$O1,[22]PYGE!XEU1,([22]NOC!H1048558/[22]NOC!H1048571)*[22]NOC!A1048571,[22]PYGE!XEU1,[22]PYGE!XFD1,([22]NOC!XEU1048558/[22]NOC!XEU1048571)*[22]NOC!A1048571,[22]PYGE!T1)</definedName>
    <definedName name="INOEnero12">CHOOSE([22]PYGE!$O1,[22]PYGE!XET1,([22]NOC!G1048558/[22]NOC!G1048571)*[22]NOC!A1048571,[22]PYGE!XET1,[22]PYGE!XFD1,([22]NOC!XET1048558/[22]NOC!XET1048571)*[22]NOC!A1048571,[22]PYGE!T1)</definedName>
    <definedName name="INOEnero3">CHOOSE([22]PYGE!$O1,[22]NOC!XFC1048558,([22]NOC!P1048558/[22]NOC!P1048571)*[22]NOC!A1048571,[22]NOC!XFC1048558,([22]NOC!AA1048571-[22]NOC!P1048558)/11,([22]NOC!XFC1048558/[22]NOC!XFC1048571)*[22]NOC!A1048571,[22]PYGE!T1)</definedName>
    <definedName name="INOEnero4">CHOOSE([22]PYGE!$O1,[22]PYGE!XFB1,([22]NOC!O1048558/[22]NOC!O1048571)*[22]NOC!A1048571,[22]PYGE!XFB1,([22]NOC!Z1048571-[22]NOC!O1048558)/11,([22]NOC!XFB1048558/[22]NOC!XFB1048571)*[22]NOC!A1048571,[22]PYGE!T1)</definedName>
    <definedName name="INOEnero5">CHOOSE([22]PYGE!$O1,[22]PYGE!XFA1,([22]NOC!N1048558/[22]NOC!N1048571)*[22]NOC!A1048571,[22]PYGE!XFA1,[22]PYGE!XFD1,([22]NOC!XFA1048558/[22]NOC!XFA1048571)*[22]NOC!A1048571,[22]PYGE!T1)</definedName>
    <definedName name="INOEnero6">CHOOSE([22]PYGE!$O1,[22]PYGE!XEZ1,([22]NOC!M1048558/[22]NOC!M1048571)*[22]NOC!A1048571,[22]PYGE!XEZ1,[22]PYGE!XFD1,([22]NOC!XEZ1048558/[22]NOC!XEZ1048571)*[22]NOC!A1048571,[22]PYGE!T1)</definedName>
    <definedName name="INOEnero7">CHOOSE([22]PYGE!$O1,[22]PYGE!XEY1,([22]NOC!L1048558/[22]NOC!L1048571)*[22]NOC!A1048571,[22]PYGE!XEY1,[22]PYGE!XFD1,([22]NOC!XEY1048558/[22]NOC!XEY1048571)*[22]NOC!A1048571,[22]PYGE!T1)</definedName>
    <definedName name="INOEnero8">CHOOSE([22]PYGE!$O1,[22]PYGE!XEX1,([22]NOC!K1048558/[22]NOC!K1048571)*[22]NOC!A1048571,[22]PYGE!XEX1,[22]PYGE!XFD1,([22]NOC!XEX1048558/[22]NOC!XEX1048571)*[22]NOC!A1048571,[22]PYGE!T1)</definedName>
    <definedName name="INOEnero9">CHOOSE([22]PYGE!$O1,[22]PYGE!XEW1,([22]NOC!J1048558/[22]NOC!J1048571)*[22]NOC!A1048571,[22]PYGE!XEW1,[22]PYGE!XFD1,([22]NOC!XEW1048558/[22]NOC!XEW1048571)*[22]NOC!A1048571,[22]PYGE!T1)</definedName>
    <definedName name="INOFebrero10">CHOOSE([22]PYGE!$O1,[22]PYGE!XFD1,([22]NOC!J1048558/[22]NOC!J1048571)*[22]NOC!A1048571,[22]PYGE!XEW1,[22]PYGE!XFD1,([22]NOC!XEW1048558/[22]NOC!XEW1048571)*[22]NOC!A1048571,[22]PYGE!T1)</definedName>
    <definedName name="INOFebrero11">CHOOSE([22]PYGE!$O1,[22]PYGE!XFD1,([22]NOC!I1048558/[22]NOC!I1048571)*[22]NOC!A1048571,[22]PYGE!XEV1,[22]PYGE!XFD1,([22]NOC!XEV1048558/[22]NOC!XEV1048571)*[22]NOC!A1048571,[22]PYGE!T1)</definedName>
    <definedName name="INOFebrero12">CHOOSE([22]PYGE!$O1,[22]PYGE!XFD1,([22]NOC!H1048558/[22]NOC!H1048571)*[22]NOC!A1048571,[22]PYGE!XEU1,[22]PYGE!XFD1,([22]NOC!XEU1048558/[22]NOC!XEU1048571)*[22]NOC!A1048571,[22]PYGE!T1)</definedName>
    <definedName name="INOFebrero4">CHOOSE([22]PYGE!$O1,[22]PYGE!XFD1,([22]NOC!P1048558/[22]NOC!P1048571)*[22]NOC!A1048571,[22]PYGE!XFC1,[22]PYGE!XFD1,([22]NOC!XFC1048558/[22]NOC!XFC1048571)*[22]NOC!A1048571,[22]PYGE!T1)</definedName>
    <definedName name="INOFebrero5">CHOOSE([22]PYGE!$O1,[22]PYGE!XFD1,([22]NOC!O1048558/[22]NOC!O1048571)*[22]NOC!A1048571,[22]PYGE!XFB1,[22]PYGE!XFD1,([22]NOC!XFB1048558/[22]NOC!XFB1048571)*[22]NOC!A1048571,[22]PYGE!T1)</definedName>
    <definedName name="INOFebrero6">CHOOSE([22]PYGE!$O1,[22]PYGE!XFD1,([22]NOC!N1048558/[22]NOC!N1048571)*[22]NOC!A1048571,[22]PYGE!XFA1,[22]PYGE!XFD1,([22]NOC!XFA1048558/[22]NOC!XFA1048571)*[22]NOC!A1048571,[22]PYGE!T1)</definedName>
    <definedName name="INOFebrero7">CHOOSE([22]PYGE!$O1,[22]PYGE!XFD1,([22]NOC!M1048558/[22]NOC!M1048571)*[22]NOC!A1048571,[22]PYGE!XEZ1,[22]PYGE!XFD1,([22]NOC!XEZ1048558/[22]NOC!XEZ1048571)*[22]NOC!A1048571,[22]PYGE!T1)</definedName>
    <definedName name="INOFebrero8">CHOOSE([22]PYGE!$O1,[22]PYGE!XFD1,([22]NOC!L1048558/[22]NOC!L1048571)*[22]NOC!A1048571,[22]PYGE!XEY1,[22]PYGE!XFD1,([22]NOC!XEY1048558/[22]NOC!XEY1048571)*[22]NOC!A1048571,[22]PYGE!T1)</definedName>
    <definedName name="INOFebrero9">CHOOSE([22]PYGE!$O1,[22]PYGE!XFD1,([22]NOC!K1048558/[22]NOC!K1048571)*[22]NOC!A1048571,[22]PYGE!XEX1,[22]PYGE!XFD1,([22]NOC!XEX1048558/[22]NOC!XEX1048571)*[22]NOC!A1048571,[22]PYGE!T1)</definedName>
    <definedName name="INOJulio10">CHOOSE([22]PYGE!$O1,[22]PYGE!XFD1,([22]NOC!O1048558/[22]NOC!O1048571)*[22]NOC!A1048571,[22]PYGE!XFD1,[22]PYGE!XFD1,([22]NOC!XFB1048558/[22]NOC!XFB1048571)*[22]NOC!A1048571,[22]PYGE!T1)</definedName>
    <definedName name="INOJulio11">CHOOSE([22]PYGE!$O1,[22]PYGE!XFD1,([22]NOC!N1048558/[22]NOC!N1048571)*[22]NOC!A1048571,[22]PYGE!XFD1,[22]PYGE!XFD1,([22]NOC!XFA1048558/[22]NOC!XFA1048571)*[22]NOC!A1048571,[22]PYGE!T1)</definedName>
    <definedName name="INOJulio12">CHOOSE([22]PYGE!$O1,[22]PYGE!XFD1,([22]NOC!M1048558/[22]NOC!M1048571)*[22]NOC!A1048571,[22]PYGE!XFD1,[22]PYGE!XFD1,([22]NOC!XEZ1048558/[22]NOC!XEZ1048571)*[22]NOC!A1048571,[22]PYGE!T1)</definedName>
    <definedName name="INOJulio9">CHOOSE([22]PYGE!$O1,[22]PYGE!XFD1,([22]NOC!P1048558/[22]NOC!P1048571)*[22]NOC!A1048571,[22]PYGE!XFD1,[22]PYGE!XFD1,([22]NOC!XFC1048558/[22]NOC!XFC1048571)*[22]NOC!A1048571,[22]PYGE!T1)</definedName>
    <definedName name="INOJunio10">CHOOSE([22]PYGE!$O1,[22]PYGE!XFD1,([22]NOC!N1048558/[22]NOC!N1048571)*[22]NOC!A1048571,[22]PYGE!XFD1,[22]PYGE!XFD1,([22]NOC!XFA2/[22]NOC!XFA1048571)*[22]NOC!A1048571,[22]PYGE!T1)</definedName>
    <definedName name="INOJunio11">CHOOSE([22]PYGE!$O1,[22]PYGE!XFD1,([22]NOC!M1048558/[22]NOC!M1048571)*[22]NOC!A1048571,[22]PYGE!XFD1,[22]PYGE!XFD1,([22]NOC!XEZ1048558/[22]NOC!XEZ1048571)*[22]NOC!A1048571,[22]PYGE!T1)</definedName>
    <definedName name="INOJunio12">CHOOSE([22]PYGE!$O1,[22]PYGE!XFD1,([22]NOC!L1048558/[22]NOC!L1048571)*[22]NOC!A1048571,[22]PYGE!XFD1,[22]PYGE!XFD1,([22]NOC!XEY1048558/[22]NOC!XEY1048571)*[22]NOC!A1048571,[22]PYGE!T1)</definedName>
    <definedName name="INOJunio8">CHOOSE([22]PYGE!$O1,[22]PYGE!XFD1,([22]NOC!P1048558/[22]NOC!P1048571)*[22]NOC!A1048571,[22]PYGE!XFD1,[22]PYGE!XFD1,([22]NOC!XFC1048558/[22]NOC!XFC1048571)*[22]NOC!A1048571,[22]PYGE!T1)</definedName>
    <definedName name="INOJunio9">CHOOSE([22]PYGE!$O1,[22]PYGE!XFD1,([22]NOC!O1048558/[22]NOC!O1048571)*[22]NOC!A1048571,[22]PYGE!XFD1,[22]PYGE!XFD1,([22]NOC!XFB1048558/[22]NOC!XFB1048571)*[22]NOC!A1048571,[22]PYGE!T1)</definedName>
    <definedName name="INOMarzo10">CHOOSE([22]PYGE!$O1,[22]PYGE!XFD1,([22]NOC!K1048558/[22]NOC!K1048571)*[22]NOC!A1048571,[22]PYGE!XEX1,[22]PYGE!XFD1,([22]NOC!XEX1048558/[22]NOC!XEX1048571)*[22]NOC!A1048571,[22]PYGE!T1)</definedName>
    <definedName name="INOMarzo11">CHOOSE([22]PYGE!$O1,[22]PYGE!XFD1,([22]NOC!J1048558/[22]NOC!J1048571)*[22]NOC!A1048571,[22]PYGE!XEW1,[22]PYGE!XFD1,([22]NOC!XEW1048558/[22]NOC!XEW1048571)*[22]NOC!A1048571,[22]PYGE!T1)</definedName>
    <definedName name="INOMarzo12">CHOOSE([22]PYGE!$O1,[22]PYGE!XFD1,([22]NOC!I1048558/[22]NOC!I1048571)*[22]NOC!A1048571,[22]PYGE!XFD1,[22]PYGE!XFD1,([22]NOC!XEV1048558/[22]NOC!XEV1048571)*[22]NOC!A1048571,[22]PYGE!T1)</definedName>
    <definedName name="INOMarzo5">CHOOSE([22]PYGE!$O1,[22]PYGE!XFD1,([22]NOC!P1048558/[22]NOC!P1048571)*[22]NOC!A1048571,[22]PYGE!XFC1,[22]PYGE!XFD1,([22]NOC!XFC1048558/[22]NOC!XFC1048571)*[22]NOC!A1048571,[22]PYGE!T1)</definedName>
    <definedName name="INOMarzo6">CHOOSE([22]PYGE!$O1,[22]PYGE!XFD1,([22]NOC!O1048558/[22]NOC!O1048571)*[22]NOC!A1048571,[22]PYGE!XFB1,[22]PYGE!XFD1,([22]NOC!XFB1048558/[22]NOC!XFB1048571)*[22]NOC!A1048571,[22]PYGE!T1)</definedName>
    <definedName name="INOMarzo7">CHOOSE([22]PYGE!$O1,[22]PYGE!XFD1,([22]NOC!N1048558/[22]NOC!N1048571)*[22]NOC!A1048571,[22]PYGE!XFD1,[22]PYGE!XFD1,([22]NOC!XFA1048558/[22]NOC!XFA1048571)*[22]NOC!A1048571,[22]PYGE!T1)</definedName>
    <definedName name="INOMarzo8">CHOOSE([22]PYGE!$O1,[22]PYGE!XFD1,([22]NOC!M1048558/[22]NOC!M1048571)*[22]NOC!A1048571,[22]PYGE!XEZ1,[22]PYGE!XFD1,([22]NOC!XEZ1048558/[22]NOC!XEZ1048571)*[22]NOC!A1048571,[22]PYGE!T1)</definedName>
    <definedName name="INOMarzo9">CHOOSE([22]PYGE!$O1,[22]PYGE!XFD1,([22]NOC!L1048558/[22]NOC!L1048571)*[22]NOC!A1048571,[22]PYGE!XEY1,[22]PYGE!XFD1,([22]NOC!XEY1048558/[22]NOC!XEY1048571)*[22]NOC!A1048571,[22]PYGE!T1)</definedName>
    <definedName name="INOMayo10">CHOOSE([22]PYGE!$O1,[22]PYGE!XFD1,([22]NOC!L1048558/[22]NOC!L1048571)*[22]NOC!A1048571,[22]PYGE!XEZ1,[22]PYGE!XFD1,([22]NOC!XEY1048558/[22]NOC!XEY1048571)*[22]NOC!A1048571,[22]PYGE!T1)</definedName>
    <definedName name="INOMayo11">CHOOSE([22]PYGE!$O1,[22]PYGE!XFD1,([22]NOC!J1048558/[22]NOC!J1048571)*[22]NOC!A1048571,[22]PYGE!XEY1,[22]PYGE!XFD1,([22]NOC!XEW1048558/[22]NOC!XEW1048571)*[22]NOC!A1048571,[22]PYGE!T1)</definedName>
    <definedName name="INOMayo12">CHOOSE([22]PYGE!$O1,[22]PYGE!XFD1,([22]NOC!K1048558/[22]NOC!K1048571)*[22]NOC!A1048571,[22]PYGE!XEY1,[22]PYGE!XFD1,([22]NOC!XEX1048558/[22]NOC!XEX1048571)*[22]NOC!A1048571,[22]PYGE!T1)</definedName>
    <definedName name="INOMayo7">CHOOSE([22]PYGE!$O1,[22]PYGE!XFD1,([22]NOC!P1048558/[22]NOC!P1048571)*[22]NOC!A1048571,[22]PYGE!XFC1,[22]PYGE!XFD1,([22]NOC!XFC1048558/[22]NOC!XFC1048571)*[22]NOC!A1048571,[22]PYGE!T1)</definedName>
    <definedName name="INOMayo8">CHOOSE([22]PYGE!$O1,[22]PYGE!XFD1,([22]NOC!O1048558/[22]NOC!O1048571)*[22]NOC!A1048571,[22]PYGE!XFB1,[22]PYGE!XFD1,([22]NOC!XFB1048558/[22]NOC!XFB1048571)*[22]NOC!A1048571,[22]PYGE!T1)</definedName>
    <definedName name="INOMayo9">CHOOSE([22]PYGE!$O1,[22]PYGE!XFD1,([22]NOC!N1048558/[22]NOC!N1048571)*[22]NOC!A1048571,[22]PYGE!XFA1,[22]PYGE!XFD1,([22]NOC!XFA1048558/[22]NOC!XFA1048571)*[22]NOC!A1048571,[22]PYGE!T1)</definedName>
    <definedName name="INOOctubre12">CHOOSE([22]PYGE!$O1,[22]PYGE!XFD1,([22]NOC!P1048558/[22]NOC!P1048571)*[22]NOC!A1048571,[22]PYGE!XFD1,[22]PYGE!XFD1,([22]NOC!XFC1048558/[22]NOC!XFC1048571)*[22]NOC!A1048571,[22]PYGE!T1)</definedName>
    <definedName name="INOSeptiembre11">CHOOSE([22]PYGE!$O1,[22]PYGE!XFD1,([22]NOC!P1048558/[22]NOC!P1048571)*[22]NOC!A1048571,[22]PYGE!XFD1,[22]PYGE!XFD1,([22]NOC!XFC1048558/[22]NOC!XFC1048571)*[22]NOC!A1048571,[22]PYGE!T1)</definedName>
    <definedName name="INOSeptiembre12">CHOOSE([22]PYGE!$O1,[22]PYGE!XFD1,([22]NOC!O1048558/[22]NOC!O1048571)*[22]NOC!A1048571,[22]PYGE!XFD1,[22]PYGE!XFD1,([22]NOC!XFB1048558/[22]NOC!XFB1048571)*[22]NOC!A1048571,[22]PYGE!T1)</definedName>
    <definedName name="INPOT">#REF!</definedName>
    <definedName name="INPUT1">[15]Lista!#REF!</definedName>
    <definedName name="INPUT2">[15]Lista!#REF!</definedName>
    <definedName name="INPUT3">[15]Lista!#REF!</definedName>
    <definedName name="INPUT4">[15]Lista!#REF!</definedName>
    <definedName name="INPUT5">[15]Lista!#REF!</definedName>
    <definedName name="INPUT6">[15]Lista!#REF!</definedName>
    <definedName name="INPUT7">[15]Lista!#REF!</definedName>
    <definedName name="Interventor">#REF!</definedName>
    <definedName name="INVE_CP">#REF!</definedName>
    <definedName name="inversion">#REF!</definedName>
    <definedName name="inversión">[94]Inversión!$A:$IV</definedName>
    <definedName name="Inversiones">#REF!</definedName>
    <definedName name="IOctubre12">CHOOSE([22]PYGE!$O1,[22]PYGE!XFD1,([22]Ingresos!P2/[22]Ingresos!P17)*[22]Ingresos!A17,[22]PYGE!XFD1,[22]PYGE!XFD1,([22]Ingresos!XFC2/[22]Ingresos!XFC17)*[22]Ingresos!A17,[22]PYGE!T1)</definedName>
    <definedName name="IPC">[11]Macro!$A$5:$IV$5</definedName>
    <definedName name="IPC_03">[33]Factores!$G$9</definedName>
    <definedName name="IPC_04">[33]Factores!$G$10</definedName>
    <definedName name="ipcJ97">'[7]COSTO MON'!#REF!</definedName>
    <definedName name="IPP">'[7]COSTO MON'!#REF!</definedName>
    <definedName name="IPP_abril_99">#REF!</definedName>
    <definedName name="IPP_AGOSTO_98">#REF!</definedName>
    <definedName name="IPP_diciembre_1997">#REF!</definedName>
    <definedName name="IPP_ENERO_98">#REF!</definedName>
    <definedName name="IPP_JULIO_98">#REF!</definedName>
    <definedName name="IPP_mayo_99">#REF!</definedName>
    <definedName name="IPP_octubre_99">#REF!</definedName>
    <definedName name="IPP_sept_99">#REF!</definedName>
    <definedName name="IPP_SEPTIEM_98">#REF!</definedName>
    <definedName name="ippj97">'[7]COSTO MON'!#REF!</definedName>
    <definedName name="IPR">'[7]COSTO MON'!#REF!</definedName>
    <definedName name="IRES">[10]Inv!$B$885:$K$916,[10]Inv!$B$918:$K$949,[10]Inv!$B$951:$K$982,[10]Inv!$B$984:$K$1020,[10]Inv!$B$1022:$K$1058,[10]Inv!$B$1060:$K$1095,[10]Inv!$B$1097:$K$1134,[10]Inv!$B$1136:$K$1169</definedName>
    <definedName name="ISeptiembre11">CHOOSE([22]PYGE!$O1,[22]PYGE!XFD1,([22]Ingresos!P2/[22]Ingresos!P17)*[22]Ingresos!A17,[22]PYGE!XFD1,[22]PYGE!XFD1,([22]Ingresos!XFC2/[22]Ingresos!XFC17)*[22]Ingresos!A17,[22]PYGE!T1)</definedName>
    <definedName name="ISeptiembre12">CHOOSE([22]PYGE!$O1,[22]PYGE!XFD1,([22]Ingresos!O2/[22]Ingresos!O17)*[22]Ingresos!A17,[22]PYGE!XFD1,[22]PYGE!XFD1,([22]Ingresos!XFB2/[22]Ingresos!XFB17)*[22]Ingresos!A17,[22]PYGE!T1)</definedName>
    <definedName name="ITEM">[95]ITEMS!$A$1:$B$273</definedName>
    <definedName name="IVA">16%</definedName>
    <definedName name="j">#REF!</definedName>
    <definedName name="jahgyy8tee">#REF!</definedName>
    <definedName name="JAIR">#REF!</definedName>
    <definedName name="jasdkdjkaseuiq8w">#REF!</definedName>
    <definedName name="jasdkjaksdkjdkJKja">[81]AOM!#REF!</definedName>
    <definedName name="jasgjhhhdsdahkasd">[18]DG!#REF!</definedName>
    <definedName name="jdhjdhgdfdfd">'[11]#REF'!#REF!</definedName>
    <definedName name="jdjoqjdiqjdi">#REF!</definedName>
    <definedName name="jdkasjdlpqpwopeoqpwe">[18]DG!#REF!</definedName>
    <definedName name="jhjasdhjdhdhkoja">#REF!</definedName>
    <definedName name="jjjjjjjjjjjjjjjjjjjjjjjjjjjjjjjjjjjjjjjjjjjjjjjjjjjjjjjjjjjjjjjjjjj">#REF!</definedName>
    <definedName name="jjjkjkaOIOWIEOI">[18]DG!#REF!</definedName>
    <definedName name="jjpkpqkeopi">[18]DG!#REF!</definedName>
    <definedName name="jkdhjkfhjfhf">#REF!</definedName>
    <definedName name="jkjdajsdjkjfkjf">#REF!</definedName>
    <definedName name="jkjjlasñpoepop2o3">#REF!</definedName>
    <definedName name="jkjkjkJSjkjkjksjkSIU3Y473T747664">#REF!</definedName>
    <definedName name="jonas">#REF!</definedName>
    <definedName name="jshdjfgffkhfdj">[18]DG!#REF!</definedName>
    <definedName name="juan">#REF!</definedName>
    <definedName name="Jul">7</definedName>
    <definedName name="JULIANA">#REF!</definedName>
    <definedName name="julio">[96]Julio_2010!$A$1:$N$419</definedName>
    <definedName name="Julio__">'[21]Balance de Comprobación Julio'!$A:$IV</definedName>
    <definedName name="Julio10">CHOOSE([22]PYGE!E1,[22]PYGE!XFD1,([22]PYGA!P1048526/[22]PYGPM!P1048526)*[22]PYGPM!A1048526,[22]PYGE!XFD1,[22]PYGE!XFD1,([22]PYGA!XFB1048526/[22]PYGPM!XFB1048526)*[22]PYGPM!A1048526,[22]PYGE!T1)</definedName>
    <definedName name="Julio10a">CHOOSE([22]PYGE!E1,[22]PYGE!XFD1,([22]PYGA!P1048567/[22]PYGPM!P1048567)*[22]PYGPM!A1048567,[22]PYGE!XFD1,[22]PYGE!XFD1,([22]PYGA!XFB1048567/[22]PYGPM!XFB1048567)*[22]PYGPM!A1048567,[22]PYGE!T1)</definedName>
    <definedName name="Julio11">CHOOSE([22]PYGE!$O1,[22]PYGE!XFD1,([22]PYGA!O1048526/[22]PYGPM!O1048526)*[22]PYGPM!A1048526,[22]PYGE!XFD1,[22]PYGE!XFD1,([22]PYGA!XFA1048526/[22]PYGPM!XFA1048526)*[22]PYGPM!A1048526,[22]PYGE!T1)</definedName>
    <definedName name="Julio11a">CHOOSE([22]PYGE!$O1,[22]PYGE!XFD1,([22]PYGA!O1048567/[22]PYGPM!O1048567)*[22]PYGPM!A1048567,[22]PYGE!XFD1,[22]PYGE!XFD1,([22]PYGA!XFA1048567/[22]PYGPM!XFA1048567)*[22]PYGPM!A1048567,[22]PYGE!T1)</definedName>
    <definedName name="Julio12">CHOOSE([22]PYGE!C1,[22]PYGE!XFD1,([22]PYGA!N1048526/[22]PYGPM!N1048526)*[22]PYGPM!A1048526,[22]PYGE!XFD1,[22]PYGE!XFD1,([22]PYGA!XEZ1048526/[22]PYGPM!XEZ1048526)*[22]PYGPM!A1048526,[22]PYGE!T1)</definedName>
    <definedName name="Julio12a">CHOOSE([22]PYGE!C1,[22]PYGE!XFD1,([22]PYGA!N1048567/[22]PYGPM!N1048567)*[22]PYGPM!A1048567,[22]PYGE!XFD1,[22]PYGE!XFD1,([22]PYGA!XEZ1048567/[22]PYGPM!XEZ1048567)*[22]PYGPM!A1048567,[22]PYGE!T1)</definedName>
    <definedName name="Julio9">CHOOSE([22]PYGE!F1,[22]PYGE!XFD1,([22]PYGA!Q1048526/[22]PYGPM!Q1048526)*[22]PYGPM!A1048526,[22]PYGE!XFD1,[22]PYGE!XFD1,([22]PYGA!XFC1048526/[22]PYGPM!XFC1048526)*[22]PYGPM!A1048526,[22]PYGE!T1)</definedName>
    <definedName name="Julio9a">CHOOSE([22]PYGE!F1,[22]PYGE!XFD1,([22]PYGA!Q1048567/[22]PYGPM!Q1048567)*[22]PYGPM!A1048567,[22]PYGE!XFD1,[22]PYGE!XFD1,([22]PYGA!XFC1048567/[22]PYGPM!XFC1048567)*[22]PYGPM!A1048567,[22]PYGE!T1)</definedName>
    <definedName name="Jun">6</definedName>
    <definedName name="junio">'[21]Balance de Comprobación Junio'!$A:$IV</definedName>
    <definedName name="Junio10">CHOOSE([22]PYGE!E1,[22]PYGE!XFD1,([22]PYGA!O1048526/[22]PYGPM!O1048526)*[22]PYGPM!A1048526,[22]PYGE!XFD1,[22]PYGE!XFD1,([22]PYGA!XFA1048526/[22]PYGPM!XFA1048526)*[22]PYGPM!A1048526,[22]PYGE!T1)</definedName>
    <definedName name="Junio10a">CHOOSE([22]PYGE!E1,[22]PYGE!XFD1,([22]PYGA!O1048567/[22]PYGPM!O1048567)*[22]PYGPM!A1048567,[22]PYGE!XFD1,[22]PYGE!XFD1,([22]PYGA!XFA1048567/[22]PYGPM!XFA1048567)*[22]PYGPM!A1048567,[22]PYGE!T1)</definedName>
    <definedName name="Junio11">CHOOSE([22]PYGE!$O1,[22]PYGE!XFD1,([22]PYGA!N1048526/[22]PYGPM!N1048526)*[22]PYGPM!A1048526,[22]PYGE!XFD1,[22]PYGE!XFD1,([22]PYGA!XEZ1048526/[22]PYGPM!XEZ1048526)*[22]PYGPM!A1048526,[22]PYGE!T1)</definedName>
    <definedName name="Junio11a">CHOOSE([22]PYGE!D1,[22]PYGE!XFD1,([22]PYGA!N1048567/[22]PYGPM!N1048567)*[22]PYGPM!A1048567,[22]PYGE!XFD1,[22]PYGE!XFD1,([22]PYGA!XEZ1048567/[22]PYGPM!XEZ1048567)*[22]PYGPM!A1048567,[22]PYGE!T1)</definedName>
    <definedName name="Junio12">CHOOSE([22]PYGE!C1,[22]PYGE!XFD1,([22]PYGA!M1048526/[22]PYGPM!M1048526)*[22]PYGPM!A1048526,[22]PYGE!XFD1,[22]PYGE!XFD1,([22]PYGA!XEY1048526/[22]PYGPM!XEY1048526)*[22]PYGPM!A1048526,[22]PYGE!T1)</definedName>
    <definedName name="Junio12a">CHOOSE([22]PYGE!C1,[22]PYGE!XFD1,([22]PYGA!M1048567/[22]PYGPM!M1048567)*[22]PYGPM!A1048567,[22]PYGE!XFD1,[22]PYGE!XFD1,([22]PYGA!XEY1048567/[22]PYGPM!XEY1048567)*[22]PYGPM!A1048567,[22]PYGE!T1)</definedName>
    <definedName name="Junio8">CHOOSE([22]PYGE!G1,[22]PYGE!XFD1,([22]PYGA!Q1048526/[22]PYGPM!Q1048526)*[22]PYGPM!A1048526,[22]PYGE!XFD1,[22]PYGE!XFD1,([22]PYGA!XFC1048526/[22]PYGPM!XFC1048526)*[22]PYGPM!A1048526,[22]PYGE!T1)</definedName>
    <definedName name="Junio8a">CHOOSE([22]PYGE!G1,[22]PYGE!XFD1,([22]PYGA!Q1048567/[22]PYGPM!Q1048567)*[22]PYGPM!A1048567,[22]PYGE!XFD1,[22]PYGE!XFD1,([22]PYGA!XFC1048567/[22]PYGPM!XFC1048567)*[22]PYGPM!A1048567,[22]PYGE!T1)</definedName>
    <definedName name="Junio9">CHOOSE([22]PYGE!F1,[22]PYGE!XFD1,([22]PYGA!P1048526/[22]PYGPM!P1048526)*[22]PYGPM!A1048526,[22]PYGE!XFD1,[22]PYGE!XFD1,([22]PYGA!XFB1048526/[22]PYGPM!XFB1048526)*[22]PYGPM!A1048526,[22]PYGE!T1)</definedName>
    <definedName name="Junio9a">CHOOSE([22]PYGE!F1,[22]PYGE!XFD1,([22]PYGA!P1048567/[22]PYGPM!P1048567)*[22]PYGPM!A1048567,[22]PYGE!XFD1,[22]PYGE!XFD1,([22]PYGA!XFB1048567/[22]PYGPM!XFB1048567)*[22]PYGPM!A1048567,[22]PYGE!T1)</definedName>
    <definedName name="juttt">[97]DG!$B$5</definedName>
    <definedName name="juytrtxstxgscch">#REF!</definedName>
    <definedName name="jwywuygg">[18]DG!#REF!</definedName>
    <definedName name="kajfkjawfwroper">[6]INDUSTRIA!#REF!</definedName>
    <definedName name="kidhjhjhfjfjkjf">#REF!</definedName>
    <definedName name="kike">#REF!</definedName>
    <definedName name="kisgts">#REF!</definedName>
    <definedName name="kjhjghghuhj">#REF!</definedName>
    <definedName name="kjkajssopoefpkkg">#REF!</definedName>
    <definedName name="kjkasjdkjjor" hidden="1">{#N/A,#N/A,FALSE,"INVERSION";#N/A,#N/A,FALSE,"CREDITO"}</definedName>
    <definedName name="kjknbgvgvybhiojpiojuigtftg">#REF!</definedName>
    <definedName name="kjksadjkqooioi">#REF!</definedName>
    <definedName name="kkk">[18]DG!#REF!</definedName>
    <definedName name="kkkk">CHOOSE([55]PYGE!$O1,[55]PYGE!XFD1,([55]NOA!M1048530/[55]NOA!M1048553)*[55]NOA!A1048553,[55]PYGE!XEZ1,[55]PYGE!XFD1,([55]NOA!XEZ1048530/[55]NOA!XEZ1048553)*[55]NOA!A1048553,[55]PYGE!T1)</definedName>
    <definedName name="kkkkk">#REF!</definedName>
    <definedName name="kkkkkkkkkkkkkkkkkkkkkkkkkkkkkkkkkkkkkkkkkkkkkkkkkkkkkkkk">'[80]Evaluación Financiera'!#REF!</definedName>
    <definedName name="klhfjhdfhqiiu0130sldkllfkfjjf">[30]Ingresos_MNR!#REF!</definedName>
    <definedName name="kskdkdkdk">[18]DG!#REF!</definedName>
    <definedName name="l">#REF!</definedName>
    <definedName name="L_">#REF!</definedName>
    <definedName name="ldñoouiuuiu">#REF!</definedName>
    <definedName name="LE">[12]COSTOS!$F$12</definedName>
    <definedName name="LEE">'[82]Prést. - Moneda'!$M$14</definedName>
    <definedName name="LeivaP">#REF!</definedName>
    <definedName name="LI">[12]COSTOS!$F$13</definedName>
    <definedName name="LIBOR_06">[33]Factores!$I$12</definedName>
    <definedName name="liegraytrrsf">#REF!</definedName>
    <definedName name="limcount" hidden="1">1</definedName>
    <definedName name="LISTAR">#REF!</definedName>
    <definedName name="lkdjhdghdiyi">[18]DG!#REF!</definedName>
    <definedName name="lkññ">#REF!</definedName>
    <definedName name="ll">'[52]ENER-SEPT'!$B$1:$B$1494</definedName>
    <definedName name="llaskdlaklñw´plpwoer´pwep´pr">#REF!</definedName>
    <definedName name="llklhjhjjkahfhsfhasjkdhfjh">[30]Ingresos_MNR!#REF!</definedName>
    <definedName name="LLL" hidden="1">{#N/A,#N/A,FALSE,"BASES";#N/A,#N/A,FALSE,"PRODUCTOS";#N/A,#N/A,FALSE,"COSTOS FIJOS";#N/A,#N/A,FALSE,"P&amp;G";#N/A,#N/A,FALSE,"FLUJO";#N/A,#N/A,FALSE,"BALANCE";#N/A,#N/A,FALSE,"INDICES";#N/A,#N/A,FALSE,"AJxINF";#N/A,#N/A,FALSE,"RESUMEN"}</definedName>
    <definedName name="lñdfñkjt3ur35959i8">#REF!</definedName>
    <definedName name="lohiaaoiiiew">#REF!</definedName>
    <definedName name="M">#REF!</definedName>
    <definedName name="M.EXT">[81]INVERSION!#REF!</definedName>
    <definedName name="M.NAL">[81]INVERSION!#REF!</definedName>
    <definedName name="MA">[12]COSTOS!$F$15</definedName>
    <definedName name="MACROCO">#REF!</definedName>
    <definedName name="macroproceso_final">[56]LISTA!$A$3:$A$4</definedName>
    <definedName name="mact">#REF!</definedName>
    <definedName name="man">#REF!</definedName>
    <definedName name="MANN">'[82]Prést. - Moneda'!$M$13</definedName>
    <definedName name="Mar">3</definedName>
    <definedName name="Marzo">'[21]Balance de Comprobación Marzo'!$A:$IV</definedName>
    <definedName name="Marzo10">CHOOSE([22]PYGE!E1,[22]PYGE!XFD1,([22]PYGA!L1048526/[22]PYGPM!L1048526)*[22]PYGPM!A1048526,[22]PYGE!XEX1,[22]PYGE!XFD1,([22]PYGA!XEX1048526/[22]PYGPM!XEX1048526)*[22]PYGPM!A1048526,[22]PYGE!T1)</definedName>
    <definedName name="Marzo10a">CHOOSE([22]PYGE!E1,[22]PYGE!XFD1,([22]PYGA!L1048567/[22]PYGPM!L1048567)*[22]PYGPM!A1048567,[22]PYGE!XEX1,[22]PYGE!XFD1,([22]PYGA!XEX1048567/[22]PYGPM!XEX1048567)*[22]PYGPM!A1048567,[22]PYGE!T1)</definedName>
    <definedName name="Marzo11">CHOOSE([22]PYGE!D1,[22]PYGE!XFD1,([22]PYGA!K1048526/[22]PYGPM!K1048526)*[22]PYGPM!A1048526,[22]PYGE!XEW1,[22]PYGE!XFD1,([22]PYGA!XEW1048526/[22]PYGPM!XEW1048526)*[22]PYGPM!A1048526,[22]PYGE!T1)</definedName>
    <definedName name="Marzo11a">CHOOSE([22]PYGE!D1,[22]PYGE!XFD1,([22]PYGA!K1048567/[22]PYGPM!K1048567)*[22]PYGPM!A1048567,[22]PYGE!XEW1,[22]PYGE!XFD1,([22]PYGA!XEW1048567/[22]PYGPM!XEW1048567)*[22]PYGPM!A1048567,[22]PYGE!T1)</definedName>
    <definedName name="Marzo12">CHOOSE([22]PYGE!C1,[22]PYGE!XFD1,([22]PYGA!J1048526/[22]PYGPM!J1048526)*[22]PYGPM!A1048526,[22]PYGE!XFD1,[22]PYGE!XFD1,([22]PYGA!XEV1048526/[22]PYGPM!XEV1048526)*[22]PYGPM!A1048526,[22]PYGE!T1)</definedName>
    <definedName name="Marzo12a">CHOOSE([22]PYGE!C1,[22]PYGE!XFD1,([22]PYGA!J1048567/[22]PYGPM!J1048567)*[22]PYGPM!A1048567,[22]PYGE!XFD1,[22]PYGE!XFD1,([22]PYGA!XEV1048567/[22]PYGPM!XEV1048567)*[22]PYGPM!A1048567,[22]PYGE!T1)</definedName>
    <definedName name="Marzo5">CHOOSE([22]PYGE!J1,[22]PYGE!XFD1,([22]PYGA!Q1048526/[22]PYGPM!Q1048526)*[22]PYGPM!A1048526,[22]PYGE!XFC1,[22]PYGE!XFD1,([22]PYGA!XFC1048526/[22]PYGPM!XFC1048526)*[22]PYGPM!A1048526,[22]PYGE!T1)</definedName>
    <definedName name="Marzo5a">CHOOSE([22]PYGE!J1,[22]PYGE!XFD1,([22]PYGA!Q1048567/[22]PYGPM!Q1048567)*[22]PYGPM!A1048567,[22]PYGE!XFC1,[22]PYGE!XFD1,([22]PYGA!XFC1048567/[22]PYGPM!XFC1048567)*[22]PYGPM!A1048567,[22]PYGE!T1)</definedName>
    <definedName name="Marzo6">CHOOSE([22]PYGE!I1,[22]PYGE!XFD1,([22]PYGA!P1048526/[22]PYGPM!P1048526)*[22]PYGPM!A1048526,[22]PYGE!XFB1,[22]PYGE!XFD1,([22]PYGA!XFB1048526/[22]PYGPM!XFB1048526)*[22]PYGPM!A1048526,[22]PYGE!T1)</definedName>
    <definedName name="Marzo6a">CHOOSE([22]PYGE!I1,[22]PYGE!XFD1,([22]PYGA!P1048567/[22]PYGPM!P1048567)*[22]PYGPM!A1048567,[22]PYGE!XFB1,[22]PYGE!XFD1,([22]PYGA!XFB1048567/[22]PYGPM!XFB1048567)*[22]PYGPM!A1048567,[22]PYGE!T1)</definedName>
    <definedName name="Marzo7">CHOOSE([22]PYGE!H1,[22]PYGE!XFD1,([22]PYGA!O1048526/[22]PYGPM!O1048526)*[22]PYGPM!A1048526,[22]PYGE!XFD1,[22]PYGE!XFD1,([22]PYGA!XFA1048526/[22]PYGPM!XFA1048526)*[22]PYGPM!A1048526,[22]PYGE!T1)</definedName>
    <definedName name="Marzo7a">CHOOSE([22]PYGE!H1,[22]PYGE!XFD1,([22]PYGA!O1048567/[22]PYGPM!O1048567)*[22]PYGPM!A1048567,[22]PYGE!XFD1,[22]PYGE!XFD1,([22]PYGA!XFA1048567/[22]PYGPM!XFA1048567)*[22]PYGPM!A1048567,[22]PYGE!T1)</definedName>
    <definedName name="Marzo8">CHOOSE([22]PYGE!G1,[22]PYGE!XFD1,([22]PYGA!N1048526/[22]PYGPM!N1048526)*[22]PYGPM!A1048526,[22]PYGE!XEZ1,[22]PYGE!XFD1,([22]PYGA!XEZ1048526/[22]PYGPM!XEZ1048526)*[22]PYGPM!A1048526,[22]PYGE!T1)</definedName>
    <definedName name="Marzo8a">CHOOSE([22]PYGE!G1,[22]PYGE!XFD1,([22]PYGA!N1048567/[22]PYGPM!N1048567)*[22]PYGPM!A1048567,[22]PYGE!XEZ1,[22]PYGE!XFD1,([22]PYGA!XEZ1048567/[22]PYGPM!XEZ1048567)*[22]PYGPM!A1048567,[22]PYGE!T1)</definedName>
    <definedName name="Marzo9">CHOOSE([22]PYGE!F1,[22]PYGE!XFD1,([22]PYGA!M1048526/[22]PYGPM!M1048526)*[22]PYGPM!A1048526,[22]PYGE!XEY1,[22]PYGE!XFD1,([22]PYGA!XEY1048526/[22]PYGPM!XEY1048526)*[22]PYGPM!A1048526,[22]PYGE!T1)</definedName>
    <definedName name="Marzo9a">CHOOSE([22]PYGE!F1,[22]PYGE!XFD1,([22]PYGA!M1048567/[22]PYGPM!M1048567)*[22]PYGPM!A1048567,[22]PYGE!XEY1,[22]PYGE!XFD1,([22]PYGA!XEY1048567/[22]PYGPM!XEY1048567)*[22]PYGPM!A1048567,[22]PYGE!T1)</definedName>
    <definedName name="MATRIZ_DE_PRODUCTOS_QUIMICOS_UTILIZADOS_POR_METRO">'[11]Costos medios'!#REF!</definedName>
    <definedName name="MatrizCalificación">[50]CapI!#REF!</definedName>
    <definedName name="MAXI">'[71]GRAFICA 1A'!#REF!</definedName>
    <definedName name="May">5</definedName>
    <definedName name="Mayo">'[21]Balance de Comprobación Mayo'!$A:$IV</definedName>
    <definedName name="Mayo10">CHOOSE([22]PYGE!E1,[22]PYGE!XFD1,([22]PYGA!N1048526/[22]PYGPM!N1048526)*[22]PYGPM!A1048526,[22]PYGE!XEZ1,[22]PYGE!XFD1,([22]PYGA!XEZ1048526/[22]PYGPM!XEZ1048526)*[22]PYGPM!A1048526,[22]PYGE!T1)</definedName>
    <definedName name="Mayo10a">CHOOSE([22]PYGE!E1,[22]PYGE!XFD1,([22]PYGA!N1048567/[22]PYGPM!N1048567)*[22]PYGPM!A1048567,[22]PYGE!XEZ1,[22]PYGE!XFD1,([22]PYGA!XEZ1048567/[22]PYGPM!XEZ1048567)*[22]PYGPM!A1048567,[22]PYGE!T1)</definedName>
    <definedName name="Mayo11">CHOOSE([22]PYGE!D1,[22]PYGE!XFD1,([22]PYGA!M1048526/[22]PYGPM!M1048526)*[22]PYGPM!A1048526,[22]PYGE!XEY1,[22]PYGE!XFD1,([22]PYGA!XEY1048526/[22]PYGPM!XEY1048526)*[22]PYGPM!A1048526,[22]PYGE!T1)</definedName>
    <definedName name="Mayo11a">CHOOSE([22]PYGE!D1,[22]PYGE!XFD1,([22]PYGA!M1048567/[22]PYGPM!M1048567)*[22]PYGPM!A1048567,[22]PYGE!XEY1,[22]PYGE!XFD1,([22]PYGA!XEY1048567/[22]PYGPM!XEY1048567)*[22]PYGPM!A1048567,[22]PYGE!T1)</definedName>
    <definedName name="Mayo12">CHOOSE([22]PYGE!C1,[22]PYGE!XFD1,([22]PYGA!L1048526/[22]PYGPM!L1048526)*[22]PYGPM!A1048526,[22]PYGE!XEX1,[22]PYGE!XFD1,([22]PYGA!XEX1048526/[22]PYGPM!XEX1048526)*[22]PYGPM!A1048526,[22]PYGE!T1)</definedName>
    <definedName name="Mayo12a">CHOOSE([22]PYGE!C1,[22]PYGE!XFD1,([22]PYGA!L1048567/[22]PYGPM!L1048567)*[22]PYGPM!A1048567,[22]PYGE!XEX1,[22]PYGE!XFD1,([22]PYGA!XEX1048567/[22]PYGPM!XEX1048567)*[22]PYGPM!A1048567,[22]PYGE!T1)</definedName>
    <definedName name="Mayo7">CHOOSE([22]PYGE!H1,[22]PYGE!XFD1,([22]PYGA!Q1048526/[22]PYGPM!Q1048526)*[22]PYGPM!A1048526,[22]PYGE!XFC1,[22]PYGE!XFD1,([22]PYGA!XFC1048526/[22]PYGPM!XFC1048526)*[22]PYGPM!A1048526,[22]PYGE!T1)</definedName>
    <definedName name="Mayo7a">CHOOSE([22]PYGE!H1,[22]PYGE!XFD1,([22]PYGA!Q1048567/[22]PYGPM!Q1048567)*[22]PYGPM!A1048567,[22]PYGE!XFC1,[22]PYGE!XFD1,([22]PYGA!XFC1048567/[22]PYGPM!XFC1048567)*[22]PYGPM!A1048567,[22]PYGE!T1)</definedName>
    <definedName name="Mayo8">CHOOSE([22]PYGE!G1,[22]PYGE!XFD1,([22]PYGA!P1048526/[22]PYGPM!P1048526)*[22]PYGPM!A1048526,[22]PYGE!XFB1,[22]PYGE!XFD1,([22]PYGA!XFB1048526/[22]PYGPM!XFB1048526)*[22]PYGPM!A1048526,[22]PYGE!T1)</definedName>
    <definedName name="Mayo8a">CHOOSE([22]PYGE!G1,[22]PYGE!XFD1,([22]PYGA!P1048567/[22]PYGPM!P1048567)*[22]PYGPM!A1048567,[22]PYGE!XFB1,[22]PYGE!XFD1,([22]PYGA!XFB1048567/[22]PYGPM!XFB1048567)*[22]PYGPM!A1048567,[22]PYGE!T1)</definedName>
    <definedName name="Mayo9">CHOOSE([22]PYGE!F1,[22]PYGE!XFD1,([22]PYGA!O1048526/[22]PYGPM!O1048526)*[22]PYGPM!A1048526,[22]PYGE!XFA1,[22]PYGE!XFD1,([22]PYGA!XFA1048526/[22]PYGPM!XFA1048526)*[22]PYGPM!A1048526,[22]PYGE!T1)</definedName>
    <definedName name="Mayo9a">CHOOSE([22]PYGE!F1,[22]PYGE!XFD1,([22]PYGA!O1048567/[22]PYGPM!O1048567)*[22]PYGPM!A1048567,[22]PYGE!XFA1,[22]PYGE!XFD1,([22]PYGA!XFA1048567/[22]PYGPM!XFA1048567)*[22]PYGPM!A1048567,[22]PYGE!T1)</definedName>
    <definedName name="MDI">#REF!</definedName>
    <definedName name="MEDELLIN">#REF!</definedName>
    <definedName name="Medio">#REF!</definedName>
    <definedName name="Medio_Alto">#REF!</definedName>
    <definedName name="Medio_Bajo">#REF!</definedName>
    <definedName name="mempresa">#REF!</definedName>
    <definedName name="mensualizacion">[98]mens_inversión!$A:$IV</definedName>
    <definedName name="Mes">[22]PYGE!$B$5</definedName>
    <definedName name="Meses_Gratis">[99]Parametros!#REF!</definedName>
    <definedName name="Meta">[100]Nombres!$D$2:$D$5</definedName>
    <definedName name="mganillocompl">#REF!</definedName>
    <definedName name="mganillosur">#REF!</definedName>
    <definedName name="mgarchivofte">#REF!</definedName>
    <definedName name="mgareacubrimiento">#REF!</definedName>
    <definedName name="mgarrendxDSL">#REF!</definedName>
    <definedName name="mgarriendo">#REF!</definedName>
    <definedName name="mgarriendochinter">#REF!</definedName>
    <definedName name="mgarriendosup">#REF!</definedName>
    <definedName name="mgbusmedbqa">#REF!</definedName>
    <definedName name="mgbusmedstamart">#REF!</definedName>
    <definedName name="mgbwnodo">#REF!</definedName>
    <definedName name="mgbwup">#REF!</definedName>
    <definedName name="mgciudad">#REF!</definedName>
    <definedName name="mgclientact">#REF!</definedName>
    <definedName name="mgclientactreq">#REF!</definedName>
    <definedName name="mgclientdslam">#REF!</definedName>
    <definedName name="mgclientesdeco">#REF!</definedName>
    <definedName name="mgconcab">#REF!</definedName>
    <definedName name="mgconstruir">#REF!</definedName>
    <definedName name="mgcosteooficial">#REF!</definedName>
    <definedName name="mgcosteosuboper">#REF!</definedName>
    <definedName name="mgcrecimiento">#REF!</definedName>
    <definedName name="mgdismanualinfra">#REF!</definedName>
    <definedName name="mgensayo">#REF!,#REF!</definedName>
    <definedName name="MGESTION">'[101]Referencia de Inversión'!$B$10:$C$23</definedName>
    <definedName name="mghpzona">#REF!</definedName>
    <definedName name="mginstal">#REF!</definedName>
    <definedName name="mgintalacionxdsl">#REF!</definedName>
    <definedName name="mgmpeg2">#REF!</definedName>
    <definedName name="mgmpeg4">#REF!</definedName>
    <definedName name="mgmttohpaño">#REF!</definedName>
    <definedName name="mgnombre">#REF!</definedName>
    <definedName name="MgocupacionDslam">#REF!</definedName>
    <definedName name="mgopexing">#REF!</definedName>
    <definedName name="mgopexoper">#REF!</definedName>
    <definedName name="mgopttx">#REF!</definedName>
    <definedName name="mgpatcab">#REF!</definedName>
    <definedName name="mgpencrec">#REF!</definedName>
    <definedName name="mgpenfinal">#REF!</definedName>
    <definedName name="mgplantotal">#REF!</definedName>
    <definedName name="mgpln10cl">#REF!</definedName>
    <definedName name="mgpln10d">#REF!</definedName>
    <definedName name="mgpln10i">#REF!</definedName>
    <definedName name="mgpln10u">#REF!</definedName>
    <definedName name="mgpln11cl">#REF!</definedName>
    <definedName name="mgpln11d">#REF!</definedName>
    <definedName name="mgpln11i">#REF!</definedName>
    <definedName name="mgpln11u">#REF!</definedName>
    <definedName name="mgpln12cl">#REF!</definedName>
    <definedName name="mgpln12d">#REF!</definedName>
    <definedName name="mgpln12i">#REF!</definedName>
    <definedName name="mgpln12u">#REF!</definedName>
    <definedName name="mgpln13cl">#REF!</definedName>
    <definedName name="mgpln13d">#REF!</definedName>
    <definedName name="mgpln13i">#REF!</definedName>
    <definedName name="mgpln13u">#REF!</definedName>
    <definedName name="mgpln1cl">#REF!</definedName>
    <definedName name="mgpln1d">#REF!</definedName>
    <definedName name="mgpln1i">#REF!</definedName>
    <definedName name="mgpln1u">#REF!</definedName>
    <definedName name="mgpln2cl">#REF!</definedName>
    <definedName name="mgpln2d">#REF!</definedName>
    <definedName name="mgpln2i">#REF!</definedName>
    <definedName name="mgpln2u">#REF!</definedName>
    <definedName name="mgpln3cl">#REF!</definedName>
    <definedName name="mgpln3d">#REF!</definedName>
    <definedName name="mgpln3i">#REF!</definedName>
    <definedName name="mgpln3u">#REF!</definedName>
    <definedName name="mgpln4cl">#REF!</definedName>
    <definedName name="mgpln4d">#REF!</definedName>
    <definedName name="mgpln4i">#REF!</definedName>
    <definedName name="mgpln4u">#REF!</definedName>
    <definedName name="mgpln5cl">#REF!</definedName>
    <definedName name="mgpln5d">#REF!</definedName>
    <definedName name="mgpln5i">#REF!</definedName>
    <definedName name="mgpln5u">#REF!</definedName>
    <definedName name="mgpln6cl">#REF!</definedName>
    <definedName name="mgpln6d">#REF!</definedName>
    <definedName name="mgpln6i">#REF!</definedName>
    <definedName name="mgpln6u">#REF!</definedName>
    <definedName name="mgpln7cl">#REF!</definedName>
    <definedName name="mgpln7d">#REF!</definedName>
    <definedName name="mgpln7i">#REF!</definedName>
    <definedName name="mgpln7u">#REF!</definedName>
    <definedName name="mgpln8cl">#REF!</definedName>
    <definedName name="mgpln8d">#REF!</definedName>
    <definedName name="mgpln8i">#REF!</definedName>
    <definedName name="mgpln8u">#REF!</definedName>
    <definedName name="mgpln9cl">#REF!</definedName>
    <definedName name="mgpln9d">#REF!</definedName>
    <definedName name="mgpln9i">#REF!</definedName>
    <definedName name="mgpln9u">#REF!</definedName>
    <definedName name="mgpresentacion">#REF!</definedName>
    <definedName name="mgradiodslam">#REF!</definedName>
    <definedName name="mgreinstalaciones">#REF!</definedName>
    <definedName name="mgreinstalacionxdsl">#REF!</definedName>
    <definedName name="mgrepoinfra">#REF!</definedName>
    <definedName name="mgresultado">#REF!</definedName>
    <definedName name="mgresultadohfc">#REF!</definedName>
    <definedName name="mgresultecnol">#REF!</definedName>
    <definedName name="mgselecciudad">#REF!</definedName>
    <definedName name="MGSOPORTECAB">#REF!</definedName>
    <definedName name="mgsoportesofph">#REF!</definedName>
    <definedName name="mgsoportexDSL">#REF!</definedName>
    <definedName name="mgstbcliente">#REF!</definedName>
    <definedName name="mgtabla">#REF!</definedName>
    <definedName name="mgtecnologia">#REF!</definedName>
    <definedName name="mgtipoaccesohfc">#REF!</definedName>
    <definedName name="mgtipoaccesoxdsl">#REF!</definedName>
    <definedName name="mgtrafint">#REF!</definedName>
    <definedName name="mgtrafnac">#REF!</definedName>
    <definedName name="mgtrfcliente">#REF!</definedName>
    <definedName name="mgtxtv">#REF!</definedName>
    <definedName name="mgvalorconstruir">#REF!</definedName>
    <definedName name="mgvisita">#REF!</definedName>
    <definedName name="mgvisitasaño">#REF!</definedName>
    <definedName name="mgvlrarriendo">#REF!</definedName>
    <definedName name="mgvlrarriendosup">#REF!</definedName>
    <definedName name="mgvlrhp">#REF!</definedName>
    <definedName name="MINI">'[71]GRAFICA 1A'!#REF!</definedName>
    <definedName name="mjdkdjkojojj">[18]DG!#REF!</definedName>
    <definedName name="mmmmmmmmmmmmmmmmmmmmmm">#REF!</definedName>
    <definedName name="MO">"="</definedName>
    <definedName name="MODELO">'[9]PUNTUALNO-RES'!#REF!</definedName>
    <definedName name="Moneda">'[30]Reportes '!$N$4</definedName>
    <definedName name="MPROG">#REF!</definedName>
    <definedName name="Mprog_g">'[101]MProg (de Gestión)'!$B$2:$C$14</definedName>
    <definedName name="mproy">#REF!</definedName>
    <definedName name="mproy_g">'[101]MProy (de Gestión)'!$B$2:$E$80</definedName>
    <definedName name="mqsmkqkwok">[18]DG!#REF!</definedName>
    <definedName name="Municipios">#REF!</definedName>
    <definedName name="Municipios1">#REF!</definedName>
    <definedName name="Municipios2">#REF!</definedName>
    <definedName name="N">#REF!</definedName>
    <definedName name="N2E0.5">'[9]PUNTUALNO-RES'!#REF!</definedName>
    <definedName name="N2E1">'[9]PUNTUALNO-RES'!#REF!</definedName>
    <definedName name="N2P0.5">'[9]PUNTUALNO-RES'!#REF!</definedName>
    <definedName name="N2P1">'[9]PUNTUALNO-RES'!#REF!</definedName>
    <definedName name="N2P2">'[9]PUNTUALNO-RES'!#REF!</definedName>
    <definedName name="N2U0.5">'[9]PUNTUALNO-RES'!#REF!</definedName>
    <definedName name="N2U1">'[9]PUNTUALNO-RES'!#REF!</definedName>
    <definedName name="N3E0.5">'[9]PUNTUALNO-RES'!#REF!</definedName>
    <definedName name="N3E1">'[9]PUNTUALNO-RES'!#REF!</definedName>
    <definedName name="N3E11">'[9]PUNTUALNO-RES'!#REF!</definedName>
    <definedName name="N3P0.5">'[9]PUNTUALNO-RES'!#REF!</definedName>
    <definedName name="N3P1">'[9]PUNTUALNO-RES'!#REF!</definedName>
    <definedName name="N3U0.5">'[9]PUNTUALNO-RES'!#REF!</definedName>
    <definedName name="N3U1">'[9]PUNTUALNO-RES'!#REF!</definedName>
    <definedName name="NA">[10]OtOp!#REF!</definedName>
    <definedName name="NAL">[81]INVERSION!#REF!</definedName>
    <definedName name="NO1Abril10">CHOOSE([22]PYGE!$O1,[22]PYGE!XFD1,([22]NOA!L1048531/[22]NOA!L1048554)*[22]NOA!A1048554,[22]PYGE!XEY1,[22]PYGE!XFD1,([22]NOA!XEY1048531/[22]NOA!XEY1048554)*[22]NOA!A1048554,[22]PYGE!T1)</definedName>
    <definedName name="NO1Abril11">CHOOSE([22]PYGE!$O1,[22]PYGE!XFD1,([22]NOA!K1048531/[22]NOA!K1048554)*[22]NOA!A1048554,[22]PYGE!XEX1,[22]PYGE!XFD1,([22]NOA!XEX1048531/[22]NOA!XEX1048554)*[22]NOA!A1048554,[22]PYGE!T1)</definedName>
    <definedName name="NO1Abril12">CHOOSE([22]PYGE!$O1,[22]PYGE!XFD1,([22]NOA!J1048531/[22]NOA!J1048554)*[22]NOA!A1048554,[22]PYGE!XEW1,[22]PYGE!XFD1,([22]NOA!XEW1048531/[22]NOA!XEW1048554)*[22]NOA!A1048554,[22]PYGE!T1)</definedName>
    <definedName name="NO1Abril6">CHOOSE([22]PYGE!$O1,[22]PYGE!XFD1,([22]NOA!P1048531/[22]NOA!P1048554)*[22]NOA!A1048554,[22]PYGE!XFD1,[22]PYGE!XFD1,([22]NOA!XFC1048531/[22]NOA!XFC1048554)*[22]NOA!A1048554,[22]PYGE!T1)</definedName>
    <definedName name="NO1Abril7">CHOOSE([22]PYGE!$O1,[22]PYGE!XFD1,([22]NOA!O1048531/[22]NOA!O1048554)*[22]NOA!A1048554,[22]PYGE!XFB1,[22]PYGE!XFD1,([22]NOA!XFB1048531/[22]NOA!XFB1048554)*[22]NOA!A1048554,[22]PYGE!T1)</definedName>
    <definedName name="NO1Abril8">CHOOSE([22]PYGE!$O1,[22]PYGE!XFD1,([22]NOA!N1048531/[22]NOA!N1048554)*[22]NOA!A1048554,[22]PYGE!XFA1,[22]PYGE!XFD1,([22]NOA!XFA1048531/[22]NOA!XFA1048554)*[22]NOA!A1048554,[22]PYGE!T1)</definedName>
    <definedName name="NO1Abril9">CHOOSE([22]PYGE!$O1,[22]PYGE!XFD1,([22]NOA!M1048531/[22]NOA!M1048554)*[22]NOA!A1048554,[22]PYGE!XEZ1,[22]PYGE!XFD1,([22]NOA!XEZ1048531/[22]NOA!XEZ1048554)*[22]NOA!A1048554,[22]PYGE!T1)</definedName>
    <definedName name="NO1Agosto10">CHOOSE([22]PYGE!$O1,[22]PYGE!XFD1,([22]NOA!P1048531/[22]NOA!P1048554)*[22]NOA!A1048554,[22]PYGE!XFD1,[22]PYGE!XFD1,([22]NOA!XFC1048531/[22]NOA!XFC1048554)*[22]NOA!A1048554,[22]PYGE!T1)</definedName>
    <definedName name="NO1Agosto11">CHOOSE([22]PYGE!$O1,[22]PYGE!XFD1,([22]NOA!O1048531/[22]NOA!O1048554)*[22]NOA!A1048554,[22]PYGE!XFD1,[22]PYGE!XFD1,([22]NOA!XFB1048531/[22]NOA!XFB1048554)*[22]NOA!A1048554,[22]PYGE!T1)</definedName>
    <definedName name="NO1Agosto12">CHOOSE([22]PYGE!$O1,[22]PYGE!XFD1,([22]NOA!N1048531/[22]NOA!N1048554)*[22]NOA!A1048554,[22]PYGE!XFD1,[22]PYGE!XFD1,([22]NOA!XFA1048531/[22]NOA!XFA1048554)*[22]NOA!A1048554,[22]PYGE!T1)</definedName>
    <definedName name="NO1Enero10">CHOOSE([22]PYGE!$O1,[22]PYGE!XEV1,([22]NOA!I1048531/[22]NOA!I1048554)*[22]NOA!A1048554,[22]PYGE!XEV1,[22]PYGE!XFD1,([22]NOA!XEV1048531/[22]NOA!XEV1048554)*[22]NOA!A1048554,[22]PYGE!T1)</definedName>
    <definedName name="NO1Enero11">CHOOSE([22]PYGE!$O1,[22]PYGE!XEU1,([22]NOA!H1048531/[22]NOA!H1048554)*[22]NOA!A1048554,[22]PYGE!XEU1,[22]PYGE!XFD1,([22]NOA!XEU1048531/[22]NOA!XEU1048554)*[22]NOA!A1048554,[22]PYGE!T1)</definedName>
    <definedName name="NO1Enero12">CHOOSE([22]PYGE!$O1,[22]PYGE!XET1,([22]NOA!G1048531/[22]NOA!G1048554)*[22]NOA!A1048554,[22]PYGE!XET1,[22]PYGE!XFD1,([22]NOA!XET1048531/[22]NOA!XET1048554)*[22]NOA!A1048554,[22]PYGE!T1)</definedName>
    <definedName name="NO1Enero3">CHOOSE([22]PYGE!$O1,[22]NOA!XFC1048531,([22]NOA!P1048531/[22]NOA!P1048554)*[22]NOA!A1048554,[22]NOA!XFC1048554,([22]NOA!AA1048554-[22]NOA!P1048531)/11,([22]NOA!XFC1048531/[22]NOA!XFC1048554)*[22]NOA!A1048554,[22]PYGE!T1)</definedName>
    <definedName name="NO1Enero4">CHOOSE([22]PYGE!$O1,[22]PYGE!XFB1,([22]NOA!O1048531/[22]NOA!O1048554)*[22]NOA!A1048554,[22]PYGE!XFB1,([22]NOA!Z1048554-[22]NOA!O1048531)/11,([22]NOA!XFB1048531/[22]NOA!XFB1048554)*[22]NOA!A1048554,[22]PYGE!T1)</definedName>
    <definedName name="NO1Enero5">CHOOSE([22]PYGE!$O1,[22]PYGE!XFA1,([22]NOA!N1048531/[22]NOA!N1048554)*[22]NOA!A1048554,[22]PYGE!XFA1,[22]PYGE!XFD1,([22]NOA!XFA1048531/[22]NOA!XFA1048554)*[22]NOA!A1048554,[22]PYGE!T1)</definedName>
    <definedName name="NO1Enero6">CHOOSE([22]PYGE!$O1,[22]PYGE!XEZ1,([22]NOA!M1048531/[22]NOA!M1048554)*[22]NOA!A1048554,[22]PYGE!XEZ1,[22]PYGE!XFD1,([22]NOA!XEZ1048531/[22]NOA!XEZ1048554)*[22]NOA!A1048554,[22]PYGE!T1)</definedName>
    <definedName name="NO1Enero7">CHOOSE([22]PYGE!$O1,[22]PYGE!XEY1,([22]NOA!L1048531/[22]NOA!L1048554)*[22]NOA!A1048554,[22]PYGE!XEY1,[22]PYGE!XFD1,([22]NOA!XEY1048531/[22]NOA!XEY1048554)*[22]NOA!A1048554,[22]PYGE!T1)</definedName>
    <definedName name="NO1Enero8">CHOOSE([22]PYGE!$O1,[22]PYGE!XEX1,([22]NOA!K1048531/[22]NOA!K1048554)*[22]NOA!A1048554,[22]PYGE!XEX1,[22]PYGE!XFD1,([22]NOA!XEX1048531/[22]NOA!XEX1048554)*[22]NOA!A1048554,[22]PYGE!T1)</definedName>
    <definedName name="NO1Enero9">CHOOSE([22]PYGE!$O1,[22]NOA!XEW1048531,([22]NOA!J1048531/[22]NOA!J1048554)*[22]NOA!A1048554,[22]PYGE!XEW1,[22]PYGE!XFD1,([22]NOA!XEW1048531/[22]NOA!XEW1048554)*[22]NOA!A1048554,[22]PYGE!T1)</definedName>
    <definedName name="NO1Febrero10">CHOOSE([22]PYGE!$O1,[22]PYGE!XFD1,([22]NOA!J1048531/[22]NOA!J1048554)*[22]NOA!A1048554,[22]PYGE!XEW1,[22]PYGE!XFD1,([22]NOA!XEW1048531/[22]NOA!XEW1048554)*[22]NOA!A1048554,[22]PYGE!T1)</definedName>
    <definedName name="NO1Febrero11">CHOOSE([22]PYGE!$O1,[22]PYGE!XFD1,([22]NOA!I1048531/[22]NOA!I1048554)*[22]NOA!A1048554,[22]PYGE!XEV1,[22]PYGE!XFD1,([22]NOA!XEV1048531/[22]NOA!XEV1048554)*[22]NOA!A1048554,[22]PYGE!T1)</definedName>
    <definedName name="NO1Febrero12">CHOOSE([22]PYGE!$O1,[22]PYGE!XFD1,([22]NOA!H1048531/[22]NOA!H1048554)*[22]NOA!A1048554,[22]PYGE!XEU1,[22]PYGE!XFD1,([22]NOA!XEU1048531/[22]NOA!XEU1048554)*[22]NOA!A1048554,[22]PYGE!T1)</definedName>
    <definedName name="NO1Febrero4">CHOOSE([22]PYGE!$O1,[22]PYGE!XFD1,([22]NOA!P1048531/[22]NOA!P1048554)*[22]NOA!A1048554,[22]PYGE!XFC1,[22]PYGE!XFD1,([22]NOA!XFC1048531/[22]NOA!XFC1048554)*[22]NOA!A1048554,[22]PYGE!T1)</definedName>
    <definedName name="NO1Febrero5">CHOOSE([22]PYGE!$O1,[22]PYGE!XFD1,([22]NOA!O1048531/[22]NOA!O1048554)*[22]NOA!A1048554,[22]PYGE!XFB1,[22]PYGE!XFD1,([22]NOA!XFB1048531/[22]NOA!XFB1048554)*[22]NOA!A1048554,[22]PYGE!T1)</definedName>
    <definedName name="NO1Febrero6">CHOOSE([22]PYGE!$O1,[22]PYGE!XFD1,([22]NOA!N1048531/[22]NOA!N1048554)*[22]NOA!A1048554,[22]PYGE!XFA1,[22]PYGE!XFD1,([22]NOA!XFA1048531/[22]NOA!XFA1048554)*[22]NOA!A1048554,[22]PYGE!T1)</definedName>
    <definedName name="NO1Febrero7">CHOOSE([22]PYGE!$O1,[22]PYGE!XFD1,([22]NOA!M1048531/[22]NOA!M1048554)*[22]NOA!A1048554,[22]PYGE!XEZ1,[22]PYGE!XFD1,([22]NOA!XEZ1048554/[22]NOA!XEZ1048554)*[22]NOA!A1048554,[22]PYGE!T1)</definedName>
    <definedName name="NO1Febrero8">CHOOSE([22]PYGE!$O1,[22]PYGE!XFD1,([22]NOA!L1048531/[22]NOA!L1048554)*[22]NOA!A1048554,[22]PYGE!XEY1,[22]PYGE!XFD1,([22]NOA!XEY1048531/[22]NOA!XEY1048554)*[22]NOA!A1048554,[22]PYGE!T1)</definedName>
    <definedName name="NO1Febrero9">CHOOSE([22]PYGE!$O1,[22]PYGE!XFD1,([22]NOA!K1048531/[22]NOA!K1048554)*[22]NOA!A1048554,[22]PYGE!XEX1,[22]PYGE!XFD1,([22]NOA!XEX1048531/[22]NOA!XEX1048554)*[22]NOA!A1048554,[22]PYGE!T1)</definedName>
    <definedName name="NO1Julio10">CHOOSE([22]PYGE!$O1,[22]PYGE!XFD1,([22]NOA!O1048531/[22]NOA!O1048554)*[22]NOA!A1048554,[22]PYGE!XFD1,[22]PYGE!XFD1,([22]NOA!XFB1048531/[22]NOA!XFB1048554)*[22]NOA!A1048554,[22]PYGE!T1)</definedName>
    <definedName name="NO1Julio11">CHOOSE([22]PYGE!$O1,[22]PYGE!XFD1,([22]NOA!N1048531/[22]NOA!N1048554)*[22]NOA!A1048554,[22]PYGE!XFD1,[22]PYGE!XFD1,([22]NOA!XFA1048531/[22]NOA!XFA1048554)*[22]NOA!A1048554,[22]PYGE!T1)</definedName>
    <definedName name="NO1Julio12">CHOOSE([22]PYGE!$O1,[22]PYGE!XFD1,([22]NOA!M1048531/[22]NOA!M1048554)*[22]NOA!A1048554,[22]PYGE!XFD1,[22]PYGE!XFD1,([22]NOA!XEZ1048531/[22]NOA!XEZ1048554)*[22]NOA!A1048554,[22]PYGE!T1)</definedName>
    <definedName name="NO1Julio9">CHOOSE([22]PYGE!$O1,[22]PYGE!XFD1,([22]NOA!P1048531/[22]NOA!P1048554)*[22]NOA!A1048554,[22]PYGE!XFD1,[22]PYGE!XFD1,([22]NOA!XFC1048531/[22]NOA!XFC1048554)*[22]NOA!A1048554,[22]PYGE!T1)</definedName>
    <definedName name="NO1Junio10">CHOOSE([22]PYGE!$O1,[22]PYGE!XFD1,([22]NOA!N1048531/[22]NOA!N1048554)*[22]NOA!A1048554,[22]PYGE!XFD1,[22]PYGE!XFD1,([22]NOA!XFA1048531/[22]NOA!XFA1048554)*[22]NOA!A1048554,[22]PYGE!T1)</definedName>
    <definedName name="NO1Junio11">CHOOSE([22]PYGE!$O1,[22]PYGE!XFD1,([22]NOA!M1048531/[22]NOA!M1048554)*[22]NOA!A1048554,[22]PYGE!XFD1,[22]PYGE!XFD1,([22]NOA!XEZ1048531/[22]NOA!XEZ1048554)*[22]NOA!A1048554,[22]PYGE!T1)</definedName>
    <definedName name="NO1Junio12">CHOOSE([22]PYGE!$O1,[22]PYGE!XFD1,([22]NOA!L1048531/[22]NOA!L1048554)*[22]NOA!A1048554,[22]PYGE!XFD1,[22]PYGE!XFD1,([22]NOA!XEY1048531/[22]NOA!XEY1048554)*[22]NOA!A1048554,[22]PYGE!T1)</definedName>
    <definedName name="NO1Junio8">CHOOSE([22]PYGE!$O1,[22]PYGE!XFD1,([22]NOA!P1048531/[22]NOA!P1048554)*[22]NOA!A1048554,[22]PYGE!XFD1,[22]PYGE!XFD1,([22]NOA!XFC1048531/[22]NOA!XFC1048554)*[22]NOA!A1048554,[22]PYGE!T1)</definedName>
    <definedName name="NO1Junio9">CHOOSE([22]PYGE!$O1,[22]PYGE!XFD1,([22]NOA!O1048531/[22]NOA!O1048554)*[22]NOA!A1048554,[22]PYGE!XFD1,[22]PYGE!XFD1,([22]NOA!XFB1048531/[22]NOA!XFB1048554)*[22]NOA!A1048554,[22]PYGE!T1)</definedName>
    <definedName name="NO1Marzo10">CHOOSE([22]PYGE!$O1,[22]PYGE!XFD1,([22]NOA!K1048531/[22]NOA!K1048554)*[22]NOA!A1048554,[22]PYGE!XEX1,[22]PYGE!XFD1,([22]NOA!XEX1048531/[22]NOA!XEX1048554)*[22]NOA!A1048554,[22]PYGE!T1)</definedName>
    <definedName name="NO1Marzo11">CHOOSE([22]PYGE!$O1,[22]PYGE!XFD1,([22]NOA!J1048531/[22]NOA!J1048554)*[22]NOA!A1048554,[22]PYGE!XEW1,[22]PYGE!XFD1,([22]NOA!XEW1048531/[22]NOA!XEW1048554)*[22]NOA!A1048554,[22]PYGE!T1)</definedName>
    <definedName name="NO1Marzo12">CHOOSE([22]PYGE!$O1,[22]PYGE!XFD1,([22]NOA!I1048531/[22]NOA!I1048554)*[22]NOA!A1048554,[22]PYGE!XFD1,[22]PYGE!XFD1,([22]NOA!XEV1048531/[22]NOA!XEV1048554)*[22]NOA!A1048554,[22]PYGE!T1)</definedName>
    <definedName name="NO1Marzo5">CHOOSE([22]PYGE!$O1,[22]PYGE!XFD1,([22]NOA!P1048531/[22]NOA!P1048554)*[22]NOA!A1048554,[22]PYGE!XFC1,[22]PYGE!XFD1,([22]NOA!XFC1048531/[22]NOA!XFC1048554)*[22]NOA!A1048554,[22]PYGE!T1)</definedName>
    <definedName name="NO1Marzo6">CHOOSE([22]PYGE!$O1,[22]PYGE!XFD1,([22]NOA!O1048531/[22]NOA!O1048554)*[22]NOA!A1048554,[22]PYGE!XFB1,[22]PYGE!XFD1,([22]NOA!XFB1048531/[22]NOA!XFB1048554)*[22]NOA!A1048554,[22]PYGE!T1)</definedName>
    <definedName name="NO1Marzo7">CHOOSE([22]PYGE!$O1,[22]PYGE!XFD1,([22]NOA!N1048531/[22]NOA!N1048554)*[22]NOA!A1048554,[22]PYGE!XFD1,[22]PYGE!XFD1,([22]NOA!XFA1048531/[22]NOA!XFA1048554)*[22]NOA!A1048554,[22]PYGE!T1)</definedName>
    <definedName name="NO1Marzo8">CHOOSE([22]PYGE!$O1,[22]PYGE!XFD1,([22]NOA!M1048531/[22]NOA!M1048554)*[22]NOA!A1048554,[22]PYGE!XEZ1,[22]PYGE!XFD1,([22]NOA!XEZ1048531/[22]NOA!XEZ1048554)*[22]NOA!A1048554,[22]PYGE!T1)</definedName>
    <definedName name="NO1Marzo9">CHOOSE([22]PYGE!$O1,[22]PYGE!XFD1,([22]NOA!L1048531/[22]NOA!L1048554)*[22]NOA!A1048554,[22]PYGE!XEY1,[22]PYGE!XFD1,([22]NOA!XEY1048531/[22]NOA!XEY1048554)*[22]NOA!A1048554,[22]PYGE!T1)</definedName>
    <definedName name="NO1Mayo10">CHOOSE([22]PYGE!$O1,[22]PYGE!XFD1,([22]NOA!L1048531/[22]NOA!L1048554)*[22]NOA!A1048554,[22]PYGE!XEZ1,[22]PYGE!XFD1,([22]NOA!XEY1048531/[22]NOA!XEY1048554)*[22]NOA!A1048554,[22]PYGE!T1)</definedName>
    <definedName name="NO1Mayo11">CHOOSE([22]PYGE!$O1,[22]PYGE!XFD1,([22]NOA!J1048531/[22]NOA!J1048554)*[22]NOA!A1048554,[22]PYGE!XEY1,[22]PYGE!XFD1,([22]NOA!XEW1048531/[22]NOA!XEW1048554)*[22]NOA!A1048554,[22]PYGE!T1)</definedName>
    <definedName name="NO1Mayo12">CHOOSE([22]PYGE!$O1,[22]PYGE!XFD1,([22]NOA!K1048531/[22]NOA!K1048554)*[22]NOA!A1048554,[22]PYGE!XEY1,[22]PYGE!XFD1,([22]NOA!XEX1048531/[22]NOA!XEX1048554)*[22]NOA!A1048554,[22]PYGE!T1)</definedName>
    <definedName name="NO1Mayo7">CHOOSE([22]PYGE!$O1,[22]PYGE!XFD1,([22]NOA!P1048531/[22]NOA!P1048554)*[22]NOA!A1048554,[22]PYGE!XFC1,[22]PYGE!XFD1,([22]NOA!XFC1048531/[22]NOA!XFC1048554)*[22]NOA!A1048554,[22]PYGE!T1)</definedName>
    <definedName name="NO1Mayo8">CHOOSE([22]PYGE!$O1,[22]PYGE!XFD1,([22]NOA!O1048531/[22]NOA!O1048554)*[22]NOA!A1048554,[22]PYGE!XFB1,[22]PYGE!XFD1,([22]NOA!XFB1048531/[22]NOA!XFB1048554)*[22]NOA!A1048554,[22]PYGE!T1)</definedName>
    <definedName name="NO1Mayo9">CHOOSE([22]PYGE!$O1,[22]PYGE!XFD1,([22]NOA!N1048531/[22]NOA!N1048554)*[22]NOA!A1048554,[22]PYGE!XFA1,[22]PYGE!XFD1,([22]NOA!XFA1048531/[22]NOA!XFA1048554)*[22]NOA!A1048554,[22]PYGE!T1)</definedName>
    <definedName name="NO1Octubre12">CHOOSE([22]PYGE!$O1,[22]PYGE!XFD1,([22]NOA!P1048531/[22]NOA!P1048554)*[22]NOA!A1048554,[22]PYGE!XFD1,[22]PYGE!XFD1,([22]NOA!XFC1048531/[22]NOA!XFC1048554)*[22]NOA!A1048554,[22]PYGE!T1)</definedName>
    <definedName name="NO1Septiembre11">CHOOSE([22]PYGE!$O1,[22]PYGE!XFD1,([22]NOA!P1048531/[22]NOA!P1048554)*[22]NOA!A1048554,[22]PYGE!XFD1,[22]PYGE!XFD1,([22]NOA!XFC1048531/[22]NOA!XFC1048554)*[22]NOA!A1048554,[22]PYGE!T1)</definedName>
    <definedName name="NO1Septiembre12">CHOOSE([22]PYGE!$O1,[22]PYGE!XFD1,([22]NOA!O1048531/[22]NOA!O1048554)*[22]NOA!A1048554,[22]PYGE!XFD1,[22]PYGE!XFD1,([22]NOA!XFB1048531/[22]NOA!XFB1048554)*[22]NOA!A1048554,[22]PYGE!T1)</definedName>
    <definedName name="NOM">#REF!</definedName>
    <definedName name="nombre">[102]Hoja1!$B:$B</definedName>
    <definedName name="nombre1">#REF!</definedName>
    <definedName name="Nombres">[50]CapI!#REF!</definedName>
    <definedName name="NombreTabla">"Dummy"</definedName>
    <definedName name="NOMCDEA">'[52]OCT-DIC'!$B$1:$B$1404</definedName>
    <definedName name="NOMCDEC">'[52]ENER-SEPT'!$B$1:$B$1494</definedName>
    <definedName name="Nov">11</definedName>
    <definedName name="NOVIEMBRE">'[9]PUNTUALNO-RES'!#REF!</definedName>
    <definedName name="noviembre1">'[9]PUNTUALNO-RES'!#REF!</definedName>
    <definedName name="NUEVE">CHOOSE([55]PYGE!$O1,[55]PYGE!XFD1,([55]DAPA!O1048548/[55]DAPA!O1048564)*[55]DAPA!A1048564,[55]PYGE!XFD1,[55]PYGE!XFD1,([55]DAPA!XFB1048548/[55]DAPA!XFB1048564)*[55]DAPA!A1048564,[55]PYGE!T1)</definedName>
    <definedName name="numero">#REF!</definedName>
    <definedName name="ñ" localSheetId="0">#REF!</definedName>
    <definedName name="ñ" localSheetId="4">#REF!</definedName>
    <definedName name="ñ">#REF!</definedName>
    <definedName name="ññññññññññññññññññññññññññññ">#REF!</definedName>
    <definedName name="ññññññññññññññññññññññññññññññññññ">#REF!</definedName>
    <definedName name="ññññññññññññññññññññññññññññññññññññññññ">#REF!</definedName>
    <definedName name="º">#REF!</definedName>
    <definedName name="OBJETIVO">[56]CONTROL!$I$2:$I$5</definedName>
    <definedName name="Ocaña">#REF!</definedName>
    <definedName name="OCHO">CHOOSE([55]PYGE!$O1,[55]PYGE!XFD1,([55]DAPA!K1048548/[55]DAPA!K1048564)*[55]DAPA!A1048564,[55]PYGE!XEX1,[55]PYGE!XFD1,([55]DAPA!XEX1048548/[55]DAPA!XEX1048564)*[55]DAPA!A1048564,[55]PYGE!T1)</definedName>
    <definedName name="Oct">10</definedName>
    <definedName name="Octubre12">CHOOSE([22]PYGE!C1,[22]PYGE!XFD1,([22]PYGA!Q1048526/[22]PYGPM!Q1048526)*[22]PYGPM!A1048526,[22]PYGE!XFD1,[22]PYGE!XFD1,([22]PYGA!XFC1048526/[22]PYGPM!XFC1048526)*[22]PYGPM!A1048526,[22]PYGE!T1)</definedName>
    <definedName name="Octubre12a">CHOOSE([22]PYGE!C1,[22]PYGE!XFD1,([22]PYGA!Q1048567/[22]PYGPM!Q1048567)*[22]PYGPM!A1048567,[22]PYGE!XFD1,[22]PYGE!XFD1,([22]PYGA!XFC1048567/[22]PYGPM!XFC1048567)*[22]PYGPM!A1048567,[22]PYGE!T1)</definedName>
    <definedName name="odosaq90qwwewy">[47]Modelo!#REF!</definedName>
    <definedName name="odpqspdopoeri">[20]DEMANDA!#REF!</definedName>
    <definedName name="OFICIALP">#REF!</definedName>
    <definedName name="OFICIALR">#REF!</definedName>
    <definedName name="OFIRED">#REF!</definedName>
    <definedName name="OGNOAbril10">CHOOSE([22]PYGE!$O1,[22]PYGE!XFD1,([22]NOA!L1048546/[22]NOA!L1048559)*[22]NOA!A1048559,[22]PYGE!XEY1,[22]PYGE!XFD1,([22]NOA!XEY1048546/[22]NOA!XEY1048559)*[22]NOA!A1048559,[22]PYGE!T1)</definedName>
    <definedName name="OGNOAbril11">CHOOSE([22]PYGE!$O1,[22]PYGE!XFD1,([22]NOA!K1048546/[22]NOA!K1048559)*[22]NOA!A1048559,[22]PYGE!XEX1,[22]PYGE!XFD1,([22]NOA!XEX1048546/[22]NOA!XEX1048559)*[22]NOA!A1048559,[22]PYGE!T1)</definedName>
    <definedName name="OGNOAbril12">CHOOSE([22]PYGE!$O1,[22]PYGE!XFD1,([22]NOA!J1048546/[22]NOA!J1048559)*[22]NOA!A1048559,[22]PYGE!XEW1,[22]PYGE!XFD1,([22]NOA!XEW1048546/[22]NOA!XEW1048559)*[22]NOA!A1048559,[22]PYGE!T1)</definedName>
    <definedName name="OGNOAbril6">CHOOSE([22]PYGE!$O1,[22]PYGE!XFD1,([22]NOA!P1048546/[22]NOA!P1048559)*[22]NOA!A1048559,[22]PYGE!XFD1,[22]PYGE!XFD1,([22]NOA!XFC1048546/[22]NOA!XFC1048559)*[22]NOA!A1048559,[22]PYGE!T1)</definedName>
    <definedName name="OGNOAbril7">CHOOSE([22]PYGE!$O1,[22]PYGE!XFD1,([22]NOA!O1048546/[22]NOA!O1048559)*[22]NOA!A1048559,[22]PYGE!XFB1,[22]PYGE!XFD1,([22]NOA!XFB1048546/[22]NOC!XFB1048559)*[22]NOA!A1048559,[22]PYGE!T1)</definedName>
    <definedName name="OGNOAbril8">CHOOSE([22]PYGE!$O1,[22]PYGE!XFD1,([22]NOA!N1048546/[22]NOA!N1048559)*[22]NOA!A1048559,[22]PYGE!XFA1,[22]PYGE!XFD1,([22]NOA!XFA1048546/[22]NOA!XFA1048559)*[22]NOA!A1048559,[22]PYGE!T1)</definedName>
    <definedName name="OGNOAbril9">CHOOSE([22]PYGE!$O1,[22]PYGE!XFD1,([22]NOA!M1048546/[22]NOA!M1048559)*[22]NOA!A1048559,[22]PYGE!XEZ1,[22]PYGE!XFD1,([22]NOA!XEZ1048546/[22]NOA!XEZ1048559)*[22]NOA!A1048559,[22]PYGE!T1)</definedName>
    <definedName name="OGNOAgosto10">CHOOSE([22]PYGE!$O1,[22]PYGE!XFD1,([22]NOA!P1048546/[22]NOA!P1048559)*[22]NOA!A1048559,[22]PYGE!XFD1,[22]PYGE!XFD1,([22]NOA!XFC1048546/[22]NOC!XFC1048559)*[22]NOA!A1048559,[22]PYGE!T1)</definedName>
    <definedName name="OGNOAgosto11">CHOOSE([22]PYGE!$O1,[22]PYGE!XFD1,([22]NOA!O1048546/[22]NOA!O1048559)*[22]NOA!A1048559,[22]PYGE!XFD1,[22]PYGE!XFD1,([22]NOA!XFB1048546/[22]NOA!XFB1048559)*[22]NOA!A1048559,[22]PYGE!T1)</definedName>
    <definedName name="OGNOAgosto12">CHOOSE([22]PYGE!$O1,[22]PYGE!XFD1,([22]NOA!N1048546/[22]NOA!N1048559)*[22]NOA!A1048559,[22]PYGE!XFD1,[22]PYGE!XFD1,([22]NOA!XFA1048546/[22]NOA!XFA1048559)*[22]NOA!A1048559,[22]PYGE!T1)</definedName>
    <definedName name="OGNOEnero10">CHOOSE([22]PYGE!$O1,[22]PYGE!XEV1,([22]NOA!I1048546/[22]NOA!I1048559)*[22]NOA!A1048559,[22]PYGE!XEV1,[22]PYGE!XFD1,([22]NOA!XEV1048546/[22]NOA!XEV1048559)*[22]NOA!A1048559,[22]PYGE!T1)</definedName>
    <definedName name="OGNOEnero11">CHOOSE([22]PYGE!$O1,[22]PYGE!XEU1,([22]NOA!H1048546/[22]NOA!H1048559)*[22]NOA!A1048559,[22]PYGE!XEU1,[22]PYGE!XFD1,([22]NOA!XEU1048546/[22]NOA!XEU1048559)*[22]NOA!A1048559,[22]PYGE!T1)</definedName>
    <definedName name="OGNOEnero12">CHOOSE([22]PYGE!$O1,[22]PYGE!XET1,([22]NOA!G1048546/[22]NOA!G1048559)*[22]NOA!A1048559,[22]PYGE!XET1,[22]PYGE!XFD1,([22]NOA!XET1048546/[22]NOA!XET1048559)*[22]NOA!A1048559,[22]PYGE!T1)</definedName>
    <definedName name="OGNOEnero3">CHOOSE([22]PYGE!$O1,[22]NOA!XFC1048546,([22]NOA!P1048546/[22]NOA!P1048559)*[22]NOA!A1048559,[22]NOA!XFC1048546,([22]NOA!AA1048559-[22]NOA!P1048546)/11,([22]NOA!XFC1048546/[22]NOA!XFC1048559)*[22]NOA!A1048559,[22]PYGE!T1)</definedName>
    <definedName name="OGNOEnero4">CHOOSE([22]PYGE!$O1,[22]PYGE!XFB1,([22]NOA!O1048546/[22]NOA!O1048559)*[22]NOA!A1048559,[22]PYGE!XFB1,([22]NOA!Z1048559-[22]NOA!O1048546)/11,([22]NOA!XFB1048546/[22]NOA!XFB1048559)*[22]NOA!A1048559,[22]PYGE!T1)</definedName>
    <definedName name="OGNOEnero5">CHOOSE([22]PYGE!$O1,[22]PYGE!XFA1,([22]NOA!N1048546/[22]NOA!N1048559)*[22]NOA!A1048559,[22]PYGE!XFA1,[22]PYGE!XFD1,([22]NOA!XFA1048546/[22]NOA!XFA1048559)*[22]NOA!A1048559,[22]PYGE!T1)</definedName>
    <definedName name="OGNOEnero6">CHOOSE([22]PYGE!$O1,[22]PYGE!XEZ1,([22]NOA!M1048546/[22]NOA!M1048559)*[22]NOA!A1048559,[22]PYGE!XEZ1,[22]PYGE!XFD1,([22]NOA!XEZ1048546/[22]NOA!XEZ1048559)*[22]NOA!A1048559,[22]PYGE!T1)</definedName>
    <definedName name="OGNOEnero7">CHOOSE([22]PYGE!$O1,[22]PYGE!XEY1,([22]NOA!L1048546/[22]NOA!L1048559)*[22]NOA!A1048559,[22]PYGE!XEY1,[22]PYGE!XFD1,([22]NOA!XEY1048546/[22]NOA!XEY1048559)*[22]NOA!A1048559,[22]PYGE!T1)</definedName>
    <definedName name="OGNOEnero8">CHOOSE([22]PYGE!$O1,[22]PYGE!XEX1,([22]NOA!K1048546/[22]NOA!K1048559)*[22]NOA!A1048559,[22]PYGE!XEX1,[22]PYGE!XFD1,([22]NOA!XEX1048546/[22]NOA!XEX1048559)*[22]NOA!A1048559,[22]PYGE!T1)</definedName>
    <definedName name="OGNOEnero9">CHOOSE([22]PYGE!$O1,[22]PYGE!XEW1,([22]NOA!J1048546/[22]NOA!J1048559)*[22]NOA!A1048559,[22]PYGE!XEW1,[22]PYGE!XFD1,([22]NOA!XEW1048546/[22]NOA!XEW1048559)*[22]NOA!A1048559,[22]PYGE!T1)</definedName>
    <definedName name="OGNOFebrero10">CHOOSE([22]PYGE!$O1,[22]PYGE!XFD1,([22]NOA!J1048546/[22]NOA!J1048559)*[22]NOA!A1048559,[22]PYGE!XEW1,[22]PYGE!XFD1,([22]NOA!XEW1048546/[22]NOA!XEW1048559)*[22]NOA!A1048559,[22]PYGE!T1)</definedName>
    <definedName name="OGNOFebrero11">CHOOSE([22]PYGE!$O1,[22]PYGE!XFD1,([22]NOA!I1048546/[22]NOA!I1048559)*[22]NOA!A1048559,[22]PYGE!XEV1,[22]PYGE!XFD1,([22]NOA!XEV1048546/[22]NOA!XEV1048559)*[22]NOA!A1048559,[22]PYGE!T1)</definedName>
    <definedName name="OGNOFebrero12">CHOOSE([22]PYGE!$O1,[22]PYGE!XFD1,([22]NOA!H1048546/[22]NOA!H1048559)*[22]NOA!A1048559,[22]PYGE!XEU1,[22]PYGE!XFD1,([22]NOA!XEU1048546/[22]NOA!XEU1048559)*[22]NOA!A1048559,[22]PYGE!T1)</definedName>
    <definedName name="OGNOFebrero4">CHOOSE([22]PYGE!$O1,[22]PYGE!XFD1,([22]NOA!P1048546/[22]NOA!P1048559)*[22]NOA!A1048559,[22]PYGE!XFC1,[22]PYGE!XFD1,([22]NOA!XFC1048546/[22]NOA!XFC1048559)*[22]NOA!A1048559,[22]PYGE!T1)</definedName>
    <definedName name="OGNOFebrero5">CHOOSE([22]PYGE!$O1,[22]PYGE!XFD1,([22]NOA!O1048546/[22]NOA!O1048559)*[22]NOA!A1048559,[22]PYGE!XFB1,[22]PYGE!XFD1,([22]NOA!XFB1048546/[22]NOA!XFB1048559)*[22]NOA!A1048559,[22]PYGE!T1)</definedName>
    <definedName name="OGNOFebrero6">CHOOSE([22]PYGE!$O1,[22]PYGE!XFD1,([22]NOA!N1048546/[22]NOA!N1048559)*[22]NOA!A1048559,[22]PYGE!XFA1,[22]PYGE!XFD1,([22]NOA!XFA1048546/[22]NOA!XFA1048559)*[22]NOA!A1048559,[22]PYGE!T1)</definedName>
    <definedName name="OGNOFebrero7">CHOOSE([22]PYGE!$O1,[22]PYGE!XFD1,([22]NOA!M1048546/[22]NOA!M1048559)*[22]NOA!A1048559,[22]PYGE!XEZ1,[22]PYGE!XFD1,([22]NOA!XEZ1048546/[22]NOA!XEZ1048559)*[22]NOA!A1048559,[22]PYGE!T1)</definedName>
    <definedName name="OGNOFebrero8">CHOOSE([22]PYGE!$O1,[22]PYGE!XFD1,([22]NOA!L1048546/[22]NOA!L1048559)*[22]NOA!A1048559,[22]PYGE!XEY1,[22]PYGE!XFD1,([22]NOA!XEY1048546/[22]NOA!XEY1048559)*[22]NOA!A1048559,[22]PYGE!T1)</definedName>
    <definedName name="OGNOFebrero9">CHOOSE([22]PYGE!$O1,[22]PYGE!XFD1,([22]NOA!K1048546/[22]NOA!K1048559)*[22]NOA!A1048559,[22]PYGE!XEX1,[22]PYGE!XFD1,([22]NOA!XEX1048546/[22]NOA!XEX1048559)*[22]NOA!A1048559,[22]PYGE!T1)</definedName>
    <definedName name="OGNOJulio10">CHOOSE([22]PYGE!$O1,[22]PYGE!XFD1,([22]NOA!O1048546/[22]NOA!O1048559)*[22]NOA!A1048559,[22]PYGE!XFD1,[22]PYGE!XFD1,([22]NOA!XFB1048546/[22]NOA!XFB1048559)*[22]NOA!A1048559,[22]PYGE!T1)</definedName>
    <definedName name="OGNOJulio11">CHOOSE([22]PYGE!$O1,[22]PYGE!XFD1,([22]NOA!N1048546/[22]NOA!N1048559)*[22]NOA!A1048559,[22]PYGE!XFD1,[22]PYGE!XFD1,([22]NOA!XFA1048546/[22]NOA!XFA1048559)*[22]NOA!A1048559,[22]PYGE!T1)</definedName>
    <definedName name="OGNOJulio12">CHOOSE([22]PYGE!$O1,[22]PYGE!XFD1,([22]NOA!M1048546/[22]NOA!M1048559)*[22]NOA!A1048559,[22]PYGE!XFD1,[22]PYGE!XFD1,([22]NOA!XEZ1048546/[22]NOA!XEZ1048559)*[22]NOA!A1048559,[22]PYGE!T1)</definedName>
    <definedName name="OGNOJulio9">CHOOSE([22]PYGE!$O1,[22]PYGE!XFD1,([22]NOA!P1048546/[22]NOA!P1048559)*[22]NOA!A1048559,[22]PYGE!XFD1,[22]PYGE!XFD1,([22]NOA!XFC1048546/[22]NOA!XFC1048559)*[22]NOA!A1048559,[22]PYGE!T1)</definedName>
    <definedName name="OGNOJunio10">CHOOSE([22]PYGE!$O1,[22]PYGE!XFD1,([22]NOA!N1048546/[22]NOA!N1048559)*[22]NOA!A1048559,[22]PYGE!XFD1,[22]PYGE!XFD1,([22]NOA!XFA1048546/[22]NOC!XFA1048559)*[22]NOA!A1048559,[22]PYGE!T1)</definedName>
    <definedName name="OGNOJunio11">CHOOSE([22]PYGE!$O1,[22]PYGE!XFD1,([22]NOA!M1048546/[22]NOA!M1048559)*[22]NOA!A1048559,[22]PYGE!XFD1,[22]PYGE!XFD1,([22]NOA!XEZ1048546/[22]NOA!XEZ1048559)*[22]NOA!A1048559,[22]PYGE!T1)</definedName>
    <definedName name="OGNOJunio12">CHOOSE([22]PYGE!$O1,[22]PYGE!XFD1,([22]NOA!L1048546/[22]NOA!L1048559)*[22]NOA!A1048559,[22]PYGE!XFD1,[22]PYGE!XFD1,([22]NOA!XEY1048546/[22]NOA!XEY1048559)*[22]NOA!A1048559,[22]PYGE!T1)</definedName>
    <definedName name="OGNOJunio8">CHOOSE([22]PYGE!$O1,[22]PYGE!XFD1,([22]NOA!P1048546/[22]NOA!P1048559)*[22]NOA!A1048559,[22]PYGE!XFD1,[22]PYGE!XFD1,([22]NOA!XFC1048546/[22]NOA!XFC1048559)*[22]NOA!A1048559,[22]PYGE!T1)</definedName>
    <definedName name="OGNOJunio9">CHOOSE([22]PYGE!$O1,[22]PYGE!XFD1,([22]NOA!O1048546/[22]NOA!O1048559)*[22]NOA!A1048559,[22]PYGE!XFD1,[22]PYGE!XFD1,([22]NOA!XFB1048546/[22]NOA!XFB1048559)*[22]NOA!A1048559,[22]PYGE!T1)</definedName>
    <definedName name="OGNOMarzo10">CHOOSE([22]PYGE!$O1,[22]PYGE!XFD1,([22]NOA!K1048546/[22]NOA!K1048559)*[22]NOA!A1048559,[22]PYGE!XEX1,[22]PYGE!XFD1,([22]NOA!XEX1048546/[22]NOA!XEX1048559)*[22]NOA!A1048559,[22]PYGE!T1)</definedName>
    <definedName name="OGNOMarzo11">CHOOSE([22]PYGE!$O1,[22]PYGE!XFD1,([22]NOA!J1048546/[22]NOA!J1048559)*[22]NOA!A1048559,[22]PYGE!XEW1,[22]PYGE!XFD1,([22]NOA!XEW1048546/[22]NOA!XEW1048559)*[22]NOA!A1048559,[22]PYGE!T1)</definedName>
    <definedName name="OGNOMarzo12">CHOOSE([22]PYGE!$O1,[22]PYGE!XFD1,([22]NOA!I1048546/[22]NOA!I1048559)*[22]NOA!A1048559,[22]PYGE!XFD1,[22]PYGE!XFD1,([22]NOA!XEV1048546/[22]NOA!XEV1048559)*[22]NOA!A1048559,[22]PYGE!T1)</definedName>
    <definedName name="OGNOMarzo5">CHOOSE([22]PYGE!$O1,[22]PYGE!XFD1,([22]NOA!P1048546/[22]NOA!P1048559)*[22]NOA!A1048559,[22]PYGE!XFC1,[22]PYGE!XFD1,([22]NOA!XFC1048546/[22]NOA!XFC1048559)*[22]NOA!A1048559,[22]PYGE!T1)</definedName>
    <definedName name="OGNOMarzo6">CHOOSE([22]PYGE!$O1,[22]PYGE!XFD1,([22]NOA!O1048546/[22]NOA!O1048559)*[22]NOC!A1048559,[22]PYGE!XFB1,[22]PYGE!XFD1,([22]NOA!XFB1048546/[22]NOA!XFB1048559)*[22]NOA!A1048559,[22]PYGE!T1)</definedName>
    <definedName name="OGNOMarzo7">CHOOSE([22]PYGE!$O1,[22]PYGE!XFD1,([22]NOA!N1048546/[22]NOA!N1048559)*[22]NOA!A1048559,[22]PYGE!XFD1,[22]PYGE!XFD1,([22]NOA!XFA1048546/[22]NOA!XFA1048559)*[22]NOA!A1048559,[22]PYGE!T1)</definedName>
    <definedName name="OGNOMarzo8">CHOOSE([22]PYGE!$O1,[22]PYGE!XFD1,([22]NOA!M1048546/[22]NOA!M1048559)*[22]NOA!A1048559,[22]PYGE!XEZ1,[22]PYGE!XFD1,([22]NOA!XEZ1048546/[22]NOA!XEZ1048559)*[22]NOA!A1048559,[22]PYGE!T1)</definedName>
    <definedName name="OGNOMarzo9">CHOOSE([22]PYGE!$O1,[22]PYGE!XFD1,([22]NOA!L1048546/[22]NOA!L1048559)*[22]NOA!A1048559,[22]PYGE!XEY1,[22]PYGE!XFD1,([22]NOA!XEY1048546/[22]NOA!XEY1048559)*[22]NOA!A1048559,[22]PYGE!T1)</definedName>
    <definedName name="OGNOMayo10">CHOOSE([22]PYGE!$O1,[22]PYGE!XFD1,([22]NOA!L1048546/[22]NOA!L1048559)*[22]NOA!A1048559,[22]PYGE!XEZ1,[22]PYGE!XFD1,([22]NOA!XEY1048546/[22]NOC!XEY1048559)*[22]NOA!A1048559,[22]PYGE!T1)</definedName>
    <definedName name="OGNOMayo11">CHOOSE([22]PYGE!$O1,[22]PYGE!XFD1,([22]NOA!J1048546/[22]NOA!J1048559)*[22]NOA!A1048559,[22]PYGE!XEY1,[22]PYGE!XFD1,([22]NOA!XEW1048546/[22]NOA!XEW1048559)*[22]NOA!A1048559,[22]PYGE!T1)</definedName>
    <definedName name="OGNOMayo12">CHOOSE([22]PYGE!$O1,[22]PYGE!XFD1,([22]NOA!K1048546/[22]NOA!K1048559)*[22]NOA!A1048559,[22]PYGE!XEY1,[22]PYGE!XFD1,([22]NOA!XEX1048546/[22]NOC!XEX1048559)*[22]NOA!A1048559,[22]PYGE!T1)</definedName>
    <definedName name="OGNOMayo7">CHOOSE([22]PYGE!$O1,[22]PYGE!XFD1,([22]NOA!P1048546/[22]NOA!P1048559)*[22]NOA!A1048559,[22]PYGE!XFC1,[22]PYGE!XFD1,([22]NOA!XFC1048546/[22]NOA!XFC1048559)*[22]NOA!A1048559,[22]PYGE!T1)</definedName>
    <definedName name="OGNOMayo8">CHOOSE([22]PYGE!$O1,[22]PYGE!XFD1,([22]NOA!O1048546/[22]NOA!O1048559)*[22]NOA!A1048559,[22]PYGE!XFB1,[22]PYGE!XFD1,([22]NOA!XFB1048546/[22]NOA!XFB1048559)*[22]NOA!A1048559,[22]PYGE!T1)</definedName>
    <definedName name="OGNOMayo9">CHOOSE([22]PYGE!$O1,[22]PYGE!XFD1,([22]NOA!N1048546/[22]NOA!N1048559)*[22]NOA!A1048559,[22]PYGE!XFA1,[22]PYGE!XFD1,([22]NOA!XFA1048546/[22]NOA!XFA1048559)*[22]NOA!A1048559,[22]PYGE!T1)</definedName>
    <definedName name="OGNOOctubre12">CHOOSE([22]PYGE!$O1,[22]PYGE!XFD1,([22]NOA!P1048546/[22]NOA!P1048546)*[22]NOA!A1048546,[22]PYGE!XFD1,[22]PYGE!XFD1,([22]NOA!XFC1048546/[22]NOA!XFC1048559)*[22]NOA!A1048559,[22]PYGE!T1)</definedName>
    <definedName name="OGNOSeptiembre11">CHOOSE([22]PYGE!$O1,[22]PYGE!XFD1,([22]NOA!P1048546/[22]NOA!P1048559)*[22]NOA!A1048559,[22]PYGE!XFD1,[22]PYGE!XFD1,([22]NOA!XFC1048546/[22]NOA!XFC1048559)*[22]NOA!A1048559,[22]PYGE!T1)</definedName>
    <definedName name="OGNOSeptiembre12">CHOOSE([22]PYGE!$O1,[22]PYGE!XFD1,([22]NOA!O1048546/[22]NOA!O1048559)*[22]NOA!A1048559,[22]PYGE!XFD1,[22]PYGE!XFD1,([22]NOA!XFB1048546/[22]NOA!XFB1048559)*[22]NOA!A1048559,[22]PYGE!T1)</definedName>
    <definedName name="OJO">#REF!</definedName>
    <definedName name="ON1E0">'[9]PUNTUALNO-RES'!#REF!</definedName>
    <definedName name="ON1P0">'[9]PUNTUALNO-RES'!#REF!</definedName>
    <definedName name="ON1U0">'[9]PUNTUALNO-RES'!#REF!</definedName>
    <definedName name="ON2E0">'[9]PUNTUALNO-RES'!#REF!</definedName>
    <definedName name="ON2E0.5">'[9]PUNTUALNO-RES'!#REF!</definedName>
    <definedName name="ON2E1">'[9]PUNTUALNO-RES'!#REF!</definedName>
    <definedName name="ON2P0">'[9]PUNTUALNO-RES'!#REF!</definedName>
    <definedName name="ON2P0.5">'[9]PUNTUALNO-RES'!#REF!</definedName>
    <definedName name="ON2P1">'[9]PUNTUALNO-RES'!#REF!</definedName>
    <definedName name="ON2U0">'[9]PUNTUALNO-RES'!#REF!</definedName>
    <definedName name="ON2U0.5">'[9]PUNTUALNO-RES'!#REF!</definedName>
    <definedName name="ON2U1">'[9]PUNTUALNO-RES'!#REF!</definedName>
    <definedName name="ON3E0">'[9]PUNTUALNO-RES'!#REF!</definedName>
    <definedName name="ON3E0.5">'[9]PUNTUALNO-RES'!#REF!</definedName>
    <definedName name="ON3P0">'[9]PUNTUALNO-RES'!#REF!</definedName>
    <definedName name="ON3P0.5">'[9]PUNTUALNO-RES'!#REF!</definedName>
    <definedName name="ON3U0">'[9]PUNTUALNO-RES'!#REF!</definedName>
    <definedName name="ON3U0.5">'[9]PUNTUALNO-RES'!#REF!</definedName>
    <definedName name="oo">'[51]INV. TOTAL'!$B$43</definedName>
    <definedName name="OP">#REF!</definedName>
    <definedName name="OPERAC.">#REF!,#REF!</definedName>
    <definedName name="opkkfowporpwoe">#REF!</definedName>
    <definedName name="orden">#REF!</definedName>
    <definedName name="Otras_Fuentes_de_Distribución">#REF!</definedName>
    <definedName name="OtroActyPas">'[25]Otros Act y Pas'!$D$4:$P$6,'[25]Otros Act y Pas'!$D$15:$P$17,'[25]Otros Act y Pas'!$D$26:$P$29,'[25]Otros Act y Pas'!$D$46:$P$47,'[25]Otros Act y Pas'!$D$49:$P$49,'[25]Otros Act y Pas'!$D$50:$P$50,'[25]Otros Act y Pas'!$D$51:$P$51,'[25]Otros Act y Pas'!$B$55:$F$64</definedName>
    <definedName name="OTROBCE">'[43]FORMATO JUNIO'!$A$1:$F$1349</definedName>
    <definedName name="Otros_no_Operativos">#REF!</definedName>
    <definedName name="otrosnoo">[30]OTROSNOO!$A$17:$K$54,[30]OTROSNOO!#REF!,[30]OTROSNOO!#REF!</definedName>
    <definedName name="OUTPUT" localSheetId="0">#REF!</definedName>
    <definedName name="OUTPUT" localSheetId="4">#REF!</definedName>
    <definedName name="OUTPUT">#REF!</definedName>
    <definedName name="P.E1">#REF!</definedName>
    <definedName name="P.T.">[81]INVERSION!#REF!</definedName>
    <definedName name="PAA">#REF!</definedName>
    <definedName name="Pal_Workbook_GUID" hidden="1">"RJY89CNDK57YGU1R8TK69AM6"</definedName>
    <definedName name="PAMPLONA">#REF!</definedName>
    <definedName name="partidas">[59]QPAR!$A:$IV</definedName>
    <definedName name="PATHMDATA">#REF!</definedName>
    <definedName name="PATHRULES">#REF!</definedName>
    <definedName name="PATHSEC">[103]Bitácora!#REF!</definedName>
    <definedName name="PC">'[64]INV. TOTAL'!$B$41</definedName>
    <definedName name="pdipjppwkr´´p">#REF!</definedName>
    <definedName name="PEN">#REF!</definedName>
    <definedName name="PER">#REF!</definedName>
    <definedName name="percha1">9774</definedName>
    <definedName name="percha3">29438</definedName>
    <definedName name="Perdidas_230kv">#REF!</definedName>
    <definedName name="Pérdidas23">'[14]PRD II'!$I$34</definedName>
    <definedName name="PERIOD_END" localSheetId="0">#REF!</definedName>
    <definedName name="PERIOD_END" localSheetId="4">#REF!</definedName>
    <definedName name="PERIOD_END">#REF!</definedName>
    <definedName name="personal">#REF!</definedName>
    <definedName name="PF">#REF!</definedName>
    <definedName name="planfures" localSheetId="0">#REF!</definedName>
    <definedName name="planfures" localSheetId="4">#REF!</definedName>
    <definedName name="planfures">#REF!</definedName>
    <definedName name="Plantilla">#REF!</definedName>
    <definedName name="PMIAGUAS" localSheetId="0">#REF!</definedName>
    <definedName name="PMIAGUAS" localSheetId="4">#REF!</definedName>
    <definedName name="PMIAGUAS">#REF!</definedName>
    <definedName name="PMICORPO" localSheetId="0">#REF!,#REF!,#REF!</definedName>
    <definedName name="PMICORPO" localSheetId="4">#REF!,#REF!,#REF!</definedName>
    <definedName name="PMICORPO">#REF!,#REF!,#REF!</definedName>
    <definedName name="po">#REF!</definedName>
    <definedName name="Porc_Comercial_CF">'[30]Reportes '!$O$15</definedName>
    <definedName name="Porc_Industrial_CF">'[30]Reportes '!$O$13</definedName>
    <definedName name="PORCESO">#REF!</definedName>
    <definedName name="poste10">295800</definedName>
    <definedName name="poste12">417600</definedName>
    <definedName name="poste14750">580000</definedName>
    <definedName name="poste8">220400</definedName>
    <definedName name="pp">'[104]Recaudo of-privado23'!$I$33</definedName>
    <definedName name="PPC">#REF!</definedName>
    <definedName name="PPI">#REF!</definedName>
    <definedName name="PPM">'[7]COSTO MON'!#REF!</definedName>
    <definedName name="PPP">#REF!</definedName>
    <definedName name="PPPMA">'[7]COSTO MON'!#REF!</definedName>
    <definedName name="PPPMA97">'[7]COSTO MON'!#REF!</definedName>
    <definedName name="ppppp">'[14] COSTO KWH'!$I$33</definedName>
    <definedName name="PPROV">#REF!</definedName>
    <definedName name="pptal">#REF!</definedName>
    <definedName name="ppto">#REF!</definedName>
    <definedName name="pptto">#REF!</definedName>
    <definedName name="Precio">#REF!</definedName>
    <definedName name="Precios">'[30]Reportes '!$N$5</definedName>
    <definedName name="PREPARED_BY" localSheetId="0">#REF!</definedName>
    <definedName name="PREPARED_BY" localSheetId="4">#REF!</definedName>
    <definedName name="PREPARED_BY">#REF!</definedName>
    <definedName name="PREPARED_DATE" localSheetId="0">#REF!</definedName>
    <definedName name="PREPARED_DATE" localSheetId="4">#REF!</definedName>
    <definedName name="PREPARED_DATE">#REF!</definedName>
    <definedName name="PRES">'[11]#REF'!#REF!</definedName>
    <definedName name="PRIMER_IDIOMA">[105]AppSettings!$G$4</definedName>
    <definedName name="PRIN">#REF!</definedName>
    <definedName name="Print_Area1" localSheetId="0">#REF!</definedName>
    <definedName name="Print_Area1" localSheetId="4">#REF!</definedName>
    <definedName name="Print_Area1">#REF!</definedName>
    <definedName name="printggra2">[106]AOM!#REF!</definedName>
    <definedName name="printggra3">[81]AOM!#REF!</definedName>
    <definedName name="printggra4">[10]Datos!$G$18</definedName>
    <definedName name="printggra5">#REF!</definedName>
    <definedName name="printggrales">[81]AOM!#REF!</definedName>
    <definedName name="PROFCL">[47]Proy.Cifras!#REF!</definedName>
    <definedName name="PROVISION_CALC">[30]Ingresos_MNR!#REF!</definedName>
    <definedName name="PROVISION_DEUDAS_MALAS">[30]Ingresos_MNR!#REF!</definedName>
    <definedName name="PROYINV">#REF!</definedName>
    <definedName name="psat">179853</definedName>
    <definedName name="PUC">'[107]PUC-Plano'!$A$2:$P$110</definedName>
    <definedName name="pv">#REF!</definedName>
    <definedName name="PYG">'[40]FORMATO GYP'!$A$1:$E$449</definedName>
    <definedName name="PYGAGTO">'[41]GYP AGTO 2004'!$A:$IV</definedName>
    <definedName name="PYGAGTO04">'[41]GYP AGTO 2004'!$A:$IV</definedName>
    <definedName name="PYGJUL">'[42]GYP JULIO 2004'!$A:$IV</definedName>
    <definedName name="PYGJUL04">'[42]GYP JULIO 2004'!$A:$IV</definedName>
    <definedName name="PYGJUN">'[43]FORMATO PYG'!$A:$IV</definedName>
    <definedName name="PYGJUN04">'[36]FORMATO GYP'!$A:$IV</definedName>
    <definedName name="PYGJUNIO">'[36]FORMATO GYP'!$A:$IV</definedName>
    <definedName name="PYGMAYO">'[44]FORMATO GYP'!$A:$IV</definedName>
    <definedName name="PYGOCT04">'[45]GYP OCTUBRE 2004'!$A:$IV</definedName>
    <definedName name="PYGSEPT">'[46]GYP SEPT 2004'!$A:$IV</definedName>
    <definedName name="PYGSEPT2">'[47]GYP SEPT 2004'!$A:$IV</definedName>
    <definedName name="qjdoqjwidwi">#REF!</definedName>
    <definedName name="qmen">'[108]qmen 99'!$A$1:$IV$65536</definedName>
    <definedName name="qmen99">#REF!</definedName>
    <definedName name="qmenCosto">#REF!</definedName>
    <definedName name="qmenn">'[108]qmen costo'!$A$1:$IV$65536</definedName>
    <definedName name="qqqqqqqqqqqqqqqqqqqqq">#REF!</definedName>
    <definedName name="RANGA">#REF!</definedName>
    <definedName name="RANGC">#REF!</definedName>
    <definedName name="RANGO1">#REF!</definedName>
    <definedName name="Rangos">#REF!</definedName>
    <definedName name="rbr">[109]Hoja9!$A$1,[109]Hoja9!$A$3,[109]Hoja9!$A$5,[109]Hoja9!$B$6,[109]Hoja9!$C$7</definedName>
    <definedName name="rdtbt">40176</definedName>
    <definedName name="REC">#REF!</definedName>
    <definedName name="Recover">[110]Macro1!$A$135</definedName>
    <definedName name="Red_de_Acceso_HFC">#REF!</definedName>
    <definedName name="REGIONAL">[111]PRECIOS!$L$4:$L$8</definedName>
    <definedName name="RENETE">[31]RENETE!#REF!</definedName>
    <definedName name="repos">#REF!</definedName>
    <definedName name="REQ">#REF!</definedName>
    <definedName name="res">[12]Tendencia!$A$1:$A$10</definedName>
    <definedName name="RESU_CP">#REF!</definedName>
    <definedName name="RESU_LP">#REF!</definedName>
    <definedName name="resultado" localSheetId="0">#REF!</definedName>
    <definedName name="resultado" localSheetId="4">#REF!</definedName>
    <definedName name="resultado">#REF!</definedName>
    <definedName name="RESULTADO_DEL_EJERCICIO_AUDITOR" localSheetId="0">#REF!</definedName>
    <definedName name="RESULTADO_DEL_EJERCICIO_AUDITOR" localSheetId="4">#REF!</definedName>
    <definedName name="RESULTADO_DEL_EJERCICIO_AUDITOR">#REF!</definedName>
    <definedName name="resumen">#REF!</definedName>
    <definedName name="RETIROS">#REF!</definedName>
    <definedName name="rgbt">99525</definedName>
    <definedName name="Riesgo">[56]CONTROL!$K$28:$K$29</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sa">#REF!</definedName>
    <definedName name="Rotación_Inventario">[47]Modelo!#REF!</definedName>
    <definedName name="rs">410772</definedName>
    <definedName name="RTA">[112]LISTA!$E$2:$E$4</definedName>
    <definedName name="RUB">#REF!</definedName>
    <definedName name="rubros">#REF!</definedName>
    <definedName name="s">#REF!</definedName>
    <definedName name="S.Promedio">#REF!</definedName>
    <definedName name="S.Promedio1">#REF!</definedName>
    <definedName name="Salarios">#REF!</definedName>
    <definedName name="Salarios1">#REF!</definedName>
    <definedName name="Saldo_Caja_Año_1">[47]Modelo!#REF!</definedName>
    <definedName name="salkdlkdlklkdldkkdkdlklkd">#REF!</definedName>
    <definedName name="SANTAMARTA">#REF!</definedName>
    <definedName name="SANTAMARTAHOGARES">#REF!</definedName>
    <definedName name="Sap2000_Orden2__Excel_">#REF!</definedName>
    <definedName name="sasjkjffsdfs">#REF!</definedName>
    <definedName name="Scenario_Number">'[11]#REF'!$C$13</definedName>
    <definedName name="sdf">'[113]Balan mensual real 2000'!$A$4:$O$43</definedName>
    <definedName name="SECTOR" localSheetId="0">#REF!</definedName>
    <definedName name="SECTOR" localSheetId="4">#REF!</definedName>
    <definedName name="sector">'[114]ENTIDADES DESCENTRALIZADAS'!$B$112:$B$118</definedName>
    <definedName name="Segregación2">[56]CONTROL!$R$12:$R$13</definedName>
    <definedName name="SEIS">CHOOSE([55]PYGE!$O1,[55]PYGE!XFD1,([55]DAPA!M1048548/[55]DAPA!M1048564)*[55]DAPA!A1048564,[55]PYGE!XEZ1,[55]PYGE!XFD1,([55]DAPA!XEZ1048548/[55]DAPA!XEZ1048564)*[55]DAPA!A1048564,[55]PYGE!T1)</definedName>
    <definedName name="Semana">'[61]Nomina S-38'!#REF!</definedName>
    <definedName name="sencount" hidden="1">1</definedName>
    <definedName name="Sep">9</definedName>
    <definedName name="sept">#REF!</definedName>
    <definedName name="Septiembre11">CHOOSE([22]PYGE!D1,[22]PYGE!XFD1,([22]PYGA!Q1048526/[22]PYGPM!Q1048526)*[22]PYGPM!A1048526,[22]PYGE!XFD1,[22]PYGE!XFD1,([22]PYGA!XFC1048526/[22]PYGPM!XFC1048526)*[22]PYGPM!A1048526,[22]PYGE!T1)</definedName>
    <definedName name="Septiembre11a">CHOOSE([22]PYGE!D1,[22]PYGE!XFD1,([22]PYGA!Q1048567/[22]PYGPM!Q1048567)*[22]PYGPM!A1048567,[22]PYGE!XFD1,[22]PYGE!XFD1,([22]PYGA!XFC1048567/[22]PYGPM!XFC1048567)*[22]PYGPM!A1048567,[22]PYGE!T1)</definedName>
    <definedName name="Septiembre12">CHOOSE([22]PYGE!C1,[22]PYGE!XFD1,([22]PYGA!P1048526/[22]PYGPM!P1048526)*[22]PYGPM!A1048526,[22]PYGE!XFD1,[22]PYGE!XFD1,([22]PYGA!XFB1048526/[22]PYGPM!XFB1048526)*[22]PYGPM!A1048526,[22]PYGE!T1)</definedName>
    <definedName name="Septiembre12a">CHOOSE([22]PYGE!C1,[22]PYGE!XFD1,([22]PYGA!P1048567/[22]PYGPM!P1048567)*[22]PYGPM!A1048567,[22]PYGE!XFD1,[22]PYGE!XFD1,([22]PYGA!XFB1048567/[22]PYGPM!XFB1048567)*[22]PYGPM!A1048567,[22]PYGE!T1)</definedName>
    <definedName name="SGDQWEURIWERUIR">#REF!</definedName>
    <definedName name="siasiy">#REF!</definedName>
    <definedName name="SIETE">CHOOSE([55]PYGE!$O1,[55]PYGE!XFD1,([55]DAPA!L1048548/[55]DAPA!L1048564)*[55]DAPA!A1048564,[55]PYGE!XEY1,[55]PYGE!XFD1,([55]DAPA!XEY1048548/[55]DAPA!XEY1048564)*[55]DAPA!A1048564,[55]PYGE!T1)</definedName>
    <definedName name="simultan">#REF!</definedName>
    <definedName name="sipa">'[94]sipa 99'!$A:$IV</definedName>
    <definedName name="sipaa">'[94]sipa costos'!$A:$IV</definedName>
    <definedName name="SITU_LP">#REF!</definedName>
    <definedName name="skdlasdjklkaeorirui284982398">[15]Lista!#REF!</definedName>
    <definedName name="skdlkdkdñlñ" hidden="1">{#N/A,#N/A,FALSE,"BASES";#N/A,#N/A,FALSE,"PRODUCTOS";#N/A,#N/A,FALSE,"COSTOS FIJOS";#N/A,#N/A,FALSE,"P&amp;G";#N/A,#N/A,FALSE,"FLUJO";#N/A,#N/A,FALSE,"BALANCE";#N/A,#N/A,FALSE,"INDICES";#N/A,#N/A,FALSE,"AJxINF";#N/A,#N/A,FALSE,"RESUMEN"}</definedName>
    <definedName name="SMLMV">[115]TERRENOS!$E$4</definedName>
    <definedName name="Solicitudes">#REF!</definedName>
    <definedName name="solver_lin" hidden="1">0</definedName>
    <definedName name="solver_num" hidden="1">0</definedName>
    <definedName name="solver_tmp" hidden="1">#NAME?</definedName>
    <definedName name="solver_typ" hidden="1">3</definedName>
    <definedName name="solver_val" hidden="1">47.37</definedName>
    <definedName name="sppwpoeii">#REF!</definedName>
    <definedName name="ss">#REF!</definedName>
    <definedName name="sss">'[51]INV. TOTAL'!$B$41</definedName>
    <definedName name="Sujetos">#REF!</definedName>
    <definedName name="SUMA">#REF!</definedName>
    <definedName name="supuestos">#REF!</definedName>
    <definedName name="sus_sinmed">'[14]PRD II'!$I$34</definedName>
    <definedName name="sussin">[14]Ejec_Invers!$I$36</definedName>
    <definedName name="t">#REF!</definedName>
    <definedName name="T.C.">[81]INVERSION!#REF!</definedName>
    <definedName name="Tabla">#REF!</definedName>
    <definedName name="TABLA_VISION">#REF!</definedName>
    <definedName name="Tabla4">#REF!</definedName>
    <definedName name="TAR_CF_CALCUL">[30]Ingresos_MNR!#REF!</definedName>
    <definedName name="TAR_CONSUMO_CALC">[30]Ingresos_MNR!$A$43</definedName>
    <definedName name="TARIFA">#REF!</definedName>
    <definedName name="TARIFA_CARGO_FIJO">[30]Ingresos_MNR!#REF!</definedName>
    <definedName name="TARIFA_CON_CALCUL">[30]Ingresos_MNR!#REF!</definedName>
    <definedName name="TARIFA_CONSUMO">[30]Ingresos_MNR!#REF!</definedName>
    <definedName name="TARIFA_DE_CONEXION">[30]Ingresos_MNR!#REF!</definedName>
    <definedName name="TARIFA_SDL_MES">#REF!</definedName>
    <definedName name="tarifas">#REF!</definedName>
    <definedName name="TARIFAS_TTE">#REF!</definedName>
    <definedName name="tas">[12]COSTOS!$N$41</definedName>
    <definedName name="tasa">#REF!</definedName>
    <definedName name="TasaCambio">'[30]Reportes '!$P$9:$Y$9</definedName>
    <definedName name="tasapromedio">[11]Sheet2!$A$12:$IV$12</definedName>
    <definedName name="tasas">[12]COSTOS!$A$1:$F$24</definedName>
    <definedName name="tc">#REF!</definedName>
    <definedName name="td">'[64]INV. TOTAL'!$B$40</definedName>
    <definedName name="Tele">[12]COSTOS!$A$174:$L$205</definedName>
    <definedName name="teroel">#REF!</definedName>
    <definedName name="TIBU" localSheetId="0">#REF!</definedName>
    <definedName name="TIBU" localSheetId="4">#REF!</definedName>
    <definedName name="TIBU">#REF!</definedName>
    <definedName name="Tipo">[22]PYGE!N1</definedName>
    <definedName name="TIPO_CONTROL">[56]CONTROL!$N$23:$N$24</definedName>
    <definedName name="TIPO_DE_MONEDA" localSheetId="0">#REF!</definedName>
    <definedName name="TIPO_DE_MONEDA" localSheetId="4">#REF!</definedName>
    <definedName name="TIPO_DE_MONEDA">#REF!</definedName>
    <definedName name="TIPO12">#REF!</definedName>
    <definedName name="tit">[12]COSTOS!$A$96:$L$101</definedName>
    <definedName name="Títulos_a_imprimir_IM">[116]GASOLINA!$A$2:$IV$5</definedName>
    <definedName name="titutlo">#REF!</definedName>
    <definedName name="to">#REF!</definedName>
    <definedName name="TODAS">#REF!</definedName>
    <definedName name="TOTA2000">#REF!</definedName>
    <definedName name="TOTA2003">#REF!</definedName>
    <definedName name="TOTAL">[71]PRE_PROM!#REF!</definedName>
    <definedName name="Total1">#REF!</definedName>
    <definedName name="TOTAL2000">#REF!</definedName>
    <definedName name="TOTAL2003">#REF!</definedName>
    <definedName name="TOTAL2004">#REF!</definedName>
    <definedName name="TotalCont2002">[117]SBH!#REF!</definedName>
    <definedName name="TotalCont2003">[117]SBH!#REF!</definedName>
    <definedName name="TotalCont2004">[117]SBH!#REF!</definedName>
    <definedName name="TotalVinc2002">[117]SBH!#REF!</definedName>
    <definedName name="TotalVinc2003">[117]SBH!#REF!</definedName>
    <definedName name="TotalVinc2004">[117]SBH!#REF!</definedName>
    <definedName name="TP">#REF!</definedName>
    <definedName name="Tpp">'[47]INV. TOTAL'!$B$40</definedName>
    <definedName name="trafo25ff">3150000</definedName>
    <definedName name="Transporte">[88]DEMANDA!$C$97</definedName>
    <definedName name="TRES">CHOOSE([55]PYGE!$O1,[55]PYGE!XFD1,([55]DAPA!P1048548/[55]DAPA!P1048564)*[55]DAPA!A1048564,[55]PYGE!XFC1,[55]PYGE!XFD1,([55]DAPA!XFC1048548/[55]DAPA!XFC1048564)*[55]DAPA!A1048564,[55]PYGE!T1)</definedName>
    <definedName name="trfint">#REF!</definedName>
    <definedName name="TRIPLE">#REF!</definedName>
    <definedName name="triplex2">4261</definedName>
    <definedName name="TRM">#REF!</definedName>
    <definedName name="TSEPM">#REF!</definedName>
    <definedName name="TSEPMSB">#REF!</definedName>
    <definedName name="TSR">#REF!</definedName>
    <definedName name="tubo12">750645</definedName>
    <definedName name="u">#REF!</definedName>
    <definedName name="Uapoyo">#REF!</definedName>
    <definedName name="UC">[12]COSTOS!$F$18</definedName>
    <definedName name="ujwusrsw">#REF!</definedName>
    <definedName name="Unidades">[76]PARÁMETROS!$L$3:$L$16</definedName>
    <definedName name="UNO">CHOOSE([55]PYGE!$O1,[55]PYGE!XEX1,([55]DAPA!K1048548/[55]DAPA!K1048564)*[55]DAPA!A1048564,[55]PYGE!XEX1,[55]PYGE!XFD1,([55]DAPA!XEX1048548/[55]DAPA!XEX1048564)*[55]DAPA!A1048564,[55]PYGE!T1)</definedName>
    <definedName name="upsBudget">#REF!</definedName>
    <definedName name="UR">#REF!</definedName>
    <definedName name="URIOS_ACUM_MES_CALCUL">[30]Ingresos_MNR!#REF!</definedName>
    <definedName name="URIOS_NUEV_AÑO_CALCUL">[30]Ingresos_MNR!#REF!</definedName>
    <definedName name="URIOS_NUEV_MES_CALC">[30]Ingresos_MNR!#REF!</definedName>
    <definedName name="urs">#REF!</definedName>
    <definedName name="us">#REF!</definedName>
    <definedName name="USS">'[82]Prést. - Moneda'!$M$11</definedName>
    <definedName name="USUARIOS">[30]Ingresos_MNR!$A$6</definedName>
    <definedName name="Utilidad_Bruta">[47]Modelo!#REF!</definedName>
    <definedName name="Utilidad_Neta">[47]Modelo!#REF!</definedName>
    <definedName name="Utilidad_Operacional">[47]Modelo!#REF!</definedName>
    <definedName name="uuuuuuuuuuuuuuuuuuuuuuuuu">#REF!</definedName>
    <definedName name="VALOR">#REF!</definedName>
    <definedName name="Valores">#REF!</definedName>
    <definedName name="VARDEM">#REF!</definedName>
    <definedName name="VAROCT1">#REF!</definedName>
    <definedName name="VEHI_CP">#REF!</definedName>
    <definedName name="VEHI_LP">#REF!</definedName>
    <definedName name="VERSION_DD">#REF!</definedName>
    <definedName name="VERSIONHFM">#REF!</definedName>
    <definedName name="vida">#REF!</definedName>
    <definedName name="VidUtiIni">[25]BGo!$E$40,[25]BGo!$E$44,[25]BGo!$E$48,[25]BGo!$E$52,[25]BGo!$E$56</definedName>
    <definedName name="VidUtiRem">[25]BGo!$E$41,[25]BGo!$E$45,[25]BGo!$E$49,[25]BGo!$E$53,[25]BGo!$E$57</definedName>
    <definedName name="VR.FL.DIV.">#REF!</definedName>
    <definedName name="vrdat">606824</definedName>
    <definedName name="VrHoras">#REF!</definedName>
    <definedName name="vrsat">410772</definedName>
    <definedName name="vv">#REF!,#REF!,#REF!</definedName>
    <definedName name="W">#REF!</definedName>
    <definedName name="wrn.ANEXO4." hidden="1">{#N/A,#N/A,FALSE,"INVERSION";#N/A,#N/A,FALSE,"CREDITO"}</definedName>
    <definedName name="wrn.credito" hidden="1">{#N/A,#N/A,TRUE,"CUADROS-0";#N/A,#N/A,TRUE,"CUADROS-1";#N/A,#N/A,TRUE,"CUADROS-2"}</definedName>
    <definedName name="wrn.PROYECCIONES." hidden="1">{#N/A,#N/A,FALSE,"BASES";#N/A,#N/A,FALSE,"PRODUCTOS";#N/A,#N/A,FALSE,"COSTOS FIJOS";#N/A,#N/A,FALSE,"P&amp;G";#N/A,#N/A,FALSE,"FLUJO";#N/A,#N/A,FALSE,"BALANCE";#N/A,#N/A,FALSE,"INDICES";#N/A,#N/A,FALSE,"AJxINF";#N/A,#N/A,FALSE,"RESUMEN"}</definedName>
    <definedName name="wrn.total" hidden="1">{#N/A,#N/A,FALSE,"BASES";#N/A,#N/A,FALSE,"COSTOS VAR.";#N/A,#N/A,FALSE,"COSTOS FIJ.";#N/A,#N/A,FALSE,"P&amp;G";#N/A,#N/A,FALSE,"FLUJO";#N/A,#N/A,FALSE,"BALANCE";#N/A,#N/A,FALSE,"INDICES";#N/A,#N/A,FALSE,"AJUSTES";#N/A,#N/A,FALSE,"CREDITO";#N/A,#N/A,FALSE,"RESUMEN"}</definedName>
    <definedName name="WSS">#REF!</definedName>
    <definedName name="WW" hidden="1">{#N/A,#N/A,FALSE,"BASES";#N/A,#N/A,FALSE,"PRODUCTOS";#N/A,#N/A,FALSE,"COSTOS FIJOS";#N/A,#N/A,FALSE,"P&amp;G";#N/A,#N/A,FALSE,"FLUJO";#N/A,#N/A,FALSE,"BALANCE";#N/A,#N/A,FALSE,"INDICES";#N/A,#N/A,FALSE,"AJxINF";#N/A,#N/A,FALSE,"RESUMEN"}</definedName>
    <definedName name="X">#REF!</definedName>
    <definedName name="xlpe10">27340</definedName>
    <definedName name="y">5%</definedName>
    <definedName name="YE">[12]COSTOS!$F$14</definedName>
    <definedName name="YEAR">#REF!</definedName>
    <definedName name="yen">#REF!</definedName>
    <definedName name="YEN1">#REF!</definedName>
    <definedName name="YENN">'[82]Prést. - Moneda'!$M$12</definedName>
    <definedName name="yo">#REF!</definedName>
    <definedName name="ytdATRShd">#REF!</definedName>
    <definedName name="YYY">'[52]OCT-DIC'!$B$1:$B$1404</definedName>
    <definedName name="yyyyyyyyyyyyyyyyuuuuuuuuuuuuuuuiiiiiiiiiiiiiiiii">#REF!</definedName>
    <definedName name="yyyyyyyyyyyyyyyyyyyyyyyyyyyyyy">#REF!</definedName>
    <definedName name="yyyyyyyyyyyyyyyyyyyyyyyyyyyyyyyyyyy">#REF!</definedName>
    <definedName name="Z_003EAA36_F10C_11D3_B9D8_0060B0A1EBDA_.wvu.Cols" hidden="1">#REF!</definedName>
    <definedName name="Z_003EAA36_F10C_11D3_B9D8_0060B0A1EBDA_.wvu.PrintTitles" hidden="1">#REF!</definedName>
    <definedName name="Z_003EAA36_F10C_11D3_B9D8_0060B0A1EBDA_.wvu.Rows" hidden="1">#REF!</definedName>
    <definedName name="Z_0F1C09F2_EE90_4156_90A3_2A0A2ECC319C_.wvu.Cols" hidden="1">#REF!</definedName>
    <definedName name="Z_0F1C09F2_EE90_4156_90A3_2A0A2ECC319C_.wvu.PrintTitles" hidden="1">#REF!</definedName>
    <definedName name="Z_0F1C09F2_EE90_4156_90A3_2A0A2ECC319C_.wvu.Rows" hidden="1">#REF!,#REF!,#REF!</definedName>
    <definedName name="Z_172CCCE0_C1A5_4CE9_9965_7542A8B3F0EC_.wvu.Cols" hidden="1">#REF!</definedName>
    <definedName name="Z_172CCCE0_C1A5_4CE9_9965_7542A8B3F0EC_.wvu.PrintArea" hidden="1">#REF!</definedName>
    <definedName name="Z_172CCCE0_C1A5_4CE9_9965_7542A8B3F0EC_.wvu.Rows" hidden="1">#REF!</definedName>
    <definedName name="Z_19D8DF06_EF6D_11D3_9ECB_2EDA48000000_.wvu.Cols" hidden="1">#REF!</definedName>
    <definedName name="Z_19D8DF06_EF6D_11D3_9ECB_2EDA48000000_.wvu.PrintArea" hidden="1">#REF!</definedName>
    <definedName name="Z_19D8DF06_EF6D_11D3_9ECB_2EDA48000000_.wvu.PrintTitles" hidden="1">#REF!</definedName>
    <definedName name="Z_19D8DF06_EF6D_11D3_9ECB_2EDA48000000_.wvu.Rows" hidden="1">#REF!,#REF!,#REF!</definedName>
    <definedName name="Z_1B8B01A4_EDB3_11D3_80C7_00A024BC22C2_.wvu.Rows" hidden="1">#REF!</definedName>
    <definedName name="Z_1C58FC27_E3B1_11D3_8469_00902798C6A2_.wvu.Cols" hidden="1">#REF!</definedName>
    <definedName name="Z_20A1FADB_B957_4AED_AE66_878B17DFD633_.wvu.Cols" hidden="1">#REF!</definedName>
    <definedName name="Z_21CCF778_718C_11D6_ABF5_0060B0A1EBD6_.wvu.Cols" hidden="1">#REF!</definedName>
    <definedName name="Z_21CCF778_718C_11D6_ABF5_0060B0A1EBD6_.wvu.PrintTitles" hidden="1">#REF!</definedName>
    <definedName name="Z_21CCF778_718C_11D6_ABF5_0060B0A1EBD6_.wvu.Rows" hidden="1">#REF!,#REF!,#REF!,#REF!,#REF!</definedName>
    <definedName name="Z_2A200C33_A580_4CB2_940B_D97A42A0E019_.wvu.Cols" hidden="1">#REF!</definedName>
    <definedName name="Z_2A200C33_A580_4CB2_940B_D97A42A0E019_.wvu.Rows" hidden="1">#REF!</definedName>
    <definedName name="Z_34A22F55_1D95_4678_A46E_A70DC6A3C207_.wvu.Cols" hidden="1">#REF!</definedName>
    <definedName name="Z_37776B17_B7D6_4E36_B6A6_BC7156A6AF2A_.wvu.Cols" hidden="1">#REF!</definedName>
    <definedName name="Z_37776B17_B7D6_4E36_B6A6_BC7156A6AF2A_.wvu.PrintArea" hidden="1">#REF!</definedName>
    <definedName name="Z_37776B17_B7D6_4E36_B6A6_BC7156A6AF2A_.wvu.Rows" hidden="1">#REF!</definedName>
    <definedName name="Z_3B19B4CA_4D57_11D6_BBE9_0060B0A26570_.wvu.PrintArea" hidden="1">#REF!</definedName>
    <definedName name="Z_4D790804_6F2C_11D6_9FB9_00902799AF5F_.wvu.PrintTitles" hidden="1">#REF!</definedName>
    <definedName name="Z_589C2F62_F444_11D3_8234_00A024BC47C9_.wvu.PrintArea" hidden="1">#REF!</definedName>
    <definedName name="Z_68FB9998_A852_49F3_927B_3331183595CE_.wvu.Cols" hidden="1">#REF!</definedName>
    <definedName name="Z_68FB9998_A852_49F3_927B_3331183595CE_.wvu.PrintArea" hidden="1">#REF!</definedName>
    <definedName name="Z_68FB9998_A852_49F3_927B_3331183595CE_.wvu.Rows" hidden="1">#REF!,#REF!</definedName>
    <definedName name="Z_6AC09C0F_FF8F_4F12_ADBE_30AEE9A9C1B1_.wvu.Cols" hidden="1">#REF!</definedName>
    <definedName name="Z_6AC09C0F_FF8F_4F12_ADBE_30AEE9A9C1B1_.wvu.PrintArea" hidden="1">#REF!</definedName>
    <definedName name="Z_6AC09C0F_FF8F_4F12_ADBE_30AEE9A9C1B1_.wvu.PrintTitles" hidden="1">#REF!</definedName>
    <definedName name="Z_6AC09C0F_FF8F_4F12_ADBE_30AEE9A9C1B1_.wvu.Rows" hidden="1">#REF!</definedName>
    <definedName name="Z_729B6941_05B2_11D4_81CC_00A024BA63B6_.wvu.PrintArea" hidden="1">#REF!</definedName>
    <definedName name="Z_767A59B7_E117_49BF_9AEF_33ACCAF94427_.wvu.PrintArea" hidden="1">#REF!</definedName>
    <definedName name="Z_767A59B7_E117_49BF_9AEF_33ACCAF94427_.wvu.PrintTitles" hidden="1">#REF!</definedName>
    <definedName name="Z_7BF3D182_4989_11D3_AEC2_0020AFF6AF7D_.wvu.Rows" hidden="1">#REF!</definedName>
    <definedName name="Z_7CC57AA1_1139_11D4_8CA7_00A024BC22C2_.wvu.PrintArea" hidden="1">#REF!</definedName>
    <definedName name="Z_8E92CDD1_57F5_11D4_8523_0090279D73DD_.wvu.Cols" hidden="1">#REF!</definedName>
    <definedName name="Z_8E92CDD1_57F5_11D4_8523_0090279D73DD_.wvu.PrintArea" hidden="1">#REF!</definedName>
    <definedName name="Z_93597641_E3B5_11D3_B99C_0060B0A14BDB_.wvu.Cols" hidden="1">#REF!</definedName>
    <definedName name="Z_93597641_E3B5_11D3_B99C_0060B0A14BDB_.wvu.PrintArea" hidden="1">#REF!</definedName>
    <definedName name="Z_93597641_E3B5_11D3_B99C_0060B0A14BDB_.wvu.PrintTitles" hidden="1">#REF!</definedName>
    <definedName name="Z_93597641_E3B5_11D3_B99C_0060B0A14BDB_.wvu.Rows" hidden="1">#REF!</definedName>
    <definedName name="Z_959B5FFF_6E6D_487A_A3F4_C9A34970BC16_.wvu.Cols" hidden="1">#REF!</definedName>
    <definedName name="Z_959B5FFF_6E6D_487A_A3F4_C9A34970BC16_.wvu.Rows" hidden="1">#REF!,#REF!,#REF!,#REF!,#REF!</definedName>
    <definedName name="Z_95A7FF15_E786_41C8_BF84_E88F6D6131BA_.wvu.PrintArea" hidden="1">#REF!</definedName>
    <definedName name="Z_9BC7DFF9_765D_4FB6_824D_3ADB63D1FA6D_.wvu.PrintArea" hidden="1">#REF!</definedName>
    <definedName name="Z_9BC7DFF9_765D_4FB6_824D_3ADB63D1FA6D_.wvu.Rows" hidden="1">#REF!</definedName>
    <definedName name="Z_A8A07620_0FEE_11D4_84A6_00902799EF84_.wvu.Cols" hidden="1">#REF!</definedName>
    <definedName name="Z_A8A07620_0FEE_11D4_84A6_00902799EF84_.wvu.PrintArea" hidden="1">#REF!</definedName>
    <definedName name="Z_A8A07620_0FEE_11D4_84A6_00902799EF84_.wvu.Rows" hidden="1">#REF!</definedName>
    <definedName name="Z_BA30042F_45DE_11D4_8274_00A024BC47C9_.wvu.PrintArea" hidden="1">#REF!</definedName>
    <definedName name="Z_BCEB2480_10BD_11D4_A937_0060B05EC320_.wvu.Cols" hidden="1">#REF!</definedName>
    <definedName name="Z_BCEB2480_10BD_11D4_A937_0060B05EC320_.wvu.PrintArea" hidden="1">#REF!</definedName>
    <definedName name="Z_BCEB2480_10BD_11D4_A937_0060B05EC320_.wvu.PrintTitles" hidden="1">#REF!</definedName>
    <definedName name="Z_BF468DCF_4E2A_11D6_9F87_00902799AF5F_.wvu.Cols" hidden="1">#REF!</definedName>
    <definedName name="Z_BF468DCF_4E2A_11D6_9F87_00902799AF5F_.wvu.Rows" hidden="1">#REF!</definedName>
    <definedName name="Z_BF9208A7_C01B_4537_8CEC_310358C22FBE_.wvu.Cols" hidden="1">#REF!</definedName>
    <definedName name="Z_BF9208A7_C01B_4537_8CEC_310358C22FBE_.wvu.PrintTitles" hidden="1">#REF!</definedName>
    <definedName name="Z_BF9208A7_C01B_4537_8CEC_310358C22FBE_.wvu.Rows" hidden="1">#REF!</definedName>
    <definedName name="Z_C1878CB0_804C_11D5_BB51_0060B0A2453F_.wvu.PrintArea" hidden="1">#REF!</definedName>
    <definedName name="Z_C1878CB0_804C_11D5_BB51_0060B0A2453F_.wvu.Rows" hidden="1">#REF!</definedName>
    <definedName name="Z_C8701B12_ACB0_4912_AD74_661F0E8E4634_.wvu.PrintTitles" hidden="1">#REF!</definedName>
    <definedName name="Z_C8701B12_ACB0_4912_AD74_661F0E8E4634_.wvu.Rows" hidden="1">#REF!,#REF!,#REF!</definedName>
    <definedName name="Z_CEE387A7_B583_4DD0_8F27_4D0792A5E19D_.wvu.Cols" hidden="1">#REF!</definedName>
    <definedName name="Z_CEE387A7_B583_4DD0_8F27_4D0792A5E19D_.wvu.PrintArea" hidden="1">#REF!</definedName>
    <definedName name="Z_CEE387A7_B583_4DD0_8F27_4D0792A5E19D_.wvu.PrintTitles" hidden="1">#REF!</definedName>
    <definedName name="Z_CEE387A7_B583_4DD0_8F27_4D0792A5E19D_.wvu.Rows" hidden="1">#REF!,#REF!,#REF!</definedName>
    <definedName name="Z_D0B4AE39_1473_11D7_BD17_0060B05EC31E_.wvu.Cols" hidden="1">#REF!</definedName>
    <definedName name="Z_D0B4AE39_1473_11D7_BD17_0060B05EC31E_.wvu.PrintTitles" hidden="1">#REF!</definedName>
    <definedName name="Z_D5236311_EAB8_11D3_8F58_0060B0A14B9F_.wvu.PrintArea" hidden="1">#REF!</definedName>
    <definedName name="Z_D5236311_EAB8_11D3_8F58_0060B0A14B9F_.wvu.Rows" hidden="1">#REF!</definedName>
    <definedName name="Z_D664E8F1_1217_11D4_A76F_0060B0A3B188_.wvu.Cols" hidden="1">#REF!,#REF!</definedName>
    <definedName name="Z_D664E8F1_1217_11D4_A76F_0060B0A3B188_.wvu.PrintArea" hidden="1">#REF!</definedName>
    <definedName name="Z_E62E7F9A_FEA8_4B38_B958_D73379F4ED5B_.wvu.Cols" hidden="1">#REF!</definedName>
    <definedName name="Z_E62E7F9A_FEA8_4B38_B958_D73379F4ED5B_.wvu.PrintArea" hidden="1">#REF!</definedName>
    <definedName name="Z_E71B35EB_9BE0_43B2_8236_E606AD6D1C58_.wvu.Cols" hidden="1">#REF!</definedName>
    <definedName name="Z_E71B35EB_9BE0_43B2_8236_E606AD6D1C58_.wvu.Rows" hidden="1">#REF!</definedName>
    <definedName name="Z_F0C62F61_5967_11D3_80C7_00A024BC22C2_.wvu.Cols" hidden="1">#REF!</definedName>
    <definedName name="Z_F0C62F61_5967_11D3_80C7_00A024BC22C2_.wvu.PrintArea" hidden="1">#REF!</definedName>
    <definedName name="Z_F752E0B4_1171_46A5_A118_131AD504DBF3_.wvu.Cols" hidden="1">#REF!,#REF!</definedName>
    <definedName name="Z_F752E0B4_1171_46A5_A118_131AD504DBF3_.wvu.PrintArea" hidden="1">#REF!</definedName>
    <definedName name="Z_FC79C3F2_6877_11D4_A9D4_0060B0A2457B_.wvu.PrintArea" hidden="1">#REF!</definedName>
    <definedName name="Z_FC79C3F2_6877_11D4_A9D4_0060B0A2457B_.wvu.Rows" hidden="1">#REF!</definedName>
    <definedName name="Z_FDD22728_B165_11D6_ABDE_0060B05EB38D_.wvu.Cols" hidden="1">#REF!</definedName>
    <definedName name="Z_FDD22728_B165_11D6_ABDE_0060B05EB38D_.wvu.PrintTitles" hidden="1">#REF!</definedName>
    <definedName name="Z_FDD22728_B165_11D6_ABDE_0060B05EB38D_.wvu.Rows" hidden="1">#REF!</definedName>
    <definedName name="Zaqu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86" i="11" l="1"/>
  <c r="H86" i="11" s="1"/>
  <c r="F85" i="11"/>
  <c r="H85" i="11" s="1"/>
  <c r="G84" i="11"/>
  <c r="E84" i="11"/>
  <c r="E81" i="11" s="1"/>
  <c r="D84" i="11"/>
  <c r="D81" i="11" s="1"/>
  <c r="C84" i="11"/>
  <c r="C81" i="11" s="1"/>
  <c r="F83" i="11"/>
  <c r="H83" i="11" s="1"/>
  <c r="F82" i="11"/>
  <c r="G81" i="11"/>
  <c r="F80" i="11"/>
  <c r="H80" i="11" s="1"/>
  <c r="F79" i="11"/>
  <c r="G78" i="11"/>
  <c r="E78" i="11"/>
  <c r="D78" i="11"/>
  <c r="C78" i="11"/>
  <c r="F77" i="11"/>
  <c r="H77" i="11" s="1"/>
  <c r="F76" i="11"/>
  <c r="H76" i="11" s="1"/>
  <c r="F75" i="11"/>
  <c r="G74" i="11"/>
  <c r="E74" i="11"/>
  <c r="D74" i="11"/>
  <c r="C74" i="11"/>
  <c r="F73" i="11"/>
  <c r="H73" i="11" s="1"/>
  <c r="G72" i="11"/>
  <c r="H72" i="11" s="1"/>
  <c r="F72" i="11"/>
  <c r="E72" i="11"/>
  <c r="D72" i="11"/>
  <c r="C72" i="11"/>
  <c r="F71" i="11"/>
  <c r="H71" i="11" s="1"/>
  <c r="F70" i="11"/>
  <c r="H70" i="11" s="1"/>
  <c r="F69" i="11"/>
  <c r="H69" i="11" s="1"/>
  <c r="G68" i="11"/>
  <c r="H68" i="11" s="1"/>
  <c r="F68" i="11"/>
  <c r="E68" i="11"/>
  <c r="D68" i="11"/>
  <c r="C68" i="11"/>
  <c r="F67" i="11"/>
  <c r="H67" i="11" s="1"/>
  <c r="F66" i="11"/>
  <c r="H66" i="11" s="1"/>
  <c r="F65" i="11"/>
  <c r="H65" i="11" s="1"/>
  <c r="G64" i="11"/>
  <c r="G63" i="11" s="1"/>
  <c r="F64" i="11"/>
  <c r="F63" i="11" s="1"/>
  <c r="E64" i="11"/>
  <c r="D64" i="11"/>
  <c r="D63" i="11" s="1"/>
  <c r="D87" i="11" s="1"/>
  <c r="D89" i="11" s="1"/>
  <c r="C64" i="11"/>
  <c r="F59" i="11"/>
  <c r="F58" i="11"/>
  <c r="F57" i="11"/>
  <c r="F56" i="11"/>
  <c r="G55" i="11"/>
  <c r="F55" i="11"/>
  <c r="E55" i="11"/>
  <c r="D55" i="11"/>
  <c r="C55" i="11"/>
  <c r="G54" i="11"/>
  <c r="E54" i="11"/>
  <c r="D54" i="11"/>
  <c r="C54" i="11"/>
  <c r="F54" i="11" s="1"/>
  <c r="G53" i="11"/>
  <c r="F53" i="11"/>
  <c r="E53" i="11"/>
  <c r="D53" i="11"/>
  <c r="C53" i="11"/>
  <c r="G52" i="11"/>
  <c r="E52" i="11"/>
  <c r="D52" i="11"/>
  <c r="C52" i="11"/>
  <c r="F52" i="11" s="1"/>
  <c r="H52" i="11" s="1"/>
  <c r="G51" i="11"/>
  <c r="E51" i="11"/>
  <c r="E49" i="11" s="1"/>
  <c r="D51" i="11"/>
  <c r="D49" i="11" s="1"/>
  <c r="D48" i="11" s="1"/>
  <c r="D47" i="11" s="1"/>
  <c r="C51" i="11"/>
  <c r="G50" i="11"/>
  <c r="G49" i="11" s="1"/>
  <c r="D50" i="11"/>
  <c r="C50" i="11"/>
  <c r="F50" i="11" s="1"/>
  <c r="C49" i="11"/>
  <c r="C48" i="11" s="1"/>
  <c r="E48" i="11"/>
  <c r="E47" i="11"/>
  <c r="F46" i="11"/>
  <c r="F45" i="11"/>
  <c r="G44" i="11"/>
  <c r="E44" i="11"/>
  <c r="D44" i="11"/>
  <c r="C44" i="11"/>
  <c r="F44" i="11" s="1"/>
  <c r="H44" i="11" s="1"/>
  <c r="G43" i="11"/>
  <c r="E43" i="11"/>
  <c r="E36" i="11" s="1"/>
  <c r="D43" i="11"/>
  <c r="F43" i="11" s="1"/>
  <c r="H43" i="11" s="1"/>
  <c r="C43" i="11"/>
  <c r="F42" i="11"/>
  <c r="F41" i="11"/>
  <c r="F40" i="11"/>
  <c r="G39" i="11"/>
  <c r="H39" i="11" s="1"/>
  <c r="D39" i="11"/>
  <c r="F39" i="11" s="1"/>
  <c r="G38" i="11"/>
  <c r="D38" i="11"/>
  <c r="C35" i="11"/>
  <c r="F35" i="11" s="1"/>
  <c r="G35" i="11" s="1"/>
  <c r="C34" i="11"/>
  <c r="F34" i="11" s="1"/>
  <c r="G34" i="11" s="1"/>
  <c r="G33" i="11"/>
  <c r="C33" i="11"/>
  <c r="F32" i="11"/>
  <c r="G32" i="11" s="1"/>
  <c r="D32" i="11"/>
  <c r="C32" i="11"/>
  <c r="F31" i="11"/>
  <c r="G31" i="11" s="1"/>
  <c r="D31" i="11"/>
  <c r="C31" i="11"/>
  <c r="F30" i="11"/>
  <c r="G30" i="11" s="1"/>
  <c r="D30" i="11"/>
  <c r="C30" i="11"/>
  <c r="F29" i="11"/>
  <c r="G29" i="11" s="1"/>
  <c r="D29" i="11"/>
  <c r="C29" i="11"/>
  <c r="F28" i="11"/>
  <c r="G28" i="11" s="1"/>
  <c r="D28" i="11"/>
  <c r="C28" i="11"/>
  <c r="F27" i="11"/>
  <c r="G27" i="11" s="1"/>
  <c r="D27" i="11"/>
  <c r="C27" i="11"/>
  <c r="F26" i="11"/>
  <c r="G26" i="11" s="1"/>
  <c r="D26" i="11"/>
  <c r="C26" i="11"/>
  <c r="F25" i="11"/>
  <c r="G25" i="11" s="1"/>
  <c r="D25" i="11"/>
  <c r="C25" i="11"/>
  <c r="F24" i="11"/>
  <c r="G24" i="11" s="1"/>
  <c r="E24" i="11"/>
  <c r="D24" i="11"/>
  <c r="C24" i="11"/>
  <c r="F23" i="11"/>
  <c r="G23" i="11" s="1"/>
  <c r="D23" i="11"/>
  <c r="C23" i="11"/>
  <c r="F22" i="11"/>
  <c r="G22" i="11" s="1"/>
  <c r="G21" i="11"/>
  <c r="F21" i="11"/>
  <c r="F20" i="11"/>
  <c r="G20" i="11" s="1"/>
  <c r="F19" i="11"/>
  <c r="G19" i="11" s="1"/>
  <c r="F18" i="11"/>
  <c r="G18" i="11" s="1"/>
  <c r="G17" i="11" s="1"/>
  <c r="D18" i="11"/>
  <c r="D17" i="11" s="1"/>
  <c r="F17" i="11" s="1"/>
  <c r="E16" i="11"/>
  <c r="D16" i="11"/>
  <c r="C16" i="11"/>
  <c r="F16" i="11" s="1"/>
  <c r="G16" i="11" s="1"/>
  <c r="H16" i="11" s="1"/>
  <c r="E15" i="11"/>
  <c r="D15" i="11"/>
  <c r="C15" i="11"/>
  <c r="F15" i="11" s="1"/>
  <c r="G15" i="11" s="1"/>
  <c r="H15" i="11" s="1"/>
  <c r="H14" i="11"/>
  <c r="E14" i="11"/>
  <c r="D14" i="11"/>
  <c r="C14" i="11"/>
  <c r="F14" i="11" s="1"/>
  <c r="G14" i="11" s="1"/>
  <c r="E13" i="11"/>
  <c r="D13" i="11"/>
  <c r="C13" i="11"/>
  <c r="F13" i="11" s="1"/>
  <c r="G13" i="11" s="1"/>
  <c r="H13" i="11" s="1"/>
  <c r="E12" i="11"/>
  <c r="D12" i="11"/>
  <c r="C12" i="11"/>
  <c r="F12" i="11" s="1"/>
  <c r="G12" i="11" s="1"/>
  <c r="H12" i="11" s="1"/>
  <c r="E11" i="11"/>
  <c r="D11" i="11"/>
  <c r="C11" i="11"/>
  <c r="F11" i="11" s="1"/>
  <c r="G11" i="11" s="1"/>
  <c r="H11" i="11" s="1"/>
  <c r="E10" i="11"/>
  <c r="D10" i="11"/>
  <c r="C10" i="11"/>
  <c r="F10" i="11" s="1"/>
  <c r="G10" i="11" s="1"/>
  <c r="H10" i="11" s="1"/>
  <c r="E9" i="11"/>
  <c r="E8" i="11" s="1"/>
  <c r="E7" i="11" s="1"/>
  <c r="D9" i="11"/>
  <c r="D8" i="11" s="1"/>
  <c r="C9" i="11"/>
  <c r="F78" i="11" l="1"/>
  <c r="H79" i="11"/>
  <c r="F51" i="11"/>
  <c r="C63" i="11"/>
  <c r="C87" i="11" s="1"/>
  <c r="C89" i="11" s="1"/>
  <c r="H82" i="11"/>
  <c r="H51" i="11"/>
  <c r="E63" i="11"/>
  <c r="E87" i="11" s="1"/>
  <c r="E89" i="11" s="1"/>
  <c r="F74" i="11"/>
  <c r="H75" i="11"/>
  <c r="C47" i="11"/>
  <c r="F48" i="11"/>
  <c r="H63" i="11"/>
  <c r="G87" i="11"/>
  <c r="C8" i="11"/>
  <c r="H84" i="11"/>
  <c r="F38" i="11"/>
  <c r="D37" i="11"/>
  <c r="G37" i="11"/>
  <c r="H38" i="11"/>
  <c r="F9" i="11"/>
  <c r="G9" i="11" s="1"/>
  <c r="G48" i="11"/>
  <c r="H78" i="11"/>
  <c r="F49" i="11"/>
  <c r="H49" i="11" s="1"/>
  <c r="H64" i="11"/>
  <c r="F84" i="11"/>
  <c r="F81" i="11" s="1"/>
  <c r="H81" i="11" s="1"/>
  <c r="F87" i="11" l="1"/>
  <c r="F89" i="11" s="1"/>
  <c r="F47" i="11"/>
  <c r="C36" i="11"/>
  <c r="G8" i="11"/>
  <c r="H9" i="11"/>
  <c r="G36" i="11"/>
  <c r="F37" i="11"/>
  <c r="H37" i="11" s="1"/>
  <c r="D36" i="11"/>
  <c r="D7" i="11" s="1"/>
  <c r="H74" i="11"/>
  <c r="F8" i="11"/>
  <c r="C7" i="11"/>
  <c r="F7" i="11" s="1"/>
  <c r="G89" i="11"/>
  <c r="H89" i="11" s="1"/>
  <c r="G47" i="11"/>
  <c r="H47" i="11" s="1"/>
  <c r="H48" i="11"/>
  <c r="H36" i="11" l="1"/>
  <c r="H8" i="11"/>
  <c r="G7" i="11"/>
  <c r="H7" i="11" s="1"/>
  <c r="F36" i="11"/>
  <c r="H87" i="11"/>
  <c r="F50" i="4" l="1"/>
  <c r="F51" i="4"/>
  <c r="F52" i="4"/>
  <c r="F53" i="4"/>
  <c r="F54" i="4"/>
  <c r="F55" i="4"/>
  <c r="F56" i="4"/>
  <c r="F58" i="4"/>
  <c r="F59" i="4"/>
  <c r="F60" i="4"/>
  <c r="F61" i="4"/>
  <c r="J72" i="4"/>
  <c r="F63" i="4"/>
  <c r="F64" i="4"/>
  <c r="F65" i="4"/>
  <c r="F66" i="4"/>
  <c r="F67" i="4"/>
  <c r="F68" i="4"/>
  <c r="F69" i="4"/>
  <c r="F70" i="4"/>
  <c r="F71" i="4"/>
  <c r="F72" i="4"/>
  <c r="F73" i="4"/>
  <c r="F74" i="4"/>
  <c r="F75" i="4"/>
  <c r="F76" i="4"/>
  <c r="F57" i="4"/>
  <c r="C42" i="4"/>
  <c r="C43" i="4"/>
  <c r="C44" i="4"/>
  <c r="C45" i="4"/>
  <c r="C46" i="4"/>
  <c r="G57" i="4"/>
  <c r="G58" i="4"/>
  <c r="G59" i="4"/>
  <c r="G60" i="4"/>
  <c r="G47" i="4"/>
  <c r="G48" i="4"/>
  <c r="G49" i="4"/>
  <c r="G50" i="4"/>
  <c r="G51" i="4"/>
  <c r="G52" i="4"/>
  <c r="G53" i="4"/>
  <c r="G54" i="4"/>
  <c r="G55" i="4"/>
  <c r="G56" i="4"/>
  <c r="G37" i="4"/>
  <c r="G38" i="4"/>
  <c r="G39" i="4"/>
  <c r="G40" i="4"/>
  <c r="G41" i="4"/>
  <c r="G42" i="4"/>
  <c r="G43" i="4"/>
  <c r="G44" i="4"/>
  <c r="G45" i="4"/>
  <c r="G46" i="4"/>
  <c r="F47" i="4"/>
  <c r="F48" i="4"/>
  <c r="F49" i="4"/>
  <c r="F62" i="4"/>
  <c r="K106" i="4" l="1"/>
  <c r="J106" i="4"/>
  <c r="I106" i="4"/>
  <c r="G106" i="4"/>
  <c r="E106" i="4"/>
  <c r="F106" i="4"/>
  <c r="D106" i="4"/>
  <c r="C106" i="4"/>
  <c r="K96" i="4"/>
  <c r="J96" i="4"/>
  <c r="I96" i="4"/>
  <c r="G96" i="4"/>
  <c r="F96" i="4"/>
  <c r="E96" i="4"/>
  <c r="D96" i="4"/>
  <c r="C96" i="4"/>
  <c r="H106" i="4" l="1"/>
  <c r="H96" i="4"/>
  <c r="U2" i="6"/>
  <c r="U5" i="6" s="1"/>
  <c r="U7" i="6" s="1"/>
  <c r="R6" i="5" l="1"/>
  <c r="R2" i="5"/>
  <c r="R4" i="5" s="1"/>
  <c r="R7" i="5" s="1"/>
  <c r="F9" i="4"/>
  <c r="D130" i="4"/>
  <c r="D129" i="4"/>
  <c r="C129" i="4"/>
  <c r="F80" i="4"/>
  <c r="F79" i="4"/>
  <c r="F84" i="4"/>
  <c r="F85" i="4"/>
  <c r="F86" i="4"/>
  <c r="F83" i="4"/>
  <c r="F82" i="4"/>
  <c r="I86" i="4"/>
  <c r="I85" i="4"/>
  <c r="I84" i="4"/>
  <c r="I83" i="4"/>
  <c r="I82" i="4"/>
  <c r="I81" i="4"/>
  <c r="I80" i="4"/>
  <c r="I79" i="4"/>
  <c r="K86" i="4"/>
  <c r="J86" i="4"/>
  <c r="I92" i="4"/>
  <c r="I93" i="4"/>
  <c r="I94" i="4"/>
  <c r="I95" i="4"/>
  <c r="I97" i="4"/>
  <c r="I98" i="4"/>
  <c r="I99" i="4"/>
  <c r="I100" i="4"/>
  <c r="I101" i="4"/>
  <c r="I102" i="4"/>
  <c r="I103" i="4"/>
  <c r="I104" i="4"/>
  <c r="I105" i="4"/>
  <c r="I107" i="4"/>
  <c r="I108" i="4"/>
  <c r="I109" i="4"/>
  <c r="I110" i="4"/>
  <c r="I111" i="4"/>
  <c r="I112" i="4"/>
  <c r="I113" i="4"/>
  <c r="I114" i="4"/>
  <c r="I115" i="4"/>
  <c r="I116" i="4"/>
  <c r="I117" i="4"/>
  <c r="I118" i="4"/>
  <c r="I78" i="4"/>
  <c r="C75" i="4"/>
  <c r="C76" i="4"/>
  <c r="C77" i="4"/>
  <c r="C78" i="4"/>
  <c r="C79" i="4"/>
  <c r="C80" i="4"/>
  <c r="C81" i="4"/>
  <c r="C82" i="4"/>
  <c r="C83" i="4"/>
  <c r="K42" i="4"/>
  <c r="K43" i="4"/>
  <c r="K44" i="4"/>
  <c r="K45" i="4"/>
  <c r="J42" i="4"/>
  <c r="J43" i="4"/>
  <c r="J44" i="4"/>
  <c r="J45" i="4"/>
  <c r="I42" i="4"/>
  <c r="I43" i="4"/>
  <c r="I44" i="4"/>
  <c r="I45" i="4"/>
  <c r="F41" i="4"/>
  <c r="F42" i="4"/>
  <c r="F43" i="4"/>
  <c r="F44" i="4"/>
  <c r="F45" i="4"/>
  <c r="E42" i="4"/>
  <c r="E43" i="4"/>
  <c r="E44" i="4"/>
  <c r="E45" i="4"/>
  <c r="D42" i="4"/>
  <c r="D43" i="4"/>
  <c r="D44" i="4"/>
  <c r="H44" i="4" s="1"/>
  <c r="D45" i="4"/>
  <c r="H45" i="4" s="1"/>
  <c r="K40" i="4"/>
  <c r="J40" i="4"/>
  <c r="I40" i="4"/>
  <c r="F40" i="4"/>
  <c r="E40" i="4"/>
  <c r="D40" i="4"/>
  <c r="C40" i="4"/>
  <c r="K37" i="4"/>
  <c r="K38" i="4"/>
  <c r="J37" i="4"/>
  <c r="J38" i="4"/>
  <c r="I37" i="4"/>
  <c r="I38" i="4"/>
  <c r="F37" i="4"/>
  <c r="F38" i="4"/>
  <c r="E37" i="4"/>
  <c r="E38" i="4"/>
  <c r="D37" i="4"/>
  <c r="D38" i="4"/>
  <c r="C37" i="4"/>
  <c r="C38" i="4"/>
  <c r="P2" i="5"/>
  <c r="C118" i="4"/>
  <c r="C119" i="4"/>
  <c r="H119" i="4" s="1"/>
  <c r="C120" i="4"/>
  <c r="H120" i="4" s="1"/>
  <c r="C121" i="4"/>
  <c r="H121" i="4" s="1"/>
  <c r="C122" i="4"/>
  <c r="H122" i="4" s="1"/>
  <c r="C123" i="4"/>
  <c r="H123" i="4" s="1"/>
  <c r="C124" i="4"/>
  <c r="H124" i="4" s="1"/>
  <c r="C125" i="4"/>
  <c r="H125" i="4" s="1"/>
  <c r="C126" i="4"/>
  <c r="H126" i="4" s="1"/>
  <c r="C127" i="4"/>
  <c r="H127" i="4" s="1"/>
  <c r="C128" i="4"/>
  <c r="H128" i="4" s="1"/>
  <c r="C86" i="4"/>
  <c r="F77" i="4"/>
  <c r="F78" i="4"/>
  <c r="K109" i="4"/>
  <c r="K110" i="4"/>
  <c r="K111" i="4"/>
  <c r="J109" i="4"/>
  <c r="J110" i="4"/>
  <c r="J111" i="4"/>
  <c r="G109" i="4"/>
  <c r="G110" i="4"/>
  <c r="G111" i="4"/>
  <c r="F109" i="4"/>
  <c r="F110" i="4"/>
  <c r="F111" i="4"/>
  <c r="D109" i="4"/>
  <c r="D110" i="4"/>
  <c r="D111" i="4"/>
  <c r="C109" i="4"/>
  <c r="C110" i="4"/>
  <c r="C111" i="4"/>
  <c r="C112" i="4"/>
  <c r="D112" i="4"/>
  <c r="E112" i="4"/>
  <c r="F112" i="4"/>
  <c r="G112" i="4"/>
  <c r="J112" i="4"/>
  <c r="K112" i="4"/>
  <c r="C113" i="4"/>
  <c r="D113" i="4"/>
  <c r="E113" i="4"/>
  <c r="F113" i="4"/>
  <c r="G113" i="4"/>
  <c r="J113" i="4"/>
  <c r="K113" i="4"/>
  <c r="C114" i="4"/>
  <c r="D114" i="4"/>
  <c r="E114" i="4"/>
  <c r="F114" i="4"/>
  <c r="G114" i="4"/>
  <c r="J114" i="4"/>
  <c r="K114" i="4"/>
  <c r="C115" i="4"/>
  <c r="D115" i="4"/>
  <c r="E115" i="4"/>
  <c r="F115" i="4"/>
  <c r="G115" i="4"/>
  <c r="J115" i="4"/>
  <c r="K115" i="4"/>
  <c r="C116" i="4"/>
  <c r="D116" i="4"/>
  <c r="E116" i="4"/>
  <c r="F116" i="4"/>
  <c r="G116" i="4"/>
  <c r="J116" i="4"/>
  <c r="K116" i="4"/>
  <c r="C117" i="4"/>
  <c r="D117" i="4"/>
  <c r="E117" i="4"/>
  <c r="F117" i="4"/>
  <c r="G117" i="4"/>
  <c r="J117" i="4"/>
  <c r="K117" i="4"/>
  <c r="D118" i="4"/>
  <c r="E118" i="4"/>
  <c r="F118" i="4"/>
  <c r="G118" i="4"/>
  <c r="J118" i="4"/>
  <c r="K118" i="4"/>
  <c r="J129" i="4"/>
  <c r="K129" i="4"/>
  <c r="C130" i="4"/>
  <c r="G130" i="4"/>
  <c r="J130" i="4"/>
  <c r="K130" i="4"/>
  <c r="H86" i="4" l="1"/>
  <c r="H42" i="4"/>
  <c r="H115" i="4"/>
  <c r="H109" i="4"/>
  <c r="H38" i="4"/>
  <c r="H130" i="4"/>
  <c r="H114" i="4"/>
  <c r="H110" i="4"/>
  <c r="H117" i="4"/>
  <c r="H116" i="4"/>
  <c r="H112" i="4"/>
  <c r="H118" i="4"/>
  <c r="H113" i="4"/>
  <c r="H111" i="4"/>
  <c r="H129" i="4"/>
  <c r="H40" i="4"/>
  <c r="H43" i="4"/>
  <c r="H37" i="4"/>
  <c r="P7" i="6"/>
  <c r="G107" i="4" l="1"/>
  <c r="K68" i="4" l="1"/>
  <c r="K69" i="4"/>
  <c r="K70" i="4"/>
  <c r="K71" i="4"/>
  <c r="K72" i="4"/>
  <c r="K73" i="4"/>
  <c r="K74" i="4"/>
  <c r="K75" i="4"/>
  <c r="K76" i="4"/>
  <c r="K77" i="4"/>
  <c r="K78" i="4"/>
  <c r="K79" i="4"/>
  <c r="K80" i="4"/>
  <c r="K81" i="4"/>
  <c r="K82" i="4"/>
  <c r="K83" i="4"/>
  <c r="K84" i="4"/>
  <c r="K85" i="4"/>
  <c r="J74" i="4"/>
  <c r="J75" i="4"/>
  <c r="J76" i="4"/>
  <c r="J77" i="4"/>
  <c r="J78" i="4"/>
  <c r="J79" i="4"/>
  <c r="J80" i="4"/>
  <c r="J81" i="4"/>
  <c r="J82" i="4"/>
  <c r="J83" i="4"/>
  <c r="J84" i="4"/>
  <c r="J85" i="4"/>
  <c r="K97" i="4" l="1"/>
  <c r="K98" i="4"/>
  <c r="K99" i="4"/>
  <c r="K100" i="4"/>
  <c r="K101" i="4"/>
  <c r="K102" i="4"/>
  <c r="K103" i="4"/>
  <c r="K104" i="4"/>
  <c r="K105" i="4"/>
  <c r="K107" i="4"/>
  <c r="K108" i="4"/>
  <c r="J95" i="4"/>
  <c r="J97" i="4"/>
  <c r="J98" i="4"/>
  <c r="J99" i="4"/>
  <c r="J100" i="4"/>
  <c r="J101" i="4"/>
  <c r="J102" i="4"/>
  <c r="J103" i="4"/>
  <c r="J104" i="4"/>
  <c r="J105" i="4"/>
  <c r="J107" i="4"/>
  <c r="J108" i="4"/>
  <c r="G97" i="4"/>
  <c r="G98" i="4"/>
  <c r="G99" i="4"/>
  <c r="G100" i="4"/>
  <c r="G101" i="4"/>
  <c r="G102" i="4"/>
  <c r="G103" i="4"/>
  <c r="G104" i="4"/>
  <c r="G105" i="4"/>
  <c r="G108" i="4"/>
  <c r="F94" i="4"/>
  <c r="F95" i="4"/>
  <c r="F97" i="4"/>
  <c r="F98" i="4"/>
  <c r="F99" i="4"/>
  <c r="F100" i="4"/>
  <c r="F101" i="4"/>
  <c r="F102" i="4"/>
  <c r="F103" i="4"/>
  <c r="F104" i="4"/>
  <c r="F105" i="4"/>
  <c r="F107" i="4"/>
  <c r="F108" i="4"/>
  <c r="E95" i="4"/>
  <c r="E97" i="4"/>
  <c r="E98" i="4"/>
  <c r="E99" i="4"/>
  <c r="E100" i="4"/>
  <c r="E101" i="4"/>
  <c r="E102" i="4"/>
  <c r="E103" i="4"/>
  <c r="E104" i="4"/>
  <c r="E105" i="4"/>
  <c r="E107" i="4"/>
  <c r="E108" i="4"/>
  <c r="D97" i="4"/>
  <c r="D98" i="4"/>
  <c r="D99" i="4"/>
  <c r="D100" i="4"/>
  <c r="D101" i="4"/>
  <c r="D102" i="4"/>
  <c r="D103" i="4"/>
  <c r="D104" i="4"/>
  <c r="D105" i="4"/>
  <c r="D107" i="4"/>
  <c r="D108" i="4"/>
  <c r="C97" i="4"/>
  <c r="C98" i="4"/>
  <c r="C99" i="4"/>
  <c r="C100" i="4"/>
  <c r="C101" i="4"/>
  <c r="C102" i="4"/>
  <c r="C103" i="4"/>
  <c r="C104" i="4"/>
  <c r="C105" i="4"/>
  <c r="C107" i="4"/>
  <c r="C108" i="4"/>
  <c r="C89" i="4"/>
  <c r="F89" i="4"/>
  <c r="H98" i="4" l="1"/>
  <c r="H107" i="4"/>
  <c r="H89" i="4"/>
  <c r="H108" i="4"/>
  <c r="H99" i="4"/>
  <c r="H105" i="4"/>
  <c r="H104" i="4"/>
  <c r="H103" i="4"/>
  <c r="H97" i="4"/>
  <c r="H102" i="4"/>
  <c r="H101" i="4"/>
  <c r="H100" i="4"/>
  <c r="D69" i="4"/>
  <c r="D47" i="4"/>
  <c r="D46" i="4"/>
  <c r="D36" i="4"/>
  <c r="D39" i="4"/>
  <c r="D41" i="4"/>
  <c r="D31" i="4"/>
  <c r="D32" i="4"/>
  <c r="D33" i="4"/>
  <c r="D34" i="4"/>
  <c r="D35" i="4"/>
  <c r="D25" i="4"/>
  <c r="D26" i="4"/>
  <c r="D27" i="4"/>
  <c r="D28" i="4"/>
  <c r="D29" i="4"/>
  <c r="D30" i="4"/>
  <c r="D21" i="4"/>
  <c r="D22" i="4"/>
  <c r="D23" i="4"/>
  <c r="D24" i="4"/>
  <c r="D15" i="4"/>
  <c r="D16" i="4"/>
  <c r="D17" i="4"/>
  <c r="D18" i="4"/>
  <c r="D19" i="4"/>
  <c r="D20" i="4"/>
  <c r="F25" i="4"/>
  <c r="F26" i="4"/>
  <c r="F27" i="4"/>
  <c r="F28" i="4"/>
  <c r="F29" i="4"/>
  <c r="F30" i="4"/>
  <c r="F31" i="4"/>
  <c r="F32" i="4"/>
  <c r="F33" i="4"/>
  <c r="F34" i="4"/>
  <c r="F35" i="4"/>
  <c r="F36" i="4"/>
  <c r="F39" i="4"/>
  <c r="F46" i="4"/>
  <c r="F18" i="4"/>
  <c r="F19" i="4"/>
  <c r="F20" i="4"/>
  <c r="F21" i="4"/>
  <c r="F22" i="4"/>
  <c r="F23" i="4"/>
  <c r="F24" i="4"/>
  <c r="F12" i="4"/>
  <c r="F13" i="4"/>
  <c r="F14" i="4"/>
  <c r="F15" i="4"/>
  <c r="F16" i="4"/>
  <c r="F17" i="4"/>
  <c r="F11" i="4"/>
  <c r="F10" i="4"/>
  <c r="R15" i="6"/>
  <c r="R14" i="6"/>
  <c r="R12" i="6"/>
  <c r="R10" i="6"/>
  <c r="R4" i="6"/>
  <c r="R7" i="6" l="1"/>
  <c r="C59" i="4"/>
  <c r="E59" i="4" l="1"/>
  <c r="D10" i="4" l="1"/>
  <c r="D9" i="4" s="1"/>
  <c r="D11" i="4"/>
  <c r="K9" i="4"/>
  <c r="C84" i="4" l="1"/>
  <c r="G93" i="4" l="1"/>
  <c r="G94" i="4"/>
  <c r="G95" i="4"/>
  <c r="G92" i="4"/>
  <c r="G76" i="4"/>
  <c r="H76" i="4" s="1"/>
  <c r="G77" i="4"/>
  <c r="H77" i="4" s="1"/>
  <c r="G78" i="4"/>
  <c r="H78" i="4" s="1"/>
  <c r="G79" i="4"/>
  <c r="H79" i="4" s="1"/>
  <c r="G80" i="4"/>
  <c r="H80" i="4" s="1"/>
  <c r="G81" i="4"/>
  <c r="G82" i="4"/>
  <c r="H82" i="4" s="1"/>
  <c r="G83" i="4"/>
  <c r="H83" i="4" s="1"/>
  <c r="G84" i="4"/>
  <c r="H84" i="4" s="1"/>
  <c r="G85" i="4"/>
  <c r="G75" i="4"/>
  <c r="H75" i="4" s="1"/>
  <c r="G10" i="4"/>
  <c r="G11" i="4"/>
  <c r="G12" i="4"/>
  <c r="G13" i="4"/>
  <c r="G14" i="4"/>
  <c r="G15" i="4"/>
  <c r="G16" i="4"/>
  <c r="G17" i="4"/>
  <c r="G18" i="4"/>
  <c r="G19" i="4"/>
  <c r="G20" i="4"/>
  <c r="G21" i="4"/>
  <c r="G22" i="4"/>
  <c r="G23" i="4"/>
  <c r="G24" i="4"/>
  <c r="G25" i="4"/>
  <c r="G26" i="4"/>
  <c r="G27" i="4"/>
  <c r="G28" i="4"/>
  <c r="G29" i="4"/>
  <c r="G30" i="4"/>
  <c r="G31" i="4"/>
  <c r="G32" i="4"/>
  <c r="G33" i="4"/>
  <c r="G34" i="4"/>
  <c r="G35" i="4"/>
  <c r="G36" i="4"/>
  <c r="G61" i="4"/>
  <c r="G62" i="4"/>
  <c r="G63" i="4"/>
  <c r="G64" i="4"/>
  <c r="G65" i="4"/>
  <c r="G66" i="4"/>
  <c r="G67" i="4"/>
  <c r="G68" i="4"/>
  <c r="G69" i="4"/>
  <c r="G70" i="4"/>
  <c r="G71" i="4"/>
  <c r="G72" i="4"/>
  <c r="G73" i="4"/>
  <c r="G74" i="4"/>
  <c r="G9" i="4"/>
  <c r="E68" i="4"/>
  <c r="E69" i="4"/>
  <c r="E70" i="4"/>
  <c r="E71" i="4"/>
  <c r="E72" i="4"/>
  <c r="E73" i="4"/>
  <c r="E74" i="4"/>
  <c r="E10" i="4"/>
  <c r="E11" i="4"/>
  <c r="E12" i="4"/>
  <c r="E13" i="4"/>
  <c r="E14" i="4"/>
  <c r="E15" i="4"/>
  <c r="E16" i="4"/>
  <c r="E17" i="4"/>
  <c r="E18" i="4"/>
  <c r="E19" i="4"/>
  <c r="E20" i="4"/>
  <c r="E21" i="4"/>
  <c r="E22" i="4"/>
  <c r="E23" i="4"/>
  <c r="E24" i="4"/>
  <c r="E25" i="4"/>
  <c r="E26" i="4"/>
  <c r="E27" i="4"/>
  <c r="E28" i="4"/>
  <c r="E29" i="4"/>
  <c r="E30" i="4"/>
  <c r="E31" i="4"/>
  <c r="E32" i="4"/>
  <c r="E34" i="4"/>
  <c r="E35" i="4"/>
  <c r="E36" i="4"/>
  <c r="E39" i="4"/>
  <c r="E41" i="4"/>
  <c r="E46" i="4"/>
  <c r="H46" i="4" s="1"/>
  <c r="E47" i="4"/>
  <c r="E48" i="4"/>
  <c r="E49" i="4"/>
  <c r="E50" i="4"/>
  <c r="E51" i="4"/>
  <c r="E52" i="4"/>
  <c r="E53" i="4"/>
  <c r="E54" i="4"/>
  <c r="E55" i="4"/>
  <c r="E56" i="4"/>
  <c r="E57" i="4"/>
  <c r="E58" i="4"/>
  <c r="E60" i="4"/>
  <c r="E61" i="4"/>
  <c r="E62" i="4"/>
  <c r="E63" i="4"/>
  <c r="E64" i="4"/>
  <c r="E65" i="4"/>
  <c r="E66" i="4"/>
  <c r="E67" i="4"/>
  <c r="E93" i="4"/>
  <c r="E94" i="4"/>
  <c r="E9" i="4"/>
  <c r="E92" i="4"/>
  <c r="E8" i="4" l="1"/>
  <c r="I36" i="4" l="1"/>
  <c r="J36" i="4"/>
  <c r="K36" i="4"/>
  <c r="I158" i="9"/>
  <c r="I157" i="9"/>
  <c r="H157" i="9"/>
  <c r="K156" i="9"/>
  <c r="J156" i="9"/>
  <c r="G156" i="9"/>
  <c r="F156" i="9"/>
  <c r="D156" i="9"/>
  <c r="C156" i="9"/>
  <c r="K155" i="9"/>
  <c r="J155" i="9"/>
  <c r="G155" i="9"/>
  <c r="F155" i="9"/>
  <c r="E155" i="9"/>
  <c r="D155" i="9"/>
  <c r="C155" i="9"/>
  <c r="C154" i="9"/>
  <c r="H154" i="9" s="1"/>
  <c r="C153" i="9"/>
  <c r="H153" i="9" s="1"/>
  <c r="C152" i="9"/>
  <c r="H152" i="9" s="1"/>
  <c r="C151" i="9"/>
  <c r="H151" i="9" s="1"/>
  <c r="C150" i="9"/>
  <c r="H150" i="9" s="1"/>
  <c r="C149" i="9"/>
  <c r="H149" i="9" s="1"/>
  <c r="C148" i="9"/>
  <c r="H148" i="9" s="1"/>
  <c r="C147" i="9"/>
  <c r="H147" i="9" s="1"/>
  <c r="C146" i="9"/>
  <c r="H146" i="9" s="1"/>
  <c r="C145" i="9"/>
  <c r="H145" i="9" s="1"/>
  <c r="K144" i="9"/>
  <c r="J144" i="9"/>
  <c r="I144" i="9"/>
  <c r="G144" i="9"/>
  <c r="F144" i="9"/>
  <c r="E144" i="9"/>
  <c r="D144" i="9"/>
  <c r="C144" i="9"/>
  <c r="K143" i="9"/>
  <c r="J143" i="9"/>
  <c r="I143" i="9"/>
  <c r="G143" i="9"/>
  <c r="F143" i="9"/>
  <c r="E143" i="9"/>
  <c r="D143" i="9"/>
  <c r="C143" i="9"/>
  <c r="K142" i="9"/>
  <c r="J142" i="9"/>
  <c r="I142" i="9"/>
  <c r="G142" i="9"/>
  <c r="F142" i="9"/>
  <c r="E142" i="9"/>
  <c r="D142" i="9"/>
  <c r="C142" i="9"/>
  <c r="K141" i="9"/>
  <c r="J141" i="9"/>
  <c r="I141" i="9"/>
  <c r="G141" i="9"/>
  <c r="F141" i="9"/>
  <c r="E141" i="9"/>
  <c r="D141" i="9"/>
  <c r="C141" i="9"/>
  <c r="K140" i="9"/>
  <c r="J140" i="9"/>
  <c r="I140" i="9"/>
  <c r="G140" i="9"/>
  <c r="F140" i="9"/>
  <c r="E140" i="9"/>
  <c r="D140" i="9"/>
  <c r="C140" i="9"/>
  <c r="K139" i="9"/>
  <c r="J139" i="9"/>
  <c r="I139" i="9"/>
  <c r="G139" i="9"/>
  <c r="F139" i="9"/>
  <c r="E139" i="9"/>
  <c r="D139" i="9"/>
  <c r="C139" i="9"/>
  <c r="K138" i="9"/>
  <c r="J138" i="9"/>
  <c r="I138" i="9"/>
  <c r="G138" i="9"/>
  <c r="F138" i="9"/>
  <c r="E138" i="9"/>
  <c r="D138" i="9"/>
  <c r="C138" i="9"/>
  <c r="K137" i="9"/>
  <c r="J137" i="9"/>
  <c r="I137" i="9"/>
  <c r="G137" i="9"/>
  <c r="F137" i="9"/>
  <c r="E137" i="9"/>
  <c r="D137" i="9"/>
  <c r="C137" i="9"/>
  <c r="K136" i="9"/>
  <c r="J136" i="9"/>
  <c r="I136" i="9"/>
  <c r="G136" i="9"/>
  <c r="F136" i="9"/>
  <c r="E136" i="9"/>
  <c r="D136" i="9"/>
  <c r="C136" i="9"/>
  <c r="K135" i="9"/>
  <c r="J135" i="9"/>
  <c r="I135" i="9"/>
  <c r="G135" i="9"/>
  <c r="F135" i="9"/>
  <c r="E135" i="9"/>
  <c r="D135" i="9"/>
  <c r="C135" i="9"/>
  <c r="K134" i="9"/>
  <c r="J134" i="9"/>
  <c r="I134" i="9"/>
  <c r="G134" i="9"/>
  <c r="F134" i="9"/>
  <c r="E134" i="9"/>
  <c r="D134" i="9"/>
  <c r="C134" i="9"/>
  <c r="K133" i="9"/>
  <c r="J133" i="9"/>
  <c r="I133" i="9"/>
  <c r="G133" i="9"/>
  <c r="F133" i="9"/>
  <c r="E133" i="9"/>
  <c r="D133" i="9"/>
  <c r="C133" i="9"/>
  <c r="K132" i="9"/>
  <c r="J132" i="9"/>
  <c r="I132" i="9"/>
  <c r="G132" i="9"/>
  <c r="F132" i="9"/>
  <c r="E132" i="9"/>
  <c r="D132" i="9"/>
  <c r="C132" i="9"/>
  <c r="K131" i="9"/>
  <c r="J131" i="9"/>
  <c r="I131" i="9"/>
  <c r="G131" i="9"/>
  <c r="F131" i="9"/>
  <c r="E131" i="9"/>
  <c r="D131" i="9"/>
  <c r="C131" i="9"/>
  <c r="K130" i="9"/>
  <c r="J130" i="9"/>
  <c r="I130" i="9"/>
  <c r="G130" i="9"/>
  <c r="F130" i="9"/>
  <c r="E130" i="9"/>
  <c r="D130" i="9"/>
  <c r="C130" i="9"/>
  <c r="K129" i="9"/>
  <c r="J129" i="9"/>
  <c r="I129" i="9"/>
  <c r="G129" i="9"/>
  <c r="F129" i="9"/>
  <c r="E129" i="9"/>
  <c r="D129" i="9"/>
  <c r="C129" i="9"/>
  <c r="K128" i="9"/>
  <c r="J128" i="9"/>
  <c r="I128" i="9"/>
  <c r="G128" i="9"/>
  <c r="F128" i="9"/>
  <c r="E128" i="9"/>
  <c r="D128" i="9"/>
  <c r="C128" i="9"/>
  <c r="K127" i="9"/>
  <c r="J127" i="9"/>
  <c r="I127" i="9"/>
  <c r="G127" i="9"/>
  <c r="F127" i="9"/>
  <c r="E127" i="9"/>
  <c r="D127" i="9"/>
  <c r="C127" i="9"/>
  <c r="K126" i="9"/>
  <c r="J126" i="9"/>
  <c r="I126" i="9"/>
  <c r="G126" i="9"/>
  <c r="F126" i="9"/>
  <c r="E126" i="9"/>
  <c r="D126" i="9"/>
  <c r="C126" i="9"/>
  <c r="K125" i="9"/>
  <c r="J125" i="9"/>
  <c r="I125" i="9"/>
  <c r="G125" i="9"/>
  <c r="F125" i="9"/>
  <c r="E125" i="9"/>
  <c r="D125" i="9"/>
  <c r="C125" i="9"/>
  <c r="K124" i="9"/>
  <c r="J124" i="9"/>
  <c r="I124" i="9"/>
  <c r="G124" i="9"/>
  <c r="F124" i="9"/>
  <c r="E124" i="9"/>
  <c r="D124" i="9"/>
  <c r="C124" i="9"/>
  <c r="K123" i="9"/>
  <c r="J123" i="9"/>
  <c r="I123" i="9"/>
  <c r="G123" i="9"/>
  <c r="F123" i="9"/>
  <c r="E123" i="9"/>
  <c r="D123" i="9"/>
  <c r="C123" i="9"/>
  <c r="K122" i="9"/>
  <c r="J122" i="9"/>
  <c r="I122" i="9"/>
  <c r="G122" i="9"/>
  <c r="F122" i="9"/>
  <c r="E122" i="9"/>
  <c r="D122" i="9"/>
  <c r="C122" i="9"/>
  <c r="K121" i="9"/>
  <c r="J121" i="9"/>
  <c r="I121" i="9"/>
  <c r="G121" i="9"/>
  <c r="F121" i="9"/>
  <c r="E121" i="9"/>
  <c r="D121" i="9"/>
  <c r="C121" i="9"/>
  <c r="K120" i="9"/>
  <c r="J120" i="9"/>
  <c r="I120" i="9"/>
  <c r="G120" i="9"/>
  <c r="F120" i="9"/>
  <c r="E120" i="9"/>
  <c r="D120" i="9"/>
  <c r="C120" i="9"/>
  <c r="K119" i="9"/>
  <c r="J119" i="9"/>
  <c r="I119" i="9"/>
  <c r="G119" i="9"/>
  <c r="F119" i="9"/>
  <c r="E119" i="9"/>
  <c r="D119" i="9"/>
  <c r="C119" i="9"/>
  <c r="K118" i="9"/>
  <c r="J118" i="9"/>
  <c r="I118" i="9"/>
  <c r="G118" i="9"/>
  <c r="F118" i="9"/>
  <c r="E118" i="9"/>
  <c r="D118" i="9"/>
  <c r="C118" i="9"/>
  <c r="K117" i="9"/>
  <c r="J117" i="9"/>
  <c r="I117" i="9"/>
  <c r="G117" i="9"/>
  <c r="F117" i="9"/>
  <c r="E117" i="9"/>
  <c r="D117" i="9"/>
  <c r="C117" i="9"/>
  <c r="K116" i="9"/>
  <c r="J116" i="9"/>
  <c r="I116" i="9"/>
  <c r="G116" i="9"/>
  <c r="F116" i="9"/>
  <c r="E116" i="9"/>
  <c r="D116" i="9"/>
  <c r="C116" i="9"/>
  <c r="K115" i="9"/>
  <c r="J115" i="9"/>
  <c r="I115" i="9"/>
  <c r="G115" i="9"/>
  <c r="F115" i="9"/>
  <c r="E115" i="9"/>
  <c r="D115" i="9"/>
  <c r="C115" i="9"/>
  <c r="K114" i="9"/>
  <c r="J114" i="9"/>
  <c r="I114" i="9"/>
  <c r="G114" i="9"/>
  <c r="F114" i="9"/>
  <c r="E114" i="9"/>
  <c r="D114" i="9"/>
  <c r="C114" i="9"/>
  <c r="K113" i="9"/>
  <c r="J113" i="9"/>
  <c r="I113" i="9"/>
  <c r="G113" i="9"/>
  <c r="F113" i="9"/>
  <c r="E113" i="9"/>
  <c r="D113" i="9"/>
  <c r="C113" i="9"/>
  <c r="K112" i="9"/>
  <c r="J112" i="9"/>
  <c r="I112" i="9"/>
  <c r="G112" i="9"/>
  <c r="F112" i="9"/>
  <c r="E112" i="9"/>
  <c r="D112" i="9"/>
  <c r="C112" i="9"/>
  <c r="K111" i="9"/>
  <c r="J111" i="9"/>
  <c r="I111" i="9"/>
  <c r="G111" i="9"/>
  <c r="F111" i="9"/>
  <c r="E111" i="9"/>
  <c r="D111" i="9"/>
  <c r="C111" i="9"/>
  <c r="K110" i="9"/>
  <c r="J110" i="9"/>
  <c r="I110" i="9"/>
  <c r="G110" i="9"/>
  <c r="F110" i="9"/>
  <c r="E110" i="9"/>
  <c r="D110" i="9"/>
  <c r="C110" i="9"/>
  <c r="K109" i="9"/>
  <c r="J109" i="9"/>
  <c r="I109" i="9"/>
  <c r="G109" i="9"/>
  <c r="F109" i="9"/>
  <c r="E109" i="9"/>
  <c r="D109" i="9"/>
  <c r="C109" i="9"/>
  <c r="K108" i="9"/>
  <c r="J108" i="9"/>
  <c r="I108" i="9"/>
  <c r="G108" i="9"/>
  <c r="F108" i="9"/>
  <c r="E108" i="9"/>
  <c r="D108" i="9"/>
  <c r="C108" i="9"/>
  <c r="K107" i="9"/>
  <c r="J107" i="9"/>
  <c r="I107" i="9"/>
  <c r="G107" i="9"/>
  <c r="F107" i="9"/>
  <c r="E107" i="9"/>
  <c r="D107" i="9"/>
  <c r="C107" i="9"/>
  <c r="K106" i="9"/>
  <c r="J106" i="9"/>
  <c r="I106" i="9"/>
  <c r="G106" i="9"/>
  <c r="F106" i="9"/>
  <c r="E106" i="9"/>
  <c r="D106" i="9"/>
  <c r="C106" i="9"/>
  <c r="K105" i="9"/>
  <c r="J105" i="9"/>
  <c r="I105" i="9"/>
  <c r="G105" i="9"/>
  <c r="F105" i="9"/>
  <c r="E105" i="9"/>
  <c r="D105" i="9"/>
  <c r="C105" i="9"/>
  <c r="K104" i="9"/>
  <c r="J104" i="9"/>
  <c r="I104" i="9"/>
  <c r="G104" i="9"/>
  <c r="F104" i="9"/>
  <c r="E104" i="9"/>
  <c r="D104" i="9"/>
  <c r="C104" i="9"/>
  <c r="K103" i="9"/>
  <c r="J103" i="9"/>
  <c r="I103" i="9"/>
  <c r="G103" i="9"/>
  <c r="F103" i="9"/>
  <c r="E103" i="9"/>
  <c r="D103" i="9"/>
  <c r="C103" i="9"/>
  <c r="K102" i="9"/>
  <c r="J102" i="9"/>
  <c r="I102" i="9"/>
  <c r="G102" i="9"/>
  <c r="F102" i="9"/>
  <c r="E102" i="9"/>
  <c r="D102" i="9"/>
  <c r="C102" i="9"/>
  <c r="K101" i="9"/>
  <c r="J101" i="9"/>
  <c r="I101" i="9"/>
  <c r="G101" i="9"/>
  <c r="F101" i="9"/>
  <c r="E101" i="9"/>
  <c r="D101" i="9"/>
  <c r="C101" i="9"/>
  <c r="K100" i="9"/>
  <c r="J100" i="9"/>
  <c r="I100" i="9"/>
  <c r="G100" i="9"/>
  <c r="F100" i="9"/>
  <c r="E100" i="9"/>
  <c r="D100" i="9"/>
  <c r="C100" i="9"/>
  <c r="K99" i="9"/>
  <c r="J99" i="9"/>
  <c r="I99" i="9"/>
  <c r="G99" i="9"/>
  <c r="F99" i="9"/>
  <c r="E99" i="9"/>
  <c r="D99" i="9"/>
  <c r="C99" i="9"/>
  <c r="K98" i="9"/>
  <c r="J98" i="9"/>
  <c r="I98" i="9"/>
  <c r="G98" i="9"/>
  <c r="F98" i="9"/>
  <c r="E98" i="9"/>
  <c r="D98" i="9"/>
  <c r="C98" i="9"/>
  <c r="K97" i="9"/>
  <c r="J97" i="9"/>
  <c r="I97" i="9"/>
  <c r="G97" i="9"/>
  <c r="F97" i="9"/>
  <c r="E97" i="9"/>
  <c r="D97" i="9"/>
  <c r="C97" i="9"/>
  <c r="K96" i="9"/>
  <c r="J96" i="9"/>
  <c r="I96" i="9"/>
  <c r="G96" i="9"/>
  <c r="F96" i="9"/>
  <c r="E96" i="9"/>
  <c r="D96" i="9"/>
  <c r="C96" i="9"/>
  <c r="K95" i="9"/>
  <c r="J95" i="9"/>
  <c r="I95" i="9"/>
  <c r="G95" i="9"/>
  <c r="F95" i="9"/>
  <c r="E95" i="9"/>
  <c r="D95" i="9"/>
  <c r="C95" i="9"/>
  <c r="K94" i="9"/>
  <c r="J94" i="9"/>
  <c r="I94" i="9"/>
  <c r="G94" i="9"/>
  <c r="F94" i="9"/>
  <c r="E94" i="9"/>
  <c r="D94" i="9"/>
  <c r="C94" i="9"/>
  <c r="F93" i="9"/>
  <c r="C93" i="9"/>
  <c r="F92" i="9"/>
  <c r="C92" i="9"/>
  <c r="F91" i="9"/>
  <c r="C91" i="9"/>
  <c r="F90" i="9"/>
  <c r="C90" i="9"/>
  <c r="F89" i="9"/>
  <c r="C89" i="9"/>
  <c r="F88" i="9"/>
  <c r="C88" i="9"/>
  <c r="F87" i="9"/>
  <c r="C87" i="9"/>
  <c r="F86" i="9"/>
  <c r="C86" i="9"/>
  <c r="F85" i="9"/>
  <c r="C85" i="9"/>
  <c r="I84" i="9"/>
  <c r="G84" i="9"/>
  <c r="F84" i="9"/>
  <c r="C84" i="9"/>
  <c r="I83" i="9"/>
  <c r="G83" i="9"/>
  <c r="F83" i="9"/>
  <c r="C83" i="9"/>
  <c r="I82" i="9"/>
  <c r="G82" i="9"/>
  <c r="F82" i="9"/>
  <c r="C82" i="9"/>
  <c r="I81" i="9"/>
  <c r="G81" i="9"/>
  <c r="F81" i="9"/>
  <c r="C81" i="9"/>
  <c r="I80" i="9"/>
  <c r="G80" i="9"/>
  <c r="F80" i="9"/>
  <c r="C80" i="9"/>
  <c r="I79" i="9"/>
  <c r="G79" i="9"/>
  <c r="F79" i="9"/>
  <c r="C79" i="9"/>
  <c r="I78" i="9"/>
  <c r="G78" i="9"/>
  <c r="F78" i="9"/>
  <c r="C78" i="9"/>
  <c r="I77" i="9"/>
  <c r="G77" i="9"/>
  <c r="F77" i="9"/>
  <c r="C77" i="9"/>
  <c r="I76" i="9"/>
  <c r="G76" i="9"/>
  <c r="F76" i="9"/>
  <c r="C76" i="9"/>
  <c r="I75" i="9"/>
  <c r="G75" i="9"/>
  <c r="F75" i="9"/>
  <c r="C75" i="9"/>
  <c r="I74" i="9"/>
  <c r="G74" i="9"/>
  <c r="F74" i="9"/>
  <c r="C74" i="9"/>
  <c r="I73" i="9"/>
  <c r="G73" i="9"/>
  <c r="F73" i="9"/>
  <c r="C73" i="9"/>
  <c r="G72" i="9"/>
  <c r="F72" i="9"/>
  <c r="C72" i="9"/>
  <c r="G71" i="9"/>
  <c r="F71" i="9"/>
  <c r="C71" i="9"/>
  <c r="G70" i="9"/>
  <c r="F70" i="9"/>
  <c r="C70" i="9"/>
  <c r="K69" i="9"/>
  <c r="J69" i="9"/>
  <c r="I69" i="9"/>
  <c r="D69" i="9"/>
  <c r="F69" i="9" s="1"/>
  <c r="C69" i="9"/>
  <c r="E69" i="9" s="1"/>
  <c r="G69" i="9" s="1"/>
  <c r="K68" i="9"/>
  <c r="J68" i="9"/>
  <c r="I68" i="9"/>
  <c r="D68" i="9"/>
  <c r="F68" i="9" s="1"/>
  <c r="C68" i="9"/>
  <c r="E68" i="9" s="1"/>
  <c r="G68" i="9" s="1"/>
  <c r="K67" i="9"/>
  <c r="J67" i="9"/>
  <c r="I67" i="9"/>
  <c r="D67" i="9"/>
  <c r="F67" i="9" s="1"/>
  <c r="C67" i="9"/>
  <c r="E67" i="9" s="1"/>
  <c r="K66" i="9"/>
  <c r="J66" i="9"/>
  <c r="I66" i="9"/>
  <c r="D66" i="9"/>
  <c r="F66" i="9" s="1"/>
  <c r="C66" i="9"/>
  <c r="K65" i="9"/>
  <c r="J65" i="9"/>
  <c r="I65" i="9"/>
  <c r="D65" i="9"/>
  <c r="F65" i="9" s="1"/>
  <c r="C65" i="9"/>
  <c r="E65" i="9" s="1"/>
  <c r="G65" i="9" s="1"/>
  <c r="K64" i="9"/>
  <c r="J64" i="9"/>
  <c r="I64" i="9"/>
  <c r="D64" i="9"/>
  <c r="F64" i="9" s="1"/>
  <c r="C64" i="9"/>
  <c r="K63" i="9"/>
  <c r="J63" i="9"/>
  <c r="I63" i="9"/>
  <c r="D63" i="9"/>
  <c r="C63" i="9"/>
  <c r="E63" i="9" s="1"/>
  <c r="G63" i="9" s="1"/>
  <c r="K62" i="9"/>
  <c r="J62" i="9"/>
  <c r="I62" i="9"/>
  <c r="D62" i="9"/>
  <c r="F62" i="9" s="1"/>
  <c r="C62" i="9"/>
  <c r="E62" i="9" s="1"/>
  <c r="K61" i="9"/>
  <c r="J61" i="9"/>
  <c r="I61" i="9"/>
  <c r="D61" i="9"/>
  <c r="F61" i="9" s="1"/>
  <c r="C61" i="9"/>
  <c r="E61" i="9" s="1"/>
  <c r="G61" i="9" s="1"/>
  <c r="K60" i="9"/>
  <c r="J60" i="9"/>
  <c r="I60" i="9"/>
  <c r="D60" i="9"/>
  <c r="F60" i="9" s="1"/>
  <c r="C60" i="9"/>
  <c r="E60" i="9" s="1"/>
  <c r="K59" i="9"/>
  <c r="J59" i="9"/>
  <c r="I59" i="9"/>
  <c r="D59" i="9"/>
  <c r="F59" i="9" s="1"/>
  <c r="C59" i="9"/>
  <c r="E59" i="9" s="1"/>
  <c r="K58" i="9"/>
  <c r="J58" i="9"/>
  <c r="I58" i="9"/>
  <c r="D58" i="9"/>
  <c r="F58" i="9" s="1"/>
  <c r="C58" i="9"/>
  <c r="K57" i="9"/>
  <c r="J57" i="9"/>
  <c r="I57" i="9"/>
  <c r="D57" i="9"/>
  <c r="F57" i="9" s="1"/>
  <c r="C57" i="9"/>
  <c r="K56" i="9"/>
  <c r="J56" i="9"/>
  <c r="I56" i="9"/>
  <c r="D56" i="9"/>
  <c r="F56" i="9" s="1"/>
  <c r="C56" i="9"/>
  <c r="K55" i="9"/>
  <c r="J55" i="9"/>
  <c r="I55" i="9"/>
  <c r="D55" i="9"/>
  <c r="C55" i="9"/>
  <c r="E55" i="9" s="1"/>
  <c r="G55" i="9" s="1"/>
  <c r="K54" i="9"/>
  <c r="J54" i="9"/>
  <c r="I54" i="9"/>
  <c r="D54" i="9"/>
  <c r="F54" i="9" s="1"/>
  <c r="C54" i="9"/>
  <c r="E54" i="9" s="1"/>
  <c r="K53" i="9"/>
  <c r="J53" i="9"/>
  <c r="I53" i="9"/>
  <c r="D53" i="9"/>
  <c r="F53" i="9" s="1"/>
  <c r="C53" i="9"/>
  <c r="E53" i="9" s="1"/>
  <c r="G53" i="9" s="1"/>
  <c r="K52" i="9"/>
  <c r="J52" i="9"/>
  <c r="I52" i="9"/>
  <c r="D52" i="9"/>
  <c r="F52" i="9" s="1"/>
  <c r="C52" i="9"/>
  <c r="E52" i="9" s="1"/>
  <c r="G52" i="9" s="1"/>
  <c r="K51" i="9"/>
  <c r="J51" i="9"/>
  <c r="I51" i="9"/>
  <c r="D51" i="9"/>
  <c r="F51" i="9" s="1"/>
  <c r="C51" i="9"/>
  <c r="E51" i="9" s="1"/>
  <c r="K50" i="9"/>
  <c r="J50" i="9"/>
  <c r="I50" i="9"/>
  <c r="D50" i="9"/>
  <c r="F50" i="9" s="1"/>
  <c r="C50" i="9"/>
  <c r="K49" i="9"/>
  <c r="J49" i="9"/>
  <c r="I49" i="9"/>
  <c r="D49" i="9"/>
  <c r="F49" i="9" s="1"/>
  <c r="C49" i="9"/>
  <c r="E49" i="9" s="1"/>
  <c r="G49" i="9" s="1"/>
  <c r="K48" i="9"/>
  <c r="J48" i="9"/>
  <c r="I48" i="9"/>
  <c r="D48" i="9"/>
  <c r="F48" i="9" s="1"/>
  <c r="C48" i="9"/>
  <c r="K47" i="9"/>
  <c r="J47" i="9"/>
  <c r="I47" i="9"/>
  <c r="D47" i="9"/>
  <c r="C47" i="9"/>
  <c r="E47" i="9" s="1"/>
  <c r="G47" i="9" s="1"/>
  <c r="K46" i="9"/>
  <c r="J46" i="9"/>
  <c r="I46" i="9"/>
  <c r="D46" i="9"/>
  <c r="F46" i="9" s="1"/>
  <c r="C46" i="9"/>
  <c r="E46" i="9" s="1"/>
  <c r="K45" i="9"/>
  <c r="J45" i="9"/>
  <c r="I45" i="9"/>
  <c r="D45" i="9"/>
  <c r="F45" i="9" s="1"/>
  <c r="C45" i="9"/>
  <c r="E45" i="9" s="1"/>
  <c r="G45" i="9" s="1"/>
  <c r="K44" i="9"/>
  <c r="J44" i="9"/>
  <c r="I44" i="9"/>
  <c r="D44" i="9"/>
  <c r="F44" i="9" s="1"/>
  <c r="C44" i="9"/>
  <c r="E44" i="9" s="1"/>
  <c r="G44" i="9" s="1"/>
  <c r="K43" i="9"/>
  <c r="J43" i="9"/>
  <c r="I43" i="9"/>
  <c r="D43" i="9"/>
  <c r="F43" i="9" s="1"/>
  <c r="C43" i="9"/>
  <c r="E43" i="9" s="1"/>
  <c r="K42" i="9"/>
  <c r="J42" i="9"/>
  <c r="I42" i="9"/>
  <c r="D42" i="9"/>
  <c r="F42" i="9" s="1"/>
  <c r="C42" i="9"/>
  <c r="K41" i="9"/>
  <c r="J41" i="9"/>
  <c r="I41" i="9"/>
  <c r="D41" i="9"/>
  <c r="F41" i="9" s="1"/>
  <c r="C41" i="9"/>
  <c r="E41" i="9" s="1"/>
  <c r="G41" i="9" s="1"/>
  <c r="K40" i="9"/>
  <c r="J40" i="9"/>
  <c r="I40" i="9"/>
  <c r="D40" i="9"/>
  <c r="F40" i="9" s="1"/>
  <c r="C40" i="9"/>
  <c r="K39" i="9"/>
  <c r="J39" i="9"/>
  <c r="I39" i="9"/>
  <c r="D39" i="9"/>
  <c r="C39" i="9"/>
  <c r="E39" i="9" s="1"/>
  <c r="G39" i="9" s="1"/>
  <c r="K38" i="9"/>
  <c r="J38" i="9"/>
  <c r="I38" i="9"/>
  <c r="D38" i="9"/>
  <c r="F38" i="9" s="1"/>
  <c r="C38" i="9"/>
  <c r="E38" i="9" s="1"/>
  <c r="K37" i="9"/>
  <c r="J37" i="9"/>
  <c r="I37" i="9"/>
  <c r="D37" i="9"/>
  <c r="F37" i="9" s="1"/>
  <c r="C37" i="9"/>
  <c r="E37" i="9" s="1"/>
  <c r="K36" i="9"/>
  <c r="J36" i="9"/>
  <c r="I36" i="9"/>
  <c r="D36" i="9"/>
  <c r="F36" i="9" s="1"/>
  <c r="C36" i="9"/>
  <c r="E36" i="9" s="1"/>
  <c r="G36" i="9" s="1"/>
  <c r="K35" i="9"/>
  <c r="J35" i="9"/>
  <c r="I35" i="9"/>
  <c r="D35" i="9"/>
  <c r="F35" i="9" s="1"/>
  <c r="C35" i="9"/>
  <c r="E35" i="9" s="1"/>
  <c r="K34" i="9"/>
  <c r="J34" i="9"/>
  <c r="I34" i="9"/>
  <c r="D34" i="9"/>
  <c r="F34" i="9" s="1"/>
  <c r="C34" i="9"/>
  <c r="K33" i="9"/>
  <c r="J33" i="9"/>
  <c r="I33" i="9"/>
  <c r="D33" i="9"/>
  <c r="F33" i="9" s="1"/>
  <c r="C33" i="9"/>
  <c r="E33" i="9" s="1"/>
  <c r="G33" i="9" s="1"/>
  <c r="K32" i="9"/>
  <c r="J32" i="9"/>
  <c r="I32" i="9"/>
  <c r="D32" i="9"/>
  <c r="F32" i="9" s="1"/>
  <c r="C32" i="9"/>
  <c r="K31" i="9"/>
  <c r="J31" i="9"/>
  <c r="I31" i="9"/>
  <c r="D31" i="9"/>
  <c r="C31" i="9"/>
  <c r="E31" i="9" s="1"/>
  <c r="G31" i="9" s="1"/>
  <c r="K30" i="9"/>
  <c r="J30" i="9"/>
  <c r="I30" i="9"/>
  <c r="D30" i="9"/>
  <c r="F30" i="9" s="1"/>
  <c r="C30" i="9"/>
  <c r="E30" i="9" s="1"/>
  <c r="K29" i="9"/>
  <c r="J29" i="9"/>
  <c r="I29" i="9"/>
  <c r="D29" i="9"/>
  <c r="F29" i="9" s="1"/>
  <c r="C29" i="9"/>
  <c r="E29" i="9" s="1"/>
  <c r="K28" i="9"/>
  <c r="J28" i="9"/>
  <c r="I28" i="9"/>
  <c r="D28" i="9"/>
  <c r="F28" i="9" s="1"/>
  <c r="C28" i="9"/>
  <c r="E28" i="9" s="1"/>
  <c r="G28" i="9" s="1"/>
  <c r="K27" i="9"/>
  <c r="J27" i="9"/>
  <c r="I27" i="9"/>
  <c r="D27" i="9"/>
  <c r="F27" i="9" s="1"/>
  <c r="C27" i="9"/>
  <c r="E27" i="9" s="1"/>
  <c r="K26" i="9"/>
  <c r="J26" i="9"/>
  <c r="I26" i="9"/>
  <c r="D26" i="9"/>
  <c r="F26" i="9" s="1"/>
  <c r="C26" i="9"/>
  <c r="K25" i="9"/>
  <c r="J25" i="9"/>
  <c r="I25" i="9"/>
  <c r="D25" i="9"/>
  <c r="F25" i="9" s="1"/>
  <c r="C25" i="9"/>
  <c r="K24" i="9"/>
  <c r="J24" i="9"/>
  <c r="I24" i="9"/>
  <c r="D24" i="9"/>
  <c r="F24" i="9" s="1"/>
  <c r="C24" i="9"/>
  <c r="K23" i="9"/>
  <c r="J23" i="9"/>
  <c r="I23" i="9"/>
  <c r="D23" i="9"/>
  <c r="C23" i="9"/>
  <c r="E23" i="9" s="1"/>
  <c r="G23" i="9" s="1"/>
  <c r="K22" i="9"/>
  <c r="J22" i="9"/>
  <c r="I22" i="9"/>
  <c r="D22" i="9"/>
  <c r="F22" i="9" s="1"/>
  <c r="C22" i="9"/>
  <c r="E22" i="9" s="1"/>
  <c r="K21" i="9"/>
  <c r="J21" i="9"/>
  <c r="I21" i="9"/>
  <c r="D21" i="9"/>
  <c r="F21" i="9" s="1"/>
  <c r="C21" i="9"/>
  <c r="E21" i="9" s="1"/>
  <c r="K20" i="9"/>
  <c r="J20" i="9"/>
  <c r="I20" i="9"/>
  <c r="D20" i="9"/>
  <c r="F20" i="9" s="1"/>
  <c r="C20" i="9"/>
  <c r="E20" i="9" s="1"/>
  <c r="G20" i="9" s="1"/>
  <c r="K19" i="9"/>
  <c r="J19" i="9"/>
  <c r="I19" i="9"/>
  <c r="D19" i="9"/>
  <c r="F19" i="9" s="1"/>
  <c r="C19" i="9"/>
  <c r="E19" i="9" s="1"/>
  <c r="K18" i="9"/>
  <c r="J18" i="9"/>
  <c r="I18" i="9"/>
  <c r="D18" i="9"/>
  <c r="F18" i="9" s="1"/>
  <c r="C18" i="9"/>
  <c r="K17" i="9"/>
  <c r="J17" i="9"/>
  <c r="I17" i="9"/>
  <c r="D17" i="9"/>
  <c r="F17" i="9" s="1"/>
  <c r="C17" i="9"/>
  <c r="E17" i="9" s="1"/>
  <c r="G17" i="9" s="1"/>
  <c r="K16" i="9"/>
  <c r="J16" i="9"/>
  <c r="I16" i="9"/>
  <c r="D16" i="9"/>
  <c r="F16" i="9" s="1"/>
  <c r="C16" i="9"/>
  <c r="K15" i="9"/>
  <c r="J15" i="9"/>
  <c r="I15" i="9"/>
  <c r="D15" i="9"/>
  <c r="C15" i="9"/>
  <c r="E15" i="9" s="1"/>
  <c r="G15" i="9" s="1"/>
  <c r="K14" i="9"/>
  <c r="J14" i="9"/>
  <c r="I14" i="9"/>
  <c r="D14" i="9"/>
  <c r="F14" i="9" s="1"/>
  <c r="C14" i="9"/>
  <c r="E14" i="9" s="1"/>
  <c r="K13" i="9"/>
  <c r="J13" i="9"/>
  <c r="I13" i="9"/>
  <c r="D13" i="9"/>
  <c r="F13" i="9" s="1"/>
  <c r="C13" i="9"/>
  <c r="E13" i="9" s="1"/>
  <c r="K12" i="9"/>
  <c r="J12" i="9"/>
  <c r="I12" i="9"/>
  <c r="D12" i="9"/>
  <c r="F12" i="9" s="1"/>
  <c r="C12" i="9"/>
  <c r="E12" i="9" s="1"/>
  <c r="G12" i="9" s="1"/>
  <c r="K11" i="9"/>
  <c r="J11" i="9"/>
  <c r="I11" i="9"/>
  <c r="D11" i="9"/>
  <c r="F11" i="9" s="1"/>
  <c r="C11" i="9"/>
  <c r="E11" i="9" s="1"/>
  <c r="K10" i="9"/>
  <c r="J10" i="9"/>
  <c r="I10" i="9"/>
  <c r="D10" i="9"/>
  <c r="F10" i="9" s="1"/>
  <c r="C10" i="9"/>
  <c r="K9" i="9"/>
  <c r="J9" i="9"/>
  <c r="I9" i="9"/>
  <c r="D9" i="9"/>
  <c r="F9" i="9" s="1"/>
  <c r="C9" i="9"/>
  <c r="H85" i="9" l="1"/>
  <c r="H93" i="9"/>
  <c r="H87" i="9"/>
  <c r="H91" i="9"/>
  <c r="H73" i="9"/>
  <c r="L73" i="9" s="1"/>
  <c r="H99" i="9"/>
  <c r="L99" i="9" s="1"/>
  <c r="H120" i="9"/>
  <c r="L120" i="9" s="1"/>
  <c r="C8" i="9"/>
  <c r="H80" i="9"/>
  <c r="L80" i="9" s="1"/>
  <c r="H97" i="9"/>
  <c r="L97" i="9" s="1"/>
  <c r="H103" i="9"/>
  <c r="L103" i="9" s="1"/>
  <c r="H112" i="9"/>
  <c r="L112" i="9" s="1"/>
  <c r="J8" i="9"/>
  <c r="H100" i="9"/>
  <c r="L100" i="9" s="1"/>
  <c r="H75" i="9"/>
  <c r="L75" i="9" s="1"/>
  <c r="H70" i="9"/>
  <c r="H86" i="9"/>
  <c r="H89" i="9"/>
  <c r="H92" i="9"/>
  <c r="H101" i="9"/>
  <c r="L101" i="9" s="1"/>
  <c r="H104" i="9"/>
  <c r="L104" i="9" s="1"/>
  <c r="H128" i="9"/>
  <c r="L128" i="9" s="1"/>
  <c r="K8" i="9"/>
  <c r="H94" i="9"/>
  <c r="L94" i="9" s="1"/>
  <c r="I8" i="9"/>
  <c r="H155" i="9"/>
  <c r="L155" i="9" s="1"/>
  <c r="F8" i="9"/>
  <c r="H121" i="9"/>
  <c r="L121" i="9" s="1"/>
  <c r="H126" i="9"/>
  <c r="L126" i="9" s="1"/>
  <c r="H136" i="9"/>
  <c r="L136" i="9" s="1"/>
  <c r="H144" i="9"/>
  <c r="H96" i="9"/>
  <c r="L96" i="9" s="1"/>
  <c r="H138" i="9"/>
  <c r="L138" i="9" s="1"/>
  <c r="H106" i="9"/>
  <c r="L106" i="9" s="1"/>
  <c r="H77" i="9"/>
  <c r="L77" i="9" s="1"/>
  <c r="H79" i="9"/>
  <c r="L79" i="9" s="1"/>
  <c r="H76" i="9"/>
  <c r="L76" i="9" s="1"/>
  <c r="H78" i="9"/>
  <c r="L78" i="9" s="1"/>
  <c r="G60" i="9"/>
  <c r="H60" i="9" s="1"/>
  <c r="L60" i="9" s="1"/>
  <c r="H12" i="9"/>
  <c r="L12" i="9" s="1"/>
  <c r="H102" i="9"/>
  <c r="L102" i="9" s="1"/>
  <c r="H105" i="9"/>
  <c r="L105" i="9" s="1"/>
  <c r="H107" i="9"/>
  <c r="L107" i="9" s="1"/>
  <c r="H108" i="9"/>
  <c r="L108" i="9" s="1"/>
  <c r="H109" i="9"/>
  <c r="L109" i="9" s="1"/>
  <c r="H111" i="9"/>
  <c r="L111" i="9" s="1"/>
  <c r="H20" i="9"/>
  <c r="L20" i="9" s="1"/>
  <c r="E25" i="9"/>
  <c r="G25" i="9" s="1"/>
  <c r="H28" i="9"/>
  <c r="L28" i="9" s="1"/>
  <c r="E57" i="9"/>
  <c r="G57" i="9" s="1"/>
  <c r="H81" i="9"/>
  <c r="L81" i="9" s="1"/>
  <c r="H83" i="9"/>
  <c r="L83" i="9" s="1"/>
  <c r="H110" i="9"/>
  <c r="L110" i="9" s="1"/>
  <c r="H113" i="9"/>
  <c r="L113" i="9" s="1"/>
  <c r="H115" i="9"/>
  <c r="L115" i="9" s="1"/>
  <c r="H116" i="9"/>
  <c r="L116" i="9" s="1"/>
  <c r="H117" i="9"/>
  <c r="L117" i="9" s="1"/>
  <c r="H119" i="9"/>
  <c r="L119" i="9" s="1"/>
  <c r="H69" i="9"/>
  <c r="L69" i="9" s="1"/>
  <c r="H71" i="9"/>
  <c r="H88" i="9"/>
  <c r="H98" i="9"/>
  <c r="L98" i="9" s="1"/>
  <c r="H118" i="9"/>
  <c r="L118" i="9" s="1"/>
  <c r="H123" i="9"/>
  <c r="L123" i="9" s="1"/>
  <c r="H124" i="9"/>
  <c r="L124" i="9" s="1"/>
  <c r="H125" i="9"/>
  <c r="L125" i="9" s="1"/>
  <c r="H127" i="9"/>
  <c r="L127" i="9" s="1"/>
  <c r="H36" i="9"/>
  <c r="L36" i="9" s="1"/>
  <c r="H131" i="9"/>
  <c r="L131" i="9" s="1"/>
  <c r="H132" i="9"/>
  <c r="L132" i="9" s="1"/>
  <c r="H133" i="9"/>
  <c r="L133" i="9" s="1"/>
  <c r="H135" i="9"/>
  <c r="L135" i="9" s="1"/>
  <c r="H114" i="9"/>
  <c r="L114" i="9" s="1"/>
  <c r="H129" i="9"/>
  <c r="L129" i="9" s="1"/>
  <c r="H134" i="9"/>
  <c r="L134" i="9" s="1"/>
  <c r="H139" i="9"/>
  <c r="L139" i="9" s="1"/>
  <c r="H140" i="9"/>
  <c r="L140" i="9" s="1"/>
  <c r="H141" i="9"/>
  <c r="L141" i="9" s="1"/>
  <c r="H143" i="9"/>
  <c r="L143" i="9" s="1"/>
  <c r="H72" i="9"/>
  <c r="H74" i="9"/>
  <c r="L74" i="9" s="1"/>
  <c r="H84" i="9"/>
  <c r="L84" i="9" s="1"/>
  <c r="H90" i="9"/>
  <c r="H122" i="9"/>
  <c r="L122" i="9" s="1"/>
  <c r="H137" i="9"/>
  <c r="L137" i="9" s="1"/>
  <c r="H142" i="9"/>
  <c r="L142" i="9" s="1"/>
  <c r="H82" i="9"/>
  <c r="L82" i="9" s="1"/>
  <c r="H95" i="9"/>
  <c r="L95" i="9" s="1"/>
  <c r="H130" i="9"/>
  <c r="L130" i="9" s="1"/>
  <c r="H156" i="9"/>
  <c r="L156" i="9" s="1"/>
  <c r="G19" i="9"/>
  <c r="H19" i="9" s="1"/>
  <c r="L19" i="9" s="1"/>
  <c r="G51" i="9"/>
  <c r="H51" i="9" s="1"/>
  <c r="L51" i="9" s="1"/>
  <c r="H52" i="9"/>
  <c r="L52" i="9" s="1"/>
  <c r="H61" i="9"/>
  <c r="L61" i="9" s="1"/>
  <c r="G11" i="9"/>
  <c r="H11" i="9" s="1"/>
  <c r="L11" i="9" s="1"/>
  <c r="H33" i="9"/>
  <c r="L33" i="9" s="1"/>
  <c r="G37" i="9"/>
  <c r="H37" i="9" s="1"/>
  <c r="L37" i="9" s="1"/>
  <c r="H65" i="9"/>
  <c r="L65" i="9" s="1"/>
  <c r="G29" i="9"/>
  <c r="H29" i="9" s="1"/>
  <c r="L29" i="9" s="1"/>
  <c r="G27" i="9"/>
  <c r="H27" i="9" s="1"/>
  <c r="L27" i="9" s="1"/>
  <c r="G59" i="9"/>
  <c r="H59" i="9" s="1"/>
  <c r="L59" i="9" s="1"/>
  <c r="H68" i="9"/>
  <c r="L68" i="9" s="1"/>
  <c r="H41" i="9"/>
  <c r="L41" i="9" s="1"/>
  <c r="G35" i="9"/>
  <c r="H35" i="9" s="1"/>
  <c r="L35" i="9" s="1"/>
  <c r="H45" i="9"/>
  <c r="L45" i="9" s="1"/>
  <c r="G67" i="9"/>
  <c r="H67" i="9" s="1"/>
  <c r="L67" i="9" s="1"/>
  <c r="G13" i="9"/>
  <c r="H13" i="9" s="1"/>
  <c r="L13" i="9" s="1"/>
  <c r="H17" i="9"/>
  <c r="L17" i="9" s="1"/>
  <c r="H49" i="9"/>
  <c r="L49" i="9" s="1"/>
  <c r="G21" i="9"/>
  <c r="H21" i="9" s="1"/>
  <c r="L21" i="9" s="1"/>
  <c r="G43" i="9"/>
  <c r="H43" i="9" s="1"/>
  <c r="L43" i="9" s="1"/>
  <c r="H44" i="9"/>
  <c r="L44" i="9" s="1"/>
  <c r="H53" i="9"/>
  <c r="L53" i="9" s="1"/>
  <c r="G14" i="9"/>
  <c r="H14" i="9" s="1"/>
  <c r="L14" i="9" s="1"/>
  <c r="F15" i="9"/>
  <c r="H15" i="9" s="1"/>
  <c r="L15" i="9" s="1"/>
  <c r="E16" i="9"/>
  <c r="G16" i="9" s="1"/>
  <c r="G22" i="9"/>
  <c r="H22" i="9" s="1"/>
  <c r="L22" i="9" s="1"/>
  <c r="F23" i="9"/>
  <c r="H23" i="9" s="1"/>
  <c r="L23" i="9" s="1"/>
  <c r="E24" i="9"/>
  <c r="G24" i="9" s="1"/>
  <c r="G30" i="9"/>
  <c r="H30" i="9" s="1"/>
  <c r="L30" i="9" s="1"/>
  <c r="F31" i="9"/>
  <c r="H31" i="9" s="1"/>
  <c r="L31" i="9" s="1"/>
  <c r="E32" i="9"/>
  <c r="G32" i="9" s="1"/>
  <c r="G38" i="9"/>
  <c r="H38" i="9" s="1"/>
  <c r="L38" i="9" s="1"/>
  <c r="F39" i="9"/>
  <c r="H39" i="9" s="1"/>
  <c r="L39" i="9" s="1"/>
  <c r="E40" i="9"/>
  <c r="G40" i="9" s="1"/>
  <c r="G46" i="9"/>
  <c r="H46" i="9" s="1"/>
  <c r="L46" i="9" s="1"/>
  <c r="F47" i="9"/>
  <c r="H47" i="9" s="1"/>
  <c r="L47" i="9" s="1"/>
  <c r="E48" i="9"/>
  <c r="G48" i="9" s="1"/>
  <c r="G54" i="9"/>
  <c r="H54" i="9" s="1"/>
  <c r="L54" i="9" s="1"/>
  <c r="F55" i="9"/>
  <c r="H55" i="9" s="1"/>
  <c r="L55" i="9" s="1"/>
  <c r="E56" i="9"/>
  <c r="G56" i="9" s="1"/>
  <c r="G62" i="9"/>
  <c r="H62" i="9" s="1"/>
  <c r="L62" i="9" s="1"/>
  <c r="F63" i="9"/>
  <c r="H63" i="9" s="1"/>
  <c r="L63" i="9" s="1"/>
  <c r="E64" i="9"/>
  <c r="G64" i="9" s="1"/>
  <c r="D8" i="9"/>
  <c r="E18" i="9"/>
  <c r="G18" i="9" s="1"/>
  <c r="E26" i="9"/>
  <c r="G26" i="9" s="1"/>
  <c r="E34" i="9"/>
  <c r="G34" i="9" s="1"/>
  <c r="E42" i="9"/>
  <c r="G42" i="9" s="1"/>
  <c r="E50" i="9"/>
  <c r="G50" i="9" s="1"/>
  <c r="E58" i="9"/>
  <c r="G58" i="9" s="1"/>
  <c r="E66" i="9"/>
  <c r="G66" i="9" s="1"/>
  <c r="E10" i="9"/>
  <c r="G10" i="9" s="1"/>
  <c r="E9" i="9"/>
  <c r="H16" i="9" l="1"/>
  <c r="L16" i="9" s="1"/>
  <c r="H26" i="9"/>
  <c r="L26" i="9" s="1"/>
  <c r="H56" i="9"/>
  <c r="L56" i="9" s="1"/>
  <c r="H64" i="9"/>
  <c r="L64" i="9" s="1"/>
  <c r="H66" i="9"/>
  <c r="L66" i="9" s="1"/>
  <c r="H50" i="9"/>
  <c r="L50" i="9" s="1"/>
  <c r="H48" i="9"/>
  <c r="L48" i="9" s="1"/>
  <c r="H58" i="9"/>
  <c r="L58" i="9" s="1"/>
  <c r="H57" i="9"/>
  <c r="L57" i="9" s="1"/>
  <c r="H42" i="9"/>
  <c r="L42" i="9" s="1"/>
  <c r="H25" i="9"/>
  <c r="L25" i="9" s="1"/>
  <c r="H40" i="9"/>
  <c r="L40" i="9" s="1"/>
  <c r="G9" i="9"/>
  <c r="G8" i="9" s="1"/>
  <c r="E8" i="9"/>
  <c r="H10" i="9"/>
  <c r="L10" i="9" s="1"/>
  <c r="H32" i="9"/>
  <c r="L32" i="9" s="1"/>
  <c r="H34" i="9"/>
  <c r="L34" i="9" s="1"/>
  <c r="H18" i="9"/>
  <c r="L18" i="9" s="1"/>
  <c r="H24" i="9"/>
  <c r="L24" i="9" s="1"/>
  <c r="H8" i="9" l="1"/>
  <c r="L8" i="9" s="1"/>
  <c r="H9" i="9"/>
  <c r="L9" i="9" s="1"/>
  <c r="I24" i="4"/>
  <c r="I25" i="4"/>
  <c r="I26" i="4"/>
  <c r="I27" i="4"/>
  <c r="I28" i="4"/>
  <c r="I29" i="4"/>
  <c r="I30" i="4"/>
  <c r="I31" i="4"/>
  <c r="I32" i="4"/>
  <c r="I33" i="4"/>
  <c r="I34" i="4"/>
  <c r="I35" i="4"/>
  <c r="I39" i="4"/>
  <c r="I41"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10" i="4"/>
  <c r="I11" i="4"/>
  <c r="I12" i="4"/>
  <c r="I13" i="4"/>
  <c r="I14" i="4"/>
  <c r="I15" i="4"/>
  <c r="I16" i="4"/>
  <c r="I17" i="4"/>
  <c r="I18" i="4"/>
  <c r="I19" i="4"/>
  <c r="I20" i="4"/>
  <c r="I21" i="4"/>
  <c r="I22" i="4"/>
  <c r="I23" i="4"/>
  <c r="I9" i="4"/>
  <c r="I8" i="4" s="1"/>
  <c r="D12" i="4" l="1"/>
  <c r="D13" i="4"/>
  <c r="D14" i="4"/>
  <c r="D48" i="4"/>
  <c r="D49" i="4"/>
  <c r="D50" i="4"/>
  <c r="D51" i="4"/>
  <c r="D52" i="4"/>
  <c r="D53" i="4"/>
  <c r="D54" i="4"/>
  <c r="D55" i="4"/>
  <c r="D56" i="4"/>
  <c r="D57" i="4"/>
  <c r="D58" i="4"/>
  <c r="D59" i="4"/>
  <c r="D60" i="4"/>
  <c r="D61" i="4"/>
  <c r="D62" i="4"/>
  <c r="D63" i="4"/>
  <c r="D64" i="4"/>
  <c r="D65" i="4"/>
  <c r="D66" i="4"/>
  <c r="D67" i="4"/>
  <c r="D68" i="4"/>
  <c r="D70" i="4"/>
  <c r="D71" i="4"/>
  <c r="D72" i="4"/>
  <c r="D73" i="4"/>
  <c r="D74" i="4"/>
  <c r="C85" i="4"/>
  <c r="H85" i="4" s="1"/>
  <c r="H59" i="4" l="1"/>
  <c r="K93" i="4"/>
  <c r="K94" i="4"/>
  <c r="K95" i="4"/>
  <c r="K92" i="4"/>
  <c r="J93" i="4"/>
  <c r="J94" i="4"/>
  <c r="J92" i="4"/>
  <c r="K10" i="4"/>
  <c r="K11" i="4"/>
  <c r="K12" i="4"/>
  <c r="K13" i="4"/>
  <c r="K14" i="4"/>
  <c r="K15" i="4"/>
  <c r="K16" i="4"/>
  <c r="K17" i="4"/>
  <c r="K18" i="4"/>
  <c r="K19" i="4"/>
  <c r="K20" i="4"/>
  <c r="K21" i="4"/>
  <c r="K22" i="4"/>
  <c r="K23" i="4"/>
  <c r="K24" i="4"/>
  <c r="K25" i="4"/>
  <c r="K26" i="4"/>
  <c r="K27" i="4"/>
  <c r="K28" i="4"/>
  <c r="K29" i="4"/>
  <c r="K30" i="4"/>
  <c r="K31" i="4"/>
  <c r="K32" i="4"/>
  <c r="K33" i="4"/>
  <c r="K34" i="4"/>
  <c r="K35" i="4"/>
  <c r="K39" i="4"/>
  <c r="K41" i="4"/>
  <c r="K46" i="4"/>
  <c r="K47" i="4"/>
  <c r="K48" i="4"/>
  <c r="K49" i="4"/>
  <c r="K50" i="4"/>
  <c r="K51" i="4"/>
  <c r="K52" i="4"/>
  <c r="K53" i="4"/>
  <c r="K54" i="4"/>
  <c r="K55" i="4"/>
  <c r="K56" i="4"/>
  <c r="K57" i="4"/>
  <c r="K58" i="4"/>
  <c r="K59" i="4"/>
  <c r="K60" i="4"/>
  <c r="K61" i="4"/>
  <c r="K62" i="4"/>
  <c r="K63" i="4"/>
  <c r="K64" i="4"/>
  <c r="K65" i="4"/>
  <c r="K66" i="4"/>
  <c r="K67" i="4"/>
  <c r="J10" i="4"/>
  <c r="J11" i="4"/>
  <c r="J12" i="4"/>
  <c r="J13" i="4"/>
  <c r="J14" i="4"/>
  <c r="J15" i="4"/>
  <c r="J16" i="4"/>
  <c r="J17" i="4"/>
  <c r="J18" i="4"/>
  <c r="J19" i="4"/>
  <c r="J20" i="4"/>
  <c r="J21" i="4"/>
  <c r="J22" i="4"/>
  <c r="J23" i="4"/>
  <c r="J24" i="4"/>
  <c r="J25" i="4"/>
  <c r="J26" i="4"/>
  <c r="J27" i="4"/>
  <c r="J28" i="4"/>
  <c r="J29" i="4"/>
  <c r="J30" i="4"/>
  <c r="J31" i="4"/>
  <c r="J32" i="4"/>
  <c r="J33" i="4"/>
  <c r="J34" i="4"/>
  <c r="J35" i="4"/>
  <c r="J39" i="4"/>
  <c r="J41" i="4"/>
  <c r="J46" i="4"/>
  <c r="J47" i="4"/>
  <c r="J48" i="4"/>
  <c r="J49" i="4"/>
  <c r="J50" i="4"/>
  <c r="J51" i="4"/>
  <c r="J52" i="4"/>
  <c r="J53" i="4"/>
  <c r="J54" i="4"/>
  <c r="J55" i="4"/>
  <c r="J56" i="4"/>
  <c r="J57" i="4"/>
  <c r="J58" i="4"/>
  <c r="J59" i="4"/>
  <c r="J60" i="4"/>
  <c r="J61" i="4"/>
  <c r="J62" i="4"/>
  <c r="J63" i="4"/>
  <c r="J64" i="4"/>
  <c r="J65" i="4"/>
  <c r="J66" i="4"/>
  <c r="J67" i="4"/>
  <c r="J68" i="4"/>
  <c r="J69" i="4"/>
  <c r="J70" i="4"/>
  <c r="J71" i="4"/>
  <c r="J73" i="4"/>
  <c r="F93" i="4"/>
  <c r="F92" i="4"/>
  <c r="D93" i="4"/>
  <c r="D94" i="4"/>
  <c r="D95" i="4"/>
  <c r="D92" i="4"/>
  <c r="D8" i="4" s="1"/>
  <c r="K8" i="4" l="1"/>
  <c r="J9" i="4"/>
  <c r="J8" i="4" s="1"/>
  <c r="F81" i="4"/>
  <c r="H81" i="4" s="1"/>
  <c r="F87" i="4"/>
  <c r="F88" i="4"/>
  <c r="F90" i="4"/>
  <c r="F91" i="4"/>
  <c r="C9" i="4"/>
  <c r="H9" i="4" s="1"/>
  <c r="C93" i="4"/>
  <c r="H93" i="4" s="1"/>
  <c r="C94" i="4"/>
  <c r="H94" i="4" s="1"/>
  <c r="C95" i="4"/>
  <c r="H95" i="4" s="1"/>
  <c r="C92" i="4"/>
  <c r="H92" i="4" s="1"/>
  <c r="C10" i="4"/>
  <c r="H10" i="4" s="1"/>
  <c r="C11" i="4"/>
  <c r="C12" i="4"/>
  <c r="C13" i="4"/>
  <c r="C14" i="4"/>
  <c r="C15" i="4"/>
  <c r="C16" i="4"/>
  <c r="C17" i="4"/>
  <c r="C18" i="4"/>
  <c r="C19" i="4"/>
  <c r="C20" i="4"/>
  <c r="C21" i="4"/>
  <c r="C22" i="4"/>
  <c r="C23" i="4"/>
  <c r="C24" i="4"/>
  <c r="C25" i="4"/>
  <c r="C26" i="4"/>
  <c r="C27" i="4"/>
  <c r="C28" i="4"/>
  <c r="C29" i="4"/>
  <c r="C30" i="4"/>
  <c r="C31" i="4"/>
  <c r="C32" i="4"/>
  <c r="C33" i="4"/>
  <c r="C34" i="4"/>
  <c r="C35" i="4"/>
  <c r="C36" i="4"/>
  <c r="C39" i="4"/>
  <c r="H39" i="4" s="1"/>
  <c r="C41" i="4"/>
  <c r="H41" i="4" s="1"/>
  <c r="C47" i="4"/>
  <c r="H47" i="4" s="1"/>
  <c r="C48" i="4"/>
  <c r="H48" i="4" s="1"/>
  <c r="C49" i="4"/>
  <c r="H49" i="4" s="1"/>
  <c r="C50" i="4"/>
  <c r="H50" i="4" s="1"/>
  <c r="C51" i="4"/>
  <c r="H51" i="4" s="1"/>
  <c r="C52" i="4"/>
  <c r="H52" i="4" s="1"/>
  <c r="C53" i="4"/>
  <c r="H53" i="4" s="1"/>
  <c r="C54" i="4"/>
  <c r="H54" i="4" s="1"/>
  <c r="C55" i="4"/>
  <c r="H55" i="4" s="1"/>
  <c r="C56" i="4"/>
  <c r="H56" i="4" s="1"/>
  <c r="C57" i="4"/>
  <c r="H57" i="4" s="1"/>
  <c r="C58" i="4"/>
  <c r="H58" i="4" s="1"/>
  <c r="C60" i="4"/>
  <c r="H60" i="4" s="1"/>
  <c r="C61" i="4"/>
  <c r="H61" i="4" s="1"/>
  <c r="C62" i="4"/>
  <c r="H62" i="4" s="1"/>
  <c r="C63" i="4"/>
  <c r="H63" i="4" s="1"/>
  <c r="C64" i="4"/>
  <c r="H64" i="4" s="1"/>
  <c r="C65" i="4"/>
  <c r="H65" i="4" s="1"/>
  <c r="C66" i="4"/>
  <c r="H66" i="4" s="1"/>
  <c r="C67" i="4"/>
  <c r="H67" i="4" s="1"/>
  <c r="C68" i="4"/>
  <c r="H68" i="4" s="1"/>
  <c r="C69" i="4"/>
  <c r="H69" i="4" s="1"/>
  <c r="C70" i="4"/>
  <c r="H70" i="4" s="1"/>
  <c r="C71" i="4"/>
  <c r="H71" i="4" s="1"/>
  <c r="C72" i="4"/>
  <c r="H72" i="4" s="1"/>
  <c r="C73" i="4"/>
  <c r="H73" i="4" s="1"/>
  <c r="C74" i="4"/>
  <c r="H74" i="4" s="1"/>
  <c r="C87" i="4"/>
  <c r="H87" i="4" s="1"/>
  <c r="C88" i="4"/>
  <c r="H88" i="4" s="1"/>
  <c r="C90" i="4"/>
  <c r="C91" i="4"/>
  <c r="H91" i="4" s="1"/>
  <c r="H90" i="4" l="1"/>
  <c r="C8" i="4"/>
  <c r="F8" i="4"/>
  <c r="H30" i="4"/>
  <c r="H22" i="4"/>
  <c r="H20" i="4"/>
  <c r="H34" i="4"/>
  <c r="H19" i="4"/>
  <c r="G8" i="4"/>
  <c r="H18" i="4"/>
  <c r="H36" i="4"/>
  <c r="H14" i="4"/>
  <c r="H35" i="4"/>
  <c r="H25" i="4"/>
  <c r="H17" i="4"/>
  <c r="H31" i="4"/>
  <c r="H23" i="4"/>
  <c r="H24" i="4"/>
  <c r="H16" i="4"/>
  <c r="H32" i="4"/>
  <c r="H13" i="4" l="1"/>
  <c r="H29" i="4"/>
  <c r="H28" i="4"/>
  <c r="H15" i="4"/>
  <c r="H26" i="4"/>
  <c r="H12" i="4"/>
  <c r="H27" i="4"/>
  <c r="H21" i="4"/>
  <c r="L92" i="4"/>
  <c r="H8" i="4" l="1"/>
  <c r="H11" i="4"/>
  <c r="H33" i="4"/>
</calcChain>
</file>

<file path=xl/sharedStrings.xml><?xml version="1.0" encoding="utf-8"?>
<sst xmlns="http://schemas.openxmlformats.org/spreadsheetml/2006/main" count="949" uniqueCount="462">
  <si>
    <t>(Cifras en Pesos)</t>
  </si>
  <si>
    <t>Observaciones</t>
  </si>
  <si>
    <t>Presupuesto Inicial</t>
  </si>
  <si>
    <t>Modificaciones</t>
  </si>
  <si>
    <t>Presupuesto Definitivo</t>
  </si>
  <si>
    <t>Adiciones</t>
  </si>
  <si>
    <t>Reducciones</t>
  </si>
  <si>
    <t>Traslados</t>
  </si>
  <si>
    <t>TOTAL GASTOS</t>
  </si>
  <si>
    <r>
      <t>Elaborado por, Correo Electrónico y Teléfono</t>
    </r>
    <r>
      <rPr>
        <sz val="8"/>
        <rFont val="Arial"/>
        <family val="2"/>
      </rPr>
      <t xml:space="preserve">: </t>
    </r>
  </si>
  <si>
    <t>Versión: 01</t>
  </si>
  <si>
    <t>Créditos</t>
  </si>
  <si>
    <t>Contracreditos</t>
  </si>
  <si>
    <t>Compromisos Acumulados</t>
  </si>
  <si>
    <t>Obligaciones Acumuladas</t>
  </si>
  <si>
    <t>Pagos Acumulados</t>
  </si>
  <si>
    <t>FUNCIONAMIENTO</t>
  </si>
  <si>
    <t>Adquisición de activos financieros</t>
  </si>
  <si>
    <t>Disminución de pasivos</t>
  </si>
  <si>
    <t>Gastos de personal</t>
  </si>
  <si>
    <t>Adquisición de bienes y servicios</t>
  </si>
  <si>
    <t>Transferencias corrientes</t>
  </si>
  <si>
    <t>Transferencias de capital</t>
  </si>
  <si>
    <t>Gastos por tributos, tasas, contribuciones, multas, sanciones e intereses de mora</t>
  </si>
  <si>
    <t>SERVICIO DE LA DEUDA PÚBLICA</t>
  </si>
  <si>
    <t>INVERSIÓN</t>
  </si>
  <si>
    <t>GASTOS DE OPERACIÓN COMERCIAL</t>
  </si>
  <si>
    <t>Gastos de comercialización y producción</t>
  </si>
  <si>
    <t>GASTOS:</t>
  </si>
  <si>
    <t>Código</t>
  </si>
  <si>
    <t>Nombre</t>
  </si>
  <si>
    <t>Código: F-CF-RC-004</t>
  </si>
  <si>
    <t>Programación Presupuestal</t>
  </si>
  <si>
    <t>Ejecución Presupuestal</t>
  </si>
  <si>
    <t>DISPONIBILIDAD FINAL</t>
  </si>
  <si>
    <t>Programación y Ejecución Presupuestal Acumulada de Gastos
 (Exclusivo para las Empresas Industriales y Comerciales del Estado y Sociedades de Economía Mixta sujetas al Régimen de aquellas dedicadas a Actividades no Financieras)</t>
  </si>
  <si>
    <t xml:space="preserve">DISPONIBILIDAD FINAL FUNCIONAMIENTO                         </t>
  </si>
  <si>
    <t xml:space="preserve">DISPONIBILIDAD FINAL                                        </t>
  </si>
  <si>
    <t xml:space="preserve">CUOTA DE FISCALIZACIÓN Y AUDITAJE                           </t>
  </si>
  <si>
    <t xml:space="preserve">CONTRIBUCIONES                                              </t>
  </si>
  <si>
    <t xml:space="preserve">IMPUESTO DE INDUSTRIA Y COMERCIO                            </t>
  </si>
  <si>
    <t xml:space="preserve">IMPUESTO DE REGISTRO                                        </t>
  </si>
  <si>
    <t xml:space="preserve">GRAVAMEN A LOS MOVIMIENTOS FINANCIEROS                      </t>
  </si>
  <si>
    <t xml:space="preserve">IMPUESTO SOBRE LA RENTA Y COMPLEMENTARIOS                   </t>
  </si>
  <si>
    <t xml:space="preserve">IMPUESTOS                                                   </t>
  </si>
  <si>
    <t xml:space="preserve">CESANTIAS PARCIALES                                         </t>
  </si>
  <si>
    <t xml:space="preserve">CESANTIAS DEFINITIVAS                                       </t>
  </si>
  <si>
    <t xml:space="preserve">CESANTIAS                                                   </t>
  </si>
  <si>
    <t xml:space="preserve">DISMINUCION DE PASIVOS                                      </t>
  </si>
  <si>
    <t xml:space="preserve">SENTENCIAS                                                  </t>
  </si>
  <si>
    <t xml:space="preserve">FALLOS NACIONALES                                           </t>
  </si>
  <si>
    <t xml:space="preserve">SENTENCIAS Y CONCILIACIONES                                 </t>
  </si>
  <si>
    <t xml:space="preserve">PROGRAMA DE SALUD OCUPACIONAL (NO DE PENSIONES)             </t>
  </si>
  <si>
    <t xml:space="preserve">PRESTACIONES PARA CUBRIR RIESGOS SOCIALES                   </t>
  </si>
  <si>
    <t xml:space="preserve">TRANSFERENCIAS CORRIENTES                                   </t>
  </si>
  <si>
    <t xml:space="preserve">GASTOS IMPREVISTOS                                          </t>
  </si>
  <si>
    <t xml:space="preserve">VIATICOS DE LOS FUNCIONARIOS EN COMISION                    </t>
  </si>
  <si>
    <t xml:space="preserve">SERVICIOS PARA LA COMUNIDAD, SOCIALES Y PERSONALES          </t>
  </si>
  <si>
    <t>SERVICIOS PRESTADOS A LAS EMPRESAS Y SERVICIOS DE PRODUCCIÓN</t>
  </si>
  <si>
    <t>SERVICIOS FINANCIEROS Y SERVICIOS CONEXOS, SERVICIOS INMOBIL</t>
  </si>
  <si>
    <t>SERVICIOS DE ALOJAMIENTO; SERVICIOS DE SUMINISTRO DE COMIDAS</t>
  </si>
  <si>
    <t xml:space="preserve">ADQUISICIÓN DE SERVICIOS                                    </t>
  </si>
  <si>
    <t>OTROS BIENES TRANSPORTABLES (EXCEPTO PRODUCTOS METÁLICOS, MA</t>
  </si>
  <si>
    <t xml:space="preserve">PRODUCTOS ALIMENTICIOS, BEBIDAS Y TABACO; TEXTILES, PRENDAS </t>
  </si>
  <si>
    <t xml:space="preserve">MINERALES; ELECTRICIDAD, GAS Y AGUA                         </t>
  </si>
  <si>
    <t xml:space="preserve">MATERIALES Y SUMINISTROS                                    </t>
  </si>
  <si>
    <t xml:space="preserve">ADQUISICIONES DIFERENTES DE ACTIVOS                         </t>
  </si>
  <si>
    <t xml:space="preserve">PAQUETES DE SOFTWARE                                        </t>
  </si>
  <si>
    <t xml:space="preserve">PROGRAMAS DE INFORMATICA                                    </t>
  </si>
  <si>
    <t xml:space="preserve">OTROS ACTIVOS FIJOS                                         </t>
  </si>
  <si>
    <t xml:space="preserve">MUEBLES DEL TIPO UTILIZADO EN LA OFICINA                    </t>
  </si>
  <si>
    <t xml:space="preserve">MUEBLES                                                     </t>
  </si>
  <si>
    <t xml:space="preserve">ACTIVOS FIJOS NO CLASIFICADOS COMO MAQUINARIA Y EQUIPO      </t>
  </si>
  <si>
    <t>MÁQUINAS PARA OFICINA Y CONTABILIDAD, Y SUS PARTES Y ACCESOR</t>
  </si>
  <si>
    <t xml:space="preserve">MAQUINARIA DE OFICINA, CONTABILIDAD E INFORMÁTICA           </t>
  </si>
  <si>
    <t xml:space="preserve">MAQUINARIA Y EQUIPO                                         </t>
  </si>
  <si>
    <t xml:space="preserve">ACTIVOS FIJOS                                               </t>
  </si>
  <si>
    <t xml:space="preserve">ADQUISICIÓN DE ACTIVOS NO FINANCIEROS                       </t>
  </si>
  <si>
    <t xml:space="preserve">ADQUISICIÓN DE BIENES Y SERVICIOS                           </t>
  </si>
  <si>
    <t xml:space="preserve">APORTES A LA SEGURIDAD SOCIAL EN SALUD                      </t>
  </si>
  <si>
    <t xml:space="preserve">CONTRIBUCIONES INHERENTES A LA NÓMINA                       </t>
  </si>
  <si>
    <t xml:space="preserve">SUELDO BASICO                                               </t>
  </si>
  <si>
    <t xml:space="preserve">FACTORES SALARIALES COMUNES                                 </t>
  </si>
  <si>
    <t xml:space="preserve">FACTORES CONSTITUTIVOS DE SALARIO                           </t>
  </si>
  <si>
    <t xml:space="preserve">PERSONAL SUPERNUMERARIO Y PLANTA TEMPORAL                   </t>
  </si>
  <si>
    <t xml:space="preserve">BONIFICACION ESPECIAL DE RECREACION                         </t>
  </si>
  <si>
    <t xml:space="preserve">VACACIONES                                                  </t>
  </si>
  <si>
    <t xml:space="preserve">PRESTACIONES SOCIALES                                       </t>
  </si>
  <si>
    <t xml:space="preserve">REMUNERACIONES NO CONSTITUTIVAS DE FACTOR SALARIAL          </t>
  </si>
  <si>
    <t xml:space="preserve">APORTES AL SENA                                             </t>
  </si>
  <si>
    <t xml:space="preserve">APORTES AL ICBF                                             </t>
  </si>
  <si>
    <t xml:space="preserve">APORTES GENERALES AL SISTEMA DE RIESGOS LABORALES           </t>
  </si>
  <si>
    <t xml:space="preserve">APORTES A CAJAS DE COMPENSACIÓN FAMILIAR                    </t>
  </si>
  <si>
    <t xml:space="preserve">APORTES DE CESANTIAS                                        </t>
  </si>
  <si>
    <t xml:space="preserve">APORTES A LA SEGURIDAD SOCIAL EN PENSIONES                  </t>
  </si>
  <si>
    <t xml:space="preserve">PRIMA DE VACACIONES                                         </t>
  </si>
  <si>
    <t xml:space="preserve">PRIMA DE NAVIDAD                                            </t>
  </si>
  <si>
    <t xml:space="preserve">BONIFICACION POR SERVICIOS PRESTADOS                        </t>
  </si>
  <si>
    <t xml:space="preserve">PRIMA DE SERVICIO                                           </t>
  </si>
  <si>
    <t xml:space="preserve">AUXILIO DE TRANSPORTE                                       </t>
  </si>
  <si>
    <t xml:space="preserve">HORAS EXTRAS, DOMINICALES, FESTIVOS Y RECARGOS              </t>
  </si>
  <si>
    <t xml:space="preserve">PLANTA DE PERSONAL PERMANENTE                               </t>
  </si>
  <si>
    <t xml:space="preserve">GASTOS DE PERSONAL                                          </t>
  </si>
  <si>
    <t xml:space="preserve">FUNCIONAMIENTO                                              </t>
  </si>
  <si>
    <t xml:space="preserve">GASTOS                                                      </t>
  </si>
  <si>
    <t>AUXILIAR</t>
  </si>
  <si>
    <t>PCTEJECE</t>
  </si>
  <si>
    <t>PCTEJECO</t>
  </si>
  <si>
    <t>EJECUTADO</t>
  </si>
  <si>
    <t>PAGOS</t>
  </si>
  <si>
    <t>OBLIGACION</t>
  </si>
  <si>
    <t>COMPROMISO</t>
  </si>
  <si>
    <t>PRESUPFIN</t>
  </si>
  <si>
    <t>REDUCCION</t>
  </si>
  <si>
    <t>TRASLAOUT</t>
  </si>
  <si>
    <t>TRASLAIN</t>
  </si>
  <si>
    <t>ADICION</t>
  </si>
  <si>
    <t>PRESUPINI</t>
  </si>
  <si>
    <t>NOMBRE</t>
  </si>
  <si>
    <t>CODIGO</t>
  </si>
  <si>
    <t xml:space="preserve">SERVICIO DE LA DEUDA PÚBLICA                                </t>
  </si>
  <si>
    <t xml:space="preserve">SERVICIO DE LA DEUDA PÚBLICA INTERNA                        </t>
  </si>
  <si>
    <t xml:space="preserve">INTERESES                                                   </t>
  </si>
  <si>
    <t xml:space="preserve">ENTIDADES FINANCIERAS                                       </t>
  </si>
  <si>
    <t xml:space="preserve">BANCA COMERCIAL                                             </t>
  </si>
  <si>
    <t xml:space="preserve">INVERSIÓN                                                   </t>
  </si>
  <si>
    <t xml:space="preserve">OTRAS ESTRUCTURAS                                           </t>
  </si>
  <si>
    <t xml:space="preserve">AUTOPISTAS, CARRETERAS, CALLES                              </t>
  </si>
  <si>
    <t xml:space="preserve">ESTUDIOS Y DISEÑOS - ESTRUCTURACIÓN                         </t>
  </si>
  <si>
    <t xml:space="preserve">ESTUDIOS Y DISEÑOS MEDELLÍN                                 </t>
  </si>
  <si>
    <t xml:space="preserve">ESTUDIOS Y DISEÑOS ENVIGADO                                 </t>
  </si>
  <si>
    <t xml:space="preserve">ESTUDIOS Y DISEÑOS ITAGÜÍ                                   </t>
  </si>
  <si>
    <t xml:space="preserve">ESTUDIOS Y DISEÑOS MED.- CLT OLAYA HERRERA                  </t>
  </si>
  <si>
    <t xml:space="preserve">ESTRUCTURACIÓN MEDELLÍN                                     </t>
  </si>
  <si>
    <t xml:space="preserve">ESTRUCTURACIÓN ENVIGADO                                     </t>
  </si>
  <si>
    <t xml:space="preserve">ESTRUCTURACIÓN ITAGÜÍ                                       </t>
  </si>
  <si>
    <t xml:space="preserve">ESTUDIOS Y DISEÑOS ESTACIONES MEDELLIN                      </t>
  </si>
  <si>
    <t xml:space="preserve">ESTUDIOS Y DISEÑOS ESTACIONES ENVIGADO                      </t>
  </si>
  <si>
    <t xml:space="preserve">ESTUDIOS Y DISEÑOS ESTACIONES ITAGUI                        </t>
  </si>
  <si>
    <t xml:space="preserve">CONSTRUCCIÓN TRONCALES Y PRETRONCALES                       </t>
  </si>
  <si>
    <t xml:space="preserve">CORREDORES MEDELLÍN                                         </t>
  </si>
  <si>
    <t xml:space="preserve">CORREDORES ENVIGADO                                         </t>
  </si>
  <si>
    <t xml:space="preserve">CORREDORES ITAGÜÍ                                           </t>
  </si>
  <si>
    <t xml:space="preserve">CONSTRUCCIÓN DE ESTACIONES Y PARQUEADEROS                   </t>
  </si>
  <si>
    <t xml:space="preserve">ESTACIONES MEDELLÍN                                         </t>
  </si>
  <si>
    <t xml:space="preserve">ESTACIONES ENVIGADO                                         </t>
  </si>
  <si>
    <t xml:space="preserve">ESTACIONES ITAGÜÍ                                           </t>
  </si>
  <si>
    <t xml:space="preserve">PARQUEADEROS MEDELLÍN                                       </t>
  </si>
  <si>
    <t xml:space="preserve">INTERVENTORÍA DE OBRA Y ESTACIONES                          </t>
  </si>
  <si>
    <t xml:space="preserve">INTERVENTORÍA CORREDORES MEDELLÍN                           </t>
  </si>
  <si>
    <t xml:space="preserve">INTERVENTORÍA CORREDORES ENVIGADO                           </t>
  </si>
  <si>
    <t xml:space="preserve">INTERVENTORÍA CORREDORES  ITAGÜÍ                            </t>
  </si>
  <si>
    <t xml:space="preserve">INTERVENTORÍA ESTACIONES  MEDELLÍN                          </t>
  </si>
  <si>
    <t xml:space="preserve">INTERVENTORÍA ESTACIONES ENVIGADO                           </t>
  </si>
  <si>
    <t xml:space="preserve">INTERVENTORÍA ESTACIONES ITAGÜÍ                             </t>
  </si>
  <si>
    <t xml:space="preserve">INTERVENTORÍA PARQUEADEROS MEDELLÍN                         </t>
  </si>
  <si>
    <t xml:space="preserve">INTERVENTORIA ESTUDIOS-DISEÑOS Y ESTRUCTURACION             </t>
  </si>
  <si>
    <t xml:space="preserve">INTERVENTORÍA ESTUDIOS Y DISEÑOS ENVIGADO                   </t>
  </si>
  <si>
    <t xml:space="preserve">INTERVENTORÍA ESTRUCTURACIÓN MEDELLÍN                       </t>
  </si>
  <si>
    <t xml:space="preserve">INTERVENTORÍA ESTRUCTURACIÓN ENVIGADO                       </t>
  </si>
  <si>
    <t xml:space="preserve">INTERVENTORÍA ESTUDIOS Y DISEÑOS MED.- CLT OLAYA HERRERA    </t>
  </si>
  <si>
    <t xml:space="preserve">INTERVENTORIA ESTUDIOS Y DISEÑOS ESTACIONES MEDELLIN        </t>
  </si>
  <si>
    <t xml:space="preserve">INTERVENTORIA ESTUDIOS Y DISEÑOS ESTACIONES ENVIGADO        </t>
  </si>
  <si>
    <t xml:space="preserve">INTERVENTORIA ESTUDIOS Y DISEÑOS ESTACIONES ITAGUI          </t>
  </si>
  <si>
    <t xml:space="preserve">ADQUISICIÓN PREDIAL                                         </t>
  </si>
  <si>
    <t xml:space="preserve">PREDIOS MEDELLÍN                                            </t>
  </si>
  <si>
    <t xml:space="preserve">PREDIOS ENVIGADO                                            </t>
  </si>
  <si>
    <t xml:space="preserve">PREDIOS ITAGÜÍ                                              </t>
  </si>
  <si>
    <t xml:space="preserve">REASENTAMIENTOS                                             </t>
  </si>
  <si>
    <t xml:space="preserve">REASENTAMIENTOS MEDELLÍN                                    </t>
  </si>
  <si>
    <t xml:space="preserve">REASENTAMIENTOS ENVIGADO                                    </t>
  </si>
  <si>
    <t xml:space="preserve">REASENTAMIENTOS ITAGÜÍ                                      </t>
  </si>
  <si>
    <t xml:space="preserve">OTROS GASTOS DE INVERSIÓN                                   </t>
  </si>
  <si>
    <t xml:space="preserve">OTROS GASTOS DE INVERSIÓN MEDELLÍN                          </t>
  </si>
  <si>
    <t xml:space="preserve">OTROS GASTOS DE INVERSIÓN OTROS PROYECTOS                   </t>
  </si>
  <si>
    <t xml:space="preserve">OTROS - REINTEGROS NACIÓN BIRF                              </t>
  </si>
  <si>
    <t>Entidad:  METROPLUS S.A</t>
  </si>
  <si>
    <t xml:space="preserve">23201010010302804   </t>
  </si>
  <si>
    <t xml:space="preserve">22                  </t>
  </si>
  <si>
    <t xml:space="preserve">222                 </t>
  </si>
  <si>
    <t xml:space="preserve">22202               </t>
  </si>
  <si>
    <t xml:space="preserve">2220202002          </t>
  </si>
  <si>
    <t xml:space="preserve">222020200202        </t>
  </si>
  <si>
    <t xml:space="preserve">23                  </t>
  </si>
  <si>
    <t xml:space="preserve">232010100103        </t>
  </si>
  <si>
    <t xml:space="preserve">23201010010302      </t>
  </si>
  <si>
    <t xml:space="preserve">232010100103021     </t>
  </si>
  <si>
    <t xml:space="preserve">23201010010302101   </t>
  </si>
  <si>
    <t xml:space="preserve">23201010010302102   </t>
  </si>
  <si>
    <t xml:space="preserve">23201010010302103   </t>
  </si>
  <si>
    <t xml:space="preserve">23201010010302104   </t>
  </si>
  <si>
    <t xml:space="preserve">23201010010302105   </t>
  </si>
  <si>
    <t xml:space="preserve">23201010010302106   </t>
  </si>
  <si>
    <t xml:space="preserve">23201010010302107   </t>
  </si>
  <si>
    <t xml:space="preserve">23201010010302109   </t>
  </si>
  <si>
    <t xml:space="preserve">23201010010302110   </t>
  </si>
  <si>
    <t xml:space="preserve">23201010010302111   </t>
  </si>
  <si>
    <t xml:space="preserve">232010100103022     </t>
  </si>
  <si>
    <t xml:space="preserve">23201010010302201   </t>
  </si>
  <si>
    <t xml:space="preserve">23201010010302202   </t>
  </si>
  <si>
    <t xml:space="preserve">23201010010302203   </t>
  </si>
  <si>
    <t xml:space="preserve">232010100103023     </t>
  </si>
  <si>
    <t xml:space="preserve">23201010010302301   </t>
  </si>
  <si>
    <t xml:space="preserve">23201010010302302   </t>
  </si>
  <si>
    <t xml:space="preserve">23201010010302303   </t>
  </si>
  <si>
    <t xml:space="preserve">23201010010302304   </t>
  </si>
  <si>
    <t xml:space="preserve">232010100103024     </t>
  </si>
  <si>
    <t xml:space="preserve">23201010010302401   </t>
  </si>
  <si>
    <t xml:space="preserve">23201010010302402   </t>
  </si>
  <si>
    <t xml:space="preserve">23201010010302403   </t>
  </si>
  <si>
    <t xml:space="preserve">23201010010302404   </t>
  </si>
  <si>
    <t xml:space="preserve">23201010010302405   </t>
  </si>
  <si>
    <t xml:space="preserve">23201010010302406   </t>
  </si>
  <si>
    <t xml:space="preserve">23201010010302407   </t>
  </si>
  <si>
    <t xml:space="preserve">232010100103025     </t>
  </si>
  <si>
    <t xml:space="preserve">23201010010302502   </t>
  </si>
  <si>
    <t xml:space="preserve">23201010010302504   </t>
  </si>
  <si>
    <t xml:space="preserve">23201010010302505   </t>
  </si>
  <si>
    <t xml:space="preserve">23201010010302507   </t>
  </si>
  <si>
    <t xml:space="preserve">23201010010302509   </t>
  </si>
  <si>
    <t xml:space="preserve">23201010010302510   </t>
  </si>
  <si>
    <t xml:space="preserve">23201010010302511   </t>
  </si>
  <si>
    <t xml:space="preserve">232010100103026     </t>
  </si>
  <si>
    <t xml:space="preserve">23201010010302601   </t>
  </si>
  <si>
    <t xml:space="preserve">23201010010302602   </t>
  </si>
  <si>
    <t xml:space="preserve">23201010010302603   </t>
  </si>
  <si>
    <t xml:space="preserve">232010100103027     </t>
  </si>
  <si>
    <t xml:space="preserve">23201010010302701   </t>
  </si>
  <si>
    <t xml:space="preserve">23201010010302702   </t>
  </si>
  <si>
    <t xml:space="preserve">23201010010302703   </t>
  </si>
  <si>
    <t xml:space="preserve">232010100103028     </t>
  </si>
  <si>
    <t xml:space="preserve">23201010010302801   </t>
  </si>
  <si>
    <t xml:space="preserve">232010100103029     </t>
  </si>
  <si>
    <t xml:space="preserve">29                  </t>
  </si>
  <si>
    <t xml:space="preserve">2                   </t>
  </si>
  <si>
    <t xml:space="preserve">21                  </t>
  </si>
  <si>
    <t xml:space="preserve">211                 </t>
  </si>
  <si>
    <t xml:space="preserve">21101               </t>
  </si>
  <si>
    <t xml:space="preserve">2110101             </t>
  </si>
  <si>
    <t xml:space="preserve">2110101001          </t>
  </si>
  <si>
    <t xml:space="preserve">211010100101        </t>
  </si>
  <si>
    <t xml:space="preserve">211010100102        </t>
  </si>
  <si>
    <t xml:space="preserve">211010100105        </t>
  </si>
  <si>
    <t xml:space="preserve">211010100106        </t>
  </si>
  <si>
    <t xml:space="preserve">211010100107        </t>
  </si>
  <si>
    <t xml:space="preserve">211010100108        </t>
  </si>
  <si>
    <t xml:space="preserve">21101010010801      </t>
  </si>
  <si>
    <t xml:space="preserve">21101010010802      </t>
  </si>
  <si>
    <t xml:space="preserve">2110102             </t>
  </si>
  <si>
    <t xml:space="preserve">2110102001          </t>
  </si>
  <si>
    <t xml:space="preserve">2110102002          </t>
  </si>
  <si>
    <t xml:space="preserve">2110102003          </t>
  </si>
  <si>
    <t xml:space="preserve">2110102004          </t>
  </si>
  <si>
    <t xml:space="preserve">2110102005          </t>
  </si>
  <si>
    <t xml:space="preserve">2110102006          </t>
  </si>
  <si>
    <t xml:space="preserve">2110102007          </t>
  </si>
  <si>
    <t xml:space="preserve">2110103             </t>
  </si>
  <si>
    <t xml:space="preserve">2110103001          </t>
  </si>
  <si>
    <t xml:space="preserve">211010300101        </t>
  </si>
  <si>
    <t xml:space="preserve">211010300103        </t>
  </si>
  <si>
    <t xml:space="preserve">21102               </t>
  </si>
  <si>
    <t xml:space="preserve">2110201             </t>
  </si>
  <si>
    <t xml:space="preserve">2110201001          </t>
  </si>
  <si>
    <t xml:space="preserve">211020100101        </t>
  </si>
  <si>
    <t xml:space="preserve">2110202             </t>
  </si>
  <si>
    <t xml:space="preserve">2110202002          </t>
  </si>
  <si>
    <t xml:space="preserve">212                 </t>
  </si>
  <si>
    <t xml:space="preserve">21201               </t>
  </si>
  <si>
    <t xml:space="preserve">2120101             </t>
  </si>
  <si>
    <t xml:space="preserve">2120101003          </t>
  </si>
  <si>
    <t xml:space="preserve">212010100303        </t>
  </si>
  <si>
    <t xml:space="preserve">21201010030301      </t>
  </si>
  <si>
    <t xml:space="preserve">2120101004          </t>
  </si>
  <si>
    <t xml:space="preserve">21201010040101      </t>
  </si>
  <si>
    <t xml:space="preserve">2120101004010102    </t>
  </si>
  <si>
    <t xml:space="preserve">2120101005          </t>
  </si>
  <si>
    <t xml:space="preserve">2120101005020       </t>
  </si>
  <si>
    <t xml:space="preserve">212010100502030101  </t>
  </si>
  <si>
    <t xml:space="preserve">21202               </t>
  </si>
  <si>
    <t xml:space="preserve">2120201             </t>
  </si>
  <si>
    <t xml:space="preserve">2120201001          </t>
  </si>
  <si>
    <t xml:space="preserve">2120201002          </t>
  </si>
  <si>
    <t xml:space="preserve">2120201003          </t>
  </si>
  <si>
    <t xml:space="preserve">2120202             </t>
  </si>
  <si>
    <t xml:space="preserve">2120202006          </t>
  </si>
  <si>
    <t xml:space="preserve">2120202007          </t>
  </si>
  <si>
    <t xml:space="preserve">2120202008          </t>
  </si>
  <si>
    <t xml:space="preserve">2120202009          </t>
  </si>
  <si>
    <t xml:space="preserve">2120202010          </t>
  </si>
  <si>
    <t xml:space="preserve">2120203             </t>
  </si>
  <si>
    <t xml:space="preserve">213                 </t>
  </si>
  <si>
    <t xml:space="preserve">21307               </t>
  </si>
  <si>
    <t xml:space="preserve">2130702031          </t>
  </si>
  <si>
    <t xml:space="preserve">21313               </t>
  </si>
  <si>
    <t xml:space="preserve">2131301             </t>
  </si>
  <si>
    <t xml:space="preserve">2131301001          </t>
  </si>
  <si>
    <t xml:space="preserve">217                 </t>
  </si>
  <si>
    <t xml:space="preserve">21701               </t>
  </si>
  <si>
    <t xml:space="preserve">2170101             </t>
  </si>
  <si>
    <t xml:space="preserve">2170102             </t>
  </si>
  <si>
    <t xml:space="preserve">218                 </t>
  </si>
  <si>
    <t xml:space="preserve">21801               </t>
  </si>
  <si>
    <t xml:space="preserve">2180101             </t>
  </si>
  <si>
    <t xml:space="preserve">2180114             </t>
  </si>
  <si>
    <t xml:space="preserve">2180153             </t>
  </si>
  <si>
    <t xml:space="preserve">2180154             </t>
  </si>
  <si>
    <t xml:space="preserve">21804               </t>
  </si>
  <si>
    <t xml:space="preserve">2180401             </t>
  </si>
  <si>
    <t>GASTOS POR TRIBUTOS, TASAS, CONTRIBUCIONES, MULTAS, SANCIONES E INTERESES DE MORA</t>
  </si>
  <si>
    <t>TRANSFERENCIAS DE CAPITAL</t>
  </si>
  <si>
    <t>GASTOS DE COMERCIALIZACIÓN Y PRODUCCIÓN</t>
  </si>
  <si>
    <t>ADQUISICIÓN DE ACTIVOS FINANCIEROS</t>
  </si>
  <si>
    <t>DISMINUCIÓN DE PASIVOS</t>
  </si>
  <si>
    <t>GASTOS DE PERSONAL</t>
  </si>
  <si>
    <t>PLANTA DE PERSONAL PERMANENTE</t>
  </si>
  <si>
    <t>PERSONAL SUPERNUMERARIO Y PLANTA TEMPORAL</t>
  </si>
  <si>
    <t>ADQUISICIÓN DE BIENES Y SERVICIOS</t>
  </si>
  <si>
    <t>ADQUISICIÓN DE ACTIVOS NO FINANCIEROS</t>
  </si>
  <si>
    <t>ADQUISICIONES DIFERENTES DE ACTIVOS</t>
  </si>
  <si>
    <t>TRANSFERENCIAS CORRIENTES</t>
  </si>
  <si>
    <t>SERVICIO DE LA DEUDA PÚBLICA EXTERNA</t>
  </si>
  <si>
    <t>PRINCIPAL</t>
  </si>
  <si>
    <t>INTERESES</t>
  </si>
  <si>
    <t>COMISIONES Y OTROS GASTOS</t>
  </si>
  <si>
    <t>SERVICIO DE LA DEUDA PÚBLICA INTERNA</t>
  </si>
  <si>
    <r>
      <rPr>
        <b/>
        <sz val="10"/>
        <rFont val="Arial"/>
        <family val="2"/>
      </rPr>
      <t>Fuente</t>
    </r>
    <r>
      <rPr>
        <sz val="10"/>
        <rFont val="Arial"/>
        <family val="2"/>
      </rPr>
      <t xml:space="preserve">:  Información extraída del sistema de información financiera Atlas de Ofimática             </t>
    </r>
  </si>
  <si>
    <t xml:space="preserve">Entidad:  METROPLUS S.A.                                                                           </t>
  </si>
  <si>
    <t>Porcentaje ejecutado</t>
  </si>
  <si>
    <t>GASTOS POR TRIBUTOS, TASAS, CONTRIBUCIONES, MULTAS, SANCIONE</t>
  </si>
  <si>
    <r>
      <t>Elaborado por: Diana Carolina Usuga Pineda- Profesional en presupuesto.    Correo Electrónico: diana.usuga@metroplus.gov.co 
Teléfono</t>
    </r>
    <r>
      <rPr>
        <sz val="8"/>
        <rFont val="Arial"/>
        <family val="2"/>
      </rPr>
      <t xml:space="preserve">: 323 229 58 39 </t>
    </r>
  </si>
  <si>
    <t>ADQUISICION DE BIENES Y SERVICIOS</t>
  </si>
  <si>
    <t xml:space="preserve">ADQUISICION DE ACTIVOS FINANCIEROS </t>
  </si>
  <si>
    <t>DISMINUCION DE PASIVOS</t>
  </si>
  <si>
    <t xml:space="preserve">2902                </t>
  </si>
  <si>
    <t xml:space="preserve">23201010010302802   </t>
  </si>
  <si>
    <t xml:space="preserve">23201010010302803   </t>
  </si>
  <si>
    <t xml:space="preserve">OTROS GASTOS DE INVERSIÓN ENVIGADO                          </t>
  </si>
  <si>
    <t xml:space="preserve">OTROS GASTOS DE INVERSIÓN ITAGÜÍ                            </t>
  </si>
  <si>
    <t xml:space="preserve">Porcentaje </t>
  </si>
  <si>
    <t xml:space="preserve">2180409             </t>
  </si>
  <si>
    <t xml:space="preserve">CONTRIBUCION SUPERINTENDENCIA DE PUERTOS Y TRANSPORTE       </t>
  </si>
  <si>
    <t xml:space="preserve">211020100105        </t>
  </si>
  <si>
    <t xml:space="preserve">211020100106        </t>
  </si>
  <si>
    <t xml:space="preserve">2110202001          </t>
  </si>
  <si>
    <t xml:space="preserve">2110202003          </t>
  </si>
  <si>
    <t xml:space="preserve">2110202004          </t>
  </si>
  <si>
    <t xml:space="preserve">2110202005          </t>
  </si>
  <si>
    <t xml:space="preserve">211020300101        </t>
  </si>
  <si>
    <t xml:space="preserve"> PERIODO FISCAL: DICIEMBRE 2025</t>
  </si>
  <si>
    <t>Código: F-CF-RC-003</t>
  </si>
  <si>
    <t>Programación y Ejecución Presupuestal Acumulada de Ingresos
 (Exclusivo para las Empresas Industriales y Comerciales del Estado y Sociedades de Economía Mixta sujetas al Régimen de aquellas dedicadas a Actividades no Financieras)</t>
  </si>
  <si>
    <t>Entidad: METROPLUS S-A</t>
  </si>
  <si>
    <t>Período Fiscal: Diciembre 2025</t>
  </si>
  <si>
    <t>Código Nombre</t>
  </si>
  <si>
    <t>Recaudo Acumulado al Cierre del Período</t>
  </si>
  <si>
    <t>Valor</t>
  </si>
  <si>
    <t xml:space="preserve">% </t>
  </si>
  <si>
    <t xml:space="preserve">1. INGRESOS: </t>
  </si>
  <si>
    <t xml:space="preserve">10                  </t>
  </si>
  <si>
    <t xml:space="preserve">DISPONIBILIDAD INICIAL                                      </t>
  </si>
  <si>
    <t xml:space="preserve">1002                </t>
  </si>
  <si>
    <t xml:space="preserve">BANCOS                                                      </t>
  </si>
  <si>
    <t xml:space="preserve">100201              </t>
  </si>
  <si>
    <t xml:space="preserve">DISPONIBILIDAD INICIAL FUNCIONAMIENTO                       </t>
  </si>
  <si>
    <t xml:space="preserve">1003                </t>
  </si>
  <si>
    <t xml:space="preserve">INVERSIONES TEMPORALES                                      </t>
  </si>
  <si>
    <t xml:space="preserve">100301              </t>
  </si>
  <si>
    <t xml:space="preserve">DISPONIBILIDAD INICIAL NACION                               </t>
  </si>
  <si>
    <t xml:space="preserve">100302              </t>
  </si>
  <si>
    <t xml:space="preserve">DISPONIBILIDAD INICIAL MEDELLIN                             </t>
  </si>
  <si>
    <t xml:space="preserve">100303              </t>
  </si>
  <si>
    <t xml:space="preserve">DISPONIBILIDAD INICIAL ENVIGADO                             </t>
  </si>
  <si>
    <t xml:space="preserve">100304              </t>
  </si>
  <si>
    <t xml:space="preserve">DISPONIBILIDAD INICIAL ITAGUI                               </t>
  </si>
  <si>
    <t xml:space="preserve">100305              </t>
  </si>
  <si>
    <t xml:space="preserve">DISPONIBILIDAD INICIAL OTROS CONVENIOS                      </t>
  </si>
  <si>
    <t>INGRESOS CORRIENTES</t>
  </si>
  <si>
    <t>INGRESOS NO TRIBUTARIOS</t>
  </si>
  <si>
    <t>CONTRIBUCIONES</t>
  </si>
  <si>
    <t>TASAS Y DERECHOS ADMINISTRATIVOS</t>
  </si>
  <si>
    <t>MULTAS, SANCIONES E INTERESES DE MORA</t>
  </si>
  <si>
    <t>VENTA DE BIENES Y SERVICIOS</t>
  </si>
  <si>
    <t xml:space="preserve">110206              </t>
  </si>
  <si>
    <t xml:space="preserve">110206009           </t>
  </si>
  <si>
    <t xml:space="preserve">RECURSOS DEL SISTEMA DE SEGURIDAD SOCIAL INTEGRAL           </t>
  </si>
  <si>
    <t xml:space="preserve">1102060090112       </t>
  </si>
  <si>
    <t>RECONOCIMIENTO Y PAGO POR EL ASEGURAMIENTO Y DEMAS PRESTACIO</t>
  </si>
  <si>
    <t xml:space="preserve">1102060090113       </t>
  </si>
  <si>
    <t>RECONOCIMIENTO POR ATENCION DE ACCIDENTES DE TRABAJO Y ENFER</t>
  </si>
  <si>
    <t xml:space="preserve">110206010           </t>
  </si>
  <si>
    <t xml:space="preserve">SENTENCIA Y CONCILIACIONES                                  </t>
  </si>
  <si>
    <t xml:space="preserve">11020601001         </t>
  </si>
  <si>
    <t xml:space="preserve">1102060100101       </t>
  </si>
  <si>
    <t xml:space="preserve">1102060100102       </t>
  </si>
  <si>
    <t xml:space="preserve">CONCILIACIONES                                              </t>
  </si>
  <si>
    <t xml:space="preserve">1102060100103       </t>
  </si>
  <si>
    <t xml:space="preserve">LAUDOS ARBITRALES                                           </t>
  </si>
  <si>
    <t xml:space="preserve">11020601002         </t>
  </si>
  <si>
    <t xml:space="preserve">FALLOS INTERNACIONALES                                      </t>
  </si>
  <si>
    <t xml:space="preserve">1102060100201       </t>
  </si>
  <si>
    <t xml:space="preserve">1102060100202       </t>
  </si>
  <si>
    <t xml:space="preserve">110206011           </t>
  </si>
  <si>
    <t xml:space="preserve">INDEMNIZACIONES RELACIONADAS CON SEGUROS NO DE VIDA         </t>
  </si>
  <si>
    <t>RECURSOS DE CAPITAL</t>
  </si>
  <si>
    <t>DISPOSICIÓN DE ACTIVOS</t>
  </si>
  <si>
    <t>DISPOSICIÓN DE ACTIVOS FINANCIEROS</t>
  </si>
  <si>
    <t xml:space="preserve">120101004           </t>
  </si>
  <si>
    <t xml:space="preserve">TITULOS DE DEVOLUCION DE IMPUESTOS - TIDIS                  </t>
  </si>
  <si>
    <t>DISPOSICIÓN DE ACTIVOS NO FINANCIEROS</t>
  </si>
  <si>
    <t>EXCEDENTES FINANCIEROS</t>
  </si>
  <si>
    <t>DIVIDENDOS Y UTILIDADES POR OTRAS INVERSIONES DE CAPITAL</t>
  </si>
  <si>
    <t xml:space="preserve">1205                </t>
  </si>
  <si>
    <t xml:space="preserve">RENDIMIENTOS FINANCIEROS                                    </t>
  </si>
  <si>
    <t xml:space="preserve">120502              </t>
  </si>
  <si>
    <t xml:space="preserve">DEPOSITOS                                                   </t>
  </si>
  <si>
    <t>RECURSOS DE CRÉDITO EXTERNO</t>
  </si>
  <si>
    <t>RECURSOS DE CRÉDITO INTERNO</t>
  </si>
  <si>
    <t xml:space="preserve">120806              </t>
  </si>
  <si>
    <t xml:space="preserve">DE OTRAS ENTIDADES DEL GOBIERNO GENERAL.                    </t>
  </si>
  <si>
    <t xml:space="preserve">120806002           </t>
  </si>
  <si>
    <t xml:space="preserve">CONDICIONADAS A LA ADQUISICION DE UN ACTIVO                 </t>
  </si>
  <si>
    <t xml:space="preserve">12080600201         </t>
  </si>
  <si>
    <t xml:space="preserve">NACION                                                      </t>
  </si>
  <si>
    <t xml:space="preserve">12080600202         </t>
  </si>
  <si>
    <t xml:space="preserve">MUNICIPALES INVERSION                                       </t>
  </si>
  <si>
    <t xml:space="preserve">12080600203         </t>
  </si>
  <si>
    <t xml:space="preserve">MUNICIPALES FUNCIONAMIENTO                                  </t>
  </si>
  <si>
    <t xml:space="preserve">12080600204         </t>
  </si>
  <si>
    <t xml:space="preserve">OTROS MUNICIPALES INVERSION                                 </t>
  </si>
  <si>
    <t xml:space="preserve">12080600205         </t>
  </si>
  <si>
    <t xml:space="preserve">OTROS MUNICIPALES FUNCIONAMIENTO                            </t>
  </si>
  <si>
    <t xml:space="preserve">12080600206         </t>
  </si>
  <si>
    <t xml:space="preserve">OTROS CONVENIOS MUNICIPALES INVERSION                       </t>
  </si>
  <si>
    <t>RECUPERACIÓN DE CARTERA - PRÉSTAMOS</t>
  </si>
  <si>
    <t>DIFERENCIAL CAMBIARIO</t>
  </si>
  <si>
    <t>REINTEGROS Y OTROS RECURSOS NO APROPIADOS</t>
  </si>
  <si>
    <t>CAPITALIZACIONES</t>
  </si>
  <si>
    <t>1. FUNCIONAMIENTO</t>
  </si>
  <si>
    <t>1.1 Gastos de Personal</t>
  </si>
  <si>
    <t>1.1.1 Servicios asociados nómina</t>
  </si>
  <si>
    <t>1.1.2 Servicios personal indirecto</t>
  </si>
  <si>
    <t>1.1.3 Contribuciones inherentes nómina</t>
  </si>
  <si>
    <t>1.2 Gastos Generales</t>
  </si>
  <si>
    <t>1.2.1 Bienes</t>
  </si>
  <si>
    <t>1.2.2 Servicios</t>
  </si>
  <si>
    <t>1.2.3 Impuestos, tasas, multas</t>
  </si>
  <si>
    <t>1.3 Transferencias</t>
  </si>
  <si>
    <t>1.3.1 Dividendos</t>
  </si>
  <si>
    <t>2. COMERCIALIZACIÓN Y PRODUCCIÓN</t>
  </si>
  <si>
    <t>2.1 Comercialización</t>
  </si>
  <si>
    <t>2.2 Producción</t>
  </si>
  <si>
    <t>2.3 Cuentas por Pagar Vigencia Anterior</t>
  </si>
  <si>
    <t>3. SERVICIO DE LA DEUDA</t>
  </si>
  <si>
    <t>3.1 Moneda nacional</t>
  </si>
  <si>
    <t>3.2 Moneda extranjera</t>
  </si>
  <si>
    <t>4. INVERSIONES</t>
  </si>
  <si>
    <t>4.1 Infraestructura</t>
  </si>
  <si>
    <t>4.2 Inversiones en Nuevos Negocios</t>
  </si>
  <si>
    <t>4.3 Otas Aplicaciones de Inversión</t>
  </si>
  <si>
    <t>4.3.1 Préstamos concedidos</t>
  </si>
  <si>
    <t>4.3.2 Activos e inventarios</t>
  </si>
  <si>
    <r>
      <t xml:space="preserve">Elaborado por Diana Carolina Usuga Pineda- </t>
    </r>
    <r>
      <rPr>
        <sz val="8"/>
        <rFont val="Arial"/>
        <family val="2"/>
      </rPr>
      <t>Profesional universitaria en Presupuesto</t>
    </r>
    <r>
      <rPr>
        <b/>
        <sz val="8"/>
        <rFont val="Arial"/>
        <family val="2"/>
      </rPr>
      <t xml:space="preserve">, Correo Electrónico: </t>
    </r>
    <r>
      <rPr>
        <sz val="8"/>
        <rFont val="Arial"/>
        <family val="2"/>
      </rPr>
      <t>diana.usuga@metroplus.gov.co</t>
    </r>
    <r>
      <rPr>
        <b/>
        <sz val="8"/>
        <rFont val="Arial"/>
        <family val="2"/>
      </rPr>
      <t xml:space="preserve">    Teléfono</t>
    </r>
    <r>
      <rPr>
        <sz val="8"/>
        <rFont val="Arial"/>
        <family val="2"/>
      </rPr>
      <t>: 323 229 5839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</si>
</sst>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 #,##0;[Red]\-&quot;$&quot;\ #,##0"/>
    <numFmt numFmtId="8" formatCode="&quot;$&quot;\ #,##0.00;[Red]\-&quot;$&quot;\ #,##0.00"/>
    <numFmt numFmtId="43" formatCode="_-* #,##0.00_-;\-* #,##0.00_-;_-* &quot;-&quot;??_-;_-@_-"/>
    <numFmt numFmtId="164" formatCode="0.0%"/>
    <numFmt numFmtId="165" formatCode="_-* #,##0_-;\-* #,##0_-;_-* &quot;-&quot;??_-;_-@_-"/>
    <numFmt numFmtId="166" formatCode="0.0"/>
  </numFmts>
  <fonts count="18" x14ac:knownFonts="1">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9"/>
      <name val="Arial"/>
      <family val="2"/>
    </font>
    <font>
      <sz val="9"/>
      <name val="Arial"/>
      <family val="2"/>
    </font>
    <font>
      <b/>
      <sz val="8"/>
      <name val="Arial"/>
      <family val="2"/>
    </font>
    <font>
      <sz val="8"/>
      <name val="Arial"/>
      <family val="2"/>
    </font>
    <font>
      <sz val="11"/>
      <color theme="1"/>
      <name val="Arial"/>
      <family val="2"/>
    </font>
    <font>
      <b/>
      <sz val="10"/>
      <color theme="1"/>
      <name val="Arial"/>
      <family val="2"/>
    </font>
    <font>
      <sz val="10"/>
      <color theme="1"/>
      <name val="Arial"/>
      <family val="2"/>
    </font>
    <font>
      <b/>
      <sz val="11"/>
      <color theme="1"/>
      <name val="Calibri"/>
      <family val="2"/>
      <scheme val="minor"/>
    </font>
    <font>
      <sz val="8"/>
      <name val="Calibri"/>
      <family val="2"/>
      <scheme val="minor"/>
    </font>
    <font>
      <b/>
      <sz val="11"/>
      <color theme="1"/>
      <name val="Arial"/>
      <family val="2"/>
    </font>
    <font>
      <b/>
      <sz val="12"/>
      <color theme="1"/>
      <name val="Calibri"/>
      <family val="2"/>
      <scheme val="minor"/>
    </font>
    <font>
      <b/>
      <sz val="10"/>
      <color rgb="FF000000"/>
      <name val="Arial"/>
      <family val="2"/>
    </font>
    <font>
      <sz val="10"/>
      <color rgb="FF000000"/>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
      <patternFill patternType="solid">
        <fgColor rgb="FFFFFF00"/>
        <bgColor indexed="64"/>
      </patternFill>
    </fill>
    <fill>
      <patternFill patternType="solid">
        <fgColor rgb="FFAAE571"/>
        <bgColor indexed="64"/>
      </patternFill>
    </fill>
    <fill>
      <patternFill patternType="solid">
        <fgColor theme="0" tint="-4.9989318521683403E-2"/>
        <bgColor indexed="64"/>
      </patternFill>
    </fill>
  </fills>
  <borders count="1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s>
  <cellStyleXfs count="13">
    <xf numFmtId="0" fontId="0" fillId="0" borderId="0"/>
    <xf numFmtId="0" fontId="2" fillId="0" borderId="0"/>
    <xf numFmtId="0" fontId="3" fillId="0" borderId="0"/>
    <xf numFmtId="0" fontId="3" fillId="0" borderId="0"/>
    <xf numFmtId="0" fontId="1" fillId="0" borderId="0"/>
    <xf numFmtId="9" fontId="1"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43" fontId="1"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cellStyleXfs>
  <cellXfs count="182">
    <xf numFmtId="0" fontId="0" fillId="0" borderId="0" xfId="0"/>
    <xf numFmtId="0" fontId="9" fillId="0" borderId="0" xfId="0" applyFont="1" applyAlignment="1">
      <alignment vertical="center"/>
    </xf>
    <xf numFmtId="0" fontId="10" fillId="2" borderId="4" xfId="0" applyFont="1" applyFill="1" applyBorder="1" applyAlignment="1">
      <alignment horizontal="left" vertical="center"/>
    </xf>
    <xf numFmtId="0" fontId="10" fillId="2" borderId="4" xfId="0" applyFont="1" applyFill="1" applyBorder="1" applyAlignment="1">
      <alignment vertical="center"/>
    </xf>
    <xf numFmtId="164" fontId="10" fillId="2" borderId="4" xfId="5" applyNumberFormat="1" applyFont="1" applyFill="1" applyBorder="1" applyAlignment="1">
      <alignment vertical="center"/>
    </xf>
    <xf numFmtId="164" fontId="10" fillId="2" borderId="4" xfId="5" applyNumberFormat="1" applyFont="1" applyFill="1" applyBorder="1" applyAlignment="1">
      <alignment horizontal="left" vertical="center"/>
    </xf>
    <xf numFmtId="0" fontId="6" fillId="0" borderId="4" xfId="2" applyFont="1" applyBorder="1" applyAlignment="1">
      <alignment horizontal="justify" vertical="center" wrapText="1"/>
    </xf>
    <xf numFmtId="0" fontId="2" fillId="0" borderId="4" xfId="0" applyFont="1" applyBorder="1" applyAlignment="1">
      <alignment horizontal="justify" vertical="center" wrapText="1"/>
    </xf>
    <xf numFmtId="0" fontId="4" fillId="0" borderId="2" xfId="2" applyFont="1" applyBorder="1" applyAlignment="1">
      <alignment horizontal="justify" vertical="center" wrapText="1"/>
    </xf>
    <xf numFmtId="3" fontId="10" fillId="2" borderId="4" xfId="0" applyNumberFormat="1" applyFont="1" applyFill="1" applyBorder="1" applyAlignment="1">
      <alignment horizontal="left" vertical="center"/>
    </xf>
    <xf numFmtId="3" fontId="11" fillId="0" borderId="4" xfId="0" applyNumberFormat="1" applyFont="1" applyBorder="1" applyAlignment="1" applyProtection="1">
      <alignment vertical="center"/>
      <protection locked="0"/>
    </xf>
    <xf numFmtId="3" fontId="11" fillId="0" borderId="4" xfId="0" applyNumberFormat="1" applyFont="1" applyBorder="1" applyAlignment="1">
      <alignment vertical="center"/>
    </xf>
    <xf numFmtId="3" fontId="10" fillId="2" borderId="4" xfId="0" applyNumberFormat="1" applyFont="1" applyFill="1" applyBorder="1" applyAlignment="1">
      <alignment vertical="center"/>
    </xf>
    <xf numFmtId="3" fontId="11" fillId="2" borderId="4" xfId="0" applyNumberFormat="1" applyFont="1" applyFill="1" applyBorder="1" applyAlignment="1">
      <alignment horizontal="left" vertical="center"/>
    </xf>
    <xf numFmtId="0" fontId="4" fillId="2" borderId="4" xfId="0" applyFont="1" applyFill="1" applyBorder="1" applyAlignment="1">
      <alignment vertical="center"/>
    </xf>
    <xf numFmtId="3" fontId="4" fillId="2" borderId="4" xfId="0" applyNumberFormat="1" applyFont="1" applyFill="1" applyBorder="1" applyAlignment="1">
      <alignment horizontal="center" vertical="center" wrapText="1"/>
    </xf>
    <xf numFmtId="0" fontId="4" fillId="0" borderId="6" xfId="2" applyFont="1" applyBorder="1" applyAlignment="1">
      <alignment horizontal="justify" vertical="center" wrapText="1"/>
    </xf>
    <xf numFmtId="49" fontId="0" fillId="0" borderId="4" xfId="0" applyNumberFormat="1" applyBorder="1"/>
    <xf numFmtId="0" fontId="4" fillId="0" borderId="4" xfId="0" applyFont="1" applyBorder="1" applyAlignment="1">
      <alignment vertical="center"/>
    </xf>
    <xf numFmtId="1" fontId="10" fillId="2" borderId="4" xfId="0" applyNumberFormat="1" applyFont="1" applyFill="1" applyBorder="1" applyAlignment="1">
      <alignment horizontal="left" vertical="center"/>
    </xf>
    <xf numFmtId="1" fontId="0" fillId="0" borderId="4" xfId="0" applyNumberFormat="1" applyBorder="1" applyAlignment="1">
      <alignment horizontal="left"/>
    </xf>
    <xf numFmtId="1" fontId="2" fillId="0" borderId="4" xfId="0" applyNumberFormat="1" applyFont="1" applyBorder="1" applyAlignment="1">
      <alignment horizontal="left" vertical="center"/>
    </xf>
    <xf numFmtId="1" fontId="2" fillId="0" borderId="4" xfId="0" applyNumberFormat="1" applyFont="1" applyBorder="1" applyAlignment="1">
      <alignment horizontal="left" vertical="center" wrapText="1"/>
    </xf>
    <xf numFmtId="1" fontId="4" fillId="2" borderId="4" xfId="0" applyNumberFormat="1" applyFont="1" applyFill="1" applyBorder="1" applyAlignment="1">
      <alignment horizontal="left" vertical="center"/>
    </xf>
    <xf numFmtId="1" fontId="11" fillId="3" borderId="0" xfId="0" applyNumberFormat="1" applyFont="1" applyFill="1" applyAlignment="1">
      <alignment horizontal="left" vertical="center"/>
    </xf>
    <xf numFmtId="0" fontId="7" fillId="0" borderId="4" xfId="2" applyFont="1" applyBorder="1" applyAlignment="1">
      <alignment vertical="center" wrapText="1"/>
    </xf>
    <xf numFmtId="0" fontId="7" fillId="0" borderId="1" xfId="2" applyFont="1" applyBorder="1" applyAlignment="1">
      <alignment vertical="center" wrapText="1"/>
    </xf>
    <xf numFmtId="0" fontId="7" fillId="0" borderId="2" xfId="2" applyFont="1" applyBorder="1" applyAlignment="1">
      <alignment vertical="center" wrapText="1"/>
    </xf>
    <xf numFmtId="1" fontId="10" fillId="0" borderId="4" xfId="0" applyNumberFormat="1" applyFont="1" applyBorder="1" applyAlignment="1">
      <alignment horizontal="left" vertical="center"/>
    </xf>
    <xf numFmtId="1" fontId="11" fillId="0" borderId="4" xfId="0" applyNumberFormat="1" applyFont="1" applyBorder="1" applyAlignment="1">
      <alignment horizontal="left" vertical="center"/>
    </xf>
    <xf numFmtId="49" fontId="0" fillId="0" borderId="4" xfId="0" applyNumberFormat="1" applyBorder="1" applyAlignment="1">
      <alignment horizontal="left" wrapText="1"/>
    </xf>
    <xf numFmtId="1" fontId="4" fillId="0" borderId="4" xfId="0" applyNumberFormat="1" applyFont="1" applyBorder="1" applyAlignment="1">
      <alignment horizontal="left" vertical="center"/>
    </xf>
    <xf numFmtId="1" fontId="11" fillId="0" borderId="0" xfId="0" applyNumberFormat="1" applyFont="1" applyAlignment="1">
      <alignment horizontal="left" vertical="center"/>
    </xf>
    <xf numFmtId="3" fontId="11" fillId="4" borderId="4" xfId="0" applyNumberFormat="1" applyFont="1" applyFill="1" applyBorder="1" applyAlignment="1">
      <alignment vertical="center"/>
    </xf>
    <xf numFmtId="3" fontId="11" fillId="4" borderId="4" xfId="0" applyNumberFormat="1" applyFont="1" applyFill="1" applyBorder="1" applyAlignment="1" applyProtection="1">
      <alignment vertical="center"/>
      <protection locked="0"/>
    </xf>
    <xf numFmtId="0" fontId="4" fillId="0" borderId="6" xfId="2" applyFont="1" applyBorder="1" applyAlignment="1">
      <alignment horizontal="center" vertical="center" wrapText="1"/>
    </xf>
    <xf numFmtId="4" fontId="0" fillId="0" borderId="4" xfId="0" applyNumberFormat="1" applyBorder="1"/>
    <xf numFmtId="49" fontId="0" fillId="0" borderId="0" xfId="0" applyNumberFormat="1"/>
    <xf numFmtId="0" fontId="11" fillId="0" borderId="0" xfId="0" applyFont="1" applyAlignment="1">
      <alignment vertical="center"/>
    </xf>
    <xf numFmtId="0" fontId="11" fillId="0" borderId="4" xfId="0" applyFont="1" applyBorder="1" applyAlignment="1">
      <alignment vertical="center"/>
    </xf>
    <xf numFmtId="0" fontId="10" fillId="0" borderId="0" xfId="0" applyFont="1" applyAlignment="1">
      <alignment vertical="center"/>
    </xf>
    <xf numFmtId="1" fontId="2" fillId="0" borderId="1" xfId="0" applyNumberFormat="1" applyFont="1" applyBorder="1" applyAlignment="1">
      <alignment horizontal="left" vertical="center"/>
    </xf>
    <xf numFmtId="1" fontId="11" fillId="0" borderId="1" xfId="0" applyNumberFormat="1" applyFont="1" applyBorder="1" applyAlignment="1">
      <alignment horizontal="left" vertical="center"/>
    </xf>
    <xf numFmtId="1" fontId="11" fillId="3" borderId="1" xfId="0" applyNumberFormat="1" applyFont="1" applyFill="1" applyBorder="1" applyAlignment="1">
      <alignment horizontal="left" vertical="center"/>
    </xf>
    <xf numFmtId="0" fontId="0" fillId="0" borderId="4" xfId="0" applyBorder="1" applyAlignment="1">
      <alignment vertical="center"/>
    </xf>
    <xf numFmtId="0" fontId="10" fillId="0" borderId="4" xfId="0" applyFont="1" applyBorder="1" applyAlignment="1">
      <alignment vertical="center"/>
    </xf>
    <xf numFmtId="3" fontId="10" fillId="0" borderId="4" xfId="0" applyNumberFormat="1" applyFont="1" applyBorder="1" applyAlignment="1">
      <alignment vertical="center"/>
    </xf>
    <xf numFmtId="0" fontId="12" fillId="0" borderId="0" xfId="0" applyFont="1" applyAlignment="1">
      <alignment vertical="center"/>
    </xf>
    <xf numFmtId="3" fontId="10" fillId="0" borderId="4" xfId="0" applyNumberFormat="1" applyFont="1" applyBorder="1" applyAlignment="1" applyProtection="1">
      <alignment vertical="center"/>
      <protection locked="0"/>
    </xf>
    <xf numFmtId="1" fontId="4" fillId="0" borderId="4" xfId="0" applyNumberFormat="1" applyFont="1" applyBorder="1" applyAlignment="1">
      <alignment horizontal="left" vertical="center" wrapText="1"/>
    </xf>
    <xf numFmtId="0" fontId="4" fillId="0" borderId="2" xfId="2" applyFont="1" applyBorder="1" applyAlignment="1">
      <alignment horizontal="left" vertical="center" wrapText="1"/>
    </xf>
    <xf numFmtId="3" fontId="4" fillId="0" borderId="6" xfId="0" applyNumberFormat="1" applyFont="1" applyBorder="1" applyAlignment="1">
      <alignment horizontal="center" vertical="center" wrapText="1"/>
    </xf>
    <xf numFmtId="9" fontId="10" fillId="2" borderId="4" xfId="5" applyFont="1" applyFill="1" applyBorder="1" applyAlignment="1">
      <alignment horizontal="left" vertical="center"/>
    </xf>
    <xf numFmtId="164" fontId="10" fillId="2" borderId="4" xfId="5" applyNumberFormat="1" applyFont="1" applyFill="1" applyBorder="1" applyAlignment="1">
      <alignment horizontal="left" vertical="center" wrapText="1"/>
    </xf>
    <xf numFmtId="49" fontId="12" fillId="0" borderId="4" xfId="0" applyNumberFormat="1" applyFont="1" applyBorder="1"/>
    <xf numFmtId="4" fontId="12" fillId="0" borderId="4" xfId="0" applyNumberFormat="1" applyFont="1" applyBorder="1"/>
    <xf numFmtId="3" fontId="11" fillId="2" borderId="4" xfId="0" applyNumberFormat="1" applyFont="1" applyFill="1" applyBorder="1" applyAlignment="1">
      <alignment vertical="center"/>
    </xf>
    <xf numFmtId="3" fontId="10" fillId="2" borderId="4" xfId="0" applyNumberFormat="1" applyFont="1" applyFill="1" applyBorder="1" applyAlignment="1">
      <alignment horizontal="right" vertical="center"/>
    </xf>
    <xf numFmtId="4" fontId="0" fillId="0" borderId="0" xfId="0" applyNumberFormat="1"/>
    <xf numFmtId="4" fontId="12" fillId="0" borderId="0" xfId="0" applyNumberFormat="1" applyFont="1"/>
    <xf numFmtId="49" fontId="12" fillId="0" borderId="8" xfId="0" applyNumberFormat="1" applyFont="1" applyBorder="1"/>
    <xf numFmtId="4" fontId="12" fillId="0" borderId="8" xfId="0" applyNumberFormat="1" applyFont="1" applyBorder="1"/>
    <xf numFmtId="43" fontId="9" fillId="0" borderId="0" xfId="8" applyFont="1" applyAlignment="1">
      <alignment vertical="center"/>
    </xf>
    <xf numFmtId="43" fontId="0" fillId="0" borderId="0" xfId="8" applyFont="1"/>
    <xf numFmtId="43" fontId="0" fillId="0" borderId="0" xfId="0" applyNumberFormat="1"/>
    <xf numFmtId="165" fontId="9" fillId="0" borderId="0" xfId="8" applyNumberFormat="1" applyFont="1" applyAlignment="1">
      <alignment vertical="center"/>
    </xf>
    <xf numFmtId="0" fontId="4" fillId="0" borderId="4" xfId="2" applyFont="1" applyBorder="1" applyAlignment="1">
      <alignment horizontal="justify" vertical="center" wrapText="1"/>
    </xf>
    <xf numFmtId="43" fontId="0" fillId="0" borderId="0" xfId="8" applyFont="1" applyBorder="1"/>
    <xf numFmtId="3" fontId="9" fillId="0" borderId="0" xfId="0" applyNumberFormat="1" applyFont="1" applyAlignment="1">
      <alignment vertical="center"/>
    </xf>
    <xf numFmtId="1" fontId="12" fillId="0" borderId="4" xfId="0" applyNumberFormat="1" applyFont="1" applyBorder="1" applyAlignment="1">
      <alignment horizontal="left"/>
    </xf>
    <xf numFmtId="0" fontId="0" fillId="5" borderId="0" xfId="0" applyFill="1"/>
    <xf numFmtId="1" fontId="4" fillId="4" borderId="4" xfId="0" applyNumberFormat="1" applyFont="1" applyFill="1" applyBorder="1" applyAlignment="1">
      <alignment horizontal="left" vertical="center"/>
    </xf>
    <xf numFmtId="0" fontId="4" fillId="4" borderId="4" xfId="0" applyFont="1" applyFill="1" applyBorder="1" applyAlignment="1">
      <alignment vertical="center"/>
    </xf>
    <xf numFmtId="0" fontId="5" fillId="0" borderId="4" xfId="2" applyFont="1" applyBorder="1" applyAlignment="1">
      <alignment horizontal="justify" vertical="center" wrapText="1"/>
    </xf>
    <xf numFmtId="4" fontId="12" fillId="0" borderId="3" xfId="0" applyNumberFormat="1" applyFont="1" applyBorder="1"/>
    <xf numFmtId="166" fontId="14" fillId="0" borderId="0" xfId="0" applyNumberFormat="1" applyFont="1" applyAlignment="1">
      <alignment vertical="center"/>
    </xf>
    <xf numFmtId="49" fontId="2" fillId="0" borderId="0" xfId="0" applyNumberFormat="1" applyFont="1"/>
    <xf numFmtId="49" fontId="15" fillId="2" borderId="4" xfId="0" applyNumberFormat="1" applyFont="1" applyFill="1" applyBorder="1"/>
    <xf numFmtId="2" fontId="0" fillId="0" borderId="4" xfId="0" applyNumberFormat="1" applyBorder="1"/>
    <xf numFmtId="165" fontId="12" fillId="6" borderId="4" xfId="0" applyNumberFormat="1" applyFont="1" applyFill="1" applyBorder="1"/>
    <xf numFmtId="8" fontId="0" fillId="0" borderId="0" xfId="0" applyNumberFormat="1"/>
    <xf numFmtId="6" fontId="0" fillId="0" borderId="0" xfId="0" applyNumberFormat="1"/>
    <xf numFmtId="3" fontId="10" fillId="2" borderId="4" xfId="0" applyNumberFormat="1" applyFont="1" applyFill="1" applyBorder="1" applyAlignment="1" applyProtection="1">
      <alignment vertical="center"/>
      <protection locked="0"/>
    </xf>
    <xf numFmtId="4" fontId="12" fillId="5" borderId="4" xfId="0" applyNumberFormat="1" applyFont="1" applyFill="1" applyBorder="1"/>
    <xf numFmtId="49" fontId="0" fillId="0" borderId="4" xfId="0" applyNumberFormat="1" applyFont="1" applyBorder="1"/>
    <xf numFmtId="4" fontId="12" fillId="0" borderId="4" xfId="0" applyNumberFormat="1" applyFont="1" applyBorder="1"/>
    <xf numFmtId="3" fontId="10" fillId="0" borderId="4" xfId="0" applyNumberFormat="1" applyFont="1" applyFill="1" applyBorder="1" applyAlignment="1">
      <alignment vertical="center"/>
    </xf>
    <xf numFmtId="3" fontId="11" fillId="0" borderId="4" xfId="0" applyNumberFormat="1" applyFont="1" applyFill="1" applyBorder="1" applyAlignment="1">
      <alignment vertical="center"/>
    </xf>
    <xf numFmtId="3" fontId="10" fillId="0" borderId="4" xfId="0" applyNumberFormat="1" applyFont="1" applyFill="1" applyBorder="1" applyAlignment="1" applyProtection="1">
      <alignment vertical="center"/>
      <protection locked="0"/>
    </xf>
    <xf numFmtId="3" fontId="11" fillId="0" borderId="4" xfId="0" applyNumberFormat="1" applyFont="1" applyFill="1" applyBorder="1" applyAlignment="1" applyProtection="1">
      <alignment vertical="center"/>
      <protection locked="0"/>
    </xf>
    <xf numFmtId="4" fontId="12" fillId="0" borderId="4" xfId="0" applyNumberFormat="1" applyFont="1" applyFill="1" applyBorder="1"/>
    <xf numFmtId="4" fontId="0" fillId="0" borderId="4" xfId="0" applyNumberFormat="1" applyFill="1" applyBorder="1"/>
    <xf numFmtId="4" fontId="0" fillId="0" borderId="4" xfId="0" applyNumberFormat="1" applyFont="1" applyFill="1" applyBorder="1"/>
    <xf numFmtId="3" fontId="4" fillId="2" borderId="4" xfId="0" applyNumberFormat="1" applyFont="1" applyFill="1" applyBorder="1" applyAlignment="1">
      <alignment horizontal="center" vertical="center" wrapText="1"/>
    </xf>
    <xf numFmtId="3" fontId="4" fillId="2" borderId="4" xfId="0" applyNumberFormat="1" applyFont="1" applyFill="1" applyBorder="1" applyAlignment="1">
      <alignment vertical="center" wrapText="1"/>
    </xf>
    <xf numFmtId="0" fontId="4" fillId="2" borderId="4" xfId="0" applyFont="1" applyFill="1" applyBorder="1" applyAlignment="1">
      <alignment horizontal="center" vertical="center" wrapText="1"/>
    </xf>
    <xf numFmtId="49" fontId="11" fillId="2" borderId="4" xfId="0" applyNumberFormat="1" applyFont="1" applyFill="1" applyBorder="1" applyAlignment="1">
      <alignment horizontal="left"/>
    </xf>
    <xf numFmtId="165" fontId="10" fillId="2" borderId="4" xfId="8" applyNumberFormat="1" applyFont="1" applyFill="1" applyBorder="1" applyAlignment="1">
      <alignment vertical="center"/>
    </xf>
    <xf numFmtId="165" fontId="10" fillId="2" borderId="4" xfId="8" applyNumberFormat="1" applyFont="1" applyFill="1" applyBorder="1" applyAlignment="1">
      <alignment horizontal="left" vertical="center"/>
    </xf>
    <xf numFmtId="166" fontId="9" fillId="0" borderId="0" xfId="0" applyNumberFormat="1" applyFont="1" applyAlignment="1">
      <alignment vertical="center"/>
    </xf>
    <xf numFmtId="49" fontId="10" fillId="2" borderId="4" xfId="0" applyNumberFormat="1" applyFont="1" applyFill="1" applyBorder="1" applyAlignment="1">
      <alignment horizontal="left"/>
    </xf>
    <xf numFmtId="49" fontId="10" fillId="2" borderId="4" xfId="0" applyNumberFormat="1" applyFont="1" applyFill="1" applyBorder="1"/>
    <xf numFmtId="49" fontId="10" fillId="0" borderId="4" xfId="0" applyNumberFormat="1" applyFont="1" applyBorder="1" applyAlignment="1">
      <alignment horizontal="left"/>
    </xf>
    <xf numFmtId="49" fontId="10" fillId="0" borderId="4" xfId="0" applyNumberFormat="1" applyFont="1" applyBorder="1"/>
    <xf numFmtId="165" fontId="10" fillId="0" borderId="4" xfId="8" applyNumberFormat="1" applyFont="1" applyFill="1" applyBorder="1" applyAlignment="1">
      <alignment vertical="center"/>
    </xf>
    <xf numFmtId="43" fontId="9" fillId="0" borderId="0" xfId="0" applyNumberFormat="1" applyFont="1" applyAlignment="1">
      <alignment vertical="center"/>
    </xf>
    <xf numFmtId="49" fontId="11" fillId="0" borderId="4" xfId="0" applyNumberFormat="1" applyFont="1" applyBorder="1" applyAlignment="1">
      <alignment horizontal="left"/>
    </xf>
    <xf numFmtId="49" fontId="11" fillId="0" borderId="4" xfId="0" applyNumberFormat="1" applyFont="1" applyBorder="1"/>
    <xf numFmtId="165" fontId="11" fillId="0" borderId="4" xfId="8" applyNumberFormat="1" applyFont="1" applyFill="1" applyBorder="1" applyAlignment="1">
      <alignment vertical="center"/>
    </xf>
    <xf numFmtId="164" fontId="10" fillId="0" borderId="4" xfId="5" applyNumberFormat="1" applyFont="1" applyFill="1" applyBorder="1" applyAlignment="1">
      <alignment horizontal="left" vertical="center"/>
    </xf>
    <xf numFmtId="165" fontId="11" fillId="0" borderId="4" xfId="8" applyNumberFormat="1" applyFont="1" applyBorder="1" applyAlignment="1">
      <alignment vertical="center"/>
    </xf>
    <xf numFmtId="0" fontId="6" fillId="0" borderId="4" xfId="6" applyFont="1" applyBorder="1" applyAlignment="1">
      <alignment horizontal="justify" vertical="center" wrapText="1"/>
    </xf>
    <xf numFmtId="0" fontId="16" fillId="0" borderId="0" xfId="0" applyFont="1" applyAlignment="1">
      <alignment vertical="center"/>
    </xf>
    <xf numFmtId="165" fontId="10" fillId="0" borderId="4" xfId="8" applyNumberFormat="1" applyFont="1" applyBorder="1" applyAlignment="1">
      <alignment vertical="center"/>
    </xf>
    <xf numFmtId="0" fontId="2" fillId="3" borderId="4" xfId="0" applyFont="1" applyFill="1" applyBorder="1" applyAlignment="1">
      <alignment vertical="center"/>
    </xf>
    <xf numFmtId="165" fontId="9" fillId="0" borderId="0" xfId="0" applyNumberFormat="1" applyFont="1" applyAlignment="1">
      <alignment vertical="center"/>
    </xf>
    <xf numFmtId="0" fontId="17" fillId="0" borderId="4" xfId="0" applyFont="1" applyBorder="1" applyAlignment="1">
      <alignment vertical="center"/>
    </xf>
    <xf numFmtId="49" fontId="11" fillId="0" borderId="4" xfId="0" applyNumberFormat="1" applyFont="1" applyBorder="1" applyAlignment="1">
      <alignment horizontal="left" vertical="center"/>
    </xf>
    <xf numFmtId="49" fontId="11" fillId="0" borderId="4" xfId="0" applyNumberFormat="1" applyFont="1" applyBorder="1" applyAlignment="1">
      <alignment wrapText="1"/>
    </xf>
    <xf numFmtId="49" fontId="10" fillId="4" borderId="4" xfId="0" applyNumberFormat="1" applyFont="1" applyFill="1" applyBorder="1" applyAlignment="1">
      <alignment horizontal="left"/>
    </xf>
    <xf numFmtId="164" fontId="10" fillId="2" borderId="4" xfId="0" applyNumberFormat="1" applyFont="1" applyFill="1" applyBorder="1" applyAlignment="1">
      <alignment vertical="center"/>
    </xf>
    <xf numFmtId="0" fontId="16" fillId="0" borderId="4" xfId="0" applyFont="1" applyBorder="1" applyAlignment="1">
      <alignment vertical="center"/>
    </xf>
    <xf numFmtId="0" fontId="17" fillId="0" borderId="4" xfId="0" applyFont="1" applyBorder="1"/>
    <xf numFmtId="164" fontId="11" fillId="2" borderId="4" xfId="5" applyNumberFormat="1" applyFont="1" applyFill="1" applyBorder="1" applyAlignment="1">
      <alignment vertical="center"/>
    </xf>
    <xf numFmtId="0" fontId="16" fillId="0" borderId="4" xfId="0" applyFont="1" applyBorder="1"/>
    <xf numFmtId="2" fontId="10" fillId="2" borderId="4" xfId="0" applyNumberFormat="1" applyFont="1" applyFill="1" applyBorder="1" applyAlignment="1">
      <alignment vertical="center"/>
    </xf>
    <xf numFmtId="0" fontId="9" fillId="0" borderId="0" xfId="0" applyFont="1"/>
    <xf numFmtId="164" fontId="10" fillId="0" borderId="4" xfId="5" applyNumberFormat="1" applyFont="1" applyBorder="1" applyAlignment="1">
      <alignment vertical="center"/>
    </xf>
    <xf numFmtId="164" fontId="11" fillId="0" borderId="4" xfId="5" applyNumberFormat="1" applyFont="1" applyBorder="1" applyAlignment="1">
      <alignment vertical="center"/>
    </xf>
    <xf numFmtId="165" fontId="11" fillId="0" borderId="4" xfId="8" applyNumberFormat="1" applyFont="1" applyBorder="1" applyAlignment="1" applyProtection="1">
      <alignment vertical="center"/>
      <protection locked="0"/>
    </xf>
    <xf numFmtId="0" fontId="11" fillId="0" borderId="4" xfId="0" applyFont="1" applyBorder="1" applyAlignment="1" applyProtection="1">
      <alignment vertical="center"/>
      <protection locked="0"/>
    </xf>
    <xf numFmtId="165" fontId="10" fillId="0" borderId="4" xfId="8" applyNumberFormat="1" applyFont="1" applyBorder="1" applyAlignment="1" applyProtection="1">
      <alignment vertical="center"/>
      <protection locked="0"/>
    </xf>
    <xf numFmtId="0" fontId="10" fillId="0" borderId="4" xfId="0" applyFont="1" applyBorder="1" applyAlignment="1" applyProtection="1">
      <alignment vertical="center"/>
      <protection locked="0"/>
    </xf>
    <xf numFmtId="0" fontId="2" fillId="0" borderId="11" xfId="1" applyBorder="1" applyAlignment="1">
      <alignment horizontal="left" vertical="center"/>
    </xf>
    <xf numFmtId="0" fontId="2" fillId="0" borderId="10" xfId="1" applyBorder="1" applyAlignment="1">
      <alignment horizontal="left" vertical="center"/>
    </xf>
    <xf numFmtId="0" fontId="2" fillId="0" borderId="6" xfId="1" applyBorder="1" applyAlignment="1">
      <alignment horizontal="left" vertical="center"/>
    </xf>
    <xf numFmtId="0" fontId="2" fillId="0" borderId="12" xfId="1" applyBorder="1" applyAlignment="1">
      <alignment horizontal="left" vertical="center"/>
    </xf>
    <xf numFmtId="0" fontId="5" fillId="2" borderId="8" xfId="2" applyFont="1" applyFill="1" applyBorder="1" applyAlignment="1">
      <alignment horizontal="center" vertical="center" wrapText="1"/>
    </xf>
    <xf numFmtId="0" fontId="5" fillId="2" borderId="9" xfId="2" applyFont="1" applyFill="1" applyBorder="1" applyAlignment="1">
      <alignment horizontal="center" vertical="center" wrapText="1"/>
    </xf>
    <xf numFmtId="0" fontId="5" fillId="2" borderId="7" xfId="2" applyFont="1" applyFill="1" applyBorder="1" applyAlignment="1">
      <alignment horizontal="center" vertical="center" wrapText="1"/>
    </xf>
    <xf numFmtId="0" fontId="4" fillId="0" borderId="4" xfId="2" applyFont="1" applyBorder="1" applyAlignment="1">
      <alignment horizontal="justify" vertical="center" wrapText="1"/>
    </xf>
    <xf numFmtId="3" fontId="4" fillId="2" borderId="4" xfId="0" applyNumberFormat="1" applyFont="1" applyFill="1" applyBorder="1" applyAlignment="1">
      <alignment horizontal="center" vertical="center" wrapText="1"/>
    </xf>
    <xf numFmtId="3" fontId="4" fillId="0" borderId="4" xfId="0" applyNumberFormat="1" applyFont="1" applyBorder="1" applyAlignment="1">
      <alignment horizontal="center" vertical="center" wrapText="1"/>
    </xf>
    <xf numFmtId="0" fontId="4" fillId="0" borderId="5" xfId="2" applyFont="1" applyBorder="1" applyAlignment="1">
      <alignment horizontal="center" vertical="center" wrapText="1"/>
    </xf>
    <xf numFmtId="0" fontId="4" fillId="0" borderId="6" xfId="2" applyFont="1" applyBorder="1" applyAlignment="1">
      <alignment horizontal="center" vertical="center" wrapText="1"/>
    </xf>
    <xf numFmtId="0" fontId="7" fillId="0" borderId="1" xfId="2" applyFont="1" applyBorder="1" applyAlignment="1">
      <alignment horizontal="left" vertical="center" wrapText="1"/>
    </xf>
    <xf numFmtId="0" fontId="7" fillId="0" borderId="2" xfId="2" applyFont="1" applyBorder="1" applyAlignment="1">
      <alignment horizontal="left" vertical="center" wrapText="1"/>
    </xf>
    <xf numFmtId="3" fontId="4" fillId="2" borderId="1" xfId="0" applyNumberFormat="1" applyFont="1" applyFill="1" applyBorder="1" applyAlignment="1">
      <alignment horizontal="center" vertical="center" wrapText="1"/>
    </xf>
    <xf numFmtId="3" fontId="4" fillId="2" borderId="3" xfId="0" applyNumberFormat="1" applyFont="1" applyFill="1" applyBorder="1" applyAlignment="1">
      <alignment horizontal="center" vertical="center" wrapText="1"/>
    </xf>
    <xf numFmtId="0" fontId="4" fillId="0" borderId="1" xfId="2" applyFont="1" applyBorder="1" applyAlignment="1">
      <alignment horizontal="left" vertical="center" wrapText="1"/>
    </xf>
    <xf numFmtId="0" fontId="4" fillId="0" borderId="2" xfId="2" applyFont="1" applyBorder="1" applyAlignment="1">
      <alignment horizontal="left" vertical="center" wrapText="1"/>
    </xf>
    <xf numFmtId="0" fontId="4" fillId="0" borderId="3" xfId="2" applyFont="1" applyBorder="1" applyAlignment="1">
      <alignment horizontal="left" vertical="center" wrapText="1"/>
    </xf>
    <xf numFmtId="0" fontId="4" fillId="0" borderId="4" xfId="2" applyFont="1" applyBorder="1" applyAlignment="1">
      <alignment horizontal="center" vertical="center" wrapText="1"/>
    </xf>
    <xf numFmtId="3" fontId="4" fillId="2" borderId="8" xfId="0" applyNumberFormat="1"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0" fontId="10" fillId="7" borderId="14" xfId="0" applyFont="1" applyFill="1" applyBorder="1" applyAlignment="1">
      <alignment horizontal="center" vertical="center"/>
    </xf>
    <xf numFmtId="0" fontId="10" fillId="7" borderId="2" xfId="0" applyFont="1" applyFill="1" applyBorder="1" applyAlignment="1">
      <alignment horizontal="center" vertical="center"/>
    </xf>
    <xf numFmtId="0" fontId="10" fillId="7" borderId="1" xfId="0" applyFont="1" applyFill="1" applyBorder="1" applyAlignment="1">
      <alignment horizontal="center" vertical="center"/>
    </xf>
    <xf numFmtId="0" fontId="7" fillId="0" borderId="4" xfId="6" applyFont="1" applyBorder="1" applyAlignment="1">
      <alignment horizontal="justify" vertical="center" wrapText="1"/>
    </xf>
    <xf numFmtId="0" fontId="4" fillId="2" borderId="12" xfId="0" applyFont="1" applyFill="1" applyBorder="1" applyAlignment="1">
      <alignment horizontal="left" vertical="center" wrapText="1"/>
    </xf>
    <xf numFmtId="0" fontId="4" fillId="2" borderId="13"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7" xfId="0" applyFont="1" applyFill="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0" fontId="5" fillId="2" borderId="4" xfId="6" applyFont="1" applyFill="1" applyBorder="1" applyAlignment="1">
      <alignment horizontal="center" vertical="center" wrapText="1"/>
    </xf>
    <xf numFmtId="165" fontId="4" fillId="2" borderId="8" xfId="8" applyNumberFormat="1" applyFont="1" applyFill="1" applyBorder="1" applyAlignment="1">
      <alignment horizontal="center" vertical="center" wrapText="1"/>
    </xf>
    <xf numFmtId="165" fontId="4" fillId="2" borderId="7" xfId="8" applyNumberFormat="1" applyFont="1" applyFill="1" applyBorder="1" applyAlignment="1">
      <alignment horizontal="center" vertical="center" wrapText="1"/>
    </xf>
    <xf numFmtId="0" fontId="4" fillId="0" borderId="4" xfId="6" applyFont="1" applyBorder="1" applyAlignment="1">
      <alignment horizontal="center" vertical="center" wrapText="1"/>
    </xf>
    <xf numFmtId="0" fontId="2" fillId="0" borderId="2" xfId="1" applyBorder="1" applyAlignment="1">
      <alignment horizontal="left" vertical="center"/>
    </xf>
    <xf numFmtId="0" fontId="2" fillId="0" borderId="3" xfId="1" applyBorder="1" applyAlignment="1">
      <alignment horizontal="left" vertical="center"/>
    </xf>
    <xf numFmtId="0" fontId="4" fillId="0" borderId="1" xfId="6" applyFont="1" applyBorder="1" applyAlignment="1">
      <alignment horizontal="center" vertical="center" wrapText="1"/>
    </xf>
    <xf numFmtId="0" fontId="4" fillId="0" borderId="2" xfId="6" applyFont="1" applyBorder="1" applyAlignment="1">
      <alignment horizontal="center" vertical="center" wrapText="1"/>
    </xf>
    <xf numFmtId="0" fontId="4" fillId="0" borderId="3" xfId="6" applyFont="1" applyBorder="1" applyAlignment="1">
      <alignment horizontal="center" vertical="center" wrapText="1"/>
    </xf>
    <xf numFmtId="0" fontId="4" fillId="0" borderId="2" xfId="6" applyFont="1" applyBorder="1" applyAlignment="1">
      <alignment horizontal="left" vertical="center" wrapText="1"/>
    </xf>
    <xf numFmtId="0" fontId="4" fillId="0" borderId="3" xfId="6" applyFont="1" applyBorder="1" applyAlignment="1">
      <alignment horizontal="left" vertical="center" wrapText="1"/>
    </xf>
    <xf numFmtId="0" fontId="4" fillId="0" borderId="4" xfId="6" applyFont="1" applyBorder="1" applyAlignment="1">
      <alignment horizontal="justify" vertical="center" wrapText="1"/>
    </xf>
    <xf numFmtId="3" fontId="4" fillId="2" borderId="9" xfId="0" applyNumberFormat="1" applyFont="1" applyFill="1" applyBorder="1" applyAlignment="1">
      <alignment horizontal="center" vertical="center" wrapText="1"/>
    </xf>
    <xf numFmtId="0" fontId="4" fillId="0" borderId="4" xfId="2" applyFont="1" applyBorder="1" applyAlignment="1">
      <alignment horizontal="left" vertical="center" wrapText="1"/>
    </xf>
  </cellXfs>
  <cellStyles count="13">
    <cellStyle name="Millares" xfId="8" builtinId="3"/>
    <cellStyle name="Millares 2" xfId="9" xr:uid="{98E91E12-27ED-41AB-BDB2-7F7C5F53D355}"/>
    <cellStyle name="Millares 2 2" xfId="12" xr:uid="{94E3864F-F32C-4A7E-B86B-5BC0F41196E0}"/>
    <cellStyle name="Millares 3" xfId="11" xr:uid="{8BB48289-DFE9-4073-A284-DF6175D17817}"/>
    <cellStyle name="Normal" xfId="0" builtinId="0"/>
    <cellStyle name="Normal 10" xfId="2" xr:uid="{00000000-0005-0000-0000-000001000000}"/>
    <cellStyle name="Normal 10 2" xfId="6" xr:uid="{00000000-0005-0000-0000-000002000000}"/>
    <cellStyle name="Normal 2" xfId="1" xr:uid="{00000000-0005-0000-0000-000003000000}"/>
    <cellStyle name="Normal 2 2" xfId="3" xr:uid="{00000000-0005-0000-0000-000004000000}"/>
    <cellStyle name="Normal 2 2 2" xfId="7" xr:uid="{00000000-0005-0000-0000-000005000000}"/>
    <cellStyle name="Normal 3" xfId="4" xr:uid="{00000000-0005-0000-0000-000006000000}"/>
    <cellStyle name="Normal 7" xfId="10" xr:uid="{140E29E6-ED44-4051-B61B-57965AE3F2B0}"/>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1.xml"/><Relationship Id="rId117" Type="http://schemas.openxmlformats.org/officeDocument/2006/relationships/externalLink" Target="externalLinks/externalLink112.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47" Type="http://schemas.openxmlformats.org/officeDocument/2006/relationships/externalLink" Target="externalLinks/externalLink42.xml"/><Relationship Id="rId63" Type="http://schemas.openxmlformats.org/officeDocument/2006/relationships/externalLink" Target="externalLinks/externalLink58.xml"/><Relationship Id="rId68" Type="http://schemas.openxmlformats.org/officeDocument/2006/relationships/externalLink" Target="externalLinks/externalLink63.xml"/><Relationship Id="rId84" Type="http://schemas.openxmlformats.org/officeDocument/2006/relationships/externalLink" Target="externalLinks/externalLink79.xml"/><Relationship Id="rId89" Type="http://schemas.openxmlformats.org/officeDocument/2006/relationships/externalLink" Target="externalLinks/externalLink84.xml"/><Relationship Id="rId112" Type="http://schemas.openxmlformats.org/officeDocument/2006/relationships/externalLink" Target="externalLinks/externalLink107.xml"/><Relationship Id="rId16" Type="http://schemas.openxmlformats.org/officeDocument/2006/relationships/externalLink" Target="externalLinks/externalLink11.xml"/><Relationship Id="rId107" Type="http://schemas.openxmlformats.org/officeDocument/2006/relationships/externalLink" Target="externalLinks/externalLink102.xml"/><Relationship Id="rId11" Type="http://schemas.openxmlformats.org/officeDocument/2006/relationships/externalLink" Target="externalLinks/externalLink6.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53" Type="http://schemas.openxmlformats.org/officeDocument/2006/relationships/externalLink" Target="externalLinks/externalLink48.xml"/><Relationship Id="rId58" Type="http://schemas.openxmlformats.org/officeDocument/2006/relationships/externalLink" Target="externalLinks/externalLink53.xml"/><Relationship Id="rId74" Type="http://schemas.openxmlformats.org/officeDocument/2006/relationships/externalLink" Target="externalLinks/externalLink69.xml"/><Relationship Id="rId79" Type="http://schemas.openxmlformats.org/officeDocument/2006/relationships/externalLink" Target="externalLinks/externalLink74.xml"/><Relationship Id="rId102" Type="http://schemas.openxmlformats.org/officeDocument/2006/relationships/externalLink" Target="externalLinks/externalLink97.xml"/><Relationship Id="rId123" Type="http://schemas.openxmlformats.org/officeDocument/2006/relationships/externalLink" Target="externalLinks/externalLink118.xml"/><Relationship Id="rId5" Type="http://schemas.openxmlformats.org/officeDocument/2006/relationships/worksheet" Target="worksheets/sheet5.xml"/><Relationship Id="rId90" Type="http://schemas.openxmlformats.org/officeDocument/2006/relationships/externalLink" Target="externalLinks/externalLink85.xml"/><Relationship Id="rId95" Type="http://schemas.openxmlformats.org/officeDocument/2006/relationships/externalLink" Target="externalLinks/externalLink90.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64" Type="http://schemas.openxmlformats.org/officeDocument/2006/relationships/externalLink" Target="externalLinks/externalLink59.xml"/><Relationship Id="rId69" Type="http://schemas.openxmlformats.org/officeDocument/2006/relationships/externalLink" Target="externalLinks/externalLink64.xml"/><Relationship Id="rId113" Type="http://schemas.openxmlformats.org/officeDocument/2006/relationships/externalLink" Target="externalLinks/externalLink108.xml"/><Relationship Id="rId118" Type="http://schemas.openxmlformats.org/officeDocument/2006/relationships/externalLink" Target="externalLinks/externalLink113.xml"/><Relationship Id="rId80" Type="http://schemas.openxmlformats.org/officeDocument/2006/relationships/externalLink" Target="externalLinks/externalLink75.xml"/><Relationship Id="rId85" Type="http://schemas.openxmlformats.org/officeDocument/2006/relationships/externalLink" Target="externalLinks/externalLink80.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59" Type="http://schemas.openxmlformats.org/officeDocument/2006/relationships/externalLink" Target="externalLinks/externalLink54.xml"/><Relationship Id="rId103" Type="http://schemas.openxmlformats.org/officeDocument/2006/relationships/externalLink" Target="externalLinks/externalLink98.xml"/><Relationship Id="rId108" Type="http://schemas.openxmlformats.org/officeDocument/2006/relationships/externalLink" Target="externalLinks/externalLink103.xml"/><Relationship Id="rId124" Type="http://schemas.openxmlformats.org/officeDocument/2006/relationships/theme" Target="theme/theme1.xml"/><Relationship Id="rId54" Type="http://schemas.openxmlformats.org/officeDocument/2006/relationships/externalLink" Target="externalLinks/externalLink49.xml"/><Relationship Id="rId70" Type="http://schemas.openxmlformats.org/officeDocument/2006/relationships/externalLink" Target="externalLinks/externalLink65.xml"/><Relationship Id="rId75" Type="http://schemas.openxmlformats.org/officeDocument/2006/relationships/externalLink" Target="externalLinks/externalLink70.xml"/><Relationship Id="rId91" Type="http://schemas.openxmlformats.org/officeDocument/2006/relationships/externalLink" Target="externalLinks/externalLink86.xml"/><Relationship Id="rId96" Type="http://schemas.openxmlformats.org/officeDocument/2006/relationships/externalLink" Target="externalLinks/externalLink91.xml"/><Relationship Id="rId1" Type="http://schemas.openxmlformats.org/officeDocument/2006/relationships/worksheet" Target="worksheets/sheet1.xml"/><Relationship Id="rId6" Type="http://schemas.openxmlformats.org/officeDocument/2006/relationships/externalLink" Target="externalLinks/externalLink1.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49" Type="http://schemas.openxmlformats.org/officeDocument/2006/relationships/externalLink" Target="externalLinks/externalLink44.xml"/><Relationship Id="rId114" Type="http://schemas.openxmlformats.org/officeDocument/2006/relationships/externalLink" Target="externalLinks/externalLink109.xml"/><Relationship Id="rId119" Type="http://schemas.openxmlformats.org/officeDocument/2006/relationships/externalLink" Target="externalLinks/externalLink114.xml"/><Relationship Id="rId44" Type="http://schemas.openxmlformats.org/officeDocument/2006/relationships/externalLink" Target="externalLinks/externalLink39.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81" Type="http://schemas.openxmlformats.org/officeDocument/2006/relationships/externalLink" Target="externalLinks/externalLink76.xml"/><Relationship Id="rId86" Type="http://schemas.openxmlformats.org/officeDocument/2006/relationships/externalLink" Target="externalLinks/externalLink81.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109" Type="http://schemas.openxmlformats.org/officeDocument/2006/relationships/externalLink" Target="externalLinks/externalLink104.xml"/><Relationship Id="rId34" Type="http://schemas.openxmlformats.org/officeDocument/2006/relationships/externalLink" Target="externalLinks/externalLink29.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76" Type="http://schemas.openxmlformats.org/officeDocument/2006/relationships/externalLink" Target="externalLinks/externalLink71.xml"/><Relationship Id="rId97" Type="http://schemas.openxmlformats.org/officeDocument/2006/relationships/externalLink" Target="externalLinks/externalLink92.xml"/><Relationship Id="rId104" Type="http://schemas.openxmlformats.org/officeDocument/2006/relationships/externalLink" Target="externalLinks/externalLink99.xml"/><Relationship Id="rId120" Type="http://schemas.openxmlformats.org/officeDocument/2006/relationships/externalLink" Target="externalLinks/externalLink115.xml"/><Relationship Id="rId125" Type="http://schemas.openxmlformats.org/officeDocument/2006/relationships/styles" Target="styles.xml"/><Relationship Id="rId7" Type="http://schemas.openxmlformats.org/officeDocument/2006/relationships/externalLink" Target="externalLinks/externalLink2.xml"/><Relationship Id="rId71" Type="http://schemas.openxmlformats.org/officeDocument/2006/relationships/externalLink" Target="externalLinks/externalLink66.xml"/><Relationship Id="rId92" Type="http://schemas.openxmlformats.org/officeDocument/2006/relationships/externalLink" Target="externalLinks/externalLink87.xml"/><Relationship Id="rId2" Type="http://schemas.openxmlformats.org/officeDocument/2006/relationships/worksheet" Target="worksheets/sheet2.xml"/><Relationship Id="rId29" Type="http://schemas.openxmlformats.org/officeDocument/2006/relationships/externalLink" Target="externalLinks/externalLink24.xml"/><Relationship Id="rId24" Type="http://schemas.openxmlformats.org/officeDocument/2006/relationships/externalLink" Target="externalLinks/externalLink19.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66" Type="http://schemas.openxmlformats.org/officeDocument/2006/relationships/externalLink" Target="externalLinks/externalLink61.xml"/><Relationship Id="rId87" Type="http://schemas.openxmlformats.org/officeDocument/2006/relationships/externalLink" Target="externalLinks/externalLink82.xml"/><Relationship Id="rId110" Type="http://schemas.openxmlformats.org/officeDocument/2006/relationships/externalLink" Target="externalLinks/externalLink105.xml"/><Relationship Id="rId115" Type="http://schemas.openxmlformats.org/officeDocument/2006/relationships/externalLink" Target="externalLinks/externalLink110.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9" Type="http://schemas.openxmlformats.org/officeDocument/2006/relationships/externalLink" Target="externalLinks/externalLink14.xml"/><Relationship Id="rId14" Type="http://schemas.openxmlformats.org/officeDocument/2006/relationships/externalLink" Target="externalLinks/externalLink9.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56" Type="http://schemas.openxmlformats.org/officeDocument/2006/relationships/externalLink" Target="externalLinks/externalLink51.xml"/><Relationship Id="rId77" Type="http://schemas.openxmlformats.org/officeDocument/2006/relationships/externalLink" Target="externalLinks/externalLink72.xml"/><Relationship Id="rId100" Type="http://schemas.openxmlformats.org/officeDocument/2006/relationships/externalLink" Target="externalLinks/externalLink95.xml"/><Relationship Id="rId105" Type="http://schemas.openxmlformats.org/officeDocument/2006/relationships/externalLink" Target="externalLinks/externalLink100.xml"/><Relationship Id="rId126" Type="http://schemas.openxmlformats.org/officeDocument/2006/relationships/sharedStrings" Target="sharedStrings.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93" Type="http://schemas.openxmlformats.org/officeDocument/2006/relationships/externalLink" Target="externalLinks/externalLink88.xml"/><Relationship Id="rId98" Type="http://schemas.openxmlformats.org/officeDocument/2006/relationships/externalLink" Target="externalLinks/externalLink93.xml"/><Relationship Id="rId121" Type="http://schemas.openxmlformats.org/officeDocument/2006/relationships/externalLink" Target="externalLinks/externalLink116.xml"/><Relationship Id="rId3" Type="http://schemas.openxmlformats.org/officeDocument/2006/relationships/worksheet" Target="worksheets/sheet3.xml"/><Relationship Id="rId25" Type="http://schemas.openxmlformats.org/officeDocument/2006/relationships/externalLink" Target="externalLinks/externalLink20.xml"/><Relationship Id="rId46" Type="http://schemas.openxmlformats.org/officeDocument/2006/relationships/externalLink" Target="externalLinks/externalLink41.xml"/><Relationship Id="rId67" Type="http://schemas.openxmlformats.org/officeDocument/2006/relationships/externalLink" Target="externalLinks/externalLink62.xml"/><Relationship Id="rId116" Type="http://schemas.openxmlformats.org/officeDocument/2006/relationships/externalLink" Target="externalLinks/externalLink111.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62" Type="http://schemas.openxmlformats.org/officeDocument/2006/relationships/externalLink" Target="externalLinks/externalLink57.xml"/><Relationship Id="rId83" Type="http://schemas.openxmlformats.org/officeDocument/2006/relationships/externalLink" Target="externalLinks/externalLink78.xml"/><Relationship Id="rId88" Type="http://schemas.openxmlformats.org/officeDocument/2006/relationships/externalLink" Target="externalLinks/externalLink83.xml"/><Relationship Id="rId111" Type="http://schemas.openxmlformats.org/officeDocument/2006/relationships/externalLink" Target="externalLinks/externalLink106.xml"/><Relationship Id="rId15" Type="http://schemas.openxmlformats.org/officeDocument/2006/relationships/externalLink" Target="externalLinks/externalLink10.xml"/><Relationship Id="rId36" Type="http://schemas.openxmlformats.org/officeDocument/2006/relationships/externalLink" Target="externalLinks/externalLink31.xml"/><Relationship Id="rId57" Type="http://schemas.openxmlformats.org/officeDocument/2006/relationships/externalLink" Target="externalLinks/externalLink52.xml"/><Relationship Id="rId106" Type="http://schemas.openxmlformats.org/officeDocument/2006/relationships/externalLink" Target="externalLinks/externalLink101.xml"/><Relationship Id="rId127" Type="http://schemas.openxmlformats.org/officeDocument/2006/relationships/calcChain" Target="calcChain.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52" Type="http://schemas.openxmlformats.org/officeDocument/2006/relationships/externalLink" Target="externalLinks/externalLink47.xml"/><Relationship Id="rId73" Type="http://schemas.openxmlformats.org/officeDocument/2006/relationships/externalLink" Target="externalLinks/externalLink68.xml"/><Relationship Id="rId78" Type="http://schemas.openxmlformats.org/officeDocument/2006/relationships/externalLink" Target="externalLinks/externalLink73.xml"/><Relationship Id="rId94" Type="http://schemas.openxmlformats.org/officeDocument/2006/relationships/externalLink" Target="externalLinks/externalLink89.xml"/><Relationship Id="rId99" Type="http://schemas.openxmlformats.org/officeDocument/2006/relationships/externalLink" Target="externalLinks/externalLink94.xml"/><Relationship Id="rId101" Type="http://schemas.openxmlformats.org/officeDocument/2006/relationships/externalLink" Target="externalLinks/externalLink96.xml"/><Relationship Id="rId122" Type="http://schemas.openxmlformats.org/officeDocument/2006/relationships/externalLink" Target="externalLinks/externalLink117.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11</xdr:col>
      <xdr:colOff>31750</xdr:colOff>
      <xdr:row>0</xdr:row>
      <xdr:rowOff>270931</xdr:rowOff>
    </xdr:from>
    <xdr:ext cx="878417" cy="628652"/>
    <xdr:pic>
      <xdr:nvPicPr>
        <xdr:cNvPr id="3" name="Imagen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12333" y="270931"/>
          <a:ext cx="878417" cy="628652"/>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8</xdr:col>
      <xdr:colOff>134387</xdr:colOff>
      <xdr:row>0</xdr:row>
      <xdr:rowOff>252941</xdr:rowOff>
    </xdr:from>
    <xdr:ext cx="837163" cy="642409"/>
    <xdr:pic>
      <xdr:nvPicPr>
        <xdr:cNvPr id="2" name="Imagen 1">
          <a:extLst>
            <a:ext uri="{FF2B5EF4-FFF2-40B4-BE49-F238E27FC236}">
              <a16:creationId xmlns:a16="http://schemas.microsoft.com/office/drawing/2014/main" id="{78F93543-108E-4F70-AD1C-741D2FDE4B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6987" y="252941"/>
          <a:ext cx="837163" cy="642409"/>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12</xdr:col>
      <xdr:colOff>504825</xdr:colOff>
      <xdr:row>0</xdr:row>
      <xdr:rowOff>228599</xdr:rowOff>
    </xdr:from>
    <xdr:ext cx="1600200" cy="828676"/>
    <xdr:pic>
      <xdr:nvPicPr>
        <xdr:cNvPr id="2" name="Imagen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25850" y="228599"/>
          <a:ext cx="1600200" cy="82867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fid101\ruth%20a\DATOS\PIEDAD\DEUDAEXT\RACIONAL\COBERTUR\LEYDEU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N-FILE\grupos\PROGYCON\EJEC\users\EjecucEPM1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2017\7700\R.%20Rendici&#243;n%20Cuenta%20V.8%202017\05-12-2017\Alvaro%20Leonardo%20Cardona\leo\segumiento%20inversiones%20metas%20fisicas%20plan%20de%20accion\plan%20de%20accion%20marzo.xlsx" TargetMode="External"/></Relationships>
</file>

<file path=xl/externalLinks/_rels/externalLink101.xml.rels><?xml version="1.0" encoding="UTF-8" standalone="yes"?>
<Relationships xmlns="http://schemas.openxmlformats.org/package/2006/relationships"><Relationship Id="rId2" Type="http://schemas.microsoft.com/office/2019/04/relationships/externalLinkLongPath" Target="file:///\\domain-srv\Compartida\USUARIO\usuarios\JIARANGO\APOYO\PPTO%202013\F%20Y%20U\Users\jjaramillo\AppData\Local\Microsoft\Windows\Temporary%20Internet%20Files\Content.Outlook\2CCDTHG7\DOCUME~1\EFERNA~1\CONFIG~1\Temp\PLANGE~1\FMTGEN.XLS?F2F6AF7E" TargetMode="External"/><Relationship Id="rId1" Type="http://schemas.openxmlformats.org/officeDocument/2006/relationships/externalLinkPath" Target="file:///\\F2F6AF7E\FMTGEN.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Users\Rescobar\AppData\Local\Microsoft\Windows\Temporary%20Internet%20Files\Content.Outlook\GT2PWY4H\Balance1.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Hoja%20de%20c&#225;lculo%20en%20InstructivoDiligenciamientoPlantillaSaldosGrupov2.doc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elosrios\Compartido\AMPARELE\AMPARIOS\Inf1999\Bolet&#237;n%202_9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omain-srv\Compartida\Users\lbarrene\AppData\Local\Microsoft\Windows\Temporary%20Internet%20Files\Content.Outlook\9LOSLV4P\EPMGRUPO_DM120531_1%200.xls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N:\TEMP\LEONOR\COSTO%20DE%20REFERENCIA%20NUEVO\COSTO%202001\GAS%20NATURAL\Documentacion%20Proyecto\modelo%20costo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Usr_PC\Usr\Helder\PPTO%202007\PPTO%202007%20(DIC%2019)\P%20y%20G%20PRESUPUESTO%202007%20(DIC%2007-06)%20EN%20DETALLE.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Users\dramirm\AppData\Local\Microsoft\Windows\Temporary%20Internet%20Files\Content.Outlook\XLW9UGOX\Desagregaci&#243;n%20deL%20Presupuesto%202010%20Modif.%20%20(COMFIS)\Soportes%20de%20Ejecuciones%20COMFIS\Comfis_Noviembre.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nalista-a\chb_usr\Arturo\Ofertas\Caribe\LicitaEDCC\LIQ_MAYO.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BBr.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omain-srv\Compartida\Users\wcontrem\AppData\Local\Microsoft\Windows\Temporary%20Internet%20Files\Content.Outlook\39ND3BWU\PRESUPUESTOS_CHEC_Ejecucion_Rep_Conso-Marz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N:\Users\rbermug\Documents\CENS\PLAN%20DE%20COMPRAS\PLAN%20DE%20COMPRAS%202013\PLANTILLA%20DE%20MATERIALES%20FINAL%20POR%20AREA\PLANTILLA%20DE%20MATERIALES%202013-2014%20-%20MTTO%20REDES-CU.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PC%20OFICINA\2017\AUDITORIA\AUDITORIA%20FINANCIERA\Formatos\12.%20Formato%20No.12%20Evaluaci&#243;n%20del%20Control%20Interno%20Financiero.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cadavid\COMPARTIDO\Balance_Energetico_Hto_Ppto_2002\Balance_%20energetico_mens_V1_Ppto%20200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omain-srv\Compartida\Documents%20and%20Settings\mgonzalez\Configuraci&#243;n%20local\Archivos%20temporales%20de%20Internet\Content.Outlook\N67Q37GE\FORMATO%20MHCP-MUNICIPIO%20DE%20MEDELLIN.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Users\Rescobar\AppData\Local\Microsoft\Windows\Temporary%20Internet%20Files\Content.Outlook\GT2PWY4H\presupuesto2003\40.PRESIDENCIA\7.RECURSOS\DIRECCION%20INFORMATICA\73000%20Dir.%20Informatica\ADQUISICION%20ACTIVOS%20FIJO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ifid009\servicio%20de%20la%20deuda\Elba\servicio%20de%20la%20deuda\INFORMES\2005\Resumen%20total%20Deuda\ley%20de%20metros%202004%20segun%20AP%20mayo%202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N:\7260%20A%20Montajes\Informaci&#243;n%20disco%20Y\Area%20Montajes\Presupuesto\Presupuesto%202002\Metas%20fisicas%202002%20-%20Valorizadas.xls" TargetMode="External"/></Relationships>
</file>

<file path=xl/externalLinks/_rels/externalLink118.xml.rels><?xml version="1.0" encoding="UTF-8" standalone="yes"?>
<Relationships xmlns="http://schemas.openxmlformats.org/package/2006/relationships"><Relationship Id="rId2" Type="http://schemas.openxmlformats.org/officeDocument/2006/relationships/externalLinkPath" Target="file:///C:\Users\diana.usuga\Desktop\Liliana\Ejecucion_Ingresos_2025.XLSX" TargetMode="External"/><Relationship Id="rId1" Type="http://schemas.openxmlformats.org/officeDocument/2006/relationships/externalLinkPath" Target="Ejecucion_Ingresos_202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TEMP\Estudio%20deuda%201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Para%20trabajar%20fin%20de%20semana%2027%20Mayo%202006\Proyectos%202006\Revision%20Carpetas_07_03_06\Ind_Caba&#241;a_Cra_20_Clls_19_a_2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elosrios\Compartido\GRAFIC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trujillo\d$\CARGOS\DATOS\LIQUIDAC\OCA&#209;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fid101\ruth%20a\DATOS\PIEDAD\INFORMES\1998\APJUN9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omain-srv\Compartida\usuario\usuarios\fcastellanos\PRESUPUESTO\ESTIMADO%20CIERRE%202015\ESTIMADO%202015\ESTIMADO%20DE%20CIERRE%20PYG%20-%20BALANC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main-srv\Compartida\BALANCES%202000\2do%20BLCEJUNIO%202000.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MAF%20JUNIO%202004%20EDEQ.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fid101\ruth%20a\DATOS\PIEDAD\DEUDAEXT\RACIONAL\COBERTUR\MODOPE\LEPMELT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omain-srv\Compartida\Documents%20and%20Settings\disaza.EPMTELCO\Configuraci&#243;n%20local\Archivos%20temporales%20de%20Internet\OLKD\Modelo%20Inversiones%20BA%20v1%2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omain-srv\Compartida\Documents%20and%20Settings\jvarela\Escritorio\ESTIMADOS%20PPTO%202011_Julio\Consolidadaci&#243;n_de_estimados_Ppto%202011%20ESCENARIO%202B%2019%20agosto%2020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Users\Rescobar\AppData\Local\Microsoft\Windows\Temporary%20Internet%20Files\Content.Outlook\GT2PWY4H\MAF%20ENERO%20A%20SEPTIEMBRE%20DE%20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Users\Rescobar\AppData\Local\Microsoft\Windows\Temporary%20Internet%20Files\Content.Outlook\GT2PWY4H\Sandra\ESTADOS%20FROS%20ONE%20WORLD\ESTADOS%20CONTABLES%20A%20JUNIO%202000\BALANCE%20JUNIO%20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45005-5\sigifredo%20red%202\Sandra\ESTADOS%20FROS%20ONE%20WORLD\ESTADOS%20CONTABLES%20A%20JUNIO%202000\PYG%20JUNIO%202000.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TPvalorac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Users\Rescobar\AppData\Local\Microsoft\Windows\Temporary%20Internet%20Files\Content.Outlook\GT2PWY4H\Sandra\ESTADOS%20FROS%20ONE%20WORLD\ESTADOS%20CONTABLES%20A%20JUNIO%202000\PYG%20JUNIO%202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Users\Rescobar\AppData\Local\Microsoft\Windows\Temporary%20Internet%20Files\Content.Outlook\GT2PWY4H\BALANCES%202000\2do%20BLCEJUNIO%2020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RESUMEN%20PPTO%20FINAL-STN%20100%25\PROYECCIONES-TARIFASMEDIAS\2001\versi&#243;n9-proyecc\proy%20sept1500\proy%20sept0800\proyV_feb2900\proyV_feb03\proyeccV_nov2299\proyeccVsept399\proyeccVjul2399\proyeccionesoct29\proyeccSept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DOCUME~1\wardila\CONFIG~1\Temp\Directorio%20temporal%201%20para%20Programa%20Reducci&#243;n%20P&#233;rdidas%20EDEQ-f&#233;lix.zip\Programa%20Reducci&#243;n%20P&#233;rdidas%20EDEQ-f&#233;l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Respaldo\Nuevos%20Negocios\Electrificadoras\Eje%20Cafetero\CHEC-EDEQ\Negociaci&#243;n%202007\CHEC\RESUMEN%202007-2016%20Marzo%20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WINDOWS\TEMP\VENTAS%20GRANDES%20CLIENTES1999-3.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ESTRATEGIAPNC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9D905B4E\Vision_Empresari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Presupuesto\Captura\Base_Datos_Deuda_NIIF.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Users\Rescobar\AppData\Local\Microsoft\Windows\Temporary%20Internet%20Files\Content.Outlook\GT2PWY4H\ESTADOS%20CONTABLES%202002%20MES%20A%20MES\ENERO\ESTADOS%20CONTABLES%20ENERO%202002-%20DESPUES%20DE%20DEV%20ELIMINACION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omain-srv\Compartida\USUARIO\usuarios\JIARANGO\APOYO\PPTO%202013\F%20Y%20U\Users\jjaramillo\AppData\Local\Microsoft\Windows\Temporary%20Internet%20Files\Content.Outlook\2CCDTHG7\Luz%20Piedad\indicadore%20CREG\GRAFICAS00.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prueba%20para%20mayo%20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main-srv\Compartida\USUARIO\usuarios\JIARANGO\APOYO\PPTO%202013\F%20Y%20U\Users\jjaramillo\AppData\Local\Microsoft\Windows\Temporary%20Internet%20Files\Content.Outlook\2CCDTHG7\DOCUME~1\EFERNA~1\CONFIG~1\Temp\FINI_GEN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Usr_PC\Usr\Helder\PLANEACI&#211;N\MAF%202007\INTERFASE%20CHEC%20-%20MAF%2020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omain-srv\Compartida\Users\Carlos\Downloads\gat\Cuadros%20y%20Anexos%20Evaluaci&#243;n%20Estados%20Financieros%20y%20Presupuesto_.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ain-srv\Compartida\USUARIO\usuarios\JIARANGO\APOYO\PPTO%202013\F%20Y%20U\Users\jjaramillo\AppData\Local\Microsoft\Windows\Temporary%20Internet%20Files\Content.Outlook\2CCDTHG7\ATEMPORA\CARACTER\PLANT.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prueba%20para%20agosto%202004.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prueba%20para%20julio%202004.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prueba%20para%20junio%202004%20otro.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ueba%20para%20junio%202004.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prueba%20para%20octubre%202004.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prueba%20para%20septiembre%202004.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prueba%20para%20septiembre%202004%20con%20modificac%20oct21.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02-03-2002%20Resumen%20_General_CHE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N:\LEONOR\COSTO%20DE%20REFERENCIA%20NUEVO\COSTO%202001\GAS%20NATURAL\Documentacion%20Proyecto\inversiones%20jc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Users\jcaraba\Documents\Renting\Compra%20Opci&#243;n%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LEONOR\Tarifasguardadas%20en%20u9-11-99\RES8095\NTARIFA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omain-srv\Compartida\Documents%20and%20Settings\jamaya\Configuraci&#243;n%20local\Archivos%20temporales%20de%20Internet\Content.Outlook\DNLDYI8G\felipe\estimados\MOVE%201_2.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Modelo%20Sensibilizacion%20Prepago%20BOO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TEMP\Plantilla%20Formatos%20n&#250;mero%201y%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erv_archivos\Financiera\01%20-%20Planeacion%20Financiera\01%20-%20Presupuesto\08%20-%20Presupuesto%202001\Presupuesto%204\Informes\Estados%20financiero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Users\Rescobar\AppData\Local\Microsoft\Windows\Temporary%20Internet%20Files\Content.Outlook\GT2PWY4H\WILSON%20AUDITOR&#205;A\INFORMES%20FINANCIEROS\INFORME%20DE%20LAS%20FINANZAS%20EPM%202005\Estados%20Contables%20Definitivos.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MEP%20plan%20de%20negocios%20EDEQ.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2021\1100\GAT\PT08%20PT10%2011062021%20Definitivos\21062021\PT%2010-AF%20Matriz_evaluaci&#243;n_gesti&#243;n_fiscal%20V2%201%2021-06-2021.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Users\rbermug\Documents\CENS\PLAN%20DE%20COMPRAS\PLAN%20DE%20COMPRAS%202013\PLANTILLA%20DE%20MATERIALES%20FINAL%20POR%20AREA\ADE\PLANTILLAS%20DILIGENCIADAS\ATC\PLANTILLA%20DE%20MATERIALES%202013-2014%20-%20ATC_fin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Users\Rescobar\AppData\Local\Microsoft\Windows\Temporary%20Internet%20Files\Content.Outlook\GT2PWY4H\PLAN%20DE%20NEGOCIOS%202005\PLAN%20DE%20NEGOCIOS%202005\Demandas%20e%20Inversiones%20PN%202005%20Abril%2015_V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omain-srv\Compartida\Homologacion%20de%20cuentas\HOMOLOGACION%20NUEVO%20PLAN%20DE%20CUENTAS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ocuments%20and%20Settings\BRUIZA\Configuraci&#243;n%20local\Archivos%20temporales%20de%20Internet\OLK69\TARIFAS%20ENERGIA%201997%20A%2020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omain-srv\Compartida\Users\lbecerro\AppData\Local\Microsoft\Windows\Temporary%20Internet%20Files\Content.Outlook\258032VT\COMENTARIOS%20DE%20FEBRERO-201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a_ltda9\Presupuesto\Nicolas\Presupuesto%20y%20metas%20fisicas\Presupuesto%202004\Proyecci&#243;n%20Contrato%20mano%20obr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N:\datos\Documents%20and%20Settings\wcontrem\Escritorio\Enero\SEGUIMIENTO%20ENERO%20201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Users\msanchez\AppData\Local\Microsoft\Windows\Temporary%20Internet%20Files\Content.Outlook\15SCPT0M\Presupuesto%202011\Ejecuci&#243;n%202011%20COMFIS\_Diciembre\Ejecuci&#243;n%20a%20Diciembre%202011_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DOCUME~1\hherrera\CONFIG~1\Temp\Directorio%20temporal%203%20para%20APROBADO%202005.zip\APROBADO%202005\CAUSACION\GENERAL\PRESUPUESTO%202005%20APROBADO%20JD.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Evaluaci&#243;n%20financiera%20A.P.%20Quimbaya%20(Julian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omain-srv\Compartida\Users\msanchez\AppData\Local\Microsoft\Windows\Temporary%20Internet%20Files\Content.Outlook\15SCPT0M\Explicacion%20Fuentes%20y%20Usos%20201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PROYECCION%20DE%20INGRESOS\PROYECCION%20INGRESOS%20AL%20COSTO\indicador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omain-srv\Compartida\Users\Rescobar\Documents\2023\1100\R%20XX%20Cuenta\19102023\Art&#237;culos%2013,%2018%20y%2021%2019102023%20OK%20ESTE%20ES%20FHAA,%20CNB.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2016\7700\R%20Cuenta\Formatos\CNC\Formato%20Contralor&#237;a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LEONOR\COSTO%20DE%20REFERENCIA%20NUEVO\COSTO%202001\CosRef-02-20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2017\7700\R.%20Rendici&#243;n%20Cuenta%20V.8%202017\05-05-2017\Plantillas\CNC\Formato%20Contralor&#237;a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trujillo\compartido\ISA\M065-0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cadavid\COMPARTIDO\Balance_Energetico_Hto_Ppto_2002\Balance_%20energetico_anual-V1_Ppto%20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N:\datos\Users\fsoler\Documents\INFORME%20SCHIP\_A&#209;O_2011\I%20TRIM%202011\SIPA%20GASTOS%20%20I%20TRIM%202011_14-04-2011_Ferney.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msanchez\Escritorio\Presupuesto_2010_CENS\MAF%202010\ESTADOS%20FINANCIEROS%20PARA%20MAF%20-%2020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MAYELI\MAF\OCTUBRE\MAF%20OCTUBRE%20CENS\ESTADOS%20FINANCIEROS%20PARA%20MAF1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omain-srv\Compartida\lcarias\EDEQ\_1.%20Gerencia%20Administrativa%20y%20Financiera\4.%20Corto%20plazo\2011%20-%20Presupuesto%202012\PRESENTACION%20PPTO%202012\PLANEACI&#211;N%20PRESUPUESTO_v11%20CONSOLIDADO%20COSTO%20-%20GASTO%2016.10.11%204.30.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omain-srv\Compartida\AUDITORIA%20REGULAR%20EEB%202015\ETAPA%20INFORME\MATRIZ%20DE%20CALIFICACION%20EEB%202016%20ORLAND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IN-FILE\grupos\PROYECCIONES\Generales\factor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N:\msanchez\MAYELI\MAF%202011\MAF_2011\EF_Febrer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RESUMEN%20PPTO%20FINAL-STN%20100%25\matriz%20consumos(dic96-nov97res%20y%20nores97)\residencialdic-nov97res-169$97contribres8095.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TRABAJO%20VALORACION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N:\LEONOR\COSTO%20DE%20REFERENCIA%20NUEVO\COSTO%202001\GAS%20NATURAL\Documentacion%20Proyecto\modelo%20costo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omain-srv\Compartida\INFOR%20FINANZAS%20DEUDA%20EPM%202008\PRUEBAS%20DEUDA%20P&#218;BLICA%20EPM%202008\analisis_de_la_deuda_12_2008(1)%20TESORERI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N:\Documents%20and%20Settings\ltabordt\Configuraci&#243;n%20local\Archivos%20temporales%20de%20Internet\OLK6FC\Presupuesto%20personal%20contrato%202008%20-%2020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Users\acarrilg\AppData\Local\Microsoft\Windows\Temporary%20Internet%20Files\Content.Outlook\FQ23WZZ2\Copia%20de%20Vigencias%20Futuras%202011.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ifid021\INFORMES\Mis%20documentos\Ruth%20A\INFORMES\2003\RESUMEN_TOTAL%20DEUDA%20JUL-DIC%2020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673C554A\PLAN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Users\eruizv\Desktop\back%20up\PLAN%20DE%20NEGOCIOS\2012\proyecciones\def%201er%20sem%202012\MOVE%201_4%20-%20CENS%20-%2006-03-2012%20Revisado%2026%20mar%202012.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gonzala1\GAS%20NATURAL\TEMP\modelo%20costos%20tot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Users\Rescobar\AppData\Local\Microsoft\Windows\Temporary%20Internet%20Files\Content.Outlook\GT2PWY4H\ESTADOS%20DE%20RESULTADOS%202000\PYG%20JUNIO%2020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RESUMEN%20PPTO%20FINAL-STN%20100%25\PROYECCIONES-TARIFASMEDIAS\2001\versi&#243;n9-proyecc\Versionoct17ciclo8-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TEMP\Plantilla%20Formatos%20n&#250;mero%201y%2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omain-srv\Compartida\USUARIO\usuarios\JIARANGO\APOYO\PPTO%202013\F%20Y%20U\Users\jjaramillo\AppData\Local\Microsoft\Windows\Temporary%20Internet%20Files\Content.Outlook\2CCDTHG7\Compartido\GRAFIC9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Lrodriguez\COMPARTIDO\GRAFIC9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omain-srv\Compartida\USUARIO\usuarios\JIARANGO\APOYO\PPTO%202013\F%20Y%20U\Users\jjaramillo\AppData\Local\Microsoft\Windows\Temporary%20Internet%20Files\Content.Outlook\2CCDTHG7\AMPARELE\AMPARIOS\Inf1999\Bolet&#237;n%202_9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Users\msanchez\AppData\Local\Microsoft\Windows\Temporary%20Internet%20Files\Content.Outlook\15SCPT0M\Ppto%20Inicial%20Aprobado%20201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Users\Rescobar\AppData\Local\Microsoft\Windows\Temporary%20Internet%20Files\Content.Outlook\GT2PWY4H\Mis%20Documentos\Mis%20documentos\INFORMES%20SAP\2004\12%20Diciembre%2004\Carlos\Desglosado%20por%20vic%20Maestra.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omain-srv\Compartida\Documents%20and%20Settings\jamaya\Configuraci&#243;n%20local\Archivos%20temporales%20de%20Internet\Content.Outlook\DNLDYI8G\felipe\estimados\Consolidaci&#243;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Sandra\ESTADOS%20FROS%20ONE%20WORLD\ESTADOS%20CONTABLES%20A%20JUNIO%202000\PYG%20JUNIO%20200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N:\Users\msanchez\Desktop\INVERSIONES%20201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Users\Rescobar\AppData\Local\Microsoft\Windows\Temporary%20Internet%20Files\Content.Outlook\GT2PWY4H\PRESUPUESTO\PRESUPUESTO%20%202007\APROBADO%20POR%20LA%20JUNTA\Modelo%20Plan%20de%20negocios%20BA%20para%20Bogot&#225;%20(dic%205%20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ORI"/>
      <sheetName val="DEUDANEW"/>
      <sheetName val="LEYMETRO"/>
      <sheetName val="TOTAL DEUDA MAR 09"/>
      <sheetName val="Lista desplegable"/>
      <sheetName val="Listas Desplegables"/>
      <sheetName val="Listas"/>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OtOp"/>
      <sheetName val="Gtos"/>
      <sheetName val="Inv"/>
      <sheetName val="P&amp;F"/>
      <sheetName val="BG"/>
      <sheetName val="E&quot;Oper"/>
    </sheetNames>
    <sheetDataSet>
      <sheetData sheetId="0" refreshError="1">
        <row r="18">
          <cell r="G18" t="str">
            <v>Diciembre / 96</v>
          </cell>
        </row>
        <row r="22">
          <cell r="G22">
            <v>0.21629999999999999</v>
          </cell>
        </row>
        <row r="23">
          <cell r="G23">
            <v>1.2162999999999999</v>
          </cell>
        </row>
        <row r="37">
          <cell r="F37">
            <v>35505.516907291669</v>
          </cell>
        </row>
        <row r="39">
          <cell r="F39" t="str">
            <v>U/EjecucEPM12.Xls.Grupo Ejecución</v>
          </cell>
        </row>
      </sheetData>
      <sheetData sheetId="1" refreshError="1"/>
      <sheetData sheetId="2" refreshError="1">
        <row r="20">
          <cell r="B20" t="str">
            <v>ACUEDUCTO Y ALCANTARILLADO</v>
          </cell>
        </row>
        <row r="21">
          <cell r="B21" t="str">
            <v>GASTOS FUNCIONAMIENTO Y ADMINISTRACIÓN</v>
          </cell>
        </row>
        <row r="22">
          <cell r="B22">
            <v>1996</v>
          </cell>
        </row>
        <row r="23">
          <cell r="B23" t="str">
            <v xml:space="preserve">Millones de Pesos </v>
          </cell>
        </row>
        <row r="24">
          <cell r="C24" t="str">
            <v>Total</v>
          </cell>
          <cell r="D24" t="str">
            <v>Enero 01 - Diciembre 31</v>
          </cell>
          <cell r="G24" t="str">
            <v>Diciembre / 95</v>
          </cell>
        </row>
        <row r="25">
          <cell r="B25" t="str">
            <v>Concepto Presupuestal</v>
          </cell>
          <cell r="C25" t="str">
            <v>Presupto.                                                                                                                              Año</v>
          </cell>
          <cell r="D25" t="str">
            <v>Presupto. Acumulado</v>
          </cell>
          <cell r="E25" t="str">
            <v>Rtado. Acum.                                                                                                                        Año Actual</v>
          </cell>
          <cell r="F25" t="str">
            <v>Cumpl. %</v>
          </cell>
          <cell r="G25" t="str">
            <v>Rtado. Acum.                                                                                                                        Año Ant.</v>
          </cell>
          <cell r="H25" t="str">
            <v>Variac.                                                                                                                                   95-96</v>
          </cell>
        </row>
        <row r="26">
          <cell r="B26" t="str">
            <v>Mano de Obra</v>
          </cell>
          <cell r="C26">
            <v>7063</v>
          </cell>
          <cell r="D26">
            <v>7063</v>
          </cell>
          <cell r="E26">
            <v>6715</v>
          </cell>
          <cell r="F26">
            <v>95.072915191844814</v>
          </cell>
          <cell r="G26">
            <v>5401</v>
          </cell>
          <cell r="H26">
            <v>24.328827994815775</v>
          </cell>
        </row>
        <row r="27">
          <cell r="B27" t="str">
            <v>Prestaciones Sociales</v>
          </cell>
          <cell r="C27">
            <v>6267</v>
          </cell>
          <cell r="D27">
            <v>6267</v>
          </cell>
          <cell r="E27">
            <v>5700</v>
          </cell>
          <cell r="F27">
            <v>90.952608903781723</v>
          </cell>
          <cell r="G27">
            <v>4674</v>
          </cell>
          <cell r="H27">
            <v>21.951219512195124</v>
          </cell>
        </row>
        <row r="28">
          <cell r="B28" t="str">
            <v>Otras Prestaciones Sociales</v>
          </cell>
          <cell r="C28">
            <v>0</v>
          </cell>
          <cell r="D28">
            <v>0</v>
          </cell>
          <cell r="E28">
            <v>197</v>
          </cell>
          <cell r="F28" t="str">
            <v>N.A.</v>
          </cell>
          <cell r="G28">
            <v>0</v>
          </cell>
          <cell r="H28" t="str">
            <v>N.A.</v>
          </cell>
        </row>
        <row r="29">
          <cell r="B29" t="str">
            <v>Salud y Seguridad Social</v>
          </cell>
          <cell r="C29">
            <v>1599</v>
          </cell>
          <cell r="D29">
            <v>1599</v>
          </cell>
          <cell r="E29">
            <v>1338</v>
          </cell>
          <cell r="F29">
            <v>83.677298311444659</v>
          </cell>
          <cell r="G29">
            <v>663</v>
          </cell>
          <cell r="H29">
            <v>101.80995475113122</v>
          </cell>
        </row>
        <row r="30">
          <cell r="B30" t="str">
            <v>Materiales</v>
          </cell>
          <cell r="C30">
            <v>3891</v>
          </cell>
          <cell r="D30">
            <v>3891</v>
          </cell>
          <cell r="E30">
            <v>3364</v>
          </cell>
          <cell r="F30">
            <v>86.455923927011042</v>
          </cell>
          <cell r="G30">
            <v>2596</v>
          </cell>
          <cell r="H30">
            <v>29.583975346687215</v>
          </cell>
        </row>
        <row r="31">
          <cell r="B31" t="str">
            <v>Mantenimiento Vehículos</v>
          </cell>
          <cell r="C31">
            <v>13</v>
          </cell>
          <cell r="D31">
            <v>13</v>
          </cell>
          <cell r="E31">
            <v>22</v>
          </cell>
          <cell r="F31">
            <v>169.23076923076923</v>
          </cell>
          <cell r="G31">
            <v>9</v>
          </cell>
          <cell r="H31">
            <v>144.44444444444443</v>
          </cell>
        </row>
        <row r="32">
          <cell r="B32" t="str">
            <v>Contratos de Mmto., Instalac., Redes y Equipos</v>
          </cell>
          <cell r="C32">
            <v>6268</v>
          </cell>
          <cell r="D32">
            <v>6268</v>
          </cell>
          <cell r="E32">
            <v>6185</v>
          </cell>
          <cell r="F32">
            <v>98.675813656668794</v>
          </cell>
          <cell r="G32">
            <v>3455</v>
          </cell>
          <cell r="H32">
            <v>79.015918958031833</v>
          </cell>
        </row>
        <row r="33">
          <cell r="B33" t="str">
            <v>Servicios Públicos</v>
          </cell>
          <cell r="C33">
            <v>3092</v>
          </cell>
          <cell r="D33">
            <v>3092</v>
          </cell>
          <cell r="E33">
            <v>3703</v>
          </cell>
          <cell r="F33">
            <v>119.76067270375161</v>
          </cell>
          <cell r="G33">
            <v>1693</v>
          </cell>
          <cell r="H33">
            <v>118.72415829887773</v>
          </cell>
        </row>
        <row r="34">
          <cell r="B34" t="str">
            <v>Vigilancia</v>
          </cell>
          <cell r="C34">
            <v>0</v>
          </cell>
          <cell r="D34">
            <v>0</v>
          </cell>
          <cell r="E34">
            <v>0</v>
          </cell>
          <cell r="F34" t="str">
            <v>N.A.</v>
          </cell>
          <cell r="G34">
            <v>0</v>
          </cell>
          <cell r="H34" t="str">
            <v>N.A.</v>
          </cell>
        </row>
        <row r="35">
          <cell r="B35" t="str">
            <v>Seguros y Siniestros</v>
          </cell>
          <cell r="C35">
            <v>0</v>
          </cell>
          <cell r="D35">
            <v>0</v>
          </cell>
          <cell r="E35">
            <v>0</v>
          </cell>
          <cell r="F35" t="str">
            <v>N.A.</v>
          </cell>
          <cell r="G35">
            <v>0</v>
          </cell>
          <cell r="H35" t="str">
            <v>N.A.</v>
          </cell>
        </row>
        <row r="36">
          <cell r="B36" t="str">
            <v>Jubilaciones</v>
          </cell>
          <cell r="C36">
            <v>0</v>
          </cell>
          <cell r="D36">
            <v>0</v>
          </cell>
          <cell r="E36">
            <v>0</v>
          </cell>
          <cell r="F36" t="str">
            <v>N.A.</v>
          </cell>
          <cell r="G36">
            <v>0</v>
          </cell>
          <cell r="H36" t="str">
            <v>N.A.</v>
          </cell>
        </row>
        <row r="37">
          <cell r="B37" t="str">
            <v>Control Fiscal</v>
          </cell>
          <cell r="C37">
            <v>0</v>
          </cell>
          <cell r="D37">
            <v>0</v>
          </cell>
          <cell r="E37">
            <v>0</v>
          </cell>
          <cell r="F37" t="str">
            <v>N.A.</v>
          </cell>
          <cell r="G37">
            <v>0</v>
          </cell>
          <cell r="H37" t="str">
            <v>N.A.</v>
          </cell>
        </row>
        <row r="38">
          <cell r="B38" t="str">
            <v>Otros Gastos</v>
          </cell>
          <cell r="C38">
            <v>815</v>
          </cell>
          <cell r="D38">
            <v>815</v>
          </cell>
          <cell r="E38">
            <v>213</v>
          </cell>
          <cell r="F38">
            <v>26.134969325153378</v>
          </cell>
          <cell r="G38">
            <v>339</v>
          </cell>
          <cell r="H38">
            <v>-37.168141592920357</v>
          </cell>
        </row>
        <row r="40">
          <cell r="B40" t="str">
            <v>SUB- TOTAL GASTOS FUNCIONAMIENTO</v>
          </cell>
          <cell r="C40">
            <v>29008</v>
          </cell>
          <cell r="D40">
            <v>29008</v>
          </cell>
          <cell r="E40">
            <v>27437</v>
          </cell>
          <cell r="F40">
            <v>94.584252619966904</v>
          </cell>
          <cell r="G40">
            <v>18830</v>
          </cell>
          <cell r="H40">
            <v>45.708975039830058</v>
          </cell>
        </row>
        <row r="42">
          <cell r="B42" t="str">
            <v>Depreciación</v>
          </cell>
          <cell r="C42">
            <v>0</v>
          </cell>
          <cell r="D42">
            <v>0</v>
          </cell>
          <cell r="E42">
            <v>24897</v>
          </cell>
          <cell r="F42" t="str">
            <v>N.A.</v>
          </cell>
          <cell r="G42">
            <v>0</v>
          </cell>
          <cell r="H42" t="str">
            <v>N.A.</v>
          </cell>
        </row>
        <row r="43">
          <cell r="B43" t="str">
            <v>Cálculo Actuarial</v>
          </cell>
          <cell r="C43">
            <v>0</v>
          </cell>
          <cell r="D43">
            <v>0</v>
          </cell>
          <cell r="E43">
            <v>7849</v>
          </cell>
          <cell r="F43" t="str">
            <v>N.A.</v>
          </cell>
          <cell r="G43">
            <v>0</v>
          </cell>
          <cell r="H43" t="str">
            <v>N.A.</v>
          </cell>
        </row>
        <row r="44">
          <cell r="B44" t="str">
            <v>Provisión y Amortización Diferidos</v>
          </cell>
          <cell r="C44">
            <v>0</v>
          </cell>
          <cell r="D44">
            <v>0</v>
          </cell>
          <cell r="E44">
            <v>0</v>
          </cell>
          <cell r="F44" t="str">
            <v>N.A.</v>
          </cell>
          <cell r="G44">
            <v>0</v>
          </cell>
          <cell r="H44" t="str">
            <v>N.A.</v>
          </cell>
        </row>
        <row r="45">
          <cell r="B45" t="str">
            <v>Aportes y Transferencias</v>
          </cell>
          <cell r="C45">
            <v>0</v>
          </cell>
          <cell r="D45">
            <v>0</v>
          </cell>
          <cell r="E45">
            <v>0</v>
          </cell>
          <cell r="F45" t="str">
            <v>N.A.</v>
          </cell>
          <cell r="G45">
            <v>0</v>
          </cell>
          <cell r="H45" t="str">
            <v>N.A.</v>
          </cell>
        </row>
        <row r="46">
          <cell r="B46" t="str">
            <v>Compras de Energía y Gas - Pagos por Red</v>
          </cell>
          <cell r="C46">
            <v>0</v>
          </cell>
          <cell r="D46">
            <v>0</v>
          </cell>
          <cell r="E46">
            <v>0</v>
          </cell>
          <cell r="F46" t="str">
            <v>N.A.</v>
          </cell>
          <cell r="G46">
            <v>0</v>
          </cell>
          <cell r="H46" t="str">
            <v>N.A.</v>
          </cell>
        </row>
        <row r="48">
          <cell r="B48" t="str">
            <v>TOTAL GASTOS FUNCIONAMIENTO</v>
          </cell>
          <cell r="C48">
            <v>29008</v>
          </cell>
          <cell r="D48">
            <v>29008</v>
          </cell>
          <cell r="E48">
            <v>60183</v>
          </cell>
          <cell r="F48">
            <v>207.47035300606731</v>
          </cell>
          <cell r="G48">
            <v>18830</v>
          </cell>
          <cell r="H48">
            <v>219.61232076473715</v>
          </cell>
        </row>
        <row r="49">
          <cell r="B49" t="str">
            <v>GASTOS POR DIVISIÓN</v>
          </cell>
        </row>
        <row r="50">
          <cell r="B50" t="str">
            <v>Gerencia</v>
          </cell>
          <cell r="C50">
            <v>385</v>
          </cell>
          <cell r="D50">
            <v>385</v>
          </cell>
          <cell r="E50">
            <v>369</v>
          </cell>
          <cell r="F50">
            <v>95.844155844155836</v>
          </cell>
          <cell r="G50">
            <v>259</v>
          </cell>
          <cell r="H50">
            <v>42.471042471042466</v>
          </cell>
        </row>
        <row r="51">
          <cell r="B51" t="str">
            <v>Producción Agua Potable</v>
          </cell>
          <cell r="C51">
            <v>17078</v>
          </cell>
          <cell r="D51">
            <v>17078</v>
          </cell>
          <cell r="E51">
            <v>16484</v>
          </cell>
          <cell r="F51">
            <v>96.521840964984193</v>
          </cell>
          <cell r="G51">
            <v>10941</v>
          </cell>
          <cell r="H51">
            <v>50.662645096426282</v>
          </cell>
        </row>
        <row r="52">
          <cell r="B52" t="str">
            <v>Distribución A y A</v>
          </cell>
          <cell r="C52">
            <v>6236</v>
          </cell>
          <cell r="D52">
            <v>6236</v>
          </cell>
          <cell r="E52">
            <v>6251</v>
          </cell>
          <cell r="F52">
            <v>100.24053880692752</v>
          </cell>
          <cell r="G52">
            <v>7630</v>
          </cell>
          <cell r="H52">
            <v>-18.073394495412845</v>
          </cell>
        </row>
        <row r="53">
          <cell r="B53" t="str">
            <v>Distribución Agua Potable</v>
          </cell>
          <cell r="C53">
            <v>1908</v>
          </cell>
          <cell r="D53">
            <v>1908</v>
          </cell>
          <cell r="E53">
            <v>1408</v>
          </cell>
          <cell r="F53">
            <v>73.794549266247373</v>
          </cell>
          <cell r="G53">
            <v>0</v>
          </cell>
          <cell r="H53" t="str">
            <v>N.A.</v>
          </cell>
        </row>
        <row r="54">
          <cell r="B54" t="str">
            <v>Colección Agua Residual</v>
          </cell>
          <cell r="C54">
            <v>3399</v>
          </cell>
          <cell r="D54">
            <v>3399</v>
          </cell>
          <cell r="E54">
            <v>2925</v>
          </cell>
          <cell r="F54">
            <v>86.054721977052068</v>
          </cell>
          <cell r="G54">
            <v>0</v>
          </cell>
          <cell r="H54" t="str">
            <v>N.A.</v>
          </cell>
        </row>
        <row r="55">
          <cell r="B55" t="str">
            <v>SUBTOTAL</v>
          </cell>
          <cell r="C55">
            <v>29006</v>
          </cell>
          <cell r="D55">
            <v>29006</v>
          </cell>
          <cell r="E55">
            <v>27437</v>
          </cell>
          <cell r="F55">
            <v>94.590774322553955</v>
          </cell>
          <cell r="G55">
            <v>18830</v>
          </cell>
          <cell r="H55">
            <v>45.708975039830058</v>
          </cell>
        </row>
        <row r="56">
          <cell r="B56" t="str">
            <v xml:space="preserve">Depreciación </v>
          </cell>
          <cell r="C56">
            <v>0</v>
          </cell>
          <cell r="D56">
            <v>0</v>
          </cell>
          <cell r="E56">
            <v>24897</v>
          </cell>
          <cell r="F56" t="str">
            <v>N.A.</v>
          </cell>
          <cell r="G56">
            <v>0</v>
          </cell>
          <cell r="H56" t="str">
            <v>N.A.</v>
          </cell>
        </row>
        <row r="57">
          <cell r="B57" t="str">
            <v>Cálculo Actuarial</v>
          </cell>
          <cell r="C57">
            <v>0</v>
          </cell>
          <cell r="D57">
            <v>0</v>
          </cell>
          <cell r="E57">
            <v>7849</v>
          </cell>
          <cell r="F57" t="str">
            <v>N.A.</v>
          </cell>
          <cell r="G57">
            <v>0</v>
          </cell>
          <cell r="H57" t="str">
            <v>N.A.</v>
          </cell>
        </row>
        <row r="58">
          <cell r="B58" t="str">
            <v>TOTAL GASTOS GERENCIA</v>
          </cell>
          <cell r="C58">
            <v>29006</v>
          </cell>
          <cell r="D58">
            <v>29006</v>
          </cell>
          <cell r="E58">
            <v>60183</v>
          </cell>
          <cell r="F58">
            <v>207.484658346549</v>
          </cell>
          <cell r="G58">
            <v>18830</v>
          </cell>
          <cell r="H58">
            <v>219.61232076473715</v>
          </cell>
        </row>
        <row r="62">
          <cell r="B62" t="str">
            <v>División Programación Financiera</v>
          </cell>
          <cell r="G62" t="str">
            <v xml:space="preserve"> </v>
          </cell>
        </row>
        <row r="63">
          <cell r="B63" t="str">
            <v>Depto. Programación y Control Presupuestal</v>
          </cell>
        </row>
        <row r="64">
          <cell r="B64" t="str">
            <v>U/EjecucEPM12.Xls.Grupo Ejecución</v>
          </cell>
        </row>
        <row r="65">
          <cell r="B65">
            <v>35505.516907291669</v>
          </cell>
        </row>
        <row r="67">
          <cell r="B67" t="str">
            <v>GERENCIA DE GENERACIÓN ENERGÍA</v>
          </cell>
        </row>
        <row r="68">
          <cell r="B68" t="str">
            <v>GASTOS FUNCIONAMIENTO Y ADMINISTRACIÓN</v>
          </cell>
        </row>
        <row r="69">
          <cell r="B69">
            <v>1996</v>
          </cell>
        </row>
        <row r="70">
          <cell r="B70" t="str">
            <v xml:space="preserve">Millones de Pesos </v>
          </cell>
        </row>
        <row r="71">
          <cell r="C71" t="str">
            <v>Total</v>
          </cell>
          <cell r="D71" t="str">
            <v>Enero 01 - Diciembre 31</v>
          </cell>
          <cell r="G71" t="str">
            <v>Diciembre / 95</v>
          </cell>
        </row>
        <row r="72">
          <cell r="B72" t="str">
            <v>Concepto Presupuestal</v>
          </cell>
          <cell r="C72" t="str">
            <v>Presupto.                                                                                                                              Año</v>
          </cell>
          <cell r="D72" t="str">
            <v>Presupto. Acumulado</v>
          </cell>
          <cell r="E72" t="str">
            <v>Rtado. Acum.                                                                                                                        Año Actual</v>
          </cell>
          <cell r="F72" t="str">
            <v>Cumpl. %</v>
          </cell>
          <cell r="G72" t="str">
            <v>Rtado. Acum.                                                                                                                        Año Ant.</v>
          </cell>
          <cell r="H72" t="str">
            <v>Variac.  95-96</v>
          </cell>
        </row>
        <row r="73">
          <cell r="B73" t="str">
            <v>Mano de Obra</v>
          </cell>
          <cell r="C73">
            <v>4478</v>
          </cell>
          <cell r="D73">
            <v>4478</v>
          </cell>
          <cell r="E73">
            <v>4418</v>
          </cell>
          <cell r="F73">
            <v>98.660116123269319</v>
          </cell>
          <cell r="G73">
            <v>3313</v>
          </cell>
          <cell r="H73">
            <v>33.353456082100813</v>
          </cell>
        </row>
        <row r="74">
          <cell r="B74" t="str">
            <v>Prestaciones Sociales</v>
          </cell>
          <cell r="C74">
            <v>3974</v>
          </cell>
          <cell r="D74">
            <v>3974</v>
          </cell>
          <cell r="E74">
            <v>3804</v>
          </cell>
          <cell r="F74">
            <v>95.722194262707603</v>
          </cell>
          <cell r="G74">
            <v>2911</v>
          </cell>
          <cell r="H74">
            <v>30.676743387152182</v>
          </cell>
        </row>
        <row r="75">
          <cell r="B75" t="str">
            <v>Otras Prestaciones Sociales</v>
          </cell>
          <cell r="C75">
            <v>28</v>
          </cell>
          <cell r="D75">
            <v>28</v>
          </cell>
          <cell r="E75">
            <v>124</v>
          </cell>
          <cell r="F75">
            <v>442.85714285714289</v>
          </cell>
          <cell r="G75">
            <v>0</v>
          </cell>
          <cell r="H75" t="str">
            <v>N.A.</v>
          </cell>
        </row>
        <row r="76">
          <cell r="B76" t="str">
            <v>Salud y Seguridad Social</v>
          </cell>
          <cell r="C76">
            <v>1028</v>
          </cell>
          <cell r="D76">
            <v>1028</v>
          </cell>
          <cell r="E76">
            <v>868</v>
          </cell>
          <cell r="F76">
            <v>84.435797665369648</v>
          </cell>
          <cell r="G76">
            <v>385</v>
          </cell>
          <cell r="H76">
            <v>125.45454545454547</v>
          </cell>
        </row>
        <row r="77">
          <cell r="B77" t="str">
            <v>Materiales</v>
          </cell>
          <cell r="C77">
            <v>1302</v>
          </cell>
          <cell r="D77">
            <v>1302</v>
          </cell>
          <cell r="E77">
            <v>1075</v>
          </cell>
          <cell r="F77">
            <v>82.565284178187397</v>
          </cell>
          <cell r="G77">
            <v>793</v>
          </cell>
          <cell r="H77">
            <v>35.561160151324081</v>
          </cell>
        </row>
        <row r="78">
          <cell r="B78" t="str">
            <v>Mantenimiento Vehículos</v>
          </cell>
          <cell r="C78">
            <v>635</v>
          </cell>
          <cell r="D78">
            <v>635</v>
          </cell>
          <cell r="E78">
            <v>682</v>
          </cell>
          <cell r="F78">
            <v>107.4015748031496</v>
          </cell>
          <cell r="G78">
            <v>548</v>
          </cell>
          <cell r="H78">
            <v>24.45255474452555</v>
          </cell>
        </row>
        <row r="79">
          <cell r="B79" t="str">
            <v>Contratos de Mmto., Instalac., Redes y Equipos</v>
          </cell>
          <cell r="C79">
            <v>2279</v>
          </cell>
          <cell r="D79">
            <v>2279</v>
          </cell>
          <cell r="E79">
            <v>2182</v>
          </cell>
          <cell r="F79">
            <v>95.743747257569112</v>
          </cell>
          <cell r="G79">
            <v>837</v>
          </cell>
          <cell r="H79">
            <v>160.69295101553166</v>
          </cell>
        </row>
        <row r="80">
          <cell r="B80" t="str">
            <v>Servicios Públicos</v>
          </cell>
          <cell r="C80">
            <v>-999</v>
          </cell>
          <cell r="D80">
            <v>-999</v>
          </cell>
          <cell r="E80">
            <v>626</v>
          </cell>
          <cell r="F80">
            <v>-62.662662662662669</v>
          </cell>
          <cell r="G80">
            <v>0</v>
          </cell>
          <cell r="H80" t="str">
            <v>N.A.</v>
          </cell>
        </row>
        <row r="81">
          <cell r="B81" t="str">
            <v>Vigilancia</v>
          </cell>
          <cell r="C81">
            <v>2</v>
          </cell>
          <cell r="D81">
            <v>2</v>
          </cell>
          <cell r="E81">
            <v>2</v>
          </cell>
          <cell r="F81">
            <v>100</v>
          </cell>
          <cell r="G81">
            <v>3</v>
          </cell>
          <cell r="H81">
            <v>-33.333333333333329</v>
          </cell>
        </row>
        <row r="82">
          <cell r="B82" t="str">
            <v>Seguros y Siniestros</v>
          </cell>
          <cell r="C82">
            <v>0</v>
          </cell>
          <cell r="D82">
            <v>0</v>
          </cell>
          <cell r="E82">
            <v>0</v>
          </cell>
          <cell r="F82" t="str">
            <v>N.A.</v>
          </cell>
          <cell r="G82">
            <v>0</v>
          </cell>
          <cell r="H82" t="str">
            <v>N.A.</v>
          </cell>
        </row>
        <row r="83">
          <cell r="B83" t="str">
            <v>Jubilaciones</v>
          </cell>
          <cell r="C83">
            <v>0</v>
          </cell>
          <cell r="D83">
            <v>0</v>
          </cell>
          <cell r="E83">
            <v>2</v>
          </cell>
          <cell r="F83" t="str">
            <v>N.A.</v>
          </cell>
          <cell r="G83">
            <v>0</v>
          </cell>
          <cell r="H83" t="str">
            <v>N.A.</v>
          </cell>
        </row>
        <row r="84">
          <cell r="B84" t="str">
            <v>Control Fiscal</v>
          </cell>
          <cell r="C84">
            <v>0</v>
          </cell>
          <cell r="D84">
            <v>0</v>
          </cell>
          <cell r="E84">
            <v>0</v>
          </cell>
          <cell r="F84" t="str">
            <v>N.A.</v>
          </cell>
          <cell r="G84">
            <v>0</v>
          </cell>
          <cell r="H84" t="str">
            <v>N.A.</v>
          </cell>
        </row>
        <row r="85">
          <cell r="B85" t="str">
            <v>Otros Gastos</v>
          </cell>
          <cell r="C85">
            <v>1196</v>
          </cell>
          <cell r="D85">
            <v>1196</v>
          </cell>
          <cell r="E85">
            <v>1260</v>
          </cell>
          <cell r="F85">
            <v>105.35117056856187</v>
          </cell>
          <cell r="G85">
            <v>1033</v>
          </cell>
          <cell r="H85">
            <v>21.974830590513069</v>
          </cell>
        </row>
        <row r="87">
          <cell r="B87" t="str">
            <v>SUB- TOTAL GASTOS FUNCIONAMIENTO</v>
          </cell>
          <cell r="C87">
            <v>13923</v>
          </cell>
          <cell r="D87">
            <v>13923</v>
          </cell>
          <cell r="E87">
            <v>15043</v>
          </cell>
          <cell r="F87">
            <v>108.04424333836099</v>
          </cell>
          <cell r="G87">
            <v>9823</v>
          </cell>
          <cell r="H87">
            <v>53.140588414944524</v>
          </cell>
        </row>
        <row r="88">
          <cell r="B88" t="str">
            <v>Depreciación</v>
          </cell>
          <cell r="C88">
            <v>0</v>
          </cell>
          <cell r="D88">
            <v>0</v>
          </cell>
          <cell r="E88">
            <v>30542</v>
          </cell>
          <cell r="F88" t="str">
            <v>N.A.</v>
          </cell>
          <cell r="G88">
            <v>0</v>
          </cell>
          <cell r="H88" t="str">
            <v>N.A.</v>
          </cell>
        </row>
        <row r="89">
          <cell r="B89" t="str">
            <v>Cálculo Actuarial</v>
          </cell>
          <cell r="C89">
            <v>0</v>
          </cell>
          <cell r="D89">
            <v>0</v>
          </cell>
          <cell r="E89">
            <v>6858</v>
          </cell>
          <cell r="F89" t="str">
            <v>N.A.</v>
          </cell>
          <cell r="G89">
            <v>0</v>
          </cell>
          <cell r="H89" t="str">
            <v>N.A.</v>
          </cell>
        </row>
        <row r="90">
          <cell r="B90" t="str">
            <v>Provisión y Amortización Diferidos</v>
          </cell>
          <cell r="C90">
            <v>0</v>
          </cell>
          <cell r="D90">
            <v>0</v>
          </cell>
          <cell r="E90">
            <v>0</v>
          </cell>
          <cell r="F90" t="str">
            <v>N.A.</v>
          </cell>
          <cell r="G90">
            <v>0</v>
          </cell>
          <cell r="H90" t="str">
            <v>N.A.</v>
          </cell>
        </row>
        <row r="91">
          <cell r="B91" t="str">
            <v>Aportes y Transferencias</v>
          </cell>
          <cell r="C91">
            <v>0</v>
          </cell>
          <cell r="D91">
            <v>0</v>
          </cell>
          <cell r="E91">
            <v>0</v>
          </cell>
          <cell r="F91" t="str">
            <v>N.A.</v>
          </cell>
          <cell r="G91">
            <v>0</v>
          </cell>
          <cell r="H91" t="str">
            <v>N.A.</v>
          </cell>
        </row>
        <row r="92">
          <cell r="B92" t="str">
            <v>Compras de Energía y Gas - Pagos por Red</v>
          </cell>
          <cell r="C92">
            <v>0</v>
          </cell>
          <cell r="D92">
            <v>0</v>
          </cell>
          <cell r="E92">
            <v>0</v>
          </cell>
          <cell r="F92" t="str">
            <v>N.A.</v>
          </cell>
          <cell r="G92">
            <v>0</v>
          </cell>
          <cell r="H92" t="str">
            <v>N.A.</v>
          </cell>
        </row>
        <row r="93">
          <cell r="G93">
            <v>0</v>
          </cell>
        </row>
        <row r="94">
          <cell r="B94" t="str">
            <v>TOTAL GASTOS FUNCIONAMIENTO</v>
          </cell>
          <cell r="C94">
            <v>13923</v>
          </cell>
          <cell r="D94">
            <v>13923</v>
          </cell>
          <cell r="E94">
            <v>52443</v>
          </cell>
          <cell r="F94">
            <v>376.66451195862959</v>
          </cell>
          <cell r="G94">
            <v>9823</v>
          </cell>
          <cell r="H94">
            <v>433.87967016186496</v>
          </cell>
        </row>
        <row r="95">
          <cell r="B95" t="str">
            <v>GASTOS POR DIVISIÓN</v>
          </cell>
        </row>
        <row r="96">
          <cell r="B96" t="str">
            <v>Gerencia</v>
          </cell>
          <cell r="C96">
            <v>391</v>
          </cell>
          <cell r="D96">
            <v>391</v>
          </cell>
          <cell r="E96">
            <v>373</v>
          </cell>
          <cell r="F96">
            <v>95.396419437340157</v>
          </cell>
          <cell r="G96">
            <v>275</v>
          </cell>
          <cell r="H96">
            <v>35.63636363636364</v>
          </cell>
        </row>
        <row r="97">
          <cell r="B97" t="str">
            <v>Mercadeo Generación</v>
          </cell>
          <cell r="C97">
            <v>343</v>
          </cell>
          <cell r="D97">
            <v>343</v>
          </cell>
          <cell r="E97">
            <v>277</v>
          </cell>
          <cell r="F97">
            <v>80.75801749271136</v>
          </cell>
          <cell r="G97">
            <v>62</v>
          </cell>
          <cell r="H97">
            <v>346.77419354838707</v>
          </cell>
        </row>
        <row r="98">
          <cell r="B98" t="str">
            <v>Producción Energía</v>
          </cell>
          <cell r="C98">
            <v>13189</v>
          </cell>
          <cell r="D98">
            <v>13189</v>
          </cell>
          <cell r="E98">
            <v>14393</v>
          </cell>
          <cell r="F98">
            <v>109.12881947077109</v>
          </cell>
          <cell r="G98">
            <v>9486</v>
          </cell>
          <cell r="H98">
            <v>51.728863588446131</v>
          </cell>
        </row>
        <row r="99">
          <cell r="B99" t="str">
            <v>SUBTOTAL</v>
          </cell>
          <cell r="C99">
            <v>13923</v>
          </cell>
          <cell r="D99">
            <v>13923</v>
          </cell>
          <cell r="E99">
            <v>15043</v>
          </cell>
          <cell r="F99">
            <v>108.04424333836099</v>
          </cell>
          <cell r="G99">
            <v>9823</v>
          </cell>
          <cell r="H99">
            <v>53.140588414944524</v>
          </cell>
        </row>
        <row r="100">
          <cell r="B100" t="str">
            <v xml:space="preserve">Depreciación </v>
          </cell>
          <cell r="C100">
            <v>0</v>
          </cell>
          <cell r="D100">
            <v>0</v>
          </cell>
          <cell r="E100">
            <v>30542</v>
          </cell>
          <cell r="F100" t="str">
            <v>N.A.</v>
          </cell>
          <cell r="G100">
            <v>0</v>
          </cell>
          <cell r="H100" t="str">
            <v>N.A.</v>
          </cell>
        </row>
        <row r="101">
          <cell r="B101" t="str">
            <v>Cálculo Actuarial</v>
          </cell>
          <cell r="C101">
            <v>0</v>
          </cell>
          <cell r="D101">
            <v>0</v>
          </cell>
          <cell r="E101">
            <v>6858</v>
          </cell>
          <cell r="F101" t="str">
            <v>N.A.</v>
          </cell>
          <cell r="G101">
            <v>0</v>
          </cell>
          <cell r="H101" t="str">
            <v>N.A.</v>
          </cell>
        </row>
        <row r="102">
          <cell r="B102" t="str">
            <v>TOTAL GASTOS GERENCIA</v>
          </cell>
          <cell r="C102">
            <v>13923</v>
          </cell>
          <cell r="D102">
            <v>13923</v>
          </cell>
          <cell r="E102">
            <v>52443</v>
          </cell>
          <cell r="F102">
            <v>376.66451195862959</v>
          </cell>
          <cell r="G102">
            <v>19646</v>
          </cell>
          <cell r="H102">
            <v>166.93983508093251</v>
          </cell>
        </row>
        <row r="106">
          <cell r="B106" t="str">
            <v>División Programación Financiera</v>
          </cell>
          <cell r="G106" t="str">
            <v xml:space="preserve"> </v>
          </cell>
        </row>
        <row r="107">
          <cell r="B107" t="str">
            <v>Depto. Programación y Control Presupuestal</v>
          </cell>
        </row>
        <row r="108">
          <cell r="B108" t="str">
            <v>U/EjecucEPM12.Xls.Grupo Ejecución</v>
          </cell>
        </row>
        <row r="109">
          <cell r="B109">
            <v>35505.516907291669</v>
          </cell>
        </row>
        <row r="111">
          <cell r="B111" t="str">
            <v>GERENCIA DE DISTRIBUCIÓN ENERGÍA</v>
          </cell>
        </row>
        <row r="112">
          <cell r="B112" t="str">
            <v>GASTOS FUNCIONAMIENTO Y ADMINISTRACIÓN</v>
          </cell>
        </row>
        <row r="113">
          <cell r="B113">
            <v>1996</v>
          </cell>
        </row>
        <row r="114">
          <cell r="B114" t="str">
            <v xml:space="preserve">Millones de Pesos </v>
          </cell>
        </row>
        <row r="115">
          <cell r="C115" t="str">
            <v>Total</v>
          </cell>
          <cell r="D115" t="str">
            <v>Enero 01 - Diciembre 31</v>
          </cell>
          <cell r="G115" t="str">
            <v>Diciembre / 95</v>
          </cell>
        </row>
        <row r="116">
          <cell r="B116" t="str">
            <v>Concepto Presupuestal</v>
          </cell>
          <cell r="C116" t="str">
            <v>Presupto.                                                                                                                              Año</v>
          </cell>
          <cell r="D116" t="str">
            <v>Presupto. Acumulado</v>
          </cell>
          <cell r="E116" t="str">
            <v>Rtado. Acum.                                                                                                                        Año Actual</v>
          </cell>
          <cell r="F116" t="str">
            <v>Cumpl. %</v>
          </cell>
          <cell r="G116" t="str">
            <v>Rtado. Acum.                                                                                                                        Año Ant.</v>
          </cell>
          <cell r="H116" t="str">
            <v>Variac.  95-96</v>
          </cell>
        </row>
        <row r="117">
          <cell r="B117" t="str">
            <v>Mano de Obra</v>
          </cell>
          <cell r="C117">
            <v>4758</v>
          </cell>
          <cell r="D117">
            <v>4758</v>
          </cell>
          <cell r="E117">
            <v>4600</v>
          </cell>
          <cell r="F117">
            <v>96.679277007145856</v>
          </cell>
          <cell r="G117">
            <v>3440</v>
          </cell>
          <cell r="H117">
            <v>33.720930232558139</v>
          </cell>
        </row>
        <row r="118">
          <cell r="B118" t="str">
            <v>Prestaciones Sociales</v>
          </cell>
          <cell r="C118">
            <v>4222</v>
          </cell>
          <cell r="D118">
            <v>4222</v>
          </cell>
          <cell r="E118">
            <v>3921</v>
          </cell>
          <cell r="F118">
            <v>92.870677404073902</v>
          </cell>
          <cell r="G118">
            <v>2917</v>
          </cell>
          <cell r="H118">
            <v>34.418923551594105</v>
          </cell>
        </row>
        <row r="119">
          <cell r="B119" t="str">
            <v>Otras Prestaciones Sociales</v>
          </cell>
          <cell r="C119">
            <v>33</v>
          </cell>
          <cell r="D119">
            <v>33</v>
          </cell>
          <cell r="E119">
            <v>133</v>
          </cell>
          <cell r="F119" t="str">
            <v>N.A.</v>
          </cell>
          <cell r="G119">
            <v>1</v>
          </cell>
          <cell r="H119">
            <v>13200</v>
          </cell>
        </row>
        <row r="120">
          <cell r="B120" t="str">
            <v>Salud y Seguridad Social</v>
          </cell>
          <cell r="C120">
            <v>1080</v>
          </cell>
          <cell r="D120">
            <v>1080</v>
          </cell>
          <cell r="E120">
            <v>898</v>
          </cell>
          <cell r="F120">
            <v>83.148148148148152</v>
          </cell>
          <cell r="G120">
            <v>416</v>
          </cell>
          <cell r="H120">
            <v>115.86538461538463</v>
          </cell>
        </row>
        <row r="121">
          <cell r="B121" t="str">
            <v>Materiales</v>
          </cell>
          <cell r="C121">
            <v>2562</v>
          </cell>
          <cell r="D121">
            <v>2562</v>
          </cell>
          <cell r="E121">
            <v>1206</v>
          </cell>
          <cell r="F121">
            <v>47.072599531615921</v>
          </cell>
          <cell r="G121">
            <v>1246</v>
          </cell>
          <cell r="H121">
            <v>-3.2102728731942212</v>
          </cell>
        </row>
        <row r="122">
          <cell r="B122" t="str">
            <v>Mantenimiento Vehículos</v>
          </cell>
          <cell r="C122">
            <v>68</v>
          </cell>
          <cell r="D122">
            <v>68</v>
          </cell>
          <cell r="E122">
            <v>83</v>
          </cell>
          <cell r="F122">
            <v>122.05882352941177</v>
          </cell>
          <cell r="G122">
            <v>29</v>
          </cell>
          <cell r="H122">
            <v>186.20689655172413</v>
          </cell>
        </row>
        <row r="123">
          <cell r="B123" t="str">
            <v>Contratos de Mmto., Instalac., Redes y Equipos</v>
          </cell>
          <cell r="C123">
            <v>2711</v>
          </cell>
          <cell r="D123">
            <v>2711</v>
          </cell>
          <cell r="E123">
            <v>2320</v>
          </cell>
          <cell r="F123">
            <v>85.577277757285131</v>
          </cell>
          <cell r="G123">
            <v>1416</v>
          </cell>
          <cell r="H123">
            <v>63.841807909604519</v>
          </cell>
        </row>
        <row r="124">
          <cell r="B124" t="str">
            <v>Servicios Públicos</v>
          </cell>
          <cell r="C124">
            <v>0</v>
          </cell>
          <cell r="D124">
            <v>0</v>
          </cell>
          <cell r="E124">
            <v>625</v>
          </cell>
          <cell r="F124" t="str">
            <v>N.A.</v>
          </cell>
          <cell r="G124">
            <v>1</v>
          </cell>
          <cell r="H124" t="str">
            <v>N.A</v>
          </cell>
        </row>
        <row r="125">
          <cell r="B125" t="str">
            <v>Vigilancia</v>
          </cell>
          <cell r="C125">
            <v>0</v>
          </cell>
          <cell r="D125">
            <v>0</v>
          </cell>
          <cell r="E125">
            <v>0</v>
          </cell>
          <cell r="F125" t="str">
            <v>N.A.</v>
          </cell>
          <cell r="G125">
            <v>0</v>
          </cell>
          <cell r="H125" t="str">
            <v>N.A.</v>
          </cell>
        </row>
        <row r="126">
          <cell r="B126" t="str">
            <v>Seguros y Siniestros</v>
          </cell>
          <cell r="C126">
            <v>0</v>
          </cell>
          <cell r="D126">
            <v>0</v>
          </cell>
          <cell r="E126">
            <v>1</v>
          </cell>
          <cell r="F126" t="str">
            <v>N.A.</v>
          </cell>
          <cell r="G126">
            <v>0</v>
          </cell>
          <cell r="H126" t="str">
            <v>N.A.</v>
          </cell>
        </row>
        <row r="127">
          <cell r="B127" t="str">
            <v>Jubilaciones</v>
          </cell>
          <cell r="C127">
            <v>0</v>
          </cell>
          <cell r="D127">
            <v>0</v>
          </cell>
          <cell r="E127">
            <v>0</v>
          </cell>
          <cell r="F127" t="str">
            <v>N.A.</v>
          </cell>
          <cell r="G127">
            <v>0</v>
          </cell>
          <cell r="H127" t="str">
            <v>N.A.</v>
          </cell>
        </row>
        <row r="128">
          <cell r="B128" t="str">
            <v>Control Fiscal</v>
          </cell>
          <cell r="C128">
            <v>0</v>
          </cell>
          <cell r="D128">
            <v>0</v>
          </cell>
          <cell r="E128">
            <v>0</v>
          </cell>
          <cell r="F128" t="str">
            <v>N.A.</v>
          </cell>
          <cell r="G128">
            <v>0</v>
          </cell>
          <cell r="H128" t="str">
            <v>N.A.</v>
          </cell>
        </row>
        <row r="129">
          <cell r="B129" t="str">
            <v>Otros Gastos</v>
          </cell>
          <cell r="C129">
            <v>465</v>
          </cell>
          <cell r="D129">
            <v>465</v>
          </cell>
          <cell r="E129">
            <v>303</v>
          </cell>
          <cell r="F129">
            <v>65.161290322580641</v>
          </cell>
          <cell r="G129">
            <v>244</v>
          </cell>
          <cell r="H129">
            <v>24.180327868852459</v>
          </cell>
        </row>
        <row r="131">
          <cell r="B131" t="str">
            <v>SUB- TOTAL GASTOS FUNCIONAMIENTO</v>
          </cell>
          <cell r="C131">
            <v>15899</v>
          </cell>
          <cell r="D131">
            <v>15899</v>
          </cell>
          <cell r="E131">
            <v>14090</v>
          </cell>
          <cell r="F131">
            <v>88.621925907289764</v>
          </cell>
          <cell r="G131">
            <v>9710</v>
          </cell>
          <cell r="H131">
            <v>45.1081359423275</v>
          </cell>
        </row>
        <row r="132">
          <cell r="B132" t="str">
            <v>Depreciaciones</v>
          </cell>
          <cell r="C132">
            <v>0</v>
          </cell>
          <cell r="D132">
            <v>0</v>
          </cell>
          <cell r="E132">
            <v>21057</v>
          </cell>
          <cell r="F132" t="str">
            <v>N.A.</v>
          </cell>
          <cell r="G132">
            <v>0</v>
          </cell>
          <cell r="H132" t="str">
            <v>N.A.</v>
          </cell>
        </row>
        <row r="133">
          <cell r="B133" t="str">
            <v>Cálculo Actuarial</v>
          </cell>
          <cell r="C133">
            <v>0</v>
          </cell>
          <cell r="D133">
            <v>0</v>
          </cell>
          <cell r="E133">
            <v>3456</v>
          </cell>
          <cell r="F133" t="str">
            <v>N.A.</v>
          </cell>
          <cell r="G133">
            <v>0</v>
          </cell>
          <cell r="H133" t="str">
            <v>N.A.</v>
          </cell>
        </row>
        <row r="134">
          <cell r="B134" t="str">
            <v>Provisión y Amortización Diferidos</v>
          </cell>
          <cell r="C134">
            <v>0</v>
          </cell>
          <cell r="D134">
            <v>0</v>
          </cell>
          <cell r="E134">
            <v>0</v>
          </cell>
          <cell r="F134" t="str">
            <v>N.A.</v>
          </cell>
          <cell r="G134">
            <v>0</v>
          </cell>
          <cell r="H134" t="str">
            <v>N.A.</v>
          </cell>
        </row>
        <row r="135">
          <cell r="B135" t="str">
            <v>Aportes y Transferencias</v>
          </cell>
          <cell r="C135">
            <v>0</v>
          </cell>
          <cell r="D135">
            <v>0</v>
          </cell>
          <cell r="E135">
            <v>0</v>
          </cell>
          <cell r="F135" t="str">
            <v>N.A.</v>
          </cell>
          <cell r="G135">
            <v>0</v>
          </cell>
          <cell r="H135" t="str">
            <v>N.A.</v>
          </cell>
        </row>
        <row r="136">
          <cell r="B136" t="str">
            <v>Compras de Energía y Gas - Pagos por Red</v>
          </cell>
          <cell r="C136">
            <v>0</v>
          </cell>
          <cell r="D136">
            <v>0</v>
          </cell>
          <cell r="E136">
            <v>0</v>
          </cell>
          <cell r="F136" t="str">
            <v>N.A.</v>
          </cell>
          <cell r="G136">
            <v>0</v>
          </cell>
          <cell r="H136" t="str">
            <v>N.A.</v>
          </cell>
        </row>
        <row r="138">
          <cell r="B138" t="str">
            <v>TOTAL GASTOS FUNCIONAMIENTO</v>
          </cell>
          <cell r="C138">
            <v>15899</v>
          </cell>
          <cell r="D138">
            <v>15899</v>
          </cell>
          <cell r="E138">
            <v>38603</v>
          </cell>
          <cell r="F138">
            <v>242.80143405245616</v>
          </cell>
          <cell r="G138">
            <v>9710</v>
          </cell>
          <cell r="H138">
            <v>297.55921730175078</v>
          </cell>
        </row>
        <row r="139">
          <cell r="B139" t="str">
            <v>GASTOS POR DIVISIÓN</v>
          </cell>
        </row>
        <row r="140">
          <cell r="B140" t="str">
            <v>Gerencia</v>
          </cell>
          <cell r="C140">
            <v>1250</v>
          </cell>
          <cell r="D140">
            <v>1250</v>
          </cell>
          <cell r="E140">
            <v>932</v>
          </cell>
          <cell r="F140">
            <v>74.56</v>
          </cell>
          <cell r="G140">
            <v>317</v>
          </cell>
          <cell r="H140">
            <v>194.00630914826499</v>
          </cell>
        </row>
        <row r="141">
          <cell r="B141" t="str">
            <v>Transmisión de Energía</v>
          </cell>
          <cell r="C141">
            <v>4155</v>
          </cell>
          <cell r="D141">
            <v>4155</v>
          </cell>
          <cell r="E141">
            <v>4061</v>
          </cell>
          <cell r="F141">
            <v>97.737665463297233</v>
          </cell>
          <cell r="G141">
            <v>2739</v>
          </cell>
          <cell r="H141">
            <v>48.265790434465131</v>
          </cell>
        </row>
        <row r="142">
          <cell r="B142" t="str">
            <v>División Redes Energía</v>
          </cell>
          <cell r="C142">
            <v>10056</v>
          </cell>
          <cell r="D142">
            <v>10056</v>
          </cell>
          <cell r="E142">
            <v>8654</v>
          </cell>
          <cell r="F142">
            <v>86.05807478122513</v>
          </cell>
          <cell r="G142">
            <v>6489</v>
          </cell>
          <cell r="H142">
            <v>33.364154723378029</v>
          </cell>
        </row>
        <row r="143">
          <cell r="B143" t="str">
            <v>Comercialización Energía</v>
          </cell>
          <cell r="C143">
            <v>438</v>
          </cell>
          <cell r="D143">
            <v>438</v>
          </cell>
          <cell r="E143">
            <v>443</v>
          </cell>
          <cell r="F143">
            <v>101.14155251141553</v>
          </cell>
          <cell r="G143">
            <v>165</v>
          </cell>
          <cell r="H143">
            <v>168.48484848484847</v>
          </cell>
        </row>
        <row r="144">
          <cell r="B144" t="str">
            <v>SUBTOTAL</v>
          </cell>
          <cell r="C144">
            <v>15899</v>
          </cell>
          <cell r="D144">
            <v>15899</v>
          </cell>
          <cell r="E144">
            <v>14090</v>
          </cell>
          <cell r="F144">
            <v>88.621925907289764</v>
          </cell>
          <cell r="G144">
            <v>9710</v>
          </cell>
          <cell r="H144">
            <v>45.1081359423275</v>
          </cell>
        </row>
        <row r="145">
          <cell r="B145" t="str">
            <v xml:space="preserve">Depreciación </v>
          </cell>
          <cell r="C145">
            <v>0</v>
          </cell>
          <cell r="D145">
            <v>0</v>
          </cell>
          <cell r="E145">
            <v>21057</v>
          </cell>
          <cell r="F145" t="str">
            <v>N.A.</v>
          </cell>
          <cell r="G145">
            <v>0</v>
          </cell>
          <cell r="H145" t="str">
            <v>N.A.</v>
          </cell>
        </row>
        <row r="146">
          <cell r="B146" t="str">
            <v>Cálculo Actuarial</v>
          </cell>
          <cell r="C146">
            <v>0</v>
          </cell>
          <cell r="D146">
            <v>0</v>
          </cell>
          <cell r="E146">
            <v>3456</v>
          </cell>
          <cell r="F146" t="str">
            <v>N.A.</v>
          </cell>
          <cell r="G146">
            <v>0</v>
          </cell>
          <cell r="H146" t="str">
            <v>N.A.</v>
          </cell>
        </row>
        <row r="147">
          <cell r="B147" t="str">
            <v>TOTAL GASTOS GERENCIA</v>
          </cell>
          <cell r="C147">
            <v>15899</v>
          </cell>
          <cell r="D147">
            <v>15899</v>
          </cell>
          <cell r="E147">
            <v>38603</v>
          </cell>
          <cell r="F147">
            <v>242.80143405245616</v>
          </cell>
          <cell r="G147">
            <v>9710</v>
          </cell>
          <cell r="H147">
            <v>297.55921730175078</v>
          </cell>
        </row>
        <row r="152">
          <cell r="B152" t="str">
            <v>División Programación Financiera</v>
          </cell>
          <cell r="G152" t="str">
            <v xml:space="preserve"> </v>
          </cell>
        </row>
        <row r="153">
          <cell r="B153" t="str">
            <v>Depto. Programación y Control Presupuestal</v>
          </cell>
        </row>
        <row r="154">
          <cell r="B154" t="str">
            <v>U/EjecucEPM12.Xls.Grupo Ejecución</v>
          </cell>
        </row>
        <row r="155">
          <cell r="B155">
            <v>35505.516907291669</v>
          </cell>
        </row>
        <row r="157">
          <cell r="B157" t="str">
            <v>GERENCIA DEL GAS</v>
          </cell>
        </row>
        <row r="158">
          <cell r="B158" t="str">
            <v>GASTOS FUNCIONAMIENTO Y ADMINISTRACIÓN</v>
          </cell>
        </row>
        <row r="159">
          <cell r="B159">
            <v>1996</v>
          </cell>
        </row>
        <row r="160">
          <cell r="B160" t="str">
            <v xml:space="preserve">Millones de Pesos </v>
          </cell>
        </row>
        <row r="161">
          <cell r="C161" t="str">
            <v>Total</v>
          </cell>
          <cell r="D161" t="str">
            <v>Enero 01 - Diciembre 31</v>
          </cell>
          <cell r="G161" t="str">
            <v>Diciembre / 95</v>
          </cell>
        </row>
        <row r="162">
          <cell r="B162" t="str">
            <v>Concepto Presupuestal</v>
          </cell>
          <cell r="C162" t="str">
            <v>Presupto.                                                                                                                              Año</v>
          </cell>
          <cell r="D162" t="str">
            <v>Presupto. Acumulado</v>
          </cell>
          <cell r="E162" t="str">
            <v>Rtado. Acum.                                                                                                                        Año Actual</v>
          </cell>
          <cell r="F162" t="str">
            <v>Cumpl. %</v>
          </cell>
          <cell r="G162" t="str">
            <v>Rtado. Acum.                                                                                                                        Año Ant.</v>
          </cell>
          <cell r="H162" t="str">
            <v>Variac.  95-96</v>
          </cell>
        </row>
        <row r="163">
          <cell r="B163" t="str">
            <v>Mano de Obra</v>
          </cell>
          <cell r="C163">
            <v>0</v>
          </cell>
          <cell r="D163">
            <v>0</v>
          </cell>
          <cell r="E163">
            <v>0</v>
          </cell>
          <cell r="F163" t="str">
            <v>N.A.</v>
          </cell>
          <cell r="G163">
            <v>0</v>
          </cell>
          <cell r="H163" t="str">
            <v>N.A.</v>
          </cell>
        </row>
        <row r="164">
          <cell r="B164" t="str">
            <v>Prestaciones Sociales</v>
          </cell>
          <cell r="C164">
            <v>0</v>
          </cell>
          <cell r="D164">
            <v>0</v>
          </cell>
          <cell r="E164">
            <v>0</v>
          </cell>
          <cell r="F164" t="str">
            <v>N.A.</v>
          </cell>
          <cell r="G164">
            <v>0</v>
          </cell>
          <cell r="H164" t="str">
            <v>N.A.</v>
          </cell>
        </row>
        <row r="165">
          <cell r="B165" t="str">
            <v>Otras Prestaciones Sociales</v>
          </cell>
          <cell r="C165">
            <v>0</v>
          </cell>
          <cell r="D165">
            <v>0</v>
          </cell>
          <cell r="E165">
            <v>0</v>
          </cell>
          <cell r="F165" t="str">
            <v>N.A.</v>
          </cell>
          <cell r="G165">
            <v>0</v>
          </cell>
          <cell r="H165" t="str">
            <v>N.A.</v>
          </cell>
        </row>
        <row r="166">
          <cell r="B166" t="str">
            <v>Salud y Seguridad Social</v>
          </cell>
          <cell r="C166">
            <v>0</v>
          </cell>
          <cell r="D166">
            <v>0</v>
          </cell>
          <cell r="E166">
            <v>0</v>
          </cell>
          <cell r="F166" t="str">
            <v>N.A.</v>
          </cell>
          <cell r="G166">
            <v>0</v>
          </cell>
          <cell r="H166" t="str">
            <v>N.A.</v>
          </cell>
        </row>
        <row r="167">
          <cell r="B167" t="str">
            <v>Materiales</v>
          </cell>
          <cell r="C167">
            <v>0</v>
          </cell>
          <cell r="D167">
            <v>0</v>
          </cell>
          <cell r="E167">
            <v>0</v>
          </cell>
          <cell r="F167" t="str">
            <v>N.A.</v>
          </cell>
          <cell r="G167">
            <v>0</v>
          </cell>
          <cell r="H167" t="str">
            <v>N.A.</v>
          </cell>
        </row>
        <row r="168">
          <cell r="B168" t="str">
            <v>Mantenimiento Vehículos</v>
          </cell>
          <cell r="C168">
            <v>0</v>
          </cell>
          <cell r="D168">
            <v>0</v>
          </cell>
          <cell r="E168">
            <v>0</v>
          </cell>
          <cell r="F168" t="str">
            <v>N.A.</v>
          </cell>
          <cell r="G168">
            <v>0</v>
          </cell>
          <cell r="H168" t="str">
            <v>N.A.</v>
          </cell>
        </row>
        <row r="169">
          <cell r="B169" t="str">
            <v>Contratos de Mmto., Instalac., Redes y Equipos</v>
          </cell>
          <cell r="C169">
            <v>0</v>
          </cell>
          <cell r="D169">
            <v>0</v>
          </cell>
          <cell r="E169">
            <v>0</v>
          </cell>
          <cell r="F169" t="str">
            <v>N.A.</v>
          </cell>
          <cell r="G169">
            <v>0</v>
          </cell>
          <cell r="H169" t="str">
            <v>N.A.</v>
          </cell>
        </row>
        <row r="170">
          <cell r="B170" t="str">
            <v>Servicios Públicos</v>
          </cell>
          <cell r="C170">
            <v>0</v>
          </cell>
          <cell r="D170">
            <v>0</v>
          </cell>
          <cell r="E170">
            <v>0</v>
          </cell>
          <cell r="F170" t="str">
            <v>N.A.</v>
          </cell>
          <cell r="G170">
            <v>0</v>
          </cell>
          <cell r="H170" t="str">
            <v>N.A.</v>
          </cell>
        </row>
        <row r="171">
          <cell r="B171" t="str">
            <v>Vigilancia</v>
          </cell>
          <cell r="C171">
            <v>0</v>
          </cell>
          <cell r="D171">
            <v>0</v>
          </cell>
          <cell r="E171">
            <v>0</v>
          </cell>
          <cell r="F171" t="str">
            <v>N.A.</v>
          </cell>
          <cell r="G171">
            <v>0</v>
          </cell>
          <cell r="H171" t="str">
            <v>N.A.</v>
          </cell>
        </row>
        <row r="172">
          <cell r="B172" t="str">
            <v>Seguros y Siniestros</v>
          </cell>
          <cell r="C172">
            <v>0</v>
          </cell>
          <cell r="D172">
            <v>0</v>
          </cell>
          <cell r="E172">
            <v>0</v>
          </cell>
          <cell r="F172" t="str">
            <v>N.A.</v>
          </cell>
          <cell r="G172">
            <v>0</v>
          </cell>
          <cell r="H172" t="str">
            <v>N.A.</v>
          </cell>
        </row>
        <row r="173">
          <cell r="B173" t="str">
            <v>Jubilaciones</v>
          </cell>
          <cell r="C173">
            <v>0</v>
          </cell>
          <cell r="D173">
            <v>0</v>
          </cell>
          <cell r="E173">
            <v>0</v>
          </cell>
          <cell r="F173" t="str">
            <v>N.A.</v>
          </cell>
          <cell r="G173">
            <v>0</v>
          </cell>
          <cell r="H173" t="str">
            <v>N.A.</v>
          </cell>
        </row>
        <row r="174">
          <cell r="B174" t="str">
            <v>Control Fiscal</v>
          </cell>
          <cell r="C174">
            <v>0</v>
          </cell>
          <cell r="D174">
            <v>0</v>
          </cell>
          <cell r="E174">
            <v>0</v>
          </cell>
          <cell r="F174" t="str">
            <v>N.A.</v>
          </cell>
          <cell r="G174">
            <v>0</v>
          </cell>
          <cell r="H174" t="str">
            <v>N.A.</v>
          </cell>
        </row>
        <row r="175">
          <cell r="B175" t="str">
            <v>Otros Gastos</v>
          </cell>
          <cell r="C175">
            <v>0</v>
          </cell>
          <cell r="D175">
            <v>0</v>
          </cell>
          <cell r="E175">
            <v>0</v>
          </cell>
          <cell r="F175" t="str">
            <v>N.A.</v>
          </cell>
          <cell r="G175">
            <v>0</v>
          </cell>
          <cell r="H175" t="str">
            <v>N.A.</v>
          </cell>
        </row>
        <row r="177">
          <cell r="B177" t="str">
            <v>SUB- TOTAL GASTOS FUNCIONAMIENTO</v>
          </cell>
          <cell r="C177">
            <v>0</v>
          </cell>
          <cell r="D177">
            <v>0</v>
          </cell>
          <cell r="E177">
            <v>0</v>
          </cell>
          <cell r="F177" t="str">
            <v>N.A.</v>
          </cell>
          <cell r="G177">
            <v>0</v>
          </cell>
          <cell r="H177" t="str">
            <v>N.A.</v>
          </cell>
        </row>
        <row r="178">
          <cell r="B178" t="str">
            <v>Depreciación</v>
          </cell>
          <cell r="C178">
            <v>0</v>
          </cell>
          <cell r="D178">
            <v>0</v>
          </cell>
          <cell r="E178">
            <v>31</v>
          </cell>
          <cell r="F178" t="str">
            <v>N.A.</v>
          </cell>
          <cell r="G178">
            <v>0</v>
          </cell>
          <cell r="H178" t="str">
            <v>N.A.</v>
          </cell>
        </row>
        <row r="179">
          <cell r="B179" t="str">
            <v>Cálculo Actuarial</v>
          </cell>
          <cell r="C179">
            <v>0</v>
          </cell>
          <cell r="D179">
            <v>0</v>
          </cell>
          <cell r="E179">
            <v>0</v>
          </cell>
          <cell r="F179" t="str">
            <v>N.A.</v>
          </cell>
          <cell r="H179" t="str">
            <v>N.A.</v>
          </cell>
        </row>
        <row r="180">
          <cell r="B180" t="str">
            <v>Provisión y Amortización Diferidos</v>
          </cell>
          <cell r="F180" t="str">
            <v>N.A.</v>
          </cell>
          <cell r="H180" t="str">
            <v>N.A.</v>
          </cell>
        </row>
        <row r="181">
          <cell r="B181" t="str">
            <v>Aportes y Transferencias</v>
          </cell>
          <cell r="F181" t="str">
            <v>N.A.</v>
          </cell>
          <cell r="H181" t="str">
            <v>N.A.</v>
          </cell>
        </row>
        <row r="182">
          <cell r="B182" t="str">
            <v>Compras de Energía y Gas - Pagos por Red</v>
          </cell>
          <cell r="F182" t="str">
            <v>N.A.</v>
          </cell>
          <cell r="H182" t="str">
            <v>N.A.</v>
          </cell>
        </row>
        <row r="184">
          <cell r="B184" t="str">
            <v>TOTAL GASTOS FUNCIONAMIENTO</v>
          </cell>
          <cell r="C184">
            <v>0</v>
          </cell>
          <cell r="D184">
            <v>0</v>
          </cell>
          <cell r="E184">
            <v>31</v>
          </cell>
          <cell r="F184" t="str">
            <v>N.A.</v>
          </cell>
          <cell r="G184">
            <v>0</v>
          </cell>
          <cell r="H184" t="str">
            <v>N.A.</v>
          </cell>
        </row>
        <row r="188">
          <cell r="B188" t="str">
            <v>Depto. Programación y Control Presupuestal</v>
          </cell>
        </row>
        <row r="189">
          <cell r="B189" t="str">
            <v>U/EjecucEPM12.Xls.Grupo Ejecución</v>
          </cell>
        </row>
        <row r="190">
          <cell r="B190">
            <v>35505.516907291669</v>
          </cell>
        </row>
        <row r="192">
          <cell r="B192" t="str">
            <v>GERENCIA TELECOMUNICACIONES</v>
          </cell>
        </row>
        <row r="193">
          <cell r="B193" t="str">
            <v>GASTOS FUNCIONAMIENTO Y ADMINISTRACIÓN</v>
          </cell>
        </row>
        <row r="194">
          <cell r="B194">
            <v>1996</v>
          </cell>
        </row>
        <row r="195">
          <cell r="B195" t="str">
            <v xml:space="preserve">Millones de Pesos </v>
          </cell>
        </row>
        <row r="196">
          <cell r="C196" t="str">
            <v>Total</v>
          </cell>
          <cell r="D196" t="str">
            <v>Enero 01 - Diciembre 31</v>
          </cell>
          <cell r="G196" t="str">
            <v>Diciembre / 95</v>
          </cell>
        </row>
        <row r="197">
          <cell r="B197" t="str">
            <v>Concepto Presupuestal</v>
          </cell>
          <cell r="C197" t="str">
            <v>Presupto.                                                                                                                              Año</v>
          </cell>
          <cell r="D197" t="str">
            <v>Presupto. Acumulado</v>
          </cell>
          <cell r="E197" t="str">
            <v>Rtado. Acum.                                                                                                                        Año Actual</v>
          </cell>
          <cell r="F197" t="str">
            <v>Cumpl. %</v>
          </cell>
          <cell r="G197" t="str">
            <v>Rtado. Acum.                                                                                                                        Año Ant.</v>
          </cell>
          <cell r="H197" t="str">
            <v>Variac.  95-96</v>
          </cell>
        </row>
        <row r="198">
          <cell r="B198" t="str">
            <v>Mano de Obra</v>
          </cell>
          <cell r="C198">
            <v>6731</v>
          </cell>
          <cell r="D198">
            <v>6731</v>
          </cell>
          <cell r="E198">
            <v>6356</v>
          </cell>
          <cell r="F198">
            <v>94.428762442430553</v>
          </cell>
          <cell r="G198">
            <v>4685</v>
          </cell>
          <cell r="H198">
            <v>35.667022411953042</v>
          </cell>
        </row>
        <row r="199">
          <cell r="B199" t="str">
            <v>Prestaciones Sociales</v>
          </cell>
          <cell r="C199">
            <v>5973</v>
          </cell>
          <cell r="D199">
            <v>5973</v>
          </cell>
          <cell r="E199">
            <v>5420</v>
          </cell>
          <cell r="F199">
            <v>90.741670852168085</v>
          </cell>
          <cell r="G199">
            <v>4083</v>
          </cell>
          <cell r="H199">
            <v>32.745530247367135</v>
          </cell>
        </row>
        <row r="200">
          <cell r="B200" t="str">
            <v>Otras Prestaciones Sociales</v>
          </cell>
          <cell r="C200">
            <v>0</v>
          </cell>
          <cell r="D200">
            <v>0</v>
          </cell>
          <cell r="E200">
            <v>156</v>
          </cell>
          <cell r="F200" t="str">
            <v>N.A.</v>
          </cell>
          <cell r="G200">
            <v>0</v>
          </cell>
          <cell r="H200" t="str">
            <v>N.A.</v>
          </cell>
        </row>
        <row r="201">
          <cell r="B201" t="str">
            <v>Salud y Seguridad Social</v>
          </cell>
          <cell r="C201">
            <v>1534</v>
          </cell>
          <cell r="D201">
            <v>1534</v>
          </cell>
          <cell r="E201">
            <v>1255</v>
          </cell>
          <cell r="F201">
            <v>81.812255541069106</v>
          </cell>
          <cell r="G201">
            <v>559</v>
          </cell>
          <cell r="H201">
            <v>124.50805008944543</v>
          </cell>
        </row>
        <row r="202">
          <cell r="B202" t="str">
            <v>Materiales</v>
          </cell>
          <cell r="C202">
            <v>2135</v>
          </cell>
          <cell r="D202">
            <v>2135</v>
          </cell>
          <cell r="E202">
            <v>2136</v>
          </cell>
          <cell r="F202">
            <v>100.04683840749415</v>
          </cell>
          <cell r="G202">
            <v>1789</v>
          </cell>
          <cell r="H202">
            <v>19.396310788149805</v>
          </cell>
        </row>
        <row r="203">
          <cell r="B203" t="str">
            <v>Mantenimiento Vehículos</v>
          </cell>
          <cell r="C203">
            <v>4</v>
          </cell>
          <cell r="D203">
            <v>4</v>
          </cell>
          <cell r="E203">
            <v>7</v>
          </cell>
          <cell r="F203">
            <v>175</v>
          </cell>
          <cell r="G203">
            <v>4</v>
          </cell>
          <cell r="H203">
            <v>75</v>
          </cell>
        </row>
        <row r="204">
          <cell r="B204" t="str">
            <v>Contratos de Mmto., Instalac., Redes y Equipos</v>
          </cell>
          <cell r="C204">
            <v>3311</v>
          </cell>
          <cell r="D204">
            <v>3311</v>
          </cell>
          <cell r="E204">
            <v>1765</v>
          </cell>
          <cell r="F204">
            <v>53.307157958320751</v>
          </cell>
          <cell r="G204">
            <v>1167</v>
          </cell>
          <cell r="H204">
            <v>51.242502142245073</v>
          </cell>
        </row>
        <row r="205">
          <cell r="B205" t="str">
            <v>Servicios Públicos</v>
          </cell>
          <cell r="C205">
            <v>3223</v>
          </cell>
          <cell r="D205">
            <v>3223</v>
          </cell>
          <cell r="E205">
            <v>3604</v>
          </cell>
          <cell r="F205">
            <v>111.82128451753026</v>
          </cell>
          <cell r="G205">
            <v>2</v>
          </cell>
          <cell r="H205" t="str">
            <v>N.A.</v>
          </cell>
        </row>
        <row r="206">
          <cell r="B206" t="str">
            <v>Vigilancia</v>
          </cell>
          <cell r="C206">
            <v>0</v>
          </cell>
          <cell r="D206">
            <v>0</v>
          </cell>
          <cell r="E206">
            <v>0</v>
          </cell>
          <cell r="F206" t="str">
            <v>N.A.</v>
          </cell>
          <cell r="G206">
            <v>0</v>
          </cell>
          <cell r="H206" t="str">
            <v>N.A.</v>
          </cell>
        </row>
        <row r="207">
          <cell r="B207" t="str">
            <v>Seguros y Siniestros</v>
          </cell>
          <cell r="C207">
            <v>0</v>
          </cell>
          <cell r="D207">
            <v>0</v>
          </cell>
          <cell r="E207">
            <v>0</v>
          </cell>
          <cell r="F207" t="str">
            <v>N.A.</v>
          </cell>
          <cell r="G207">
            <v>0</v>
          </cell>
          <cell r="H207" t="str">
            <v>N.A.</v>
          </cell>
        </row>
        <row r="208">
          <cell r="B208" t="str">
            <v>Jubilaciones</v>
          </cell>
          <cell r="C208">
            <v>0</v>
          </cell>
          <cell r="D208">
            <v>0</v>
          </cell>
          <cell r="E208">
            <v>0</v>
          </cell>
          <cell r="F208" t="str">
            <v>N.A.</v>
          </cell>
          <cell r="G208">
            <v>0</v>
          </cell>
          <cell r="H208" t="str">
            <v>N.A.</v>
          </cell>
        </row>
        <row r="209">
          <cell r="B209" t="str">
            <v>Control Fiscal</v>
          </cell>
          <cell r="C209">
            <v>0</v>
          </cell>
          <cell r="D209">
            <v>0</v>
          </cell>
          <cell r="E209">
            <v>0</v>
          </cell>
          <cell r="F209" t="str">
            <v>N.A.</v>
          </cell>
          <cell r="G209">
            <v>0</v>
          </cell>
          <cell r="H209" t="str">
            <v>N.A.</v>
          </cell>
        </row>
        <row r="210">
          <cell r="B210" t="str">
            <v>Otros Gastos</v>
          </cell>
          <cell r="C210">
            <v>2545</v>
          </cell>
          <cell r="D210">
            <v>2545</v>
          </cell>
          <cell r="E210">
            <v>1545</v>
          </cell>
          <cell r="F210">
            <v>60.707269155206291</v>
          </cell>
          <cell r="G210">
            <v>910</v>
          </cell>
          <cell r="H210">
            <v>69.780219780219781</v>
          </cell>
        </row>
        <row r="212">
          <cell r="B212" t="str">
            <v>SUB- TOTAL GASTOS FUNCIONAMIENTO</v>
          </cell>
          <cell r="C212">
            <v>25456</v>
          </cell>
          <cell r="D212">
            <v>25456</v>
          </cell>
          <cell r="E212">
            <v>22244</v>
          </cell>
          <cell r="F212">
            <v>87.38214959145192</v>
          </cell>
          <cell r="G212">
            <v>13199</v>
          </cell>
          <cell r="H212">
            <v>68.527918781725887</v>
          </cell>
        </row>
        <row r="213">
          <cell r="B213" t="str">
            <v>Depreciaciones</v>
          </cell>
          <cell r="C213">
            <v>0</v>
          </cell>
          <cell r="D213">
            <v>0</v>
          </cell>
          <cell r="E213">
            <v>28383</v>
          </cell>
          <cell r="F213" t="str">
            <v>N.A.</v>
          </cell>
          <cell r="G213">
            <v>0</v>
          </cell>
          <cell r="H213" t="str">
            <v>N.A.</v>
          </cell>
        </row>
        <row r="214">
          <cell r="B214" t="str">
            <v>Cálculo Actuarial</v>
          </cell>
          <cell r="C214">
            <v>0</v>
          </cell>
          <cell r="D214">
            <v>0</v>
          </cell>
          <cell r="E214">
            <v>6098</v>
          </cell>
          <cell r="F214" t="str">
            <v>N.A.</v>
          </cell>
          <cell r="H214" t="str">
            <v>N.A.</v>
          </cell>
        </row>
        <row r="215">
          <cell r="B215" t="str">
            <v>Provisión y Amortización Diferidos</v>
          </cell>
          <cell r="C215">
            <v>0</v>
          </cell>
          <cell r="D215">
            <v>0</v>
          </cell>
          <cell r="E215">
            <v>0</v>
          </cell>
          <cell r="F215" t="str">
            <v>N.A.</v>
          </cell>
          <cell r="G215">
            <v>0</v>
          </cell>
          <cell r="H215" t="str">
            <v>N.A.</v>
          </cell>
        </row>
        <row r="216">
          <cell r="B216" t="str">
            <v>Aportes y Transferencias</v>
          </cell>
          <cell r="C216">
            <v>0</v>
          </cell>
          <cell r="D216">
            <v>0</v>
          </cell>
          <cell r="E216">
            <v>0</v>
          </cell>
          <cell r="F216" t="str">
            <v>N.A.</v>
          </cell>
          <cell r="G216">
            <v>0</v>
          </cell>
          <cell r="H216" t="str">
            <v>N.A.</v>
          </cell>
        </row>
        <row r="217">
          <cell r="B217" t="str">
            <v>Compras de Energía y Gas - Pagos por Red</v>
          </cell>
          <cell r="C217">
            <v>0</v>
          </cell>
          <cell r="D217">
            <v>0</v>
          </cell>
          <cell r="E217">
            <v>0</v>
          </cell>
          <cell r="F217" t="str">
            <v>N.A.</v>
          </cell>
          <cell r="G217">
            <v>0</v>
          </cell>
          <cell r="H217" t="str">
            <v>N.A.</v>
          </cell>
        </row>
        <row r="218">
          <cell r="G218">
            <v>0</v>
          </cell>
          <cell r="H218" t="str">
            <v>N.A.</v>
          </cell>
        </row>
        <row r="219">
          <cell r="B219" t="str">
            <v>TOTAL GASTOS FUNCIONAMIENTO</v>
          </cell>
          <cell r="C219">
            <v>25456</v>
          </cell>
          <cell r="D219">
            <v>25456</v>
          </cell>
          <cell r="E219">
            <v>56725</v>
          </cell>
          <cell r="F219">
            <v>222.83548082966686</v>
          </cell>
          <cell r="G219">
            <v>13199</v>
          </cell>
          <cell r="H219">
            <v>329.7674066217138</v>
          </cell>
        </row>
        <row r="220">
          <cell r="B220" t="str">
            <v>GASTOS POR DIVISIÓN</v>
          </cell>
        </row>
        <row r="221">
          <cell r="B221" t="str">
            <v>Gerencia</v>
          </cell>
          <cell r="C221">
            <v>430</v>
          </cell>
          <cell r="D221">
            <v>430</v>
          </cell>
          <cell r="E221">
            <v>374</v>
          </cell>
          <cell r="F221">
            <v>86.976744186046503</v>
          </cell>
          <cell r="G221">
            <v>282</v>
          </cell>
          <cell r="H221">
            <v>32.62411347517731</v>
          </cell>
        </row>
        <row r="222">
          <cell r="B222" t="str">
            <v>Operativa Redes Telecomunicaciones</v>
          </cell>
          <cell r="C222">
            <v>10365</v>
          </cell>
          <cell r="D222">
            <v>10365</v>
          </cell>
          <cell r="E222">
            <v>9938</v>
          </cell>
          <cell r="F222">
            <v>95.880366618427402</v>
          </cell>
          <cell r="G222">
            <v>7260</v>
          </cell>
          <cell r="H222">
            <v>36.887052341597801</v>
          </cell>
        </row>
        <row r="223">
          <cell r="B223" t="str">
            <v>Operativa Equipos Telecomunicaciones</v>
          </cell>
          <cell r="C223">
            <v>9073</v>
          </cell>
          <cell r="D223">
            <v>9073</v>
          </cell>
          <cell r="E223">
            <v>7412</v>
          </cell>
          <cell r="F223">
            <v>81.692935082111759</v>
          </cell>
          <cell r="G223">
            <v>3825</v>
          </cell>
          <cell r="H223">
            <v>93.777777777777786</v>
          </cell>
        </row>
        <row r="224">
          <cell r="B224" t="str">
            <v>Comercialización Telecomunicaciones</v>
          </cell>
          <cell r="C224">
            <v>2251</v>
          </cell>
          <cell r="D224">
            <v>2251</v>
          </cell>
          <cell r="E224">
            <v>2063</v>
          </cell>
          <cell r="F224">
            <v>91.648156374944463</v>
          </cell>
          <cell r="G224">
            <v>1832</v>
          </cell>
          <cell r="H224">
            <v>12.609170305676857</v>
          </cell>
        </row>
        <row r="225">
          <cell r="B225" t="str">
            <v>Servicios Especiales Telecomunicaciones</v>
          </cell>
          <cell r="C225">
            <v>3337</v>
          </cell>
          <cell r="D225">
            <v>3337</v>
          </cell>
          <cell r="E225">
            <v>2457</v>
          </cell>
          <cell r="F225">
            <v>73.629008091099791</v>
          </cell>
          <cell r="G225">
            <v>0</v>
          </cell>
          <cell r="H225" t="str">
            <v>N.A.</v>
          </cell>
        </row>
        <row r="226">
          <cell r="B226" t="str">
            <v>SUBTOTAL</v>
          </cell>
          <cell r="C226">
            <v>25456</v>
          </cell>
          <cell r="D226">
            <v>25456</v>
          </cell>
          <cell r="E226">
            <v>22244</v>
          </cell>
          <cell r="F226">
            <v>87.38214959145192</v>
          </cell>
          <cell r="G226">
            <v>13199</v>
          </cell>
          <cell r="H226">
            <v>68.527918781725887</v>
          </cell>
        </row>
        <row r="227">
          <cell r="B227" t="str">
            <v xml:space="preserve">Depreciación </v>
          </cell>
          <cell r="C227">
            <v>0</v>
          </cell>
          <cell r="D227">
            <v>0</v>
          </cell>
          <cell r="E227">
            <v>28383</v>
          </cell>
          <cell r="F227" t="str">
            <v>N.A.</v>
          </cell>
          <cell r="G227">
            <v>0</v>
          </cell>
          <cell r="H227" t="str">
            <v>N.A.</v>
          </cell>
        </row>
        <row r="228">
          <cell r="B228" t="str">
            <v>Cálculo Actuarial</v>
          </cell>
          <cell r="C228">
            <v>0</v>
          </cell>
          <cell r="D228">
            <v>0</v>
          </cell>
          <cell r="E228">
            <v>6098</v>
          </cell>
          <cell r="F228" t="str">
            <v>N.A.</v>
          </cell>
          <cell r="G228">
            <v>0</v>
          </cell>
          <cell r="H228" t="str">
            <v>N.A.</v>
          </cell>
        </row>
        <row r="229">
          <cell r="B229" t="str">
            <v>TOTAL GASTOS GERENCIA</v>
          </cell>
          <cell r="C229">
            <v>25456</v>
          </cell>
          <cell r="D229">
            <v>25456</v>
          </cell>
          <cell r="E229">
            <v>56725</v>
          </cell>
          <cell r="F229">
            <v>222.83548082966686</v>
          </cell>
          <cell r="G229">
            <v>13199</v>
          </cell>
          <cell r="H229">
            <v>329.7674066217138</v>
          </cell>
        </row>
        <row r="233">
          <cell r="B233" t="str">
            <v>División Programación Financiera</v>
          </cell>
          <cell r="G233" t="str">
            <v xml:space="preserve"> </v>
          </cell>
        </row>
        <row r="234">
          <cell r="B234" t="str">
            <v>Depto. Programación y Control Presupuestal</v>
          </cell>
        </row>
        <row r="235">
          <cell r="B235" t="str">
            <v>U/EjecucEPM12.Xls.Grupo Ejecución</v>
          </cell>
        </row>
        <row r="236">
          <cell r="B236">
            <v>35505.516907291669</v>
          </cell>
        </row>
        <row r="238">
          <cell r="B238" t="str">
            <v>GERENCIA  ADMINISTRATIVA</v>
          </cell>
        </row>
        <row r="239">
          <cell r="B239" t="str">
            <v>GASTOS FUNCIONAMIENTO Y ADMINISTRACIÓN</v>
          </cell>
        </row>
        <row r="240">
          <cell r="B240">
            <v>1996</v>
          </cell>
        </row>
        <row r="241">
          <cell r="B241" t="str">
            <v xml:space="preserve">Millones de Pesos </v>
          </cell>
        </row>
        <row r="242">
          <cell r="C242" t="str">
            <v>Total</v>
          </cell>
          <cell r="D242" t="str">
            <v>Enero 01 - Diciembre 31</v>
          </cell>
          <cell r="G242" t="str">
            <v>Diciembre / 95</v>
          </cell>
        </row>
        <row r="243">
          <cell r="B243" t="str">
            <v>Concepto Presupuestal</v>
          </cell>
          <cell r="C243" t="str">
            <v>Presupto.                                                                                                                              Año</v>
          </cell>
          <cell r="D243" t="str">
            <v>Presupto. Acumulado</v>
          </cell>
          <cell r="E243" t="str">
            <v>Rtado. Acum.                                                                                                                        Año Actual</v>
          </cell>
          <cell r="F243" t="str">
            <v>Cumpl. %</v>
          </cell>
          <cell r="G243" t="str">
            <v>Rtado. Acum.                                                                                                                        Año Ant.</v>
          </cell>
          <cell r="H243" t="str">
            <v>Variac.  95-96</v>
          </cell>
        </row>
        <row r="244">
          <cell r="B244" t="str">
            <v>Mano de Obra</v>
          </cell>
          <cell r="C244">
            <v>4051</v>
          </cell>
          <cell r="D244">
            <v>4051</v>
          </cell>
          <cell r="E244">
            <v>3951</v>
          </cell>
          <cell r="F244">
            <v>97.531473710195016</v>
          </cell>
          <cell r="G244">
            <v>3072</v>
          </cell>
          <cell r="H244">
            <v>28.61328125</v>
          </cell>
        </row>
        <row r="245">
          <cell r="B245" t="str">
            <v>Prestaciones Sociales</v>
          </cell>
          <cell r="C245">
            <v>3595</v>
          </cell>
          <cell r="D245">
            <v>3595</v>
          </cell>
          <cell r="E245">
            <v>3367</v>
          </cell>
          <cell r="F245">
            <v>93.657858136300419</v>
          </cell>
          <cell r="G245">
            <v>2674</v>
          </cell>
          <cell r="H245">
            <v>25.916230366492147</v>
          </cell>
        </row>
        <row r="246">
          <cell r="B246" t="str">
            <v>Otras Prestaciones Sociales</v>
          </cell>
          <cell r="C246">
            <v>10780</v>
          </cell>
          <cell r="D246">
            <v>10780</v>
          </cell>
          <cell r="E246">
            <v>9359</v>
          </cell>
          <cell r="F246">
            <v>86.818181818181813</v>
          </cell>
          <cell r="G246">
            <v>8183</v>
          </cell>
          <cell r="H246">
            <v>14.37125748502994</v>
          </cell>
        </row>
        <row r="247">
          <cell r="B247" t="str">
            <v>Salud y Seguridad Social</v>
          </cell>
          <cell r="C247">
            <v>918</v>
          </cell>
          <cell r="D247">
            <v>918</v>
          </cell>
          <cell r="E247">
            <v>3112</v>
          </cell>
          <cell r="F247">
            <v>338.99782135076248</v>
          </cell>
          <cell r="G247">
            <v>892</v>
          </cell>
          <cell r="H247">
            <v>248.87892376681611</v>
          </cell>
        </row>
        <row r="248">
          <cell r="B248" t="str">
            <v>Materiales</v>
          </cell>
          <cell r="C248">
            <v>478</v>
          </cell>
          <cell r="D248">
            <v>478</v>
          </cell>
          <cell r="E248">
            <v>460</v>
          </cell>
          <cell r="F248">
            <v>96.23430962343096</v>
          </cell>
          <cell r="G248">
            <v>506</v>
          </cell>
          <cell r="H248">
            <v>-9.0909090909090917</v>
          </cell>
        </row>
        <row r="249">
          <cell r="B249" t="str">
            <v>Mantenimiento Vehículos</v>
          </cell>
          <cell r="C249">
            <v>3666</v>
          </cell>
          <cell r="D249">
            <v>3666</v>
          </cell>
          <cell r="E249">
            <v>3617</v>
          </cell>
          <cell r="F249">
            <v>98.663393344244412</v>
          </cell>
          <cell r="G249">
            <v>2817</v>
          </cell>
          <cell r="H249">
            <v>28.399006034788783</v>
          </cell>
        </row>
        <row r="250">
          <cell r="B250" t="str">
            <v>Contratos de Mmto., Instalac., Redes y Equipos</v>
          </cell>
          <cell r="C250">
            <v>2314</v>
          </cell>
          <cell r="D250">
            <v>2314</v>
          </cell>
          <cell r="E250">
            <v>2041</v>
          </cell>
          <cell r="F250">
            <v>88.202247191011239</v>
          </cell>
          <cell r="G250">
            <v>889</v>
          </cell>
          <cell r="H250">
            <v>129.58380202474692</v>
          </cell>
        </row>
        <row r="251">
          <cell r="B251" t="str">
            <v>Servicios Públicos</v>
          </cell>
          <cell r="C251">
            <v>0</v>
          </cell>
          <cell r="D251">
            <v>0</v>
          </cell>
          <cell r="E251">
            <v>910</v>
          </cell>
          <cell r="F251" t="str">
            <v>N.A.</v>
          </cell>
          <cell r="G251">
            <v>0</v>
          </cell>
          <cell r="H251" t="str">
            <v>N.A.</v>
          </cell>
        </row>
        <row r="252">
          <cell r="B252" t="str">
            <v>Vigilancia</v>
          </cell>
          <cell r="C252">
            <v>5632</v>
          </cell>
          <cell r="D252">
            <v>5632</v>
          </cell>
          <cell r="E252">
            <v>5358</v>
          </cell>
          <cell r="F252">
            <v>95.134943181818173</v>
          </cell>
          <cell r="G252">
            <v>2190</v>
          </cell>
          <cell r="H252">
            <v>144.65753424657535</v>
          </cell>
        </row>
        <row r="253">
          <cell r="B253" t="str">
            <v>Seguros y Siniestros</v>
          </cell>
          <cell r="C253">
            <v>0</v>
          </cell>
          <cell r="D253">
            <v>0</v>
          </cell>
          <cell r="E253">
            <v>0</v>
          </cell>
          <cell r="F253" t="str">
            <v>N.A.</v>
          </cell>
          <cell r="G253">
            <v>0</v>
          </cell>
          <cell r="H253" t="str">
            <v>N.A.</v>
          </cell>
        </row>
        <row r="254">
          <cell r="B254" t="str">
            <v>Jubilaciones</v>
          </cell>
          <cell r="C254">
            <v>11285</v>
          </cell>
          <cell r="D254">
            <v>11285</v>
          </cell>
          <cell r="E254">
            <v>10616</v>
          </cell>
          <cell r="F254">
            <v>94.071776694727518</v>
          </cell>
          <cell r="G254">
            <v>8128</v>
          </cell>
          <cell r="H254">
            <v>30.610236220472441</v>
          </cell>
        </row>
        <row r="255">
          <cell r="B255" t="str">
            <v>Control Fiscal</v>
          </cell>
          <cell r="C255">
            <v>0</v>
          </cell>
          <cell r="D255">
            <v>0</v>
          </cell>
          <cell r="E255">
            <v>0</v>
          </cell>
          <cell r="F255" t="str">
            <v>N.A.</v>
          </cell>
          <cell r="G255">
            <v>0</v>
          </cell>
          <cell r="H255" t="str">
            <v>N.A.</v>
          </cell>
        </row>
        <row r="256">
          <cell r="B256" t="str">
            <v>Otros Gastos</v>
          </cell>
          <cell r="C256">
            <v>-460</v>
          </cell>
          <cell r="D256">
            <v>-460</v>
          </cell>
          <cell r="E256">
            <v>2344</v>
          </cell>
          <cell r="F256">
            <v>-509.56521739130432</v>
          </cell>
          <cell r="G256">
            <v>1150</v>
          </cell>
          <cell r="H256">
            <v>103.82608695652173</v>
          </cell>
        </row>
        <row r="258">
          <cell r="B258" t="str">
            <v>SUB- TOTAL GASTOS FUNCIONAMIENTO</v>
          </cell>
          <cell r="C258">
            <v>42259</v>
          </cell>
          <cell r="D258">
            <v>42259</v>
          </cell>
          <cell r="E258">
            <v>45135</v>
          </cell>
          <cell r="F258">
            <v>106.80565086727087</v>
          </cell>
          <cell r="G258">
            <v>30501</v>
          </cell>
          <cell r="H258">
            <v>47.978754794924754</v>
          </cell>
        </row>
        <row r="259">
          <cell r="B259" t="str">
            <v>Depreciación</v>
          </cell>
          <cell r="C259">
            <v>0</v>
          </cell>
          <cell r="D259">
            <v>0</v>
          </cell>
          <cell r="E259">
            <v>5734</v>
          </cell>
          <cell r="F259" t="str">
            <v>N.A.</v>
          </cell>
          <cell r="G259">
            <v>0</v>
          </cell>
          <cell r="H259" t="str">
            <v>N.A.</v>
          </cell>
        </row>
        <row r="260">
          <cell r="B260" t="str">
            <v>Cálculo Actuarial</v>
          </cell>
          <cell r="C260">
            <v>0</v>
          </cell>
          <cell r="D260">
            <v>0</v>
          </cell>
          <cell r="E260">
            <v>9667</v>
          </cell>
          <cell r="F260" t="str">
            <v>N.A.</v>
          </cell>
          <cell r="G260">
            <v>0</v>
          </cell>
          <cell r="H260" t="str">
            <v>N.A.</v>
          </cell>
        </row>
        <row r="261">
          <cell r="B261" t="str">
            <v>Provisión y Amortización Diferidos</v>
          </cell>
          <cell r="C261">
            <v>0</v>
          </cell>
          <cell r="D261">
            <v>0</v>
          </cell>
          <cell r="E261">
            <v>0</v>
          </cell>
          <cell r="F261" t="str">
            <v>N.A.</v>
          </cell>
          <cell r="G261">
            <v>0</v>
          </cell>
          <cell r="H261" t="str">
            <v>N.A.</v>
          </cell>
        </row>
        <row r="262">
          <cell r="B262" t="str">
            <v>Aportes y Transferencias</v>
          </cell>
          <cell r="C262">
            <v>0</v>
          </cell>
          <cell r="D262">
            <v>0</v>
          </cell>
          <cell r="E262">
            <v>0</v>
          </cell>
          <cell r="F262" t="str">
            <v>N.A.</v>
          </cell>
          <cell r="G262">
            <v>0</v>
          </cell>
          <cell r="H262" t="str">
            <v>N.A.</v>
          </cell>
        </row>
        <row r="263">
          <cell r="B263" t="str">
            <v>Compras de Energía y Gas - Pagos por Red</v>
          </cell>
          <cell r="C263">
            <v>0</v>
          </cell>
          <cell r="D263">
            <v>0</v>
          </cell>
          <cell r="E263">
            <v>0</v>
          </cell>
          <cell r="F263" t="str">
            <v>N.A.</v>
          </cell>
          <cell r="G263">
            <v>0</v>
          </cell>
          <cell r="H263" t="str">
            <v>N.A.</v>
          </cell>
        </row>
        <row r="265">
          <cell r="B265" t="str">
            <v>TOTAL GASTOS FUNCIONAMIENTO</v>
          </cell>
          <cell r="C265">
            <v>42259</v>
          </cell>
          <cell r="D265">
            <v>42259</v>
          </cell>
          <cell r="E265">
            <v>60536</v>
          </cell>
          <cell r="F265">
            <v>143.24995858870301</v>
          </cell>
          <cell r="G265">
            <v>30501</v>
          </cell>
          <cell r="H265">
            <v>98.47218123995934</v>
          </cell>
        </row>
        <row r="266">
          <cell r="B266" t="str">
            <v>GASTOS POR DIVISIÓN</v>
          </cell>
        </row>
        <row r="267">
          <cell r="B267" t="str">
            <v>Gerencia</v>
          </cell>
          <cell r="C267">
            <v>6712</v>
          </cell>
          <cell r="D267">
            <v>6712</v>
          </cell>
          <cell r="E267">
            <v>6880</v>
          </cell>
          <cell r="F267">
            <v>102.50297973778308</v>
          </cell>
          <cell r="G267">
            <v>3021</v>
          </cell>
          <cell r="H267">
            <v>127.73915921880172</v>
          </cell>
        </row>
        <row r="268">
          <cell r="B268" t="str">
            <v>Gestión Humana</v>
          </cell>
          <cell r="C268">
            <v>24721</v>
          </cell>
          <cell r="D268">
            <v>24721</v>
          </cell>
          <cell r="E268">
            <v>27609</v>
          </cell>
          <cell r="F268">
            <v>111.6823753084422</v>
          </cell>
          <cell r="G268">
            <v>20320</v>
          </cell>
          <cell r="H268">
            <v>35.871062992125985</v>
          </cell>
        </row>
        <row r="269">
          <cell r="B269" t="str">
            <v>Servicios Generales</v>
          </cell>
          <cell r="C269">
            <v>8525</v>
          </cell>
          <cell r="D269">
            <v>8525</v>
          </cell>
          <cell r="E269">
            <v>8501</v>
          </cell>
          <cell r="F269">
            <v>99.718475073313783</v>
          </cell>
          <cell r="G269">
            <v>5476</v>
          </cell>
          <cell r="H269">
            <v>55.241051862673487</v>
          </cell>
        </row>
        <row r="270">
          <cell r="B270" t="str">
            <v>Almacenes</v>
          </cell>
          <cell r="C270">
            <v>2301</v>
          </cell>
          <cell r="D270">
            <v>2301</v>
          </cell>
          <cell r="E270">
            <v>2145</v>
          </cell>
          <cell r="F270">
            <v>93.220338983050837</v>
          </cell>
          <cell r="G270">
            <v>1684</v>
          </cell>
          <cell r="H270">
            <v>27.375296912114017</v>
          </cell>
        </row>
        <row r="271">
          <cell r="B271" t="str">
            <v>SUBTOTAL</v>
          </cell>
          <cell r="C271">
            <v>42259</v>
          </cell>
          <cell r="D271">
            <v>42259</v>
          </cell>
          <cell r="E271">
            <v>45135</v>
          </cell>
          <cell r="F271">
            <v>106.80565086727087</v>
          </cell>
          <cell r="G271">
            <v>30501</v>
          </cell>
          <cell r="H271">
            <v>47.978754794924754</v>
          </cell>
        </row>
        <row r="272">
          <cell r="B272" t="str">
            <v xml:space="preserve">Depreciación </v>
          </cell>
          <cell r="C272">
            <v>0</v>
          </cell>
          <cell r="D272">
            <v>0</v>
          </cell>
          <cell r="E272">
            <v>5734</v>
          </cell>
          <cell r="F272" t="str">
            <v>N.A.</v>
          </cell>
          <cell r="G272">
            <v>0</v>
          </cell>
          <cell r="H272" t="str">
            <v>N.A.</v>
          </cell>
        </row>
        <row r="273">
          <cell r="B273" t="str">
            <v>Cálculo Actuarial</v>
          </cell>
          <cell r="C273">
            <v>0</v>
          </cell>
          <cell r="D273">
            <v>0</v>
          </cell>
          <cell r="E273">
            <v>9667</v>
          </cell>
          <cell r="F273" t="str">
            <v>N.A.</v>
          </cell>
          <cell r="G273">
            <v>0</v>
          </cell>
          <cell r="H273" t="str">
            <v>N.A.</v>
          </cell>
        </row>
        <row r="274">
          <cell r="B274" t="str">
            <v>TOTAL GASTOS GERENCIA</v>
          </cell>
          <cell r="C274">
            <v>42259</v>
          </cell>
          <cell r="D274">
            <v>42259</v>
          </cell>
          <cell r="E274">
            <v>60536</v>
          </cell>
          <cell r="F274">
            <v>143.24995858870301</v>
          </cell>
          <cell r="G274">
            <v>30501</v>
          </cell>
          <cell r="H274">
            <v>98.47218123995934</v>
          </cell>
        </row>
        <row r="278">
          <cell r="B278" t="str">
            <v>División Programación Financiera</v>
          </cell>
          <cell r="G278" t="str">
            <v xml:space="preserve"> </v>
          </cell>
        </row>
        <row r="279">
          <cell r="B279" t="str">
            <v>Depto. Programación y Control Presupuestal</v>
          </cell>
        </row>
        <row r="280">
          <cell r="B280" t="str">
            <v>U/EjecucEPM12.Xls.Grupo Ejecución</v>
          </cell>
        </row>
        <row r="281">
          <cell r="B281">
            <v>35505.516907291669</v>
          </cell>
        </row>
        <row r="282">
          <cell r="B282" t="str">
            <v>GERENCIA  FINANCIERA</v>
          </cell>
        </row>
        <row r="283">
          <cell r="B283" t="str">
            <v>GASTOS FUNCIONAMIENTO Y ADMINISTRACIÓN</v>
          </cell>
        </row>
        <row r="284">
          <cell r="B284">
            <v>1996</v>
          </cell>
        </row>
        <row r="285">
          <cell r="B285" t="str">
            <v xml:space="preserve">Millones de Pesos </v>
          </cell>
        </row>
        <row r="286">
          <cell r="C286" t="str">
            <v>Total</v>
          </cell>
          <cell r="D286" t="str">
            <v>Enero 01 - Diciembre 31</v>
          </cell>
          <cell r="G286" t="str">
            <v>Diciembre / 95</v>
          </cell>
        </row>
        <row r="287">
          <cell r="B287" t="str">
            <v>Concepto Presupuestal</v>
          </cell>
          <cell r="C287" t="str">
            <v>Presupto.                                                                                                                              Año</v>
          </cell>
          <cell r="D287" t="str">
            <v>Presupto. Acumulado</v>
          </cell>
          <cell r="E287" t="str">
            <v>Rtado. Acum.                                                                                                                        Año Actual</v>
          </cell>
          <cell r="F287" t="str">
            <v>Cumpl. %</v>
          </cell>
          <cell r="G287" t="str">
            <v>Rtado. Acum.                                                                                                                        Año Ant.</v>
          </cell>
          <cell r="H287" t="str">
            <v>Variac.  95-96</v>
          </cell>
        </row>
        <row r="288">
          <cell r="B288" t="str">
            <v>Mano de Obra</v>
          </cell>
          <cell r="C288">
            <v>5050</v>
          </cell>
          <cell r="D288">
            <v>5050</v>
          </cell>
          <cell r="E288">
            <v>5074</v>
          </cell>
          <cell r="F288">
            <v>100.47524752475248</v>
          </cell>
          <cell r="G288">
            <v>3876</v>
          </cell>
          <cell r="H288">
            <v>30.90815273477812</v>
          </cell>
        </row>
        <row r="289">
          <cell r="B289" t="str">
            <v>Prestaciones Sociales</v>
          </cell>
          <cell r="C289">
            <v>4481</v>
          </cell>
          <cell r="D289">
            <v>4481</v>
          </cell>
          <cell r="E289">
            <v>4378</v>
          </cell>
          <cell r="F289">
            <v>97.70140593617495</v>
          </cell>
          <cell r="G289">
            <v>3399</v>
          </cell>
          <cell r="H289">
            <v>28.802588996763756</v>
          </cell>
        </row>
        <row r="290">
          <cell r="B290" t="str">
            <v>Otras Prestaciones Sociales</v>
          </cell>
          <cell r="C290">
            <v>0</v>
          </cell>
          <cell r="D290">
            <v>0</v>
          </cell>
          <cell r="E290">
            <v>113</v>
          </cell>
          <cell r="F290" t="str">
            <v>N.A.</v>
          </cell>
          <cell r="G290">
            <v>0</v>
          </cell>
          <cell r="H290" t="str">
            <v>N.A.</v>
          </cell>
        </row>
        <row r="291">
          <cell r="B291" t="str">
            <v>Salud y Seguridad Social</v>
          </cell>
          <cell r="C291">
            <v>1152</v>
          </cell>
          <cell r="D291">
            <v>1152</v>
          </cell>
          <cell r="E291">
            <v>995</v>
          </cell>
          <cell r="F291">
            <v>86.371527777777786</v>
          </cell>
          <cell r="G291">
            <v>466</v>
          </cell>
          <cell r="H291">
            <v>113.51931330472102</v>
          </cell>
        </row>
        <row r="292">
          <cell r="B292" t="str">
            <v>Materiales</v>
          </cell>
          <cell r="C292">
            <v>46</v>
          </cell>
          <cell r="D292">
            <v>46</v>
          </cell>
          <cell r="E292">
            <v>52</v>
          </cell>
          <cell r="F292">
            <v>113.04347826086956</v>
          </cell>
          <cell r="G292">
            <v>50</v>
          </cell>
          <cell r="H292">
            <v>4</v>
          </cell>
        </row>
        <row r="293">
          <cell r="B293" t="str">
            <v>Mantenimiento Vehículos</v>
          </cell>
          <cell r="C293">
            <v>0</v>
          </cell>
          <cell r="D293">
            <v>0</v>
          </cell>
          <cell r="E293">
            <v>1</v>
          </cell>
          <cell r="F293" t="str">
            <v>N.A.</v>
          </cell>
          <cell r="G293">
            <v>0</v>
          </cell>
          <cell r="H293" t="str">
            <v>N.A.</v>
          </cell>
        </row>
        <row r="294">
          <cell r="B294" t="str">
            <v>Contratos de Mmto., Instalac., Redes y Equipos</v>
          </cell>
          <cell r="C294">
            <v>1431</v>
          </cell>
          <cell r="D294">
            <v>1431</v>
          </cell>
          <cell r="E294">
            <v>1142</v>
          </cell>
          <cell r="F294">
            <v>79.804332634521316</v>
          </cell>
          <cell r="G294">
            <v>848</v>
          </cell>
          <cell r="H294">
            <v>34.669811320754718</v>
          </cell>
        </row>
        <row r="295">
          <cell r="B295" t="str">
            <v>Servicios Públicos</v>
          </cell>
          <cell r="C295">
            <v>1</v>
          </cell>
          <cell r="D295">
            <v>1</v>
          </cell>
          <cell r="E295">
            <v>204</v>
          </cell>
          <cell r="F295">
            <v>20400</v>
          </cell>
          <cell r="G295">
            <v>0</v>
          </cell>
          <cell r="H295" t="str">
            <v>N.A.</v>
          </cell>
        </row>
        <row r="296">
          <cell r="B296" t="str">
            <v>Vigilancia</v>
          </cell>
          <cell r="C296">
            <v>0</v>
          </cell>
          <cell r="D296">
            <v>0</v>
          </cell>
          <cell r="E296">
            <v>0</v>
          </cell>
          <cell r="F296" t="str">
            <v>N.A.</v>
          </cell>
          <cell r="G296">
            <v>0</v>
          </cell>
          <cell r="H296" t="str">
            <v>N.A.</v>
          </cell>
        </row>
        <row r="297">
          <cell r="B297" t="str">
            <v>Seguros y Siniestros</v>
          </cell>
          <cell r="C297">
            <v>5501</v>
          </cell>
          <cell r="D297">
            <v>5501</v>
          </cell>
          <cell r="E297">
            <v>4343</v>
          </cell>
          <cell r="F297">
            <v>78.949281948736598</v>
          </cell>
          <cell r="G297">
            <v>5445</v>
          </cell>
          <cell r="H297">
            <v>-20.238751147842056</v>
          </cell>
        </row>
        <row r="298">
          <cell r="B298" t="str">
            <v>Jubilaciones</v>
          </cell>
          <cell r="C298">
            <v>0</v>
          </cell>
          <cell r="D298">
            <v>0</v>
          </cell>
          <cell r="E298">
            <v>0</v>
          </cell>
          <cell r="F298" t="str">
            <v>N.A.</v>
          </cell>
          <cell r="G298">
            <v>0</v>
          </cell>
          <cell r="H298" t="str">
            <v>N.A.</v>
          </cell>
        </row>
        <row r="299">
          <cell r="B299" t="str">
            <v>Control Fiscal</v>
          </cell>
          <cell r="C299">
            <v>0</v>
          </cell>
          <cell r="D299">
            <v>0</v>
          </cell>
          <cell r="E299">
            <v>0</v>
          </cell>
          <cell r="F299" t="str">
            <v>N.A.</v>
          </cell>
          <cell r="G299">
            <v>0</v>
          </cell>
          <cell r="H299" t="str">
            <v>N.A.</v>
          </cell>
        </row>
        <row r="300">
          <cell r="B300" t="str">
            <v>Otros Gastos</v>
          </cell>
          <cell r="C300">
            <v>1834</v>
          </cell>
          <cell r="D300">
            <v>1834</v>
          </cell>
          <cell r="E300">
            <v>919</v>
          </cell>
          <cell r="F300">
            <v>50.109051254089422</v>
          </cell>
          <cell r="G300">
            <v>516</v>
          </cell>
          <cell r="H300">
            <v>78.100775193798455</v>
          </cell>
        </row>
        <row r="302">
          <cell r="B302" t="str">
            <v>SUB- TOTAL GASTOS FUNCIONAMIENTO</v>
          </cell>
          <cell r="C302">
            <v>19496</v>
          </cell>
          <cell r="D302">
            <v>19496</v>
          </cell>
          <cell r="E302">
            <v>17221</v>
          </cell>
          <cell r="F302">
            <v>88.330939679934346</v>
          </cell>
          <cell r="G302">
            <v>14600</v>
          </cell>
          <cell r="H302">
            <v>17.952054794520546</v>
          </cell>
        </row>
        <row r="303">
          <cell r="B303" t="str">
            <v>Depreciación</v>
          </cell>
          <cell r="C303">
            <v>0</v>
          </cell>
          <cell r="D303">
            <v>0</v>
          </cell>
          <cell r="E303">
            <v>670</v>
          </cell>
          <cell r="F303" t="str">
            <v>N.A.</v>
          </cell>
          <cell r="G303">
            <v>0</v>
          </cell>
          <cell r="H303" t="str">
            <v>N.A.</v>
          </cell>
        </row>
        <row r="304">
          <cell r="B304" t="str">
            <v>Cálculo Actuarial</v>
          </cell>
          <cell r="C304">
            <v>0</v>
          </cell>
          <cell r="D304">
            <v>0</v>
          </cell>
          <cell r="E304">
            <v>3586</v>
          </cell>
          <cell r="F304" t="str">
            <v>N.A.</v>
          </cell>
          <cell r="G304">
            <v>0</v>
          </cell>
          <cell r="H304" t="str">
            <v>N.A.</v>
          </cell>
        </row>
        <row r="305">
          <cell r="B305" t="str">
            <v>Provisión y Amortización Diferidos</v>
          </cell>
          <cell r="C305">
            <v>0</v>
          </cell>
          <cell r="D305">
            <v>0</v>
          </cell>
          <cell r="E305">
            <v>0</v>
          </cell>
          <cell r="F305" t="str">
            <v>N.A.</v>
          </cell>
          <cell r="G305">
            <v>0</v>
          </cell>
          <cell r="H305" t="str">
            <v>N.A.</v>
          </cell>
        </row>
        <row r="306">
          <cell r="B306" t="str">
            <v>Aportes y Transferencias</v>
          </cell>
          <cell r="C306">
            <v>0</v>
          </cell>
          <cell r="D306">
            <v>0</v>
          </cell>
          <cell r="E306">
            <v>0</v>
          </cell>
          <cell r="F306" t="str">
            <v>N.A.</v>
          </cell>
          <cell r="G306">
            <v>0</v>
          </cell>
          <cell r="H306" t="str">
            <v>N.A.</v>
          </cell>
        </row>
        <row r="307">
          <cell r="B307" t="str">
            <v>Compras de Energía y Gas - Pagos por Red</v>
          </cell>
          <cell r="C307">
            <v>0</v>
          </cell>
          <cell r="D307">
            <v>0</v>
          </cell>
          <cell r="E307">
            <v>0</v>
          </cell>
          <cell r="F307" t="str">
            <v>N.A.</v>
          </cell>
          <cell r="G307">
            <v>0</v>
          </cell>
          <cell r="H307" t="str">
            <v>N.A.</v>
          </cell>
        </row>
        <row r="309">
          <cell r="B309" t="str">
            <v>TOTAL GASTOS FUNCIONAMIENTO</v>
          </cell>
          <cell r="C309">
            <v>19496</v>
          </cell>
          <cell r="D309">
            <v>19496</v>
          </cell>
          <cell r="E309">
            <v>21477</v>
          </cell>
          <cell r="F309">
            <v>110.16105867870331</v>
          </cell>
          <cell r="G309">
            <v>14600</v>
          </cell>
          <cell r="H309">
            <v>47.102739726027401</v>
          </cell>
        </row>
        <row r="310">
          <cell r="B310" t="str">
            <v>GASTOS POR DIVISIÓN</v>
          </cell>
        </row>
        <row r="311">
          <cell r="B311" t="str">
            <v>Gerencia</v>
          </cell>
          <cell r="C311">
            <v>6428</v>
          </cell>
          <cell r="D311">
            <v>6428</v>
          </cell>
          <cell r="E311">
            <v>4592</v>
          </cell>
          <cell r="F311">
            <v>71.437461107654016</v>
          </cell>
          <cell r="G311">
            <v>5734</v>
          </cell>
          <cell r="H311">
            <v>-19.916288803627484</v>
          </cell>
        </row>
        <row r="312">
          <cell r="B312" t="str">
            <v>Gestión Financiera</v>
          </cell>
          <cell r="C312">
            <v>0</v>
          </cell>
          <cell r="D312">
            <v>0</v>
          </cell>
          <cell r="E312">
            <v>31</v>
          </cell>
          <cell r="F312" t="str">
            <v>N.A.</v>
          </cell>
          <cell r="G312">
            <v>0</v>
          </cell>
          <cell r="H312" t="str">
            <v>N.A.</v>
          </cell>
        </row>
        <row r="313">
          <cell r="B313" t="str">
            <v>Tesorería</v>
          </cell>
          <cell r="C313">
            <v>1489</v>
          </cell>
          <cell r="D313">
            <v>1489</v>
          </cell>
          <cell r="E313">
            <v>1360</v>
          </cell>
          <cell r="F313">
            <v>91.336467427803896</v>
          </cell>
          <cell r="G313">
            <v>921</v>
          </cell>
          <cell r="H313">
            <v>47.665580890336592</v>
          </cell>
        </row>
        <row r="314">
          <cell r="B314" t="str">
            <v>Contabilidad</v>
          </cell>
          <cell r="C314">
            <v>1567</v>
          </cell>
          <cell r="D314">
            <v>1567</v>
          </cell>
          <cell r="E314">
            <v>1546</v>
          </cell>
          <cell r="F314">
            <v>98.659859604339502</v>
          </cell>
          <cell r="G314">
            <v>808</v>
          </cell>
          <cell r="H314">
            <v>91.336633663366342</v>
          </cell>
        </row>
        <row r="315">
          <cell r="B315" t="str">
            <v>Suscriptores</v>
          </cell>
          <cell r="C315">
            <v>7831</v>
          </cell>
          <cell r="D315">
            <v>7831</v>
          </cell>
          <cell r="E315">
            <v>7534</v>
          </cell>
          <cell r="F315">
            <v>96.207380921976764</v>
          </cell>
          <cell r="G315">
            <v>5616</v>
          </cell>
          <cell r="H315">
            <v>34.152421652421658</v>
          </cell>
        </row>
        <row r="316">
          <cell r="B316" t="str">
            <v>Programación Financiera</v>
          </cell>
          <cell r="C316">
            <v>1206</v>
          </cell>
          <cell r="D316">
            <v>1206</v>
          </cell>
          <cell r="E316">
            <v>1156</v>
          </cell>
          <cell r="F316">
            <v>95.854063018242115</v>
          </cell>
          <cell r="G316">
            <v>805</v>
          </cell>
          <cell r="H316">
            <v>43.602484472049689</v>
          </cell>
        </row>
        <row r="317">
          <cell r="B317" t="str">
            <v>Comercial</v>
          </cell>
          <cell r="C317">
            <v>975</v>
          </cell>
          <cell r="D317">
            <v>975</v>
          </cell>
          <cell r="E317">
            <v>1002</v>
          </cell>
          <cell r="F317">
            <v>102.76923076923077</v>
          </cell>
          <cell r="G317">
            <v>716</v>
          </cell>
          <cell r="H317">
            <v>39.944134078212286</v>
          </cell>
        </row>
        <row r="318">
          <cell r="B318" t="str">
            <v>SUBTOTAL</v>
          </cell>
          <cell r="C318">
            <v>19496</v>
          </cell>
          <cell r="D318">
            <v>19496</v>
          </cell>
          <cell r="E318">
            <v>17221</v>
          </cell>
          <cell r="F318">
            <v>88.330939679934346</v>
          </cell>
          <cell r="G318">
            <v>14600</v>
          </cell>
          <cell r="H318">
            <v>17.952054794520546</v>
          </cell>
        </row>
        <row r="319">
          <cell r="B319" t="str">
            <v xml:space="preserve">Depreciación </v>
          </cell>
          <cell r="C319">
            <v>0</v>
          </cell>
          <cell r="D319">
            <v>0</v>
          </cell>
          <cell r="E319">
            <v>670</v>
          </cell>
          <cell r="F319" t="str">
            <v>N.A.</v>
          </cell>
          <cell r="G319">
            <v>0</v>
          </cell>
          <cell r="H319" t="str">
            <v>N.A.</v>
          </cell>
        </row>
        <row r="320">
          <cell r="B320" t="str">
            <v>Cálculo Actuarial</v>
          </cell>
          <cell r="C320">
            <v>0</v>
          </cell>
          <cell r="D320">
            <v>0</v>
          </cell>
          <cell r="E320">
            <v>3586</v>
          </cell>
          <cell r="F320" t="str">
            <v>N.A.</v>
          </cell>
          <cell r="G320">
            <v>0</v>
          </cell>
          <cell r="H320" t="str">
            <v>N.A.</v>
          </cell>
        </row>
        <row r="321">
          <cell r="B321" t="str">
            <v>TOTAL GASTOS GERENCIA</v>
          </cell>
          <cell r="C321">
            <v>19496</v>
          </cell>
          <cell r="D321">
            <v>19496</v>
          </cell>
          <cell r="E321">
            <v>21477</v>
          </cell>
          <cell r="F321">
            <v>110.16105867870331</v>
          </cell>
          <cell r="G321">
            <v>14600</v>
          </cell>
          <cell r="H321">
            <v>47.102739726027401</v>
          </cell>
        </row>
        <row r="325">
          <cell r="B325" t="str">
            <v>División Programación Financiera</v>
          </cell>
          <cell r="G325" t="str">
            <v xml:space="preserve"> </v>
          </cell>
        </row>
        <row r="326">
          <cell r="B326" t="str">
            <v>Depto. Programación y Control Presupuestal</v>
          </cell>
        </row>
        <row r="327">
          <cell r="B327" t="str">
            <v>U/EjecucEPM12.Xls.Grupo Ejecución</v>
          </cell>
        </row>
        <row r="328">
          <cell r="B328">
            <v>35505.516907291669</v>
          </cell>
        </row>
        <row r="329">
          <cell r="B329" t="str">
            <v>DIRECCIÓN  PLANEACIÓN</v>
          </cell>
        </row>
        <row r="330">
          <cell r="B330" t="str">
            <v>GASTOS FUNCIONAMIENTO Y ADMINISTRACIÓN</v>
          </cell>
        </row>
        <row r="331">
          <cell r="B331">
            <v>1996</v>
          </cell>
        </row>
        <row r="332">
          <cell r="B332" t="str">
            <v xml:space="preserve">Millones de Pesos </v>
          </cell>
        </row>
        <row r="333">
          <cell r="C333" t="str">
            <v>Total</v>
          </cell>
          <cell r="D333" t="str">
            <v>Enero 01 - Diciembre 31</v>
          </cell>
          <cell r="G333" t="str">
            <v>Diciembre / 95</v>
          </cell>
        </row>
        <row r="334">
          <cell r="B334" t="str">
            <v>Concepto Presupuestal</v>
          </cell>
          <cell r="C334" t="str">
            <v>Presupto.                                                                                                                              Año</v>
          </cell>
          <cell r="D334" t="str">
            <v>Presupto. Acumulado</v>
          </cell>
          <cell r="E334" t="str">
            <v>Rtado. Acum.                                                                                                                        Año Actual</v>
          </cell>
          <cell r="F334" t="str">
            <v>Cumpl. %</v>
          </cell>
          <cell r="G334" t="str">
            <v>Rtado. Acum.                                                                                                                        Año Ant.</v>
          </cell>
          <cell r="H334" t="str">
            <v>Variac.  95-96</v>
          </cell>
        </row>
        <row r="335">
          <cell r="B335" t="str">
            <v>Mano de Obra</v>
          </cell>
          <cell r="C335">
            <v>0</v>
          </cell>
          <cell r="D335">
            <v>0</v>
          </cell>
          <cell r="E335">
            <v>0</v>
          </cell>
          <cell r="F335" t="str">
            <v>N.A.</v>
          </cell>
          <cell r="H335" t="str">
            <v>N.A.</v>
          </cell>
        </row>
        <row r="336">
          <cell r="B336" t="str">
            <v>Prestaciones Sociales</v>
          </cell>
          <cell r="C336">
            <v>0</v>
          </cell>
          <cell r="D336">
            <v>0</v>
          </cell>
          <cell r="E336">
            <v>0</v>
          </cell>
          <cell r="F336" t="str">
            <v>N.A.</v>
          </cell>
          <cell r="H336" t="str">
            <v>N.A.</v>
          </cell>
        </row>
        <row r="337">
          <cell r="B337" t="str">
            <v>Otras Prestaciones Sociales</v>
          </cell>
          <cell r="C337">
            <v>0</v>
          </cell>
          <cell r="D337">
            <v>0</v>
          </cell>
          <cell r="E337">
            <v>0</v>
          </cell>
          <cell r="F337" t="str">
            <v>N.A.</v>
          </cell>
          <cell r="H337" t="str">
            <v>N.A.</v>
          </cell>
        </row>
        <row r="338">
          <cell r="B338" t="str">
            <v>Salud y Seguridad Social</v>
          </cell>
          <cell r="C338">
            <v>0</v>
          </cell>
          <cell r="D338">
            <v>0</v>
          </cell>
          <cell r="E338">
            <v>0</v>
          </cell>
          <cell r="F338" t="str">
            <v>N.A.</v>
          </cell>
          <cell r="H338" t="str">
            <v>N.A.</v>
          </cell>
        </row>
        <row r="339">
          <cell r="B339" t="str">
            <v>Materiales</v>
          </cell>
          <cell r="C339">
            <v>0</v>
          </cell>
          <cell r="D339">
            <v>0</v>
          </cell>
          <cell r="E339">
            <v>0</v>
          </cell>
          <cell r="F339" t="str">
            <v>N.A.</v>
          </cell>
          <cell r="H339" t="str">
            <v>N.A.</v>
          </cell>
        </row>
        <row r="340">
          <cell r="B340" t="str">
            <v>Mantenimiento Vehículos</v>
          </cell>
          <cell r="C340">
            <v>0</v>
          </cell>
          <cell r="D340">
            <v>0</v>
          </cell>
          <cell r="E340">
            <v>0</v>
          </cell>
          <cell r="F340" t="str">
            <v>N.A.</v>
          </cell>
          <cell r="H340" t="str">
            <v>N.A.</v>
          </cell>
        </row>
        <row r="341">
          <cell r="B341" t="str">
            <v>Contratos de Mmto., Instalac., Redes y Equipos</v>
          </cell>
          <cell r="C341">
            <v>0</v>
          </cell>
          <cell r="D341">
            <v>0</v>
          </cell>
          <cell r="E341">
            <v>0</v>
          </cell>
          <cell r="F341" t="str">
            <v>N.A.</v>
          </cell>
          <cell r="H341" t="str">
            <v>N.A.</v>
          </cell>
        </row>
        <row r="342">
          <cell r="B342" t="str">
            <v>Servicios Públicos</v>
          </cell>
          <cell r="C342">
            <v>0</v>
          </cell>
          <cell r="D342">
            <v>0</v>
          </cell>
          <cell r="E342">
            <v>0</v>
          </cell>
          <cell r="F342" t="str">
            <v>N.A.</v>
          </cell>
          <cell r="H342" t="str">
            <v>N.A.</v>
          </cell>
        </row>
        <row r="343">
          <cell r="B343" t="str">
            <v>Vigilancia</v>
          </cell>
          <cell r="C343">
            <v>0</v>
          </cell>
          <cell r="D343">
            <v>0</v>
          </cell>
          <cell r="E343">
            <v>0</v>
          </cell>
          <cell r="F343" t="str">
            <v>N.A.</v>
          </cell>
          <cell r="H343" t="str">
            <v>N.A.</v>
          </cell>
        </row>
        <row r="344">
          <cell r="B344" t="str">
            <v>Seguros y Siniestros</v>
          </cell>
          <cell r="C344">
            <v>0</v>
          </cell>
          <cell r="D344">
            <v>0</v>
          </cell>
          <cell r="E344">
            <v>0</v>
          </cell>
          <cell r="F344" t="str">
            <v>N.A.</v>
          </cell>
          <cell r="H344" t="str">
            <v>N.A.</v>
          </cell>
        </row>
        <row r="345">
          <cell r="B345" t="str">
            <v>Jubilaciones</v>
          </cell>
          <cell r="C345">
            <v>0</v>
          </cell>
          <cell r="D345">
            <v>0</v>
          </cell>
          <cell r="E345">
            <v>0</v>
          </cell>
          <cell r="F345" t="str">
            <v>N.A.</v>
          </cell>
          <cell r="H345" t="str">
            <v>N.A.</v>
          </cell>
        </row>
        <row r="346">
          <cell r="B346" t="str">
            <v>Control Fiscal</v>
          </cell>
          <cell r="C346">
            <v>0</v>
          </cell>
          <cell r="D346">
            <v>0</v>
          </cell>
          <cell r="E346">
            <v>0</v>
          </cell>
          <cell r="F346" t="str">
            <v>N.A.</v>
          </cell>
          <cell r="H346" t="str">
            <v>N.A.</v>
          </cell>
        </row>
        <row r="347">
          <cell r="B347" t="str">
            <v>Otros Gastos</v>
          </cell>
          <cell r="C347">
            <v>0</v>
          </cell>
          <cell r="D347">
            <v>0</v>
          </cell>
          <cell r="E347">
            <v>0</v>
          </cell>
          <cell r="F347" t="str">
            <v>N.A.</v>
          </cell>
          <cell r="H347" t="str">
            <v>N.A.</v>
          </cell>
        </row>
        <row r="349">
          <cell r="B349" t="str">
            <v>SUB- TOTAL GASTOS FUNCIONAMIENTO</v>
          </cell>
          <cell r="C349">
            <v>0</v>
          </cell>
          <cell r="D349">
            <v>0</v>
          </cell>
          <cell r="E349">
            <v>0</v>
          </cell>
          <cell r="F349" t="str">
            <v>N.A.</v>
          </cell>
          <cell r="G349">
            <v>0</v>
          </cell>
          <cell r="H349" t="str">
            <v>N.A.</v>
          </cell>
        </row>
        <row r="350">
          <cell r="B350" t="str">
            <v>Depreciación</v>
          </cell>
          <cell r="C350">
            <v>0</v>
          </cell>
          <cell r="D350">
            <v>0</v>
          </cell>
          <cell r="E350">
            <v>0</v>
          </cell>
          <cell r="F350" t="str">
            <v>N.A.</v>
          </cell>
        </row>
        <row r="351">
          <cell r="B351" t="str">
            <v>Cálculo Actuarial</v>
          </cell>
          <cell r="C351">
            <v>0</v>
          </cell>
          <cell r="D351">
            <v>0</v>
          </cell>
          <cell r="E351">
            <v>0</v>
          </cell>
          <cell r="F351" t="str">
            <v>N.A.</v>
          </cell>
          <cell r="H351" t="str">
            <v>N.A.</v>
          </cell>
        </row>
        <row r="352">
          <cell r="B352" t="str">
            <v>Provisión y Amortización Diferidos</v>
          </cell>
          <cell r="C352">
            <v>0</v>
          </cell>
          <cell r="D352">
            <v>0</v>
          </cell>
          <cell r="E352">
            <v>0</v>
          </cell>
          <cell r="F352" t="str">
            <v>N.A.</v>
          </cell>
          <cell r="H352" t="str">
            <v>N.A.</v>
          </cell>
        </row>
        <row r="353">
          <cell r="B353" t="str">
            <v>Aportes y Transferencias</v>
          </cell>
          <cell r="C353">
            <v>0</v>
          </cell>
          <cell r="D353">
            <v>0</v>
          </cell>
          <cell r="E353">
            <v>0</v>
          </cell>
          <cell r="F353" t="str">
            <v>N.A.</v>
          </cell>
          <cell r="H353" t="str">
            <v>N.A.</v>
          </cell>
        </row>
        <row r="354">
          <cell r="B354" t="str">
            <v>Compras de Energía y Gas - Pagos por Red</v>
          </cell>
          <cell r="C354">
            <v>0</v>
          </cell>
          <cell r="D354">
            <v>0</v>
          </cell>
          <cell r="E354">
            <v>0</v>
          </cell>
          <cell r="F354" t="str">
            <v>N.A.</v>
          </cell>
          <cell r="H354" t="str">
            <v>N.A.</v>
          </cell>
        </row>
        <row r="356">
          <cell r="B356" t="str">
            <v>TOTAL GASTOS FUNCIONAMIENTO</v>
          </cell>
          <cell r="C356">
            <v>0</v>
          </cell>
          <cell r="D356">
            <v>0</v>
          </cell>
          <cell r="E356">
            <v>0</v>
          </cell>
          <cell r="F356" t="str">
            <v>N.A.</v>
          </cell>
          <cell r="G356">
            <v>0</v>
          </cell>
          <cell r="H356" t="str">
            <v>N.A.</v>
          </cell>
        </row>
        <row r="357">
          <cell r="B357" t="str">
            <v>División Programación Financiera</v>
          </cell>
          <cell r="G357" t="str">
            <v xml:space="preserve"> </v>
          </cell>
        </row>
        <row r="358">
          <cell r="B358" t="str">
            <v>Depto. Programación y Control Presupuestal</v>
          </cell>
        </row>
        <row r="359">
          <cell r="B359" t="str">
            <v>U/EjecucEPM12.Xls.Grupo Ejecución</v>
          </cell>
        </row>
        <row r="360">
          <cell r="B360">
            <v>35505.516907291669</v>
          </cell>
        </row>
        <row r="362">
          <cell r="B362" t="str">
            <v>DIRECCIÓN  INFORMÁTICA</v>
          </cell>
        </row>
        <row r="363">
          <cell r="B363" t="str">
            <v>GASTOS FUNCIONAMIENTO Y ADMINISTRACIÓN</v>
          </cell>
        </row>
        <row r="364">
          <cell r="B364">
            <v>1996</v>
          </cell>
        </row>
        <row r="365">
          <cell r="B365" t="str">
            <v xml:space="preserve">Millones de Pesos </v>
          </cell>
        </row>
        <row r="366">
          <cell r="C366" t="str">
            <v>Total</v>
          </cell>
          <cell r="D366" t="str">
            <v>Enero 01 - Diciembre 31</v>
          </cell>
          <cell r="G366" t="str">
            <v>Diciembre / 95</v>
          </cell>
        </row>
        <row r="367">
          <cell r="B367" t="str">
            <v>Concepto Presupuestal</v>
          </cell>
          <cell r="C367" t="str">
            <v>Presupto.                                                                                                                              Año</v>
          </cell>
          <cell r="D367" t="str">
            <v>Presupto. Acumulado</v>
          </cell>
          <cell r="E367" t="str">
            <v>Rtado. Acum.                                                                                                                        Año Actual</v>
          </cell>
          <cell r="F367" t="str">
            <v>Cumpl. %</v>
          </cell>
          <cell r="G367" t="str">
            <v>Rtado. Acum.                                                                                                                        Año Ant.</v>
          </cell>
          <cell r="H367" t="str">
            <v>Variac.  95-96</v>
          </cell>
        </row>
        <row r="368">
          <cell r="B368" t="str">
            <v>Mano de Obra</v>
          </cell>
          <cell r="C368">
            <v>1636</v>
          </cell>
          <cell r="D368">
            <v>1636</v>
          </cell>
          <cell r="E368">
            <v>1575</v>
          </cell>
          <cell r="F368">
            <v>96.271393643031786</v>
          </cell>
          <cell r="G368">
            <v>1201</v>
          </cell>
          <cell r="H368">
            <v>31.140716069941714</v>
          </cell>
        </row>
        <row r="369">
          <cell r="B369" t="str">
            <v>Prestaciones Sociales</v>
          </cell>
          <cell r="C369">
            <v>1452</v>
          </cell>
          <cell r="D369">
            <v>1452</v>
          </cell>
          <cell r="E369">
            <v>1365</v>
          </cell>
          <cell r="F369">
            <v>94.008264462809919</v>
          </cell>
          <cell r="G369">
            <v>1061</v>
          </cell>
          <cell r="H369">
            <v>28.652214891611688</v>
          </cell>
        </row>
        <row r="370">
          <cell r="B370" t="str">
            <v>Otras Prestaciones Sociales</v>
          </cell>
          <cell r="C370">
            <v>0</v>
          </cell>
          <cell r="D370">
            <v>0</v>
          </cell>
          <cell r="E370">
            <v>17</v>
          </cell>
          <cell r="F370" t="str">
            <v>N.A.</v>
          </cell>
          <cell r="G370">
            <v>0</v>
          </cell>
          <cell r="H370" t="str">
            <v>N.A.</v>
          </cell>
        </row>
        <row r="371">
          <cell r="B371" t="str">
            <v>Salud y Seguridad Social</v>
          </cell>
          <cell r="C371">
            <v>376</v>
          </cell>
          <cell r="D371">
            <v>376</v>
          </cell>
          <cell r="E371">
            <v>308</v>
          </cell>
          <cell r="F371">
            <v>81.914893617021278</v>
          </cell>
          <cell r="G371">
            <v>146</v>
          </cell>
          <cell r="H371">
            <v>110.95890410958904</v>
          </cell>
        </row>
        <row r="372">
          <cell r="B372" t="str">
            <v>Materiales</v>
          </cell>
          <cell r="C372">
            <v>56</v>
          </cell>
          <cell r="D372">
            <v>56</v>
          </cell>
          <cell r="E372">
            <v>91</v>
          </cell>
          <cell r="F372">
            <v>162.5</v>
          </cell>
          <cell r="G372">
            <v>91</v>
          </cell>
          <cell r="H372">
            <v>0</v>
          </cell>
        </row>
        <row r="373">
          <cell r="B373" t="str">
            <v>Mantenimiento Vehículos</v>
          </cell>
          <cell r="C373">
            <v>0</v>
          </cell>
          <cell r="D373">
            <v>0</v>
          </cell>
          <cell r="E373">
            <v>0</v>
          </cell>
          <cell r="F373" t="str">
            <v>N.A.</v>
          </cell>
          <cell r="G373">
            <v>0</v>
          </cell>
          <cell r="H373" t="str">
            <v>N.A.</v>
          </cell>
        </row>
        <row r="374">
          <cell r="B374" t="str">
            <v>Contratos de Mmto., Instalac., Redes y Equipos</v>
          </cell>
          <cell r="C374">
            <v>1094</v>
          </cell>
          <cell r="D374">
            <v>1094</v>
          </cell>
          <cell r="E374">
            <v>616</v>
          </cell>
          <cell r="F374">
            <v>56.307129798903112</v>
          </cell>
          <cell r="G374">
            <v>581</v>
          </cell>
          <cell r="H374">
            <v>6.024096385542169</v>
          </cell>
        </row>
        <row r="375">
          <cell r="B375" t="str">
            <v>Servicios Públicos</v>
          </cell>
          <cell r="C375">
            <v>0</v>
          </cell>
          <cell r="D375">
            <v>0</v>
          </cell>
          <cell r="E375">
            <v>216</v>
          </cell>
          <cell r="F375" t="str">
            <v>N.A.</v>
          </cell>
          <cell r="G375">
            <v>0</v>
          </cell>
          <cell r="H375" t="str">
            <v>N.A.</v>
          </cell>
        </row>
        <row r="376">
          <cell r="B376" t="str">
            <v>Vigilancia</v>
          </cell>
          <cell r="C376">
            <v>0</v>
          </cell>
          <cell r="D376">
            <v>0</v>
          </cell>
          <cell r="E376">
            <v>0</v>
          </cell>
          <cell r="F376" t="str">
            <v>N.A.</v>
          </cell>
          <cell r="G376">
            <v>0</v>
          </cell>
          <cell r="H376" t="str">
            <v>N.A.</v>
          </cell>
        </row>
        <row r="377">
          <cell r="B377" t="str">
            <v>Seguros y Siniestros</v>
          </cell>
          <cell r="C377">
            <v>0</v>
          </cell>
          <cell r="D377">
            <v>0</v>
          </cell>
          <cell r="E377">
            <v>0</v>
          </cell>
          <cell r="F377" t="str">
            <v>N.A.</v>
          </cell>
          <cell r="G377">
            <v>0</v>
          </cell>
          <cell r="H377" t="str">
            <v>N.A.</v>
          </cell>
        </row>
        <row r="378">
          <cell r="B378" t="str">
            <v>Jubilaciones</v>
          </cell>
          <cell r="C378">
            <v>0</v>
          </cell>
          <cell r="D378">
            <v>0</v>
          </cell>
          <cell r="E378">
            <v>0</v>
          </cell>
          <cell r="F378" t="str">
            <v>N.A.</v>
          </cell>
          <cell r="G378">
            <v>0</v>
          </cell>
          <cell r="H378" t="str">
            <v>N.A.</v>
          </cell>
        </row>
        <row r="379">
          <cell r="B379" t="str">
            <v>Control Fiscal</v>
          </cell>
          <cell r="C379">
            <v>0</v>
          </cell>
          <cell r="D379">
            <v>0</v>
          </cell>
          <cell r="E379">
            <v>0</v>
          </cell>
          <cell r="F379" t="str">
            <v>N.A.</v>
          </cell>
          <cell r="G379">
            <v>0</v>
          </cell>
          <cell r="H379" t="str">
            <v>N.A.</v>
          </cell>
        </row>
        <row r="380">
          <cell r="B380" t="str">
            <v>Otros Gastos</v>
          </cell>
          <cell r="C380">
            <v>850</v>
          </cell>
          <cell r="D380">
            <v>850</v>
          </cell>
          <cell r="E380">
            <v>698</v>
          </cell>
          <cell r="F380">
            <v>82.117647058823522</v>
          </cell>
          <cell r="G380">
            <v>988</v>
          </cell>
          <cell r="H380">
            <v>-29.352226720647774</v>
          </cell>
        </row>
        <row r="382">
          <cell r="B382" t="str">
            <v>SUB- TOTAL GASTOS FUNCIONAMIENTO</v>
          </cell>
          <cell r="C382">
            <v>5464</v>
          </cell>
          <cell r="D382">
            <v>5464</v>
          </cell>
          <cell r="E382">
            <v>4886</v>
          </cell>
          <cell r="F382">
            <v>89.42166910688141</v>
          </cell>
          <cell r="G382">
            <v>4068</v>
          </cell>
          <cell r="H382">
            <v>20.108161258603737</v>
          </cell>
        </row>
        <row r="383">
          <cell r="B383" t="str">
            <v>Depreciación</v>
          </cell>
          <cell r="C383">
            <v>0</v>
          </cell>
          <cell r="D383">
            <v>0</v>
          </cell>
          <cell r="E383">
            <v>6819</v>
          </cell>
          <cell r="F383" t="str">
            <v>N.A.</v>
          </cell>
          <cell r="H383" t="str">
            <v>N.A.</v>
          </cell>
        </row>
        <row r="384">
          <cell r="B384" t="str">
            <v>Cálculo Actuarial</v>
          </cell>
          <cell r="C384">
            <v>0</v>
          </cell>
          <cell r="D384">
            <v>0</v>
          </cell>
          <cell r="E384">
            <v>701</v>
          </cell>
          <cell r="F384" t="str">
            <v>N.A.</v>
          </cell>
          <cell r="H384" t="str">
            <v>N.A.</v>
          </cell>
        </row>
        <row r="385">
          <cell r="B385" t="str">
            <v>Provisión y Amortización Diferidos</v>
          </cell>
          <cell r="F385" t="str">
            <v>N.A.</v>
          </cell>
          <cell r="H385" t="str">
            <v>N.A.</v>
          </cell>
        </row>
        <row r="386">
          <cell r="B386" t="str">
            <v>Aportes y Transferencias</v>
          </cell>
          <cell r="F386" t="str">
            <v>N.A.</v>
          </cell>
          <cell r="H386" t="str">
            <v>N.A.</v>
          </cell>
        </row>
        <row r="387">
          <cell r="B387" t="str">
            <v>Compras de Energía y Gas - Pagos por Red</v>
          </cell>
          <cell r="F387" t="str">
            <v>N.A.</v>
          </cell>
          <cell r="H387" t="str">
            <v>N.A.</v>
          </cell>
        </row>
        <row r="389">
          <cell r="B389" t="str">
            <v>TOTAL GASTOS FUNCIONAMIENTO</v>
          </cell>
          <cell r="C389">
            <v>5464</v>
          </cell>
          <cell r="D389">
            <v>5464</v>
          </cell>
          <cell r="E389">
            <v>12406</v>
          </cell>
          <cell r="F389">
            <v>227.04978038067347</v>
          </cell>
          <cell r="G389">
            <v>4068</v>
          </cell>
          <cell r="H389">
            <v>204.96558505408063</v>
          </cell>
        </row>
        <row r="390">
          <cell r="B390" t="str">
            <v>GASTOS POR DIVISIÓN</v>
          </cell>
        </row>
        <row r="391">
          <cell r="B391" t="str">
            <v>Dirección</v>
          </cell>
          <cell r="C391">
            <v>1809</v>
          </cell>
          <cell r="D391">
            <v>1809</v>
          </cell>
          <cell r="E391">
            <v>1291</v>
          </cell>
          <cell r="F391">
            <v>71.365395245992261</v>
          </cell>
          <cell r="G391">
            <v>1596</v>
          </cell>
          <cell r="H391">
            <v>-19.110275689223059</v>
          </cell>
        </row>
        <row r="392">
          <cell r="B392" t="str">
            <v>Desarrollo Informático</v>
          </cell>
          <cell r="C392">
            <v>917</v>
          </cell>
          <cell r="D392">
            <v>917</v>
          </cell>
          <cell r="E392">
            <v>779</v>
          </cell>
          <cell r="F392">
            <v>84.950926935659751</v>
          </cell>
          <cell r="G392">
            <v>589</v>
          </cell>
          <cell r="H392">
            <v>32.258064516129032</v>
          </cell>
        </row>
        <row r="393">
          <cell r="B393" t="str">
            <v>Operativa Informárica</v>
          </cell>
          <cell r="C393">
            <v>2738</v>
          </cell>
          <cell r="D393">
            <v>2738</v>
          </cell>
          <cell r="E393">
            <v>2816</v>
          </cell>
          <cell r="F393">
            <v>102.84879474068663</v>
          </cell>
          <cell r="G393">
            <v>1883</v>
          </cell>
          <cell r="H393">
            <v>49.548592671269255</v>
          </cell>
        </row>
        <row r="394">
          <cell r="B394" t="str">
            <v>SUBTOTAL</v>
          </cell>
          <cell r="C394">
            <v>5464</v>
          </cell>
          <cell r="D394">
            <v>5464</v>
          </cell>
          <cell r="E394">
            <v>4886</v>
          </cell>
          <cell r="F394">
            <v>89.42166910688141</v>
          </cell>
          <cell r="G394">
            <v>4068</v>
          </cell>
          <cell r="H394">
            <v>20.108161258603737</v>
          </cell>
        </row>
        <row r="395">
          <cell r="B395" t="str">
            <v xml:space="preserve">Depreciación </v>
          </cell>
          <cell r="C395">
            <v>0</v>
          </cell>
          <cell r="D395">
            <v>0</v>
          </cell>
          <cell r="E395">
            <v>6819</v>
          </cell>
          <cell r="F395" t="str">
            <v>N.A.</v>
          </cell>
          <cell r="G395">
            <v>0</v>
          </cell>
          <cell r="H395" t="str">
            <v>N.A.</v>
          </cell>
        </row>
        <row r="396">
          <cell r="B396" t="str">
            <v>Cálculo Actuarial</v>
          </cell>
          <cell r="C396">
            <v>0</v>
          </cell>
          <cell r="D396">
            <v>0</v>
          </cell>
          <cell r="E396">
            <v>701</v>
          </cell>
          <cell r="F396" t="str">
            <v>N.A.</v>
          </cell>
          <cell r="G396">
            <v>0</v>
          </cell>
          <cell r="H396" t="str">
            <v>N.A.</v>
          </cell>
        </row>
        <row r="397">
          <cell r="B397" t="str">
            <v>TOTAL GASTOS GERENCIA</v>
          </cell>
          <cell r="C397">
            <v>5464</v>
          </cell>
          <cell r="D397">
            <v>5464</v>
          </cell>
          <cell r="E397">
            <v>12406</v>
          </cell>
          <cell r="F397">
            <v>227.04978038067347</v>
          </cell>
          <cell r="G397">
            <v>4068</v>
          </cell>
          <cell r="H397">
            <v>204.96558505408063</v>
          </cell>
        </row>
        <row r="400">
          <cell r="B400" t="str">
            <v>División Programación Financiera</v>
          </cell>
          <cell r="G400" t="str">
            <v xml:space="preserve"> </v>
          </cell>
        </row>
        <row r="401">
          <cell r="B401" t="str">
            <v>Depto. Programación y Control Presupuestal</v>
          </cell>
        </row>
        <row r="402">
          <cell r="B402" t="str">
            <v>U/EjecucEPM12.Xls.Grupo Ejecución</v>
          </cell>
        </row>
        <row r="403">
          <cell r="B403">
            <v>35505.516907291669</v>
          </cell>
        </row>
        <row r="405">
          <cell r="B405" t="str">
            <v>DIRECCIÓN  CONTROL  INTERNO</v>
          </cell>
        </row>
        <row r="406">
          <cell r="B406" t="str">
            <v>GASTOS FUNCIONAMIENTO Y ADMINISTRACIÓN</v>
          </cell>
        </row>
        <row r="407">
          <cell r="B407">
            <v>1996</v>
          </cell>
        </row>
        <row r="408">
          <cell r="B408" t="str">
            <v xml:space="preserve">Millones de Pesos </v>
          </cell>
        </row>
        <row r="409">
          <cell r="C409" t="str">
            <v>Total</v>
          </cell>
          <cell r="D409" t="str">
            <v>Enero 01 - Diciembre 31</v>
          </cell>
          <cell r="G409" t="str">
            <v>Diciembre / 95</v>
          </cell>
        </row>
        <row r="410">
          <cell r="B410" t="str">
            <v>Concepto Presupuestal</v>
          </cell>
          <cell r="C410" t="str">
            <v>Presupto.                                                                                                                              Año</v>
          </cell>
          <cell r="D410" t="str">
            <v>Presupto. Acumulado</v>
          </cell>
          <cell r="E410" t="str">
            <v>Rtado. Acum.                                                                                                                        Año Actual</v>
          </cell>
          <cell r="F410" t="str">
            <v>Cumpl. %</v>
          </cell>
          <cell r="G410" t="str">
            <v>Rtado. Acum.                                                                                                                        Año Ant.</v>
          </cell>
          <cell r="H410" t="str">
            <v>Variac.  95-96</v>
          </cell>
        </row>
        <row r="411">
          <cell r="B411" t="str">
            <v>Mano de Obra</v>
          </cell>
          <cell r="C411">
            <v>378</v>
          </cell>
          <cell r="D411">
            <v>378</v>
          </cell>
          <cell r="E411">
            <v>363</v>
          </cell>
          <cell r="F411">
            <v>96.031746031746039</v>
          </cell>
          <cell r="G411">
            <v>294</v>
          </cell>
          <cell r="H411">
            <v>23.469387755102041</v>
          </cell>
        </row>
        <row r="412">
          <cell r="B412" t="str">
            <v>Prestaciones Sociales</v>
          </cell>
          <cell r="C412">
            <v>336</v>
          </cell>
          <cell r="D412">
            <v>336</v>
          </cell>
          <cell r="E412">
            <v>318</v>
          </cell>
          <cell r="F412">
            <v>94.642857142857139</v>
          </cell>
          <cell r="G412">
            <v>259</v>
          </cell>
          <cell r="H412">
            <v>22.779922779922778</v>
          </cell>
        </row>
        <row r="413">
          <cell r="B413" t="str">
            <v>Otras Prestaciones Sociales</v>
          </cell>
          <cell r="C413">
            <v>0</v>
          </cell>
          <cell r="D413">
            <v>0</v>
          </cell>
          <cell r="E413">
            <v>2</v>
          </cell>
          <cell r="F413" t="str">
            <v>N.A.</v>
          </cell>
          <cell r="G413">
            <v>0</v>
          </cell>
          <cell r="H413" t="str">
            <v>N.A.</v>
          </cell>
        </row>
        <row r="414">
          <cell r="B414" t="str">
            <v>Salud y Seguridad Social</v>
          </cell>
          <cell r="C414">
            <v>87</v>
          </cell>
          <cell r="D414">
            <v>87</v>
          </cell>
          <cell r="E414">
            <v>68</v>
          </cell>
          <cell r="F414">
            <v>78.160919540229884</v>
          </cell>
          <cell r="G414">
            <v>35</v>
          </cell>
          <cell r="H414">
            <v>94.285714285714278</v>
          </cell>
        </row>
        <row r="415">
          <cell r="B415" t="str">
            <v>Materiales</v>
          </cell>
          <cell r="C415">
            <v>0.21299999999999999</v>
          </cell>
          <cell r="D415">
            <v>0.13800000000000001</v>
          </cell>
          <cell r="E415">
            <v>0</v>
          </cell>
          <cell r="F415">
            <v>0</v>
          </cell>
          <cell r="G415">
            <v>0</v>
          </cell>
          <cell r="H415" t="str">
            <v>N.A.</v>
          </cell>
        </row>
        <row r="416">
          <cell r="B416" t="str">
            <v>Mantenimiento Vehículos</v>
          </cell>
          <cell r="C416">
            <v>0</v>
          </cell>
          <cell r="D416">
            <v>0</v>
          </cell>
          <cell r="E416">
            <v>0</v>
          </cell>
          <cell r="F416" t="str">
            <v>N.A.</v>
          </cell>
          <cell r="G416">
            <v>0</v>
          </cell>
          <cell r="H416" t="str">
            <v>N.A.</v>
          </cell>
        </row>
        <row r="417">
          <cell r="B417" t="str">
            <v>Contratos de Mmto., Instalac., Redes y Equipos</v>
          </cell>
          <cell r="C417">
            <v>0</v>
          </cell>
          <cell r="D417">
            <v>0</v>
          </cell>
          <cell r="E417">
            <v>0</v>
          </cell>
          <cell r="F417" t="str">
            <v>N.A.</v>
          </cell>
          <cell r="G417">
            <v>0</v>
          </cell>
          <cell r="H417" t="str">
            <v>N.A.</v>
          </cell>
        </row>
        <row r="418">
          <cell r="B418" t="str">
            <v>Servicios Públicos</v>
          </cell>
          <cell r="C418">
            <v>0</v>
          </cell>
          <cell r="D418">
            <v>0</v>
          </cell>
          <cell r="E418">
            <v>2</v>
          </cell>
          <cell r="F418" t="str">
            <v>N.A.</v>
          </cell>
          <cell r="G418">
            <v>0</v>
          </cell>
          <cell r="H418" t="str">
            <v>N.A.</v>
          </cell>
        </row>
        <row r="419">
          <cell r="B419" t="str">
            <v>Vigilancia</v>
          </cell>
          <cell r="C419">
            <v>0</v>
          </cell>
          <cell r="D419">
            <v>0</v>
          </cell>
          <cell r="E419">
            <v>0</v>
          </cell>
          <cell r="F419" t="str">
            <v>N.A.</v>
          </cell>
          <cell r="G419">
            <v>0</v>
          </cell>
          <cell r="H419" t="str">
            <v>N.A.</v>
          </cell>
        </row>
        <row r="420">
          <cell r="B420" t="str">
            <v>Seguros y Siniestros</v>
          </cell>
          <cell r="C420">
            <v>0</v>
          </cell>
          <cell r="D420">
            <v>0</v>
          </cell>
          <cell r="E420">
            <v>0</v>
          </cell>
          <cell r="F420" t="str">
            <v>N.A.</v>
          </cell>
          <cell r="G420">
            <v>0</v>
          </cell>
          <cell r="H420" t="str">
            <v>N.A.</v>
          </cell>
        </row>
        <row r="421">
          <cell r="B421" t="str">
            <v>Jubilaciones</v>
          </cell>
          <cell r="C421">
            <v>0</v>
          </cell>
          <cell r="D421">
            <v>0</v>
          </cell>
          <cell r="E421">
            <v>0</v>
          </cell>
          <cell r="F421" t="str">
            <v>N.A.</v>
          </cell>
          <cell r="G421">
            <v>0</v>
          </cell>
          <cell r="H421" t="str">
            <v>N.A.</v>
          </cell>
        </row>
        <row r="422">
          <cell r="B422" t="str">
            <v>Control Fiscal</v>
          </cell>
          <cell r="C422">
            <v>0</v>
          </cell>
          <cell r="D422">
            <v>0</v>
          </cell>
          <cell r="E422">
            <v>0</v>
          </cell>
          <cell r="F422" t="str">
            <v>N.A.</v>
          </cell>
          <cell r="G422">
            <v>0</v>
          </cell>
          <cell r="H422" t="str">
            <v>N.A.</v>
          </cell>
        </row>
        <row r="423">
          <cell r="B423" t="str">
            <v>Otros Gastos</v>
          </cell>
          <cell r="C423">
            <v>81</v>
          </cell>
          <cell r="D423">
            <v>81</v>
          </cell>
          <cell r="E423">
            <v>41</v>
          </cell>
          <cell r="F423">
            <v>50.617283950617285</v>
          </cell>
          <cell r="G423">
            <v>50</v>
          </cell>
          <cell r="H423">
            <v>-18</v>
          </cell>
        </row>
        <row r="425">
          <cell r="B425" t="str">
            <v>SUB- TOTAL GASTOS FUNCIONAMIENTO</v>
          </cell>
          <cell r="C425">
            <v>882.21299999999997</v>
          </cell>
          <cell r="D425">
            <v>882.13800000000003</v>
          </cell>
          <cell r="E425">
            <v>794</v>
          </cell>
          <cell r="F425">
            <v>90.008592759862978</v>
          </cell>
          <cell r="G425">
            <v>638</v>
          </cell>
          <cell r="H425">
            <v>24.451410658307211</v>
          </cell>
        </row>
        <row r="426">
          <cell r="B426" t="str">
            <v>Depreciación</v>
          </cell>
          <cell r="C426">
            <v>0</v>
          </cell>
          <cell r="D426">
            <v>0</v>
          </cell>
          <cell r="E426">
            <v>42</v>
          </cell>
          <cell r="F426" t="str">
            <v>N.A.</v>
          </cell>
          <cell r="G426">
            <v>0</v>
          </cell>
          <cell r="H426" t="str">
            <v>N.A.</v>
          </cell>
        </row>
        <row r="427">
          <cell r="B427" t="str">
            <v>Cálculo Actuarial</v>
          </cell>
          <cell r="C427">
            <v>0</v>
          </cell>
          <cell r="D427">
            <v>0</v>
          </cell>
          <cell r="E427">
            <v>159</v>
          </cell>
          <cell r="F427" t="str">
            <v>N.A.</v>
          </cell>
          <cell r="G427">
            <v>0</v>
          </cell>
          <cell r="H427" t="str">
            <v>N.A.</v>
          </cell>
        </row>
        <row r="428">
          <cell r="B428" t="str">
            <v>Provisión y Amortización Diferidos</v>
          </cell>
          <cell r="F428" t="str">
            <v>N.A.</v>
          </cell>
          <cell r="H428" t="str">
            <v>N.A.</v>
          </cell>
        </row>
        <row r="429">
          <cell r="B429" t="str">
            <v>Aportes y Transferencias</v>
          </cell>
          <cell r="F429" t="str">
            <v>N.A.</v>
          </cell>
          <cell r="H429" t="str">
            <v>N.A.</v>
          </cell>
        </row>
        <row r="430">
          <cell r="B430" t="str">
            <v>Compras de Energía y Gas - Pagos por Red</v>
          </cell>
          <cell r="F430" t="str">
            <v>N.A.</v>
          </cell>
          <cell r="H430" t="str">
            <v>N.A.</v>
          </cell>
        </row>
        <row r="432">
          <cell r="B432" t="str">
            <v>TOTAL GASTOS FUNCIONAMIENTO</v>
          </cell>
          <cell r="C432">
            <v>882.21299999999997</v>
          </cell>
          <cell r="D432">
            <v>882.13800000000003</v>
          </cell>
          <cell r="E432">
            <v>995</v>
          </cell>
          <cell r="F432">
            <v>112.79414331997941</v>
          </cell>
          <cell r="G432">
            <v>638</v>
          </cell>
          <cell r="H432">
            <v>55.956112852664575</v>
          </cell>
        </row>
        <row r="436">
          <cell r="B436" t="str">
            <v>División Programación Financiera</v>
          </cell>
          <cell r="G436" t="str">
            <v xml:space="preserve"> </v>
          </cell>
        </row>
        <row r="437">
          <cell r="B437" t="str">
            <v>Depto. Programación y Control Presupuestal</v>
          </cell>
        </row>
        <row r="438">
          <cell r="B438" t="str">
            <v>U/EjecucEPM12.Xls.Grupo Ejecución</v>
          </cell>
        </row>
        <row r="439">
          <cell r="B439">
            <v>35505.516907291669</v>
          </cell>
        </row>
        <row r="441">
          <cell r="B441" t="str">
            <v>SECRETARÍA GENERAL</v>
          </cell>
        </row>
        <row r="442">
          <cell r="B442" t="str">
            <v>GASTOS FUNCIONAMIENTO Y ADMINISTRACIÓN</v>
          </cell>
        </row>
        <row r="443">
          <cell r="B443">
            <v>1996</v>
          </cell>
        </row>
        <row r="444">
          <cell r="B444" t="str">
            <v xml:space="preserve">Millones de Pesos </v>
          </cell>
        </row>
        <row r="445">
          <cell r="C445" t="str">
            <v>Total</v>
          </cell>
          <cell r="D445" t="str">
            <v>Enero 01 - Diciembre 31</v>
          </cell>
          <cell r="G445" t="str">
            <v>Diciembre / 95</v>
          </cell>
        </row>
        <row r="446">
          <cell r="B446" t="str">
            <v>Concepto Presupuestal</v>
          </cell>
          <cell r="C446" t="str">
            <v>Presupto.                                                                                                                              Año</v>
          </cell>
          <cell r="D446" t="str">
            <v>Presupto. Acumulado</v>
          </cell>
          <cell r="E446" t="str">
            <v>Rtado. Acum.                                                                                                                        Año Actual</v>
          </cell>
          <cell r="F446" t="str">
            <v>Cumpl. %</v>
          </cell>
          <cell r="G446" t="str">
            <v>Rtado. Acum.                                                                                                                        Año Ant.</v>
          </cell>
          <cell r="H446" t="str">
            <v>Variac.  95-96</v>
          </cell>
        </row>
        <row r="447">
          <cell r="B447" t="str">
            <v>Mano de Obra</v>
          </cell>
          <cell r="C447">
            <v>1466</v>
          </cell>
          <cell r="D447">
            <v>1466</v>
          </cell>
          <cell r="E447">
            <v>1481</v>
          </cell>
          <cell r="F447">
            <v>101.0231923601637</v>
          </cell>
          <cell r="G447">
            <v>1051</v>
          </cell>
          <cell r="H447">
            <v>39.48620361560419</v>
          </cell>
        </row>
        <row r="448">
          <cell r="B448" t="str">
            <v>Prestaciones Sociales</v>
          </cell>
          <cell r="C448">
            <v>1301</v>
          </cell>
          <cell r="D448">
            <v>1301</v>
          </cell>
          <cell r="E448">
            <v>1278</v>
          </cell>
          <cell r="F448">
            <v>98.232129131437347</v>
          </cell>
          <cell r="G448">
            <v>919</v>
          </cell>
          <cell r="H448">
            <v>41.566920565832426</v>
          </cell>
        </row>
        <row r="449">
          <cell r="B449" t="str">
            <v>Otras Prestaciones Sociales</v>
          </cell>
          <cell r="C449">
            <v>0</v>
          </cell>
          <cell r="D449">
            <v>0</v>
          </cell>
          <cell r="E449">
            <v>26</v>
          </cell>
          <cell r="F449" t="str">
            <v>N.A.</v>
          </cell>
          <cell r="G449">
            <v>0.23100000000000001</v>
          </cell>
          <cell r="H449">
            <v>-100</v>
          </cell>
        </row>
        <row r="450">
          <cell r="B450" t="str">
            <v>Salud y Seguridad Social</v>
          </cell>
          <cell r="C450">
            <v>335</v>
          </cell>
          <cell r="D450">
            <v>335</v>
          </cell>
          <cell r="E450">
            <v>287</v>
          </cell>
          <cell r="F450">
            <v>85.671641791044777</v>
          </cell>
          <cell r="G450">
            <v>140</v>
          </cell>
          <cell r="H450">
            <v>139.28571428571428</v>
          </cell>
        </row>
        <row r="451">
          <cell r="B451" t="str">
            <v>Materiales</v>
          </cell>
          <cell r="C451">
            <v>28</v>
          </cell>
          <cell r="D451">
            <v>28</v>
          </cell>
          <cell r="E451">
            <v>15</v>
          </cell>
          <cell r="F451">
            <v>53.571428571428569</v>
          </cell>
          <cell r="G451">
            <v>8</v>
          </cell>
          <cell r="H451">
            <v>250</v>
          </cell>
        </row>
        <row r="452">
          <cell r="B452" t="str">
            <v>Mantenimiento Vehículos</v>
          </cell>
          <cell r="C452">
            <v>0</v>
          </cell>
          <cell r="D452">
            <v>0</v>
          </cell>
          <cell r="E452">
            <v>0</v>
          </cell>
          <cell r="F452" t="str">
            <v>N.A.</v>
          </cell>
          <cell r="G452">
            <v>0</v>
          </cell>
          <cell r="H452" t="str">
            <v>N.A.</v>
          </cell>
        </row>
        <row r="453">
          <cell r="B453" t="str">
            <v>Contratos de Mmto., Instalac., Redes y Equipos</v>
          </cell>
          <cell r="C453">
            <v>13</v>
          </cell>
          <cell r="D453">
            <v>13</v>
          </cell>
          <cell r="E453">
            <v>6</v>
          </cell>
          <cell r="F453">
            <v>46.153846153846153</v>
          </cell>
          <cell r="G453">
            <v>3</v>
          </cell>
          <cell r="H453">
            <v>333.33333333333337</v>
          </cell>
        </row>
        <row r="454">
          <cell r="B454" t="str">
            <v>Servicios Públicos</v>
          </cell>
          <cell r="C454">
            <v>0</v>
          </cell>
          <cell r="D454">
            <v>0</v>
          </cell>
          <cell r="E454">
            <v>41</v>
          </cell>
          <cell r="F454" t="str">
            <v>N.A.</v>
          </cell>
          <cell r="G454">
            <v>0</v>
          </cell>
          <cell r="H454" t="str">
            <v>N.A.</v>
          </cell>
        </row>
        <row r="455">
          <cell r="B455" t="str">
            <v>Vigilancia</v>
          </cell>
          <cell r="C455">
            <v>0</v>
          </cell>
          <cell r="D455">
            <v>0</v>
          </cell>
          <cell r="F455" t="str">
            <v>N.A.</v>
          </cell>
          <cell r="G455">
            <v>0</v>
          </cell>
          <cell r="H455" t="str">
            <v>N.A.</v>
          </cell>
        </row>
        <row r="456">
          <cell r="B456" t="str">
            <v>Seguros y Siniestros</v>
          </cell>
          <cell r="C456">
            <v>0</v>
          </cell>
          <cell r="D456">
            <v>0</v>
          </cell>
          <cell r="F456" t="str">
            <v>N.A.</v>
          </cell>
          <cell r="G456">
            <v>0</v>
          </cell>
          <cell r="H456" t="str">
            <v>N.A.</v>
          </cell>
        </row>
        <row r="457">
          <cell r="B457" t="str">
            <v>Jubilaciones</v>
          </cell>
          <cell r="C457">
            <v>0</v>
          </cell>
          <cell r="D457">
            <v>0</v>
          </cell>
          <cell r="F457" t="str">
            <v>N.A.</v>
          </cell>
          <cell r="G457">
            <v>0</v>
          </cell>
          <cell r="H457" t="str">
            <v>N.A.</v>
          </cell>
        </row>
        <row r="458">
          <cell r="B458" t="str">
            <v>Control Fiscal</v>
          </cell>
          <cell r="C458">
            <v>0</v>
          </cell>
          <cell r="D458">
            <v>0</v>
          </cell>
          <cell r="F458" t="str">
            <v>N.A.</v>
          </cell>
          <cell r="G458">
            <v>0</v>
          </cell>
          <cell r="H458" t="str">
            <v>N.A.</v>
          </cell>
        </row>
        <row r="459">
          <cell r="B459" t="str">
            <v>Otros Gastos</v>
          </cell>
          <cell r="C459">
            <v>1422</v>
          </cell>
          <cell r="D459">
            <v>1422</v>
          </cell>
          <cell r="E459">
            <v>1009</v>
          </cell>
          <cell r="F459">
            <v>70.956399437412102</v>
          </cell>
          <cell r="G459">
            <v>921</v>
          </cell>
          <cell r="H459">
            <v>54.397394136807819</v>
          </cell>
        </row>
        <row r="461">
          <cell r="B461" t="str">
            <v>SUB- TOTAL GASTOS FUNCIONAMIENTO</v>
          </cell>
          <cell r="C461">
            <v>4565</v>
          </cell>
          <cell r="D461">
            <v>4565</v>
          </cell>
          <cell r="E461">
            <v>4143</v>
          </cell>
          <cell r="F461">
            <v>90.755750273822571</v>
          </cell>
          <cell r="G461">
            <v>3042.2309999999998</v>
          </cell>
          <cell r="H461">
            <v>36.182952576579503</v>
          </cell>
        </row>
        <row r="462">
          <cell r="B462" t="str">
            <v>Depreciación</v>
          </cell>
          <cell r="C462">
            <v>0</v>
          </cell>
          <cell r="D462">
            <v>0</v>
          </cell>
          <cell r="E462">
            <v>168</v>
          </cell>
          <cell r="F462" t="str">
            <v>N.A.</v>
          </cell>
          <cell r="G462">
            <v>0</v>
          </cell>
          <cell r="H462" t="str">
            <v>N.A.</v>
          </cell>
        </row>
        <row r="463">
          <cell r="B463" t="str">
            <v>Cálculo Actuarial</v>
          </cell>
          <cell r="C463">
            <v>0</v>
          </cell>
          <cell r="D463">
            <v>0</v>
          </cell>
          <cell r="E463">
            <v>860</v>
          </cell>
          <cell r="F463" t="str">
            <v>N.A.</v>
          </cell>
          <cell r="G463">
            <v>0</v>
          </cell>
          <cell r="H463" t="str">
            <v>N.A.</v>
          </cell>
        </row>
        <row r="464">
          <cell r="B464" t="str">
            <v>Provisión y Amortización Diferidos</v>
          </cell>
          <cell r="C464">
            <v>0</v>
          </cell>
          <cell r="D464">
            <v>0</v>
          </cell>
          <cell r="E464">
            <v>0</v>
          </cell>
          <cell r="F464" t="str">
            <v>N.A.</v>
          </cell>
          <cell r="G464">
            <v>0</v>
          </cell>
          <cell r="H464" t="str">
            <v>N.A.</v>
          </cell>
        </row>
        <row r="465">
          <cell r="B465" t="str">
            <v>Aportes y Transferencias</v>
          </cell>
          <cell r="C465">
            <v>0</v>
          </cell>
          <cell r="D465">
            <v>0</v>
          </cell>
          <cell r="E465">
            <v>0</v>
          </cell>
          <cell r="F465" t="str">
            <v>N.A.</v>
          </cell>
          <cell r="G465">
            <v>0</v>
          </cell>
          <cell r="H465" t="str">
            <v>N.A.</v>
          </cell>
        </row>
        <row r="466">
          <cell r="B466" t="str">
            <v>Compras de Energía y Gas - Pagos por Red</v>
          </cell>
          <cell r="C466">
            <v>0</v>
          </cell>
          <cell r="D466">
            <v>0</v>
          </cell>
          <cell r="E466">
            <v>0</v>
          </cell>
          <cell r="F466" t="str">
            <v>N.A.</v>
          </cell>
          <cell r="G466">
            <v>0</v>
          </cell>
          <cell r="H466" t="str">
            <v>N.A.</v>
          </cell>
        </row>
        <row r="468">
          <cell r="B468" t="str">
            <v>TOTAL GASTOS FUNCIONAMIENTO</v>
          </cell>
          <cell r="C468">
            <v>4565</v>
          </cell>
          <cell r="D468">
            <v>4565</v>
          </cell>
          <cell r="E468">
            <v>5171</v>
          </cell>
          <cell r="F468">
            <v>113.27491785323112</v>
          </cell>
          <cell r="G468">
            <v>3042.2309999999998</v>
          </cell>
          <cell r="H468">
            <v>69.97394346451668</v>
          </cell>
        </row>
        <row r="469">
          <cell r="B469" t="str">
            <v>GASTOS POR DIVISIÓN</v>
          </cell>
        </row>
        <row r="470">
          <cell r="B470" t="str">
            <v>Secretaría General</v>
          </cell>
          <cell r="C470">
            <v>1900</v>
          </cell>
          <cell r="D470">
            <v>1900</v>
          </cell>
          <cell r="E470">
            <v>1742</v>
          </cell>
          <cell r="F470">
            <v>91.684210526315795</v>
          </cell>
          <cell r="G470">
            <v>1559</v>
          </cell>
          <cell r="H470">
            <v>11.738293778062861</v>
          </cell>
        </row>
        <row r="471">
          <cell r="B471" t="str">
            <v>Jurídica</v>
          </cell>
          <cell r="C471">
            <v>2665</v>
          </cell>
          <cell r="D471">
            <v>2665</v>
          </cell>
          <cell r="E471">
            <v>2401</v>
          </cell>
          <cell r="F471">
            <v>90.093808630393994</v>
          </cell>
          <cell r="G471">
            <v>1483</v>
          </cell>
          <cell r="H471">
            <v>61.901550910316928</v>
          </cell>
        </row>
        <row r="472">
          <cell r="B472" t="str">
            <v>SUBTOTAL</v>
          </cell>
          <cell r="C472">
            <v>4565</v>
          </cell>
          <cell r="D472">
            <v>4565</v>
          </cell>
          <cell r="E472">
            <v>4143</v>
          </cell>
          <cell r="F472">
            <v>90.755750273822571</v>
          </cell>
          <cell r="G472">
            <v>3042</v>
          </cell>
          <cell r="H472">
            <v>36.193293885601577</v>
          </cell>
        </row>
        <row r="473">
          <cell r="B473" t="str">
            <v xml:space="preserve">Depreciación </v>
          </cell>
          <cell r="C473">
            <v>0</v>
          </cell>
          <cell r="D473">
            <v>0</v>
          </cell>
          <cell r="E473">
            <v>168</v>
          </cell>
          <cell r="F473" t="str">
            <v>N.A.</v>
          </cell>
          <cell r="G473">
            <v>0</v>
          </cell>
          <cell r="H473" t="str">
            <v>N.A.</v>
          </cell>
        </row>
        <row r="474">
          <cell r="B474" t="str">
            <v>Cálculo Actuarial</v>
          </cell>
          <cell r="C474">
            <v>0</v>
          </cell>
          <cell r="D474">
            <v>0</v>
          </cell>
          <cell r="E474">
            <v>860</v>
          </cell>
          <cell r="F474" t="str">
            <v>N.A.</v>
          </cell>
          <cell r="G474">
            <v>0</v>
          </cell>
          <cell r="H474" t="str">
            <v>N.A.</v>
          </cell>
        </row>
        <row r="475">
          <cell r="B475" t="str">
            <v>TOTAL GASTOS GERENCIA</v>
          </cell>
          <cell r="C475">
            <v>4565</v>
          </cell>
          <cell r="D475">
            <v>4565</v>
          </cell>
          <cell r="E475">
            <v>5171</v>
          </cell>
          <cell r="F475">
            <v>113.27491785323112</v>
          </cell>
          <cell r="G475">
            <v>3042</v>
          </cell>
          <cell r="H475">
            <v>69.986850756081523</v>
          </cell>
        </row>
        <row r="479">
          <cell r="B479" t="str">
            <v>División Programación Financiera</v>
          </cell>
          <cell r="G479" t="str">
            <v xml:space="preserve"> </v>
          </cell>
        </row>
        <row r="480">
          <cell r="B480" t="str">
            <v>Depto. Programación y Control Presupuestal</v>
          </cell>
        </row>
        <row r="481">
          <cell r="B481" t="str">
            <v>U/EjecucEPM12.Xls.Grupo Ejecución</v>
          </cell>
        </row>
        <row r="482">
          <cell r="B482">
            <v>35505.516907291669</v>
          </cell>
        </row>
        <row r="484">
          <cell r="B484" t="str">
            <v>GERENCIA GENERAL</v>
          </cell>
        </row>
        <row r="485">
          <cell r="B485" t="str">
            <v>GASTOS FUNCIONAMIENTO Y ADMINISTRACIÓN</v>
          </cell>
        </row>
        <row r="486">
          <cell r="B486">
            <v>1996</v>
          </cell>
        </row>
        <row r="487">
          <cell r="B487" t="str">
            <v xml:space="preserve">Millones de Pesos </v>
          </cell>
        </row>
        <row r="488">
          <cell r="C488" t="str">
            <v>Total</v>
          </cell>
          <cell r="D488" t="str">
            <v>Enero 01 - Diciembre 31</v>
          </cell>
          <cell r="G488" t="str">
            <v>Diciembre / 95</v>
          </cell>
        </row>
        <row r="489">
          <cell r="B489" t="str">
            <v>Concepto Presupuestal</v>
          </cell>
          <cell r="C489" t="str">
            <v>Presupto.                                                                                                                              Año</v>
          </cell>
          <cell r="D489" t="str">
            <v>Presupto. Acumulado</v>
          </cell>
          <cell r="E489" t="str">
            <v>Rtado. Acum.                                                                                                                        Año Actual</v>
          </cell>
          <cell r="F489" t="str">
            <v>Cumpl. %</v>
          </cell>
          <cell r="G489" t="str">
            <v>Rtado. Acum.                                                                                                                        Año Ant.</v>
          </cell>
          <cell r="H489" t="str">
            <v>Variac.  95-96</v>
          </cell>
        </row>
        <row r="490">
          <cell r="B490" t="str">
            <v>Mano de Obra</v>
          </cell>
          <cell r="C490">
            <v>290</v>
          </cell>
          <cell r="D490">
            <v>290</v>
          </cell>
          <cell r="E490">
            <v>226</v>
          </cell>
          <cell r="F490">
            <v>77.931034482758619</v>
          </cell>
          <cell r="G490">
            <v>171</v>
          </cell>
          <cell r="H490">
            <v>32.163742690058477</v>
          </cell>
        </row>
        <row r="491">
          <cell r="B491" t="str">
            <v>Prestaciones Sociales</v>
          </cell>
          <cell r="C491">
            <v>257</v>
          </cell>
          <cell r="D491">
            <v>257</v>
          </cell>
          <cell r="E491">
            <v>193</v>
          </cell>
          <cell r="F491">
            <v>75.097276264591443</v>
          </cell>
          <cell r="G491">
            <v>149</v>
          </cell>
          <cell r="H491">
            <v>29.530201342281881</v>
          </cell>
        </row>
        <row r="492">
          <cell r="B492" t="str">
            <v>Otras Prestaciones Sociales</v>
          </cell>
          <cell r="C492">
            <v>184</v>
          </cell>
          <cell r="D492">
            <v>184</v>
          </cell>
          <cell r="E492">
            <v>195</v>
          </cell>
          <cell r="F492">
            <v>105.9782608695652</v>
          </cell>
          <cell r="G492">
            <v>149</v>
          </cell>
          <cell r="H492">
            <v>30.872483221476511</v>
          </cell>
        </row>
        <row r="493">
          <cell r="B493" t="str">
            <v>Salud y Seguridad Social</v>
          </cell>
          <cell r="C493">
            <v>66</v>
          </cell>
          <cell r="D493">
            <v>66</v>
          </cell>
          <cell r="E493">
            <v>40</v>
          </cell>
          <cell r="F493">
            <v>60.606060606060609</v>
          </cell>
          <cell r="G493">
            <v>20</v>
          </cell>
          <cell r="H493">
            <v>100</v>
          </cell>
        </row>
        <row r="494">
          <cell r="B494" t="str">
            <v>Materiales</v>
          </cell>
          <cell r="C494">
            <v>11</v>
          </cell>
          <cell r="D494">
            <v>11</v>
          </cell>
          <cell r="E494">
            <v>18</v>
          </cell>
          <cell r="F494">
            <v>163.63636363636363</v>
          </cell>
          <cell r="G494">
            <v>26</v>
          </cell>
          <cell r="H494">
            <v>-30.76923076923077</v>
          </cell>
        </row>
        <row r="495">
          <cell r="B495" t="str">
            <v>Mantenimiento Vehículos</v>
          </cell>
          <cell r="C495">
            <v>0</v>
          </cell>
          <cell r="D495">
            <v>0</v>
          </cell>
          <cell r="E495">
            <v>0</v>
          </cell>
          <cell r="F495" t="str">
            <v>N.A.</v>
          </cell>
          <cell r="G495">
            <v>0</v>
          </cell>
          <cell r="H495" t="str">
            <v>N.A.</v>
          </cell>
        </row>
        <row r="496">
          <cell r="B496" t="str">
            <v>Contratos de Mmto., Instalac., Redes y Equipos</v>
          </cell>
          <cell r="C496">
            <v>32</v>
          </cell>
          <cell r="D496">
            <v>32</v>
          </cell>
          <cell r="E496">
            <v>29</v>
          </cell>
          <cell r="F496">
            <v>90.625</v>
          </cell>
          <cell r="G496">
            <v>5</v>
          </cell>
          <cell r="H496">
            <v>480</v>
          </cell>
        </row>
        <row r="497">
          <cell r="B497" t="str">
            <v>Servicios Públicos</v>
          </cell>
          <cell r="C497">
            <v>0</v>
          </cell>
          <cell r="D497">
            <v>0</v>
          </cell>
          <cell r="E497">
            <v>15</v>
          </cell>
          <cell r="F497" t="str">
            <v>N.A.</v>
          </cell>
          <cell r="G497">
            <v>0.29499999999999998</v>
          </cell>
          <cell r="H497">
            <v>4984.7457627118647</v>
          </cell>
        </row>
        <row r="498">
          <cell r="B498" t="str">
            <v>Vigilancia</v>
          </cell>
          <cell r="C498">
            <v>0</v>
          </cell>
          <cell r="D498">
            <v>0</v>
          </cell>
          <cell r="E498">
            <v>0</v>
          </cell>
          <cell r="F498" t="str">
            <v>N.A.</v>
          </cell>
          <cell r="G498">
            <v>0</v>
          </cell>
          <cell r="H498" t="str">
            <v>N.A.</v>
          </cell>
        </row>
        <row r="499">
          <cell r="B499" t="str">
            <v>Seguros y Siniestros</v>
          </cell>
          <cell r="C499">
            <v>0</v>
          </cell>
          <cell r="D499">
            <v>0</v>
          </cell>
          <cell r="E499">
            <v>0</v>
          </cell>
          <cell r="F499" t="str">
            <v>N.A.</v>
          </cell>
          <cell r="G499">
            <v>0</v>
          </cell>
          <cell r="H499" t="str">
            <v>N.A.</v>
          </cell>
        </row>
        <row r="500">
          <cell r="B500" t="str">
            <v>Jubilaciones</v>
          </cell>
          <cell r="C500">
            <v>0</v>
          </cell>
          <cell r="D500">
            <v>0</v>
          </cell>
          <cell r="E500">
            <v>0</v>
          </cell>
          <cell r="F500" t="str">
            <v>N.A.</v>
          </cell>
          <cell r="G500">
            <v>0</v>
          </cell>
          <cell r="H500" t="str">
            <v>N.A.</v>
          </cell>
        </row>
        <row r="501">
          <cell r="B501" t="str">
            <v>Control Fiscal</v>
          </cell>
          <cell r="C501">
            <v>0</v>
          </cell>
          <cell r="D501">
            <v>0</v>
          </cell>
          <cell r="E501">
            <v>0</v>
          </cell>
          <cell r="F501" t="str">
            <v>N.A.</v>
          </cell>
          <cell r="G501">
            <v>0</v>
          </cell>
          <cell r="H501" t="str">
            <v>N.A.</v>
          </cell>
        </row>
        <row r="502">
          <cell r="B502" t="str">
            <v>Otros Gastos</v>
          </cell>
          <cell r="C502">
            <v>1852</v>
          </cell>
          <cell r="D502">
            <v>1852</v>
          </cell>
          <cell r="E502">
            <v>1944</v>
          </cell>
          <cell r="F502">
            <v>104.96760259179266</v>
          </cell>
          <cell r="G502">
            <v>1463</v>
          </cell>
          <cell r="H502">
            <v>32.877648667122351</v>
          </cell>
        </row>
        <row r="504">
          <cell r="B504" t="str">
            <v>SUB- TOTAL GASTOS FUNCIONAMIENTO</v>
          </cell>
          <cell r="C504">
            <v>2692</v>
          </cell>
          <cell r="D504">
            <v>2692</v>
          </cell>
          <cell r="E504">
            <v>2660</v>
          </cell>
          <cell r="F504">
            <v>98.811292719167909</v>
          </cell>
          <cell r="G504">
            <v>1983.2950000000001</v>
          </cell>
          <cell r="H504">
            <v>34.120239298742746</v>
          </cell>
        </row>
        <row r="505">
          <cell r="B505" t="str">
            <v>Depreciación</v>
          </cell>
          <cell r="C505">
            <v>0</v>
          </cell>
          <cell r="D505">
            <v>0</v>
          </cell>
          <cell r="E505">
            <v>61</v>
          </cell>
          <cell r="F505" t="str">
            <v>N.A.</v>
          </cell>
          <cell r="G505">
            <v>0</v>
          </cell>
          <cell r="H505" t="str">
            <v>N.A.</v>
          </cell>
        </row>
        <row r="506">
          <cell r="B506" t="str">
            <v>Cálculo Actuarial</v>
          </cell>
          <cell r="C506">
            <v>0</v>
          </cell>
          <cell r="D506">
            <v>0</v>
          </cell>
          <cell r="E506">
            <v>155</v>
          </cell>
          <cell r="F506" t="str">
            <v>N.A.</v>
          </cell>
          <cell r="G506">
            <v>0</v>
          </cell>
          <cell r="H506" t="str">
            <v>N.A.</v>
          </cell>
        </row>
        <row r="507">
          <cell r="B507" t="str">
            <v>Provisión y Amortización Diferidos</v>
          </cell>
          <cell r="C507">
            <v>0</v>
          </cell>
          <cell r="D507">
            <v>0</v>
          </cell>
          <cell r="E507">
            <v>0</v>
          </cell>
          <cell r="F507" t="str">
            <v>N.A.</v>
          </cell>
          <cell r="G507">
            <v>0</v>
          </cell>
          <cell r="H507" t="str">
            <v>N.A.</v>
          </cell>
        </row>
        <row r="508">
          <cell r="B508" t="str">
            <v>Aportes y Transferencias</v>
          </cell>
          <cell r="C508">
            <v>0</v>
          </cell>
          <cell r="D508">
            <v>0</v>
          </cell>
          <cell r="E508">
            <v>0</v>
          </cell>
          <cell r="F508" t="str">
            <v>N.A.</v>
          </cell>
          <cell r="G508">
            <v>0</v>
          </cell>
          <cell r="H508" t="str">
            <v>N.A.</v>
          </cell>
        </row>
        <row r="509">
          <cell r="B509" t="str">
            <v>Compras de Energía y Gas - Pagos por Red</v>
          </cell>
          <cell r="C509">
            <v>0</v>
          </cell>
          <cell r="D509">
            <v>0</v>
          </cell>
          <cell r="E509">
            <v>0</v>
          </cell>
          <cell r="F509" t="str">
            <v>N.A.</v>
          </cell>
          <cell r="G509">
            <v>0</v>
          </cell>
          <cell r="H509" t="str">
            <v>N.A.</v>
          </cell>
        </row>
        <row r="511">
          <cell r="B511" t="str">
            <v>TOTAL GASTOS FUNCIONAMIENTO</v>
          </cell>
          <cell r="C511">
            <v>2692</v>
          </cell>
          <cell r="D511">
            <v>2692</v>
          </cell>
          <cell r="E511">
            <v>2876</v>
          </cell>
          <cell r="F511">
            <v>106.83506686478455</v>
          </cell>
          <cell r="G511">
            <v>1983.2950000000001</v>
          </cell>
          <cell r="H511">
            <v>45.0112060989414</v>
          </cell>
        </row>
        <row r="515">
          <cell r="B515" t="str">
            <v>División Programación Financiera</v>
          </cell>
          <cell r="G515" t="str">
            <v xml:space="preserve"> </v>
          </cell>
        </row>
        <row r="516">
          <cell r="B516" t="str">
            <v>Depto. Programación y Control Presupuestal</v>
          </cell>
        </row>
        <row r="517">
          <cell r="B517" t="str">
            <v>U/EjecucEPM12.Xls.Grupo Ejecución</v>
          </cell>
        </row>
        <row r="518">
          <cell r="B518">
            <v>35505.516907291669</v>
          </cell>
        </row>
        <row r="520">
          <cell r="B520" t="str">
            <v>EMPRESAS PÚBLICAS DE MEDELLÍN</v>
          </cell>
        </row>
        <row r="521">
          <cell r="B521" t="str">
            <v>GASTOS FUNCIONAMIENTO Y ADMINISTRACIÓN</v>
          </cell>
        </row>
        <row r="522">
          <cell r="B522">
            <v>1996</v>
          </cell>
        </row>
        <row r="523">
          <cell r="B523" t="str">
            <v xml:space="preserve">Millones de Pesos </v>
          </cell>
        </row>
        <row r="524">
          <cell r="C524" t="str">
            <v>Total</v>
          </cell>
          <cell r="D524" t="str">
            <v>Enero 01 - Diciembre 31</v>
          </cell>
          <cell r="G524" t="str">
            <v>Diciembre / 95</v>
          </cell>
        </row>
        <row r="525">
          <cell r="B525" t="str">
            <v>Concepto Presupuestal</v>
          </cell>
          <cell r="C525" t="str">
            <v>Presupto.                                                                                                                              Año</v>
          </cell>
          <cell r="D525" t="str">
            <v>Presupto. Acumulado</v>
          </cell>
          <cell r="E525" t="str">
            <v>Rtado. Acum.                                                                                                                        Año Actual</v>
          </cell>
          <cell r="F525" t="str">
            <v>Cumpl. %</v>
          </cell>
          <cell r="G525" t="str">
            <v>Rtado. Acum.                                                                                                                        Año Ant.</v>
          </cell>
          <cell r="H525" t="str">
            <v>Variac.  95-96</v>
          </cell>
        </row>
        <row r="526">
          <cell r="B526" t="str">
            <v>Mano de Obra</v>
          </cell>
          <cell r="C526">
            <v>35901</v>
          </cell>
          <cell r="D526">
            <v>35901</v>
          </cell>
          <cell r="E526">
            <v>34755</v>
          </cell>
          <cell r="F526">
            <v>96.80788835965572</v>
          </cell>
          <cell r="G526">
            <v>26504</v>
          </cell>
          <cell r="H526">
            <v>31.131150015092064</v>
          </cell>
        </row>
        <row r="527">
          <cell r="B527" t="str">
            <v>Prestaciones Sociales</v>
          </cell>
          <cell r="C527">
            <v>31858</v>
          </cell>
          <cell r="D527">
            <v>31858</v>
          </cell>
          <cell r="E527">
            <v>29744</v>
          </cell>
          <cell r="F527">
            <v>93.36430409944127</v>
          </cell>
          <cell r="G527">
            <v>23046</v>
          </cell>
          <cell r="H527">
            <v>29.063611906621539</v>
          </cell>
        </row>
        <row r="528">
          <cell r="B528" t="str">
            <v>Otras Prestaciones Sociales</v>
          </cell>
          <cell r="C528">
            <v>11025</v>
          </cell>
          <cell r="D528">
            <v>11025</v>
          </cell>
          <cell r="E528">
            <v>10322</v>
          </cell>
          <cell r="F528">
            <v>93.62358276643991</v>
          </cell>
          <cell r="G528">
            <v>8333.2309999999998</v>
          </cell>
          <cell r="H528">
            <v>23.865521068598724</v>
          </cell>
        </row>
        <row r="529">
          <cell r="B529" t="str">
            <v>Salud y Seguridad Social</v>
          </cell>
          <cell r="C529">
            <v>8175</v>
          </cell>
          <cell r="D529">
            <v>8175</v>
          </cell>
          <cell r="E529">
            <v>9169</v>
          </cell>
          <cell r="F529">
            <v>112.15902140672782</v>
          </cell>
          <cell r="G529">
            <v>3722</v>
          </cell>
          <cell r="H529">
            <v>146.34605051047825</v>
          </cell>
        </row>
        <row r="530">
          <cell r="B530" t="str">
            <v>Materiales</v>
          </cell>
          <cell r="C530">
            <v>10509.213</v>
          </cell>
          <cell r="D530">
            <v>10509.138000000001</v>
          </cell>
          <cell r="E530">
            <v>8417</v>
          </cell>
          <cell r="F530">
            <v>80.092201662971789</v>
          </cell>
          <cell r="G530">
            <v>7105</v>
          </cell>
          <cell r="H530">
            <v>18.465869106263195</v>
          </cell>
        </row>
        <row r="531">
          <cell r="B531" t="str">
            <v>Mantenimiento Vehículos</v>
          </cell>
          <cell r="C531">
            <v>4386</v>
          </cell>
          <cell r="D531">
            <v>4386</v>
          </cell>
          <cell r="E531">
            <v>4412</v>
          </cell>
          <cell r="F531">
            <v>100.59279525763793</v>
          </cell>
          <cell r="G531">
            <v>3407</v>
          </cell>
          <cell r="H531">
            <v>29.498092163193423</v>
          </cell>
        </row>
        <row r="532">
          <cell r="B532" t="str">
            <v>Contratos de Mmto., Instalac., Redes y Equipos</v>
          </cell>
          <cell r="C532">
            <v>19453</v>
          </cell>
          <cell r="D532">
            <v>19453</v>
          </cell>
          <cell r="E532">
            <v>16287</v>
          </cell>
          <cell r="F532">
            <v>83.724875340564438</v>
          </cell>
          <cell r="G532">
            <v>9202</v>
          </cell>
          <cell r="H532">
            <v>76.994131710497712</v>
          </cell>
        </row>
        <row r="533">
          <cell r="B533" t="str">
            <v>Servicios Públicos</v>
          </cell>
          <cell r="C533">
            <v>10718</v>
          </cell>
          <cell r="D533">
            <v>10718</v>
          </cell>
          <cell r="E533">
            <v>10448</v>
          </cell>
          <cell r="F533">
            <v>97.480873297256949</v>
          </cell>
          <cell r="G533">
            <v>8417.2950000000001</v>
          </cell>
          <cell r="H533">
            <v>24.125387075063902</v>
          </cell>
        </row>
        <row r="534">
          <cell r="B534" t="str">
            <v>Vigilancia</v>
          </cell>
          <cell r="C534">
            <v>5634</v>
          </cell>
          <cell r="D534">
            <v>5634</v>
          </cell>
          <cell r="E534">
            <v>5360</v>
          </cell>
          <cell r="F534">
            <v>95.136670216542413</v>
          </cell>
          <cell r="G534">
            <v>2193</v>
          </cell>
          <cell r="H534">
            <v>144.4140446876425</v>
          </cell>
        </row>
        <row r="535">
          <cell r="B535" t="str">
            <v>Seguros y Siniestros</v>
          </cell>
          <cell r="C535">
            <v>5501</v>
          </cell>
          <cell r="D535">
            <v>5501</v>
          </cell>
          <cell r="E535">
            <v>4344</v>
          </cell>
          <cell r="F535">
            <v>78.967460461734234</v>
          </cell>
          <cell r="G535">
            <v>5445</v>
          </cell>
          <cell r="H535">
            <v>-20.22038567493113</v>
          </cell>
        </row>
        <row r="536">
          <cell r="B536" t="str">
            <v>Jubilaciones</v>
          </cell>
          <cell r="C536">
            <v>11285</v>
          </cell>
          <cell r="D536">
            <v>11285</v>
          </cell>
          <cell r="E536">
            <v>10618</v>
          </cell>
          <cell r="F536">
            <v>94.089499335400973</v>
          </cell>
          <cell r="G536">
            <v>8128</v>
          </cell>
          <cell r="H536">
            <v>30.634842519685041</v>
          </cell>
        </row>
        <row r="537">
          <cell r="B537" t="str">
            <v>Control Fiscal</v>
          </cell>
          <cell r="C537">
            <v>4729</v>
          </cell>
          <cell r="D537">
            <v>4729</v>
          </cell>
          <cell r="E537">
            <v>5168</v>
          </cell>
          <cell r="F537">
            <v>109.28314654260942</v>
          </cell>
          <cell r="G537">
            <v>3981</v>
          </cell>
          <cell r="H537">
            <v>29.816628987691534</v>
          </cell>
        </row>
        <row r="538">
          <cell r="B538" t="str">
            <v>Otros Gastos</v>
          </cell>
          <cell r="C538">
            <v>11343</v>
          </cell>
          <cell r="D538">
            <v>11343</v>
          </cell>
          <cell r="E538">
            <v>11539</v>
          </cell>
          <cell r="F538">
            <v>101.7279379352905</v>
          </cell>
          <cell r="G538">
            <v>8236</v>
          </cell>
          <cell r="H538">
            <v>40.104419621175332</v>
          </cell>
        </row>
        <row r="541">
          <cell r="B541" t="str">
            <v>SUB- TOTAL GASTOS FUNCIONAMIENTO</v>
          </cell>
          <cell r="C541">
            <v>170517.21299999999</v>
          </cell>
          <cell r="D541">
            <v>170517.13800000001</v>
          </cell>
          <cell r="E541">
            <v>160589</v>
          </cell>
          <cell r="F541">
            <v>94.177630403343969</v>
          </cell>
          <cell r="G541">
            <v>117719.526</v>
          </cell>
          <cell r="H541">
            <v>36.416621317350533</v>
          </cell>
        </row>
        <row r="542">
          <cell r="B542" t="str">
            <v>Depreciación</v>
          </cell>
          <cell r="C542">
            <v>146490</v>
          </cell>
          <cell r="D542">
            <v>146490</v>
          </cell>
          <cell r="E542">
            <v>118813</v>
          </cell>
          <cell r="F542">
            <v>81.106560174755955</v>
          </cell>
          <cell r="G542">
            <v>101334</v>
          </cell>
          <cell r="H542">
            <v>17.24889967829159</v>
          </cell>
        </row>
        <row r="543">
          <cell r="B543" t="str">
            <v>Cálculo Actuarial</v>
          </cell>
          <cell r="C543">
            <v>33912</v>
          </cell>
          <cell r="D543">
            <v>33912</v>
          </cell>
          <cell r="E543">
            <v>43932</v>
          </cell>
          <cell r="F543">
            <v>129.54706298655344</v>
          </cell>
          <cell r="G543">
            <v>35023</v>
          </cell>
          <cell r="H543">
            <v>25.43756959712189</v>
          </cell>
        </row>
        <row r="544">
          <cell r="B544" t="str">
            <v>Provisión y Amortización Diferidos</v>
          </cell>
          <cell r="C544">
            <v>0</v>
          </cell>
          <cell r="D544">
            <v>0</v>
          </cell>
          <cell r="E544">
            <v>0</v>
          </cell>
          <cell r="F544" t="str">
            <v>N.A.</v>
          </cell>
          <cell r="G544">
            <v>0</v>
          </cell>
          <cell r="H544" t="str">
            <v>N.A.</v>
          </cell>
        </row>
        <row r="545">
          <cell r="B545" t="str">
            <v>Aportes y Transferencias</v>
          </cell>
          <cell r="C545">
            <v>0</v>
          </cell>
          <cell r="D545">
            <v>0</v>
          </cell>
          <cell r="E545">
            <v>0</v>
          </cell>
          <cell r="F545" t="str">
            <v>N.A.</v>
          </cell>
          <cell r="G545">
            <v>0</v>
          </cell>
          <cell r="H545" t="str">
            <v>N.A.</v>
          </cell>
        </row>
        <row r="546">
          <cell r="B546" t="str">
            <v>Compras de Energía y Gas - Pagos por Red</v>
          </cell>
          <cell r="C546">
            <v>0</v>
          </cell>
          <cell r="D546">
            <v>0</v>
          </cell>
          <cell r="E546">
            <v>0</v>
          </cell>
          <cell r="F546" t="str">
            <v>N.A.</v>
          </cell>
          <cell r="G546">
            <v>0</v>
          </cell>
          <cell r="H546" t="str">
            <v>N.A.</v>
          </cell>
        </row>
        <row r="548">
          <cell r="B548" t="str">
            <v>TOTAL EPM</v>
          </cell>
          <cell r="C548">
            <v>350919.21299999999</v>
          </cell>
          <cell r="D548">
            <v>350919.13800000004</v>
          </cell>
          <cell r="E548">
            <v>323334</v>
          </cell>
          <cell r="F548">
            <v>92.139175378915922</v>
          </cell>
          <cell r="G548">
            <v>254076.52600000001</v>
          </cell>
          <cell r="H548">
            <v>27.258509509060268</v>
          </cell>
        </row>
        <row r="550">
          <cell r="B550" t="str">
            <v>GASTOS POR GERENCIA</v>
          </cell>
        </row>
        <row r="551">
          <cell r="B551" t="str">
            <v>Acueducto y Alcantarillado</v>
          </cell>
          <cell r="C551">
            <v>29008</v>
          </cell>
          <cell r="D551">
            <v>29008</v>
          </cell>
          <cell r="E551">
            <v>27437</v>
          </cell>
          <cell r="F551">
            <v>94.584252619966904</v>
          </cell>
          <cell r="G551">
            <v>18830</v>
          </cell>
          <cell r="H551">
            <v>45.708975039830058</v>
          </cell>
        </row>
        <row r="552">
          <cell r="B552" t="str">
            <v>Generación de Energía</v>
          </cell>
          <cell r="C552">
            <v>13923</v>
          </cell>
          <cell r="D552">
            <v>13923</v>
          </cell>
          <cell r="E552">
            <v>15043</v>
          </cell>
          <cell r="F552">
            <v>108.04424333836099</v>
          </cell>
          <cell r="G552">
            <v>9823</v>
          </cell>
          <cell r="H552">
            <v>53.140588414944524</v>
          </cell>
        </row>
        <row r="553">
          <cell r="B553" t="str">
            <v>Distribución de Energía</v>
          </cell>
          <cell r="C553">
            <v>15899</v>
          </cell>
          <cell r="D553">
            <v>15899</v>
          </cell>
          <cell r="E553">
            <v>14090</v>
          </cell>
          <cell r="F553">
            <v>88.621925907289764</v>
          </cell>
          <cell r="G553">
            <v>9710</v>
          </cell>
          <cell r="H553">
            <v>45.1081359423275</v>
          </cell>
        </row>
        <row r="554">
          <cell r="B554" t="str">
            <v>Distribución de Gas</v>
          </cell>
          <cell r="C554">
            <v>0</v>
          </cell>
          <cell r="D554">
            <v>0</v>
          </cell>
          <cell r="E554">
            <v>0</v>
          </cell>
          <cell r="F554" t="str">
            <v>N.A.</v>
          </cell>
          <cell r="G554">
            <v>0</v>
          </cell>
          <cell r="H554" t="str">
            <v>N.A.</v>
          </cell>
        </row>
        <row r="555">
          <cell r="B555" t="str">
            <v>Telecomunicaciones</v>
          </cell>
          <cell r="C555">
            <v>25456</v>
          </cell>
          <cell r="D555">
            <v>25456</v>
          </cell>
          <cell r="E555">
            <v>22244</v>
          </cell>
          <cell r="F555">
            <v>87.38214959145192</v>
          </cell>
          <cell r="G555">
            <v>13199</v>
          </cell>
          <cell r="H555">
            <v>68.527918781725887</v>
          </cell>
        </row>
        <row r="556">
          <cell r="B556" t="str">
            <v>G. Administrativa</v>
          </cell>
          <cell r="C556">
            <v>42259</v>
          </cell>
          <cell r="D556">
            <v>42259</v>
          </cell>
          <cell r="E556">
            <v>45135</v>
          </cell>
          <cell r="F556">
            <v>106.80565086727087</v>
          </cell>
          <cell r="G556">
            <v>30501</v>
          </cell>
          <cell r="H556">
            <v>47.978754794924754</v>
          </cell>
        </row>
        <row r="557">
          <cell r="B557" t="str">
            <v>G. Financiera</v>
          </cell>
          <cell r="C557">
            <v>19496</v>
          </cell>
          <cell r="D557">
            <v>19496</v>
          </cell>
          <cell r="E557">
            <v>17221</v>
          </cell>
          <cell r="F557">
            <v>88.330939679934346</v>
          </cell>
          <cell r="G557">
            <v>14600</v>
          </cell>
          <cell r="H557">
            <v>17.952054794520546</v>
          </cell>
        </row>
        <row r="558">
          <cell r="B558" t="str">
            <v>D. Planeación</v>
          </cell>
          <cell r="C558">
            <v>0</v>
          </cell>
          <cell r="D558">
            <v>0</v>
          </cell>
          <cell r="E558">
            <v>0</v>
          </cell>
          <cell r="F558" t="str">
            <v>N.A.</v>
          </cell>
          <cell r="G558">
            <v>0</v>
          </cell>
          <cell r="H558" t="str">
            <v>N.A.</v>
          </cell>
        </row>
        <row r="559">
          <cell r="B559" t="str">
            <v>D. Informática</v>
          </cell>
          <cell r="C559">
            <v>5464</v>
          </cell>
          <cell r="D559">
            <v>5464</v>
          </cell>
          <cell r="E559">
            <v>4886</v>
          </cell>
          <cell r="F559">
            <v>89.42166910688141</v>
          </cell>
          <cell r="G559">
            <v>4068</v>
          </cell>
          <cell r="H559">
            <v>20.108161258603737</v>
          </cell>
        </row>
        <row r="560">
          <cell r="B560" t="str">
            <v>D. Control Interno</v>
          </cell>
          <cell r="C560">
            <v>882.21299999999997</v>
          </cell>
          <cell r="D560">
            <v>882.13800000000003</v>
          </cell>
          <cell r="E560">
            <v>794</v>
          </cell>
          <cell r="F560">
            <v>90.008592759862978</v>
          </cell>
          <cell r="G560">
            <v>638</v>
          </cell>
          <cell r="H560">
            <v>24.451410658307211</v>
          </cell>
        </row>
        <row r="561">
          <cell r="B561" t="str">
            <v>Secretaría General</v>
          </cell>
          <cell r="C561">
            <v>4565</v>
          </cell>
          <cell r="D561">
            <v>4565</v>
          </cell>
          <cell r="E561">
            <v>4143</v>
          </cell>
          <cell r="F561">
            <v>90.755750273822571</v>
          </cell>
          <cell r="G561">
            <v>3042.2309999999998</v>
          </cell>
          <cell r="H561">
            <v>36.182952576579503</v>
          </cell>
        </row>
        <row r="562">
          <cell r="B562" t="str">
            <v>Gerencia General</v>
          </cell>
          <cell r="C562">
            <v>2692</v>
          </cell>
          <cell r="D562">
            <v>2692</v>
          </cell>
          <cell r="E562">
            <v>2660</v>
          </cell>
          <cell r="F562">
            <v>98.811292719167909</v>
          </cell>
          <cell r="G562">
            <v>1983.2950000000001</v>
          </cell>
          <cell r="H562">
            <v>34.120239298742746</v>
          </cell>
        </row>
        <row r="563">
          <cell r="B563" t="str">
            <v>Control Fiscal</v>
          </cell>
          <cell r="C563">
            <v>4729</v>
          </cell>
          <cell r="D563">
            <v>4729</v>
          </cell>
          <cell r="E563">
            <v>5168</v>
          </cell>
          <cell r="F563">
            <v>109.28314654260942</v>
          </cell>
          <cell r="G563">
            <v>3981</v>
          </cell>
          <cell r="H563">
            <v>29.816628987691534</v>
          </cell>
        </row>
        <row r="564">
          <cell r="B564" t="str">
            <v>Gastos Generales de Operación y Administración</v>
          </cell>
          <cell r="C564">
            <v>6144</v>
          </cell>
          <cell r="D564">
            <v>6144</v>
          </cell>
          <cell r="E564">
            <v>1762</v>
          </cell>
          <cell r="F564">
            <v>28.678385416666664</v>
          </cell>
          <cell r="G564">
            <v>7344</v>
          </cell>
          <cell r="H564">
            <v>-76.007625272331154</v>
          </cell>
        </row>
        <row r="566">
          <cell r="B566" t="str">
            <v>SUBTOTAL  EPM</v>
          </cell>
          <cell r="C566">
            <v>170517.21299999999</v>
          </cell>
          <cell r="D566">
            <v>170517.13800000001</v>
          </cell>
          <cell r="E566">
            <v>160589</v>
          </cell>
          <cell r="F566">
            <v>94.177630403343969</v>
          </cell>
          <cell r="G566">
            <v>117719.526</v>
          </cell>
          <cell r="H566">
            <v>36.416621317350533</v>
          </cell>
        </row>
        <row r="567">
          <cell r="B567" t="str">
            <v>Depreciación</v>
          </cell>
          <cell r="C567">
            <v>146490</v>
          </cell>
          <cell r="D567">
            <v>146490</v>
          </cell>
          <cell r="E567">
            <v>118813</v>
          </cell>
          <cell r="F567">
            <v>81.106560174755955</v>
          </cell>
          <cell r="G567">
            <v>101334</v>
          </cell>
          <cell r="H567">
            <v>17.24889967829159</v>
          </cell>
        </row>
        <row r="568">
          <cell r="B568" t="str">
            <v>Cálculo Actuarial</v>
          </cell>
          <cell r="C568">
            <v>33912</v>
          </cell>
          <cell r="D568">
            <v>33912</v>
          </cell>
          <cell r="E568">
            <v>43932</v>
          </cell>
          <cell r="F568">
            <v>129.54706298655344</v>
          </cell>
          <cell r="G568">
            <v>35023</v>
          </cell>
          <cell r="H568">
            <v>25.43756959712189</v>
          </cell>
        </row>
        <row r="570">
          <cell r="B570" t="str">
            <v>TOTAL GASTOS EPM</v>
          </cell>
          <cell r="C570">
            <v>350919.21299999999</v>
          </cell>
          <cell r="D570">
            <v>350919.13800000004</v>
          </cell>
          <cell r="E570">
            <v>323334</v>
          </cell>
          <cell r="F570">
            <v>92.139175378915922</v>
          </cell>
          <cell r="G570">
            <v>254076.52600000001</v>
          </cell>
          <cell r="H570">
            <v>27.258509509060268</v>
          </cell>
        </row>
        <row r="574">
          <cell r="B574" t="str">
            <v>División Programación Financiera</v>
          </cell>
          <cell r="G574" t="str">
            <v xml:space="preserve"> </v>
          </cell>
        </row>
        <row r="575">
          <cell r="B575" t="str">
            <v>Depto. Programación y Control Presupuestal</v>
          </cell>
        </row>
        <row r="576">
          <cell r="B576" t="str">
            <v>U/EjecucEPM12.Xls.Grupo Ejecución</v>
          </cell>
        </row>
        <row r="577">
          <cell r="B577">
            <v>35505.516907291669</v>
          </cell>
        </row>
      </sheetData>
      <sheetData sheetId="3" refreshError="1">
        <row r="16">
          <cell r="B16" t="str">
            <v>EMPRESA DE ACUEDUCTO</v>
          </cell>
        </row>
        <row r="17">
          <cell r="B17" t="str">
            <v>EJECUCION PRESUPUESTAL DE INVERSIONES</v>
          </cell>
        </row>
        <row r="18">
          <cell r="B18">
            <v>1996</v>
          </cell>
        </row>
        <row r="19">
          <cell r="B19" t="str">
            <v>Millones de Pesos</v>
          </cell>
        </row>
        <row r="20">
          <cell r="F20" t="str">
            <v>Presupuesto</v>
          </cell>
          <cell r="G20" t="str">
            <v>Presupuesto</v>
          </cell>
          <cell r="H20" t="str">
            <v>Enero 01 - Diciembre 31</v>
          </cell>
        </row>
        <row r="21">
          <cell r="F21" t="str">
            <v>Inicial                                                                                                                                                      Año</v>
          </cell>
          <cell r="G21" t="str">
            <v>Modificado Año</v>
          </cell>
          <cell r="H21" t="str">
            <v>Ppto. Modif. Acumulado</v>
          </cell>
          <cell r="I21" t="str">
            <v>Resultado Acumulado</v>
          </cell>
          <cell r="J21" t="str">
            <v>Cumpl.                                                                                                                                             %</v>
          </cell>
        </row>
        <row r="22">
          <cell r="B22" t="str">
            <v>OBRAS EN PROGRESO Y ACTIVOS FIJOS</v>
          </cell>
        </row>
        <row r="23">
          <cell r="B23" t="str">
            <v>I.</v>
          </cell>
          <cell r="D23" t="str">
            <v>INVERSIONES PROPIAS</v>
          </cell>
        </row>
        <row r="24">
          <cell r="C24" t="str">
            <v>A.</v>
          </cell>
          <cell r="D24" t="str">
            <v>PLAN DLLO SANEA/TO RIO MED. ACTO</v>
          </cell>
          <cell r="F24">
            <v>20392.7</v>
          </cell>
          <cell r="G24">
            <v>23484</v>
          </cell>
          <cell r="H24">
            <v>23484</v>
          </cell>
          <cell r="I24">
            <v>20678</v>
          </cell>
          <cell r="J24">
            <v>88.051439277806168</v>
          </cell>
        </row>
        <row r="25">
          <cell r="D25" t="str">
            <v>1.</v>
          </cell>
          <cell r="E25" t="str">
            <v>Captación, Recolección, Líneas Transmisión</v>
          </cell>
          <cell r="F25">
            <v>231.7</v>
          </cell>
          <cell r="G25">
            <v>405</v>
          </cell>
          <cell r="H25">
            <v>405</v>
          </cell>
          <cell r="I25">
            <v>382</v>
          </cell>
          <cell r="J25">
            <v>94.320987654320987</v>
          </cell>
        </row>
        <row r="26">
          <cell r="D26" t="str">
            <v>2.</v>
          </cell>
          <cell r="E26" t="str">
            <v>Tratamiento</v>
          </cell>
          <cell r="F26">
            <v>832</v>
          </cell>
          <cell r="G26">
            <v>929</v>
          </cell>
          <cell r="H26">
            <v>146</v>
          </cell>
          <cell r="I26">
            <v>0</v>
          </cell>
          <cell r="J26">
            <v>0</v>
          </cell>
        </row>
        <row r="27">
          <cell r="D27" t="str">
            <v>3.</v>
          </cell>
          <cell r="E27" t="str">
            <v>Distribución, Conducción y Transporte</v>
          </cell>
          <cell r="F27">
            <v>18690</v>
          </cell>
          <cell r="G27">
            <v>18592</v>
          </cell>
          <cell r="H27">
            <v>9449</v>
          </cell>
          <cell r="I27">
            <v>12099</v>
          </cell>
          <cell r="J27">
            <v>128.04529579849719</v>
          </cell>
        </row>
        <row r="28">
          <cell r="D28" t="str">
            <v>4.</v>
          </cell>
          <cell r="E28" t="str">
            <v>Gastos financieros</v>
          </cell>
          <cell r="F28">
            <v>1043</v>
          </cell>
          <cell r="G28">
            <v>1044</v>
          </cell>
          <cell r="H28">
            <v>696</v>
          </cell>
          <cell r="I28">
            <v>490</v>
          </cell>
          <cell r="J28">
            <v>70.402298850574709</v>
          </cell>
        </row>
        <row r="29">
          <cell r="D29" t="str">
            <v>5.</v>
          </cell>
          <cell r="E29" t="str">
            <v>Planta General</v>
          </cell>
          <cell r="F29">
            <v>2097</v>
          </cell>
          <cell r="G29">
            <v>2103</v>
          </cell>
          <cell r="H29">
            <v>1157</v>
          </cell>
          <cell r="I29">
            <v>956</v>
          </cell>
          <cell r="J29">
            <v>82.627484874675886</v>
          </cell>
        </row>
        <row r="30">
          <cell r="D30" t="str">
            <v>6.</v>
          </cell>
          <cell r="E30" t="str">
            <v>Anticipos</v>
          </cell>
          <cell r="F30">
            <v>-2501</v>
          </cell>
          <cell r="G30">
            <v>-2501</v>
          </cell>
          <cell r="H30">
            <v>-1667</v>
          </cell>
          <cell r="I30">
            <v>-1857</v>
          </cell>
          <cell r="J30" t="str">
            <v>N.A.</v>
          </cell>
        </row>
        <row r="32">
          <cell r="C32" t="str">
            <v>B.</v>
          </cell>
          <cell r="D32" t="str">
            <v>PLAN EXPANSIÓN Y OTROS</v>
          </cell>
          <cell r="F32">
            <v>10727</v>
          </cell>
          <cell r="G32">
            <v>9514</v>
          </cell>
          <cell r="H32">
            <v>9514</v>
          </cell>
          <cell r="I32">
            <v>4855</v>
          </cell>
          <cell r="J32">
            <v>51.03006096279168</v>
          </cell>
        </row>
        <row r="33">
          <cell r="D33" t="str">
            <v>1.</v>
          </cell>
          <cell r="E33" t="str">
            <v>Captación, Recolección, Líneas Transmisión</v>
          </cell>
          <cell r="F33">
            <v>616</v>
          </cell>
          <cell r="G33">
            <v>300</v>
          </cell>
          <cell r="H33">
            <v>100</v>
          </cell>
          <cell r="I33">
            <v>0</v>
          </cell>
          <cell r="J33">
            <v>0</v>
          </cell>
        </row>
        <row r="34">
          <cell r="D34" t="str">
            <v>2.</v>
          </cell>
          <cell r="E34" t="str">
            <v>Distribución, Conducción y Transporte</v>
          </cell>
          <cell r="F34">
            <v>3527</v>
          </cell>
          <cell r="G34">
            <v>3735</v>
          </cell>
          <cell r="H34">
            <v>2518</v>
          </cell>
          <cell r="I34">
            <v>319</v>
          </cell>
          <cell r="J34">
            <v>12.668784749801429</v>
          </cell>
        </row>
        <row r="35">
          <cell r="D35" t="str">
            <v>3.</v>
          </cell>
          <cell r="E35" t="str">
            <v>Tratamiento</v>
          </cell>
          <cell r="F35">
            <v>4877</v>
          </cell>
          <cell r="G35">
            <v>4945</v>
          </cell>
          <cell r="H35">
            <v>1806</v>
          </cell>
          <cell r="I35">
            <v>2047</v>
          </cell>
          <cell r="J35">
            <v>113.34440753045405</v>
          </cell>
        </row>
        <row r="36">
          <cell r="D36" t="str">
            <v>4.</v>
          </cell>
          <cell r="E36" t="str">
            <v>Planta General</v>
          </cell>
          <cell r="F36">
            <v>1079</v>
          </cell>
          <cell r="G36">
            <v>685</v>
          </cell>
          <cell r="H36">
            <v>423</v>
          </cell>
          <cell r="I36">
            <v>224</v>
          </cell>
          <cell r="J36">
            <v>52.955082742316783</v>
          </cell>
        </row>
        <row r="37">
          <cell r="D37" t="str">
            <v>5.</v>
          </cell>
          <cell r="E37" t="str">
            <v>Anticipos</v>
          </cell>
          <cell r="F37">
            <v>628</v>
          </cell>
          <cell r="G37">
            <v>628</v>
          </cell>
          <cell r="H37">
            <v>418</v>
          </cell>
          <cell r="I37">
            <v>-279</v>
          </cell>
          <cell r="J37" t="str">
            <v>N.A.</v>
          </cell>
        </row>
        <row r="39">
          <cell r="C39" t="str">
            <v>C.</v>
          </cell>
          <cell r="D39" t="str">
            <v>GIRARDOTA</v>
          </cell>
          <cell r="F39">
            <v>495</v>
          </cell>
          <cell r="G39">
            <v>946</v>
          </cell>
          <cell r="H39">
            <v>946</v>
          </cell>
          <cell r="I39">
            <v>681</v>
          </cell>
          <cell r="J39">
            <v>71.987315010570825</v>
          </cell>
        </row>
        <row r="40">
          <cell r="D40" t="str">
            <v>1.</v>
          </cell>
          <cell r="E40" t="str">
            <v>Distribución, Conducción y Transporte</v>
          </cell>
          <cell r="F40">
            <v>539</v>
          </cell>
          <cell r="G40">
            <v>979</v>
          </cell>
          <cell r="H40">
            <v>650</v>
          </cell>
          <cell r="I40">
            <v>726</v>
          </cell>
          <cell r="J40">
            <v>111.69230769230769</v>
          </cell>
        </row>
        <row r="41">
          <cell r="D41" t="str">
            <v>2.</v>
          </cell>
          <cell r="E41" t="str">
            <v>Anticipos</v>
          </cell>
          <cell r="F41">
            <v>-45</v>
          </cell>
          <cell r="G41">
            <v>-44</v>
          </cell>
          <cell r="H41">
            <v>-29</v>
          </cell>
          <cell r="I41">
            <v>-109</v>
          </cell>
          <cell r="J41" t="str">
            <v>N.A.</v>
          </cell>
        </row>
        <row r="43">
          <cell r="C43" t="str">
            <v>D.</v>
          </cell>
          <cell r="D43" t="str">
            <v>PLAN BIENAL</v>
          </cell>
          <cell r="F43">
            <v>0</v>
          </cell>
          <cell r="G43">
            <v>235</v>
          </cell>
          <cell r="H43">
            <v>235</v>
          </cell>
          <cell r="I43">
            <v>-47</v>
          </cell>
          <cell r="J43">
            <v>-20</v>
          </cell>
        </row>
        <row r="44">
          <cell r="E44" t="str">
            <v>Captación, Distribución, Tto., Planta Gral y Anticipos</v>
          </cell>
          <cell r="F44">
            <v>0</v>
          </cell>
          <cell r="G44">
            <v>207</v>
          </cell>
          <cell r="H44">
            <v>194</v>
          </cell>
          <cell r="I44">
            <v>58</v>
          </cell>
          <cell r="J44">
            <v>29.896907216494846</v>
          </cell>
        </row>
        <row r="46">
          <cell r="C46" t="str">
            <v>E.</v>
          </cell>
          <cell r="D46" t="str">
            <v>ESTUDIOS</v>
          </cell>
          <cell r="F46">
            <v>55</v>
          </cell>
          <cell r="G46">
            <v>56</v>
          </cell>
          <cell r="H46">
            <v>56</v>
          </cell>
          <cell r="I46">
            <v>9</v>
          </cell>
          <cell r="J46">
            <v>16.071428571428573</v>
          </cell>
        </row>
        <row r="47">
          <cell r="D47" t="str">
            <v>1.</v>
          </cell>
          <cell r="E47" t="str">
            <v>Estudios</v>
          </cell>
          <cell r="F47">
            <v>71</v>
          </cell>
          <cell r="G47">
            <v>80</v>
          </cell>
          <cell r="H47">
            <v>56</v>
          </cell>
          <cell r="I47">
            <v>0</v>
          </cell>
          <cell r="J47">
            <v>0</v>
          </cell>
        </row>
        <row r="48">
          <cell r="D48" t="str">
            <v>2.</v>
          </cell>
          <cell r="E48" t="str">
            <v>Anticipos</v>
          </cell>
          <cell r="F48">
            <v>-15</v>
          </cell>
          <cell r="G48">
            <v>-15</v>
          </cell>
          <cell r="H48">
            <v>-10</v>
          </cell>
          <cell r="I48">
            <v>0</v>
          </cell>
          <cell r="J48" t="str">
            <v>N.A.</v>
          </cell>
        </row>
        <row r="50">
          <cell r="C50" t="str">
            <v>F.</v>
          </cell>
          <cell r="D50" t="str">
            <v>ACTIVOS FIJOS</v>
          </cell>
          <cell r="F50">
            <v>1311</v>
          </cell>
          <cell r="G50">
            <v>1858</v>
          </cell>
          <cell r="H50">
            <v>1858</v>
          </cell>
          <cell r="I50">
            <v>3225</v>
          </cell>
          <cell r="J50">
            <v>173.57373519913887</v>
          </cell>
        </row>
        <row r="51">
          <cell r="D51" t="str">
            <v>1.</v>
          </cell>
          <cell r="E51" t="str">
            <v>Herramientas, Muebles y Equipos de oficina</v>
          </cell>
          <cell r="F51">
            <v>3148</v>
          </cell>
          <cell r="G51">
            <v>3003</v>
          </cell>
          <cell r="H51">
            <v>2049</v>
          </cell>
          <cell r="J51">
            <v>0</v>
          </cell>
        </row>
        <row r="52">
          <cell r="D52" t="str">
            <v>2.</v>
          </cell>
          <cell r="E52" t="str">
            <v>Inventarios</v>
          </cell>
          <cell r="F52">
            <v>-1952</v>
          </cell>
          <cell r="G52">
            <v>-1974</v>
          </cell>
          <cell r="H52">
            <v>-1314</v>
          </cell>
          <cell r="J52" t="str">
            <v>N.A.</v>
          </cell>
        </row>
        <row r="53">
          <cell r="D53" t="str">
            <v>3.</v>
          </cell>
          <cell r="E53" t="str">
            <v>Vehículos</v>
          </cell>
          <cell r="F53">
            <v>115</v>
          </cell>
          <cell r="G53">
            <v>115</v>
          </cell>
          <cell r="H53">
            <v>77</v>
          </cell>
          <cell r="J53">
            <v>0</v>
          </cell>
        </row>
        <row r="55">
          <cell r="E55" t="str">
            <v>SUB - TOTAL PROGRAMAS ACUEDUCTO</v>
          </cell>
          <cell r="F55">
            <v>32980.699999999997</v>
          </cell>
          <cell r="G55">
            <v>36093</v>
          </cell>
          <cell r="H55">
            <v>36093</v>
          </cell>
          <cell r="I55">
            <v>29401</v>
          </cell>
          <cell r="J55">
            <v>81.459008672041662</v>
          </cell>
        </row>
        <row r="57">
          <cell r="D57" t="str">
            <v>INVERSIONES  DE OTRAS EMPRESAS</v>
          </cell>
        </row>
        <row r="58">
          <cell r="D58" t="str">
            <v>PORCE I I - GENERACIÓN</v>
          </cell>
          <cell r="F58">
            <v>171</v>
          </cell>
          <cell r="G58">
            <v>175</v>
          </cell>
          <cell r="H58">
            <v>175</v>
          </cell>
          <cell r="I58">
            <v>171</v>
          </cell>
          <cell r="J58">
            <v>97.714285714285708</v>
          </cell>
        </row>
        <row r="59">
          <cell r="E59" t="str">
            <v>Administración</v>
          </cell>
          <cell r="F59">
            <v>171</v>
          </cell>
          <cell r="G59">
            <v>171</v>
          </cell>
          <cell r="H59">
            <v>114</v>
          </cell>
          <cell r="I59">
            <v>158</v>
          </cell>
          <cell r="J59">
            <v>138.59649122807019</v>
          </cell>
        </row>
        <row r="61">
          <cell r="D61" t="str">
            <v>NECHÍ</v>
          </cell>
          <cell r="F61">
            <v>382</v>
          </cell>
          <cell r="G61">
            <v>282</v>
          </cell>
          <cell r="H61">
            <v>282</v>
          </cell>
          <cell r="I61">
            <v>43</v>
          </cell>
          <cell r="J61">
            <v>15.24822695035461</v>
          </cell>
        </row>
        <row r="62">
          <cell r="E62" t="str">
            <v>Administración</v>
          </cell>
          <cell r="F62">
            <v>382</v>
          </cell>
          <cell r="G62">
            <v>382</v>
          </cell>
          <cell r="H62">
            <v>255</v>
          </cell>
          <cell r="I62">
            <v>304</v>
          </cell>
          <cell r="J62">
            <v>119.21568627450981</v>
          </cell>
        </row>
        <row r="64">
          <cell r="D64" t="str">
            <v>GENERACIÓN Y REPOSIC. EQUIPOS FUTUROS</v>
          </cell>
          <cell r="F64">
            <v>375</v>
          </cell>
          <cell r="G64">
            <v>377</v>
          </cell>
          <cell r="H64">
            <v>377</v>
          </cell>
          <cell r="I64">
            <v>294</v>
          </cell>
          <cell r="J64">
            <v>77.984084880636601</v>
          </cell>
        </row>
        <row r="65">
          <cell r="E65" t="str">
            <v>Generación</v>
          </cell>
          <cell r="F65">
            <v>375</v>
          </cell>
          <cell r="G65">
            <v>375</v>
          </cell>
          <cell r="H65">
            <v>250</v>
          </cell>
          <cell r="I65">
            <v>210</v>
          </cell>
          <cell r="J65">
            <v>84</v>
          </cell>
        </row>
        <row r="67">
          <cell r="D67" t="str">
            <v>OTROS DE DISTRIBUCIÓN</v>
          </cell>
          <cell r="F67">
            <v>10</v>
          </cell>
          <cell r="G67">
            <v>41</v>
          </cell>
          <cell r="H67">
            <v>41</v>
          </cell>
          <cell r="I67">
            <v>60</v>
          </cell>
          <cell r="J67">
            <v>146.34146341463415</v>
          </cell>
        </row>
        <row r="68">
          <cell r="E68" t="str">
            <v>Administración</v>
          </cell>
          <cell r="F68">
            <v>10</v>
          </cell>
          <cell r="G68">
            <v>10</v>
          </cell>
          <cell r="H68">
            <v>6</v>
          </cell>
          <cell r="I68">
            <v>8</v>
          </cell>
          <cell r="J68">
            <v>133.33333333333331</v>
          </cell>
        </row>
        <row r="70">
          <cell r="E70" t="str">
            <v>SUB-TOTAL INV. DE OTRAS EMPRESAS</v>
          </cell>
          <cell r="F70">
            <v>938</v>
          </cell>
          <cell r="G70">
            <v>875</v>
          </cell>
          <cell r="H70">
            <v>875</v>
          </cell>
          <cell r="I70">
            <v>568</v>
          </cell>
          <cell r="J70">
            <v>64.914285714285711</v>
          </cell>
        </row>
        <row r="72">
          <cell r="B72" t="str">
            <v>I I.</v>
          </cell>
          <cell r="D72" t="str">
            <v>INVERSIONES  CORPORATIVAS</v>
          </cell>
        </row>
        <row r="73">
          <cell r="C73" t="str">
            <v>G.</v>
          </cell>
          <cell r="D73" t="str">
            <v>PLAN MAESTRO INFORMATICA</v>
          </cell>
          <cell r="F73">
            <v>2048</v>
          </cell>
          <cell r="G73">
            <v>1719</v>
          </cell>
          <cell r="H73">
            <v>1719</v>
          </cell>
          <cell r="I73">
            <v>858</v>
          </cell>
          <cell r="J73">
            <v>49.912739965095987</v>
          </cell>
        </row>
        <row r="74">
          <cell r="D74" t="str">
            <v>1.</v>
          </cell>
          <cell r="E74" t="str">
            <v>Planta General</v>
          </cell>
          <cell r="F74">
            <v>2023</v>
          </cell>
          <cell r="G74">
            <v>1935</v>
          </cell>
          <cell r="H74">
            <v>1229</v>
          </cell>
          <cell r="I74">
            <v>363</v>
          </cell>
          <cell r="J74">
            <v>29.536208299430434</v>
          </cell>
        </row>
        <row r="75">
          <cell r="D75" t="str">
            <v>2.</v>
          </cell>
          <cell r="E75" t="str">
            <v>Estudios</v>
          </cell>
          <cell r="F75">
            <v>26</v>
          </cell>
          <cell r="G75">
            <v>26</v>
          </cell>
          <cell r="H75">
            <v>13</v>
          </cell>
          <cell r="I75">
            <v>0</v>
          </cell>
          <cell r="J75">
            <v>0</v>
          </cell>
        </row>
        <row r="76">
          <cell r="D76" t="str">
            <v>3.</v>
          </cell>
          <cell r="E76" t="str">
            <v>Anticipos</v>
          </cell>
          <cell r="F76">
            <v>0</v>
          </cell>
          <cell r="G76">
            <v>0</v>
          </cell>
          <cell r="H76">
            <v>0</v>
          </cell>
          <cell r="I76">
            <v>2</v>
          </cell>
          <cell r="J76" t="str">
            <v>N.A.</v>
          </cell>
        </row>
        <row r="78">
          <cell r="C78" t="str">
            <v>H.</v>
          </cell>
          <cell r="D78" t="str">
            <v>INGENIERÍA Y ADMINISTRACIÓN</v>
          </cell>
          <cell r="F78">
            <v>8561</v>
          </cell>
          <cell r="G78">
            <v>8945</v>
          </cell>
          <cell r="H78">
            <v>8945</v>
          </cell>
          <cell r="I78">
            <v>6219</v>
          </cell>
          <cell r="J78">
            <v>69.524874231414202</v>
          </cell>
        </row>
        <row r="79">
          <cell r="D79" t="str">
            <v>1.</v>
          </cell>
          <cell r="E79" t="str">
            <v>Captación, Recolección, Líneas Transmisión</v>
          </cell>
          <cell r="F79">
            <v>291</v>
          </cell>
          <cell r="G79">
            <v>291</v>
          </cell>
          <cell r="H79">
            <v>194</v>
          </cell>
          <cell r="I79">
            <v>0</v>
          </cell>
          <cell r="J79">
            <v>0</v>
          </cell>
        </row>
        <row r="80">
          <cell r="E80" t="str">
            <v>Tratamiento</v>
          </cell>
        </row>
        <row r="81">
          <cell r="D81" t="str">
            <v>2.</v>
          </cell>
          <cell r="E81" t="str">
            <v>Planta General</v>
          </cell>
          <cell r="F81">
            <v>7504</v>
          </cell>
          <cell r="G81">
            <v>7562</v>
          </cell>
          <cell r="H81">
            <v>4917</v>
          </cell>
          <cell r="I81">
            <v>5930</v>
          </cell>
          <cell r="J81">
            <v>120.60199308521456</v>
          </cell>
        </row>
        <row r="82">
          <cell r="D82" t="str">
            <v>3.</v>
          </cell>
          <cell r="E82" t="str">
            <v>Anticipos</v>
          </cell>
          <cell r="F82">
            <v>-173</v>
          </cell>
          <cell r="G82">
            <v>-173</v>
          </cell>
          <cell r="H82">
            <v>-115</v>
          </cell>
          <cell r="I82">
            <v>39</v>
          </cell>
        </row>
        <row r="84">
          <cell r="C84" t="str">
            <v>I.</v>
          </cell>
          <cell r="D84" t="str">
            <v>EDIFICIO SEDE  E.P.M.</v>
          </cell>
          <cell r="F84">
            <v>7604</v>
          </cell>
          <cell r="G84">
            <v>7355</v>
          </cell>
          <cell r="H84">
            <v>7355</v>
          </cell>
          <cell r="I84">
            <v>6337</v>
          </cell>
          <cell r="J84">
            <v>86.159075458871513</v>
          </cell>
        </row>
        <row r="85">
          <cell r="D85" t="str">
            <v>1.</v>
          </cell>
          <cell r="E85" t="str">
            <v>Obra civil</v>
          </cell>
          <cell r="F85">
            <v>4200</v>
          </cell>
          <cell r="G85">
            <v>4101</v>
          </cell>
          <cell r="H85">
            <v>3261</v>
          </cell>
          <cell r="I85">
            <v>2218</v>
          </cell>
          <cell r="J85">
            <v>68.01594602882551</v>
          </cell>
        </row>
        <row r="86">
          <cell r="D86" t="str">
            <v>2.</v>
          </cell>
          <cell r="E86" t="str">
            <v>Equipos</v>
          </cell>
          <cell r="F86">
            <v>4251</v>
          </cell>
          <cell r="G86">
            <v>4311</v>
          </cell>
          <cell r="H86">
            <v>4144</v>
          </cell>
          <cell r="I86">
            <v>1210</v>
          </cell>
          <cell r="J86">
            <v>29.198841698841697</v>
          </cell>
        </row>
        <row r="87">
          <cell r="D87" t="str">
            <v>3.</v>
          </cell>
          <cell r="E87" t="str">
            <v>Administración</v>
          </cell>
          <cell r="F87">
            <v>971</v>
          </cell>
          <cell r="G87">
            <v>930</v>
          </cell>
          <cell r="H87">
            <v>533</v>
          </cell>
          <cell r="I87">
            <v>247</v>
          </cell>
          <cell r="J87">
            <v>46.341463414634148</v>
          </cell>
        </row>
        <row r="88">
          <cell r="D88" t="str">
            <v>4.</v>
          </cell>
          <cell r="E88" t="str">
            <v>Anticipos</v>
          </cell>
          <cell r="F88">
            <v>-1819</v>
          </cell>
          <cell r="G88">
            <v>-1819</v>
          </cell>
          <cell r="H88">
            <v>-1212</v>
          </cell>
          <cell r="I88">
            <v>-640</v>
          </cell>
          <cell r="J88" t="str">
            <v>N.A.</v>
          </cell>
        </row>
        <row r="90">
          <cell r="E90" t="str">
            <v>SUB - TOTAL PROGRAMAS CORPORATIVOS</v>
          </cell>
          <cell r="F90">
            <v>18213</v>
          </cell>
          <cell r="G90">
            <v>18019</v>
          </cell>
          <cell r="H90">
            <v>18019</v>
          </cell>
          <cell r="I90">
            <v>13414</v>
          </cell>
          <cell r="J90">
            <v>74.443642821466227</v>
          </cell>
        </row>
        <row r="92">
          <cell r="B92" t="str">
            <v>TOTAL INVERSIONES ACUEDUCTO</v>
          </cell>
          <cell r="F92">
            <v>51193.7</v>
          </cell>
          <cell r="G92">
            <v>54112</v>
          </cell>
          <cell r="H92">
            <v>54112</v>
          </cell>
          <cell r="I92">
            <v>42815</v>
          </cell>
          <cell r="J92">
            <v>79.122930218805436</v>
          </cell>
        </row>
        <row r="93">
          <cell r="B93" t="str">
            <v>División Programación Financiera</v>
          </cell>
        </row>
        <row r="94">
          <cell r="B94" t="str">
            <v>Depto. Programación y Control Presupuestal</v>
          </cell>
        </row>
        <row r="95">
          <cell r="B95" t="str">
            <v>U/EjecucEPM12.Xls.Grupo Ejecución</v>
          </cell>
        </row>
        <row r="96">
          <cell r="E96">
            <v>35505.516907291669</v>
          </cell>
          <cell r="I96">
            <v>39334</v>
          </cell>
        </row>
        <row r="98">
          <cell r="B98" t="str">
            <v>EMPRESA DE ALCANTARILLADO</v>
          </cell>
        </row>
        <row r="99">
          <cell r="B99" t="str">
            <v>EJECUCION PRESUPUESTAL DE INVERSIONES</v>
          </cell>
        </row>
        <row r="100">
          <cell r="B100">
            <v>1996</v>
          </cell>
        </row>
        <row r="101">
          <cell r="B101" t="str">
            <v>Millones de Pesos</v>
          </cell>
        </row>
        <row r="102">
          <cell r="F102" t="str">
            <v>Presupuesto</v>
          </cell>
          <cell r="G102" t="str">
            <v>Presupuesto</v>
          </cell>
          <cell r="H102" t="str">
            <v>Enero 01 - Diciembre 31</v>
          </cell>
        </row>
        <row r="103">
          <cell r="F103" t="str">
            <v>Inicial                                                                                                                                                      Año</v>
          </cell>
          <cell r="G103" t="str">
            <v>Modificado Año</v>
          </cell>
          <cell r="H103" t="str">
            <v>Ppto. Modif. Acumulado</v>
          </cell>
          <cell r="I103" t="str">
            <v>Resultado Acumulado</v>
          </cell>
          <cell r="J103" t="str">
            <v>Cumpl.                                                                                                                                             %</v>
          </cell>
        </row>
        <row r="104">
          <cell r="B104" t="str">
            <v>OBRAS EN PROGRESO Y ACTIVOS FIJOS</v>
          </cell>
        </row>
        <row r="105">
          <cell r="B105" t="str">
            <v>I.</v>
          </cell>
          <cell r="D105" t="str">
            <v>INVERSIONES PROPIAS</v>
          </cell>
        </row>
        <row r="106">
          <cell r="C106" t="str">
            <v>A.</v>
          </cell>
          <cell r="D106" t="str">
            <v>PLAN DLLO SANEA/TO RIO MED. ACTO</v>
          </cell>
          <cell r="F106">
            <v>36490</v>
          </cell>
          <cell r="G106">
            <v>32422</v>
          </cell>
          <cell r="H106">
            <v>32422</v>
          </cell>
          <cell r="I106">
            <v>19908</v>
          </cell>
          <cell r="J106">
            <v>61.402751218308559</v>
          </cell>
        </row>
        <row r="107">
          <cell r="D107" t="str">
            <v>1.</v>
          </cell>
          <cell r="E107" t="str">
            <v>Captación, Recolección, Líneas Transmisión</v>
          </cell>
          <cell r="F107">
            <v>8580</v>
          </cell>
          <cell r="G107">
            <v>7265</v>
          </cell>
          <cell r="H107">
            <v>2089</v>
          </cell>
          <cell r="I107">
            <v>2656</v>
          </cell>
          <cell r="J107">
            <v>127.14217328865487</v>
          </cell>
        </row>
        <row r="108">
          <cell r="D108" t="str">
            <v>2.</v>
          </cell>
          <cell r="E108" t="str">
            <v>Tratamiento</v>
          </cell>
          <cell r="F108">
            <v>13853</v>
          </cell>
          <cell r="G108">
            <v>13723</v>
          </cell>
          <cell r="H108">
            <v>1882</v>
          </cell>
          <cell r="I108">
            <v>258</v>
          </cell>
          <cell r="J108" t="str">
            <v>N.A.</v>
          </cell>
        </row>
        <row r="109">
          <cell r="D109" t="str">
            <v>3.</v>
          </cell>
          <cell r="E109" t="str">
            <v>Distribución, Conducción y Transporte</v>
          </cell>
          <cell r="F109">
            <v>4288</v>
          </cell>
          <cell r="G109">
            <v>4516</v>
          </cell>
          <cell r="H109">
            <v>1569</v>
          </cell>
          <cell r="I109">
            <v>1437</v>
          </cell>
          <cell r="J109">
            <v>91.586998087954115</v>
          </cell>
        </row>
        <row r="110">
          <cell r="D110" t="str">
            <v>4.</v>
          </cell>
          <cell r="E110" t="str">
            <v>Gastos financieros</v>
          </cell>
          <cell r="F110">
            <v>2347</v>
          </cell>
          <cell r="G110">
            <v>2347</v>
          </cell>
          <cell r="H110">
            <v>1565</v>
          </cell>
          <cell r="I110">
            <v>946</v>
          </cell>
          <cell r="J110">
            <v>60.447284345047926</v>
          </cell>
        </row>
        <row r="111">
          <cell r="D111" t="str">
            <v>5.</v>
          </cell>
          <cell r="E111" t="str">
            <v>Planta General</v>
          </cell>
          <cell r="F111">
            <v>2316</v>
          </cell>
          <cell r="G111">
            <v>2687</v>
          </cell>
          <cell r="H111">
            <v>1514</v>
          </cell>
          <cell r="I111">
            <v>1021</v>
          </cell>
          <cell r="J111">
            <v>67.437252311756936</v>
          </cell>
        </row>
        <row r="112">
          <cell r="D112" t="str">
            <v>6.</v>
          </cell>
          <cell r="E112" t="str">
            <v>Anticipos</v>
          </cell>
          <cell r="F112">
            <v>5106</v>
          </cell>
          <cell r="G112">
            <v>5106</v>
          </cell>
          <cell r="H112">
            <v>3403</v>
          </cell>
          <cell r="I112">
            <v>1330</v>
          </cell>
          <cell r="J112">
            <v>39.083161915956509</v>
          </cell>
        </row>
        <row r="114">
          <cell r="C114" t="str">
            <v>B.</v>
          </cell>
          <cell r="D114" t="str">
            <v>PLAN EXPANSIÓN Y OTROS</v>
          </cell>
          <cell r="F114">
            <v>8398</v>
          </cell>
          <cell r="G114">
            <v>6508</v>
          </cell>
          <cell r="H114">
            <v>6508</v>
          </cell>
          <cell r="I114">
            <v>2409</v>
          </cell>
          <cell r="J114">
            <v>37.0159803318992</v>
          </cell>
        </row>
        <row r="115">
          <cell r="D115" t="str">
            <v>1.</v>
          </cell>
          <cell r="E115" t="str">
            <v>Captación, Recolección, Líneas Transmisión</v>
          </cell>
          <cell r="F115">
            <v>2905</v>
          </cell>
          <cell r="G115">
            <v>2763</v>
          </cell>
          <cell r="H115">
            <v>1134</v>
          </cell>
          <cell r="I115">
            <v>310</v>
          </cell>
          <cell r="J115">
            <v>27.336860670194003</v>
          </cell>
        </row>
        <row r="116">
          <cell r="D116" t="str">
            <v>2.</v>
          </cell>
          <cell r="E116" t="str">
            <v>Distribución, Conducción y Transporte</v>
          </cell>
          <cell r="F116">
            <v>1230</v>
          </cell>
          <cell r="G116">
            <v>631</v>
          </cell>
          <cell r="H116">
            <v>182</v>
          </cell>
          <cell r="I116">
            <v>143</v>
          </cell>
          <cell r="J116">
            <v>78.571428571428569</v>
          </cell>
        </row>
        <row r="117">
          <cell r="D117" t="str">
            <v>3.</v>
          </cell>
          <cell r="E117" t="str">
            <v>Tratamiento</v>
          </cell>
          <cell r="F117">
            <v>2100</v>
          </cell>
          <cell r="G117">
            <v>1917</v>
          </cell>
          <cell r="H117">
            <v>1252</v>
          </cell>
          <cell r="I117">
            <v>392</v>
          </cell>
          <cell r="J117">
            <v>31.309904153354633</v>
          </cell>
        </row>
        <row r="118">
          <cell r="D118" t="str">
            <v>4.</v>
          </cell>
          <cell r="E118" t="str">
            <v>Planta General</v>
          </cell>
          <cell r="F118">
            <v>722</v>
          </cell>
          <cell r="G118">
            <v>622</v>
          </cell>
          <cell r="H118">
            <v>484</v>
          </cell>
          <cell r="I118">
            <v>223</v>
          </cell>
          <cell r="J118">
            <v>46.074380165289256</v>
          </cell>
        </row>
        <row r="119">
          <cell r="D119" t="str">
            <v>5.</v>
          </cell>
          <cell r="E119" t="str">
            <v>Anticipos</v>
          </cell>
          <cell r="F119">
            <v>1440</v>
          </cell>
          <cell r="G119">
            <v>1440</v>
          </cell>
          <cell r="H119">
            <v>960</v>
          </cell>
          <cell r="I119">
            <v>-101</v>
          </cell>
          <cell r="J119" t="str">
            <v>N.A.</v>
          </cell>
        </row>
        <row r="121">
          <cell r="D121" t="str">
            <v>GIRARDOTA</v>
          </cell>
          <cell r="F121">
            <v>0</v>
          </cell>
          <cell r="G121">
            <v>0</v>
          </cell>
          <cell r="H121">
            <v>0</v>
          </cell>
          <cell r="I121">
            <v>0</v>
          </cell>
          <cell r="J121" t="str">
            <v>N.A.</v>
          </cell>
        </row>
        <row r="122">
          <cell r="D122" t="str">
            <v>1.</v>
          </cell>
          <cell r="E122" t="str">
            <v>Distribución</v>
          </cell>
          <cell r="F122">
            <v>0</v>
          </cell>
          <cell r="G122">
            <v>0</v>
          </cell>
          <cell r="H122">
            <v>0</v>
          </cell>
          <cell r="I122">
            <v>0</v>
          </cell>
          <cell r="J122" t="str">
            <v>N.A.</v>
          </cell>
        </row>
        <row r="123">
          <cell r="D123" t="str">
            <v>2.</v>
          </cell>
          <cell r="E123" t="str">
            <v>Anticipos</v>
          </cell>
          <cell r="F123">
            <v>0</v>
          </cell>
          <cell r="G123">
            <v>0</v>
          </cell>
          <cell r="H123">
            <v>0</v>
          </cell>
          <cell r="I123">
            <v>0</v>
          </cell>
          <cell r="J123" t="str">
            <v>N.A.</v>
          </cell>
        </row>
        <row r="125">
          <cell r="C125" t="str">
            <v>C.</v>
          </cell>
          <cell r="D125" t="str">
            <v>PLAN BIENAL</v>
          </cell>
          <cell r="F125">
            <v>0</v>
          </cell>
          <cell r="G125">
            <v>1717</v>
          </cell>
          <cell r="H125">
            <v>1717</v>
          </cell>
          <cell r="I125">
            <v>1603</v>
          </cell>
          <cell r="J125">
            <v>93.36051252184042</v>
          </cell>
        </row>
        <row r="126">
          <cell r="E126" t="str">
            <v>Captación, Distribución, Tto., Planta Gral y Anticipos</v>
          </cell>
          <cell r="F126">
            <v>0</v>
          </cell>
          <cell r="G126">
            <v>940</v>
          </cell>
          <cell r="H126">
            <v>764</v>
          </cell>
          <cell r="I126">
            <v>1154</v>
          </cell>
          <cell r="J126">
            <v>151.04712041884815</v>
          </cell>
        </row>
        <row r="128">
          <cell r="C128" t="str">
            <v>D.</v>
          </cell>
          <cell r="D128" t="str">
            <v>ESTUDIOS</v>
          </cell>
          <cell r="F128">
            <v>49</v>
          </cell>
          <cell r="G128">
            <v>49</v>
          </cell>
          <cell r="H128">
            <v>49</v>
          </cell>
          <cell r="I128">
            <v>3</v>
          </cell>
          <cell r="J128">
            <v>6.1224489795918364</v>
          </cell>
        </row>
        <row r="129">
          <cell r="D129" t="str">
            <v>1.</v>
          </cell>
          <cell r="E129" t="str">
            <v>Estudios</v>
          </cell>
          <cell r="F129">
            <v>65</v>
          </cell>
          <cell r="G129">
            <v>68</v>
          </cell>
          <cell r="H129">
            <v>46</v>
          </cell>
          <cell r="I129">
            <v>1</v>
          </cell>
          <cell r="J129">
            <v>2.1739130434782608</v>
          </cell>
        </row>
        <row r="130">
          <cell r="D130" t="str">
            <v>2.</v>
          </cell>
          <cell r="E130" t="str">
            <v>Anticipos</v>
          </cell>
          <cell r="F130">
            <v>-15</v>
          </cell>
          <cell r="G130">
            <v>-15</v>
          </cell>
          <cell r="H130">
            <v>-10</v>
          </cell>
          <cell r="I130">
            <v>0</v>
          </cell>
          <cell r="J130" t="str">
            <v>N.A.</v>
          </cell>
        </row>
        <row r="132">
          <cell r="C132" t="str">
            <v>E.</v>
          </cell>
          <cell r="D132" t="str">
            <v>ACTIVOS FIJOS</v>
          </cell>
          <cell r="F132">
            <v>724</v>
          </cell>
          <cell r="G132">
            <v>722</v>
          </cell>
          <cell r="H132">
            <v>722</v>
          </cell>
          <cell r="I132">
            <v>0</v>
          </cell>
          <cell r="J132">
            <v>0</v>
          </cell>
        </row>
        <row r="133">
          <cell r="D133" t="str">
            <v>1.</v>
          </cell>
          <cell r="E133" t="str">
            <v>Herramientas, Muebles y Equipos de oficina</v>
          </cell>
          <cell r="F133">
            <v>659</v>
          </cell>
          <cell r="G133">
            <v>643</v>
          </cell>
          <cell r="H133">
            <v>424</v>
          </cell>
          <cell r="I133">
            <v>9</v>
          </cell>
          <cell r="J133">
            <v>2.1226415094339623</v>
          </cell>
        </row>
        <row r="134">
          <cell r="D134" t="str">
            <v>2.</v>
          </cell>
          <cell r="E134" t="str">
            <v>Inventarios</v>
          </cell>
          <cell r="F134">
            <v>-39</v>
          </cell>
          <cell r="G134">
            <v>-39</v>
          </cell>
          <cell r="H134">
            <v>-26</v>
          </cell>
          <cell r="I134">
            <v>0</v>
          </cell>
          <cell r="J134" t="str">
            <v>N.A.</v>
          </cell>
        </row>
        <row r="135">
          <cell r="D135" t="str">
            <v>3.</v>
          </cell>
          <cell r="E135" t="str">
            <v>Vehículos</v>
          </cell>
          <cell r="F135">
            <v>105</v>
          </cell>
          <cell r="G135">
            <v>105</v>
          </cell>
          <cell r="H135">
            <v>70</v>
          </cell>
          <cell r="I135">
            <v>3</v>
          </cell>
          <cell r="J135">
            <v>4.2857142857142856</v>
          </cell>
        </row>
        <row r="137">
          <cell r="E137" t="str">
            <v>SUB - TOTAL PROGRAMAS ALCANTARILLADO</v>
          </cell>
          <cell r="F137">
            <v>45661</v>
          </cell>
          <cell r="G137">
            <v>41418</v>
          </cell>
          <cell r="H137">
            <v>41418</v>
          </cell>
          <cell r="I137">
            <v>23923</v>
          </cell>
          <cell r="J137">
            <v>57.759911149741662</v>
          </cell>
        </row>
        <row r="139">
          <cell r="D139" t="str">
            <v>INVERSIONES  DE OTRAS EMPRESAS</v>
          </cell>
        </row>
        <row r="140">
          <cell r="C140" t="str">
            <v>F.</v>
          </cell>
          <cell r="D140" t="str">
            <v>PORCE I I - GENERACIÓN</v>
          </cell>
          <cell r="F140">
            <v>81</v>
          </cell>
          <cell r="G140">
            <v>82</v>
          </cell>
          <cell r="H140">
            <v>82</v>
          </cell>
          <cell r="I140">
            <v>81</v>
          </cell>
          <cell r="J140">
            <v>98.780487804878049</v>
          </cell>
        </row>
        <row r="141">
          <cell r="E141" t="str">
            <v>Administración</v>
          </cell>
          <cell r="J141">
            <v>0</v>
          </cell>
        </row>
        <row r="143">
          <cell r="D143" t="str">
            <v>NECHÍ</v>
          </cell>
          <cell r="F143">
            <v>0</v>
          </cell>
          <cell r="G143">
            <v>0</v>
          </cell>
          <cell r="H143">
            <v>0</v>
          </cell>
          <cell r="I143">
            <v>0</v>
          </cell>
          <cell r="J143" t="str">
            <v>N.A.</v>
          </cell>
        </row>
        <row r="144">
          <cell r="E144" t="str">
            <v>Administración</v>
          </cell>
          <cell r="F144">
            <v>0</v>
          </cell>
          <cell r="G144">
            <v>0</v>
          </cell>
          <cell r="H144">
            <v>0</v>
          </cell>
          <cell r="I144">
            <v>0</v>
          </cell>
          <cell r="J144" t="str">
            <v>N.A.</v>
          </cell>
        </row>
        <row r="146">
          <cell r="D146" t="str">
            <v>GENERACIÓN Y REPOSIC. EQUIPOS FUTUROS</v>
          </cell>
          <cell r="F146">
            <v>0</v>
          </cell>
          <cell r="G146">
            <v>0</v>
          </cell>
          <cell r="H146">
            <v>0</v>
          </cell>
          <cell r="I146">
            <v>0</v>
          </cell>
          <cell r="J146" t="str">
            <v>N.A.</v>
          </cell>
        </row>
        <row r="147">
          <cell r="E147" t="str">
            <v>Generación</v>
          </cell>
          <cell r="F147">
            <v>0</v>
          </cell>
          <cell r="G147">
            <v>0</v>
          </cell>
          <cell r="H147">
            <v>0</v>
          </cell>
          <cell r="I147">
            <v>0</v>
          </cell>
          <cell r="J147" t="str">
            <v>N.A.</v>
          </cell>
        </row>
        <row r="149">
          <cell r="C149" t="str">
            <v>G.</v>
          </cell>
          <cell r="D149" t="str">
            <v>OTROS DE DISTRIBUCIÓN</v>
          </cell>
          <cell r="F149">
            <v>28</v>
          </cell>
          <cell r="G149">
            <v>46</v>
          </cell>
          <cell r="H149">
            <v>46</v>
          </cell>
          <cell r="I149">
            <v>60</v>
          </cell>
          <cell r="J149">
            <v>130.43478260869566</v>
          </cell>
        </row>
        <row r="150">
          <cell r="E150" t="str">
            <v>Administración</v>
          </cell>
          <cell r="F150">
            <v>28</v>
          </cell>
          <cell r="G150">
            <v>28</v>
          </cell>
          <cell r="H150">
            <v>18</v>
          </cell>
          <cell r="I150">
            <v>19</v>
          </cell>
          <cell r="J150">
            <v>105.55555555555556</v>
          </cell>
        </row>
        <row r="152">
          <cell r="E152" t="str">
            <v>SUB - TOTAL INV. DE OTRAS EMPRESAS</v>
          </cell>
          <cell r="F152">
            <v>109</v>
          </cell>
          <cell r="G152">
            <v>128</v>
          </cell>
          <cell r="H152">
            <v>128</v>
          </cell>
          <cell r="I152">
            <v>141</v>
          </cell>
          <cell r="J152">
            <v>0</v>
          </cell>
        </row>
        <row r="154">
          <cell r="B154" t="str">
            <v>I I.</v>
          </cell>
          <cell r="D154" t="str">
            <v>INVERSIONES  CORPORATIVAS</v>
          </cell>
        </row>
        <row r="155">
          <cell r="C155" t="str">
            <v>F.</v>
          </cell>
          <cell r="D155" t="str">
            <v>PLAN MAESTRO INFORMATICA</v>
          </cell>
          <cell r="F155">
            <v>1646</v>
          </cell>
          <cell r="G155">
            <v>1417</v>
          </cell>
          <cell r="H155">
            <v>1417</v>
          </cell>
          <cell r="I155">
            <v>468</v>
          </cell>
          <cell r="J155">
            <v>33.027522935779821</v>
          </cell>
        </row>
        <row r="156">
          <cell r="D156" t="str">
            <v>1.</v>
          </cell>
          <cell r="E156" t="str">
            <v>Planta General</v>
          </cell>
          <cell r="F156">
            <v>1620</v>
          </cell>
          <cell r="G156">
            <v>1543</v>
          </cell>
          <cell r="H156">
            <v>939</v>
          </cell>
          <cell r="I156">
            <v>339</v>
          </cell>
          <cell r="J156">
            <v>36.102236421725244</v>
          </cell>
        </row>
        <row r="157">
          <cell r="D157" t="str">
            <v>2.</v>
          </cell>
          <cell r="E157" t="str">
            <v>Estudios</v>
          </cell>
          <cell r="F157">
            <v>26</v>
          </cell>
          <cell r="G157">
            <v>26</v>
          </cell>
          <cell r="H157">
            <v>13</v>
          </cell>
          <cell r="I157">
            <v>0</v>
          </cell>
          <cell r="J157">
            <v>0</v>
          </cell>
        </row>
        <row r="158">
          <cell r="D158" t="str">
            <v>3.</v>
          </cell>
          <cell r="E158" t="str">
            <v>Anticipos</v>
          </cell>
          <cell r="F158">
            <v>0</v>
          </cell>
          <cell r="G158">
            <v>0</v>
          </cell>
          <cell r="H158">
            <v>0</v>
          </cell>
          <cell r="I158">
            <v>2</v>
          </cell>
          <cell r="J158" t="str">
            <v>N.A.</v>
          </cell>
        </row>
        <row r="160">
          <cell r="C160" t="str">
            <v>G.</v>
          </cell>
          <cell r="D160" t="str">
            <v>INGENIERÍA Y ADMINISTRACIÓN</v>
          </cell>
          <cell r="F160">
            <v>3843</v>
          </cell>
          <cell r="G160">
            <v>5282</v>
          </cell>
          <cell r="H160">
            <v>5282</v>
          </cell>
          <cell r="I160">
            <v>4396</v>
          </cell>
          <cell r="J160">
            <v>83.226050738356676</v>
          </cell>
        </row>
        <row r="161">
          <cell r="E161" t="str">
            <v>Captación, Recolección, Líneas Transmisión</v>
          </cell>
        </row>
        <row r="162">
          <cell r="D162" t="str">
            <v>1.</v>
          </cell>
          <cell r="E162" t="str">
            <v>Tratamiento</v>
          </cell>
          <cell r="F162">
            <v>280</v>
          </cell>
          <cell r="G162">
            <v>280</v>
          </cell>
          <cell r="H162">
            <v>187</v>
          </cell>
          <cell r="I162">
            <v>193</v>
          </cell>
          <cell r="J162">
            <v>103.20855614973262</v>
          </cell>
        </row>
        <row r="163">
          <cell r="D163" t="str">
            <v>2.</v>
          </cell>
          <cell r="E163" t="str">
            <v>Planta General</v>
          </cell>
          <cell r="F163">
            <v>3507</v>
          </cell>
          <cell r="G163">
            <v>4394</v>
          </cell>
          <cell r="H163">
            <v>3177</v>
          </cell>
          <cell r="I163">
            <v>3904</v>
          </cell>
          <cell r="J163">
            <v>122.88322316650928</v>
          </cell>
        </row>
        <row r="164">
          <cell r="D164" t="str">
            <v>3.</v>
          </cell>
          <cell r="E164" t="str">
            <v>Anticipos</v>
          </cell>
          <cell r="F164">
            <v>-53</v>
          </cell>
          <cell r="G164">
            <v>-53</v>
          </cell>
          <cell r="H164">
            <v>-35</v>
          </cell>
          <cell r="I164">
            <v>0</v>
          </cell>
          <cell r="J164" t="str">
            <v>N.A.</v>
          </cell>
        </row>
        <row r="166">
          <cell r="C166" t="str">
            <v>H.</v>
          </cell>
          <cell r="D166" t="str">
            <v>EDIFICIO SEDE  E.P.M.</v>
          </cell>
          <cell r="F166">
            <v>3802</v>
          </cell>
          <cell r="G166">
            <v>3677</v>
          </cell>
          <cell r="H166">
            <v>3677</v>
          </cell>
          <cell r="I166">
            <v>3169</v>
          </cell>
          <cell r="J166">
            <v>86.1843894479195</v>
          </cell>
        </row>
        <row r="167">
          <cell r="D167" t="str">
            <v>1.</v>
          </cell>
          <cell r="E167" t="str">
            <v>Obra civil</v>
          </cell>
          <cell r="F167">
            <v>2100</v>
          </cell>
          <cell r="G167">
            <v>2051</v>
          </cell>
          <cell r="H167">
            <v>1630</v>
          </cell>
          <cell r="I167">
            <v>1109</v>
          </cell>
          <cell r="J167">
            <v>68.036809815950917</v>
          </cell>
        </row>
        <row r="168">
          <cell r="D168" t="str">
            <v>2.</v>
          </cell>
          <cell r="E168" t="str">
            <v>Equipos</v>
          </cell>
          <cell r="F168">
            <v>2125</v>
          </cell>
          <cell r="G168">
            <v>2156</v>
          </cell>
          <cell r="H168">
            <v>2072</v>
          </cell>
          <cell r="I168">
            <v>605</v>
          </cell>
          <cell r="J168">
            <v>29.198841698841697</v>
          </cell>
        </row>
        <row r="169">
          <cell r="D169" t="str">
            <v>3.</v>
          </cell>
          <cell r="E169" t="str">
            <v>Administración</v>
          </cell>
          <cell r="F169">
            <v>486</v>
          </cell>
          <cell r="G169">
            <v>465</v>
          </cell>
          <cell r="H169">
            <v>266</v>
          </cell>
          <cell r="I169">
            <v>123</v>
          </cell>
          <cell r="J169">
            <v>46.2406015037594</v>
          </cell>
        </row>
        <row r="170">
          <cell r="D170" t="str">
            <v>4.</v>
          </cell>
          <cell r="E170" t="str">
            <v>Anticipos</v>
          </cell>
          <cell r="F170">
            <v>-909</v>
          </cell>
          <cell r="G170">
            <v>-909</v>
          </cell>
          <cell r="H170">
            <v>-606</v>
          </cell>
          <cell r="I170">
            <v>-320</v>
          </cell>
          <cell r="J170" t="str">
            <v>N.A.</v>
          </cell>
        </row>
        <row r="172">
          <cell r="E172" t="str">
            <v>SUB - TOTAL PROGRAMAS CORPORATIVOS</v>
          </cell>
          <cell r="F172">
            <v>9291</v>
          </cell>
          <cell r="G172">
            <v>10376</v>
          </cell>
          <cell r="H172">
            <v>10376</v>
          </cell>
          <cell r="I172">
            <v>8033</v>
          </cell>
          <cell r="J172">
            <v>77.419043947571325</v>
          </cell>
        </row>
        <row r="174">
          <cell r="B174" t="str">
            <v>TOTAL INVERSIONES ALCANTARILLADO</v>
          </cell>
          <cell r="F174">
            <v>54952</v>
          </cell>
          <cell r="G174">
            <v>51794</v>
          </cell>
          <cell r="H174">
            <v>51794</v>
          </cell>
          <cell r="I174">
            <v>31956</v>
          </cell>
          <cell r="J174">
            <v>61.698266208441133</v>
          </cell>
        </row>
        <row r="175">
          <cell r="B175" t="str">
            <v>División Programación Financiera</v>
          </cell>
        </row>
        <row r="176">
          <cell r="B176" t="str">
            <v>Depto. Programación y Control Presupuestal</v>
          </cell>
        </row>
        <row r="177">
          <cell r="B177" t="str">
            <v>U/EjecucEPM12.Xls.Grupo Ejecución</v>
          </cell>
        </row>
        <row r="178">
          <cell r="E178">
            <v>35505.516907291669</v>
          </cell>
        </row>
        <row r="180">
          <cell r="B180" t="str">
            <v>EMPRESA DE ACUEDUCTO Y ALCANTARILLADO</v>
          </cell>
        </row>
        <row r="181">
          <cell r="B181" t="str">
            <v>EJECUCION PRESUPUESTAL DE INVERSIONES</v>
          </cell>
        </row>
        <row r="182">
          <cell r="B182">
            <v>1996</v>
          </cell>
        </row>
        <row r="183">
          <cell r="B183" t="str">
            <v>Millones de Pesos</v>
          </cell>
        </row>
        <row r="184">
          <cell r="F184" t="str">
            <v>Presupuesto</v>
          </cell>
          <cell r="G184" t="str">
            <v>Presupuesto</v>
          </cell>
          <cell r="H184" t="str">
            <v>Enero 01 - Diciembre 31</v>
          </cell>
        </row>
        <row r="185">
          <cell r="F185" t="str">
            <v>Inicial                                                                                                                                                      Año</v>
          </cell>
          <cell r="G185" t="str">
            <v>Modificado Año</v>
          </cell>
          <cell r="H185" t="str">
            <v>Ppto. Modif. Acumulado</v>
          </cell>
          <cell r="I185" t="str">
            <v>Resultado Acumulado</v>
          </cell>
          <cell r="J185" t="str">
            <v>Cumpl.                                                                                                                                             %</v>
          </cell>
        </row>
        <row r="186">
          <cell r="B186" t="str">
            <v>OBRAS EN PROGRESO Y ACTIVOS FIJOS</v>
          </cell>
        </row>
        <row r="187">
          <cell r="B187" t="str">
            <v>I.</v>
          </cell>
          <cell r="D187" t="str">
            <v>INVERSIONES PROPIAS</v>
          </cell>
        </row>
        <row r="188">
          <cell r="C188" t="str">
            <v>A.</v>
          </cell>
          <cell r="D188" t="str">
            <v>PLAN DLLO SANEA/TO RIO MED. ACTO</v>
          </cell>
          <cell r="F188">
            <v>56882.7</v>
          </cell>
          <cell r="G188">
            <v>55906</v>
          </cell>
          <cell r="H188">
            <v>55906</v>
          </cell>
          <cell r="I188">
            <v>40586</v>
          </cell>
          <cell r="J188">
            <v>72.596859013343831</v>
          </cell>
        </row>
        <row r="189">
          <cell r="D189" t="str">
            <v>1.</v>
          </cell>
          <cell r="E189" t="str">
            <v>Captación, Recolección, Líneas Transmisión</v>
          </cell>
          <cell r="F189">
            <v>8811.7000000000007</v>
          </cell>
          <cell r="G189">
            <v>7670</v>
          </cell>
          <cell r="H189">
            <v>2494</v>
          </cell>
          <cell r="I189">
            <v>3038</v>
          </cell>
          <cell r="J189">
            <v>121.81234963913393</v>
          </cell>
        </row>
        <row r="190">
          <cell r="D190" t="str">
            <v>2.</v>
          </cell>
          <cell r="E190" t="str">
            <v>Tratamiento</v>
          </cell>
          <cell r="F190">
            <v>14685</v>
          </cell>
          <cell r="G190">
            <v>14652</v>
          </cell>
          <cell r="H190">
            <v>2028</v>
          </cell>
          <cell r="I190">
            <v>258</v>
          </cell>
          <cell r="J190" t="str">
            <v>N.A.</v>
          </cell>
        </row>
        <row r="191">
          <cell r="D191" t="str">
            <v>3.</v>
          </cell>
          <cell r="E191" t="str">
            <v>Distribución, Conducción y Transporte</v>
          </cell>
          <cell r="F191">
            <v>22978</v>
          </cell>
          <cell r="G191">
            <v>23108</v>
          </cell>
          <cell r="H191">
            <v>11018</v>
          </cell>
          <cell r="I191">
            <v>13536</v>
          </cell>
          <cell r="J191">
            <v>122.85351243419858</v>
          </cell>
        </row>
        <row r="192">
          <cell r="D192" t="str">
            <v>4.</v>
          </cell>
          <cell r="E192" t="str">
            <v>Gastos financieros</v>
          </cell>
          <cell r="F192">
            <v>3390</v>
          </cell>
          <cell r="G192">
            <v>3391</v>
          </cell>
          <cell r="H192">
            <v>2261</v>
          </cell>
          <cell r="I192">
            <v>1436</v>
          </cell>
          <cell r="J192">
            <v>63.511720477664745</v>
          </cell>
        </row>
        <row r="193">
          <cell r="D193" t="str">
            <v>5.</v>
          </cell>
          <cell r="E193" t="str">
            <v>Planta General</v>
          </cell>
          <cell r="F193">
            <v>4413</v>
          </cell>
          <cell r="G193">
            <v>4790</v>
          </cell>
          <cell r="H193">
            <v>2671</v>
          </cell>
          <cell r="I193">
            <v>1977</v>
          </cell>
          <cell r="J193">
            <v>74.017222014226874</v>
          </cell>
        </row>
        <row r="194">
          <cell r="D194" t="str">
            <v>6.</v>
          </cell>
          <cell r="E194" t="str">
            <v>Anticipos</v>
          </cell>
          <cell r="F194">
            <v>2605</v>
          </cell>
          <cell r="G194">
            <v>2605</v>
          </cell>
          <cell r="H194">
            <v>1736</v>
          </cell>
          <cell r="I194">
            <v>-527</v>
          </cell>
          <cell r="J194">
            <v>-30.357142857142854</v>
          </cell>
        </row>
        <row r="196">
          <cell r="C196" t="str">
            <v>B.</v>
          </cell>
          <cell r="D196" t="str">
            <v>PLAN EXPANSIÓN Y OTROS</v>
          </cell>
          <cell r="F196">
            <v>19125</v>
          </cell>
          <cell r="G196">
            <v>16022</v>
          </cell>
          <cell r="H196">
            <v>16022</v>
          </cell>
          <cell r="I196">
            <v>7264</v>
          </cell>
          <cell r="J196">
            <v>45.33766071651479</v>
          </cell>
        </row>
        <row r="197">
          <cell r="D197" t="str">
            <v>1.</v>
          </cell>
          <cell r="E197" t="str">
            <v>Captación, Recolección, Líneas Transmisión</v>
          </cell>
          <cell r="F197">
            <v>3521</v>
          </cell>
          <cell r="G197">
            <v>3063</v>
          </cell>
          <cell r="H197">
            <v>1234</v>
          </cell>
          <cell r="I197">
            <v>310</v>
          </cell>
          <cell r="J197">
            <v>25.121555915721235</v>
          </cell>
        </row>
        <row r="198">
          <cell r="D198" t="str">
            <v>2.</v>
          </cell>
          <cell r="E198" t="str">
            <v>Distribución, Conducción y Transporte</v>
          </cell>
          <cell r="F198">
            <v>4757</v>
          </cell>
          <cell r="G198">
            <v>4366</v>
          </cell>
          <cell r="H198">
            <v>2700</v>
          </cell>
          <cell r="I198">
            <v>462</v>
          </cell>
          <cell r="J198">
            <v>17.111111111111111</v>
          </cell>
        </row>
        <row r="199">
          <cell r="D199" t="str">
            <v>3.</v>
          </cell>
          <cell r="E199" t="str">
            <v>Tratamiento</v>
          </cell>
          <cell r="F199">
            <v>6977</v>
          </cell>
          <cell r="G199">
            <v>6862</v>
          </cell>
          <cell r="H199">
            <v>3058</v>
          </cell>
          <cell r="I199">
            <v>2439</v>
          </cell>
          <cell r="J199">
            <v>79.758011772400266</v>
          </cell>
        </row>
        <row r="200">
          <cell r="D200" t="str">
            <v>4.</v>
          </cell>
          <cell r="E200" t="str">
            <v>Planta General</v>
          </cell>
          <cell r="F200">
            <v>1801</v>
          </cell>
          <cell r="G200">
            <v>1307</v>
          </cell>
          <cell r="H200">
            <v>907</v>
          </cell>
          <cell r="I200">
            <v>447</v>
          </cell>
          <cell r="J200">
            <v>49.283351708930539</v>
          </cell>
        </row>
        <row r="201">
          <cell r="D201" t="str">
            <v>5.</v>
          </cell>
          <cell r="E201" t="str">
            <v>Anticipos</v>
          </cell>
          <cell r="F201">
            <v>2068</v>
          </cell>
          <cell r="G201">
            <v>2068</v>
          </cell>
          <cell r="H201">
            <v>1378</v>
          </cell>
          <cell r="I201">
            <v>-380</v>
          </cell>
          <cell r="J201" t="str">
            <v>N.A.</v>
          </cell>
        </row>
        <row r="203">
          <cell r="C203" t="str">
            <v>C.</v>
          </cell>
          <cell r="D203" t="str">
            <v>GIRARDOTA</v>
          </cell>
          <cell r="F203">
            <v>495</v>
          </cell>
          <cell r="G203">
            <v>946</v>
          </cell>
          <cell r="H203">
            <v>946</v>
          </cell>
          <cell r="I203">
            <v>681</v>
          </cell>
          <cell r="J203">
            <v>71.987315010570825</v>
          </cell>
        </row>
        <row r="204">
          <cell r="D204" t="str">
            <v>1.</v>
          </cell>
          <cell r="E204" t="str">
            <v>Distribución</v>
          </cell>
          <cell r="F204">
            <v>539</v>
          </cell>
          <cell r="G204">
            <v>979</v>
          </cell>
          <cell r="H204">
            <v>650</v>
          </cell>
          <cell r="I204">
            <v>726</v>
          </cell>
          <cell r="J204">
            <v>111.69230769230769</v>
          </cell>
        </row>
        <row r="205">
          <cell r="D205" t="str">
            <v>2.</v>
          </cell>
          <cell r="E205" t="str">
            <v>Anticipos</v>
          </cell>
          <cell r="F205">
            <v>-45</v>
          </cell>
          <cell r="G205">
            <v>-44</v>
          </cell>
          <cell r="H205">
            <v>-29</v>
          </cell>
          <cell r="I205">
            <v>-109</v>
          </cell>
          <cell r="J205" t="str">
            <v>N.A.</v>
          </cell>
        </row>
        <row r="207">
          <cell r="C207" t="str">
            <v>D.</v>
          </cell>
          <cell r="D207" t="str">
            <v>PLAN BIENAL</v>
          </cell>
          <cell r="F207">
            <v>0</v>
          </cell>
          <cell r="G207">
            <v>1952</v>
          </cell>
          <cell r="H207">
            <v>1952</v>
          </cell>
          <cell r="I207">
            <v>1556</v>
          </cell>
          <cell r="J207">
            <v>79.713114754098356</v>
          </cell>
        </row>
        <row r="208">
          <cell r="E208" t="str">
            <v>Captación, Distribución, Tto., Planta Gral y Anticipos</v>
          </cell>
          <cell r="F208">
            <v>0</v>
          </cell>
          <cell r="G208">
            <v>1147</v>
          </cell>
          <cell r="H208">
            <v>958</v>
          </cell>
          <cell r="I208">
            <v>1212</v>
          </cell>
          <cell r="J208">
            <v>126.51356993736952</v>
          </cell>
        </row>
        <row r="210">
          <cell r="C210" t="str">
            <v>E.</v>
          </cell>
          <cell r="D210" t="str">
            <v>ESTUDIOS</v>
          </cell>
          <cell r="F210">
            <v>104</v>
          </cell>
          <cell r="G210">
            <v>105</v>
          </cell>
          <cell r="H210">
            <v>105</v>
          </cell>
          <cell r="I210">
            <v>12</v>
          </cell>
          <cell r="J210">
            <v>11.428571428571429</v>
          </cell>
        </row>
        <row r="211">
          <cell r="D211" t="str">
            <v>1.</v>
          </cell>
          <cell r="E211" t="str">
            <v>Estudios</v>
          </cell>
          <cell r="F211">
            <v>136</v>
          </cell>
          <cell r="G211">
            <v>148</v>
          </cell>
          <cell r="H211">
            <v>102</v>
          </cell>
          <cell r="I211">
            <v>1</v>
          </cell>
          <cell r="J211">
            <v>0.98039215686274506</v>
          </cell>
        </row>
        <row r="212">
          <cell r="D212" t="str">
            <v>2.</v>
          </cell>
          <cell r="E212" t="str">
            <v>Anticipos</v>
          </cell>
          <cell r="F212">
            <v>-30</v>
          </cell>
          <cell r="G212">
            <v>-30</v>
          </cell>
          <cell r="H212">
            <v>-20</v>
          </cell>
          <cell r="I212">
            <v>0</v>
          </cell>
          <cell r="J212" t="str">
            <v>N.A.</v>
          </cell>
        </row>
        <row r="214">
          <cell r="C214" t="str">
            <v>F.</v>
          </cell>
          <cell r="D214" t="str">
            <v>ACTIVOS FIJOS</v>
          </cell>
          <cell r="F214">
            <v>2035</v>
          </cell>
          <cell r="G214">
            <v>2580</v>
          </cell>
          <cell r="H214">
            <v>2580</v>
          </cell>
          <cell r="I214">
            <v>3225</v>
          </cell>
          <cell r="J214">
            <v>125</v>
          </cell>
        </row>
        <row r="215">
          <cell r="D215" t="str">
            <v>1.</v>
          </cell>
          <cell r="E215" t="str">
            <v>Herramientas, Muebles y Equipos de oficina</v>
          </cell>
          <cell r="F215">
            <v>3807</v>
          </cell>
          <cell r="G215">
            <v>3646</v>
          </cell>
          <cell r="H215">
            <v>2473</v>
          </cell>
          <cell r="I215">
            <v>9</v>
          </cell>
          <cell r="J215">
            <v>0.3639304488475536</v>
          </cell>
        </row>
        <row r="216">
          <cell r="D216" t="str">
            <v>2.</v>
          </cell>
          <cell r="E216" t="str">
            <v>Inventarios</v>
          </cell>
          <cell r="F216">
            <v>-1991</v>
          </cell>
          <cell r="G216">
            <v>-2013</v>
          </cell>
          <cell r="H216">
            <v>-1340</v>
          </cell>
          <cell r="I216">
            <v>0</v>
          </cell>
          <cell r="J216" t="str">
            <v>N.A.</v>
          </cell>
        </row>
        <row r="217">
          <cell r="D217" t="str">
            <v>3.</v>
          </cell>
          <cell r="E217" t="str">
            <v>Vehículos</v>
          </cell>
          <cell r="F217">
            <v>220</v>
          </cell>
          <cell r="G217">
            <v>220</v>
          </cell>
          <cell r="H217">
            <v>147</v>
          </cell>
          <cell r="I217">
            <v>3</v>
          </cell>
          <cell r="J217">
            <v>2.0408163265306123</v>
          </cell>
        </row>
        <row r="219">
          <cell r="E219" t="str">
            <v>SUB - TOTAL PROGRAMAS ACDTO Y ALCDO</v>
          </cell>
          <cell r="F219">
            <v>78641.7</v>
          </cell>
          <cell r="G219">
            <v>77511</v>
          </cell>
          <cell r="H219">
            <v>77511</v>
          </cell>
          <cell r="I219">
            <v>53324</v>
          </cell>
          <cell r="J219">
            <v>68.795396782392189</v>
          </cell>
        </row>
        <row r="221">
          <cell r="D221" t="str">
            <v>INVERSIONES  DE OTRAS EMPRESAS</v>
          </cell>
        </row>
        <row r="222">
          <cell r="D222" t="str">
            <v>PORCE I I - GENERACIÓN</v>
          </cell>
          <cell r="F222">
            <v>252</v>
          </cell>
          <cell r="G222">
            <v>257</v>
          </cell>
          <cell r="H222">
            <v>257</v>
          </cell>
          <cell r="I222">
            <v>252</v>
          </cell>
          <cell r="J222">
            <v>98.054474708171199</v>
          </cell>
        </row>
        <row r="223">
          <cell r="E223" t="str">
            <v>Administración</v>
          </cell>
          <cell r="F223">
            <v>171</v>
          </cell>
          <cell r="G223">
            <v>171</v>
          </cell>
          <cell r="H223">
            <v>114</v>
          </cell>
          <cell r="I223">
            <v>158</v>
          </cell>
          <cell r="J223">
            <v>138.59649122807019</v>
          </cell>
        </row>
        <row r="225">
          <cell r="D225" t="str">
            <v>NECHÍ</v>
          </cell>
          <cell r="F225">
            <v>382</v>
          </cell>
          <cell r="G225">
            <v>282</v>
          </cell>
          <cell r="H225">
            <v>282</v>
          </cell>
          <cell r="I225">
            <v>43</v>
          </cell>
          <cell r="J225">
            <v>15.24822695035461</v>
          </cell>
        </row>
        <row r="226">
          <cell r="E226" t="str">
            <v>Administración</v>
          </cell>
          <cell r="F226">
            <v>382</v>
          </cell>
          <cell r="G226">
            <v>382</v>
          </cell>
          <cell r="H226">
            <v>255</v>
          </cell>
          <cell r="I226">
            <v>304</v>
          </cell>
          <cell r="J226">
            <v>119.21568627450981</v>
          </cell>
        </row>
        <row r="228">
          <cell r="D228" t="str">
            <v>GENERACIÓN Y REPOSIC. EQUIPOS FUTUROS</v>
          </cell>
          <cell r="F228">
            <v>375</v>
          </cell>
          <cell r="G228">
            <v>377</v>
          </cell>
          <cell r="H228">
            <v>377</v>
          </cell>
          <cell r="I228">
            <v>294</v>
          </cell>
          <cell r="J228">
            <v>77.984084880636601</v>
          </cell>
        </row>
        <row r="229">
          <cell r="E229" t="str">
            <v>Generación</v>
          </cell>
          <cell r="F229">
            <v>375</v>
          </cell>
          <cell r="G229">
            <v>375</v>
          </cell>
          <cell r="H229">
            <v>250</v>
          </cell>
          <cell r="I229">
            <v>210</v>
          </cell>
          <cell r="J229">
            <v>84</v>
          </cell>
        </row>
        <row r="231">
          <cell r="D231" t="str">
            <v>OTROS DE DISTRIBUCIÓN</v>
          </cell>
          <cell r="F231">
            <v>38</v>
          </cell>
          <cell r="G231">
            <v>87</v>
          </cell>
          <cell r="H231">
            <v>87</v>
          </cell>
          <cell r="I231">
            <v>120</v>
          </cell>
          <cell r="J231">
            <v>137.93103448275863</v>
          </cell>
        </row>
        <row r="232">
          <cell r="E232" t="str">
            <v>Administración</v>
          </cell>
          <cell r="F232">
            <v>38</v>
          </cell>
          <cell r="G232">
            <v>38</v>
          </cell>
          <cell r="H232">
            <v>24</v>
          </cell>
          <cell r="I232">
            <v>27</v>
          </cell>
          <cell r="J232">
            <v>112.5</v>
          </cell>
        </row>
        <row r="234">
          <cell r="E234" t="str">
            <v>SUB - TOTAL INV. DE OTRAS EMPRESAS</v>
          </cell>
          <cell r="F234">
            <v>1047</v>
          </cell>
          <cell r="G234">
            <v>1003</v>
          </cell>
          <cell r="H234">
            <v>1003</v>
          </cell>
          <cell r="I234">
            <v>709</v>
          </cell>
          <cell r="J234">
            <v>70.68793619142572</v>
          </cell>
        </row>
        <row r="236">
          <cell r="B236" t="str">
            <v>I I.</v>
          </cell>
          <cell r="D236" t="str">
            <v>INVERSIONES  CORPORATIVAS</v>
          </cell>
        </row>
        <row r="237">
          <cell r="C237" t="str">
            <v>G.</v>
          </cell>
          <cell r="D237" t="str">
            <v>PLAN MAESTRO INFORMATICA</v>
          </cell>
          <cell r="F237">
            <v>3694</v>
          </cell>
          <cell r="G237">
            <v>3136</v>
          </cell>
          <cell r="H237">
            <v>3136</v>
          </cell>
          <cell r="I237">
            <v>1326</v>
          </cell>
          <cell r="J237">
            <v>42.283163265306122</v>
          </cell>
        </row>
        <row r="238">
          <cell r="D238" t="str">
            <v>1.</v>
          </cell>
          <cell r="E238" t="str">
            <v>Planta General</v>
          </cell>
          <cell r="F238">
            <v>3643</v>
          </cell>
          <cell r="G238">
            <v>3478</v>
          </cell>
          <cell r="H238">
            <v>2168</v>
          </cell>
          <cell r="I238">
            <v>702</v>
          </cell>
          <cell r="J238">
            <v>32.38007380073801</v>
          </cell>
        </row>
        <row r="239">
          <cell r="D239" t="str">
            <v>2.</v>
          </cell>
          <cell r="E239" t="str">
            <v>Estudios</v>
          </cell>
          <cell r="F239">
            <v>52</v>
          </cell>
          <cell r="G239">
            <v>52</v>
          </cell>
          <cell r="H239">
            <v>26</v>
          </cell>
          <cell r="I239">
            <v>0</v>
          </cell>
          <cell r="J239">
            <v>0</v>
          </cell>
        </row>
        <row r="240">
          <cell r="D240" t="str">
            <v>3.</v>
          </cell>
          <cell r="E240" t="str">
            <v>Anticipos</v>
          </cell>
          <cell r="F240">
            <v>0</v>
          </cell>
          <cell r="G240">
            <v>0</v>
          </cell>
          <cell r="H240">
            <v>0</v>
          </cell>
          <cell r="I240">
            <v>4</v>
          </cell>
          <cell r="J240" t="str">
            <v>N.A.</v>
          </cell>
        </row>
        <row r="242">
          <cell r="C242" t="str">
            <v>H.</v>
          </cell>
          <cell r="D242" t="str">
            <v>INGENIERÍA Y ADMINISTRACIÓN</v>
          </cell>
          <cell r="F242">
            <v>12404</v>
          </cell>
          <cell r="G242">
            <v>14227</v>
          </cell>
          <cell r="H242">
            <v>14227</v>
          </cell>
          <cell r="I242">
            <v>10615</v>
          </cell>
          <cell r="J242">
            <v>74.611653897518806</v>
          </cell>
        </row>
        <row r="243">
          <cell r="D243" t="str">
            <v>1.</v>
          </cell>
          <cell r="E243" t="str">
            <v>Captación, Recolección, Líneas Transmisión</v>
          </cell>
          <cell r="F243">
            <v>291</v>
          </cell>
          <cell r="G243">
            <v>291</v>
          </cell>
          <cell r="H243">
            <v>194</v>
          </cell>
          <cell r="I243">
            <v>0</v>
          </cell>
          <cell r="J243">
            <v>0</v>
          </cell>
        </row>
        <row r="244">
          <cell r="D244" t="str">
            <v>2.</v>
          </cell>
          <cell r="E244" t="str">
            <v>Tratamiento</v>
          </cell>
          <cell r="F244">
            <v>280</v>
          </cell>
          <cell r="G244">
            <v>280</v>
          </cell>
          <cell r="H244">
            <v>187</v>
          </cell>
          <cell r="I244">
            <v>193</v>
          </cell>
          <cell r="J244">
            <v>103.20855614973262</v>
          </cell>
        </row>
        <row r="245">
          <cell r="D245" t="str">
            <v>3.</v>
          </cell>
          <cell r="E245" t="str">
            <v>Planta General</v>
          </cell>
          <cell r="F245">
            <v>11011</v>
          </cell>
          <cell r="G245">
            <v>11956</v>
          </cell>
          <cell r="H245">
            <v>8094</v>
          </cell>
          <cell r="I245">
            <v>9834</v>
          </cell>
          <cell r="J245">
            <v>121.49740548554485</v>
          </cell>
        </row>
        <row r="246">
          <cell r="D246" t="str">
            <v>4.</v>
          </cell>
          <cell r="E246" t="str">
            <v>Anticipos</v>
          </cell>
          <cell r="F246">
            <v>-226</v>
          </cell>
          <cell r="G246">
            <v>-226</v>
          </cell>
          <cell r="H246">
            <v>-150</v>
          </cell>
          <cell r="I246">
            <v>39</v>
          </cell>
          <cell r="J246" t="str">
            <v>N.A.</v>
          </cell>
        </row>
        <row r="248">
          <cell r="C248" t="str">
            <v>I.</v>
          </cell>
          <cell r="D248" t="str">
            <v>EDIFICIO SEDE  E.P.M.</v>
          </cell>
          <cell r="F248">
            <v>11406</v>
          </cell>
          <cell r="G248">
            <v>11032</v>
          </cell>
          <cell r="H248">
            <v>11032</v>
          </cell>
          <cell r="I248">
            <v>9506</v>
          </cell>
          <cell r="J248">
            <v>86.167512690355323</v>
          </cell>
        </row>
        <row r="249">
          <cell r="D249" t="str">
            <v>1.</v>
          </cell>
          <cell r="E249" t="str">
            <v>Obra civil</v>
          </cell>
          <cell r="F249">
            <v>6300</v>
          </cell>
          <cell r="G249">
            <v>6152</v>
          </cell>
          <cell r="H249">
            <v>4891</v>
          </cell>
          <cell r="I249">
            <v>3327</v>
          </cell>
          <cell r="J249">
            <v>68.022899202617054</v>
          </cell>
        </row>
        <row r="250">
          <cell r="D250" t="str">
            <v>2.</v>
          </cell>
          <cell r="E250" t="str">
            <v>Equipos</v>
          </cell>
          <cell r="F250">
            <v>6376</v>
          </cell>
          <cell r="G250">
            <v>6467</v>
          </cell>
          <cell r="H250">
            <v>6216</v>
          </cell>
          <cell r="I250">
            <v>1815</v>
          </cell>
          <cell r="J250">
            <v>29.198841698841697</v>
          </cell>
        </row>
        <row r="251">
          <cell r="D251" t="str">
            <v>3.</v>
          </cell>
          <cell r="E251" t="str">
            <v>Administración</v>
          </cell>
          <cell r="F251">
            <v>1457</v>
          </cell>
          <cell r="G251">
            <v>1395</v>
          </cell>
          <cell r="H251">
            <v>799</v>
          </cell>
          <cell r="I251">
            <v>370</v>
          </cell>
          <cell r="J251">
            <v>46.307884856070089</v>
          </cell>
        </row>
        <row r="252">
          <cell r="D252" t="str">
            <v>4.</v>
          </cell>
          <cell r="E252" t="str">
            <v>Anticipos</v>
          </cell>
          <cell r="F252">
            <v>-2728</v>
          </cell>
          <cell r="G252">
            <v>-2728</v>
          </cell>
          <cell r="H252">
            <v>-1818</v>
          </cell>
          <cell r="I252">
            <v>-960</v>
          </cell>
          <cell r="J252" t="str">
            <v>N.A.</v>
          </cell>
        </row>
        <row r="254">
          <cell r="E254" t="str">
            <v>SUB - TOTAL PROGRAMAS CORPORATIVOS</v>
          </cell>
          <cell r="F254">
            <v>27504</v>
          </cell>
          <cell r="G254">
            <v>28395</v>
          </cell>
          <cell r="H254">
            <v>28395</v>
          </cell>
          <cell r="I254">
            <v>21447</v>
          </cell>
          <cell r="J254">
            <v>75.530903328050712</v>
          </cell>
        </row>
        <row r="256">
          <cell r="B256" t="str">
            <v>TOTAL INVERSIONES ACDTO Y ALCDO</v>
          </cell>
          <cell r="F256">
            <v>106145.7</v>
          </cell>
          <cell r="G256">
            <v>105906</v>
          </cell>
          <cell r="H256">
            <v>105906</v>
          </cell>
          <cell r="I256">
            <v>74771</v>
          </cell>
          <cell r="J256">
            <v>70.601287934583496</v>
          </cell>
        </row>
        <row r="257">
          <cell r="B257" t="str">
            <v>División Programación Financiera</v>
          </cell>
        </row>
        <row r="258">
          <cell r="B258" t="str">
            <v>Depto. Programación y Control Presupuestal</v>
          </cell>
        </row>
        <row r="259">
          <cell r="B259" t="str">
            <v>U/EjecucEPM12.Xls.Grupo Ejecución</v>
          </cell>
        </row>
        <row r="260">
          <cell r="E260">
            <v>35505.516907291669</v>
          </cell>
        </row>
        <row r="262">
          <cell r="B262" t="str">
            <v>EMPRESA GENERACIÓN ENERGÍA</v>
          </cell>
        </row>
        <row r="263">
          <cell r="B263" t="str">
            <v>EJECUCION PRESUPUESTAL DE INVERSIONES</v>
          </cell>
        </row>
        <row r="264">
          <cell r="B264">
            <v>1996</v>
          </cell>
        </row>
        <row r="265">
          <cell r="B265" t="str">
            <v>Millones de Pesos</v>
          </cell>
        </row>
        <row r="266">
          <cell r="F266" t="str">
            <v>Presupuesto</v>
          </cell>
          <cell r="G266" t="str">
            <v>Presupuesto</v>
          </cell>
          <cell r="H266" t="str">
            <v>Enero 01 - Diciembre 31</v>
          </cell>
        </row>
        <row r="267">
          <cell r="F267" t="str">
            <v>Inicial                                                                                                                                                      Año</v>
          </cell>
          <cell r="G267" t="str">
            <v>Modificado Año</v>
          </cell>
          <cell r="H267" t="str">
            <v>Ppto. Modif. Acumulado</v>
          </cell>
          <cell r="I267" t="str">
            <v>Resultado Acumulado</v>
          </cell>
          <cell r="J267" t="str">
            <v>Cumpl.                                                                                                                                             %</v>
          </cell>
        </row>
        <row r="268">
          <cell r="B268" t="str">
            <v>OBRAS EN PROGRESO Y ACTIVOS FIJOS</v>
          </cell>
        </row>
        <row r="269">
          <cell r="B269" t="str">
            <v>I.</v>
          </cell>
          <cell r="D269" t="str">
            <v>INVERSIONES PROPIAS</v>
          </cell>
        </row>
        <row r="270">
          <cell r="D270" t="str">
            <v>DISTRIBUCIÓN DOMICILIARIA GAS</v>
          </cell>
          <cell r="F270">
            <v>0</v>
          </cell>
          <cell r="G270">
            <v>0</v>
          </cell>
          <cell r="H270">
            <v>0</v>
          </cell>
          <cell r="I270">
            <v>0</v>
          </cell>
          <cell r="J270" t="str">
            <v>N.A.</v>
          </cell>
        </row>
        <row r="271">
          <cell r="E271" t="str">
            <v>Distribución, Conducción y Transporte</v>
          </cell>
          <cell r="F271">
            <v>0</v>
          </cell>
          <cell r="G271">
            <v>0</v>
          </cell>
          <cell r="H271">
            <v>0</v>
          </cell>
          <cell r="I271">
            <v>0</v>
          </cell>
          <cell r="J271" t="str">
            <v>N.A.</v>
          </cell>
        </row>
        <row r="272">
          <cell r="E272" t="str">
            <v>Obra Civil</v>
          </cell>
          <cell r="F272">
            <v>0</v>
          </cell>
          <cell r="G272">
            <v>0</v>
          </cell>
          <cell r="H272">
            <v>0</v>
          </cell>
          <cell r="I272">
            <v>0</v>
          </cell>
          <cell r="J272" t="str">
            <v>N.A.</v>
          </cell>
        </row>
        <row r="273">
          <cell r="E273" t="str">
            <v>Equipos</v>
          </cell>
          <cell r="F273">
            <v>0</v>
          </cell>
          <cell r="G273">
            <v>0</v>
          </cell>
          <cell r="H273">
            <v>0</v>
          </cell>
          <cell r="I273">
            <v>0</v>
          </cell>
          <cell r="J273" t="str">
            <v>N.A.</v>
          </cell>
        </row>
        <row r="274">
          <cell r="E274" t="str">
            <v>Transporte y Almacenamiento Gas</v>
          </cell>
          <cell r="F274">
            <v>0</v>
          </cell>
          <cell r="G274">
            <v>0</v>
          </cell>
          <cell r="H274">
            <v>0</v>
          </cell>
          <cell r="I274">
            <v>0</v>
          </cell>
          <cell r="J274" t="str">
            <v>N.A.</v>
          </cell>
        </row>
        <row r="275">
          <cell r="E275" t="str">
            <v>Administración</v>
          </cell>
          <cell r="F275">
            <v>0</v>
          </cell>
          <cell r="G275">
            <v>0</v>
          </cell>
          <cell r="H275">
            <v>0</v>
          </cell>
          <cell r="I275">
            <v>0</v>
          </cell>
          <cell r="J275" t="str">
            <v>N.A.</v>
          </cell>
        </row>
        <row r="276">
          <cell r="E276" t="str">
            <v>Gastos Financieros</v>
          </cell>
          <cell r="F276">
            <v>0</v>
          </cell>
          <cell r="G276">
            <v>0</v>
          </cell>
          <cell r="H276">
            <v>0</v>
          </cell>
          <cell r="I276">
            <v>0</v>
          </cell>
          <cell r="J276" t="str">
            <v>N.A.</v>
          </cell>
        </row>
        <row r="277">
          <cell r="E277" t="str">
            <v>Planta General</v>
          </cell>
          <cell r="F277">
            <v>0</v>
          </cell>
          <cell r="G277">
            <v>0</v>
          </cell>
          <cell r="H277">
            <v>0</v>
          </cell>
          <cell r="I277">
            <v>0</v>
          </cell>
          <cell r="J277" t="str">
            <v>N.A.</v>
          </cell>
        </row>
        <row r="278">
          <cell r="E278" t="str">
            <v>Anticipos</v>
          </cell>
          <cell r="F278">
            <v>0</v>
          </cell>
          <cell r="G278">
            <v>0</v>
          </cell>
          <cell r="H278">
            <v>0</v>
          </cell>
          <cell r="I278">
            <v>0</v>
          </cell>
          <cell r="J278" t="str">
            <v>N.A.</v>
          </cell>
        </row>
        <row r="280">
          <cell r="C280" t="str">
            <v>A.</v>
          </cell>
          <cell r="D280" t="str">
            <v>PORCE I I - GENERACIÓN</v>
          </cell>
          <cell r="F280">
            <v>96987</v>
          </cell>
          <cell r="G280">
            <v>97122</v>
          </cell>
          <cell r="H280">
            <v>97122</v>
          </cell>
          <cell r="I280">
            <v>56115</v>
          </cell>
          <cell r="J280">
            <v>57.777846419966636</v>
          </cell>
        </row>
        <row r="281">
          <cell r="D281" t="str">
            <v>1.</v>
          </cell>
          <cell r="E281" t="str">
            <v>Generación</v>
          </cell>
          <cell r="F281">
            <v>2087</v>
          </cell>
          <cell r="G281">
            <v>2087</v>
          </cell>
          <cell r="H281">
            <v>1471</v>
          </cell>
          <cell r="I281">
            <v>1639</v>
          </cell>
          <cell r="J281">
            <v>111.4208021753909</v>
          </cell>
        </row>
        <row r="282">
          <cell r="D282" t="str">
            <v>2.</v>
          </cell>
          <cell r="E282" t="str">
            <v>Obra Civil</v>
          </cell>
          <cell r="F282">
            <v>65608</v>
          </cell>
          <cell r="G282">
            <v>63474</v>
          </cell>
          <cell r="H282">
            <v>27856</v>
          </cell>
          <cell r="I282">
            <v>16737</v>
          </cell>
          <cell r="J282">
            <v>60.084003446295227</v>
          </cell>
        </row>
        <row r="283">
          <cell r="D283" t="str">
            <v>3.</v>
          </cell>
          <cell r="E283" t="str">
            <v>Equipos</v>
          </cell>
          <cell r="F283">
            <v>9934</v>
          </cell>
          <cell r="G283">
            <v>9934</v>
          </cell>
          <cell r="H283">
            <v>777</v>
          </cell>
          <cell r="I283">
            <v>80</v>
          </cell>
          <cell r="J283">
            <v>10.296010296010296</v>
          </cell>
        </row>
        <row r="284">
          <cell r="D284" t="str">
            <v>4.</v>
          </cell>
          <cell r="E284" t="str">
            <v>Administración</v>
          </cell>
          <cell r="F284">
            <v>8206</v>
          </cell>
          <cell r="G284">
            <v>11439</v>
          </cell>
          <cell r="H284">
            <v>7166</v>
          </cell>
          <cell r="I284">
            <v>7042</v>
          </cell>
          <cell r="J284">
            <v>98.269606475020936</v>
          </cell>
        </row>
        <row r="285">
          <cell r="D285" t="str">
            <v>5.</v>
          </cell>
          <cell r="E285" t="str">
            <v>Gastos Financieros</v>
          </cell>
          <cell r="F285">
            <v>6424</v>
          </cell>
          <cell r="G285">
            <v>6424</v>
          </cell>
          <cell r="H285">
            <v>4283</v>
          </cell>
          <cell r="I285">
            <v>3010</v>
          </cell>
          <cell r="J285">
            <v>70.277842633667987</v>
          </cell>
        </row>
        <row r="286">
          <cell r="D286" t="str">
            <v>6.</v>
          </cell>
          <cell r="E286" t="str">
            <v>Anticipos</v>
          </cell>
          <cell r="F286">
            <v>3359</v>
          </cell>
          <cell r="G286">
            <v>3359</v>
          </cell>
          <cell r="H286">
            <v>2240</v>
          </cell>
          <cell r="I286">
            <v>5736</v>
          </cell>
          <cell r="J286">
            <v>256.07142857142856</v>
          </cell>
        </row>
        <row r="288">
          <cell r="C288" t="str">
            <v>B.</v>
          </cell>
          <cell r="D288" t="str">
            <v>NECHÍ</v>
          </cell>
          <cell r="F288">
            <v>6122</v>
          </cell>
          <cell r="G288">
            <v>3760</v>
          </cell>
          <cell r="H288">
            <v>3760</v>
          </cell>
          <cell r="I288">
            <v>3504</v>
          </cell>
          <cell r="J288">
            <v>93.191489361702125</v>
          </cell>
        </row>
        <row r="289">
          <cell r="D289" t="str">
            <v>1.</v>
          </cell>
          <cell r="E289" t="str">
            <v>Generación</v>
          </cell>
          <cell r="F289">
            <v>4436</v>
          </cell>
          <cell r="G289">
            <v>4436</v>
          </cell>
          <cell r="H289">
            <v>2957</v>
          </cell>
          <cell r="I289">
            <v>943</v>
          </cell>
          <cell r="J289">
            <v>31.890429489347312</v>
          </cell>
        </row>
        <row r="290">
          <cell r="D290" t="str">
            <v>2.</v>
          </cell>
          <cell r="E290" t="str">
            <v>Administración</v>
          </cell>
          <cell r="F290">
            <v>1104</v>
          </cell>
          <cell r="G290">
            <v>1104</v>
          </cell>
          <cell r="H290">
            <v>737</v>
          </cell>
          <cell r="I290">
            <v>979</v>
          </cell>
          <cell r="J290">
            <v>132.8358208955224</v>
          </cell>
        </row>
        <row r="291">
          <cell r="D291" t="str">
            <v>3.</v>
          </cell>
          <cell r="E291" t="str">
            <v>Anticipos</v>
          </cell>
          <cell r="F291">
            <v>582</v>
          </cell>
          <cell r="G291">
            <v>582</v>
          </cell>
          <cell r="H291">
            <v>388</v>
          </cell>
          <cell r="I291">
            <v>43</v>
          </cell>
          <cell r="J291">
            <v>11.082474226804123</v>
          </cell>
        </row>
        <row r="293">
          <cell r="C293" t="str">
            <v>C.</v>
          </cell>
          <cell r="D293" t="str">
            <v>GENERACIÓN Y REPOSIC. EQUIPOS FUTUROS</v>
          </cell>
          <cell r="F293">
            <v>8840</v>
          </cell>
          <cell r="G293">
            <v>10490</v>
          </cell>
          <cell r="H293">
            <v>10490</v>
          </cell>
          <cell r="I293">
            <v>4757</v>
          </cell>
          <cell r="J293">
            <v>45.347950428979985</v>
          </cell>
        </row>
        <row r="294">
          <cell r="D294" t="str">
            <v>1.</v>
          </cell>
          <cell r="E294" t="str">
            <v>Generación</v>
          </cell>
          <cell r="F294">
            <v>6811</v>
          </cell>
          <cell r="G294">
            <v>6205</v>
          </cell>
          <cell r="H294">
            <v>3454</v>
          </cell>
          <cell r="I294">
            <v>1716</v>
          </cell>
          <cell r="J294">
            <v>49.681528662420384</v>
          </cell>
        </row>
        <row r="295">
          <cell r="D295" t="str">
            <v>2.</v>
          </cell>
          <cell r="E295" t="str">
            <v>Obra Civil</v>
          </cell>
          <cell r="F295">
            <v>636</v>
          </cell>
          <cell r="G295">
            <v>677</v>
          </cell>
          <cell r="H295">
            <v>363</v>
          </cell>
          <cell r="I295">
            <v>534</v>
          </cell>
          <cell r="J295">
            <v>147.10743801652893</v>
          </cell>
        </row>
        <row r="296">
          <cell r="D296" t="str">
            <v>3.</v>
          </cell>
          <cell r="E296" t="str">
            <v>Equipos</v>
          </cell>
          <cell r="F296">
            <v>6885</v>
          </cell>
          <cell r="G296">
            <v>5925</v>
          </cell>
          <cell r="H296">
            <v>328</v>
          </cell>
          <cell r="I296">
            <v>325</v>
          </cell>
          <cell r="J296">
            <v>99.08536585365853</v>
          </cell>
        </row>
        <row r="297">
          <cell r="D297" t="str">
            <v>4.</v>
          </cell>
          <cell r="E297" t="str">
            <v>Administración</v>
          </cell>
          <cell r="F297">
            <v>110</v>
          </cell>
          <cell r="G297">
            <v>110</v>
          </cell>
          <cell r="H297">
            <v>73</v>
          </cell>
          <cell r="I297">
            <v>6</v>
          </cell>
          <cell r="J297">
            <v>8.2191780821917799</v>
          </cell>
        </row>
        <row r="298">
          <cell r="D298" t="str">
            <v>5.</v>
          </cell>
          <cell r="E298" t="str">
            <v>Anticipos</v>
          </cell>
          <cell r="F298">
            <v>648</v>
          </cell>
          <cell r="G298">
            <v>648</v>
          </cell>
          <cell r="H298">
            <v>432</v>
          </cell>
          <cell r="I298">
            <v>63</v>
          </cell>
          <cell r="J298">
            <v>14.583333333333334</v>
          </cell>
        </row>
        <row r="300">
          <cell r="C300" t="str">
            <v>D.</v>
          </cell>
          <cell r="D300" t="str">
            <v>TÉRMICAS</v>
          </cell>
          <cell r="F300">
            <v>47679</v>
          </cell>
          <cell r="G300">
            <v>45372</v>
          </cell>
          <cell r="H300">
            <v>45372</v>
          </cell>
          <cell r="I300">
            <v>13180</v>
          </cell>
          <cell r="J300">
            <v>29.048752534602841</v>
          </cell>
        </row>
        <row r="301">
          <cell r="D301" t="str">
            <v>1.</v>
          </cell>
          <cell r="E301" t="str">
            <v>Generación</v>
          </cell>
          <cell r="F301">
            <v>61</v>
          </cell>
          <cell r="G301">
            <v>701</v>
          </cell>
          <cell r="H301">
            <v>575</v>
          </cell>
          <cell r="I301">
            <v>445</v>
          </cell>
          <cell r="J301">
            <v>77.391304347826079</v>
          </cell>
        </row>
        <row r="302">
          <cell r="D302" t="str">
            <v>2.</v>
          </cell>
          <cell r="E302" t="str">
            <v>Gastos Financieros</v>
          </cell>
          <cell r="F302">
            <v>168</v>
          </cell>
          <cell r="G302">
            <v>168</v>
          </cell>
          <cell r="H302">
            <v>126</v>
          </cell>
          <cell r="I302">
            <v>2</v>
          </cell>
          <cell r="J302">
            <v>1.5873015873015872</v>
          </cell>
        </row>
        <row r="303">
          <cell r="D303" t="str">
            <v>3.</v>
          </cell>
          <cell r="E303" t="str">
            <v>Anticipos</v>
          </cell>
          <cell r="F303">
            <v>47451</v>
          </cell>
          <cell r="G303">
            <v>45636</v>
          </cell>
          <cell r="H303">
            <v>0</v>
          </cell>
          <cell r="I303">
            <v>0</v>
          </cell>
          <cell r="J303" t="str">
            <v>N.A.</v>
          </cell>
        </row>
        <row r="305">
          <cell r="D305" t="str">
            <v>REPOSIC. EQUIPOS PLAN EXPANSIÓN Y OTROS</v>
          </cell>
          <cell r="F305">
            <v>994</v>
          </cell>
          <cell r="G305">
            <v>2726</v>
          </cell>
          <cell r="H305">
            <v>2726</v>
          </cell>
          <cell r="I305">
            <v>2639</v>
          </cell>
          <cell r="J305">
            <v>96.808510638297875</v>
          </cell>
        </row>
        <row r="306">
          <cell r="D306" t="str">
            <v>1.</v>
          </cell>
          <cell r="E306" t="str">
            <v>Generación</v>
          </cell>
          <cell r="F306">
            <v>706</v>
          </cell>
          <cell r="G306">
            <v>2321</v>
          </cell>
          <cell r="H306">
            <v>1312</v>
          </cell>
          <cell r="I306">
            <v>1610</v>
          </cell>
          <cell r="J306">
            <v>122.71341463414633</v>
          </cell>
        </row>
        <row r="307">
          <cell r="D307" t="str">
            <v>2.</v>
          </cell>
          <cell r="E307" t="str">
            <v>Gastos Financieros</v>
          </cell>
          <cell r="F307">
            <v>343</v>
          </cell>
          <cell r="G307">
            <v>343</v>
          </cell>
          <cell r="H307">
            <v>228</v>
          </cell>
          <cell r="I307">
            <v>234</v>
          </cell>
          <cell r="J307">
            <v>102.63157894736842</v>
          </cell>
        </row>
        <row r="308">
          <cell r="D308" t="str">
            <v>3.</v>
          </cell>
          <cell r="E308" t="str">
            <v>Anticipos</v>
          </cell>
          <cell r="F308">
            <v>-54</v>
          </cell>
          <cell r="G308">
            <v>-54</v>
          </cell>
          <cell r="H308">
            <v>-36</v>
          </cell>
          <cell r="I308">
            <v>-182</v>
          </cell>
          <cell r="J308" t="str">
            <v>N.A.</v>
          </cell>
        </row>
        <row r="310">
          <cell r="D310" t="str">
            <v>DISTRIBUCIÓN 1995 - 2000</v>
          </cell>
          <cell r="F310">
            <v>218</v>
          </cell>
          <cell r="G310">
            <v>188</v>
          </cell>
          <cell r="H310">
            <v>188</v>
          </cell>
          <cell r="I310">
            <v>152</v>
          </cell>
          <cell r="J310">
            <v>80.851063829787222</v>
          </cell>
        </row>
        <row r="311">
          <cell r="E311" t="str">
            <v>Captación, Recolección, Líneas Transmisión</v>
          </cell>
          <cell r="F311">
            <v>0</v>
          </cell>
          <cell r="G311">
            <v>0</v>
          </cell>
          <cell r="H311">
            <v>0</v>
          </cell>
          <cell r="I311">
            <v>0</v>
          </cell>
          <cell r="J311" t="str">
            <v>N.A.</v>
          </cell>
        </row>
        <row r="312">
          <cell r="E312" t="str">
            <v>Distribución, Conducción y Transporte</v>
          </cell>
          <cell r="F312">
            <v>0</v>
          </cell>
          <cell r="G312">
            <v>0</v>
          </cell>
          <cell r="H312">
            <v>0</v>
          </cell>
          <cell r="I312">
            <v>0</v>
          </cell>
          <cell r="J312" t="str">
            <v>N.A.</v>
          </cell>
        </row>
        <row r="313">
          <cell r="E313" t="str">
            <v>Obra Civil</v>
          </cell>
          <cell r="F313">
            <v>0</v>
          </cell>
          <cell r="G313">
            <v>0</v>
          </cell>
          <cell r="H313">
            <v>0</v>
          </cell>
          <cell r="I313">
            <v>0</v>
          </cell>
          <cell r="J313" t="str">
            <v>N.A.</v>
          </cell>
        </row>
        <row r="314">
          <cell r="E314" t="str">
            <v>Equipos</v>
          </cell>
          <cell r="F314">
            <v>0</v>
          </cell>
          <cell r="G314">
            <v>0</v>
          </cell>
          <cell r="H314">
            <v>0</v>
          </cell>
          <cell r="I314">
            <v>0</v>
          </cell>
          <cell r="J314" t="str">
            <v>N.A.</v>
          </cell>
        </row>
        <row r="315">
          <cell r="E315" t="str">
            <v>Administración</v>
          </cell>
          <cell r="F315">
            <v>218</v>
          </cell>
          <cell r="G315">
            <v>218</v>
          </cell>
          <cell r="H315">
            <v>145</v>
          </cell>
          <cell r="I315">
            <v>139</v>
          </cell>
          <cell r="J315">
            <v>95.862068965517238</v>
          </cell>
        </row>
        <row r="316">
          <cell r="E316" t="str">
            <v>Gastos Financieros</v>
          </cell>
          <cell r="F316">
            <v>0</v>
          </cell>
          <cell r="G316">
            <v>0</v>
          </cell>
          <cell r="H316">
            <v>0</v>
          </cell>
          <cell r="I316">
            <v>0</v>
          </cell>
          <cell r="J316" t="str">
            <v>N.A.</v>
          </cell>
        </row>
        <row r="317">
          <cell r="E317" t="str">
            <v>Anticipos</v>
          </cell>
          <cell r="F317">
            <v>0</v>
          </cell>
          <cell r="G317">
            <v>0</v>
          </cell>
          <cell r="H317">
            <v>0</v>
          </cell>
          <cell r="I317">
            <v>0</v>
          </cell>
          <cell r="J317" t="str">
            <v>N.A.</v>
          </cell>
        </row>
        <row r="319">
          <cell r="D319" t="str">
            <v>TRANSMISIÓN 1995 - 2000</v>
          </cell>
          <cell r="F319">
            <v>0</v>
          </cell>
          <cell r="G319">
            <v>0</v>
          </cell>
          <cell r="H319">
            <v>0</v>
          </cell>
          <cell r="I319">
            <v>0</v>
          </cell>
          <cell r="J319" t="str">
            <v>N.A.</v>
          </cell>
        </row>
        <row r="320">
          <cell r="E320" t="str">
            <v>Captación, Recolección, Líneas Transmisión</v>
          </cell>
          <cell r="F320">
            <v>0</v>
          </cell>
          <cell r="G320">
            <v>0</v>
          </cell>
          <cell r="H320">
            <v>0</v>
          </cell>
          <cell r="I320">
            <v>0</v>
          </cell>
          <cell r="J320" t="str">
            <v>N.A.</v>
          </cell>
        </row>
        <row r="321">
          <cell r="E321" t="str">
            <v>Equipos</v>
          </cell>
          <cell r="F321">
            <v>0</v>
          </cell>
          <cell r="G321">
            <v>0</v>
          </cell>
          <cell r="H321">
            <v>0</v>
          </cell>
          <cell r="I321">
            <v>0</v>
          </cell>
          <cell r="J321" t="str">
            <v>N.A.</v>
          </cell>
        </row>
        <row r="322">
          <cell r="E322" t="str">
            <v>Anticipos</v>
          </cell>
          <cell r="F322">
            <v>0</v>
          </cell>
          <cell r="G322">
            <v>0</v>
          </cell>
          <cell r="H322">
            <v>0</v>
          </cell>
          <cell r="I322">
            <v>0</v>
          </cell>
          <cell r="J322" t="str">
            <v>N.A.</v>
          </cell>
        </row>
        <row r="324">
          <cell r="D324" t="str">
            <v>REDUCCIÓN PÉRDIDAS 1995 - 2000</v>
          </cell>
          <cell r="F324">
            <v>0</v>
          </cell>
          <cell r="G324">
            <v>0</v>
          </cell>
          <cell r="H324">
            <v>0</v>
          </cell>
          <cell r="I324">
            <v>0</v>
          </cell>
          <cell r="J324" t="str">
            <v>N.A.</v>
          </cell>
        </row>
        <row r="325">
          <cell r="E325" t="str">
            <v>Distribución, Conducción y Transporte</v>
          </cell>
          <cell r="F325">
            <v>0</v>
          </cell>
          <cell r="G325">
            <v>0</v>
          </cell>
          <cell r="H325">
            <v>0</v>
          </cell>
          <cell r="I325">
            <v>0</v>
          </cell>
          <cell r="J325" t="str">
            <v>N.A.</v>
          </cell>
        </row>
        <row r="326">
          <cell r="E326" t="str">
            <v>Administración</v>
          </cell>
          <cell r="F326">
            <v>0</v>
          </cell>
          <cell r="G326">
            <v>0</v>
          </cell>
          <cell r="H326">
            <v>0</v>
          </cell>
          <cell r="I326">
            <v>0</v>
          </cell>
          <cell r="J326" t="str">
            <v>N.A.</v>
          </cell>
        </row>
        <row r="327">
          <cell r="E327" t="str">
            <v>Gastos Financieros</v>
          </cell>
          <cell r="F327">
            <v>0</v>
          </cell>
          <cell r="G327">
            <v>0</v>
          </cell>
          <cell r="H327">
            <v>0</v>
          </cell>
          <cell r="I327">
            <v>0</v>
          </cell>
          <cell r="J327" t="str">
            <v>N.A.</v>
          </cell>
        </row>
        <row r="328">
          <cell r="E328" t="str">
            <v>Anticipos</v>
          </cell>
          <cell r="F328">
            <v>0</v>
          </cell>
          <cell r="G328">
            <v>0</v>
          </cell>
          <cell r="H328">
            <v>0</v>
          </cell>
          <cell r="I328">
            <v>0</v>
          </cell>
          <cell r="J328" t="str">
            <v>N.A.</v>
          </cell>
        </row>
        <row r="330">
          <cell r="D330" t="str">
            <v>USO RACIONAL DE LA ENERGÍA</v>
          </cell>
          <cell r="F330">
            <v>0</v>
          </cell>
          <cell r="G330">
            <v>0</v>
          </cell>
          <cell r="H330">
            <v>0</v>
          </cell>
          <cell r="I330">
            <v>0</v>
          </cell>
          <cell r="J330" t="str">
            <v>N.A.</v>
          </cell>
        </row>
        <row r="331">
          <cell r="E331" t="str">
            <v>Distribución, Conducción y Transporte</v>
          </cell>
          <cell r="F331">
            <v>0</v>
          </cell>
          <cell r="G331">
            <v>0</v>
          </cell>
          <cell r="H331">
            <v>0</v>
          </cell>
          <cell r="I331">
            <v>0</v>
          </cell>
          <cell r="J331" t="str">
            <v>N.A.</v>
          </cell>
        </row>
        <row r="332">
          <cell r="E332" t="str">
            <v>Administración</v>
          </cell>
          <cell r="F332">
            <v>0</v>
          </cell>
          <cell r="G332">
            <v>0</v>
          </cell>
          <cell r="H332">
            <v>0</v>
          </cell>
          <cell r="I332">
            <v>0</v>
          </cell>
          <cell r="J332" t="str">
            <v>N.A.</v>
          </cell>
        </row>
        <row r="333">
          <cell r="E333" t="str">
            <v>Estudios</v>
          </cell>
          <cell r="F333">
            <v>0</v>
          </cell>
          <cell r="G333">
            <v>120</v>
          </cell>
          <cell r="H333">
            <v>88</v>
          </cell>
          <cell r="I333">
            <v>52</v>
          </cell>
          <cell r="J333">
            <v>59.090909090909093</v>
          </cell>
        </row>
        <row r="335">
          <cell r="D335" t="str">
            <v>PORCE I I   TRANSMISIÓN</v>
          </cell>
          <cell r="F335">
            <v>0</v>
          </cell>
          <cell r="G335">
            <v>0</v>
          </cell>
          <cell r="H335">
            <v>0</v>
          </cell>
          <cell r="I335">
            <v>0</v>
          </cell>
          <cell r="J335" t="str">
            <v>N.A.</v>
          </cell>
        </row>
        <row r="336">
          <cell r="E336" t="str">
            <v>Distribución, Conducción y Transporte</v>
          </cell>
          <cell r="F336">
            <v>0</v>
          </cell>
          <cell r="G336">
            <v>0</v>
          </cell>
          <cell r="H336">
            <v>0</v>
          </cell>
          <cell r="I336">
            <v>0</v>
          </cell>
          <cell r="J336" t="str">
            <v>N.A.</v>
          </cell>
        </row>
        <row r="337">
          <cell r="E337" t="str">
            <v>Obra Civil</v>
          </cell>
          <cell r="F337">
            <v>0</v>
          </cell>
          <cell r="G337">
            <v>0</v>
          </cell>
          <cell r="H337">
            <v>0</v>
          </cell>
          <cell r="I337">
            <v>0</v>
          </cell>
          <cell r="J337" t="str">
            <v>N.A.</v>
          </cell>
        </row>
        <row r="340">
          <cell r="D340" t="str">
            <v>OTROS DE DISTRIBUCIÓN</v>
          </cell>
          <cell r="F340">
            <v>1663</v>
          </cell>
          <cell r="G340">
            <v>2087</v>
          </cell>
          <cell r="H340">
            <v>2087</v>
          </cell>
          <cell r="I340">
            <v>2140</v>
          </cell>
          <cell r="J340">
            <v>102.53953042644946</v>
          </cell>
        </row>
        <row r="341">
          <cell r="E341" t="str">
            <v>Distribución, Conducción y Transporte</v>
          </cell>
          <cell r="F341">
            <v>0</v>
          </cell>
          <cell r="G341">
            <v>0</v>
          </cell>
          <cell r="H341">
            <v>0</v>
          </cell>
          <cell r="I341">
            <v>0</v>
          </cell>
          <cell r="J341" t="str">
            <v>N.A.</v>
          </cell>
        </row>
        <row r="342">
          <cell r="E342" t="str">
            <v>Administración</v>
          </cell>
          <cell r="F342">
            <v>1663</v>
          </cell>
          <cell r="G342">
            <v>1663</v>
          </cell>
          <cell r="H342">
            <v>1109</v>
          </cell>
          <cell r="I342">
            <v>1239</v>
          </cell>
          <cell r="J342">
            <v>111.72227231740305</v>
          </cell>
        </row>
        <row r="344">
          <cell r="D344" t="str">
            <v>PLAN EXPANSIÓN, SUBTRANS. Y DISTRIBUCIÓN</v>
          </cell>
          <cell r="F344">
            <v>0</v>
          </cell>
          <cell r="G344">
            <v>0</v>
          </cell>
          <cell r="H344">
            <v>0</v>
          </cell>
          <cell r="I344">
            <v>0</v>
          </cell>
          <cell r="J344" t="str">
            <v>N.A.</v>
          </cell>
        </row>
        <row r="345">
          <cell r="E345" t="str">
            <v>Captación, Recolección, Líneas Transmisión</v>
          </cell>
          <cell r="F345">
            <v>0</v>
          </cell>
          <cell r="G345">
            <v>0</v>
          </cell>
          <cell r="H345">
            <v>0</v>
          </cell>
          <cell r="I345">
            <v>0</v>
          </cell>
          <cell r="J345" t="str">
            <v>N.A.</v>
          </cell>
        </row>
        <row r="346">
          <cell r="E346" t="str">
            <v>Gastos Financieros</v>
          </cell>
          <cell r="F346">
            <v>0</v>
          </cell>
          <cell r="G346">
            <v>0</v>
          </cell>
          <cell r="H346">
            <v>0</v>
          </cell>
          <cell r="I346">
            <v>0</v>
          </cell>
          <cell r="J346" t="str">
            <v>N.A.</v>
          </cell>
        </row>
        <row r="347">
          <cell r="E347" t="str">
            <v>Anticipos</v>
          </cell>
          <cell r="F347">
            <v>0</v>
          </cell>
          <cell r="G347">
            <v>0</v>
          </cell>
          <cell r="H347">
            <v>0</v>
          </cell>
          <cell r="I347">
            <v>0</v>
          </cell>
          <cell r="J347" t="str">
            <v>N.A.</v>
          </cell>
        </row>
        <row r="348">
          <cell r="F348">
            <v>2875</v>
          </cell>
          <cell r="G348">
            <v>5001</v>
          </cell>
          <cell r="H348">
            <v>5001</v>
          </cell>
          <cell r="I348">
            <v>4931</v>
          </cell>
        </row>
        <row r="349">
          <cell r="C349" t="str">
            <v>I.</v>
          </cell>
          <cell r="D349" t="str">
            <v>ACTIVOS FIJOS</v>
          </cell>
          <cell r="F349">
            <v>11655</v>
          </cell>
          <cell r="G349">
            <v>10097</v>
          </cell>
          <cell r="H349">
            <v>10097</v>
          </cell>
          <cell r="I349">
            <v>7040</v>
          </cell>
          <cell r="J349">
            <v>69.723680301079526</v>
          </cell>
        </row>
        <row r="350">
          <cell r="D350" t="str">
            <v>1.</v>
          </cell>
          <cell r="E350" t="str">
            <v>Herramientas, Muebles y Equipos de oficina</v>
          </cell>
          <cell r="F350">
            <v>9699</v>
          </cell>
          <cell r="G350">
            <v>8628</v>
          </cell>
          <cell r="H350">
            <v>6494</v>
          </cell>
          <cell r="I350">
            <v>1645</v>
          </cell>
          <cell r="J350">
            <v>25.33107483831229</v>
          </cell>
        </row>
        <row r="351">
          <cell r="D351" t="str">
            <v>2.</v>
          </cell>
          <cell r="E351" t="str">
            <v>Inventarios</v>
          </cell>
          <cell r="F351">
            <v>1230</v>
          </cell>
          <cell r="G351">
            <v>1390</v>
          </cell>
          <cell r="H351">
            <v>931</v>
          </cell>
          <cell r="I351">
            <v>4577</v>
          </cell>
          <cell r="J351">
            <v>491.6219119226638</v>
          </cell>
        </row>
        <row r="352">
          <cell r="D352" t="str">
            <v>3.</v>
          </cell>
          <cell r="E352" t="str">
            <v>Vehículos</v>
          </cell>
          <cell r="F352">
            <v>726</v>
          </cell>
          <cell r="G352">
            <v>726</v>
          </cell>
          <cell r="H352">
            <v>484</v>
          </cell>
          <cell r="I352">
            <v>24</v>
          </cell>
          <cell r="J352">
            <v>4.9586776859504136</v>
          </cell>
        </row>
        <row r="354">
          <cell r="C354" t="str">
            <v>J.</v>
          </cell>
          <cell r="D354" t="str">
            <v>ESTUDIOS</v>
          </cell>
          <cell r="F354">
            <v>3791</v>
          </cell>
          <cell r="G354">
            <v>3770</v>
          </cell>
          <cell r="H354">
            <v>3770</v>
          </cell>
          <cell r="I354">
            <v>3322</v>
          </cell>
          <cell r="J354">
            <v>88.116710875331563</v>
          </cell>
        </row>
        <row r="355">
          <cell r="D355" t="str">
            <v>1.</v>
          </cell>
          <cell r="E355" t="str">
            <v>Estudios</v>
          </cell>
          <cell r="F355">
            <v>4118</v>
          </cell>
          <cell r="G355">
            <v>4073</v>
          </cell>
          <cell r="H355">
            <v>2652</v>
          </cell>
          <cell r="I355">
            <v>76</v>
          </cell>
          <cell r="J355">
            <v>2.8657616892911011</v>
          </cell>
        </row>
        <row r="356">
          <cell r="D356" t="str">
            <v>2.</v>
          </cell>
          <cell r="E356" t="str">
            <v>Anticipos</v>
          </cell>
          <cell r="F356">
            <v>-326</v>
          </cell>
          <cell r="G356">
            <v>-326</v>
          </cell>
          <cell r="H356">
            <v>-217</v>
          </cell>
          <cell r="I356">
            <v>-14</v>
          </cell>
          <cell r="J356" t="str">
            <v>N.A.</v>
          </cell>
        </row>
        <row r="358">
          <cell r="E358" t="str">
            <v>SUB - TOTAL PROGRAMAS GENERACIÓN</v>
          </cell>
          <cell r="F358">
            <v>175074</v>
          </cell>
          <cell r="G358">
            <v>170611</v>
          </cell>
          <cell r="H358">
            <v>170611</v>
          </cell>
          <cell r="I358">
            <v>87918</v>
          </cell>
          <cell r="J358">
            <v>51.531261173077937</v>
          </cell>
        </row>
        <row r="360">
          <cell r="B360" t="str">
            <v>I I.</v>
          </cell>
          <cell r="D360" t="str">
            <v>INVERSIONES  CORPORATIVAS</v>
          </cell>
        </row>
        <row r="361">
          <cell r="C361" t="str">
            <v>K.</v>
          </cell>
          <cell r="D361" t="str">
            <v>PLAN MAESTRO INFORMATICA</v>
          </cell>
          <cell r="F361">
            <v>1503</v>
          </cell>
          <cell r="G361">
            <v>1394</v>
          </cell>
          <cell r="H361">
            <v>1394</v>
          </cell>
          <cell r="I361">
            <v>1109</v>
          </cell>
          <cell r="J361">
            <v>79.555236728837869</v>
          </cell>
        </row>
        <row r="362">
          <cell r="D362" t="str">
            <v>1.</v>
          </cell>
          <cell r="E362" t="str">
            <v>Planta General</v>
          </cell>
          <cell r="F362">
            <v>1452</v>
          </cell>
          <cell r="G362">
            <v>1366</v>
          </cell>
          <cell r="H362">
            <v>883</v>
          </cell>
          <cell r="I362">
            <v>434</v>
          </cell>
          <cell r="J362">
            <v>49.150622876557193</v>
          </cell>
        </row>
        <row r="363">
          <cell r="D363" t="str">
            <v>2.</v>
          </cell>
          <cell r="E363" t="str">
            <v>Estudios</v>
          </cell>
          <cell r="F363">
            <v>51</v>
          </cell>
          <cell r="G363">
            <v>51</v>
          </cell>
          <cell r="H363">
            <v>25</v>
          </cell>
          <cell r="I363">
            <v>0</v>
          </cell>
          <cell r="J363">
            <v>0</v>
          </cell>
        </row>
        <row r="364">
          <cell r="D364" t="str">
            <v>3.</v>
          </cell>
          <cell r="E364" t="str">
            <v>Anticipos</v>
          </cell>
          <cell r="F364">
            <v>0</v>
          </cell>
          <cell r="G364">
            <v>0</v>
          </cell>
          <cell r="H364">
            <v>0</v>
          </cell>
          <cell r="I364">
            <v>4</v>
          </cell>
          <cell r="J364" t="str">
            <v>N.A.</v>
          </cell>
        </row>
        <row r="366">
          <cell r="C366" t="str">
            <v>L.</v>
          </cell>
          <cell r="D366" t="str">
            <v>INGENIERÍA Y ADMINISTRACIÓN</v>
          </cell>
          <cell r="F366">
            <v>7987</v>
          </cell>
          <cell r="G366">
            <v>11289</v>
          </cell>
          <cell r="H366">
            <v>11289</v>
          </cell>
          <cell r="I366">
            <v>9042</v>
          </cell>
          <cell r="J366">
            <v>80.095668349720967</v>
          </cell>
        </row>
        <row r="367">
          <cell r="D367" t="str">
            <v>1.</v>
          </cell>
          <cell r="E367" t="str">
            <v>Planta General</v>
          </cell>
          <cell r="F367">
            <v>5629</v>
          </cell>
          <cell r="G367">
            <v>5782</v>
          </cell>
          <cell r="H367">
            <v>3909</v>
          </cell>
          <cell r="I367">
            <v>2636</v>
          </cell>
          <cell r="J367">
            <v>67.43412637503198</v>
          </cell>
        </row>
        <row r="368">
          <cell r="D368" t="str">
            <v>2.</v>
          </cell>
          <cell r="E368" t="str">
            <v>Anticipos</v>
          </cell>
          <cell r="F368">
            <v>-517</v>
          </cell>
          <cell r="G368">
            <v>-517</v>
          </cell>
          <cell r="H368">
            <v>-345</v>
          </cell>
          <cell r="I368">
            <v>-431</v>
          </cell>
          <cell r="J368" t="str">
            <v>N.A.</v>
          </cell>
        </row>
        <row r="370">
          <cell r="C370" t="str">
            <v>M.</v>
          </cell>
          <cell r="D370" t="str">
            <v>EDIFICIO SEDE  E.P.M.</v>
          </cell>
          <cell r="F370">
            <v>10455</v>
          </cell>
          <cell r="G370">
            <v>10465</v>
          </cell>
          <cell r="H370">
            <v>10465</v>
          </cell>
          <cell r="I370">
            <v>8610</v>
          </cell>
          <cell r="J370">
            <v>82.274247491638803</v>
          </cell>
        </row>
        <row r="371">
          <cell r="D371" t="str">
            <v>1.</v>
          </cell>
          <cell r="E371" t="str">
            <v>Obra civil</v>
          </cell>
          <cell r="F371">
            <v>5772</v>
          </cell>
          <cell r="G371">
            <v>5639</v>
          </cell>
          <cell r="H371">
            <v>4484</v>
          </cell>
          <cell r="I371">
            <v>3053</v>
          </cell>
          <cell r="J371">
            <v>68.086529884032103</v>
          </cell>
        </row>
        <row r="372">
          <cell r="D372" t="str">
            <v>2.</v>
          </cell>
          <cell r="E372" t="str">
            <v>Equipos</v>
          </cell>
          <cell r="F372">
            <v>5845</v>
          </cell>
          <cell r="G372">
            <v>5928</v>
          </cell>
          <cell r="H372">
            <v>5699</v>
          </cell>
          <cell r="I372">
            <v>1745</v>
          </cell>
          <cell r="J372">
            <v>30.619406913493595</v>
          </cell>
        </row>
        <row r="373">
          <cell r="D373" t="str">
            <v>3.</v>
          </cell>
          <cell r="E373" t="str">
            <v>Administración</v>
          </cell>
          <cell r="F373">
            <v>1336</v>
          </cell>
          <cell r="G373">
            <v>1279</v>
          </cell>
          <cell r="H373">
            <v>732</v>
          </cell>
          <cell r="I373">
            <v>338</v>
          </cell>
          <cell r="J373">
            <v>46.174863387978142</v>
          </cell>
        </row>
        <row r="374">
          <cell r="D374" t="str">
            <v>4.</v>
          </cell>
          <cell r="E374" t="str">
            <v>Anticipos</v>
          </cell>
          <cell r="F374">
            <v>-2501</v>
          </cell>
          <cell r="G374">
            <v>-2501</v>
          </cell>
          <cell r="H374">
            <v>-1667</v>
          </cell>
          <cell r="I374">
            <v>-977</v>
          </cell>
          <cell r="J374" t="str">
            <v>N.A.</v>
          </cell>
        </row>
        <row r="376">
          <cell r="E376" t="str">
            <v>SUB - TOTAL PROGRAMAS CORPORATIVOS</v>
          </cell>
          <cell r="F376">
            <v>19945</v>
          </cell>
          <cell r="G376">
            <v>23148</v>
          </cell>
          <cell r="H376">
            <v>23148</v>
          </cell>
          <cell r="I376">
            <v>18761</v>
          </cell>
          <cell r="J376">
            <v>81.048038707447716</v>
          </cell>
        </row>
        <row r="378">
          <cell r="B378" t="str">
            <v>I I I.</v>
          </cell>
          <cell r="D378" t="str">
            <v>OTRAS INVERSIONES PROPIAS</v>
          </cell>
          <cell r="F378">
            <v>3500</v>
          </cell>
          <cell r="G378">
            <v>3500</v>
          </cell>
          <cell r="H378">
            <v>3500</v>
          </cell>
          <cell r="I378">
            <v>0</v>
          </cell>
          <cell r="J378">
            <v>0</v>
          </cell>
        </row>
        <row r="379">
          <cell r="E379" t="str">
            <v>EADE</v>
          </cell>
          <cell r="F379">
            <v>3500</v>
          </cell>
          <cell r="G379">
            <v>3500</v>
          </cell>
          <cell r="H379">
            <v>3500</v>
          </cell>
          <cell r="I379">
            <v>0</v>
          </cell>
          <cell r="J379">
            <v>0</v>
          </cell>
        </row>
        <row r="380">
          <cell r="E380" t="str">
            <v>TRANSMETANO</v>
          </cell>
        </row>
        <row r="381">
          <cell r="E381" t="str">
            <v>FEN</v>
          </cell>
        </row>
        <row r="382">
          <cell r="E382" t="str">
            <v>INCIDENCIA  NIVEL LOCAL Y NACIONAL</v>
          </cell>
        </row>
        <row r="384">
          <cell r="B384" t="str">
            <v>TOTAL INVERSIONES GENERACIÓN</v>
          </cell>
          <cell r="F384">
            <v>198519</v>
          </cell>
          <cell r="G384">
            <v>197259</v>
          </cell>
          <cell r="H384">
            <v>197259</v>
          </cell>
          <cell r="I384">
            <v>106679</v>
          </cell>
          <cell r="J384">
            <v>54.080675659919194</v>
          </cell>
        </row>
        <row r="385">
          <cell r="B385" t="str">
            <v>División Programación Financiera</v>
          </cell>
        </row>
        <row r="386">
          <cell r="B386" t="str">
            <v>Depto. Programación y Control Presupuestal</v>
          </cell>
        </row>
        <row r="387">
          <cell r="B387" t="str">
            <v>U/EjecucEPM12.Xls.Grupo Ejecución</v>
          </cell>
        </row>
        <row r="388">
          <cell r="E388">
            <v>35505.516907291669</v>
          </cell>
        </row>
        <row r="390">
          <cell r="B390" t="str">
            <v>EMPRESA DISTRIBUCIÓN ENERGÉTICA</v>
          </cell>
        </row>
        <row r="391">
          <cell r="B391" t="str">
            <v>EJECUCION PRESUPUESTAL DE INVERSIONES</v>
          </cell>
        </row>
        <row r="392">
          <cell r="B392">
            <v>1996</v>
          </cell>
        </row>
        <row r="393">
          <cell r="B393" t="str">
            <v>Millones de Pesos</v>
          </cell>
        </row>
        <row r="394">
          <cell r="F394" t="str">
            <v>Presupuesto</v>
          </cell>
          <cell r="G394" t="str">
            <v>Presupuesto</v>
          </cell>
          <cell r="H394" t="str">
            <v>Enero 01 - Diciembre 31</v>
          </cell>
        </row>
        <row r="395">
          <cell r="F395" t="str">
            <v>Inicial                                                                                                                                                      Año</v>
          </cell>
          <cell r="G395" t="str">
            <v>Modificado Año</v>
          </cell>
          <cell r="H395" t="str">
            <v>Ppto. Modif. Acumulado</v>
          </cell>
          <cell r="I395" t="str">
            <v>Resultado Acumulado</v>
          </cell>
          <cell r="J395" t="str">
            <v>Cumpl.                                                                                                                                             %</v>
          </cell>
        </row>
        <row r="396">
          <cell r="B396" t="str">
            <v>OBRAS EN PROGRESO Y ACTIVOS FIJOS</v>
          </cell>
        </row>
        <row r="397">
          <cell r="B397" t="str">
            <v>I.</v>
          </cell>
          <cell r="D397" t="str">
            <v>INVERSIONES PROPIAS</v>
          </cell>
        </row>
        <row r="398">
          <cell r="D398" t="str">
            <v>DISTRIBUCIÓN DOMICILIARIA GAS</v>
          </cell>
          <cell r="F398">
            <v>0</v>
          </cell>
          <cell r="G398">
            <v>0</v>
          </cell>
          <cell r="H398">
            <v>0</v>
          </cell>
          <cell r="I398">
            <v>0</v>
          </cell>
          <cell r="J398" t="str">
            <v>N.A.</v>
          </cell>
        </row>
        <row r="399">
          <cell r="E399" t="str">
            <v>Distribución, Conducción y Transporte</v>
          </cell>
          <cell r="F399">
            <v>0</v>
          </cell>
          <cell r="G399">
            <v>0</v>
          </cell>
          <cell r="H399">
            <v>0</v>
          </cell>
          <cell r="I399">
            <v>0</v>
          </cell>
          <cell r="J399" t="str">
            <v>N.A.</v>
          </cell>
        </row>
        <row r="400">
          <cell r="E400" t="str">
            <v>Obra Civil</v>
          </cell>
          <cell r="F400">
            <v>0</v>
          </cell>
          <cell r="G400">
            <v>0</v>
          </cell>
          <cell r="H400">
            <v>0</v>
          </cell>
          <cell r="I400">
            <v>0</v>
          </cell>
          <cell r="J400" t="str">
            <v>N.A.</v>
          </cell>
        </row>
        <row r="401">
          <cell r="E401" t="str">
            <v>Equipos</v>
          </cell>
          <cell r="F401">
            <v>0</v>
          </cell>
          <cell r="G401">
            <v>0</v>
          </cell>
          <cell r="H401">
            <v>0</v>
          </cell>
          <cell r="I401">
            <v>0</v>
          </cell>
          <cell r="J401" t="str">
            <v>N.A.</v>
          </cell>
        </row>
        <row r="402">
          <cell r="E402" t="str">
            <v>Transporte y Almacenamiento Gas</v>
          </cell>
          <cell r="F402">
            <v>0</v>
          </cell>
          <cell r="G402">
            <v>0</v>
          </cell>
          <cell r="H402">
            <v>0</v>
          </cell>
          <cell r="I402">
            <v>0</v>
          </cell>
          <cell r="J402" t="str">
            <v>N.A.</v>
          </cell>
        </row>
        <row r="403">
          <cell r="E403" t="str">
            <v>Administración</v>
          </cell>
          <cell r="F403">
            <v>0</v>
          </cell>
          <cell r="G403">
            <v>0</v>
          </cell>
          <cell r="H403">
            <v>0</v>
          </cell>
          <cell r="I403">
            <v>0</v>
          </cell>
          <cell r="J403" t="str">
            <v>N.A.</v>
          </cell>
        </row>
        <row r="404">
          <cell r="E404" t="str">
            <v>Gastos Financieros</v>
          </cell>
          <cell r="F404">
            <v>0</v>
          </cell>
          <cell r="G404">
            <v>0</v>
          </cell>
          <cell r="H404">
            <v>0</v>
          </cell>
          <cell r="I404">
            <v>0</v>
          </cell>
          <cell r="J404" t="str">
            <v>N.A.</v>
          </cell>
        </row>
        <row r="405">
          <cell r="E405" t="str">
            <v>Planta General</v>
          </cell>
          <cell r="F405">
            <v>0</v>
          </cell>
          <cell r="G405">
            <v>0</v>
          </cell>
          <cell r="H405">
            <v>0</v>
          </cell>
          <cell r="I405">
            <v>0</v>
          </cell>
          <cell r="J405" t="str">
            <v>N.A.</v>
          </cell>
        </row>
        <row r="406">
          <cell r="E406" t="str">
            <v>Anticipos</v>
          </cell>
          <cell r="F406">
            <v>0</v>
          </cell>
          <cell r="G406">
            <v>0</v>
          </cell>
          <cell r="H406">
            <v>0</v>
          </cell>
          <cell r="I406">
            <v>0</v>
          </cell>
          <cell r="J406" t="str">
            <v>N.A.</v>
          </cell>
        </row>
        <row r="408">
          <cell r="C408" t="str">
            <v>A.</v>
          </cell>
          <cell r="D408" t="str">
            <v>PORCE I I - GENERACIÓN</v>
          </cell>
          <cell r="F408">
            <v>336</v>
          </cell>
          <cell r="G408">
            <v>343</v>
          </cell>
          <cell r="H408">
            <v>343</v>
          </cell>
          <cell r="I408">
            <v>335</v>
          </cell>
          <cell r="J408">
            <v>97.667638483965007</v>
          </cell>
        </row>
        <row r="409">
          <cell r="E409" t="str">
            <v>Generación</v>
          </cell>
          <cell r="F409">
            <v>0</v>
          </cell>
          <cell r="G409">
            <v>0</v>
          </cell>
          <cell r="H409">
            <v>0</v>
          </cell>
          <cell r="I409">
            <v>0</v>
          </cell>
          <cell r="J409" t="str">
            <v>N.A.</v>
          </cell>
        </row>
        <row r="410">
          <cell r="E410" t="str">
            <v>Obra Civil</v>
          </cell>
          <cell r="F410">
            <v>0</v>
          </cell>
          <cell r="G410">
            <v>0</v>
          </cell>
          <cell r="H410">
            <v>0</v>
          </cell>
          <cell r="I410">
            <v>0</v>
          </cell>
          <cell r="J410" t="str">
            <v>N.A.</v>
          </cell>
        </row>
        <row r="411">
          <cell r="E411" t="str">
            <v>Equipos</v>
          </cell>
          <cell r="F411">
            <v>0</v>
          </cell>
          <cell r="G411">
            <v>0</v>
          </cell>
          <cell r="H411">
            <v>0</v>
          </cell>
          <cell r="I411">
            <v>0</v>
          </cell>
          <cell r="J411" t="str">
            <v>N.A.</v>
          </cell>
        </row>
        <row r="412">
          <cell r="E412" t="str">
            <v>Administración</v>
          </cell>
          <cell r="F412">
            <v>336</v>
          </cell>
          <cell r="G412">
            <v>336</v>
          </cell>
          <cell r="H412">
            <v>225</v>
          </cell>
          <cell r="I412">
            <v>310</v>
          </cell>
          <cell r="J412">
            <v>137.77777777777777</v>
          </cell>
        </row>
        <row r="413">
          <cell r="E413" t="str">
            <v>Gastos Financieros</v>
          </cell>
          <cell r="F413">
            <v>0</v>
          </cell>
          <cell r="G413">
            <v>0</v>
          </cell>
          <cell r="H413">
            <v>0</v>
          </cell>
          <cell r="I413">
            <v>0</v>
          </cell>
          <cell r="J413" t="str">
            <v>N.A.</v>
          </cell>
        </row>
        <row r="414">
          <cell r="E414" t="str">
            <v>Anticipos</v>
          </cell>
          <cell r="F414">
            <v>0</v>
          </cell>
          <cell r="G414">
            <v>0</v>
          </cell>
          <cell r="H414">
            <v>0</v>
          </cell>
          <cell r="I414">
            <v>0</v>
          </cell>
          <cell r="J414" t="str">
            <v>N.A.</v>
          </cell>
        </row>
        <row r="416">
          <cell r="D416" t="str">
            <v>NECHÍ</v>
          </cell>
          <cell r="F416">
            <v>0</v>
          </cell>
          <cell r="G416">
            <v>0</v>
          </cell>
          <cell r="H416">
            <v>0</v>
          </cell>
          <cell r="I416">
            <v>0</v>
          </cell>
          <cell r="J416" t="str">
            <v>N.A.</v>
          </cell>
        </row>
        <row r="417">
          <cell r="E417" t="str">
            <v>Generación</v>
          </cell>
          <cell r="F417">
            <v>0</v>
          </cell>
          <cell r="G417">
            <v>0</v>
          </cell>
          <cell r="H417">
            <v>0</v>
          </cell>
          <cell r="I417">
            <v>0</v>
          </cell>
          <cell r="J417" t="str">
            <v>N.A.</v>
          </cell>
        </row>
        <row r="418">
          <cell r="E418" t="str">
            <v>Administración</v>
          </cell>
          <cell r="F418">
            <v>0</v>
          </cell>
          <cell r="G418">
            <v>0</v>
          </cell>
          <cell r="H418">
            <v>0</v>
          </cell>
          <cell r="I418">
            <v>0</v>
          </cell>
          <cell r="J418" t="str">
            <v>N.A.</v>
          </cell>
        </row>
        <row r="419">
          <cell r="E419" t="str">
            <v>Anticipos</v>
          </cell>
          <cell r="F419">
            <v>0</v>
          </cell>
          <cell r="G419">
            <v>0</v>
          </cell>
          <cell r="H419">
            <v>0</v>
          </cell>
          <cell r="I419">
            <v>0</v>
          </cell>
          <cell r="J419" t="str">
            <v>N.A.</v>
          </cell>
        </row>
        <row r="421">
          <cell r="C421" t="str">
            <v>B.</v>
          </cell>
          <cell r="D421" t="str">
            <v>GENERACIÓN Y REPOSIC. EQUIPOS FUTUROS</v>
          </cell>
          <cell r="F421">
            <v>117</v>
          </cell>
          <cell r="G421">
            <v>117</v>
          </cell>
          <cell r="H421">
            <v>117</v>
          </cell>
          <cell r="I421">
            <v>96</v>
          </cell>
          <cell r="J421">
            <v>82.051282051282044</v>
          </cell>
        </row>
        <row r="422">
          <cell r="E422" t="str">
            <v>Generación</v>
          </cell>
          <cell r="F422">
            <v>117</v>
          </cell>
          <cell r="G422">
            <v>117</v>
          </cell>
          <cell r="H422">
            <v>81</v>
          </cell>
          <cell r="I422">
            <v>90</v>
          </cell>
          <cell r="J422">
            <v>111.11111111111111</v>
          </cell>
        </row>
        <row r="423">
          <cell r="E423" t="str">
            <v>Obra Civil</v>
          </cell>
          <cell r="F423">
            <v>0</v>
          </cell>
          <cell r="G423">
            <v>0</v>
          </cell>
          <cell r="H423">
            <v>0</v>
          </cell>
          <cell r="I423">
            <v>0</v>
          </cell>
          <cell r="J423" t="str">
            <v>N.A.</v>
          </cell>
        </row>
        <row r="424">
          <cell r="E424" t="str">
            <v>Equipos</v>
          </cell>
          <cell r="F424">
            <v>0</v>
          </cell>
          <cell r="G424">
            <v>0</v>
          </cell>
          <cell r="H424">
            <v>0</v>
          </cell>
          <cell r="I424">
            <v>0</v>
          </cell>
          <cell r="J424" t="str">
            <v>N.A.</v>
          </cell>
        </row>
        <row r="425">
          <cell r="E425" t="str">
            <v>Administración</v>
          </cell>
          <cell r="F425">
            <v>0</v>
          </cell>
          <cell r="G425">
            <v>0</v>
          </cell>
          <cell r="H425">
            <v>0</v>
          </cell>
          <cell r="I425">
            <v>0</v>
          </cell>
          <cell r="J425" t="str">
            <v>N.A.</v>
          </cell>
        </row>
        <row r="426">
          <cell r="E426" t="str">
            <v>Anticipos</v>
          </cell>
          <cell r="F426">
            <v>0</v>
          </cell>
          <cell r="G426">
            <v>0</v>
          </cell>
          <cell r="H426">
            <v>0</v>
          </cell>
          <cell r="I426">
            <v>0</v>
          </cell>
          <cell r="J426" t="str">
            <v>N.A.</v>
          </cell>
        </row>
        <row r="428">
          <cell r="D428" t="str">
            <v>TÉRMICAS</v>
          </cell>
          <cell r="F428">
            <v>0</v>
          </cell>
          <cell r="G428">
            <v>0</v>
          </cell>
          <cell r="H428">
            <v>0</v>
          </cell>
          <cell r="I428">
            <v>0</v>
          </cell>
          <cell r="J428" t="str">
            <v>N.A.</v>
          </cell>
        </row>
        <row r="429">
          <cell r="E429" t="str">
            <v>Generación</v>
          </cell>
          <cell r="F429">
            <v>0</v>
          </cell>
          <cell r="G429">
            <v>0</v>
          </cell>
          <cell r="H429">
            <v>0</v>
          </cell>
          <cell r="I429">
            <v>0</v>
          </cell>
          <cell r="J429" t="str">
            <v>N.A.</v>
          </cell>
        </row>
        <row r="430">
          <cell r="E430" t="str">
            <v>Gastos Financieros</v>
          </cell>
          <cell r="F430">
            <v>0</v>
          </cell>
          <cell r="G430">
            <v>0</v>
          </cell>
          <cell r="H430">
            <v>0</v>
          </cell>
          <cell r="I430">
            <v>0</v>
          </cell>
          <cell r="J430" t="str">
            <v>N.A.</v>
          </cell>
        </row>
        <row r="431">
          <cell r="E431" t="str">
            <v>Anticipos</v>
          </cell>
          <cell r="F431">
            <v>0</v>
          </cell>
          <cell r="G431">
            <v>0</v>
          </cell>
          <cell r="H431">
            <v>0</v>
          </cell>
          <cell r="I431">
            <v>0</v>
          </cell>
          <cell r="J431" t="str">
            <v>N.A.</v>
          </cell>
        </row>
        <row r="433">
          <cell r="C433" t="str">
            <v>C.</v>
          </cell>
          <cell r="D433" t="str">
            <v>REPOSIC. EQUIPOS PLAN EXPANSIÓN Y OTROS</v>
          </cell>
          <cell r="F433">
            <v>0</v>
          </cell>
          <cell r="G433">
            <v>0</v>
          </cell>
          <cell r="H433">
            <v>0</v>
          </cell>
          <cell r="I433">
            <v>124</v>
          </cell>
          <cell r="J433" t="str">
            <v>N.A.</v>
          </cell>
        </row>
        <row r="434">
          <cell r="E434" t="str">
            <v>Generación</v>
          </cell>
          <cell r="F434">
            <v>0</v>
          </cell>
          <cell r="G434">
            <v>0</v>
          </cell>
          <cell r="H434">
            <v>0</v>
          </cell>
          <cell r="I434">
            <v>0</v>
          </cell>
        </row>
        <row r="435">
          <cell r="E435" t="str">
            <v>Gastos Financieros</v>
          </cell>
          <cell r="F435">
            <v>0</v>
          </cell>
          <cell r="G435">
            <v>0</v>
          </cell>
          <cell r="H435">
            <v>0</v>
          </cell>
          <cell r="I435">
            <v>0</v>
          </cell>
        </row>
        <row r="436">
          <cell r="E436" t="str">
            <v>Anticipos</v>
          </cell>
          <cell r="F436">
            <v>0</v>
          </cell>
          <cell r="G436">
            <v>0</v>
          </cell>
          <cell r="H436">
            <v>0</v>
          </cell>
          <cell r="I436">
            <v>47</v>
          </cell>
        </row>
        <row r="438">
          <cell r="C438" t="str">
            <v>D.</v>
          </cell>
          <cell r="D438" t="str">
            <v>DISTRIBUCIÓN 1995 - 2000</v>
          </cell>
          <cell r="F438">
            <v>14854</v>
          </cell>
          <cell r="G438">
            <v>16633</v>
          </cell>
          <cell r="H438">
            <v>16633</v>
          </cell>
          <cell r="I438">
            <v>14528</v>
          </cell>
          <cell r="J438">
            <v>87.344435760235669</v>
          </cell>
        </row>
        <row r="439">
          <cell r="D439" t="str">
            <v>1.</v>
          </cell>
          <cell r="E439" t="str">
            <v>Captación, Recolección, Líneas Transmisión</v>
          </cell>
          <cell r="F439">
            <v>235</v>
          </cell>
          <cell r="G439">
            <v>235</v>
          </cell>
          <cell r="H439">
            <v>0</v>
          </cell>
          <cell r="I439">
            <v>0</v>
          </cell>
          <cell r="J439" t="str">
            <v>N.A.</v>
          </cell>
        </row>
        <row r="440">
          <cell r="D440" t="str">
            <v>2.</v>
          </cell>
          <cell r="E440" t="str">
            <v>Distribución, Conducción y Transporte</v>
          </cell>
          <cell r="F440">
            <v>7710</v>
          </cell>
          <cell r="G440">
            <v>8812</v>
          </cell>
          <cell r="H440">
            <v>5871</v>
          </cell>
          <cell r="I440">
            <v>4418</v>
          </cell>
          <cell r="J440">
            <v>75.251234883324813</v>
          </cell>
        </row>
        <row r="441">
          <cell r="D441" t="str">
            <v>3.</v>
          </cell>
          <cell r="E441" t="str">
            <v>Obra Civil</v>
          </cell>
          <cell r="F441">
            <v>1316</v>
          </cell>
          <cell r="G441">
            <v>1554</v>
          </cell>
          <cell r="H441">
            <v>1114</v>
          </cell>
          <cell r="I441">
            <v>1999</v>
          </cell>
          <cell r="J441">
            <v>179.44344703770196</v>
          </cell>
        </row>
        <row r="442">
          <cell r="D442" t="str">
            <v>4.</v>
          </cell>
          <cell r="E442" t="str">
            <v>Equipos</v>
          </cell>
          <cell r="F442">
            <v>389</v>
          </cell>
          <cell r="G442">
            <v>990</v>
          </cell>
          <cell r="H442">
            <v>811</v>
          </cell>
          <cell r="I442">
            <v>25</v>
          </cell>
          <cell r="J442">
            <v>3.0826140567200988</v>
          </cell>
        </row>
        <row r="443">
          <cell r="D443" t="str">
            <v>5.</v>
          </cell>
          <cell r="E443" t="str">
            <v>Administración</v>
          </cell>
          <cell r="F443">
            <v>3423</v>
          </cell>
          <cell r="G443">
            <v>3451</v>
          </cell>
          <cell r="H443">
            <v>2305</v>
          </cell>
          <cell r="I443">
            <v>2786</v>
          </cell>
          <cell r="J443">
            <v>120.86767895878525</v>
          </cell>
        </row>
        <row r="444">
          <cell r="D444" t="str">
            <v>6.</v>
          </cell>
          <cell r="E444" t="str">
            <v>Gastos Financieros</v>
          </cell>
          <cell r="F444">
            <v>520</v>
          </cell>
          <cell r="G444">
            <v>520</v>
          </cell>
          <cell r="H444">
            <v>347</v>
          </cell>
          <cell r="I444">
            <v>0</v>
          </cell>
          <cell r="J444">
            <v>0</v>
          </cell>
        </row>
        <row r="445">
          <cell r="D445" t="str">
            <v>7.</v>
          </cell>
          <cell r="E445" t="str">
            <v>Anticipos</v>
          </cell>
          <cell r="F445">
            <v>1256</v>
          </cell>
          <cell r="G445">
            <v>1256</v>
          </cell>
          <cell r="H445">
            <v>837</v>
          </cell>
          <cell r="I445">
            <v>116</v>
          </cell>
          <cell r="J445">
            <v>13.859020310633213</v>
          </cell>
        </row>
        <row r="447">
          <cell r="C447" t="str">
            <v>E.</v>
          </cell>
          <cell r="D447" t="str">
            <v>TRANSMISIÓN 1995 - 2000</v>
          </cell>
          <cell r="F447">
            <v>1472</v>
          </cell>
          <cell r="G447">
            <v>2978</v>
          </cell>
          <cell r="H447">
            <v>2978</v>
          </cell>
          <cell r="I447">
            <v>1908</v>
          </cell>
          <cell r="J447">
            <v>64.069845533915384</v>
          </cell>
        </row>
        <row r="448">
          <cell r="D448" t="str">
            <v>1.</v>
          </cell>
          <cell r="E448" t="str">
            <v>Captación, Recolección, Líneas Transmisión</v>
          </cell>
          <cell r="F448">
            <v>237</v>
          </cell>
          <cell r="G448">
            <v>237</v>
          </cell>
          <cell r="H448">
            <v>158</v>
          </cell>
          <cell r="I448">
            <v>0</v>
          </cell>
          <cell r="J448">
            <v>0</v>
          </cell>
        </row>
        <row r="449">
          <cell r="D449" t="str">
            <v>2.</v>
          </cell>
          <cell r="E449" t="str">
            <v>Equipos</v>
          </cell>
          <cell r="F449">
            <v>49</v>
          </cell>
          <cell r="G449">
            <v>68</v>
          </cell>
          <cell r="H449">
            <v>13</v>
          </cell>
          <cell r="I449">
            <v>161</v>
          </cell>
          <cell r="J449">
            <v>1238.4615384615386</v>
          </cell>
        </row>
        <row r="450">
          <cell r="D450" t="str">
            <v>3.</v>
          </cell>
          <cell r="E450" t="str">
            <v>Anticipos</v>
          </cell>
          <cell r="F450">
            <v>1186</v>
          </cell>
          <cell r="G450">
            <v>1186</v>
          </cell>
          <cell r="H450">
            <v>791</v>
          </cell>
          <cell r="I450">
            <v>12</v>
          </cell>
          <cell r="J450">
            <v>1.5170670037926675</v>
          </cell>
        </row>
        <row r="452">
          <cell r="C452" t="str">
            <v>F.</v>
          </cell>
          <cell r="D452" t="str">
            <v>REDUCCIÓN PÉRDIDAS 1995 - 2000</v>
          </cell>
          <cell r="F452">
            <v>6846</v>
          </cell>
          <cell r="G452">
            <v>5623</v>
          </cell>
          <cell r="H452">
            <v>5623</v>
          </cell>
          <cell r="I452">
            <v>5449</v>
          </cell>
          <cell r="J452">
            <v>96.905566423617287</v>
          </cell>
        </row>
        <row r="453">
          <cell r="D453" t="str">
            <v>1.</v>
          </cell>
          <cell r="E453" t="str">
            <v>Distribución, Conducción y Transporte</v>
          </cell>
          <cell r="F453">
            <v>2716</v>
          </cell>
          <cell r="G453">
            <v>1842</v>
          </cell>
          <cell r="H453">
            <v>590</v>
          </cell>
          <cell r="I453">
            <v>772</v>
          </cell>
          <cell r="J453">
            <v>130.84745762711864</v>
          </cell>
        </row>
        <row r="454">
          <cell r="D454" t="str">
            <v>2.</v>
          </cell>
          <cell r="E454" t="str">
            <v>Administración</v>
          </cell>
          <cell r="F454">
            <v>4083</v>
          </cell>
          <cell r="G454">
            <v>4183</v>
          </cell>
          <cell r="H454">
            <v>2789</v>
          </cell>
          <cell r="I454">
            <v>3074</v>
          </cell>
          <cell r="J454">
            <v>110.21871638580136</v>
          </cell>
        </row>
        <row r="455">
          <cell r="D455" t="str">
            <v>3.</v>
          </cell>
          <cell r="E455" t="str">
            <v>Gastos Financieros</v>
          </cell>
          <cell r="F455">
            <v>27</v>
          </cell>
          <cell r="G455">
            <v>27</v>
          </cell>
          <cell r="H455">
            <v>18</v>
          </cell>
          <cell r="I455">
            <v>0</v>
          </cell>
          <cell r="J455">
            <v>0</v>
          </cell>
        </row>
        <row r="456">
          <cell r="D456" t="str">
            <v>4.</v>
          </cell>
          <cell r="E456" t="str">
            <v>Anticipos</v>
          </cell>
          <cell r="F456">
            <v>10</v>
          </cell>
          <cell r="G456">
            <v>10</v>
          </cell>
          <cell r="H456">
            <v>7</v>
          </cell>
          <cell r="I456">
            <v>171</v>
          </cell>
          <cell r="J456" t="str">
            <v>N.A.</v>
          </cell>
        </row>
        <row r="458">
          <cell r="C458" t="str">
            <v>G.</v>
          </cell>
          <cell r="D458" t="str">
            <v>USO RACIONAL DE LA ENERGÍA</v>
          </cell>
          <cell r="F458">
            <v>1196</v>
          </cell>
          <cell r="G458">
            <v>1456</v>
          </cell>
          <cell r="H458">
            <v>1456</v>
          </cell>
          <cell r="I458">
            <v>601</v>
          </cell>
          <cell r="J458">
            <v>41.277472527472526</v>
          </cell>
        </row>
        <row r="459">
          <cell r="D459" t="str">
            <v>1.</v>
          </cell>
          <cell r="E459" t="str">
            <v>Distribución, Conducción y Transporte</v>
          </cell>
          <cell r="F459">
            <v>937</v>
          </cell>
          <cell r="G459">
            <v>937</v>
          </cell>
          <cell r="H459">
            <v>624</v>
          </cell>
          <cell r="I459">
            <v>44</v>
          </cell>
          <cell r="J459">
            <v>7.0512820512820511</v>
          </cell>
        </row>
        <row r="460">
          <cell r="D460" t="str">
            <v>2.</v>
          </cell>
          <cell r="E460" t="str">
            <v>Administración</v>
          </cell>
          <cell r="F460">
            <v>268</v>
          </cell>
          <cell r="G460">
            <v>268</v>
          </cell>
          <cell r="H460">
            <v>179</v>
          </cell>
          <cell r="I460">
            <v>188</v>
          </cell>
          <cell r="J460">
            <v>105.02793296089385</v>
          </cell>
        </row>
        <row r="461">
          <cell r="E461" t="str">
            <v>Estudios</v>
          </cell>
        </row>
        <row r="463">
          <cell r="C463" t="str">
            <v>H.</v>
          </cell>
          <cell r="D463" t="str">
            <v>PORCE I I   TRANSMISIÓN</v>
          </cell>
          <cell r="F463">
            <v>1516</v>
          </cell>
          <cell r="G463">
            <v>2794</v>
          </cell>
          <cell r="H463">
            <v>2794</v>
          </cell>
          <cell r="I463">
            <v>1700</v>
          </cell>
          <cell r="J463">
            <v>60.84466714387974</v>
          </cell>
        </row>
        <row r="464">
          <cell r="D464" t="str">
            <v>1.</v>
          </cell>
          <cell r="E464" t="str">
            <v>Distribución, Conducción y Transporte</v>
          </cell>
          <cell r="F464">
            <v>804</v>
          </cell>
          <cell r="G464">
            <v>804</v>
          </cell>
          <cell r="H464">
            <v>536</v>
          </cell>
          <cell r="I464">
            <v>0</v>
          </cell>
          <cell r="J464">
            <v>0</v>
          </cell>
        </row>
        <row r="465">
          <cell r="D465" t="str">
            <v>2.</v>
          </cell>
          <cell r="E465" t="str">
            <v>Obra Civil</v>
          </cell>
          <cell r="F465">
            <v>712</v>
          </cell>
          <cell r="G465">
            <v>712</v>
          </cell>
          <cell r="H465">
            <v>474</v>
          </cell>
          <cell r="I465">
            <v>305</v>
          </cell>
          <cell r="J465">
            <v>64.345991561181435</v>
          </cell>
        </row>
        <row r="466">
          <cell r="D466" t="str">
            <v>3.</v>
          </cell>
          <cell r="E466" t="str">
            <v>Anticipos</v>
          </cell>
          <cell r="F466">
            <v>1368</v>
          </cell>
          <cell r="G466">
            <v>1368</v>
          </cell>
          <cell r="H466">
            <v>912</v>
          </cell>
          <cell r="I466">
            <v>0</v>
          </cell>
        </row>
        <row r="468">
          <cell r="C468" t="str">
            <v>I.</v>
          </cell>
          <cell r="D468" t="str">
            <v>OTROS DE DISTRIBUCIÓN</v>
          </cell>
          <cell r="F468">
            <v>2731</v>
          </cell>
          <cell r="G468">
            <v>2236</v>
          </cell>
          <cell r="H468">
            <v>2236</v>
          </cell>
          <cell r="I468">
            <v>1569</v>
          </cell>
          <cell r="J468">
            <v>70.169946332737027</v>
          </cell>
        </row>
        <row r="469">
          <cell r="D469" t="str">
            <v>1.</v>
          </cell>
          <cell r="E469" t="str">
            <v>Distribución, Conducción y Transporte</v>
          </cell>
          <cell r="F469">
            <v>1148</v>
          </cell>
          <cell r="G469">
            <v>1148</v>
          </cell>
          <cell r="H469">
            <v>766</v>
          </cell>
          <cell r="I469">
            <v>434</v>
          </cell>
          <cell r="J469">
            <v>56.6579634464752</v>
          </cell>
        </row>
        <row r="470">
          <cell r="D470" t="str">
            <v>2.</v>
          </cell>
          <cell r="E470" t="str">
            <v>Administración</v>
          </cell>
          <cell r="F470">
            <v>1582</v>
          </cell>
          <cell r="G470">
            <v>1582</v>
          </cell>
          <cell r="H470">
            <v>1055</v>
          </cell>
          <cell r="I470">
            <v>1104</v>
          </cell>
          <cell r="J470">
            <v>104.64454976303317</v>
          </cell>
        </row>
        <row r="472">
          <cell r="C472" t="str">
            <v>J.</v>
          </cell>
          <cell r="D472" t="str">
            <v>PLAN EXPANSIÓN, SUBTRANS. Y DISTRIBUCIÓN</v>
          </cell>
          <cell r="F472">
            <v>0</v>
          </cell>
          <cell r="G472">
            <v>12</v>
          </cell>
          <cell r="H472">
            <v>12</v>
          </cell>
          <cell r="I472">
            <v>1457</v>
          </cell>
          <cell r="J472">
            <v>12141.666666666668</v>
          </cell>
        </row>
        <row r="473">
          <cell r="D473" t="str">
            <v>1.</v>
          </cell>
          <cell r="E473" t="str">
            <v>Captación, Recolección, Líneas Transmisión</v>
          </cell>
          <cell r="F473">
            <v>0</v>
          </cell>
          <cell r="G473">
            <v>0</v>
          </cell>
          <cell r="H473">
            <v>0</v>
          </cell>
          <cell r="I473">
            <v>12</v>
          </cell>
          <cell r="J473" t="str">
            <v>N.A.</v>
          </cell>
        </row>
        <row r="474">
          <cell r="D474" t="str">
            <v>2.</v>
          </cell>
          <cell r="E474" t="str">
            <v>Gastos Financieros</v>
          </cell>
          <cell r="F474">
            <v>0</v>
          </cell>
          <cell r="G474">
            <v>0</v>
          </cell>
          <cell r="H474">
            <v>0</v>
          </cell>
          <cell r="I474">
            <v>873</v>
          </cell>
          <cell r="J474" t="str">
            <v>N.A.</v>
          </cell>
        </row>
        <row r="475">
          <cell r="D475" t="str">
            <v>3.</v>
          </cell>
          <cell r="E475" t="str">
            <v>Anticipos</v>
          </cell>
          <cell r="F475">
            <v>0</v>
          </cell>
          <cell r="G475">
            <v>0</v>
          </cell>
          <cell r="H475">
            <v>0</v>
          </cell>
          <cell r="I475">
            <v>493</v>
          </cell>
          <cell r="J475" t="str">
            <v>N.A.</v>
          </cell>
        </row>
        <row r="477">
          <cell r="C477" t="str">
            <v>K.</v>
          </cell>
          <cell r="D477" t="str">
            <v>ACTIVOS FIJOS</v>
          </cell>
          <cell r="F477">
            <v>8605</v>
          </cell>
          <cell r="G477">
            <v>8481</v>
          </cell>
          <cell r="H477">
            <v>8481</v>
          </cell>
          <cell r="I477">
            <v>11442</v>
          </cell>
          <cell r="J477">
            <v>134.9133356915458</v>
          </cell>
        </row>
        <row r="478">
          <cell r="D478" t="str">
            <v>1.</v>
          </cell>
          <cell r="E478" t="str">
            <v>Herramientas, Muebles y Equipos de oficina</v>
          </cell>
          <cell r="F478">
            <v>5548</v>
          </cell>
          <cell r="G478">
            <v>5800</v>
          </cell>
          <cell r="H478">
            <v>4087</v>
          </cell>
          <cell r="I478">
            <v>2403</v>
          </cell>
          <cell r="J478">
            <v>58.796183019329582</v>
          </cell>
        </row>
        <row r="479">
          <cell r="D479" t="str">
            <v>2.</v>
          </cell>
          <cell r="E479" t="str">
            <v>Inventarios</v>
          </cell>
          <cell r="F479">
            <v>2948</v>
          </cell>
          <cell r="G479">
            <v>1955</v>
          </cell>
          <cell r="H479">
            <v>1104</v>
          </cell>
          <cell r="I479">
            <v>4886</v>
          </cell>
          <cell r="J479">
            <v>442.57246376811594</v>
          </cell>
        </row>
        <row r="480">
          <cell r="D480" t="str">
            <v>3.</v>
          </cell>
          <cell r="E480" t="str">
            <v>Vehículos</v>
          </cell>
          <cell r="F480">
            <v>109</v>
          </cell>
          <cell r="G480">
            <v>109</v>
          </cell>
          <cell r="H480">
            <v>73</v>
          </cell>
          <cell r="I480">
            <v>8</v>
          </cell>
          <cell r="J480">
            <v>10.95890410958904</v>
          </cell>
        </row>
        <row r="481">
          <cell r="C481" t="str">
            <v>L.</v>
          </cell>
          <cell r="D481" t="str">
            <v>ESTUDIOS</v>
          </cell>
          <cell r="F481">
            <v>259</v>
          </cell>
          <cell r="G481">
            <v>215</v>
          </cell>
          <cell r="H481">
            <v>215</v>
          </cell>
          <cell r="I481">
            <v>25</v>
          </cell>
          <cell r="J481">
            <v>11.627906976744185</v>
          </cell>
        </row>
        <row r="482">
          <cell r="D482" t="str">
            <v>1.</v>
          </cell>
          <cell r="E482" t="str">
            <v>Estudios</v>
          </cell>
          <cell r="F482">
            <v>283</v>
          </cell>
          <cell r="G482">
            <v>231</v>
          </cell>
          <cell r="H482">
            <v>136</v>
          </cell>
          <cell r="I482">
            <v>0</v>
          </cell>
          <cell r="J482">
            <v>0</v>
          </cell>
        </row>
        <row r="483">
          <cell r="D483" t="str">
            <v>2.</v>
          </cell>
          <cell r="E483" t="str">
            <v>Anticipos</v>
          </cell>
          <cell r="F483">
            <v>-25</v>
          </cell>
          <cell r="G483">
            <v>-25</v>
          </cell>
          <cell r="H483">
            <v>-16</v>
          </cell>
          <cell r="I483">
            <v>0</v>
          </cell>
          <cell r="J483" t="str">
            <v>N.A.</v>
          </cell>
        </row>
        <row r="485">
          <cell r="E485" t="str">
            <v>SUB - TOTAL PROGRAMAS DISTRIBUCIÓN</v>
          </cell>
          <cell r="F485">
            <v>37932</v>
          </cell>
          <cell r="G485">
            <v>40876</v>
          </cell>
          <cell r="H485">
            <v>40876</v>
          </cell>
          <cell r="I485">
            <v>37777</v>
          </cell>
          <cell r="J485">
            <v>92.418534103141198</v>
          </cell>
        </row>
        <row r="487">
          <cell r="B487" t="str">
            <v>I I.</v>
          </cell>
          <cell r="D487" t="str">
            <v>INVERSIONES  CORPORATIVAS</v>
          </cell>
        </row>
        <row r="488">
          <cell r="C488" t="str">
            <v>M.</v>
          </cell>
          <cell r="D488" t="str">
            <v>PLAN MAESTRO INFORMATICA</v>
          </cell>
          <cell r="F488">
            <v>5138</v>
          </cell>
          <cell r="G488">
            <v>4194</v>
          </cell>
          <cell r="H488">
            <v>4194</v>
          </cell>
          <cell r="I488">
            <v>1944</v>
          </cell>
          <cell r="J488">
            <v>46.351931330472098</v>
          </cell>
        </row>
        <row r="489">
          <cell r="D489" t="str">
            <v>1.</v>
          </cell>
          <cell r="E489" t="str">
            <v>Planta General</v>
          </cell>
          <cell r="F489">
            <v>5036</v>
          </cell>
          <cell r="G489">
            <v>4826</v>
          </cell>
          <cell r="H489">
            <v>3478</v>
          </cell>
          <cell r="I489">
            <v>1220</v>
          </cell>
          <cell r="J489">
            <v>35.077630822311676</v>
          </cell>
        </row>
        <row r="490">
          <cell r="D490" t="str">
            <v>2.</v>
          </cell>
          <cell r="E490" t="str">
            <v>Estudios</v>
          </cell>
          <cell r="F490">
            <v>102</v>
          </cell>
          <cell r="G490">
            <v>102</v>
          </cell>
          <cell r="H490">
            <v>51</v>
          </cell>
          <cell r="I490">
            <v>0</v>
          </cell>
          <cell r="J490">
            <v>0</v>
          </cell>
        </row>
        <row r="491">
          <cell r="D491" t="str">
            <v>3.</v>
          </cell>
          <cell r="E491" t="str">
            <v>Anticipos</v>
          </cell>
          <cell r="F491">
            <v>0</v>
          </cell>
          <cell r="G491">
            <v>0</v>
          </cell>
          <cell r="H491">
            <v>0</v>
          </cell>
          <cell r="I491">
            <v>7</v>
          </cell>
          <cell r="J491" t="str">
            <v>N.A.</v>
          </cell>
        </row>
        <row r="493">
          <cell r="C493" t="str">
            <v>N.</v>
          </cell>
          <cell r="D493" t="str">
            <v>INGENIERÍA Y ADMINISTRACIÓN</v>
          </cell>
          <cell r="F493">
            <v>4444</v>
          </cell>
          <cell r="G493">
            <v>6076</v>
          </cell>
          <cell r="H493">
            <v>6076</v>
          </cell>
          <cell r="I493">
            <v>4027</v>
          </cell>
          <cell r="J493">
            <v>66.277156023699803</v>
          </cell>
        </row>
        <row r="494">
          <cell r="D494" t="str">
            <v>1.</v>
          </cell>
          <cell r="E494" t="str">
            <v>Planta General</v>
          </cell>
          <cell r="F494">
            <v>5061</v>
          </cell>
          <cell r="G494">
            <v>7739</v>
          </cell>
          <cell r="H494">
            <v>5551</v>
          </cell>
          <cell r="I494">
            <v>4049</v>
          </cell>
          <cell r="J494">
            <v>72.94181228607458</v>
          </cell>
        </row>
        <row r="495">
          <cell r="D495" t="str">
            <v>2.</v>
          </cell>
          <cell r="E495" t="str">
            <v>Anticipos</v>
          </cell>
          <cell r="F495">
            <v>-617</v>
          </cell>
          <cell r="G495">
            <v>-617</v>
          </cell>
          <cell r="H495">
            <v>-411</v>
          </cell>
          <cell r="I495">
            <v>0</v>
          </cell>
          <cell r="J495" t="str">
            <v>N.A.</v>
          </cell>
        </row>
        <row r="497">
          <cell r="C497" t="str">
            <v>O.</v>
          </cell>
          <cell r="D497" t="str">
            <v>EDIFICIO SEDE  E.P.M.</v>
          </cell>
          <cell r="F497">
            <v>15642</v>
          </cell>
          <cell r="G497">
            <v>15159</v>
          </cell>
          <cell r="H497">
            <v>15159</v>
          </cell>
          <cell r="I497">
            <v>12494</v>
          </cell>
          <cell r="J497">
            <v>82.419684675770171</v>
          </cell>
        </row>
        <row r="498">
          <cell r="D498" t="str">
            <v>1.</v>
          </cell>
          <cell r="E498" t="str">
            <v>Obra civil</v>
          </cell>
          <cell r="F498">
            <v>8140</v>
          </cell>
          <cell r="G498">
            <v>7944</v>
          </cell>
          <cell r="H498">
            <v>6319</v>
          </cell>
          <cell r="I498">
            <v>4298</v>
          </cell>
          <cell r="J498">
            <v>68.017091311916445</v>
          </cell>
        </row>
        <row r="499">
          <cell r="D499" t="str">
            <v>2.</v>
          </cell>
          <cell r="E499" t="str">
            <v>Equipos</v>
          </cell>
          <cell r="F499">
            <v>8236</v>
          </cell>
          <cell r="G499">
            <v>8353</v>
          </cell>
          <cell r="H499">
            <v>8030</v>
          </cell>
          <cell r="I499">
            <v>2344</v>
          </cell>
          <cell r="J499">
            <v>29.190535491905358</v>
          </cell>
        </row>
        <row r="500">
          <cell r="D500" t="str">
            <v>3.</v>
          </cell>
          <cell r="E500" t="str">
            <v>Administración</v>
          </cell>
          <cell r="F500">
            <v>1882</v>
          </cell>
          <cell r="G500">
            <v>1803</v>
          </cell>
          <cell r="H500">
            <v>1032</v>
          </cell>
          <cell r="I500">
            <v>478</v>
          </cell>
          <cell r="J500">
            <v>46.31782945736434</v>
          </cell>
        </row>
        <row r="501">
          <cell r="D501" t="str">
            <v>4.</v>
          </cell>
          <cell r="E501" t="str">
            <v>Anticipos</v>
          </cell>
          <cell r="F501">
            <v>-2614</v>
          </cell>
          <cell r="G501">
            <v>-2614</v>
          </cell>
          <cell r="H501">
            <v>-1743</v>
          </cell>
          <cell r="I501">
            <v>-1240</v>
          </cell>
          <cell r="J501" t="str">
            <v>N.A.</v>
          </cell>
        </row>
        <row r="503">
          <cell r="E503" t="str">
            <v>SUB - TOTAL PROGRAMAS CORPORATIVOS</v>
          </cell>
          <cell r="F503">
            <v>25224</v>
          </cell>
          <cell r="G503">
            <v>25429</v>
          </cell>
          <cell r="H503">
            <v>25429</v>
          </cell>
          <cell r="I503">
            <v>18465</v>
          </cell>
          <cell r="J503">
            <v>72.613944708797035</v>
          </cell>
        </row>
        <row r="505">
          <cell r="B505" t="str">
            <v>I I I.</v>
          </cell>
          <cell r="D505" t="str">
            <v>OTRAS INVERSIONES PROPIAS</v>
          </cell>
          <cell r="F505">
            <v>0</v>
          </cell>
          <cell r="G505">
            <v>0</v>
          </cell>
          <cell r="H505">
            <v>0</v>
          </cell>
          <cell r="I505">
            <v>291</v>
          </cell>
          <cell r="J505" t="str">
            <v>N.A.</v>
          </cell>
        </row>
        <row r="506">
          <cell r="E506" t="str">
            <v>EADE</v>
          </cell>
          <cell r="F506">
            <v>0</v>
          </cell>
          <cell r="G506">
            <v>0</v>
          </cell>
          <cell r="H506">
            <v>0</v>
          </cell>
          <cell r="I506">
            <v>0</v>
          </cell>
        </row>
        <row r="507">
          <cell r="E507" t="str">
            <v>TRANSMETANO</v>
          </cell>
          <cell r="F507">
            <v>0</v>
          </cell>
          <cell r="G507">
            <v>0</v>
          </cell>
          <cell r="H507">
            <v>0</v>
          </cell>
          <cell r="I507">
            <v>0</v>
          </cell>
        </row>
        <row r="508">
          <cell r="E508" t="str">
            <v>FEN</v>
          </cell>
          <cell r="F508">
            <v>0</v>
          </cell>
          <cell r="G508">
            <v>0</v>
          </cell>
          <cell r="H508">
            <v>0</v>
          </cell>
          <cell r="I508">
            <v>291</v>
          </cell>
          <cell r="J508" t="str">
            <v>N.A.</v>
          </cell>
        </row>
        <row r="509">
          <cell r="E509" t="str">
            <v>INCIDENCIA  NIVEL LOCAL Y NACIONAL</v>
          </cell>
          <cell r="F509">
            <v>0</v>
          </cell>
          <cell r="G509">
            <v>0</v>
          </cell>
          <cell r="H509">
            <v>0</v>
          </cell>
          <cell r="I509">
            <v>0</v>
          </cell>
        </row>
        <row r="511">
          <cell r="B511" t="str">
            <v>TOTAL INVERSIONES DISTRIBUCIÓN</v>
          </cell>
          <cell r="F511">
            <v>63156</v>
          </cell>
          <cell r="G511">
            <v>66305</v>
          </cell>
          <cell r="H511">
            <v>66305</v>
          </cell>
          <cell r="I511">
            <v>56533</v>
          </cell>
          <cell r="J511">
            <v>85.262046602820291</v>
          </cell>
        </row>
        <row r="512">
          <cell r="B512" t="str">
            <v>División Programación Financiera</v>
          </cell>
        </row>
        <row r="513">
          <cell r="B513" t="str">
            <v>Depto. Programación y Control Presupuestal</v>
          </cell>
        </row>
        <row r="514">
          <cell r="B514" t="str">
            <v>U/EjecucEPM12.Xls.Grupo Ejecución</v>
          </cell>
        </row>
        <row r="515">
          <cell r="E515">
            <v>35505.516907291669</v>
          </cell>
        </row>
        <row r="517">
          <cell r="B517" t="str">
            <v>EMPRESA DISTRIBUCIÓN GAS</v>
          </cell>
        </row>
        <row r="518">
          <cell r="B518" t="str">
            <v>EJECUCION PRESUPUESTAL DE INVERSIONES</v>
          </cell>
        </row>
        <row r="519">
          <cell r="B519">
            <v>1996</v>
          </cell>
        </row>
        <row r="520">
          <cell r="B520" t="str">
            <v>Millones de Pesos</v>
          </cell>
        </row>
        <row r="521">
          <cell r="F521" t="str">
            <v>Presupuesto</v>
          </cell>
          <cell r="G521" t="str">
            <v>Presupuesto</v>
          </cell>
          <cell r="H521" t="str">
            <v>Enero 01 - Diciembre 31</v>
          </cell>
        </row>
        <row r="522">
          <cell r="F522" t="str">
            <v>Inicial                                                                                                                                                      Año</v>
          </cell>
          <cell r="G522" t="str">
            <v>Modificado Año</v>
          </cell>
          <cell r="H522" t="str">
            <v>Ppto. Modif. Acumulado</v>
          </cell>
          <cell r="I522" t="str">
            <v>Resultado Acumulado</v>
          </cell>
          <cell r="J522" t="str">
            <v>Cumpl.                                                                                                                                             %</v>
          </cell>
        </row>
        <row r="523">
          <cell r="B523" t="str">
            <v>OBRAS EN PROGRESO Y ACTIVOS FIJOS</v>
          </cell>
        </row>
        <row r="524">
          <cell r="B524" t="str">
            <v>I.</v>
          </cell>
          <cell r="D524" t="str">
            <v>INVERSIONES PROPIAS</v>
          </cell>
        </row>
        <row r="525">
          <cell r="C525" t="str">
            <v>A.</v>
          </cell>
          <cell r="D525" t="str">
            <v>DISTRIBUCIÓN DOMICILIARIA GAS</v>
          </cell>
          <cell r="F525">
            <v>16839</v>
          </cell>
          <cell r="G525">
            <v>12812</v>
          </cell>
          <cell r="H525">
            <v>12812</v>
          </cell>
          <cell r="I525">
            <v>4642</v>
          </cell>
          <cell r="J525">
            <v>36.231657820793004</v>
          </cell>
        </row>
        <row r="526">
          <cell r="D526" t="str">
            <v>1.</v>
          </cell>
          <cell r="E526" t="str">
            <v>Distribución, Conducción y Transporte</v>
          </cell>
          <cell r="F526">
            <v>6150</v>
          </cell>
          <cell r="G526">
            <v>4470</v>
          </cell>
          <cell r="H526">
            <v>2763</v>
          </cell>
          <cell r="I526">
            <v>6</v>
          </cell>
          <cell r="J526">
            <v>0.21715526601520088</v>
          </cell>
        </row>
        <row r="527">
          <cell r="D527" t="str">
            <v>2.</v>
          </cell>
          <cell r="E527" t="str">
            <v>Obra Civil</v>
          </cell>
          <cell r="F527">
            <v>3632</v>
          </cell>
          <cell r="G527">
            <v>2980</v>
          </cell>
          <cell r="H527">
            <v>1870</v>
          </cell>
          <cell r="I527">
            <v>150</v>
          </cell>
          <cell r="J527">
            <v>8.0213903743315509</v>
          </cell>
        </row>
        <row r="528">
          <cell r="D528" t="str">
            <v>3.</v>
          </cell>
          <cell r="E528" t="str">
            <v>Equipos</v>
          </cell>
          <cell r="F528">
            <v>0</v>
          </cell>
          <cell r="G528">
            <v>0</v>
          </cell>
          <cell r="H528">
            <v>0</v>
          </cell>
          <cell r="I528">
            <v>0</v>
          </cell>
          <cell r="J528" t="str">
            <v>N.A.</v>
          </cell>
        </row>
        <row r="529">
          <cell r="D529" t="str">
            <v>3.</v>
          </cell>
          <cell r="E529" t="str">
            <v>Transporte y Almacenamiento Gas</v>
          </cell>
          <cell r="F529">
            <v>538</v>
          </cell>
          <cell r="G529">
            <v>568</v>
          </cell>
          <cell r="H529">
            <v>388</v>
          </cell>
          <cell r="I529">
            <v>0</v>
          </cell>
          <cell r="J529">
            <v>0</v>
          </cell>
        </row>
        <row r="530">
          <cell r="D530" t="str">
            <v>4.</v>
          </cell>
          <cell r="E530" t="str">
            <v>Administración</v>
          </cell>
          <cell r="F530">
            <v>2164</v>
          </cell>
          <cell r="G530">
            <v>2160</v>
          </cell>
          <cell r="H530">
            <v>1440</v>
          </cell>
          <cell r="I530">
            <v>1315</v>
          </cell>
          <cell r="J530">
            <v>91.319444444444443</v>
          </cell>
        </row>
        <row r="531">
          <cell r="D531" t="str">
            <v>5.</v>
          </cell>
          <cell r="E531" t="str">
            <v>Gastos Financieros</v>
          </cell>
          <cell r="F531">
            <v>380</v>
          </cell>
          <cell r="G531">
            <v>380</v>
          </cell>
          <cell r="H531">
            <v>253</v>
          </cell>
          <cell r="I531">
            <v>7</v>
          </cell>
          <cell r="J531">
            <v>2.766798418972332</v>
          </cell>
        </row>
        <row r="532">
          <cell r="D532" t="str">
            <v>6.</v>
          </cell>
          <cell r="E532" t="str">
            <v>Planta General</v>
          </cell>
          <cell r="F532">
            <v>992</v>
          </cell>
          <cell r="G532">
            <v>592</v>
          </cell>
          <cell r="H532">
            <v>328</v>
          </cell>
          <cell r="I532">
            <v>26</v>
          </cell>
          <cell r="J532">
            <v>7.9268292682926829</v>
          </cell>
        </row>
        <row r="533">
          <cell r="D533" t="str">
            <v>7.</v>
          </cell>
          <cell r="E533" t="str">
            <v>Anticipos</v>
          </cell>
          <cell r="F533">
            <v>2983</v>
          </cell>
          <cell r="G533">
            <v>2983</v>
          </cell>
          <cell r="H533">
            <v>1989</v>
          </cell>
          <cell r="I533">
            <v>260</v>
          </cell>
          <cell r="J533">
            <v>13.071895424836603</v>
          </cell>
        </row>
        <row r="535">
          <cell r="D535" t="str">
            <v>PORCE I I - GENERACIÓN</v>
          </cell>
          <cell r="F535">
            <v>0</v>
          </cell>
          <cell r="G535">
            <v>0</v>
          </cell>
          <cell r="H535">
            <v>0</v>
          </cell>
          <cell r="I535">
            <v>0</v>
          </cell>
          <cell r="J535" t="str">
            <v>N.A.</v>
          </cell>
        </row>
        <row r="536">
          <cell r="E536" t="str">
            <v>Generación</v>
          </cell>
        </row>
        <row r="537">
          <cell r="E537" t="str">
            <v>Obra Civil</v>
          </cell>
        </row>
        <row r="538">
          <cell r="E538" t="str">
            <v>Equipos</v>
          </cell>
        </row>
        <row r="539">
          <cell r="E539" t="str">
            <v>Administración</v>
          </cell>
        </row>
        <row r="540">
          <cell r="E540" t="str">
            <v>Gastos Financieros</v>
          </cell>
        </row>
        <row r="541">
          <cell r="E541" t="str">
            <v>Anticipos</v>
          </cell>
        </row>
        <row r="543">
          <cell r="D543" t="str">
            <v>NECHÍ</v>
          </cell>
          <cell r="F543">
            <v>0</v>
          </cell>
          <cell r="G543">
            <v>0</v>
          </cell>
          <cell r="H543">
            <v>0</v>
          </cell>
          <cell r="I543">
            <v>0</v>
          </cell>
          <cell r="J543" t="str">
            <v>N.A.</v>
          </cell>
        </row>
        <row r="544">
          <cell r="E544" t="str">
            <v>Generación</v>
          </cell>
          <cell r="J544" t="str">
            <v>N.A.</v>
          </cell>
        </row>
        <row r="545">
          <cell r="E545" t="str">
            <v>Administración</v>
          </cell>
        </row>
        <row r="546">
          <cell r="E546" t="str">
            <v>Anticipos</v>
          </cell>
        </row>
        <row r="548">
          <cell r="D548" t="str">
            <v>GENERACIÓN Y REPOSIC. EQUIPOS FUTUROS</v>
          </cell>
          <cell r="F548">
            <v>0</v>
          </cell>
          <cell r="G548">
            <v>0</v>
          </cell>
          <cell r="H548">
            <v>0</v>
          </cell>
          <cell r="I548">
            <v>0</v>
          </cell>
          <cell r="J548" t="str">
            <v>N.A.</v>
          </cell>
        </row>
        <row r="549">
          <cell r="E549" t="str">
            <v>Generación</v>
          </cell>
          <cell r="J549" t="str">
            <v>N.A.</v>
          </cell>
        </row>
        <row r="550">
          <cell r="E550" t="str">
            <v>Obra Civil</v>
          </cell>
        </row>
        <row r="551">
          <cell r="E551" t="str">
            <v>Equipos</v>
          </cell>
        </row>
        <row r="552">
          <cell r="E552" t="str">
            <v>Administración</v>
          </cell>
        </row>
        <row r="553">
          <cell r="E553" t="str">
            <v>Anticipos</v>
          </cell>
        </row>
        <row r="555">
          <cell r="D555" t="str">
            <v>TÉRMICAS</v>
          </cell>
          <cell r="F555">
            <v>0</v>
          </cell>
          <cell r="G555">
            <v>0</v>
          </cell>
          <cell r="H555">
            <v>0</v>
          </cell>
          <cell r="I555">
            <v>0</v>
          </cell>
          <cell r="J555" t="str">
            <v>N.A.</v>
          </cell>
        </row>
        <row r="556">
          <cell r="E556" t="str">
            <v>Generación</v>
          </cell>
        </row>
        <row r="557">
          <cell r="E557" t="str">
            <v>Gastos Financieros</v>
          </cell>
        </row>
        <row r="558">
          <cell r="E558" t="str">
            <v>Anticipos</v>
          </cell>
        </row>
        <row r="560">
          <cell r="D560" t="str">
            <v>REPOSIC. EQUIPOS PLAN EXPANSIÓN Y OTROS</v>
          </cell>
          <cell r="F560">
            <v>0</v>
          </cell>
          <cell r="G560">
            <v>0</v>
          </cell>
          <cell r="H560">
            <v>0</v>
          </cell>
          <cell r="I560">
            <v>0</v>
          </cell>
          <cell r="J560" t="str">
            <v>N.A.</v>
          </cell>
        </row>
        <row r="561">
          <cell r="E561" t="str">
            <v>Generación</v>
          </cell>
        </row>
        <row r="562">
          <cell r="E562" t="str">
            <v>Gastos Financieros</v>
          </cell>
        </row>
        <row r="563">
          <cell r="E563" t="str">
            <v>Anticipos</v>
          </cell>
        </row>
        <row r="565">
          <cell r="D565" t="str">
            <v>DISTRIBUCIÓN 1995 - 2000</v>
          </cell>
          <cell r="F565">
            <v>0</v>
          </cell>
          <cell r="G565">
            <v>0</v>
          </cell>
          <cell r="H565">
            <v>0</v>
          </cell>
          <cell r="I565">
            <v>0</v>
          </cell>
          <cell r="J565" t="str">
            <v>N.A.</v>
          </cell>
        </row>
        <row r="566">
          <cell r="E566" t="str">
            <v>Captación, Recolección, Líneas Transmisión</v>
          </cell>
        </row>
        <row r="567">
          <cell r="E567" t="str">
            <v>Distribución, Conducción y Transporte</v>
          </cell>
        </row>
        <row r="568">
          <cell r="E568" t="str">
            <v>Obra Civil</v>
          </cell>
        </row>
        <row r="569">
          <cell r="E569" t="str">
            <v>Equipos</v>
          </cell>
        </row>
        <row r="570">
          <cell r="E570" t="str">
            <v>Administración</v>
          </cell>
          <cell r="J570" t="str">
            <v>N.A.</v>
          </cell>
        </row>
        <row r="571">
          <cell r="E571" t="str">
            <v>Gastos Financieros</v>
          </cell>
        </row>
        <row r="572">
          <cell r="E572" t="str">
            <v>Anticipos</v>
          </cell>
        </row>
        <row r="574">
          <cell r="D574" t="str">
            <v>TRANSMISIÓN 1995 - 2000</v>
          </cell>
          <cell r="F574">
            <v>0</v>
          </cell>
          <cell r="G574">
            <v>0</v>
          </cell>
          <cell r="H574">
            <v>0</v>
          </cell>
          <cell r="I574">
            <v>0</v>
          </cell>
          <cell r="J574" t="str">
            <v>N.A.</v>
          </cell>
        </row>
        <row r="575">
          <cell r="E575" t="str">
            <v>Captación, Recolección, Líneas Transmisión</v>
          </cell>
        </row>
        <row r="576">
          <cell r="E576" t="str">
            <v>Equipos</v>
          </cell>
        </row>
        <row r="577">
          <cell r="E577" t="str">
            <v>Anticipos</v>
          </cell>
        </row>
        <row r="579">
          <cell r="D579" t="str">
            <v>REDUCCIÓN PÉRDIDAS 1995 - 2000</v>
          </cell>
          <cell r="F579">
            <v>0</v>
          </cell>
          <cell r="G579">
            <v>0</v>
          </cell>
          <cell r="H579">
            <v>0</v>
          </cell>
          <cell r="I579">
            <v>0</v>
          </cell>
          <cell r="J579" t="str">
            <v>N.A.</v>
          </cell>
        </row>
        <row r="580">
          <cell r="E580" t="str">
            <v>Distribución, Conducción y Transporte</v>
          </cell>
        </row>
        <row r="581">
          <cell r="E581" t="str">
            <v>Administración</v>
          </cell>
        </row>
        <row r="582">
          <cell r="E582" t="str">
            <v>Gastos Financieros</v>
          </cell>
        </row>
        <row r="583">
          <cell r="E583" t="str">
            <v>Anticipos</v>
          </cell>
        </row>
        <row r="585">
          <cell r="D585" t="str">
            <v>USO RACIONAL DE LA ENERGÍA</v>
          </cell>
          <cell r="F585">
            <v>0</v>
          </cell>
          <cell r="G585">
            <v>0</v>
          </cell>
          <cell r="H585">
            <v>0</v>
          </cell>
          <cell r="I585">
            <v>0</v>
          </cell>
          <cell r="J585" t="str">
            <v>N.A.</v>
          </cell>
        </row>
        <row r="586">
          <cell r="E586" t="str">
            <v>Distribución, Conducción y Transporte</v>
          </cell>
        </row>
        <row r="587">
          <cell r="E587" t="str">
            <v>Administración</v>
          </cell>
        </row>
        <row r="588">
          <cell r="E588" t="str">
            <v>Estudios</v>
          </cell>
        </row>
        <row r="590">
          <cell r="D590" t="str">
            <v>PORCE I I   TRANSMISIÓN</v>
          </cell>
          <cell r="F590">
            <v>0</v>
          </cell>
          <cell r="G590">
            <v>0</v>
          </cell>
          <cell r="H590">
            <v>0</v>
          </cell>
          <cell r="I590">
            <v>0</v>
          </cell>
          <cell r="J590" t="str">
            <v>N.A.</v>
          </cell>
        </row>
        <row r="591">
          <cell r="E591" t="str">
            <v>Distribución, Conducción y Transporte</v>
          </cell>
        </row>
        <row r="592">
          <cell r="E592" t="str">
            <v>Obra Civil</v>
          </cell>
        </row>
        <row r="595">
          <cell r="D595" t="str">
            <v>OTROS DE DISTRIBUCIÓN</v>
          </cell>
          <cell r="F595">
            <v>0</v>
          </cell>
          <cell r="G595">
            <v>0</v>
          </cell>
          <cell r="H595">
            <v>0</v>
          </cell>
          <cell r="I595">
            <v>0</v>
          </cell>
          <cell r="J595" t="str">
            <v>N.A.</v>
          </cell>
        </row>
        <row r="596">
          <cell r="E596" t="str">
            <v>Distribución, Conducción y Transporte</v>
          </cell>
        </row>
        <row r="597">
          <cell r="E597" t="str">
            <v>Administración</v>
          </cell>
        </row>
        <row r="599">
          <cell r="D599" t="str">
            <v>PLAN EXPANSIÓN, SUBTRANS. Y DISTRIBUCIÓN</v>
          </cell>
          <cell r="F599">
            <v>0</v>
          </cell>
          <cell r="G599">
            <v>0</v>
          </cell>
          <cell r="H599">
            <v>0</v>
          </cell>
          <cell r="I599">
            <v>0</v>
          </cell>
          <cell r="J599" t="str">
            <v>N.A.</v>
          </cell>
        </row>
        <row r="600">
          <cell r="E600" t="str">
            <v>Captación, Recolección, Líneas Transmisión</v>
          </cell>
        </row>
        <row r="601">
          <cell r="E601" t="str">
            <v>Gastos Financieros</v>
          </cell>
        </row>
        <row r="602">
          <cell r="E602" t="str">
            <v>Anticipos</v>
          </cell>
        </row>
        <row r="604">
          <cell r="C604" t="str">
            <v>B.</v>
          </cell>
          <cell r="D604" t="str">
            <v>ACTIVOS FIJOS</v>
          </cell>
          <cell r="F604">
            <v>271</v>
          </cell>
          <cell r="G604">
            <v>575</v>
          </cell>
          <cell r="H604">
            <v>575</v>
          </cell>
          <cell r="I604">
            <v>183</v>
          </cell>
          <cell r="J604">
            <v>31.826086956521738</v>
          </cell>
        </row>
        <row r="605">
          <cell r="D605" t="str">
            <v>1.</v>
          </cell>
          <cell r="E605" t="str">
            <v>Herramientas, Muebles y Equipos de oficina</v>
          </cell>
          <cell r="F605">
            <v>340</v>
          </cell>
          <cell r="G605">
            <v>494</v>
          </cell>
          <cell r="H605">
            <v>329</v>
          </cell>
          <cell r="I605">
            <v>165</v>
          </cell>
          <cell r="J605">
            <v>50.151975683890583</v>
          </cell>
        </row>
        <row r="606">
          <cell r="D606" t="str">
            <v>2.</v>
          </cell>
          <cell r="E606" t="str">
            <v>Inventarios</v>
          </cell>
          <cell r="F606">
            <v>-69</v>
          </cell>
          <cell r="G606">
            <v>81</v>
          </cell>
          <cell r="H606">
            <v>54</v>
          </cell>
          <cell r="I606">
            <v>14</v>
          </cell>
          <cell r="J606">
            <v>25.925925925925924</v>
          </cell>
        </row>
        <row r="607">
          <cell r="D607" t="str">
            <v>3.</v>
          </cell>
          <cell r="E607" t="str">
            <v>Vehículos</v>
          </cell>
          <cell r="F607">
            <v>0</v>
          </cell>
          <cell r="G607">
            <v>0</v>
          </cell>
          <cell r="H607">
            <v>0</v>
          </cell>
          <cell r="I607">
            <v>0</v>
          </cell>
          <cell r="J607" t="str">
            <v>N.A.</v>
          </cell>
        </row>
        <row r="609">
          <cell r="C609" t="str">
            <v>C.</v>
          </cell>
          <cell r="D609" t="str">
            <v>ESTUDIOS</v>
          </cell>
          <cell r="F609">
            <v>-1</v>
          </cell>
          <cell r="G609">
            <v>-1</v>
          </cell>
          <cell r="H609">
            <v>-1</v>
          </cell>
          <cell r="I609">
            <v>0</v>
          </cell>
          <cell r="J609" t="str">
            <v>N.A.</v>
          </cell>
        </row>
        <row r="610">
          <cell r="E610" t="str">
            <v>Estudios</v>
          </cell>
          <cell r="F610">
            <v>0</v>
          </cell>
          <cell r="G610">
            <v>0</v>
          </cell>
          <cell r="H610">
            <v>0</v>
          </cell>
          <cell r="I610">
            <v>0</v>
          </cell>
          <cell r="J610" t="str">
            <v>N.A.</v>
          </cell>
        </row>
        <row r="611">
          <cell r="E611" t="str">
            <v>Anticipos</v>
          </cell>
          <cell r="F611">
            <v>-1</v>
          </cell>
          <cell r="G611">
            <v>-1</v>
          </cell>
          <cell r="H611">
            <v>-1</v>
          </cell>
          <cell r="I611">
            <v>0</v>
          </cell>
          <cell r="J611" t="str">
            <v>N.A.</v>
          </cell>
        </row>
        <row r="613">
          <cell r="E613" t="str">
            <v>SUB - TOTAL PROGRAMAS GAS</v>
          </cell>
          <cell r="F613">
            <v>17109</v>
          </cell>
          <cell r="G613">
            <v>13386</v>
          </cell>
          <cell r="H613">
            <v>13386</v>
          </cell>
          <cell r="I613">
            <v>4825</v>
          </cell>
          <cell r="J613">
            <v>36.045121769012397</v>
          </cell>
        </row>
        <row r="615">
          <cell r="B615" t="str">
            <v>I I.</v>
          </cell>
          <cell r="D615" t="str">
            <v>INVERSIONES  CORPORATIVAS</v>
          </cell>
        </row>
        <row r="616">
          <cell r="C616" t="str">
            <v>D.</v>
          </cell>
          <cell r="D616" t="str">
            <v>PLAN MAESTRO INFORMATICA</v>
          </cell>
          <cell r="F616">
            <v>0</v>
          </cell>
          <cell r="G616">
            <v>249</v>
          </cell>
          <cell r="H616">
            <v>249</v>
          </cell>
          <cell r="I616">
            <v>213</v>
          </cell>
          <cell r="J616">
            <v>85.542168674698786</v>
          </cell>
        </row>
        <row r="617">
          <cell r="E617" t="str">
            <v>Planta General</v>
          </cell>
          <cell r="F617">
            <v>0</v>
          </cell>
          <cell r="G617">
            <v>0</v>
          </cell>
          <cell r="H617">
            <v>0</v>
          </cell>
          <cell r="I617">
            <v>0</v>
          </cell>
          <cell r="J617" t="str">
            <v>N.A.</v>
          </cell>
        </row>
        <row r="618">
          <cell r="E618" t="str">
            <v>Estudios</v>
          </cell>
          <cell r="F618">
            <v>0</v>
          </cell>
          <cell r="G618">
            <v>0</v>
          </cell>
          <cell r="H618">
            <v>0</v>
          </cell>
          <cell r="I618">
            <v>0</v>
          </cell>
          <cell r="J618" t="str">
            <v>N.A.</v>
          </cell>
        </row>
        <row r="619">
          <cell r="E619" t="str">
            <v>Anticipos</v>
          </cell>
          <cell r="F619">
            <v>0</v>
          </cell>
          <cell r="G619">
            <v>0</v>
          </cell>
          <cell r="H619">
            <v>0</v>
          </cell>
          <cell r="I619">
            <v>0</v>
          </cell>
          <cell r="J619" t="str">
            <v>N.A.</v>
          </cell>
        </row>
        <row r="621">
          <cell r="C621" t="str">
            <v>E.</v>
          </cell>
          <cell r="D621" t="str">
            <v>INGENIERÍA Y ADMINISTRACIÓN</v>
          </cell>
          <cell r="F621">
            <v>0</v>
          </cell>
          <cell r="G621">
            <v>0</v>
          </cell>
          <cell r="H621">
            <v>0</v>
          </cell>
          <cell r="I621">
            <v>0</v>
          </cell>
          <cell r="J621" t="str">
            <v>N.A.</v>
          </cell>
        </row>
        <row r="622">
          <cell r="E622" t="str">
            <v>Planta General</v>
          </cell>
          <cell r="F622">
            <v>0</v>
          </cell>
          <cell r="G622">
            <v>0</v>
          </cell>
          <cell r="H622">
            <v>0</v>
          </cell>
          <cell r="I622">
            <v>0</v>
          </cell>
          <cell r="J622" t="str">
            <v>N.A.</v>
          </cell>
        </row>
        <row r="623">
          <cell r="E623" t="str">
            <v>Anticipos</v>
          </cell>
          <cell r="F623">
            <v>0</v>
          </cell>
          <cell r="G623">
            <v>0</v>
          </cell>
          <cell r="H623">
            <v>0</v>
          </cell>
          <cell r="I623">
            <v>0</v>
          </cell>
          <cell r="J623" t="str">
            <v>N.A.</v>
          </cell>
        </row>
        <row r="625">
          <cell r="C625" t="str">
            <v>F.</v>
          </cell>
          <cell r="D625" t="str">
            <v>EDIFICIO SEDE  E.P.M.</v>
          </cell>
          <cell r="F625">
            <v>-909</v>
          </cell>
          <cell r="G625">
            <v>-909</v>
          </cell>
          <cell r="H625">
            <v>-909</v>
          </cell>
          <cell r="I625">
            <v>0</v>
          </cell>
          <cell r="J625" t="str">
            <v>N.A.</v>
          </cell>
        </row>
        <row r="626">
          <cell r="E626" t="str">
            <v>Obra civil</v>
          </cell>
          <cell r="F626">
            <v>0</v>
          </cell>
          <cell r="G626">
            <v>0</v>
          </cell>
          <cell r="H626">
            <v>0</v>
          </cell>
          <cell r="I626">
            <v>0</v>
          </cell>
          <cell r="J626" t="str">
            <v>N.A.</v>
          </cell>
        </row>
        <row r="627">
          <cell r="E627" t="str">
            <v>Equipos</v>
          </cell>
          <cell r="F627">
            <v>0</v>
          </cell>
          <cell r="G627">
            <v>0</v>
          </cell>
          <cell r="H627">
            <v>0</v>
          </cell>
          <cell r="I627">
            <v>0</v>
          </cell>
          <cell r="J627" t="str">
            <v>N.A.</v>
          </cell>
        </row>
        <row r="628">
          <cell r="E628" t="str">
            <v>Administración</v>
          </cell>
          <cell r="F628">
            <v>0</v>
          </cell>
          <cell r="G628">
            <v>0</v>
          </cell>
          <cell r="H628">
            <v>0</v>
          </cell>
          <cell r="I628">
            <v>0</v>
          </cell>
          <cell r="J628" t="str">
            <v>N.A.</v>
          </cell>
        </row>
        <row r="629">
          <cell r="E629" t="str">
            <v>Anticipos</v>
          </cell>
          <cell r="F629">
            <v>-909</v>
          </cell>
          <cell r="G629">
            <v>-909</v>
          </cell>
          <cell r="H629">
            <v>-606</v>
          </cell>
          <cell r="I629">
            <v>0</v>
          </cell>
          <cell r="J629" t="str">
            <v>N.A.</v>
          </cell>
        </row>
        <row r="630">
          <cell r="C630" t="str">
            <v>G.</v>
          </cell>
          <cell r="D630" t="str">
            <v>PLAN  MAESTRO DE INFORMÁTICA</v>
          </cell>
          <cell r="F630">
            <v>0</v>
          </cell>
          <cell r="G630">
            <v>0</v>
          </cell>
          <cell r="H630">
            <v>0</v>
          </cell>
          <cell r="I630">
            <v>0</v>
          </cell>
          <cell r="J630" t="str">
            <v>N.A.</v>
          </cell>
        </row>
        <row r="631">
          <cell r="E631" t="str">
            <v>SUB - TOTAL PROGRAMAS CORPORATIVOS</v>
          </cell>
          <cell r="F631">
            <v>-909</v>
          </cell>
          <cell r="G631">
            <v>-660</v>
          </cell>
          <cell r="H631">
            <v>-660</v>
          </cell>
          <cell r="I631">
            <v>213</v>
          </cell>
          <cell r="J631">
            <v>-32.272727272727273</v>
          </cell>
        </row>
        <row r="633">
          <cell r="B633" t="str">
            <v>I I I.</v>
          </cell>
          <cell r="D633" t="str">
            <v>OTRAS INVERSIONES PROPIAS</v>
          </cell>
          <cell r="F633">
            <v>6580</v>
          </cell>
          <cell r="G633">
            <v>6580</v>
          </cell>
          <cell r="H633">
            <v>6580</v>
          </cell>
          <cell r="I633">
            <v>5221</v>
          </cell>
          <cell r="J633">
            <v>79.346504559270514</v>
          </cell>
        </row>
        <row r="634">
          <cell r="E634" t="str">
            <v>EADE</v>
          </cell>
          <cell r="J634" t="str">
            <v>N.A.</v>
          </cell>
        </row>
        <row r="635">
          <cell r="E635" t="str">
            <v>TRANSMETANO</v>
          </cell>
          <cell r="F635">
            <v>6580</v>
          </cell>
          <cell r="G635">
            <v>6580</v>
          </cell>
          <cell r="H635">
            <v>6580</v>
          </cell>
          <cell r="I635">
            <v>5221</v>
          </cell>
          <cell r="J635">
            <v>79.346504559270514</v>
          </cell>
        </row>
        <row r="636">
          <cell r="E636" t="str">
            <v>FEN</v>
          </cell>
          <cell r="J636" t="str">
            <v>N.A.</v>
          </cell>
        </row>
        <row r="637">
          <cell r="E637" t="str">
            <v>INCIDENCIA  NIVEL LOCAL Y NACIONAL</v>
          </cell>
          <cell r="J637" t="str">
            <v>N.A.</v>
          </cell>
        </row>
        <row r="639">
          <cell r="B639" t="str">
            <v>TOTAL INVERSIONES GAS</v>
          </cell>
          <cell r="F639">
            <v>22780</v>
          </cell>
          <cell r="G639">
            <v>19306</v>
          </cell>
          <cell r="H639">
            <v>19306</v>
          </cell>
          <cell r="I639">
            <v>10259</v>
          </cell>
          <cell r="J639">
            <v>53.138920542836424</v>
          </cell>
        </row>
        <row r="640">
          <cell r="B640" t="str">
            <v>División Programación Financiera</v>
          </cell>
        </row>
        <row r="641">
          <cell r="B641" t="str">
            <v>Depto. Programación y Control Presupuestal</v>
          </cell>
        </row>
        <row r="642">
          <cell r="B642" t="str">
            <v>U/EjecucEPM12.Xls.Grupo Ejecución</v>
          </cell>
        </row>
        <row r="643">
          <cell r="E643">
            <v>35505.516907291669</v>
          </cell>
        </row>
        <row r="645">
          <cell r="B645" t="str">
            <v>CONSOLIDADO EMPRESA DE ENERGÍA</v>
          </cell>
        </row>
        <row r="646">
          <cell r="B646" t="str">
            <v>EJECUCION PRESUPUESTAL DE INVERSIONES</v>
          </cell>
        </row>
        <row r="647">
          <cell r="B647">
            <v>1996</v>
          </cell>
        </row>
        <row r="648">
          <cell r="B648" t="str">
            <v>Millones de Pesos</v>
          </cell>
        </row>
        <row r="649">
          <cell r="F649" t="str">
            <v>Presupuesto</v>
          </cell>
          <cell r="G649" t="str">
            <v>Presupuesto</v>
          </cell>
          <cell r="H649" t="str">
            <v>Enero 01 - Diciembre 31</v>
          </cell>
        </row>
        <row r="650">
          <cell r="F650" t="str">
            <v>Inicial                                                                                                                                                      Año</v>
          </cell>
          <cell r="G650" t="str">
            <v>Modificado Año</v>
          </cell>
          <cell r="H650" t="str">
            <v>Ppto. Modif. Acumulado</v>
          </cell>
          <cell r="I650" t="str">
            <v>Resultado Acumulado</v>
          </cell>
          <cell r="J650" t="str">
            <v>Cumpl.                                                                                                                                             %</v>
          </cell>
        </row>
        <row r="651">
          <cell r="B651" t="str">
            <v>OBRAS EN PROGRESO Y ACTIVOS FIJOS</v>
          </cell>
        </row>
        <row r="652">
          <cell r="B652" t="str">
            <v>I.</v>
          </cell>
          <cell r="D652" t="str">
            <v>INVERSIONES PROPIAS</v>
          </cell>
        </row>
        <row r="653">
          <cell r="C653" t="str">
            <v>A.</v>
          </cell>
          <cell r="D653" t="str">
            <v>DISTRIBUCIÓN DOMICILIARIA GAS</v>
          </cell>
          <cell r="F653">
            <v>16839</v>
          </cell>
          <cell r="G653">
            <v>12812</v>
          </cell>
          <cell r="H653">
            <v>12812</v>
          </cell>
          <cell r="I653">
            <v>4642</v>
          </cell>
          <cell r="J653">
            <v>36.231657820793004</v>
          </cell>
        </row>
        <row r="654">
          <cell r="E654" t="str">
            <v>Distribución, Conducción y Transporte</v>
          </cell>
          <cell r="F654">
            <v>6150</v>
          </cell>
          <cell r="G654">
            <v>4470</v>
          </cell>
          <cell r="H654">
            <v>2763</v>
          </cell>
          <cell r="I654">
            <v>6</v>
          </cell>
          <cell r="J654">
            <v>0.21715526601520088</v>
          </cell>
        </row>
        <row r="655">
          <cell r="E655" t="str">
            <v>Obra Civil</v>
          </cell>
          <cell r="F655">
            <v>3632</v>
          </cell>
          <cell r="G655">
            <v>2980</v>
          </cell>
          <cell r="H655">
            <v>1870</v>
          </cell>
          <cell r="I655">
            <v>150</v>
          </cell>
          <cell r="J655">
            <v>8.0213903743315509</v>
          </cell>
        </row>
        <row r="656">
          <cell r="E656" t="str">
            <v>Equipos</v>
          </cell>
          <cell r="F656">
            <v>0</v>
          </cell>
          <cell r="G656">
            <v>0</v>
          </cell>
          <cell r="H656">
            <v>0</v>
          </cell>
          <cell r="I656">
            <v>0</v>
          </cell>
          <cell r="J656" t="str">
            <v>N.A.</v>
          </cell>
        </row>
        <row r="657">
          <cell r="E657" t="str">
            <v>Transporte y Almacenamiento Gas</v>
          </cell>
          <cell r="F657">
            <v>538</v>
          </cell>
          <cell r="G657">
            <v>568</v>
          </cell>
          <cell r="H657">
            <v>388</v>
          </cell>
          <cell r="I657">
            <v>0</v>
          </cell>
          <cell r="J657">
            <v>0</v>
          </cell>
        </row>
        <row r="658">
          <cell r="E658" t="str">
            <v>Administración</v>
          </cell>
          <cell r="F658">
            <v>2164</v>
          </cell>
          <cell r="G658">
            <v>2160</v>
          </cell>
          <cell r="H658">
            <v>1440</v>
          </cell>
          <cell r="I658">
            <v>1315</v>
          </cell>
          <cell r="J658">
            <v>91.319444444444443</v>
          </cell>
        </row>
        <row r="659">
          <cell r="E659" t="str">
            <v>Gastos Financieros</v>
          </cell>
          <cell r="F659">
            <v>380</v>
          </cell>
          <cell r="G659">
            <v>380</v>
          </cell>
          <cell r="H659">
            <v>253</v>
          </cell>
          <cell r="I659">
            <v>7</v>
          </cell>
          <cell r="J659">
            <v>2.766798418972332</v>
          </cell>
        </row>
        <row r="660">
          <cell r="E660" t="str">
            <v>Planta General</v>
          </cell>
          <cell r="F660">
            <v>992</v>
          </cell>
          <cell r="G660">
            <v>592</v>
          </cell>
          <cell r="H660">
            <v>328</v>
          </cell>
          <cell r="I660">
            <v>26</v>
          </cell>
          <cell r="J660">
            <v>7.9268292682926829</v>
          </cell>
        </row>
        <row r="661">
          <cell r="E661" t="str">
            <v>Anticipos</v>
          </cell>
          <cell r="F661">
            <v>2983</v>
          </cell>
          <cell r="G661">
            <v>2983</v>
          </cell>
          <cell r="H661">
            <v>1989</v>
          </cell>
          <cell r="I661">
            <v>260</v>
          </cell>
          <cell r="J661">
            <v>13.071895424836603</v>
          </cell>
        </row>
        <row r="663">
          <cell r="C663" t="str">
            <v>B.</v>
          </cell>
          <cell r="D663" t="str">
            <v>PORCE I I - GENERACIÓN</v>
          </cell>
          <cell r="F663">
            <v>97323</v>
          </cell>
          <cell r="G663">
            <v>97465</v>
          </cell>
          <cell r="H663">
            <v>97465</v>
          </cell>
          <cell r="I663">
            <v>56450</v>
          </cell>
          <cell r="J663">
            <v>57.918227055866211</v>
          </cell>
        </row>
        <row r="664">
          <cell r="D664" t="str">
            <v>1.</v>
          </cell>
          <cell r="E664" t="str">
            <v>Generación</v>
          </cell>
          <cell r="F664">
            <v>2087</v>
          </cell>
          <cell r="G664">
            <v>2087</v>
          </cell>
          <cell r="H664">
            <v>1471</v>
          </cell>
          <cell r="I664">
            <v>1639</v>
          </cell>
          <cell r="J664">
            <v>111.4208021753909</v>
          </cell>
        </row>
        <row r="665">
          <cell r="D665" t="str">
            <v>2.</v>
          </cell>
          <cell r="E665" t="str">
            <v>Obra Civil</v>
          </cell>
          <cell r="F665">
            <v>65608</v>
          </cell>
          <cell r="G665">
            <v>63474</v>
          </cell>
          <cell r="H665">
            <v>27856</v>
          </cell>
          <cell r="I665">
            <v>16737</v>
          </cell>
          <cell r="J665">
            <v>60.084003446295227</v>
          </cell>
        </row>
        <row r="666">
          <cell r="D666" t="str">
            <v>3.</v>
          </cell>
          <cell r="E666" t="str">
            <v>Equipos</v>
          </cell>
          <cell r="F666">
            <v>9934</v>
          </cell>
          <cell r="G666">
            <v>9934</v>
          </cell>
          <cell r="H666">
            <v>777</v>
          </cell>
          <cell r="I666">
            <v>80</v>
          </cell>
          <cell r="J666">
            <v>10.296010296010296</v>
          </cell>
        </row>
        <row r="667">
          <cell r="D667" t="str">
            <v>4.</v>
          </cell>
          <cell r="E667" t="str">
            <v>Administración</v>
          </cell>
          <cell r="F667">
            <v>8542</v>
          </cell>
          <cell r="G667">
            <v>11775</v>
          </cell>
          <cell r="H667">
            <v>7391</v>
          </cell>
          <cell r="I667">
            <v>7352</v>
          </cell>
          <cell r="J667">
            <v>99.472331213638213</v>
          </cell>
        </row>
        <row r="668">
          <cell r="D668" t="str">
            <v>5.</v>
          </cell>
          <cell r="E668" t="str">
            <v>Gastos Financieros</v>
          </cell>
          <cell r="F668">
            <v>6424</v>
          </cell>
          <cell r="G668">
            <v>6424</v>
          </cell>
          <cell r="H668">
            <v>4283</v>
          </cell>
          <cell r="I668">
            <v>3010</v>
          </cell>
          <cell r="J668">
            <v>70.277842633667987</v>
          </cell>
        </row>
        <row r="669">
          <cell r="D669" t="str">
            <v>6.</v>
          </cell>
          <cell r="E669" t="str">
            <v>Anticipos</v>
          </cell>
          <cell r="F669">
            <v>3359</v>
          </cell>
          <cell r="G669">
            <v>3359</v>
          </cell>
          <cell r="H669">
            <v>2240</v>
          </cell>
          <cell r="I669">
            <v>5736</v>
          </cell>
          <cell r="J669">
            <v>256.07142857142856</v>
          </cell>
        </row>
        <row r="671">
          <cell r="C671" t="str">
            <v>C.</v>
          </cell>
          <cell r="D671" t="str">
            <v>NECHÍ</v>
          </cell>
          <cell r="F671">
            <v>6122</v>
          </cell>
          <cell r="G671">
            <v>3760</v>
          </cell>
          <cell r="H671">
            <v>3760</v>
          </cell>
          <cell r="I671">
            <v>3504</v>
          </cell>
          <cell r="J671">
            <v>93.191489361702125</v>
          </cell>
        </row>
        <row r="672">
          <cell r="D672" t="str">
            <v>1.</v>
          </cell>
          <cell r="E672" t="str">
            <v>Generación</v>
          </cell>
          <cell r="F672">
            <v>4436</v>
          </cell>
          <cell r="G672">
            <v>4436</v>
          </cell>
          <cell r="H672">
            <v>2957</v>
          </cell>
          <cell r="I672">
            <v>943</v>
          </cell>
          <cell r="J672">
            <v>31.890429489347312</v>
          </cell>
        </row>
        <row r="673">
          <cell r="D673" t="str">
            <v>2.</v>
          </cell>
          <cell r="E673" t="str">
            <v>Administración</v>
          </cell>
          <cell r="F673">
            <v>1104</v>
          </cell>
          <cell r="G673">
            <v>1104</v>
          </cell>
          <cell r="H673">
            <v>737</v>
          </cell>
          <cell r="I673">
            <v>979</v>
          </cell>
          <cell r="J673">
            <v>132.8358208955224</v>
          </cell>
        </row>
        <row r="674">
          <cell r="D674" t="str">
            <v>3.</v>
          </cell>
          <cell r="E674" t="str">
            <v>Anticipos</v>
          </cell>
          <cell r="F674">
            <v>582</v>
          </cell>
          <cell r="G674">
            <v>582</v>
          </cell>
          <cell r="H674">
            <v>388</v>
          </cell>
          <cell r="I674">
            <v>43</v>
          </cell>
          <cell r="J674">
            <v>11.082474226804123</v>
          </cell>
        </row>
        <row r="676">
          <cell r="C676" t="str">
            <v>D.</v>
          </cell>
          <cell r="D676" t="str">
            <v>GENERACIÓN Y REPOSIC. EQUIPOS FUTUROS</v>
          </cell>
          <cell r="F676">
            <v>8957</v>
          </cell>
          <cell r="G676">
            <v>10607</v>
          </cell>
          <cell r="H676">
            <v>10607</v>
          </cell>
          <cell r="I676">
            <v>4853</v>
          </cell>
          <cell r="J676">
            <v>45.752804751579149</v>
          </cell>
        </row>
        <row r="677">
          <cell r="D677" t="str">
            <v>1.</v>
          </cell>
          <cell r="E677" t="str">
            <v>Generación</v>
          </cell>
          <cell r="F677">
            <v>6928</v>
          </cell>
          <cell r="G677">
            <v>6322</v>
          </cell>
          <cell r="H677">
            <v>3535</v>
          </cell>
          <cell r="I677">
            <v>1806</v>
          </cell>
          <cell r="J677">
            <v>51.089108910891092</v>
          </cell>
        </row>
        <row r="678">
          <cell r="D678" t="str">
            <v>2.</v>
          </cell>
          <cell r="E678" t="str">
            <v>Obra Civil</v>
          </cell>
          <cell r="F678">
            <v>636</v>
          </cell>
          <cell r="G678">
            <v>677</v>
          </cell>
          <cell r="H678">
            <v>363</v>
          </cell>
          <cell r="I678">
            <v>534</v>
          </cell>
          <cell r="J678">
            <v>147.10743801652893</v>
          </cell>
        </row>
        <row r="679">
          <cell r="D679" t="str">
            <v>3.</v>
          </cell>
          <cell r="E679" t="str">
            <v>Equipos</v>
          </cell>
          <cell r="F679">
            <v>6885</v>
          </cell>
          <cell r="G679">
            <v>5925</v>
          </cell>
          <cell r="H679">
            <v>328</v>
          </cell>
          <cell r="I679">
            <v>325</v>
          </cell>
          <cell r="J679">
            <v>99.08536585365853</v>
          </cell>
        </row>
        <row r="680">
          <cell r="D680" t="str">
            <v>4.</v>
          </cell>
          <cell r="E680" t="str">
            <v>Administración</v>
          </cell>
          <cell r="F680">
            <v>110</v>
          </cell>
          <cell r="G680">
            <v>110</v>
          </cell>
          <cell r="H680">
            <v>73</v>
          </cell>
          <cell r="I680">
            <v>6</v>
          </cell>
          <cell r="J680">
            <v>8.2191780821917799</v>
          </cell>
        </row>
        <row r="681">
          <cell r="D681" t="str">
            <v>5.</v>
          </cell>
          <cell r="E681" t="str">
            <v>Anticipos</v>
          </cell>
          <cell r="F681">
            <v>648</v>
          </cell>
          <cell r="G681">
            <v>648</v>
          </cell>
          <cell r="H681">
            <v>432</v>
          </cell>
          <cell r="I681">
            <v>63</v>
          </cell>
          <cell r="J681">
            <v>14.583333333333334</v>
          </cell>
        </row>
        <row r="683">
          <cell r="C683" t="str">
            <v>E.</v>
          </cell>
          <cell r="D683" t="str">
            <v>TÉRMICAS</v>
          </cell>
          <cell r="F683">
            <v>47679</v>
          </cell>
          <cell r="G683">
            <v>45372</v>
          </cell>
          <cell r="H683">
            <v>45372</v>
          </cell>
          <cell r="I683">
            <v>13180</v>
          </cell>
          <cell r="J683">
            <v>29.048752534602841</v>
          </cell>
        </row>
        <row r="684">
          <cell r="D684" t="str">
            <v>1.</v>
          </cell>
          <cell r="E684" t="str">
            <v>Generación</v>
          </cell>
          <cell r="F684">
            <v>61</v>
          </cell>
          <cell r="G684">
            <v>701</v>
          </cell>
          <cell r="H684">
            <v>575</v>
          </cell>
          <cell r="I684">
            <v>445</v>
          </cell>
          <cell r="J684">
            <v>77.391304347826079</v>
          </cell>
        </row>
        <row r="685">
          <cell r="D685" t="str">
            <v>2.</v>
          </cell>
          <cell r="E685" t="str">
            <v>Gastos Financieros</v>
          </cell>
          <cell r="F685">
            <v>168</v>
          </cell>
          <cell r="G685">
            <v>168</v>
          </cell>
          <cell r="H685">
            <v>126</v>
          </cell>
          <cell r="I685">
            <v>2</v>
          </cell>
          <cell r="J685">
            <v>1.5873015873015872</v>
          </cell>
        </row>
        <row r="686">
          <cell r="D686" t="str">
            <v>3.</v>
          </cell>
          <cell r="E686" t="str">
            <v>Anticipos</v>
          </cell>
          <cell r="F686">
            <v>47451</v>
          </cell>
          <cell r="G686">
            <v>45636</v>
          </cell>
          <cell r="H686">
            <v>0</v>
          </cell>
          <cell r="I686">
            <v>0</v>
          </cell>
          <cell r="J686" t="str">
            <v>N.A.</v>
          </cell>
        </row>
        <row r="688">
          <cell r="C688" t="str">
            <v>F.</v>
          </cell>
          <cell r="D688" t="str">
            <v>REPOSIC. EQUIPOS PLAN EXPANSIÓN Y OTROS</v>
          </cell>
          <cell r="F688">
            <v>994</v>
          </cell>
          <cell r="G688">
            <v>2726</v>
          </cell>
          <cell r="H688">
            <v>2726</v>
          </cell>
          <cell r="I688">
            <v>2763</v>
          </cell>
          <cell r="J688">
            <v>101.35730007336757</v>
          </cell>
        </row>
        <row r="689">
          <cell r="D689" t="str">
            <v>1.</v>
          </cell>
          <cell r="E689" t="str">
            <v>Generación</v>
          </cell>
          <cell r="F689">
            <v>706</v>
          </cell>
          <cell r="G689">
            <v>2321</v>
          </cell>
          <cell r="H689">
            <v>1312</v>
          </cell>
          <cell r="I689">
            <v>1610</v>
          </cell>
          <cell r="J689">
            <v>122.71341463414633</v>
          </cell>
        </row>
        <row r="690">
          <cell r="D690" t="str">
            <v>2.</v>
          </cell>
          <cell r="E690" t="str">
            <v>Gastos Financieros</v>
          </cell>
          <cell r="F690">
            <v>343</v>
          </cell>
          <cell r="G690">
            <v>343</v>
          </cell>
          <cell r="H690">
            <v>228</v>
          </cell>
          <cell r="I690">
            <v>234</v>
          </cell>
          <cell r="J690">
            <v>102.63157894736842</v>
          </cell>
        </row>
        <row r="691">
          <cell r="D691" t="str">
            <v>3.</v>
          </cell>
          <cell r="E691" t="str">
            <v>Anticipos</v>
          </cell>
          <cell r="F691">
            <v>-54</v>
          </cell>
          <cell r="G691">
            <v>-54</v>
          </cell>
          <cell r="H691">
            <v>-36</v>
          </cell>
          <cell r="I691">
            <v>-135</v>
          </cell>
          <cell r="J691" t="str">
            <v>N.A.</v>
          </cell>
        </row>
        <row r="693">
          <cell r="C693" t="str">
            <v>G.</v>
          </cell>
          <cell r="D693" t="str">
            <v>DISTRIBUCIÓN 1995 - 2000</v>
          </cell>
          <cell r="F693">
            <v>15072</v>
          </cell>
          <cell r="G693">
            <v>16821</v>
          </cell>
          <cell r="H693">
            <v>16821</v>
          </cell>
          <cell r="I693">
            <v>14680</v>
          </cell>
          <cell r="J693">
            <v>87.271862552761419</v>
          </cell>
        </row>
        <row r="694">
          <cell r="D694" t="str">
            <v>1.</v>
          </cell>
          <cell r="E694" t="str">
            <v>Captación, Recolección, Líneas Transmisión</v>
          </cell>
          <cell r="F694">
            <v>235</v>
          </cell>
          <cell r="G694">
            <v>235</v>
          </cell>
          <cell r="H694">
            <v>0</v>
          </cell>
          <cell r="I694">
            <v>0</v>
          </cell>
          <cell r="J694" t="str">
            <v>N.A.</v>
          </cell>
        </row>
        <row r="695">
          <cell r="D695" t="str">
            <v>2.</v>
          </cell>
          <cell r="E695" t="str">
            <v>Distribución, Conducción y Transporte</v>
          </cell>
          <cell r="F695">
            <v>7710</v>
          </cell>
          <cell r="G695">
            <v>8812</v>
          </cell>
          <cell r="H695">
            <v>5871</v>
          </cell>
          <cell r="I695">
            <v>4418</v>
          </cell>
          <cell r="J695">
            <v>75.251234883324813</v>
          </cell>
        </row>
        <row r="696">
          <cell r="D696" t="str">
            <v>3.</v>
          </cell>
          <cell r="E696" t="str">
            <v>Obra Civil</v>
          </cell>
          <cell r="F696">
            <v>1316</v>
          </cell>
          <cell r="G696">
            <v>1554</v>
          </cell>
          <cell r="H696">
            <v>1114</v>
          </cell>
          <cell r="I696">
            <v>1999</v>
          </cell>
          <cell r="J696">
            <v>179.44344703770196</v>
          </cell>
        </row>
        <row r="697">
          <cell r="D697" t="str">
            <v>4.</v>
          </cell>
          <cell r="E697" t="str">
            <v>Equipos</v>
          </cell>
          <cell r="F697">
            <v>389</v>
          </cell>
          <cell r="G697">
            <v>990</v>
          </cell>
          <cell r="H697">
            <v>811</v>
          </cell>
          <cell r="I697">
            <v>25</v>
          </cell>
          <cell r="J697">
            <v>3.0826140567200988</v>
          </cell>
        </row>
        <row r="698">
          <cell r="D698" t="str">
            <v>5.</v>
          </cell>
          <cell r="E698" t="str">
            <v>Administración</v>
          </cell>
          <cell r="F698">
            <v>3641</v>
          </cell>
          <cell r="G698">
            <v>3669</v>
          </cell>
          <cell r="H698">
            <v>2450</v>
          </cell>
          <cell r="I698">
            <v>2925</v>
          </cell>
          <cell r="J698">
            <v>119.38775510204083</v>
          </cell>
        </row>
        <row r="699">
          <cell r="D699" t="str">
            <v>6.</v>
          </cell>
          <cell r="E699" t="str">
            <v>Gastos Financieros</v>
          </cell>
          <cell r="F699">
            <v>520</v>
          </cell>
          <cell r="G699">
            <v>520</v>
          </cell>
          <cell r="H699">
            <v>347</v>
          </cell>
          <cell r="I699">
            <v>0</v>
          </cell>
          <cell r="J699">
            <v>0</v>
          </cell>
        </row>
        <row r="700">
          <cell r="D700" t="str">
            <v>7.</v>
          </cell>
          <cell r="E700" t="str">
            <v>Anticipos</v>
          </cell>
          <cell r="F700">
            <v>1256</v>
          </cell>
          <cell r="G700">
            <v>1256</v>
          </cell>
          <cell r="H700">
            <v>837</v>
          </cell>
          <cell r="I700">
            <v>116</v>
          </cell>
          <cell r="J700">
            <v>13.859020310633213</v>
          </cell>
        </row>
        <row r="702">
          <cell r="C702" t="str">
            <v>H.</v>
          </cell>
          <cell r="D702" t="str">
            <v>TRANSMISIÓN 1995 - 2000</v>
          </cell>
          <cell r="F702">
            <v>1472</v>
          </cell>
          <cell r="G702">
            <v>2978</v>
          </cell>
          <cell r="H702">
            <v>2978</v>
          </cell>
          <cell r="I702">
            <v>1908</v>
          </cell>
          <cell r="J702">
            <v>64.069845533915384</v>
          </cell>
        </row>
        <row r="703">
          <cell r="D703" t="str">
            <v>1.</v>
          </cell>
          <cell r="E703" t="str">
            <v>Captación, Recolección, Líneas Transmisión</v>
          </cell>
          <cell r="F703">
            <v>237</v>
          </cell>
          <cell r="G703">
            <v>237</v>
          </cell>
          <cell r="H703">
            <v>158</v>
          </cell>
          <cell r="I703">
            <v>0</v>
          </cell>
          <cell r="J703">
            <v>0</v>
          </cell>
        </row>
        <row r="704">
          <cell r="D704" t="str">
            <v>2.</v>
          </cell>
          <cell r="E704" t="str">
            <v>Equipos</v>
          </cell>
          <cell r="F704">
            <v>49</v>
          </cell>
          <cell r="G704">
            <v>68</v>
          </cell>
          <cell r="H704">
            <v>13</v>
          </cell>
          <cell r="I704">
            <v>161</v>
          </cell>
          <cell r="J704">
            <v>1238.4615384615386</v>
          </cell>
        </row>
        <row r="705">
          <cell r="D705" t="str">
            <v>3.</v>
          </cell>
          <cell r="E705" t="str">
            <v>Anticipos</v>
          </cell>
          <cell r="F705">
            <v>1186</v>
          </cell>
          <cell r="G705">
            <v>1186</v>
          </cell>
          <cell r="H705">
            <v>791</v>
          </cell>
          <cell r="I705">
            <v>12</v>
          </cell>
          <cell r="J705">
            <v>1.5170670037926675</v>
          </cell>
        </row>
        <row r="707">
          <cell r="C707" t="str">
            <v>I.</v>
          </cell>
          <cell r="D707" t="str">
            <v>REDUCCIÓN PÉRDIDAS 1995 - 2000</v>
          </cell>
          <cell r="F707">
            <v>6846</v>
          </cell>
          <cell r="G707">
            <v>5623</v>
          </cell>
          <cell r="H707">
            <v>5623</v>
          </cell>
          <cell r="I707">
            <v>5449</v>
          </cell>
          <cell r="J707">
            <v>96.905566423617287</v>
          </cell>
        </row>
        <row r="708">
          <cell r="D708" t="str">
            <v>1.</v>
          </cell>
          <cell r="E708" t="str">
            <v>Distribución, Conducción y Transporte</v>
          </cell>
          <cell r="F708">
            <v>2716</v>
          </cell>
          <cell r="G708">
            <v>1842</v>
          </cell>
          <cell r="H708">
            <v>590</v>
          </cell>
          <cell r="I708">
            <v>772</v>
          </cell>
          <cell r="J708">
            <v>130.84745762711864</v>
          </cell>
        </row>
        <row r="709">
          <cell r="D709" t="str">
            <v>2.</v>
          </cell>
          <cell r="E709" t="str">
            <v>Administración</v>
          </cell>
          <cell r="F709">
            <v>4083</v>
          </cell>
          <cell r="G709">
            <v>4183</v>
          </cell>
          <cell r="H709">
            <v>2789</v>
          </cell>
          <cell r="I709">
            <v>3074</v>
          </cell>
          <cell r="J709">
            <v>110.21871638580136</v>
          </cell>
        </row>
        <row r="710">
          <cell r="D710" t="str">
            <v>3.</v>
          </cell>
          <cell r="E710" t="str">
            <v>Gastos Financieros</v>
          </cell>
          <cell r="F710">
            <v>27</v>
          </cell>
          <cell r="G710">
            <v>27</v>
          </cell>
          <cell r="H710">
            <v>18</v>
          </cell>
          <cell r="I710">
            <v>0</v>
          </cell>
          <cell r="J710">
            <v>0</v>
          </cell>
        </row>
        <row r="711">
          <cell r="D711" t="str">
            <v>4.</v>
          </cell>
          <cell r="E711" t="str">
            <v>Anticipos</v>
          </cell>
          <cell r="F711">
            <v>10</v>
          </cell>
          <cell r="G711">
            <v>10</v>
          </cell>
          <cell r="H711">
            <v>7</v>
          </cell>
          <cell r="I711">
            <v>171</v>
          </cell>
          <cell r="J711" t="str">
            <v>N.A.</v>
          </cell>
        </row>
        <row r="713">
          <cell r="C713" t="str">
            <v>J.</v>
          </cell>
          <cell r="D713" t="str">
            <v>USO RACIONAL DE LA ENERGÍA</v>
          </cell>
          <cell r="F713">
            <v>1196</v>
          </cell>
          <cell r="G713">
            <v>1456</v>
          </cell>
          <cell r="H713">
            <v>1456</v>
          </cell>
          <cell r="I713">
            <v>601</v>
          </cell>
          <cell r="J713">
            <v>41.277472527472526</v>
          </cell>
        </row>
        <row r="714">
          <cell r="D714" t="str">
            <v>1.</v>
          </cell>
          <cell r="E714" t="str">
            <v>Distribución, Conducción y Transporte</v>
          </cell>
          <cell r="F714">
            <v>937</v>
          </cell>
          <cell r="G714">
            <v>937</v>
          </cell>
          <cell r="H714">
            <v>624</v>
          </cell>
          <cell r="I714">
            <v>44</v>
          </cell>
          <cell r="J714">
            <v>7.0512820512820511</v>
          </cell>
        </row>
        <row r="715">
          <cell r="D715" t="str">
            <v>2.</v>
          </cell>
          <cell r="E715" t="str">
            <v>Administración</v>
          </cell>
          <cell r="F715">
            <v>268</v>
          </cell>
          <cell r="G715">
            <v>268</v>
          </cell>
          <cell r="H715">
            <v>179</v>
          </cell>
          <cell r="I715">
            <v>188</v>
          </cell>
          <cell r="J715">
            <v>105.02793296089385</v>
          </cell>
        </row>
        <row r="716">
          <cell r="D716" t="str">
            <v>3.</v>
          </cell>
          <cell r="E716" t="str">
            <v>Estudios</v>
          </cell>
          <cell r="F716">
            <v>0</v>
          </cell>
          <cell r="G716">
            <v>120</v>
          </cell>
          <cell r="H716">
            <v>88</v>
          </cell>
          <cell r="I716">
            <v>52</v>
          </cell>
          <cell r="J716">
            <v>59.090909090909093</v>
          </cell>
        </row>
        <row r="718">
          <cell r="C718" t="str">
            <v>K.</v>
          </cell>
          <cell r="D718" t="str">
            <v>PORCE I I   TRANSMISIÓN</v>
          </cell>
          <cell r="F718">
            <v>1516</v>
          </cell>
          <cell r="G718">
            <v>2794</v>
          </cell>
          <cell r="H718">
            <v>2794</v>
          </cell>
          <cell r="I718">
            <v>1700</v>
          </cell>
          <cell r="J718">
            <v>60.84466714387974</v>
          </cell>
        </row>
        <row r="719">
          <cell r="D719" t="str">
            <v>1.</v>
          </cell>
          <cell r="E719" t="str">
            <v>Distribución, Conducción y Transporte</v>
          </cell>
          <cell r="F719">
            <v>804</v>
          </cell>
          <cell r="G719">
            <v>804</v>
          </cell>
          <cell r="H719">
            <v>536</v>
          </cell>
          <cell r="I719">
            <v>0</v>
          </cell>
          <cell r="J719">
            <v>0</v>
          </cell>
        </row>
        <row r="720">
          <cell r="D720" t="str">
            <v>2.</v>
          </cell>
          <cell r="E720" t="str">
            <v>Obra Civil</v>
          </cell>
          <cell r="F720">
            <v>712</v>
          </cell>
          <cell r="G720">
            <v>712</v>
          </cell>
          <cell r="H720">
            <v>474</v>
          </cell>
          <cell r="I720">
            <v>305</v>
          </cell>
          <cell r="J720">
            <v>64.345991561181435</v>
          </cell>
        </row>
        <row r="721">
          <cell r="F721">
            <v>1368</v>
          </cell>
          <cell r="G721">
            <v>1368</v>
          </cell>
          <cell r="H721">
            <v>912</v>
          </cell>
          <cell r="I721">
            <v>0</v>
          </cell>
          <cell r="J721">
            <v>0</v>
          </cell>
        </row>
        <row r="723">
          <cell r="C723" t="str">
            <v>L.</v>
          </cell>
          <cell r="D723" t="str">
            <v>OTROS DE DISTRIBUCIÓN</v>
          </cell>
          <cell r="F723">
            <v>4394</v>
          </cell>
          <cell r="G723">
            <v>4323</v>
          </cell>
          <cell r="H723">
            <v>4323</v>
          </cell>
          <cell r="I723">
            <v>3709</v>
          </cell>
          <cell r="J723">
            <v>85.796900300717098</v>
          </cell>
        </row>
        <row r="724">
          <cell r="D724" t="str">
            <v>1.</v>
          </cell>
          <cell r="E724" t="str">
            <v>Distribución, Conducción y Transporte</v>
          </cell>
          <cell r="F724">
            <v>1148</v>
          </cell>
          <cell r="G724">
            <v>1148</v>
          </cell>
          <cell r="H724">
            <v>766</v>
          </cell>
          <cell r="I724">
            <v>434</v>
          </cell>
          <cell r="J724">
            <v>56.6579634464752</v>
          </cell>
        </row>
        <row r="725">
          <cell r="D725" t="str">
            <v>2.</v>
          </cell>
          <cell r="E725" t="str">
            <v>Administración</v>
          </cell>
          <cell r="F725">
            <v>3245</v>
          </cell>
          <cell r="G725">
            <v>3245</v>
          </cell>
          <cell r="H725">
            <v>2164</v>
          </cell>
          <cell r="I725">
            <v>2343</v>
          </cell>
          <cell r="J725">
            <v>108.27171903881701</v>
          </cell>
        </row>
        <row r="727">
          <cell r="C727" t="str">
            <v>M.</v>
          </cell>
          <cell r="D727" t="str">
            <v>PLAN EXPANSIÓN, SUBTRANS. Y DISTRIBUCIÓN</v>
          </cell>
          <cell r="F727">
            <v>0</v>
          </cell>
          <cell r="G727">
            <v>12</v>
          </cell>
          <cell r="H727">
            <v>12</v>
          </cell>
          <cell r="I727">
            <v>1457</v>
          </cell>
          <cell r="J727">
            <v>12141.666666666668</v>
          </cell>
        </row>
        <row r="728">
          <cell r="D728" t="str">
            <v>1.</v>
          </cell>
          <cell r="E728" t="str">
            <v>Captación, Recolección, Líneas Transmisión</v>
          </cell>
          <cell r="F728">
            <v>0</v>
          </cell>
          <cell r="G728">
            <v>0</v>
          </cell>
          <cell r="H728">
            <v>0</v>
          </cell>
          <cell r="I728">
            <v>12</v>
          </cell>
          <cell r="J728" t="str">
            <v>N.A.</v>
          </cell>
        </row>
        <row r="729">
          <cell r="D729" t="str">
            <v>2.</v>
          </cell>
          <cell r="E729" t="str">
            <v>Gastos Financieros</v>
          </cell>
          <cell r="F729">
            <v>0</v>
          </cell>
          <cell r="G729">
            <v>0</v>
          </cell>
          <cell r="H729">
            <v>0</v>
          </cell>
          <cell r="I729">
            <v>873</v>
          </cell>
          <cell r="J729" t="str">
            <v>N.A.</v>
          </cell>
        </row>
        <row r="730">
          <cell r="D730" t="str">
            <v>3.</v>
          </cell>
          <cell r="E730" t="str">
            <v>Anticipos</v>
          </cell>
          <cell r="F730">
            <v>0</v>
          </cell>
          <cell r="G730">
            <v>0</v>
          </cell>
          <cell r="H730">
            <v>0</v>
          </cell>
          <cell r="I730">
            <v>493</v>
          </cell>
          <cell r="J730" t="str">
            <v>N.A.</v>
          </cell>
        </row>
        <row r="732">
          <cell r="C732" t="str">
            <v>N.</v>
          </cell>
          <cell r="D732" t="str">
            <v>ACTIVOS FIJOS</v>
          </cell>
          <cell r="F732">
            <v>20531</v>
          </cell>
          <cell r="G732">
            <v>19153</v>
          </cell>
          <cell r="H732">
            <v>19153</v>
          </cell>
          <cell r="I732">
            <v>18665</v>
          </cell>
          <cell r="J732">
            <v>97.452096277345589</v>
          </cell>
        </row>
        <row r="733">
          <cell r="D733" t="str">
            <v>1.</v>
          </cell>
          <cell r="E733" t="str">
            <v>Herramientas, Muebles y Equipos de oficina</v>
          </cell>
          <cell r="F733">
            <v>15587</v>
          </cell>
          <cell r="G733">
            <v>14922</v>
          </cell>
          <cell r="H733">
            <v>10910</v>
          </cell>
          <cell r="I733">
            <v>4213</v>
          </cell>
          <cell r="J733">
            <v>38.615948670944093</v>
          </cell>
        </row>
        <row r="734">
          <cell r="D734" t="str">
            <v>2.</v>
          </cell>
          <cell r="E734" t="str">
            <v>Inventarios</v>
          </cell>
          <cell r="F734">
            <v>4109</v>
          </cell>
          <cell r="G734">
            <v>3426</v>
          </cell>
          <cell r="H734">
            <v>2089</v>
          </cell>
          <cell r="I734">
            <v>9477</v>
          </cell>
          <cell r="J734">
            <v>453.66203925323123</v>
          </cell>
        </row>
        <row r="735">
          <cell r="D735" t="str">
            <v>3.</v>
          </cell>
          <cell r="E735" t="str">
            <v>Vehículos</v>
          </cell>
          <cell r="F735">
            <v>835</v>
          </cell>
          <cell r="G735">
            <v>835</v>
          </cell>
          <cell r="H735">
            <v>557</v>
          </cell>
          <cell r="I735">
            <v>32</v>
          </cell>
          <cell r="J735">
            <v>5.7450628366247756</v>
          </cell>
        </row>
        <row r="737">
          <cell r="C737" t="str">
            <v>O.</v>
          </cell>
          <cell r="D737" t="str">
            <v>ESTUDIOS</v>
          </cell>
          <cell r="F737">
            <v>4049</v>
          </cell>
          <cell r="G737">
            <v>3984</v>
          </cell>
          <cell r="H737">
            <v>3984</v>
          </cell>
          <cell r="I737">
            <v>3347</v>
          </cell>
          <cell r="J737">
            <v>84.011044176706832</v>
          </cell>
        </row>
        <row r="738">
          <cell r="D738" t="str">
            <v>1.</v>
          </cell>
          <cell r="E738" t="str">
            <v>Estudios</v>
          </cell>
          <cell r="F738">
            <v>4401</v>
          </cell>
          <cell r="G738">
            <v>4304</v>
          </cell>
          <cell r="H738">
            <v>2788</v>
          </cell>
          <cell r="I738">
            <v>76</v>
          </cell>
          <cell r="J738">
            <v>2.7259684361549499</v>
          </cell>
        </row>
        <row r="739">
          <cell r="D739" t="str">
            <v>2.</v>
          </cell>
          <cell r="E739" t="str">
            <v>Anticipos</v>
          </cell>
          <cell r="F739">
            <v>-352</v>
          </cell>
          <cell r="G739">
            <v>-352</v>
          </cell>
          <cell r="H739">
            <v>-234</v>
          </cell>
          <cell r="I739">
            <v>-14</v>
          </cell>
          <cell r="J739">
            <v>5.982905982905983</v>
          </cell>
        </row>
        <row r="741">
          <cell r="E741" t="str">
            <v>SUB - TOTAL PROGRAMAS ENERGÍA</v>
          </cell>
          <cell r="F741">
            <v>232990</v>
          </cell>
          <cell r="G741">
            <v>229886</v>
          </cell>
          <cell r="H741">
            <v>229886</v>
          </cell>
          <cell r="I741">
            <v>136908</v>
          </cell>
          <cell r="J741">
            <v>59.554735825583116</v>
          </cell>
        </row>
        <row r="743">
          <cell r="B743" t="str">
            <v>I I.</v>
          </cell>
          <cell r="D743" t="str">
            <v>INVERSIONES  CORPORATIVAS</v>
          </cell>
        </row>
        <row r="744">
          <cell r="C744" t="str">
            <v>P.</v>
          </cell>
          <cell r="D744" t="str">
            <v>PLAN MAESTRO INFORMATICA</v>
          </cell>
          <cell r="F744">
            <v>6641</v>
          </cell>
          <cell r="G744">
            <v>5837</v>
          </cell>
          <cell r="H744">
            <v>5837</v>
          </cell>
          <cell r="I744">
            <v>3266</v>
          </cell>
          <cell r="J744">
            <v>55.953400719547709</v>
          </cell>
        </row>
        <row r="745">
          <cell r="D745" t="str">
            <v>1.</v>
          </cell>
          <cell r="E745" t="str">
            <v>Planta General</v>
          </cell>
          <cell r="F745">
            <v>6488</v>
          </cell>
          <cell r="G745">
            <v>6192</v>
          </cell>
          <cell r="H745">
            <v>4361</v>
          </cell>
          <cell r="I745">
            <v>1654</v>
          </cell>
          <cell r="J745">
            <v>37.927080944737448</v>
          </cell>
        </row>
        <row r="746">
          <cell r="D746" t="str">
            <v>2.</v>
          </cell>
          <cell r="E746" t="str">
            <v>Estudios</v>
          </cell>
          <cell r="F746">
            <v>153</v>
          </cell>
          <cell r="G746">
            <v>153</v>
          </cell>
          <cell r="H746">
            <v>76</v>
          </cell>
          <cell r="I746">
            <v>0</v>
          </cell>
          <cell r="J746">
            <v>0</v>
          </cell>
        </row>
        <row r="747">
          <cell r="D747" t="str">
            <v>3.</v>
          </cell>
          <cell r="E747" t="str">
            <v>Anticipos</v>
          </cell>
          <cell r="F747">
            <v>0</v>
          </cell>
          <cell r="G747">
            <v>0</v>
          </cell>
          <cell r="H747">
            <v>0</v>
          </cell>
          <cell r="I747">
            <v>11</v>
          </cell>
          <cell r="J747" t="str">
            <v>N.A.</v>
          </cell>
        </row>
        <row r="749">
          <cell r="C749" t="str">
            <v>Q.</v>
          </cell>
          <cell r="D749" t="str">
            <v>INGENIERÍA Y ADMINISTRACIÓN</v>
          </cell>
          <cell r="F749">
            <v>9556</v>
          </cell>
          <cell r="G749">
            <v>12364</v>
          </cell>
          <cell r="H749">
            <v>12364</v>
          </cell>
          <cell r="I749">
            <v>8138</v>
          </cell>
          <cell r="J749">
            <v>65.820122937560654</v>
          </cell>
        </row>
        <row r="750">
          <cell r="D750" t="str">
            <v>1.</v>
          </cell>
          <cell r="E750" t="str">
            <v>Planta General</v>
          </cell>
          <cell r="F750">
            <v>10690</v>
          </cell>
          <cell r="G750">
            <v>13521</v>
          </cell>
          <cell r="H750">
            <v>9460</v>
          </cell>
          <cell r="I750">
            <v>6685</v>
          </cell>
          <cell r="J750">
            <v>70.665961945031711</v>
          </cell>
        </row>
        <row r="751">
          <cell r="D751" t="str">
            <v>2.</v>
          </cell>
          <cell r="E751" t="str">
            <v>Anticipos</v>
          </cell>
          <cell r="F751">
            <v>-1134</v>
          </cell>
          <cell r="G751">
            <v>-1134</v>
          </cell>
          <cell r="H751">
            <v>-756</v>
          </cell>
          <cell r="I751">
            <v>-431</v>
          </cell>
          <cell r="J751" t="str">
            <v>N.A.</v>
          </cell>
        </row>
        <row r="753">
          <cell r="C753" t="str">
            <v>R.</v>
          </cell>
          <cell r="D753" t="str">
            <v>EDIFICIO SEDE  E.P.M.</v>
          </cell>
          <cell r="F753">
            <v>25188</v>
          </cell>
          <cell r="G753">
            <v>24715</v>
          </cell>
          <cell r="H753">
            <v>24715</v>
          </cell>
          <cell r="I753">
            <v>21104</v>
          </cell>
          <cell r="J753">
            <v>85.389439611571916</v>
          </cell>
        </row>
        <row r="754">
          <cell r="D754" t="str">
            <v>1.</v>
          </cell>
          <cell r="E754" t="str">
            <v>Obra civil</v>
          </cell>
          <cell r="F754">
            <v>13912</v>
          </cell>
          <cell r="G754">
            <v>13583</v>
          </cell>
          <cell r="H754">
            <v>10803</v>
          </cell>
          <cell r="I754">
            <v>7351</v>
          </cell>
          <cell r="J754">
            <v>68.045913172266964</v>
          </cell>
        </row>
        <row r="755">
          <cell r="D755" t="str">
            <v>2.</v>
          </cell>
          <cell r="E755" t="str">
            <v>Equipos</v>
          </cell>
          <cell r="F755">
            <v>14081</v>
          </cell>
          <cell r="G755">
            <v>14281</v>
          </cell>
          <cell r="H755">
            <v>13729</v>
          </cell>
          <cell r="I755">
            <v>4089</v>
          </cell>
          <cell r="J755">
            <v>29.78366960448685</v>
          </cell>
        </row>
        <row r="756">
          <cell r="D756" t="str">
            <v>3.</v>
          </cell>
          <cell r="E756" t="str">
            <v>Administración</v>
          </cell>
          <cell r="F756">
            <v>3218</v>
          </cell>
          <cell r="G756">
            <v>3082</v>
          </cell>
          <cell r="H756">
            <v>1764</v>
          </cell>
          <cell r="I756">
            <v>816</v>
          </cell>
          <cell r="J756">
            <v>46.258503401360542</v>
          </cell>
        </row>
        <row r="757">
          <cell r="D757" t="str">
            <v>4.</v>
          </cell>
          <cell r="E757" t="str">
            <v>Anticipos</v>
          </cell>
          <cell r="F757">
            <v>-6024</v>
          </cell>
          <cell r="G757">
            <v>-6024</v>
          </cell>
          <cell r="H757">
            <v>-4016</v>
          </cell>
          <cell r="I757">
            <v>-2217</v>
          </cell>
          <cell r="J757" t="str">
            <v>N.A.</v>
          </cell>
        </row>
        <row r="759">
          <cell r="E759" t="str">
            <v>SUB - TOTAL PROGRAMAS CORPORATIVOS</v>
          </cell>
          <cell r="F759">
            <v>41385</v>
          </cell>
          <cell r="G759">
            <v>42916</v>
          </cell>
          <cell r="H759">
            <v>42916</v>
          </cell>
          <cell r="I759">
            <v>32508</v>
          </cell>
          <cell r="J759">
            <v>75.747972784043256</v>
          </cell>
        </row>
        <row r="761">
          <cell r="B761" t="str">
            <v>I I I.</v>
          </cell>
          <cell r="D761" t="str">
            <v>OTRAS INVERSIONES PROPIAS</v>
          </cell>
          <cell r="F761">
            <v>10080</v>
          </cell>
          <cell r="G761">
            <v>10080</v>
          </cell>
          <cell r="H761">
            <v>10080</v>
          </cell>
          <cell r="I761">
            <v>5512</v>
          </cell>
          <cell r="J761">
            <v>54.682539682539677</v>
          </cell>
        </row>
        <row r="762">
          <cell r="E762" t="str">
            <v>EADE</v>
          </cell>
          <cell r="F762">
            <v>3500</v>
          </cell>
          <cell r="G762">
            <v>3500</v>
          </cell>
          <cell r="H762">
            <v>3500</v>
          </cell>
          <cell r="I762">
            <v>0</v>
          </cell>
          <cell r="J762">
            <v>0</v>
          </cell>
        </row>
        <row r="763">
          <cell r="E763" t="str">
            <v>TRANSMETANO</v>
          </cell>
          <cell r="F763">
            <v>6580</v>
          </cell>
          <cell r="G763">
            <v>6580</v>
          </cell>
          <cell r="H763">
            <v>6580</v>
          </cell>
          <cell r="I763">
            <v>5221</v>
          </cell>
          <cell r="J763">
            <v>79.346504559270514</v>
          </cell>
        </row>
        <row r="764">
          <cell r="E764" t="str">
            <v>FEN</v>
          </cell>
          <cell r="F764">
            <v>0</v>
          </cell>
          <cell r="G764">
            <v>0</v>
          </cell>
          <cell r="H764">
            <v>0</v>
          </cell>
          <cell r="I764">
            <v>291</v>
          </cell>
          <cell r="J764" t="str">
            <v>N.A.</v>
          </cell>
        </row>
        <row r="765">
          <cell r="E765" t="str">
            <v>INCIDENCIA  NIVEL LOCAL Y NACIONAL</v>
          </cell>
          <cell r="J765" t="str">
            <v>N.A.</v>
          </cell>
        </row>
        <row r="767">
          <cell r="B767" t="str">
            <v>TOTAL INVERSIONES ENERGÍA</v>
          </cell>
          <cell r="F767">
            <v>284455</v>
          </cell>
          <cell r="G767">
            <v>282882</v>
          </cell>
          <cell r="H767">
            <v>282882</v>
          </cell>
          <cell r="I767">
            <v>174928</v>
          </cell>
          <cell r="J767">
            <v>61.837798092490857</v>
          </cell>
        </row>
        <row r="768">
          <cell r="B768" t="str">
            <v>División Programación Financiera</v>
          </cell>
        </row>
        <row r="769">
          <cell r="B769" t="str">
            <v>Depto. Programación y Control Presupuestal</v>
          </cell>
        </row>
        <row r="770">
          <cell r="B770" t="str">
            <v>U/EjecucEPM12.Xls.Grupo Ejecución</v>
          </cell>
        </row>
        <row r="771">
          <cell r="E771">
            <v>35505.516907291669</v>
          </cell>
        </row>
        <row r="773">
          <cell r="B773" t="str">
            <v>EMPRESA DE TELECOMUNICACIONES</v>
          </cell>
        </row>
        <row r="774">
          <cell r="B774" t="str">
            <v>EJECUCION PRESUPUESTAL DE INVERSIONES</v>
          </cell>
        </row>
        <row r="775">
          <cell r="B775">
            <v>1996</v>
          </cell>
        </row>
        <row r="776">
          <cell r="B776" t="str">
            <v>Millones de Pesos</v>
          </cell>
        </row>
        <row r="777">
          <cell r="F777" t="str">
            <v>Presupuesto</v>
          </cell>
          <cell r="G777" t="str">
            <v>Presupuesto</v>
          </cell>
          <cell r="H777" t="str">
            <v>Enero 01 - Diciembre 31</v>
          </cell>
        </row>
        <row r="778">
          <cell r="F778" t="str">
            <v>Inicial                                                                                                                                                      Año</v>
          </cell>
          <cell r="G778" t="str">
            <v>Modificado Año</v>
          </cell>
          <cell r="H778" t="str">
            <v>Ppto. Modif. Acumulado</v>
          </cell>
          <cell r="I778" t="str">
            <v>Resultado Acumulado</v>
          </cell>
          <cell r="J778" t="str">
            <v>Cumpl.                                                                                                                                             %</v>
          </cell>
        </row>
        <row r="779">
          <cell r="B779" t="str">
            <v>OBRAS EN PROGRESO Y ACTIVOS FIJOS</v>
          </cell>
        </row>
        <row r="780">
          <cell r="B780" t="str">
            <v>I.</v>
          </cell>
          <cell r="D780" t="str">
            <v>INVERSIONES PROPIAS</v>
          </cell>
        </row>
        <row r="781">
          <cell r="C781" t="str">
            <v>A.</v>
          </cell>
          <cell r="D781" t="str">
            <v>PLAN REPOSICIÓN</v>
          </cell>
          <cell r="F781">
            <v>12991</v>
          </cell>
          <cell r="G781">
            <v>10388</v>
          </cell>
          <cell r="H781">
            <v>10388</v>
          </cell>
          <cell r="I781">
            <v>8697</v>
          </cell>
          <cell r="J781">
            <v>83.721601848286483</v>
          </cell>
        </row>
        <row r="782">
          <cell r="D782" t="str">
            <v>1.</v>
          </cell>
          <cell r="E782" t="str">
            <v>Planta Interna</v>
          </cell>
          <cell r="F782">
            <v>21236</v>
          </cell>
          <cell r="G782">
            <v>15732</v>
          </cell>
          <cell r="H782">
            <v>6740</v>
          </cell>
          <cell r="I782">
            <v>1887</v>
          </cell>
          <cell r="J782">
            <v>27.997032640949556</v>
          </cell>
        </row>
        <row r="783">
          <cell r="D783" t="str">
            <v>2.</v>
          </cell>
          <cell r="E783" t="str">
            <v>Planta Externa</v>
          </cell>
          <cell r="F783">
            <v>9146</v>
          </cell>
          <cell r="G783">
            <v>5434</v>
          </cell>
          <cell r="H783">
            <v>4752</v>
          </cell>
          <cell r="I783">
            <v>206</v>
          </cell>
          <cell r="J783">
            <v>4.3350168350168348</v>
          </cell>
        </row>
        <row r="784">
          <cell r="D784" t="str">
            <v>3.</v>
          </cell>
          <cell r="E784" t="str">
            <v>Anticipos</v>
          </cell>
          <cell r="F784">
            <v>-214</v>
          </cell>
          <cell r="G784">
            <v>-214</v>
          </cell>
          <cell r="H784">
            <v>-143</v>
          </cell>
          <cell r="I784">
            <v>-31</v>
          </cell>
          <cell r="J784" t="str">
            <v>N.A.</v>
          </cell>
        </row>
        <row r="786">
          <cell r="C786" t="str">
            <v>B.</v>
          </cell>
          <cell r="D786" t="str">
            <v>VÍA RADIO CONVENCIONAL</v>
          </cell>
          <cell r="F786">
            <v>10</v>
          </cell>
          <cell r="G786">
            <v>10</v>
          </cell>
          <cell r="H786">
            <v>10</v>
          </cell>
          <cell r="I786">
            <v>0</v>
          </cell>
          <cell r="J786">
            <v>0</v>
          </cell>
        </row>
        <row r="787">
          <cell r="E787" t="str">
            <v>Planta Interna</v>
          </cell>
          <cell r="F787">
            <v>10</v>
          </cell>
          <cell r="G787">
            <v>10</v>
          </cell>
          <cell r="H787">
            <v>10</v>
          </cell>
          <cell r="I787">
            <v>0</v>
          </cell>
          <cell r="J787">
            <v>0</v>
          </cell>
        </row>
        <row r="789">
          <cell r="C789" t="str">
            <v>C.</v>
          </cell>
          <cell r="D789" t="str">
            <v>PLAN 1995 - 1999</v>
          </cell>
          <cell r="F789">
            <v>26484</v>
          </cell>
          <cell r="G789">
            <v>27199</v>
          </cell>
          <cell r="H789">
            <v>27199</v>
          </cell>
          <cell r="I789">
            <v>23897</v>
          </cell>
          <cell r="J789">
            <v>87.859847788521634</v>
          </cell>
        </row>
        <row r="790">
          <cell r="D790" t="str">
            <v>1.</v>
          </cell>
          <cell r="E790" t="str">
            <v>Planta Interna</v>
          </cell>
          <cell r="F790">
            <v>4480</v>
          </cell>
          <cell r="G790">
            <v>9823</v>
          </cell>
          <cell r="H790">
            <v>7225</v>
          </cell>
          <cell r="I790">
            <v>5090</v>
          </cell>
          <cell r="J790">
            <v>70.449826989619382</v>
          </cell>
        </row>
        <row r="791">
          <cell r="D791" t="str">
            <v>2.</v>
          </cell>
          <cell r="E791" t="str">
            <v>Planta Externa</v>
          </cell>
          <cell r="F791">
            <v>20715</v>
          </cell>
          <cell r="G791">
            <v>23483</v>
          </cell>
          <cell r="H791">
            <v>11558</v>
          </cell>
          <cell r="I791">
            <v>10468</v>
          </cell>
          <cell r="J791">
            <v>90.569302647516864</v>
          </cell>
        </row>
        <row r="792">
          <cell r="D792" t="str">
            <v>3.</v>
          </cell>
          <cell r="E792" t="str">
            <v>Gastos Financieros</v>
          </cell>
          <cell r="F792">
            <v>402</v>
          </cell>
          <cell r="G792">
            <v>402</v>
          </cell>
          <cell r="H792">
            <v>268</v>
          </cell>
          <cell r="I792">
            <v>362</v>
          </cell>
          <cell r="J792">
            <v>135.07462686567163</v>
          </cell>
        </row>
        <row r="793">
          <cell r="D793" t="str">
            <v>4.</v>
          </cell>
          <cell r="E793" t="str">
            <v>Planta General</v>
          </cell>
          <cell r="F793">
            <v>809</v>
          </cell>
          <cell r="G793">
            <v>765</v>
          </cell>
          <cell r="H793">
            <v>510</v>
          </cell>
          <cell r="I793">
            <v>460</v>
          </cell>
          <cell r="J793">
            <v>90.196078431372555</v>
          </cell>
        </row>
        <row r="794">
          <cell r="D794" t="str">
            <v>5.</v>
          </cell>
          <cell r="E794" t="str">
            <v>Anticipos</v>
          </cell>
          <cell r="F794">
            <v>79</v>
          </cell>
          <cell r="G794">
            <v>79</v>
          </cell>
          <cell r="H794">
            <v>53</v>
          </cell>
          <cell r="I794">
            <v>-212</v>
          </cell>
          <cell r="J794">
            <v>-400</v>
          </cell>
        </row>
        <row r="796">
          <cell r="C796" t="str">
            <v>D.</v>
          </cell>
          <cell r="D796" t="str">
            <v>PROGRAMAS ESPECIALES</v>
          </cell>
          <cell r="F796">
            <v>5893</v>
          </cell>
          <cell r="G796">
            <v>5882</v>
          </cell>
          <cell r="H796">
            <v>5882</v>
          </cell>
          <cell r="I796">
            <v>2317</v>
          </cell>
          <cell r="J796">
            <v>39.391363481808909</v>
          </cell>
        </row>
        <row r="797">
          <cell r="D797" t="str">
            <v>1.</v>
          </cell>
          <cell r="E797" t="str">
            <v>Planta Interna</v>
          </cell>
          <cell r="F797">
            <v>5203</v>
          </cell>
          <cell r="G797">
            <v>5203</v>
          </cell>
          <cell r="H797">
            <v>3991</v>
          </cell>
          <cell r="I797">
            <v>81</v>
          </cell>
          <cell r="J797">
            <v>2.0295665246805314</v>
          </cell>
        </row>
        <row r="798">
          <cell r="D798" t="str">
            <v>2.</v>
          </cell>
          <cell r="E798" t="str">
            <v>Anticipos</v>
          </cell>
          <cell r="F798">
            <v>690</v>
          </cell>
          <cell r="G798">
            <v>690</v>
          </cell>
          <cell r="H798">
            <v>460</v>
          </cell>
          <cell r="I798">
            <v>115</v>
          </cell>
          <cell r="J798">
            <v>25</v>
          </cell>
        </row>
        <row r="800">
          <cell r="C800" t="str">
            <v>E.</v>
          </cell>
          <cell r="D800" t="str">
            <v>PLAN ORIENTE CERCANO</v>
          </cell>
          <cell r="F800">
            <v>1572</v>
          </cell>
          <cell r="G800">
            <v>1066</v>
          </cell>
          <cell r="H800">
            <v>1066</v>
          </cell>
          <cell r="I800">
            <v>757</v>
          </cell>
          <cell r="J800">
            <v>71.013133208255169</v>
          </cell>
        </row>
        <row r="801">
          <cell r="D801" t="str">
            <v>1.</v>
          </cell>
          <cell r="E801" t="str">
            <v>Planta Interna</v>
          </cell>
          <cell r="F801">
            <v>70</v>
          </cell>
          <cell r="G801">
            <v>70</v>
          </cell>
          <cell r="H801">
            <v>70</v>
          </cell>
          <cell r="I801">
            <v>0</v>
          </cell>
          <cell r="J801">
            <v>0</v>
          </cell>
        </row>
        <row r="802">
          <cell r="D802" t="str">
            <v>2.</v>
          </cell>
          <cell r="E802" t="str">
            <v>Planta Externa</v>
          </cell>
          <cell r="F802">
            <v>1502</v>
          </cell>
          <cell r="G802">
            <v>1304</v>
          </cell>
          <cell r="H802">
            <v>1025</v>
          </cell>
          <cell r="I802">
            <v>776</v>
          </cell>
          <cell r="J802">
            <v>75.707317073170728</v>
          </cell>
        </row>
        <row r="803">
          <cell r="D803" t="str">
            <v>3.</v>
          </cell>
          <cell r="E803" t="str">
            <v>Anticipos</v>
          </cell>
          <cell r="F803">
            <v>0</v>
          </cell>
          <cell r="G803">
            <v>0</v>
          </cell>
          <cell r="H803">
            <v>0</v>
          </cell>
          <cell r="I803">
            <v>-126</v>
          </cell>
          <cell r="J803" t="str">
            <v>N.A.</v>
          </cell>
        </row>
        <row r="805">
          <cell r="C805" t="str">
            <v>F.</v>
          </cell>
          <cell r="D805" t="str">
            <v>REPOSICIÓN EQUIPOS, PLAN EXPANSIÓN Y OTROS</v>
          </cell>
          <cell r="F805">
            <v>60</v>
          </cell>
          <cell r="G805">
            <v>60</v>
          </cell>
          <cell r="H805">
            <v>60</v>
          </cell>
          <cell r="I805">
            <v>39</v>
          </cell>
          <cell r="J805">
            <v>65</v>
          </cell>
        </row>
        <row r="806">
          <cell r="E806" t="str">
            <v>Planta Externa</v>
          </cell>
          <cell r="F806">
            <v>60</v>
          </cell>
          <cell r="G806">
            <v>60</v>
          </cell>
          <cell r="H806">
            <v>47</v>
          </cell>
          <cell r="I806">
            <v>32</v>
          </cell>
          <cell r="J806">
            <v>68.085106382978722</v>
          </cell>
        </row>
        <row r="808">
          <cell r="C808" t="str">
            <v>G.</v>
          </cell>
          <cell r="D808" t="str">
            <v>ESTUDIOS</v>
          </cell>
          <cell r="F808">
            <v>237</v>
          </cell>
          <cell r="G808">
            <v>284</v>
          </cell>
          <cell r="H808">
            <v>284</v>
          </cell>
          <cell r="I808">
            <v>115</v>
          </cell>
          <cell r="J808">
            <v>40.492957746478872</v>
          </cell>
        </row>
        <row r="809">
          <cell r="D809" t="str">
            <v>1.</v>
          </cell>
          <cell r="E809" t="str">
            <v>Estudios</v>
          </cell>
          <cell r="F809">
            <v>265</v>
          </cell>
          <cell r="G809">
            <v>417</v>
          </cell>
          <cell r="H809">
            <v>268</v>
          </cell>
          <cell r="I809">
            <v>0</v>
          </cell>
          <cell r="J809">
            <v>0</v>
          </cell>
        </row>
        <row r="810">
          <cell r="D810" t="str">
            <v>2.</v>
          </cell>
          <cell r="E810" t="str">
            <v>Anticipos</v>
          </cell>
          <cell r="F810">
            <v>-28</v>
          </cell>
          <cell r="G810">
            <v>-28</v>
          </cell>
          <cell r="H810">
            <v>-18</v>
          </cell>
          <cell r="I810">
            <v>0</v>
          </cell>
          <cell r="J810" t="str">
            <v>N.A.</v>
          </cell>
        </row>
        <row r="812">
          <cell r="C812" t="str">
            <v>H.</v>
          </cell>
          <cell r="D812" t="str">
            <v>ACTIVOS FIJOS</v>
          </cell>
          <cell r="F812">
            <v>2327</v>
          </cell>
          <cell r="G812">
            <v>3940</v>
          </cell>
          <cell r="H812">
            <v>3940</v>
          </cell>
          <cell r="I812">
            <v>6019</v>
          </cell>
          <cell r="J812">
            <v>152.76649746192894</v>
          </cell>
        </row>
        <row r="813">
          <cell r="D813" t="str">
            <v>1.</v>
          </cell>
          <cell r="E813" t="str">
            <v>Herramientas, Muebles y Equipos de oficina</v>
          </cell>
          <cell r="F813">
            <v>3602</v>
          </cell>
          <cell r="G813">
            <v>3689</v>
          </cell>
          <cell r="H813">
            <v>2468</v>
          </cell>
          <cell r="I813">
            <v>4617</v>
          </cell>
          <cell r="J813">
            <v>187.07455429497568</v>
          </cell>
        </row>
        <row r="814">
          <cell r="D814" t="str">
            <v>2.</v>
          </cell>
          <cell r="E814" t="str">
            <v>Inventarios</v>
          </cell>
          <cell r="F814">
            <v>-1676</v>
          </cell>
          <cell r="G814">
            <v>-176</v>
          </cell>
          <cell r="H814">
            <v>383</v>
          </cell>
          <cell r="I814">
            <v>730</v>
          </cell>
          <cell r="J814">
            <v>190.60052219321148</v>
          </cell>
        </row>
        <row r="815">
          <cell r="D815" t="str">
            <v>3.</v>
          </cell>
          <cell r="E815" t="str">
            <v>Vehículos</v>
          </cell>
          <cell r="F815">
            <v>400</v>
          </cell>
          <cell r="G815">
            <v>400</v>
          </cell>
          <cell r="H815">
            <v>267</v>
          </cell>
          <cell r="I815">
            <v>10</v>
          </cell>
          <cell r="J815">
            <v>3.7453183520599254</v>
          </cell>
        </row>
        <row r="817">
          <cell r="E817" t="str">
            <v>SUB - TOTAL PROGRAMAS TELECCIONES</v>
          </cell>
          <cell r="F817">
            <v>49574</v>
          </cell>
          <cell r="G817">
            <v>48829</v>
          </cell>
          <cell r="H817">
            <v>48829</v>
          </cell>
          <cell r="I817">
            <v>41841</v>
          </cell>
          <cell r="J817">
            <v>85.688832456122384</v>
          </cell>
        </row>
        <row r="819">
          <cell r="B819" t="str">
            <v>I I.</v>
          </cell>
          <cell r="D819" t="str">
            <v>INVERSIONES  DE OTRAS EMPRESAS</v>
          </cell>
        </row>
        <row r="820">
          <cell r="C820" t="str">
            <v>I.</v>
          </cell>
          <cell r="D820" t="str">
            <v>PORCE I I - GENERACIÓN</v>
          </cell>
          <cell r="F820">
            <v>242</v>
          </cell>
          <cell r="G820">
            <v>248</v>
          </cell>
          <cell r="H820">
            <v>248</v>
          </cell>
          <cell r="I820">
            <v>242</v>
          </cell>
          <cell r="J820">
            <v>0</v>
          </cell>
        </row>
        <row r="821">
          <cell r="E821" t="str">
            <v>Administración</v>
          </cell>
          <cell r="F821">
            <v>242</v>
          </cell>
          <cell r="G821">
            <v>242</v>
          </cell>
          <cell r="H821">
            <v>162</v>
          </cell>
          <cell r="I821">
            <v>223</v>
          </cell>
          <cell r="J821">
            <v>137.6543209876543</v>
          </cell>
        </row>
        <row r="823">
          <cell r="C823" t="str">
            <v>J.</v>
          </cell>
          <cell r="D823" t="str">
            <v>OTROS DE DISTRIBUCIÓN</v>
          </cell>
          <cell r="F823">
            <v>37</v>
          </cell>
          <cell r="G823">
            <v>53</v>
          </cell>
          <cell r="H823">
            <v>53</v>
          </cell>
          <cell r="I823">
            <v>60</v>
          </cell>
          <cell r="J823">
            <v>0</v>
          </cell>
        </row>
        <row r="824">
          <cell r="E824" t="str">
            <v>Administración</v>
          </cell>
          <cell r="F824">
            <v>37</v>
          </cell>
          <cell r="G824">
            <v>37</v>
          </cell>
          <cell r="H824">
            <v>25</v>
          </cell>
          <cell r="I824">
            <v>27</v>
          </cell>
          <cell r="J824">
            <v>108</v>
          </cell>
        </row>
        <row r="826">
          <cell r="E826" t="str">
            <v>SUB-TOTAL INV. DE OTRAS EMPRESAS</v>
          </cell>
          <cell r="F826">
            <v>279</v>
          </cell>
          <cell r="G826">
            <v>301</v>
          </cell>
          <cell r="H826">
            <v>301</v>
          </cell>
          <cell r="I826">
            <v>302</v>
          </cell>
          <cell r="J826">
            <v>0</v>
          </cell>
        </row>
        <row r="828">
          <cell r="B828" t="str">
            <v>I I I.</v>
          </cell>
          <cell r="D828" t="str">
            <v>INVERSIONES  CORPORATIVAS</v>
          </cell>
        </row>
        <row r="829">
          <cell r="C829" t="str">
            <v>K.</v>
          </cell>
          <cell r="D829" t="str">
            <v>PLAN MAESTRO INFORMATICA</v>
          </cell>
          <cell r="F829">
            <v>3180</v>
          </cell>
          <cell r="G829">
            <v>3253</v>
          </cell>
          <cell r="H829">
            <v>3253</v>
          </cell>
          <cell r="I829">
            <v>1321</v>
          </cell>
          <cell r="J829">
            <v>40.608668920996003</v>
          </cell>
        </row>
        <row r="830">
          <cell r="D830" t="str">
            <v>1.</v>
          </cell>
          <cell r="E830" t="str">
            <v>Planta General</v>
          </cell>
          <cell r="F830">
            <v>3128</v>
          </cell>
          <cell r="G830">
            <v>3022</v>
          </cell>
          <cell r="H830">
            <v>2065</v>
          </cell>
          <cell r="I830">
            <v>620</v>
          </cell>
          <cell r="J830">
            <v>30.024213075060537</v>
          </cell>
        </row>
        <row r="831">
          <cell r="D831" t="str">
            <v>2.</v>
          </cell>
          <cell r="E831" t="str">
            <v>Estudios</v>
          </cell>
          <cell r="F831">
            <v>51</v>
          </cell>
          <cell r="G831">
            <v>51</v>
          </cell>
          <cell r="H831">
            <v>25</v>
          </cell>
          <cell r="I831">
            <v>0</v>
          </cell>
          <cell r="J831">
            <v>0</v>
          </cell>
        </row>
        <row r="832">
          <cell r="D832" t="str">
            <v>3.</v>
          </cell>
          <cell r="E832" t="str">
            <v>Anticipos</v>
          </cell>
          <cell r="F832">
            <v>0</v>
          </cell>
          <cell r="G832">
            <v>0</v>
          </cell>
          <cell r="H832">
            <v>0</v>
          </cell>
          <cell r="I832">
            <v>4</v>
          </cell>
          <cell r="J832" t="str">
            <v>N.A.</v>
          </cell>
        </row>
        <row r="834">
          <cell r="C834" t="str">
            <v>L.</v>
          </cell>
          <cell r="D834" t="str">
            <v>INGENIERÍA Y ADMINISTRACIÓN</v>
          </cell>
          <cell r="F834">
            <v>2796</v>
          </cell>
          <cell r="G834">
            <v>3307</v>
          </cell>
          <cell r="H834">
            <v>3307</v>
          </cell>
          <cell r="I834">
            <v>2499</v>
          </cell>
          <cell r="J834">
            <v>75.566979135167827</v>
          </cell>
        </row>
        <row r="835">
          <cell r="D835" t="str">
            <v>1.</v>
          </cell>
          <cell r="E835" t="str">
            <v>Planta General</v>
          </cell>
          <cell r="F835">
            <v>2728</v>
          </cell>
          <cell r="G835">
            <v>2613</v>
          </cell>
          <cell r="H835">
            <v>1810</v>
          </cell>
          <cell r="I835">
            <v>1793</v>
          </cell>
          <cell r="J835">
            <v>99.060773480662974</v>
          </cell>
        </row>
        <row r="836">
          <cell r="D836" t="str">
            <v>2.</v>
          </cell>
          <cell r="E836" t="str">
            <v>Anticipos</v>
          </cell>
          <cell r="F836">
            <v>-210</v>
          </cell>
          <cell r="G836">
            <v>-210</v>
          </cell>
          <cell r="H836">
            <v>-140</v>
          </cell>
          <cell r="I836">
            <v>0</v>
          </cell>
          <cell r="J836" t="str">
            <v>N.A.</v>
          </cell>
        </row>
        <row r="838">
          <cell r="C838" t="str">
            <v>M.</v>
          </cell>
          <cell r="D838" t="str">
            <v>EDIFICIO SEDE  E.P.M.</v>
          </cell>
          <cell r="F838">
            <v>10925</v>
          </cell>
          <cell r="G838">
            <v>10940</v>
          </cell>
          <cell r="H838">
            <v>10940</v>
          </cell>
          <cell r="I838">
            <v>9268</v>
          </cell>
          <cell r="J838">
            <v>84.716636197440593</v>
          </cell>
        </row>
        <row r="839">
          <cell r="D839" t="str">
            <v>1.</v>
          </cell>
          <cell r="E839" t="str">
            <v>Obra civil</v>
          </cell>
          <cell r="F839">
            <v>6036</v>
          </cell>
          <cell r="G839">
            <v>5893</v>
          </cell>
          <cell r="H839">
            <v>4685</v>
          </cell>
          <cell r="I839">
            <v>3190</v>
          </cell>
          <cell r="J839">
            <v>68.08964781216649</v>
          </cell>
        </row>
        <row r="840">
          <cell r="D840" t="str">
            <v>2.</v>
          </cell>
          <cell r="E840" t="str">
            <v>Equipos</v>
          </cell>
          <cell r="F840">
            <v>6111</v>
          </cell>
          <cell r="G840">
            <v>6197</v>
          </cell>
          <cell r="H840">
            <v>5958</v>
          </cell>
          <cell r="I840">
            <v>1741</v>
          </cell>
          <cell r="J840">
            <v>29.221215172876803</v>
          </cell>
        </row>
        <row r="841">
          <cell r="D841" t="str">
            <v>3.</v>
          </cell>
          <cell r="E841" t="str">
            <v>Administración</v>
          </cell>
          <cell r="F841">
            <v>1396</v>
          </cell>
          <cell r="G841">
            <v>1338</v>
          </cell>
          <cell r="H841">
            <v>766</v>
          </cell>
          <cell r="I841">
            <v>355</v>
          </cell>
          <cell r="J841">
            <v>46.344647519582246</v>
          </cell>
        </row>
        <row r="842">
          <cell r="D842" t="str">
            <v>4.</v>
          </cell>
          <cell r="E842" t="str">
            <v>Anticipos</v>
          </cell>
          <cell r="F842">
            <v>-2614</v>
          </cell>
          <cell r="G842">
            <v>-2614</v>
          </cell>
          <cell r="H842">
            <v>-1743</v>
          </cell>
          <cell r="I842">
            <v>-920</v>
          </cell>
          <cell r="J842" t="str">
            <v>N.A.</v>
          </cell>
        </row>
        <row r="844">
          <cell r="E844" t="str">
            <v>SUB - TOTAL PROGRAMAS CORPORATIVOS</v>
          </cell>
          <cell r="F844">
            <v>16901</v>
          </cell>
          <cell r="G844">
            <v>17500</v>
          </cell>
          <cell r="H844">
            <v>17500</v>
          </cell>
          <cell r="I844">
            <v>13088</v>
          </cell>
          <cell r="J844">
            <v>74.78857142857143</v>
          </cell>
        </row>
        <row r="846">
          <cell r="B846" t="str">
            <v>IV.</v>
          </cell>
          <cell r="D846" t="str">
            <v>OTRAS INVERSIONES PROPIAS</v>
          </cell>
          <cell r="F846">
            <v>49130</v>
          </cell>
          <cell r="G846">
            <v>49130</v>
          </cell>
          <cell r="H846">
            <v>49130</v>
          </cell>
          <cell r="I846">
            <v>47820</v>
          </cell>
          <cell r="J846">
            <v>97.333604722165674</v>
          </cell>
        </row>
        <row r="847">
          <cell r="E847" t="str">
            <v>INCIDENCIA  NIVEL LOCAL Y NACIONAL</v>
          </cell>
          <cell r="F847">
            <v>49130</v>
          </cell>
          <cell r="G847">
            <v>49130</v>
          </cell>
          <cell r="H847">
            <v>49130</v>
          </cell>
          <cell r="I847">
            <v>47820</v>
          </cell>
          <cell r="J847">
            <v>97.333604722165674</v>
          </cell>
        </row>
        <row r="849">
          <cell r="B849" t="str">
            <v>TOTAL INVERSIONES TELECCIONES</v>
          </cell>
          <cell r="F849">
            <v>115605</v>
          </cell>
          <cell r="G849">
            <v>115459</v>
          </cell>
          <cell r="H849">
            <v>115459</v>
          </cell>
          <cell r="I849">
            <v>102749</v>
          </cell>
          <cell r="J849">
            <v>88.991763309919534</v>
          </cell>
        </row>
        <row r="850">
          <cell r="B850" t="str">
            <v>División Programación Financiera</v>
          </cell>
        </row>
        <row r="851">
          <cell r="B851" t="str">
            <v>Depto. Programación y Control Presupuestal</v>
          </cell>
        </row>
        <row r="852">
          <cell r="B852" t="str">
            <v>U/EjecucEPM12.Xls.Grupo Ejecución</v>
          </cell>
        </row>
        <row r="853">
          <cell r="E853">
            <v>35505.516907291669</v>
          </cell>
        </row>
        <row r="885">
          <cell r="B885" t="str">
            <v>EMPRESA DE ACUEDUCTO</v>
          </cell>
        </row>
        <row r="886">
          <cell r="B886" t="str">
            <v>EJECUCION PRESUPUESTAL DE INVERSIONES</v>
          </cell>
        </row>
        <row r="887">
          <cell r="B887">
            <v>1996</v>
          </cell>
        </row>
        <row r="888">
          <cell r="B888" t="str">
            <v>Millones de Pesos</v>
          </cell>
        </row>
        <row r="889">
          <cell r="F889" t="str">
            <v>Presupuesto</v>
          </cell>
          <cell r="G889" t="str">
            <v>Presupuesto</v>
          </cell>
          <cell r="H889" t="str">
            <v>Enero 01 - Diciembre 31</v>
          </cell>
        </row>
        <row r="890">
          <cell r="F890" t="str">
            <v>Inicial                                                                                                                                                      Año</v>
          </cell>
          <cell r="G890" t="str">
            <v>Modificado Año</v>
          </cell>
          <cell r="H890" t="str">
            <v>Ppto. Modif. Acumulado</v>
          </cell>
          <cell r="I890" t="str">
            <v>Resultado Acumulado</v>
          </cell>
          <cell r="J890" t="str">
            <v>Cumpl.                                                                                                                                             %</v>
          </cell>
        </row>
        <row r="891">
          <cell r="B891" t="str">
            <v>OBRAS EN PROGRESO Y ACTIVOS FIJOS</v>
          </cell>
        </row>
        <row r="892">
          <cell r="B892" t="str">
            <v>I.</v>
          </cell>
          <cell r="D892" t="str">
            <v>INVERSIONES PROPIAS</v>
          </cell>
        </row>
        <row r="893">
          <cell r="C893" t="str">
            <v>A.</v>
          </cell>
          <cell r="D893" t="str">
            <v>PLAN DLLO SANEA/TO RIO MED. ACTO</v>
          </cell>
          <cell r="F893">
            <v>20392.7</v>
          </cell>
          <cell r="G893">
            <v>23484</v>
          </cell>
          <cell r="H893">
            <v>23484</v>
          </cell>
          <cell r="I893">
            <v>20678</v>
          </cell>
          <cell r="J893">
            <v>88.051439277806168</v>
          </cell>
        </row>
        <row r="894">
          <cell r="C894" t="str">
            <v>B.</v>
          </cell>
          <cell r="D894" t="str">
            <v>PLAN EXPANSIÓN Y OTROS</v>
          </cell>
          <cell r="F894">
            <v>10727</v>
          </cell>
          <cell r="G894">
            <v>9514</v>
          </cell>
          <cell r="H894">
            <v>9514</v>
          </cell>
          <cell r="I894">
            <v>4855</v>
          </cell>
          <cell r="J894">
            <v>51.03006096279168</v>
          </cell>
        </row>
        <row r="895">
          <cell r="C895" t="str">
            <v>C.</v>
          </cell>
          <cell r="D895" t="str">
            <v>GIRARDOTA</v>
          </cell>
          <cell r="F895">
            <v>495</v>
          </cell>
          <cell r="G895">
            <v>946</v>
          </cell>
          <cell r="H895">
            <v>946</v>
          </cell>
          <cell r="I895">
            <v>681</v>
          </cell>
          <cell r="J895">
            <v>71.987315010570825</v>
          </cell>
        </row>
        <row r="896">
          <cell r="C896" t="str">
            <v>D.</v>
          </cell>
          <cell r="D896" t="str">
            <v>PLAN BIENAL</v>
          </cell>
          <cell r="F896">
            <v>0</v>
          </cell>
          <cell r="G896">
            <v>235</v>
          </cell>
          <cell r="H896">
            <v>235</v>
          </cell>
          <cell r="I896">
            <v>-47</v>
          </cell>
          <cell r="J896">
            <v>-20</v>
          </cell>
        </row>
        <row r="897">
          <cell r="C897" t="str">
            <v>E.</v>
          </cell>
          <cell r="D897" t="str">
            <v>ESTUDIOS</v>
          </cell>
          <cell r="F897">
            <v>55</v>
          </cell>
          <cell r="G897">
            <v>56</v>
          </cell>
          <cell r="H897">
            <v>56</v>
          </cell>
          <cell r="I897">
            <v>9</v>
          </cell>
          <cell r="J897">
            <v>16.071428571428573</v>
          </cell>
        </row>
        <row r="898">
          <cell r="C898" t="str">
            <v>F.</v>
          </cell>
          <cell r="D898" t="str">
            <v>ACTIVOS FIJOS</v>
          </cell>
          <cell r="F898">
            <v>1311</v>
          </cell>
          <cell r="G898">
            <v>1858</v>
          </cell>
          <cell r="H898">
            <v>1858</v>
          </cell>
          <cell r="I898">
            <v>3225</v>
          </cell>
          <cell r="J898">
            <v>173.57373519913887</v>
          </cell>
        </row>
        <row r="899">
          <cell r="E899" t="str">
            <v>SUB - TOTAL PROGRAMAS ACUEDUCTO</v>
          </cell>
          <cell r="F899">
            <v>32980.699999999997</v>
          </cell>
          <cell r="G899">
            <v>36093</v>
          </cell>
          <cell r="H899">
            <v>36093</v>
          </cell>
          <cell r="I899">
            <v>29401</v>
          </cell>
          <cell r="J899">
            <v>81.459008672041662</v>
          </cell>
        </row>
        <row r="901">
          <cell r="D901" t="str">
            <v>PORCE I I - GENERACIÓN</v>
          </cell>
          <cell r="F901">
            <v>171</v>
          </cell>
          <cell r="G901">
            <v>175</v>
          </cell>
          <cell r="H901">
            <v>175</v>
          </cell>
          <cell r="I901">
            <v>171</v>
          </cell>
          <cell r="J901">
            <v>97.714285714285708</v>
          </cell>
        </row>
        <row r="902">
          <cell r="D902" t="str">
            <v>NECHÍ</v>
          </cell>
          <cell r="F902">
            <v>382</v>
          </cell>
          <cell r="G902">
            <v>282</v>
          </cell>
          <cell r="H902">
            <v>282</v>
          </cell>
          <cell r="I902">
            <v>43</v>
          </cell>
          <cell r="J902">
            <v>15.24822695035461</v>
          </cell>
        </row>
        <row r="903">
          <cell r="D903" t="str">
            <v>GENERACIÓN Y REPOSIC. EQUIPOS FUTUROS</v>
          </cell>
          <cell r="F903">
            <v>375</v>
          </cell>
          <cell r="G903">
            <v>377</v>
          </cell>
          <cell r="H903">
            <v>377</v>
          </cell>
          <cell r="I903">
            <v>294</v>
          </cell>
          <cell r="J903">
            <v>77.984084880636601</v>
          </cell>
        </row>
        <row r="904">
          <cell r="D904" t="str">
            <v>OTROS DE DISTRIBUCIÓN</v>
          </cell>
          <cell r="F904">
            <v>10</v>
          </cell>
          <cell r="G904">
            <v>41</v>
          </cell>
          <cell r="H904">
            <v>41</v>
          </cell>
          <cell r="I904">
            <v>60</v>
          </cell>
          <cell r="J904">
            <v>146.34146341463415</v>
          </cell>
        </row>
        <row r="905">
          <cell r="E905" t="str">
            <v>SUB-TOTAL INV. DE OTRAS EMPRESAS</v>
          </cell>
          <cell r="F905">
            <v>938</v>
          </cell>
          <cell r="G905">
            <v>875</v>
          </cell>
          <cell r="H905">
            <v>875</v>
          </cell>
          <cell r="I905">
            <v>568</v>
          </cell>
          <cell r="J905">
            <v>64.914285714285711</v>
          </cell>
        </row>
        <row r="906">
          <cell r="B906" t="str">
            <v>I I.</v>
          </cell>
          <cell r="D906" t="str">
            <v>INVERSIONES  CORPORATIVAS</v>
          </cell>
        </row>
        <row r="907">
          <cell r="C907" t="str">
            <v>G.</v>
          </cell>
          <cell r="D907" t="str">
            <v>PLAN MAESTRO INFORMATICA</v>
          </cell>
          <cell r="F907">
            <v>2048</v>
          </cell>
          <cell r="G907">
            <v>1719</v>
          </cell>
          <cell r="H907">
            <v>1719</v>
          </cell>
          <cell r="I907">
            <v>858</v>
          </cell>
          <cell r="J907">
            <v>49.912739965095987</v>
          </cell>
        </row>
        <row r="908">
          <cell r="C908" t="str">
            <v>H.</v>
          </cell>
          <cell r="D908" t="str">
            <v>INGENIERÍA Y ADMINISTRACIÓN</v>
          </cell>
          <cell r="F908">
            <v>8561</v>
          </cell>
          <cell r="G908">
            <v>8945</v>
          </cell>
          <cell r="H908">
            <v>8945</v>
          </cell>
          <cell r="I908">
            <v>6219</v>
          </cell>
          <cell r="J908">
            <v>69.524874231414202</v>
          </cell>
        </row>
        <row r="909">
          <cell r="C909" t="str">
            <v>I.</v>
          </cell>
          <cell r="D909" t="str">
            <v>EDIFICIO SEDE  E.P.M.</v>
          </cell>
          <cell r="F909">
            <v>7604</v>
          </cell>
          <cell r="G909">
            <v>7355</v>
          </cell>
          <cell r="H909">
            <v>7355</v>
          </cell>
          <cell r="I909">
            <v>6337</v>
          </cell>
          <cell r="J909">
            <v>86.159075458871513</v>
          </cell>
        </row>
        <row r="910">
          <cell r="E910" t="str">
            <v>SUB - TOTAL PROGRAMAS CORPORATIVOS</v>
          </cell>
          <cell r="F910">
            <v>18213</v>
          </cell>
          <cell r="G910">
            <v>18019</v>
          </cell>
          <cell r="H910">
            <v>18019</v>
          </cell>
          <cell r="I910">
            <v>13414</v>
          </cell>
          <cell r="J910">
            <v>74.443642821466227</v>
          </cell>
        </row>
        <row r="912">
          <cell r="B912" t="str">
            <v>TOTAL INVERSIONES ACUEDUCTO</v>
          </cell>
          <cell r="F912">
            <v>51193.7</v>
          </cell>
          <cell r="G912">
            <v>54112</v>
          </cell>
          <cell r="H912">
            <v>54112</v>
          </cell>
          <cell r="I912">
            <v>42815</v>
          </cell>
          <cell r="J912">
            <v>79.122930218805436</v>
          </cell>
        </row>
        <row r="913">
          <cell r="B913" t="str">
            <v>División Programación Financiera</v>
          </cell>
        </row>
        <row r="914">
          <cell r="B914" t="str">
            <v>Depto. Programación y Control Presupuestal</v>
          </cell>
        </row>
        <row r="915">
          <cell r="B915" t="str">
            <v>U/EjecucEPM12.Xls.Grupo Ejecución</v>
          </cell>
        </row>
        <row r="916">
          <cell r="E916">
            <v>35505.516907291669</v>
          </cell>
        </row>
        <row r="918">
          <cell r="B918" t="str">
            <v>EMPRESA DE ALCANTARILLADO</v>
          </cell>
        </row>
        <row r="919">
          <cell r="B919" t="str">
            <v>EJECUCION PRESUPUESTAL DE INVERSIONES</v>
          </cell>
        </row>
        <row r="920">
          <cell r="B920">
            <v>1996</v>
          </cell>
        </row>
        <row r="921">
          <cell r="B921" t="str">
            <v>Millones de Pesos</v>
          </cell>
        </row>
        <row r="922">
          <cell r="F922" t="str">
            <v>Enero 01 - Diciembre 31</v>
          </cell>
          <cell r="G922" t="str">
            <v>Presupuesto</v>
          </cell>
        </row>
        <row r="923">
          <cell r="F923" t="str">
            <v>Presupuesto    Año</v>
          </cell>
          <cell r="G923" t="str">
            <v>Modificado Año</v>
          </cell>
          <cell r="H923" t="str">
            <v>Ppto. Modif. Acumulado</v>
          </cell>
          <cell r="I923" t="str">
            <v>Resultado     Año</v>
          </cell>
          <cell r="J923" t="str">
            <v>Cumpl.                                                                                                                                             %</v>
          </cell>
        </row>
        <row r="924">
          <cell r="B924" t="str">
            <v>OBRAS EN PROGRESO Y ACTIVOS FIJOS</v>
          </cell>
        </row>
        <row r="925">
          <cell r="B925" t="str">
            <v>I.</v>
          </cell>
          <cell r="D925" t="str">
            <v>INVERSIONES PROPIAS</v>
          </cell>
        </row>
        <row r="926">
          <cell r="C926" t="str">
            <v>A.</v>
          </cell>
          <cell r="D926" t="str">
            <v>PLAN DLLO SANEA/TO RIO MED. ACTO</v>
          </cell>
          <cell r="F926">
            <v>36490</v>
          </cell>
          <cell r="G926">
            <v>32422</v>
          </cell>
          <cell r="H926">
            <v>32422</v>
          </cell>
          <cell r="I926">
            <v>19908</v>
          </cell>
          <cell r="J926">
            <v>61.402751218308559</v>
          </cell>
        </row>
        <row r="927">
          <cell r="C927" t="str">
            <v>B.</v>
          </cell>
          <cell r="D927" t="str">
            <v>PLAN EXPANSIÓN Y OTROS</v>
          </cell>
          <cell r="F927">
            <v>8398</v>
          </cell>
          <cell r="G927">
            <v>6508</v>
          </cell>
          <cell r="H927">
            <v>6508</v>
          </cell>
          <cell r="I927">
            <v>2409</v>
          </cell>
          <cell r="J927">
            <v>37.0159803318992</v>
          </cell>
        </row>
        <row r="928">
          <cell r="C928" t="str">
            <v>C.</v>
          </cell>
          <cell r="D928" t="str">
            <v>GIRARDOTA</v>
          </cell>
          <cell r="F928">
            <v>0</v>
          </cell>
          <cell r="G928">
            <v>0</v>
          </cell>
          <cell r="H928">
            <v>0</v>
          </cell>
          <cell r="I928">
            <v>0</v>
          </cell>
          <cell r="J928" t="str">
            <v>N.A.</v>
          </cell>
        </row>
        <row r="929">
          <cell r="C929" t="str">
            <v>D.</v>
          </cell>
          <cell r="D929" t="str">
            <v>PLAN BIENAL</v>
          </cell>
          <cell r="F929">
            <v>0</v>
          </cell>
          <cell r="G929">
            <v>1717</v>
          </cell>
          <cell r="H929">
            <v>1717</v>
          </cell>
          <cell r="I929">
            <v>1603</v>
          </cell>
          <cell r="J929">
            <v>93.36051252184042</v>
          </cell>
        </row>
        <row r="930">
          <cell r="C930" t="str">
            <v>E.</v>
          </cell>
          <cell r="D930" t="str">
            <v>ESTUDIOS</v>
          </cell>
          <cell r="F930">
            <v>49</v>
          </cell>
          <cell r="G930">
            <v>49</v>
          </cell>
          <cell r="H930">
            <v>49</v>
          </cell>
          <cell r="I930">
            <v>3</v>
          </cell>
          <cell r="J930">
            <v>6.1224489795918364</v>
          </cell>
        </row>
        <row r="931">
          <cell r="C931" t="str">
            <v>F.</v>
          </cell>
          <cell r="D931" t="str">
            <v>ACTIVOS FIJOS</v>
          </cell>
          <cell r="F931">
            <v>724</v>
          </cell>
          <cell r="G931">
            <v>722</v>
          </cell>
          <cell r="H931">
            <v>722</v>
          </cell>
          <cell r="I931">
            <v>0</v>
          </cell>
          <cell r="J931">
            <v>0</v>
          </cell>
        </row>
        <row r="932">
          <cell r="E932" t="str">
            <v>SUB - TOTAL PROGRAMAS ALCANTARILLADO</v>
          </cell>
          <cell r="F932">
            <v>45661</v>
          </cell>
          <cell r="G932">
            <v>41418</v>
          </cell>
          <cell r="H932">
            <v>41418</v>
          </cell>
          <cell r="I932">
            <v>23923</v>
          </cell>
          <cell r="J932">
            <v>57.759911149741662</v>
          </cell>
        </row>
        <row r="933">
          <cell r="D933" t="str">
            <v>INVERSIONES  DE OTRAS EMPRESAS</v>
          </cell>
        </row>
        <row r="934">
          <cell r="D934" t="str">
            <v>PORCE I I - GENERACIÓN</v>
          </cell>
          <cell r="F934">
            <v>81</v>
          </cell>
          <cell r="G934">
            <v>82</v>
          </cell>
          <cell r="H934">
            <v>82</v>
          </cell>
          <cell r="I934">
            <v>81</v>
          </cell>
          <cell r="J934">
            <v>98.780487804878049</v>
          </cell>
        </row>
        <row r="935">
          <cell r="C935" t="str">
            <v>H.</v>
          </cell>
          <cell r="D935" t="str">
            <v>NECHÍ</v>
          </cell>
          <cell r="F935">
            <v>0</v>
          </cell>
          <cell r="G935">
            <v>0</v>
          </cell>
          <cell r="H935">
            <v>0</v>
          </cell>
          <cell r="I935">
            <v>0</v>
          </cell>
          <cell r="J935" t="str">
            <v>N.A.</v>
          </cell>
        </row>
        <row r="936">
          <cell r="C936" t="str">
            <v>I.</v>
          </cell>
          <cell r="D936" t="str">
            <v>GENERACIÓN Y REPOSIC. EQUIPOS FUTUROS</v>
          </cell>
          <cell r="F936">
            <v>0</v>
          </cell>
          <cell r="G936">
            <v>0</v>
          </cell>
          <cell r="H936">
            <v>0</v>
          </cell>
          <cell r="I936">
            <v>0</v>
          </cell>
          <cell r="J936" t="str">
            <v>N.A.</v>
          </cell>
        </row>
        <row r="937">
          <cell r="D937" t="str">
            <v>OTROS DE DISTRIBUCIÓN</v>
          </cell>
          <cell r="F937">
            <v>28</v>
          </cell>
          <cell r="G937">
            <v>46</v>
          </cell>
          <cell r="H937">
            <v>46</v>
          </cell>
          <cell r="I937">
            <v>60</v>
          </cell>
          <cell r="J937">
            <v>130.43478260869566</v>
          </cell>
        </row>
        <row r="938">
          <cell r="E938" t="str">
            <v>SUB-TOTAL INV. DE OTRAS EMPRESAS</v>
          </cell>
          <cell r="F938">
            <v>109</v>
          </cell>
          <cell r="G938">
            <v>128</v>
          </cell>
          <cell r="H938">
            <v>128</v>
          </cell>
          <cell r="I938">
            <v>141</v>
          </cell>
          <cell r="J938">
            <v>110.15625</v>
          </cell>
        </row>
        <row r="939">
          <cell r="B939" t="str">
            <v>I I.</v>
          </cell>
          <cell r="D939" t="str">
            <v>INVERSIONES  CORPORATIVAS</v>
          </cell>
        </row>
        <row r="940">
          <cell r="C940" t="str">
            <v>G.</v>
          </cell>
          <cell r="D940" t="str">
            <v>PLAN MAESTRO INFORMATICA</v>
          </cell>
          <cell r="F940">
            <v>1646</v>
          </cell>
          <cell r="G940">
            <v>1417</v>
          </cell>
          <cell r="H940">
            <v>1417</v>
          </cell>
          <cell r="I940">
            <v>468</v>
          </cell>
          <cell r="J940">
            <v>33.027522935779821</v>
          </cell>
        </row>
        <row r="941">
          <cell r="C941" t="str">
            <v>H.</v>
          </cell>
          <cell r="D941" t="str">
            <v>INGENIERÍA Y ADMINISTRACIÓN</v>
          </cell>
          <cell r="F941">
            <v>3843</v>
          </cell>
          <cell r="G941">
            <v>5282</v>
          </cell>
          <cell r="H941">
            <v>5282</v>
          </cell>
          <cell r="I941">
            <v>4396</v>
          </cell>
          <cell r="J941">
            <v>83.226050738356676</v>
          </cell>
        </row>
        <row r="942">
          <cell r="C942" t="str">
            <v>I.</v>
          </cell>
          <cell r="D942" t="str">
            <v>EDIFICIO SEDE  E.P.M.</v>
          </cell>
          <cell r="F942">
            <v>3802</v>
          </cell>
          <cell r="G942">
            <v>3677</v>
          </cell>
          <cell r="H942">
            <v>3677</v>
          </cell>
          <cell r="I942">
            <v>3169</v>
          </cell>
          <cell r="J942">
            <v>86.1843894479195</v>
          </cell>
        </row>
        <row r="943">
          <cell r="E943" t="str">
            <v>SUB - TOTAL PROGRAMAS CORPORATIVOS</v>
          </cell>
          <cell r="F943">
            <v>9291</v>
          </cell>
          <cell r="G943">
            <v>10376</v>
          </cell>
          <cell r="H943">
            <v>10376</v>
          </cell>
          <cell r="I943">
            <v>8033</v>
          </cell>
          <cell r="J943">
            <v>77.419043947571325</v>
          </cell>
        </row>
        <row r="945">
          <cell r="B945" t="str">
            <v>TOTAL INVERSIONES ALCANTARILLADO</v>
          </cell>
          <cell r="F945">
            <v>54952</v>
          </cell>
          <cell r="G945">
            <v>51794</v>
          </cell>
          <cell r="H945">
            <v>51794</v>
          </cell>
          <cell r="I945">
            <v>31956</v>
          </cell>
          <cell r="J945">
            <v>61.698266208441133</v>
          </cell>
        </row>
        <row r="946">
          <cell r="B946" t="str">
            <v>División Programación Financiera</v>
          </cell>
        </row>
        <row r="947">
          <cell r="B947" t="str">
            <v>Depto. Programación y Control Presupuestal</v>
          </cell>
        </row>
        <row r="948">
          <cell r="B948" t="str">
            <v>U/EjecucEPM12.Xls.Grupo Ejecución</v>
          </cell>
        </row>
        <row r="949">
          <cell r="E949">
            <v>35505.516907291669</v>
          </cell>
        </row>
        <row r="951">
          <cell r="B951" t="str">
            <v>EMPRESA DE ACUEDUCTO Y ALCANTARILLADO</v>
          </cell>
        </row>
        <row r="952">
          <cell r="B952" t="str">
            <v>EJECUCION PRESUPUESTAL DE INVERSIONES</v>
          </cell>
        </row>
        <row r="953">
          <cell r="B953">
            <v>1996</v>
          </cell>
        </row>
        <row r="954">
          <cell r="B954" t="str">
            <v>Millones de Pesos</v>
          </cell>
        </row>
        <row r="955">
          <cell r="F955" t="str">
            <v>Enero 01 - Diciembre 31</v>
          </cell>
          <cell r="G955" t="str">
            <v>Presupuesto</v>
          </cell>
        </row>
        <row r="956">
          <cell r="F956" t="str">
            <v>Presupuesto    Año</v>
          </cell>
          <cell r="G956" t="str">
            <v>Modificado Año</v>
          </cell>
          <cell r="H956" t="str">
            <v>Ppto. Modif. Acumulado</v>
          </cell>
          <cell r="I956" t="str">
            <v>Resultado     Año</v>
          </cell>
          <cell r="J956" t="str">
            <v>Cumpl.                                                                                                                                             %</v>
          </cell>
        </row>
        <row r="957">
          <cell r="B957" t="str">
            <v>OBRAS EN PROGRESO Y ACTIVOS FIJOS</v>
          </cell>
        </row>
        <row r="958">
          <cell r="B958" t="str">
            <v>I.</v>
          </cell>
          <cell r="D958" t="str">
            <v>INVERSIONES PROPIAS</v>
          </cell>
        </row>
        <row r="959">
          <cell r="C959" t="str">
            <v>A.</v>
          </cell>
          <cell r="D959" t="str">
            <v>PLAN DLLO SANEA/TO RIO MED. ACTO</v>
          </cell>
          <cell r="F959">
            <v>56882.7</v>
          </cell>
          <cell r="G959">
            <v>55906</v>
          </cell>
          <cell r="H959">
            <v>55906</v>
          </cell>
          <cell r="I959">
            <v>40586</v>
          </cell>
          <cell r="J959">
            <v>71.350340261626116</v>
          </cell>
        </row>
        <row r="960">
          <cell r="C960" t="str">
            <v>B.</v>
          </cell>
          <cell r="D960" t="str">
            <v>PLAN EXPANSIÓN Y OTROS</v>
          </cell>
          <cell r="F960">
            <v>19125</v>
          </cell>
          <cell r="G960">
            <v>16022</v>
          </cell>
          <cell r="H960">
            <v>16022</v>
          </cell>
          <cell r="I960">
            <v>7264</v>
          </cell>
          <cell r="J960">
            <v>37.981699346405229</v>
          </cell>
        </row>
        <row r="961">
          <cell r="C961" t="str">
            <v>C.</v>
          </cell>
          <cell r="D961" t="str">
            <v>GIRARDOTA</v>
          </cell>
          <cell r="F961">
            <v>495</v>
          </cell>
          <cell r="G961">
            <v>946</v>
          </cell>
          <cell r="H961">
            <v>946</v>
          </cell>
          <cell r="I961">
            <v>681</v>
          </cell>
          <cell r="J961">
            <v>137.57575757575756</v>
          </cell>
        </row>
        <row r="962">
          <cell r="C962" t="str">
            <v>D.</v>
          </cell>
          <cell r="D962" t="str">
            <v>PLAN BIENAL</v>
          </cell>
          <cell r="F962">
            <v>0</v>
          </cell>
          <cell r="G962">
            <v>1952</v>
          </cell>
          <cell r="H962">
            <v>1952</v>
          </cell>
          <cell r="I962">
            <v>1556</v>
          </cell>
          <cell r="J962" t="str">
            <v>N.A.</v>
          </cell>
        </row>
        <row r="963">
          <cell r="C963" t="str">
            <v>E.</v>
          </cell>
          <cell r="D963" t="str">
            <v>ESTUDIOS</v>
          </cell>
          <cell r="F963">
            <v>104</v>
          </cell>
          <cell r="G963">
            <v>105</v>
          </cell>
          <cell r="H963">
            <v>105</v>
          </cell>
          <cell r="I963">
            <v>12</v>
          </cell>
          <cell r="J963">
            <v>11.538461538461538</v>
          </cell>
        </row>
        <row r="964">
          <cell r="C964" t="str">
            <v>F.</v>
          </cell>
          <cell r="D964" t="str">
            <v>ACTIVOS FIJOS</v>
          </cell>
          <cell r="F964">
            <v>2035</v>
          </cell>
          <cell r="G964">
            <v>2580</v>
          </cell>
          <cell r="H964">
            <v>2580</v>
          </cell>
          <cell r="I964">
            <v>3225</v>
          </cell>
          <cell r="J964">
            <v>158.47665847665849</v>
          </cell>
        </row>
        <row r="965">
          <cell r="E965" t="str">
            <v>SUB - TOTAL PROGRAMAS ACDTO.  &amp;  ALCDO.</v>
          </cell>
          <cell r="F965">
            <v>78641.7</v>
          </cell>
          <cell r="G965">
            <v>77511</v>
          </cell>
          <cell r="H965">
            <v>77511</v>
          </cell>
          <cell r="I965">
            <v>53324</v>
          </cell>
          <cell r="J965">
            <v>67.80626563260968</v>
          </cell>
        </row>
        <row r="966">
          <cell r="D966" t="str">
            <v>INVERSIONES  DE OTRAS EMPRESAS</v>
          </cell>
        </row>
        <row r="967">
          <cell r="D967" t="str">
            <v>PORCE I I - GENERACIÓN</v>
          </cell>
          <cell r="F967">
            <v>252</v>
          </cell>
          <cell r="G967">
            <v>257</v>
          </cell>
          <cell r="H967">
            <v>257</v>
          </cell>
          <cell r="I967">
            <v>252</v>
          </cell>
          <cell r="J967">
            <v>98.054474708171199</v>
          </cell>
        </row>
        <row r="968">
          <cell r="D968" t="str">
            <v>NECHÍ</v>
          </cell>
          <cell r="F968">
            <v>382</v>
          </cell>
          <cell r="G968">
            <v>282</v>
          </cell>
          <cell r="H968">
            <v>282</v>
          </cell>
          <cell r="I968">
            <v>43</v>
          </cell>
          <cell r="J968">
            <v>15.24822695035461</v>
          </cell>
        </row>
        <row r="969">
          <cell r="D969" t="str">
            <v>GENERACIÓN Y REPOSIC. EQUIPOS FUTUROS</v>
          </cell>
          <cell r="F969">
            <v>375</v>
          </cell>
          <cell r="G969">
            <v>377</v>
          </cell>
          <cell r="H969">
            <v>377</v>
          </cell>
          <cell r="I969">
            <v>294</v>
          </cell>
          <cell r="J969">
            <v>77.984084880636601</v>
          </cell>
        </row>
        <row r="970">
          <cell r="D970" t="str">
            <v>OTROS DE DISTRIBUCIÓN</v>
          </cell>
          <cell r="F970">
            <v>38</v>
          </cell>
          <cell r="G970">
            <v>87</v>
          </cell>
          <cell r="H970">
            <v>87</v>
          </cell>
          <cell r="I970">
            <v>120</v>
          </cell>
          <cell r="J970">
            <v>137.93103448275863</v>
          </cell>
        </row>
        <row r="971">
          <cell r="E971" t="str">
            <v>SUB-TOTAL INV. DE OTRAS EMPRESAS</v>
          </cell>
          <cell r="F971">
            <v>1047</v>
          </cell>
          <cell r="G971">
            <v>1003</v>
          </cell>
          <cell r="H971">
            <v>1003</v>
          </cell>
          <cell r="I971">
            <v>709</v>
          </cell>
          <cell r="J971">
            <v>70.68793619142572</v>
          </cell>
        </row>
        <row r="972">
          <cell r="B972" t="str">
            <v>I I.</v>
          </cell>
          <cell r="D972" t="str">
            <v>INVERSIONES  CORPORATIVAS</v>
          </cell>
        </row>
        <row r="973">
          <cell r="C973" t="str">
            <v>G.</v>
          </cell>
          <cell r="D973" t="str">
            <v>PLAN MAESTRO INFORMATICA</v>
          </cell>
          <cell r="F973">
            <v>3694</v>
          </cell>
          <cell r="G973">
            <v>3136</v>
          </cell>
          <cell r="H973">
            <v>3136</v>
          </cell>
          <cell r="I973">
            <v>1326</v>
          </cell>
          <cell r="J973">
            <v>35.896047644829451</v>
          </cell>
        </row>
        <row r="974">
          <cell r="C974" t="str">
            <v>H.</v>
          </cell>
          <cell r="D974" t="str">
            <v>INGENIERÍA Y ADMINISTRACIÓN</v>
          </cell>
          <cell r="F974">
            <v>12404</v>
          </cell>
          <cell r="G974">
            <v>14227</v>
          </cell>
          <cell r="H974">
            <v>14227</v>
          </cell>
          <cell r="I974">
            <v>10615</v>
          </cell>
          <cell r="J974">
            <v>85.577233150596584</v>
          </cell>
        </row>
        <row r="975">
          <cell r="C975" t="str">
            <v>I.</v>
          </cell>
          <cell r="D975" t="str">
            <v>EDIFICIO SEDE  E.P.M.</v>
          </cell>
          <cell r="F975">
            <v>11406</v>
          </cell>
          <cell r="G975">
            <v>11032</v>
          </cell>
          <cell r="H975">
            <v>11032</v>
          </cell>
          <cell r="I975">
            <v>9506</v>
          </cell>
          <cell r="J975">
            <v>83.342100648781354</v>
          </cell>
        </row>
        <row r="976">
          <cell r="E976" t="str">
            <v>SUB - TOTAL PROGRAMAS CORPORATIVOS</v>
          </cell>
          <cell r="F976">
            <v>27504</v>
          </cell>
          <cell r="G976">
            <v>28395</v>
          </cell>
          <cell r="H976">
            <v>28395</v>
          </cell>
          <cell r="I976">
            <v>21447</v>
          </cell>
          <cell r="J976">
            <v>77.977748691099478</v>
          </cell>
        </row>
        <row r="978">
          <cell r="B978" t="str">
            <v>TOTAL INVERSIONES ACDTO Y ALCDO</v>
          </cell>
          <cell r="F978">
            <v>106145.7</v>
          </cell>
          <cell r="G978">
            <v>105906</v>
          </cell>
          <cell r="H978">
            <v>105906</v>
          </cell>
          <cell r="I978">
            <v>74771</v>
          </cell>
          <cell r="J978">
            <v>70.441854922055242</v>
          </cell>
        </row>
        <row r="979">
          <cell r="B979" t="str">
            <v>División Programación Financiera</v>
          </cell>
        </row>
        <row r="980">
          <cell r="B980" t="str">
            <v>Depto. Programación y Control Presupuestal</v>
          </cell>
        </row>
        <row r="981">
          <cell r="B981" t="str">
            <v>U/EjecucEPM12.Xls.Grupo Ejecución</v>
          </cell>
        </row>
        <row r="982">
          <cell r="E982">
            <v>35505.516907291669</v>
          </cell>
        </row>
        <row r="984">
          <cell r="B984" t="str">
            <v>EMPRESA GENERACIÓN ENERGÍA</v>
          </cell>
        </row>
        <row r="985">
          <cell r="B985" t="str">
            <v>EJECUCION PRESUPUESTAL DE INVERSIONES</v>
          </cell>
        </row>
        <row r="986">
          <cell r="B986">
            <v>1996</v>
          </cell>
        </row>
        <row r="987">
          <cell r="B987" t="str">
            <v>Millones de Pesos</v>
          </cell>
        </row>
        <row r="988">
          <cell r="F988" t="str">
            <v>Enero 01 - Diciembre 31</v>
          </cell>
          <cell r="G988" t="str">
            <v>Presupuesto</v>
          </cell>
        </row>
        <row r="989">
          <cell r="F989" t="str">
            <v>Presupuesto    Año</v>
          </cell>
          <cell r="G989" t="str">
            <v>Modificado Año</v>
          </cell>
          <cell r="H989" t="str">
            <v>Ppto. Modif. Acumulado</v>
          </cell>
          <cell r="I989" t="str">
            <v>Resultado     Año</v>
          </cell>
          <cell r="J989" t="str">
            <v>Cumpl.                                                                                                                                             %</v>
          </cell>
        </row>
        <row r="990">
          <cell r="B990" t="str">
            <v>OBRAS EN PROGRESO Y ACTIVOS FIJOS</v>
          </cell>
        </row>
        <row r="991">
          <cell r="B991" t="str">
            <v>I.</v>
          </cell>
          <cell r="D991" t="str">
            <v>INVERSIONES PROPIAS</v>
          </cell>
        </row>
        <row r="992">
          <cell r="D992" t="str">
            <v>DISTRIBUCIÓN DOMICILIARIA GAS</v>
          </cell>
          <cell r="F992">
            <v>0</v>
          </cell>
          <cell r="G992">
            <v>0</v>
          </cell>
          <cell r="H992">
            <v>0</v>
          </cell>
          <cell r="I992">
            <v>0</v>
          </cell>
          <cell r="J992" t="str">
            <v>N.A.</v>
          </cell>
        </row>
        <row r="993">
          <cell r="C993" t="str">
            <v>A.</v>
          </cell>
          <cell r="D993" t="str">
            <v>PORCE I I - GENERACIÓN</v>
          </cell>
          <cell r="F993">
            <v>96987</v>
          </cell>
          <cell r="G993">
            <v>97122</v>
          </cell>
          <cell r="H993">
            <v>97122</v>
          </cell>
          <cell r="I993">
            <v>56115</v>
          </cell>
          <cell r="J993">
            <v>57.858269665006645</v>
          </cell>
        </row>
        <row r="994">
          <cell r="C994" t="str">
            <v>B.</v>
          </cell>
          <cell r="D994" t="str">
            <v>NECHÍ</v>
          </cell>
          <cell r="F994">
            <v>6122</v>
          </cell>
          <cell r="G994">
            <v>3760</v>
          </cell>
          <cell r="H994">
            <v>3760</v>
          </cell>
          <cell r="I994">
            <v>3504</v>
          </cell>
          <cell r="J994">
            <v>57.236197321136885</v>
          </cell>
        </row>
        <row r="995">
          <cell r="C995" t="str">
            <v>C.</v>
          </cell>
          <cell r="D995" t="str">
            <v>GENERACIÓN Y REPOSIC. EQUIPOS FUTUROS</v>
          </cell>
          <cell r="F995">
            <v>8840</v>
          </cell>
          <cell r="G995">
            <v>10490</v>
          </cell>
          <cell r="H995">
            <v>10490</v>
          </cell>
          <cell r="I995">
            <v>4757</v>
          </cell>
          <cell r="J995">
            <v>53.812217194570131</v>
          </cell>
        </row>
        <row r="996">
          <cell r="C996" t="str">
            <v>D.</v>
          </cell>
          <cell r="D996" t="str">
            <v>TÉRMICAS</v>
          </cell>
          <cell r="F996">
            <v>47679</v>
          </cell>
          <cell r="G996">
            <v>45372</v>
          </cell>
          <cell r="H996">
            <v>45372</v>
          </cell>
          <cell r="I996">
            <v>13180</v>
          </cell>
          <cell r="J996">
            <v>27.643197214706682</v>
          </cell>
        </row>
        <row r="997">
          <cell r="D997" t="str">
            <v>REPOSIC. EQUIPOS PLAN EXPANSIÓN Y OTROS</v>
          </cell>
          <cell r="F997">
            <v>994</v>
          </cell>
          <cell r="G997">
            <v>2726</v>
          </cell>
          <cell r="H997">
            <v>2726</v>
          </cell>
          <cell r="I997">
            <v>2639</v>
          </cell>
          <cell r="J997">
            <v>265.49295774647885</v>
          </cell>
        </row>
        <row r="998">
          <cell r="D998" t="str">
            <v>DISTRIBUCIÓN 1995 - 2000</v>
          </cell>
          <cell r="F998">
            <v>218</v>
          </cell>
          <cell r="G998">
            <v>188</v>
          </cell>
          <cell r="H998">
            <v>188</v>
          </cell>
          <cell r="I998">
            <v>152</v>
          </cell>
          <cell r="J998">
            <v>69.724770642201833</v>
          </cell>
        </row>
        <row r="999">
          <cell r="D999" t="str">
            <v>TRANSMISIÓN 1995 - 2000</v>
          </cell>
          <cell r="F999">
            <v>0</v>
          </cell>
          <cell r="G999">
            <v>0</v>
          </cell>
          <cell r="H999">
            <v>0</v>
          </cell>
          <cell r="I999">
            <v>0</v>
          </cell>
          <cell r="J999" t="str">
            <v>N.A.</v>
          </cell>
        </row>
        <row r="1000">
          <cell r="D1000" t="str">
            <v>REDUCCIÓN PÉRDIDAS 1995 - 2000</v>
          </cell>
          <cell r="F1000">
            <v>0</v>
          </cell>
          <cell r="G1000">
            <v>0</v>
          </cell>
          <cell r="H1000">
            <v>0</v>
          </cell>
          <cell r="I1000">
            <v>0</v>
          </cell>
          <cell r="J1000" t="str">
            <v>N.A.</v>
          </cell>
        </row>
        <row r="1001">
          <cell r="D1001" t="str">
            <v>USO RACIONAL DE LA ENERGÍA</v>
          </cell>
          <cell r="F1001">
            <v>0</v>
          </cell>
          <cell r="G1001">
            <v>0</v>
          </cell>
          <cell r="H1001">
            <v>0</v>
          </cell>
          <cell r="I1001">
            <v>0</v>
          </cell>
          <cell r="J1001" t="str">
            <v>N.A.</v>
          </cell>
        </row>
        <row r="1002">
          <cell r="D1002" t="str">
            <v>PORCE I I   TRANSMISIÓN</v>
          </cell>
          <cell r="F1002">
            <v>0</v>
          </cell>
          <cell r="G1002">
            <v>0</v>
          </cell>
          <cell r="H1002">
            <v>0</v>
          </cell>
          <cell r="I1002">
            <v>0</v>
          </cell>
          <cell r="J1002" t="str">
            <v>N.A.</v>
          </cell>
        </row>
        <row r="1003">
          <cell r="D1003" t="str">
            <v>OTROS DE DISTRIBUCIÓN</v>
          </cell>
          <cell r="F1003">
            <v>1663</v>
          </cell>
          <cell r="G1003">
            <v>2087</v>
          </cell>
          <cell r="H1003">
            <v>2087</v>
          </cell>
          <cell r="I1003">
            <v>2140</v>
          </cell>
          <cell r="J1003">
            <v>128.68310282621769</v>
          </cell>
        </row>
        <row r="1004">
          <cell r="D1004" t="str">
            <v>PLAN EXPANSIÓN, SUBTRANS. Y DISTRIBUCIÓN</v>
          </cell>
          <cell r="F1004">
            <v>0</v>
          </cell>
          <cell r="G1004">
            <v>0</v>
          </cell>
          <cell r="H1004">
            <v>0</v>
          </cell>
          <cell r="I1004">
            <v>0</v>
          </cell>
          <cell r="J1004" t="str">
            <v>N.A.</v>
          </cell>
        </row>
        <row r="1005">
          <cell r="C1005" t="str">
            <v>E.</v>
          </cell>
          <cell r="D1005" t="str">
            <v>ACTIVOS FIJOS</v>
          </cell>
          <cell r="F1005">
            <v>11655</v>
          </cell>
          <cell r="G1005">
            <v>10097</v>
          </cell>
          <cell r="H1005">
            <v>10097</v>
          </cell>
          <cell r="I1005">
            <v>7040</v>
          </cell>
          <cell r="J1005">
            <v>60.403260403260404</v>
          </cell>
        </row>
        <row r="1006">
          <cell r="C1006" t="str">
            <v>F.</v>
          </cell>
          <cell r="D1006" t="str">
            <v>ESTUDIOS</v>
          </cell>
          <cell r="F1006">
            <v>3791</v>
          </cell>
          <cell r="G1006">
            <v>3770</v>
          </cell>
          <cell r="H1006">
            <v>3770</v>
          </cell>
          <cell r="I1006">
            <v>3322</v>
          </cell>
          <cell r="J1006">
            <v>87.628594038512261</v>
          </cell>
        </row>
        <row r="1007">
          <cell r="E1007" t="str">
            <v>SUB - TOTAL PROGRAMAS GENERACIÓN</v>
          </cell>
          <cell r="F1007">
            <v>175074</v>
          </cell>
          <cell r="G1007">
            <v>170611</v>
          </cell>
          <cell r="H1007">
            <v>170611</v>
          </cell>
          <cell r="I1007">
            <v>87918</v>
          </cell>
          <cell r="J1007">
            <v>50.217622262586104</v>
          </cell>
        </row>
        <row r="1008">
          <cell r="B1008" t="str">
            <v>I I.</v>
          </cell>
          <cell r="D1008" t="str">
            <v>INVERSIONES  CORPORATIVAS</v>
          </cell>
        </row>
        <row r="1009">
          <cell r="C1009" t="str">
            <v>K.</v>
          </cell>
          <cell r="D1009" t="str">
            <v>PLAN MAESTRO INFORMATICA</v>
          </cell>
          <cell r="F1009">
            <v>1503</v>
          </cell>
          <cell r="G1009">
            <v>1394</v>
          </cell>
          <cell r="H1009">
            <v>1394</v>
          </cell>
          <cell r="I1009">
            <v>1109</v>
          </cell>
          <cell r="J1009">
            <v>73.785761809713904</v>
          </cell>
        </row>
        <row r="1010">
          <cell r="C1010" t="str">
            <v>L.</v>
          </cell>
          <cell r="D1010" t="str">
            <v>INGENIERÍA Y ADMINISTRACIÓN</v>
          </cell>
          <cell r="F1010">
            <v>7987</v>
          </cell>
          <cell r="G1010">
            <v>11289</v>
          </cell>
          <cell r="H1010">
            <v>11289</v>
          </cell>
          <cell r="I1010">
            <v>9042</v>
          </cell>
          <cell r="J1010">
            <v>113.20896456742207</v>
          </cell>
        </row>
        <row r="1011">
          <cell r="C1011" t="str">
            <v>M.</v>
          </cell>
          <cell r="D1011" t="str">
            <v>EDIFICIO SEDE  E.P.M.</v>
          </cell>
          <cell r="F1011">
            <v>10455</v>
          </cell>
          <cell r="G1011">
            <v>10465</v>
          </cell>
          <cell r="H1011">
            <v>10465</v>
          </cell>
          <cell r="I1011">
            <v>8610</v>
          </cell>
          <cell r="J1011">
            <v>82.35294117647058</v>
          </cell>
        </row>
        <row r="1012">
          <cell r="E1012" t="str">
            <v>SUB - TOTAL PROGRAMAS CORPORATIVOS</v>
          </cell>
          <cell r="F1012">
            <v>19945</v>
          </cell>
          <cell r="G1012">
            <v>23148</v>
          </cell>
          <cell r="H1012">
            <v>23148</v>
          </cell>
          <cell r="I1012">
            <v>18761</v>
          </cell>
          <cell r="J1012">
            <v>94.063675106542988</v>
          </cell>
        </row>
        <row r="1013">
          <cell r="B1013" t="str">
            <v>I I I.</v>
          </cell>
          <cell r="D1013" t="str">
            <v>OTRAS INVERSIONES PROPIAS</v>
          </cell>
          <cell r="F1013">
            <v>3500</v>
          </cell>
          <cell r="G1013">
            <v>3500</v>
          </cell>
          <cell r="H1013">
            <v>3500</v>
          </cell>
          <cell r="I1013">
            <v>0</v>
          </cell>
          <cell r="J1013">
            <v>0</v>
          </cell>
        </row>
        <row r="1014">
          <cell r="E1014" t="str">
            <v>EADE</v>
          </cell>
          <cell r="F1014">
            <v>3500</v>
          </cell>
          <cell r="G1014">
            <v>3500</v>
          </cell>
          <cell r="H1014">
            <v>3500</v>
          </cell>
          <cell r="I1014">
            <v>0</v>
          </cell>
          <cell r="J1014">
            <v>0</v>
          </cell>
        </row>
        <row r="1016">
          <cell r="B1016" t="str">
            <v>TOTAL INVERSIONES GENERACIÓN</v>
          </cell>
          <cell r="F1016">
            <v>198519</v>
          </cell>
          <cell r="G1016">
            <v>197259</v>
          </cell>
          <cell r="H1016">
            <v>197259</v>
          </cell>
          <cell r="I1016">
            <v>106679</v>
          </cell>
          <cell r="J1016">
            <v>53.737425636840811</v>
          </cell>
        </row>
        <row r="1017">
          <cell r="B1017" t="str">
            <v>División Programación Financiera</v>
          </cell>
        </row>
        <row r="1018">
          <cell r="B1018" t="str">
            <v>Depto. Programación y Control Presupuestal</v>
          </cell>
        </row>
        <row r="1019">
          <cell r="B1019" t="str">
            <v>U/EjecucEPM12.Xls.Grupo Ejecución</v>
          </cell>
        </row>
        <row r="1020">
          <cell r="E1020">
            <v>35505.516907291669</v>
          </cell>
        </row>
        <row r="1022">
          <cell r="B1022" t="str">
            <v>EMPRESA DISTRIBUCIÓN ENERGÉTICA</v>
          </cell>
        </row>
        <row r="1023">
          <cell r="B1023" t="str">
            <v>EJECUCION PRESUPUESTAL DE INVERSIONES</v>
          </cell>
        </row>
        <row r="1024">
          <cell r="B1024">
            <v>1996</v>
          </cell>
        </row>
        <row r="1025">
          <cell r="B1025" t="str">
            <v>Millones de Pesos</v>
          </cell>
        </row>
        <row r="1026">
          <cell r="F1026" t="str">
            <v>Enero 01 - Diciembre 31</v>
          </cell>
          <cell r="G1026" t="str">
            <v>Presupuesto</v>
          </cell>
        </row>
        <row r="1027">
          <cell r="F1027" t="str">
            <v>Presupuesto    Año</v>
          </cell>
          <cell r="G1027" t="str">
            <v>Modificado Año</v>
          </cell>
          <cell r="H1027" t="str">
            <v>Ppto. Modif. Acumulado</v>
          </cell>
          <cell r="I1027" t="str">
            <v>Resultado     Año</v>
          </cell>
          <cell r="J1027" t="str">
            <v>Cumpl.                                                                                                                                             %</v>
          </cell>
        </row>
        <row r="1028">
          <cell r="B1028" t="str">
            <v>OBRAS EN PROGRESO Y ACTIVOS FIJOS</v>
          </cell>
        </row>
        <row r="1029">
          <cell r="B1029" t="str">
            <v>I.</v>
          </cell>
          <cell r="D1029" t="str">
            <v>INVERSIONES PROPIAS</v>
          </cell>
        </row>
        <row r="1030">
          <cell r="D1030" t="str">
            <v>DISTRIBUCIÓN DOMICILIARIA GAS</v>
          </cell>
          <cell r="F1030">
            <v>0</v>
          </cell>
          <cell r="G1030">
            <v>0</v>
          </cell>
          <cell r="H1030">
            <v>0</v>
          </cell>
          <cell r="I1030">
            <v>0</v>
          </cell>
          <cell r="J1030" t="str">
            <v>N.A.</v>
          </cell>
        </row>
        <row r="1031">
          <cell r="C1031" t="str">
            <v>A.</v>
          </cell>
          <cell r="D1031" t="str">
            <v>PORCE I I - GENERACIÓN</v>
          </cell>
          <cell r="F1031">
            <v>336</v>
          </cell>
          <cell r="G1031">
            <v>343</v>
          </cell>
          <cell r="H1031">
            <v>343</v>
          </cell>
          <cell r="I1031">
            <v>335</v>
          </cell>
          <cell r="J1031">
            <v>99.702380952380949</v>
          </cell>
        </row>
        <row r="1032">
          <cell r="C1032" t="str">
            <v>C.</v>
          </cell>
          <cell r="D1032" t="str">
            <v>NECHÍ</v>
          </cell>
          <cell r="F1032">
            <v>0</v>
          </cell>
          <cell r="G1032">
            <v>0</v>
          </cell>
          <cell r="H1032">
            <v>0</v>
          </cell>
          <cell r="I1032">
            <v>0</v>
          </cell>
          <cell r="J1032" t="str">
            <v>N.A.</v>
          </cell>
        </row>
        <row r="1033">
          <cell r="C1033" t="str">
            <v>B.</v>
          </cell>
          <cell r="D1033" t="str">
            <v>GENERACIÓN Y REPOSIC. EQUIPOS FUTUROS</v>
          </cell>
          <cell r="F1033">
            <v>117</v>
          </cell>
          <cell r="G1033">
            <v>117</v>
          </cell>
          <cell r="H1033">
            <v>117</v>
          </cell>
          <cell r="I1033">
            <v>96</v>
          </cell>
          <cell r="J1033">
            <v>82.051282051282044</v>
          </cell>
        </row>
        <row r="1034">
          <cell r="C1034" t="str">
            <v>E.</v>
          </cell>
          <cell r="D1034" t="str">
            <v>TÉRMICAS</v>
          </cell>
          <cell r="F1034">
            <v>0</v>
          </cell>
          <cell r="G1034">
            <v>0</v>
          </cell>
          <cell r="H1034">
            <v>0</v>
          </cell>
          <cell r="I1034">
            <v>0</v>
          </cell>
          <cell r="J1034" t="str">
            <v>N.A.</v>
          </cell>
        </row>
        <row r="1035">
          <cell r="C1035" t="str">
            <v>C.</v>
          </cell>
          <cell r="D1035" t="str">
            <v>REPOSIC. EQUIPOS PLAN EXPANSIÓN Y OTROS</v>
          </cell>
          <cell r="F1035">
            <v>0</v>
          </cell>
          <cell r="G1035">
            <v>0</v>
          </cell>
          <cell r="H1035">
            <v>0</v>
          </cell>
          <cell r="I1035">
            <v>124</v>
          </cell>
          <cell r="J1035" t="str">
            <v>N.A.</v>
          </cell>
        </row>
        <row r="1036">
          <cell r="C1036" t="str">
            <v>D.</v>
          </cell>
          <cell r="D1036" t="str">
            <v>DISTRIBUCIÓN 1995 - 2000</v>
          </cell>
          <cell r="F1036">
            <v>14854</v>
          </cell>
          <cell r="G1036">
            <v>16633</v>
          </cell>
          <cell r="H1036">
            <v>16633</v>
          </cell>
          <cell r="I1036">
            <v>14528</v>
          </cell>
          <cell r="J1036">
            <v>97.805304968358683</v>
          </cell>
        </row>
        <row r="1037">
          <cell r="C1037" t="str">
            <v>E.</v>
          </cell>
          <cell r="D1037" t="str">
            <v>TRANSMISIÓN 1995 - 2000</v>
          </cell>
          <cell r="F1037">
            <v>1472</v>
          </cell>
          <cell r="G1037">
            <v>2978</v>
          </cell>
          <cell r="H1037">
            <v>2978</v>
          </cell>
          <cell r="I1037">
            <v>1908</v>
          </cell>
          <cell r="J1037">
            <v>129.61956521739131</v>
          </cell>
        </row>
        <row r="1038">
          <cell r="C1038" t="str">
            <v>F.</v>
          </cell>
          <cell r="D1038" t="str">
            <v>REDUCCIÓN PÉRDIDAS 1995 - 2000</v>
          </cell>
          <cell r="F1038">
            <v>6846</v>
          </cell>
          <cell r="G1038">
            <v>5623</v>
          </cell>
          <cell r="H1038">
            <v>5623</v>
          </cell>
          <cell r="I1038">
            <v>5449</v>
          </cell>
          <cell r="J1038">
            <v>79.593923458954123</v>
          </cell>
        </row>
        <row r="1039">
          <cell r="C1039" t="str">
            <v>G.</v>
          </cell>
          <cell r="D1039" t="str">
            <v>USO RACIONAL DE LA ENERGÍA</v>
          </cell>
          <cell r="F1039">
            <v>1196</v>
          </cell>
          <cell r="G1039">
            <v>1456</v>
          </cell>
          <cell r="H1039">
            <v>1456</v>
          </cell>
          <cell r="I1039">
            <v>601</v>
          </cell>
          <cell r="J1039">
            <v>50.250836120401345</v>
          </cell>
        </row>
        <row r="1040">
          <cell r="C1040" t="str">
            <v>H.</v>
          </cell>
          <cell r="D1040" t="str">
            <v>PORCE I I   TRANSMISIÓN</v>
          </cell>
          <cell r="F1040">
            <v>1516</v>
          </cell>
          <cell r="G1040">
            <v>2794</v>
          </cell>
          <cell r="H1040">
            <v>2794</v>
          </cell>
          <cell r="I1040">
            <v>1700</v>
          </cell>
          <cell r="J1040">
            <v>112.13720316622691</v>
          </cell>
        </row>
        <row r="1041">
          <cell r="C1041" t="str">
            <v>I.</v>
          </cell>
          <cell r="D1041" t="str">
            <v>OTROS DE DISTRIBUCIÓN</v>
          </cell>
          <cell r="F1041">
            <v>2731</v>
          </cell>
          <cell r="G1041">
            <v>2236</v>
          </cell>
          <cell r="H1041">
            <v>2236</v>
          </cell>
          <cell r="I1041">
            <v>1569</v>
          </cell>
          <cell r="J1041">
            <v>57.451482973269862</v>
          </cell>
        </row>
        <row r="1042">
          <cell r="D1042" t="str">
            <v>PLAN EXPANSIÓN, SUBTRANS. Y DISTRIBUCIÓN</v>
          </cell>
          <cell r="F1042">
            <v>0</v>
          </cell>
          <cell r="G1042">
            <v>12</v>
          </cell>
          <cell r="H1042">
            <v>12</v>
          </cell>
          <cell r="I1042">
            <v>1457</v>
          </cell>
          <cell r="J1042" t="str">
            <v>N.A.</v>
          </cell>
        </row>
        <row r="1043">
          <cell r="C1043" t="str">
            <v>J.</v>
          </cell>
          <cell r="D1043" t="str">
            <v>ACTIVOS FIJOS</v>
          </cell>
          <cell r="F1043">
            <v>8605</v>
          </cell>
          <cell r="G1043">
            <v>8481</v>
          </cell>
          <cell r="H1043">
            <v>8481</v>
          </cell>
          <cell r="I1043">
            <v>11442</v>
          </cell>
          <cell r="J1043">
            <v>132.96920395119116</v>
          </cell>
        </row>
        <row r="1044">
          <cell r="C1044" t="str">
            <v>K.</v>
          </cell>
          <cell r="D1044" t="str">
            <v>ESTUDIOS</v>
          </cell>
          <cell r="F1044">
            <v>259</v>
          </cell>
          <cell r="G1044">
            <v>215</v>
          </cell>
          <cell r="H1044">
            <v>215</v>
          </cell>
          <cell r="I1044">
            <v>25</v>
          </cell>
          <cell r="J1044">
            <v>9.6525096525096519</v>
          </cell>
        </row>
        <row r="1045">
          <cell r="E1045" t="str">
            <v>SUB - TOTAL PROGRAMAS DISTRIBUCION</v>
          </cell>
          <cell r="F1045">
            <v>37932</v>
          </cell>
          <cell r="G1045">
            <v>40876</v>
          </cell>
          <cell r="H1045">
            <v>40876</v>
          </cell>
          <cell r="I1045">
            <v>37777</v>
          </cell>
          <cell r="J1045">
            <v>99.591374037751763</v>
          </cell>
        </row>
        <row r="1046">
          <cell r="B1046" t="str">
            <v>I I.</v>
          </cell>
          <cell r="D1046" t="str">
            <v>INVERSIONES  CORPORATIVAS</v>
          </cell>
        </row>
        <row r="1047">
          <cell r="C1047" t="str">
            <v>L.</v>
          </cell>
          <cell r="D1047" t="str">
            <v>PLAN MAESTRO INFORMATICA</v>
          </cell>
          <cell r="F1047">
            <v>5138</v>
          </cell>
          <cell r="G1047">
            <v>4194</v>
          </cell>
          <cell r="H1047">
            <v>4194</v>
          </cell>
          <cell r="I1047">
            <v>1944</v>
          </cell>
          <cell r="J1047">
            <v>37.835733748540292</v>
          </cell>
        </row>
        <row r="1048">
          <cell r="C1048" t="str">
            <v>M.</v>
          </cell>
          <cell r="D1048" t="str">
            <v>INGENIERÍA Y ADMINISTRACIÓN</v>
          </cell>
          <cell r="F1048">
            <v>4444</v>
          </cell>
          <cell r="G1048">
            <v>6076</v>
          </cell>
          <cell r="H1048">
            <v>6076</v>
          </cell>
          <cell r="I1048">
            <v>4027</v>
          </cell>
          <cell r="J1048">
            <v>90.616561656165615</v>
          </cell>
        </row>
        <row r="1049">
          <cell r="C1049" t="str">
            <v>N.</v>
          </cell>
          <cell r="D1049" t="str">
            <v>EDIFICIO SEDE  E.P.M.</v>
          </cell>
          <cell r="F1049">
            <v>15642</v>
          </cell>
          <cell r="G1049">
            <v>15159</v>
          </cell>
          <cell r="H1049">
            <v>15159</v>
          </cell>
          <cell r="I1049">
            <v>12494</v>
          </cell>
          <cell r="J1049">
            <v>79.874696330392538</v>
          </cell>
        </row>
        <row r="1050">
          <cell r="E1050" t="str">
            <v>SUB - TOTAL PROGRAMAS CORPORATIVOS</v>
          </cell>
          <cell r="F1050">
            <v>25224</v>
          </cell>
          <cell r="G1050">
            <v>25429</v>
          </cell>
          <cell r="H1050">
            <v>25429</v>
          </cell>
          <cell r="I1050">
            <v>18465</v>
          </cell>
          <cell r="J1050">
            <v>73.204091341579442</v>
          </cell>
        </row>
        <row r="1051">
          <cell r="B1051" t="str">
            <v>I I I.</v>
          </cell>
          <cell r="D1051" t="str">
            <v>OTRAS INVERSIONES PROPIAS</v>
          </cell>
          <cell r="F1051">
            <v>0</v>
          </cell>
          <cell r="G1051">
            <v>0</v>
          </cell>
          <cell r="H1051">
            <v>0</v>
          </cell>
          <cell r="I1051">
            <v>291</v>
          </cell>
          <cell r="J1051" t="str">
            <v>N.A.</v>
          </cell>
        </row>
        <row r="1052">
          <cell r="E1052" t="str">
            <v>FEN</v>
          </cell>
          <cell r="F1052">
            <v>0</v>
          </cell>
          <cell r="G1052">
            <v>0</v>
          </cell>
          <cell r="H1052">
            <v>0</v>
          </cell>
          <cell r="I1052">
            <v>291</v>
          </cell>
          <cell r="J1052" t="str">
            <v>N.A.</v>
          </cell>
        </row>
        <row r="1054">
          <cell r="B1054" t="str">
            <v>TOTAL INVERSIONES DISTRIBUCIÓN E.</v>
          </cell>
          <cell r="F1054">
            <v>63156</v>
          </cell>
          <cell r="G1054">
            <v>66305</v>
          </cell>
          <cell r="H1054">
            <v>66305</v>
          </cell>
          <cell r="I1054">
            <v>56533</v>
          </cell>
          <cell r="J1054">
            <v>89.513268731395286</v>
          </cell>
        </row>
        <row r="1055">
          <cell r="B1055" t="str">
            <v>División Programación Financiera</v>
          </cell>
        </row>
        <row r="1056">
          <cell r="B1056" t="str">
            <v>Depto. Programación y Control Presupuestal</v>
          </cell>
        </row>
        <row r="1057">
          <cell r="B1057" t="str">
            <v>U/EjecucEPM12.Xls.Grupo Ejecución</v>
          </cell>
        </row>
        <row r="1058">
          <cell r="E1058">
            <v>35505.516907291669</v>
          </cell>
        </row>
        <row r="1060">
          <cell r="B1060" t="str">
            <v>EMPRESA DISTRIBUCIÓN GAS</v>
          </cell>
        </row>
        <row r="1061">
          <cell r="B1061" t="str">
            <v>EJECUCION PRESUPUESTAL DE INVERSIONES</v>
          </cell>
        </row>
        <row r="1062">
          <cell r="B1062">
            <v>1996</v>
          </cell>
        </row>
        <row r="1063">
          <cell r="B1063" t="str">
            <v>Millones de Pesos</v>
          </cell>
        </row>
        <row r="1064">
          <cell r="F1064" t="str">
            <v>Enero 01 - Diciembre 31</v>
          </cell>
          <cell r="G1064" t="str">
            <v>Presupuesto</v>
          </cell>
        </row>
        <row r="1065">
          <cell r="F1065" t="str">
            <v>Presupuesto    Año</v>
          </cell>
          <cell r="G1065" t="str">
            <v>Modificado Año</v>
          </cell>
          <cell r="H1065" t="str">
            <v>Ppto. Modif. Acumulado</v>
          </cell>
          <cell r="I1065" t="str">
            <v>Resultado     Año</v>
          </cell>
          <cell r="J1065" t="str">
            <v>Cumpl.                                                                                                                                             %</v>
          </cell>
        </row>
        <row r="1066">
          <cell r="B1066" t="str">
            <v>OBRAS EN PROGRESO Y ACTIVOS FIJOS</v>
          </cell>
        </row>
        <row r="1067">
          <cell r="B1067" t="str">
            <v>I.</v>
          </cell>
          <cell r="D1067" t="str">
            <v>INVERSIONES PROPIAS</v>
          </cell>
        </row>
        <row r="1068">
          <cell r="C1068" t="str">
            <v>A.</v>
          </cell>
          <cell r="D1068" t="str">
            <v>DISTRIBUCIÓN DOMICILIARIA GAS</v>
          </cell>
          <cell r="F1068">
            <v>16839</v>
          </cell>
          <cell r="G1068">
            <v>12812</v>
          </cell>
          <cell r="H1068">
            <v>12812</v>
          </cell>
          <cell r="I1068">
            <v>4642</v>
          </cell>
          <cell r="J1068">
            <v>27.566957657818158</v>
          </cell>
        </row>
        <row r="1069">
          <cell r="D1069" t="str">
            <v>PORCE I I - GENERACIÓN</v>
          </cell>
          <cell r="F1069">
            <v>0</v>
          </cell>
          <cell r="G1069">
            <v>0</v>
          </cell>
          <cell r="H1069">
            <v>0</v>
          </cell>
          <cell r="I1069">
            <v>0</v>
          </cell>
          <cell r="J1069" t="str">
            <v>N.A.</v>
          </cell>
        </row>
        <row r="1070">
          <cell r="D1070" t="str">
            <v>NECHÍ</v>
          </cell>
          <cell r="F1070">
            <v>0</v>
          </cell>
          <cell r="G1070">
            <v>0</v>
          </cell>
          <cell r="H1070">
            <v>0</v>
          </cell>
          <cell r="I1070">
            <v>0</v>
          </cell>
          <cell r="J1070" t="str">
            <v>N.A.</v>
          </cell>
        </row>
        <row r="1071">
          <cell r="D1071" t="str">
            <v>GENERACIÓN Y REPOSIC. EQUIPOS FUTUROS</v>
          </cell>
          <cell r="F1071">
            <v>0</v>
          </cell>
          <cell r="G1071">
            <v>0</v>
          </cell>
          <cell r="H1071">
            <v>0</v>
          </cell>
          <cell r="I1071">
            <v>0</v>
          </cell>
          <cell r="J1071" t="str">
            <v>N.A.</v>
          </cell>
        </row>
        <row r="1072">
          <cell r="D1072" t="str">
            <v>TÉRMICAS</v>
          </cell>
          <cell r="F1072">
            <v>0</v>
          </cell>
          <cell r="G1072">
            <v>0</v>
          </cell>
          <cell r="H1072">
            <v>0</v>
          </cell>
          <cell r="I1072">
            <v>0</v>
          </cell>
          <cell r="J1072" t="str">
            <v>N.A.</v>
          </cell>
        </row>
        <row r="1073">
          <cell r="D1073" t="str">
            <v>REPOSIC. EQUIPOS PLAN EXPANSIÓN Y OTROS</v>
          </cell>
          <cell r="F1073">
            <v>0</v>
          </cell>
          <cell r="G1073">
            <v>0</v>
          </cell>
          <cell r="H1073">
            <v>0</v>
          </cell>
          <cell r="I1073">
            <v>0</v>
          </cell>
          <cell r="J1073" t="str">
            <v>N.A.</v>
          </cell>
        </row>
        <row r="1074">
          <cell r="D1074" t="str">
            <v>DISTRIBUCIÓN 1995 - 2000</v>
          </cell>
          <cell r="F1074">
            <v>0</v>
          </cell>
          <cell r="G1074">
            <v>0</v>
          </cell>
          <cell r="H1074">
            <v>0</v>
          </cell>
          <cell r="I1074">
            <v>0</v>
          </cell>
          <cell r="J1074" t="str">
            <v>N.A.</v>
          </cell>
        </row>
        <row r="1075">
          <cell r="D1075" t="str">
            <v>TRANSMISIÓN 1995 - 2000</v>
          </cell>
          <cell r="F1075">
            <v>0</v>
          </cell>
          <cell r="G1075">
            <v>0</v>
          </cell>
          <cell r="H1075">
            <v>0</v>
          </cell>
          <cell r="I1075">
            <v>0</v>
          </cell>
          <cell r="J1075" t="str">
            <v>N.A.</v>
          </cell>
        </row>
        <row r="1076">
          <cell r="D1076" t="str">
            <v>REDUCCIÓN PÉRDIDAS 1995 - 2000</v>
          </cell>
          <cell r="F1076">
            <v>0</v>
          </cell>
          <cell r="G1076">
            <v>0</v>
          </cell>
          <cell r="H1076">
            <v>0</v>
          </cell>
          <cell r="I1076">
            <v>0</v>
          </cell>
          <cell r="J1076" t="str">
            <v>N.A.</v>
          </cell>
        </row>
        <row r="1077">
          <cell r="D1077" t="str">
            <v>USO RACIONAL DE LA ENERGÍA</v>
          </cell>
          <cell r="F1077">
            <v>0</v>
          </cell>
          <cell r="G1077">
            <v>0</v>
          </cell>
          <cell r="H1077">
            <v>0</v>
          </cell>
          <cell r="I1077">
            <v>0</v>
          </cell>
          <cell r="J1077" t="str">
            <v>N.A.</v>
          </cell>
        </row>
        <row r="1078">
          <cell r="D1078" t="str">
            <v>PORCE I I   TRANSMISIÓN</v>
          </cell>
          <cell r="F1078">
            <v>0</v>
          </cell>
          <cell r="G1078">
            <v>0</v>
          </cell>
          <cell r="H1078">
            <v>0</v>
          </cell>
          <cell r="I1078">
            <v>0</v>
          </cell>
          <cell r="J1078" t="str">
            <v>N.A.</v>
          </cell>
        </row>
        <row r="1079">
          <cell r="D1079" t="str">
            <v>OTROS DE DISTRIBUCIÓN</v>
          </cell>
          <cell r="F1079">
            <v>0</v>
          </cell>
          <cell r="G1079">
            <v>0</v>
          </cell>
          <cell r="H1079">
            <v>0</v>
          </cell>
          <cell r="I1079">
            <v>0</v>
          </cell>
          <cell r="J1079" t="str">
            <v>N.A.</v>
          </cell>
        </row>
        <row r="1080">
          <cell r="D1080" t="str">
            <v>PLAN EXPANSIÓN, SUBTRANS. Y DISTRIBUCIÓN</v>
          </cell>
          <cell r="F1080">
            <v>0</v>
          </cell>
          <cell r="G1080">
            <v>0</v>
          </cell>
          <cell r="H1080">
            <v>0</v>
          </cell>
          <cell r="I1080">
            <v>0</v>
          </cell>
          <cell r="J1080" t="str">
            <v>N.A.</v>
          </cell>
        </row>
        <row r="1081">
          <cell r="C1081" t="str">
            <v>B.</v>
          </cell>
          <cell r="D1081" t="str">
            <v>ACTIVOS FIJOS</v>
          </cell>
          <cell r="F1081">
            <v>271</v>
          </cell>
          <cell r="G1081">
            <v>575</v>
          </cell>
          <cell r="H1081">
            <v>575</v>
          </cell>
          <cell r="I1081">
            <v>183</v>
          </cell>
          <cell r="J1081">
            <v>67.52767527675276</v>
          </cell>
        </row>
        <row r="1082">
          <cell r="C1082" t="str">
            <v>L.</v>
          </cell>
          <cell r="D1082" t="str">
            <v>ESTUDIOS</v>
          </cell>
          <cell r="F1082">
            <v>-1</v>
          </cell>
          <cell r="G1082">
            <v>-1</v>
          </cell>
          <cell r="H1082">
            <v>-1</v>
          </cell>
          <cell r="I1082">
            <v>0</v>
          </cell>
          <cell r="J1082" t="str">
            <v>N.A.</v>
          </cell>
        </row>
        <row r="1083">
          <cell r="E1083" t="str">
            <v>SUB - TOTAL PROGRAMAS  GAS</v>
          </cell>
          <cell r="F1083">
            <v>17109</v>
          </cell>
          <cell r="G1083">
            <v>13386</v>
          </cell>
          <cell r="H1083">
            <v>13386</v>
          </cell>
          <cell r="I1083">
            <v>4825</v>
          </cell>
          <cell r="J1083">
            <v>28.201531357764921</v>
          </cell>
        </row>
        <row r="1084">
          <cell r="B1084" t="str">
            <v>I I.</v>
          </cell>
          <cell r="D1084" t="str">
            <v>INVERSIONES  CORPORATIVAS</v>
          </cell>
        </row>
        <row r="1085">
          <cell r="C1085" t="str">
            <v>C.</v>
          </cell>
          <cell r="D1085" t="str">
            <v>PLAN MAESTRO INFORMATICA</v>
          </cell>
          <cell r="F1085">
            <v>0</v>
          </cell>
          <cell r="G1085">
            <v>249</v>
          </cell>
          <cell r="H1085">
            <v>249</v>
          </cell>
          <cell r="I1085">
            <v>213</v>
          </cell>
          <cell r="J1085">
            <v>85.542168674698786</v>
          </cell>
        </row>
        <row r="1086">
          <cell r="C1086" t="str">
            <v>D.</v>
          </cell>
          <cell r="D1086" t="str">
            <v>INGENIERÍA Y ADMINISTRACIÓN</v>
          </cell>
          <cell r="F1086">
            <v>0</v>
          </cell>
          <cell r="G1086">
            <v>0</v>
          </cell>
          <cell r="H1086">
            <v>0</v>
          </cell>
          <cell r="I1086">
            <v>0</v>
          </cell>
          <cell r="J1086" t="str">
            <v>N.A.</v>
          </cell>
        </row>
        <row r="1087">
          <cell r="C1087" t="str">
            <v>E.</v>
          </cell>
          <cell r="D1087" t="str">
            <v>EDIFICIO SEDE  E.P.M.</v>
          </cell>
          <cell r="F1087">
            <v>-909</v>
          </cell>
          <cell r="G1087">
            <v>-909</v>
          </cell>
          <cell r="H1087">
            <v>-909</v>
          </cell>
          <cell r="I1087">
            <v>0</v>
          </cell>
          <cell r="J1087" t="str">
            <v>N.A.</v>
          </cell>
        </row>
        <row r="1088">
          <cell r="E1088" t="str">
            <v>SUB - TOTAL PROGRAMAS CORPORATIVOS</v>
          </cell>
          <cell r="F1088">
            <v>-909</v>
          </cell>
          <cell r="G1088">
            <v>-660</v>
          </cell>
          <cell r="H1088">
            <v>-660</v>
          </cell>
          <cell r="I1088">
            <v>213</v>
          </cell>
          <cell r="J1088" t="str">
            <v>N.A.</v>
          </cell>
        </row>
        <row r="1089">
          <cell r="B1089" t="str">
            <v>I I I.</v>
          </cell>
          <cell r="D1089" t="str">
            <v>OTRAS INVERSIONES PROPIAS</v>
          </cell>
          <cell r="F1089">
            <v>6580</v>
          </cell>
          <cell r="G1089">
            <v>6580</v>
          </cell>
          <cell r="H1089">
            <v>6580</v>
          </cell>
          <cell r="I1089">
            <v>5221</v>
          </cell>
          <cell r="J1089">
            <v>79.346504559270514</v>
          </cell>
        </row>
        <row r="1090">
          <cell r="E1090" t="str">
            <v>TRANSMETANO</v>
          </cell>
          <cell r="F1090">
            <v>6580</v>
          </cell>
          <cell r="G1090">
            <v>6580</v>
          </cell>
          <cell r="H1090">
            <v>6580</v>
          </cell>
          <cell r="I1090">
            <v>5221</v>
          </cell>
          <cell r="J1090">
            <v>79.346504559270514</v>
          </cell>
        </row>
        <row r="1092">
          <cell r="B1092" t="str">
            <v>TOTAL INVERSIONES DISTRIBUCIÓN GAS</v>
          </cell>
          <cell r="F1092">
            <v>22780</v>
          </cell>
          <cell r="G1092">
            <v>19306</v>
          </cell>
          <cell r="H1092">
            <v>19306</v>
          </cell>
          <cell r="I1092">
            <v>10259</v>
          </cell>
          <cell r="J1092">
            <v>45.03511852502195</v>
          </cell>
        </row>
        <row r="1093">
          <cell r="B1093" t="str">
            <v>Depto. Programación y Control Presupuestal</v>
          </cell>
        </row>
        <row r="1094">
          <cell r="B1094" t="str">
            <v>U/EjecucEPM12.Xls.Grupo Ejecución</v>
          </cell>
        </row>
        <row r="1095">
          <cell r="E1095">
            <v>35505.516907291669</v>
          </cell>
        </row>
        <row r="1097">
          <cell r="B1097" t="str">
            <v>CONSOLIDADO EMPRESA DE ENERGÍA</v>
          </cell>
        </row>
        <row r="1098">
          <cell r="B1098" t="str">
            <v>EJECUCION PRESUPUESTAL DE INVERSIONES</v>
          </cell>
        </row>
        <row r="1099">
          <cell r="B1099">
            <v>1996</v>
          </cell>
        </row>
        <row r="1100">
          <cell r="B1100" t="str">
            <v>Millones de Pesos</v>
          </cell>
        </row>
        <row r="1101">
          <cell r="F1101" t="str">
            <v>Enero 01 - Diciembre 31</v>
          </cell>
          <cell r="G1101" t="str">
            <v>Presupuesto</v>
          </cell>
        </row>
        <row r="1102">
          <cell r="F1102" t="str">
            <v>Presupuesto    Año</v>
          </cell>
          <cell r="G1102" t="str">
            <v>Modificado Año</v>
          </cell>
          <cell r="H1102" t="str">
            <v>Ppto. Modif. Acumulado</v>
          </cell>
          <cell r="I1102" t="str">
            <v>Resultado     Año</v>
          </cell>
          <cell r="J1102" t="str">
            <v>Cumpl.                                                                                                                                             %</v>
          </cell>
        </row>
        <row r="1103">
          <cell r="B1103" t="str">
            <v>OBRAS EN PROGRESO Y ACTIVOS FIJOS</v>
          </cell>
        </row>
        <row r="1104">
          <cell r="B1104" t="str">
            <v>I.</v>
          </cell>
          <cell r="D1104" t="str">
            <v>INVERSIONES PROPIAS</v>
          </cell>
        </row>
        <row r="1105">
          <cell r="C1105" t="str">
            <v>A.</v>
          </cell>
          <cell r="D1105" t="str">
            <v>DISTRIBUCIÓN DOMICILIARIA GAS</v>
          </cell>
          <cell r="F1105">
            <v>16839</v>
          </cell>
          <cell r="G1105">
            <v>12812</v>
          </cell>
          <cell r="H1105">
            <v>12812</v>
          </cell>
          <cell r="I1105">
            <v>4642</v>
          </cell>
          <cell r="J1105">
            <v>27.566957657818158</v>
          </cell>
        </row>
        <row r="1106">
          <cell r="C1106" t="str">
            <v>B.</v>
          </cell>
          <cell r="D1106" t="str">
            <v>PORCE I I - GENERACIÓN</v>
          </cell>
          <cell r="F1106">
            <v>97323</v>
          </cell>
          <cell r="G1106">
            <v>97465</v>
          </cell>
          <cell r="H1106">
            <v>97465</v>
          </cell>
          <cell r="I1106">
            <v>56450</v>
          </cell>
          <cell r="J1106">
            <v>58.002733166877306</v>
          </cell>
        </row>
        <row r="1107">
          <cell r="C1107" t="str">
            <v>C.</v>
          </cell>
          <cell r="D1107" t="str">
            <v>NECHÍ</v>
          </cell>
          <cell r="F1107">
            <v>6122</v>
          </cell>
          <cell r="G1107">
            <v>3760</v>
          </cell>
          <cell r="H1107">
            <v>3760</v>
          </cell>
          <cell r="I1107">
            <v>3504</v>
          </cell>
          <cell r="J1107">
            <v>57.236197321136885</v>
          </cell>
        </row>
        <row r="1108">
          <cell r="C1108" t="str">
            <v>D.</v>
          </cell>
          <cell r="D1108" t="str">
            <v>GENERACIÓN Y REPOSIC. EQUIPOS FUTUROS</v>
          </cell>
          <cell r="F1108">
            <v>8957</v>
          </cell>
          <cell r="G1108">
            <v>10607</v>
          </cell>
          <cell r="H1108">
            <v>10607</v>
          </cell>
          <cell r="I1108">
            <v>4853</v>
          </cell>
          <cell r="J1108">
            <v>54.18108741766217</v>
          </cell>
        </row>
        <row r="1109">
          <cell r="C1109" t="str">
            <v>E.</v>
          </cell>
          <cell r="D1109" t="str">
            <v>TÉRMICAS</v>
          </cell>
          <cell r="F1109">
            <v>47679</v>
          </cell>
          <cell r="G1109">
            <v>45372</v>
          </cell>
          <cell r="H1109">
            <v>45372</v>
          </cell>
          <cell r="I1109">
            <v>13180</v>
          </cell>
          <cell r="J1109">
            <v>27.643197214706682</v>
          </cell>
        </row>
        <row r="1110">
          <cell r="C1110" t="str">
            <v>F.</v>
          </cell>
          <cell r="D1110" t="str">
            <v>REPOSIC. EQUIPOS PLAN EXPANSIÓN Y OTROS</v>
          </cell>
          <cell r="F1110">
            <v>994</v>
          </cell>
          <cell r="G1110">
            <v>2726</v>
          </cell>
          <cell r="H1110">
            <v>2726</v>
          </cell>
          <cell r="I1110">
            <v>2763</v>
          </cell>
          <cell r="J1110">
            <v>277.9678068410463</v>
          </cell>
        </row>
        <row r="1111">
          <cell r="C1111" t="str">
            <v>G.</v>
          </cell>
          <cell r="D1111" t="str">
            <v>DISTRIBUCIÓN 1995 - 2000</v>
          </cell>
          <cell r="F1111">
            <v>15072</v>
          </cell>
          <cell r="G1111">
            <v>16821</v>
          </cell>
          <cell r="H1111">
            <v>16821</v>
          </cell>
          <cell r="I1111">
            <v>14680</v>
          </cell>
          <cell r="J1111">
            <v>97.399150743099781</v>
          </cell>
        </row>
        <row r="1112">
          <cell r="C1112" t="str">
            <v>H.</v>
          </cell>
          <cell r="D1112" t="str">
            <v>TRANSMISIÓN 1995 - 2000</v>
          </cell>
          <cell r="F1112">
            <v>1472</v>
          </cell>
          <cell r="G1112">
            <v>2978</v>
          </cell>
          <cell r="H1112">
            <v>2978</v>
          </cell>
          <cell r="I1112">
            <v>1908</v>
          </cell>
          <cell r="J1112">
            <v>129.61956521739131</v>
          </cell>
        </row>
        <row r="1113">
          <cell r="C1113" t="str">
            <v>I.</v>
          </cell>
          <cell r="D1113" t="str">
            <v>REDUCCIÓN PÉRDIDAS 1995 - 2000</v>
          </cell>
          <cell r="F1113">
            <v>6846</v>
          </cell>
          <cell r="G1113">
            <v>5623</v>
          </cell>
          <cell r="H1113">
            <v>5623</v>
          </cell>
          <cell r="I1113">
            <v>5449</v>
          </cell>
          <cell r="J1113">
            <v>79.593923458954123</v>
          </cell>
        </row>
        <row r="1114">
          <cell r="C1114" t="str">
            <v>J.</v>
          </cell>
          <cell r="D1114" t="str">
            <v>USO RACIONAL DE LA ENERGÍA</v>
          </cell>
          <cell r="F1114">
            <v>1196</v>
          </cell>
          <cell r="G1114">
            <v>1456</v>
          </cell>
          <cell r="H1114">
            <v>1456</v>
          </cell>
          <cell r="I1114">
            <v>601</v>
          </cell>
          <cell r="J1114">
            <v>50.250836120401345</v>
          </cell>
        </row>
        <row r="1115">
          <cell r="C1115" t="str">
            <v>K.</v>
          </cell>
          <cell r="D1115" t="str">
            <v>PORCE I I   TRANSMISIÓN</v>
          </cell>
          <cell r="F1115">
            <v>1516</v>
          </cell>
          <cell r="G1115">
            <v>2794</v>
          </cell>
          <cell r="H1115">
            <v>2794</v>
          </cell>
          <cell r="I1115">
            <v>1700</v>
          </cell>
          <cell r="J1115">
            <v>112.13720316622691</v>
          </cell>
        </row>
        <row r="1116">
          <cell r="C1116" t="str">
            <v>L.</v>
          </cell>
          <cell r="D1116" t="str">
            <v>OTROS DE DISTRIBUCIÓN</v>
          </cell>
          <cell r="F1116">
            <v>4394</v>
          </cell>
          <cell r="G1116">
            <v>4323</v>
          </cell>
          <cell r="H1116">
            <v>4323</v>
          </cell>
          <cell r="I1116">
            <v>3709</v>
          </cell>
          <cell r="J1116">
            <v>84.410559854346829</v>
          </cell>
        </row>
        <row r="1117">
          <cell r="C1117" t="str">
            <v>M.</v>
          </cell>
          <cell r="D1117" t="str">
            <v>PLAN EXPANSIÓN, SUBTRANS. Y DISTRIBUCIÓN</v>
          </cell>
          <cell r="F1117">
            <v>0</v>
          </cell>
          <cell r="G1117">
            <v>12</v>
          </cell>
          <cell r="H1117">
            <v>12</v>
          </cell>
          <cell r="I1117">
            <v>1457</v>
          </cell>
          <cell r="J1117" t="str">
            <v>N.A.</v>
          </cell>
        </row>
        <row r="1118">
          <cell r="C1118" t="str">
            <v>N.</v>
          </cell>
          <cell r="D1118" t="str">
            <v>ACTIVOS FIJOS</v>
          </cell>
          <cell r="F1118">
            <v>20531</v>
          </cell>
          <cell r="G1118">
            <v>19153</v>
          </cell>
          <cell r="H1118">
            <v>19153</v>
          </cell>
          <cell r="I1118">
            <v>18665</v>
          </cell>
          <cell r="J1118">
            <v>90.911304856071311</v>
          </cell>
        </row>
        <row r="1119">
          <cell r="C1119" t="str">
            <v>O.</v>
          </cell>
          <cell r="D1119" t="str">
            <v>ESTUDIOS</v>
          </cell>
          <cell r="F1119">
            <v>4049</v>
          </cell>
          <cell r="G1119">
            <v>3984</v>
          </cell>
          <cell r="H1119">
            <v>3984</v>
          </cell>
          <cell r="I1119">
            <v>3347</v>
          </cell>
          <cell r="J1119">
            <v>82.662385774265246</v>
          </cell>
        </row>
        <row r="1120">
          <cell r="E1120" t="str">
            <v>SUB - TOTAL PROGRAMAS ENERGIA</v>
          </cell>
          <cell r="F1120">
            <v>232990</v>
          </cell>
          <cell r="G1120">
            <v>229886</v>
          </cell>
          <cell r="H1120">
            <v>229886</v>
          </cell>
          <cell r="I1120">
            <v>136908</v>
          </cell>
          <cell r="J1120">
            <v>58.761320228335975</v>
          </cell>
        </row>
        <row r="1121">
          <cell r="B1121" t="str">
            <v>I I.</v>
          </cell>
          <cell r="D1121" t="str">
            <v>INVERSIONES  CORPORATIVAS</v>
          </cell>
        </row>
        <row r="1122">
          <cell r="C1122" t="str">
            <v>P.</v>
          </cell>
          <cell r="D1122" t="str">
            <v>PLAN MAESTRO INFORMATICA</v>
          </cell>
          <cell r="F1122">
            <v>6641</v>
          </cell>
          <cell r="G1122">
            <v>5837</v>
          </cell>
          <cell r="H1122">
            <v>5837</v>
          </cell>
          <cell r="I1122">
            <v>3266</v>
          </cell>
          <cell r="J1122">
            <v>49.179340460773979</v>
          </cell>
        </row>
        <row r="1123">
          <cell r="C1123" t="str">
            <v>Q.</v>
          </cell>
          <cell r="D1123" t="str">
            <v>INGENIERÍA Y ADMINISTRACIÓN</v>
          </cell>
          <cell r="F1123">
            <v>9556</v>
          </cell>
          <cell r="G1123">
            <v>12364</v>
          </cell>
          <cell r="H1123">
            <v>12364</v>
          </cell>
          <cell r="I1123">
            <v>8138</v>
          </cell>
          <cell r="J1123">
            <v>85.16115529510256</v>
          </cell>
        </row>
        <row r="1124">
          <cell r="C1124" t="str">
            <v>R.</v>
          </cell>
          <cell r="D1124" t="str">
            <v>EDIFICIO SEDE  E.P.M.</v>
          </cell>
          <cell r="F1124">
            <v>25188</v>
          </cell>
          <cell r="G1124">
            <v>24715</v>
          </cell>
          <cell r="H1124">
            <v>24715</v>
          </cell>
          <cell r="I1124">
            <v>21104</v>
          </cell>
          <cell r="J1124">
            <v>83.785929807845008</v>
          </cell>
        </row>
        <row r="1125">
          <cell r="E1125" t="str">
            <v>SUB - TOTAL PROGRAMAS CORPORATIVOS</v>
          </cell>
          <cell r="F1125">
            <v>41385</v>
          </cell>
          <cell r="G1125">
            <v>42916</v>
          </cell>
          <cell r="H1125">
            <v>42916</v>
          </cell>
          <cell r="I1125">
            <v>32508</v>
          </cell>
          <cell r="J1125">
            <v>78.550199347589711</v>
          </cell>
        </row>
        <row r="1126">
          <cell r="B1126" t="str">
            <v>I I I.</v>
          </cell>
          <cell r="D1126" t="str">
            <v>OTRAS INVERSIONES PROPIAS</v>
          </cell>
          <cell r="F1126">
            <v>10080</v>
          </cell>
          <cell r="G1126">
            <v>10080</v>
          </cell>
          <cell r="H1126">
            <v>10080</v>
          </cell>
          <cell r="I1126">
            <v>5512</v>
          </cell>
          <cell r="J1126">
            <v>54.682539682539677</v>
          </cell>
        </row>
        <row r="1127">
          <cell r="E1127" t="str">
            <v>EADE</v>
          </cell>
          <cell r="F1127">
            <v>3500</v>
          </cell>
          <cell r="G1127">
            <v>3500</v>
          </cell>
          <cell r="H1127">
            <v>3500</v>
          </cell>
          <cell r="I1127">
            <v>0</v>
          </cell>
          <cell r="J1127">
            <v>0</v>
          </cell>
        </row>
        <row r="1128">
          <cell r="E1128" t="str">
            <v>FEN</v>
          </cell>
          <cell r="F1128">
            <v>0</v>
          </cell>
          <cell r="G1128">
            <v>0</v>
          </cell>
          <cell r="H1128">
            <v>0</v>
          </cell>
          <cell r="I1128">
            <v>291</v>
          </cell>
          <cell r="J1128" t="str">
            <v>N.A.</v>
          </cell>
        </row>
        <row r="1129">
          <cell r="E1129" t="str">
            <v>TRANSMETANO</v>
          </cell>
          <cell r="F1129">
            <v>6580</v>
          </cell>
          <cell r="G1129">
            <v>6580</v>
          </cell>
          <cell r="H1129">
            <v>6580</v>
          </cell>
          <cell r="I1129">
            <v>5221</v>
          </cell>
          <cell r="J1129">
            <v>79.346504559270514</v>
          </cell>
        </row>
        <row r="1131">
          <cell r="B1131" t="str">
            <v>TOTAL INVERSIONES ENERGÍA</v>
          </cell>
          <cell r="F1131">
            <v>284455</v>
          </cell>
          <cell r="G1131">
            <v>282882</v>
          </cell>
          <cell r="H1131">
            <v>282882</v>
          </cell>
          <cell r="I1131">
            <v>174928</v>
          </cell>
          <cell r="J1131">
            <v>61.495842927703862</v>
          </cell>
        </row>
        <row r="1132">
          <cell r="B1132" t="str">
            <v>Depto. Programación y Control Presupuestal</v>
          </cell>
        </row>
        <row r="1133">
          <cell r="B1133" t="str">
            <v>U/EjecucEPM12.Xls.Grupo Ejecución</v>
          </cell>
        </row>
        <row r="1134">
          <cell r="E1134">
            <v>35505.516907291669</v>
          </cell>
        </row>
        <row r="1136">
          <cell r="B1136" t="str">
            <v>EMPRESA DE TELECOMUNICACIONES</v>
          </cell>
        </row>
        <row r="1137">
          <cell r="B1137" t="str">
            <v>EJECUCION PRESUPUESTAL DE INVERSIONES</v>
          </cell>
        </row>
        <row r="1138">
          <cell r="B1138">
            <v>1996</v>
          </cell>
        </row>
        <row r="1139">
          <cell r="B1139" t="str">
            <v>Millones de Pesos</v>
          </cell>
        </row>
        <row r="1140">
          <cell r="F1140" t="str">
            <v>Enero 01 - Diciembre 31</v>
          </cell>
          <cell r="G1140" t="str">
            <v>Presupuesto</v>
          </cell>
        </row>
        <row r="1141">
          <cell r="F1141" t="str">
            <v>Presupuesto    Año</v>
          </cell>
          <cell r="G1141" t="str">
            <v>Modificado Año</v>
          </cell>
          <cell r="H1141" t="str">
            <v>Ppto. Modif. Acumulado</v>
          </cell>
          <cell r="I1141" t="str">
            <v>Resultado     Año</v>
          </cell>
          <cell r="J1141" t="str">
            <v>Cumpl.                                                                                                                                             %</v>
          </cell>
        </row>
        <row r="1142">
          <cell r="B1142" t="str">
            <v>OBRAS EN PROGRESO Y ACTIVOS FIJOS</v>
          </cell>
        </row>
        <row r="1143">
          <cell r="B1143" t="str">
            <v>I.</v>
          </cell>
          <cell r="D1143" t="str">
            <v>INVERSIONES PROPIAS</v>
          </cell>
        </row>
        <row r="1144">
          <cell r="C1144" t="str">
            <v>A.</v>
          </cell>
          <cell r="D1144" t="str">
            <v>PLAN REPOSICIÓN</v>
          </cell>
          <cell r="F1144">
            <v>12991</v>
          </cell>
          <cell r="G1144">
            <v>10388</v>
          </cell>
          <cell r="H1144">
            <v>10388</v>
          </cell>
          <cell r="I1144">
            <v>8697</v>
          </cell>
          <cell r="J1144">
            <v>66.946347471326305</v>
          </cell>
        </row>
        <row r="1145">
          <cell r="C1145" t="str">
            <v>B.</v>
          </cell>
          <cell r="D1145" t="str">
            <v>VÍA RADIO CONVENCIONAL</v>
          </cell>
          <cell r="F1145">
            <v>10</v>
          </cell>
          <cell r="G1145">
            <v>10</v>
          </cell>
          <cell r="H1145">
            <v>10</v>
          </cell>
          <cell r="I1145">
            <v>0</v>
          </cell>
          <cell r="J1145">
            <v>0</v>
          </cell>
        </row>
        <row r="1146">
          <cell r="C1146" t="str">
            <v>C.</v>
          </cell>
          <cell r="D1146" t="str">
            <v>PLAN 1995 - 1999</v>
          </cell>
          <cell r="F1146">
            <v>26484</v>
          </cell>
          <cell r="G1146">
            <v>27199</v>
          </cell>
          <cell r="H1146">
            <v>27199</v>
          </cell>
          <cell r="I1146">
            <v>23897</v>
          </cell>
          <cell r="J1146">
            <v>90.231838090922821</v>
          </cell>
        </row>
        <row r="1147">
          <cell r="C1147" t="str">
            <v>D.</v>
          </cell>
          <cell r="D1147" t="str">
            <v>PROYECTOS ESPECIALES</v>
          </cell>
          <cell r="F1147">
            <v>5893</v>
          </cell>
          <cell r="G1147">
            <v>5882</v>
          </cell>
          <cell r="H1147">
            <v>5882</v>
          </cell>
          <cell r="I1147">
            <v>2317</v>
          </cell>
          <cell r="J1147">
            <v>39.31783471915832</v>
          </cell>
        </row>
        <row r="1148">
          <cell r="C1148" t="str">
            <v>E.</v>
          </cell>
          <cell r="D1148" t="str">
            <v>PLAN ORIENTE CERCANO</v>
          </cell>
          <cell r="F1148">
            <v>1572</v>
          </cell>
          <cell r="G1148">
            <v>1066</v>
          </cell>
          <cell r="H1148">
            <v>1066</v>
          </cell>
          <cell r="I1148">
            <v>757</v>
          </cell>
          <cell r="J1148">
            <v>48.155216284987276</v>
          </cell>
        </row>
        <row r="1149">
          <cell r="C1149" t="str">
            <v>F.</v>
          </cell>
          <cell r="D1149" t="str">
            <v>OTROS  PROGRAMAS</v>
          </cell>
          <cell r="F1149">
            <v>60</v>
          </cell>
          <cell r="G1149">
            <v>60</v>
          </cell>
          <cell r="H1149">
            <v>60</v>
          </cell>
          <cell r="I1149">
            <v>39</v>
          </cell>
          <cell r="J1149">
            <v>65</v>
          </cell>
        </row>
        <row r="1150">
          <cell r="C1150" t="str">
            <v>G.</v>
          </cell>
          <cell r="D1150" t="str">
            <v>ESTUDIOS</v>
          </cell>
          <cell r="F1150">
            <v>237</v>
          </cell>
          <cell r="G1150">
            <v>284</v>
          </cell>
          <cell r="H1150">
            <v>284</v>
          </cell>
          <cell r="I1150">
            <v>115</v>
          </cell>
          <cell r="J1150">
            <v>48.52320675105485</v>
          </cell>
        </row>
        <row r="1151">
          <cell r="C1151" t="str">
            <v>H.</v>
          </cell>
          <cell r="D1151" t="str">
            <v>ACTIVOS FIJOS</v>
          </cell>
          <cell r="F1151">
            <v>2327</v>
          </cell>
          <cell r="G1151">
            <v>3940</v>
          </cell>
          <cell r="H1151">
            <v>3940</v>
          </cell>
          <cell r="I1151">
            <v>6019</v>
          </cell>
          <cell r="J1151">
            <v>258.65921787709499</v>
          </cell>
        </row>
        <row r="1152">
          <cell r="E1152" t="str">
            <v>SUB - TOTAL PROGRAMAS TELECCIONES</v>
          </cell>
          <cell r="F1152">
            <v>49574</v>
          </cell>
          <cell r="G1152">
            <v>48829</v>
          </cell>
          <cell r="H1152">
            <v>48829</v>
          </cell>
          <cell r="I1152">
            <v>41841</v>
          </cell>
          <cell r="J1152">
            <v>84.401097349417029</v>
          </cell>
        </row>
        <row r="1153">
          <cell r="B1153" t="str">
            <v>I I.</v>
          </cell>
          <cell r="D1153" t="str">
            <v>INVERSIONES  DE OTRAS EMPRESAS</v>
          </cell>
        </row>
        <row r="1154">
          <cell r="C1154" t="str">
            <v>I.</v>
          </cell>
          <cell r="D1154" t="str">
            <v>PORCE I I - GENERACIÓN</v>
          </cell>
          <cell r="F1154">
            <v>242</v>
          </cell>
          <cell r="G1154">
            <v>248</v>
          </cell>
          <cell r="H1154">
            <v>248</v>
          </cell>
          <cell r="I1154">
            <v>242</v>
          </cell>
          <cell r="J1154">
            <v>97.58064516129032</v>
          </cell>
        </row>
        <row r="1155">
          <cell r="C1155" t="str">
            <v>J.</v>
          </cell>
          <cell r="D1155" t="str">
            <v>OTROS DE DISTRIBUCIÓN</v>
          </cell>
          <cell r="F1155">
            <v>37</v>
          </cell>
          <cell r="G1155">
            <v>53</v>
          </cell>
          <cell r="H1155">
            <v>53</v>
          </cell>
          <cell r="I1155">
            <v>60</v>
          </cell>
          <cell r="J1155">
            <v>113.20754716981132</v>
          </cell>
        </row>
        <row r="1156">
          <cell r="E1156" t="str">
            <v>SUB-TOTAL INV. DE OTRAS EMPRESAS</v>
          </cell>
          <cell r="F1156">
            <v>279</v>
          </cell>
          <cell r="G1156">
            <v>301</v>
          </cell>
          <cell r="H1156">
            <v>301</v>
          </cell>
          <cell r="I1156">
            <v>302</v>
          </cell>
          <cell r="J1156">
            <v>100.33222591362126</v>
          </cell>
        </row>
        <row r="1157">
          <cell r="B1157" t="str">
            <v>I I.</v>
          </cell>
          <cell r="D1157" t="str">
            <v>INVERSIONES  CORPORATIVAS</v>
          </cell>
        </row>
        <row r="1158">
          <cell r="C1158" t="str">
            <v>I.</v>
          </cell>
          <cell r="D1158" t="str">
            <v>PLAN MAESTRO INFORMATICA</v>
          </cell>
          <cell r="F1158">
            <v>3180</v>
          </cell>
          <cell r="G1158">
            <v>3253</v>
          </cell>
          <cell r="H1158">
            <v>3253</v>
          </cell>
          <cell r="I1158">
            <v>1321</v>
          </cell>
          <cell r="J1158">
            <v>41.540880503144656</v>
          </cell>
        </row>
        <row r="1159">
          <cell r="C1159" t="str">
            <v>J.</v>
          </cell>
          <cell r="D1159" t="str">
            <v>INGENIERÍA Y ADMINISTRACIÓN</v>
          </cell>
          <cell r="F1159">
            <v>2796</v>
          </cell>
          <cell r="G1159">
            <v>3307</v>
          </cell>
          <cell r="H1159">
            <v>3307</v>
          </cell>
          <cell r="I1159">
            <v>2499</v>
          </cell>
          <cell r="J1159">
            <v>89.377682403433482</v>
          </cell>
        </row>
        <row r="1160">
          <cell r="C1160" t="str">
            <v>K.</v>
          </cell>
          <cell r="D1160" t="str">
            <v>EDIFICIO SEDE  E.P.M.</v>
          </cell>
          <cell r="F1160">
            <v>10925</v>
          </cell>
          <cell r="G1160">
            <v>10940</v>
          </cell>
          <cell r="H1160">
            <v>10940</v>
          </cell>
          <cell r="I1160">
            <v>9268</v>
          </cell>
          <cell r="J1160">
            <v>84.832951945080097</v>
          </cell>
        </row>
        <row r="1161">
          <cell r="E1161" t="str">
            <v>SUB - TOTAL PROGRAMAS CORPORATIVOS</v>
          </cell>
          <cell r="F1161">
            <v>16901</v>
          </cell>
          <cell r="G1161">
            <v>17500</v>
          </cell>
          <cell r="H1161">
            <v>17500</v>
          </cell>
          <cell r="I1161">
            <v>13088</v>
          </cell>
          <cell r="J1161">
            <v>77.439204780782205</v>
          </cell>
        </row>
        <row r="1162">
          <cell r="B1162" t="str">
            <v>I I I.</v>
          </cell>
          <cell r="D1162" t="str">
            <v>OTRAS INVERSIONES PROPIAS</v>
          </cell>
          <cell r="F1162">
            <v>49130</v>
          </cell>
          <cell r="G1162">
            <v>49130</v>
          </cell>
          <cell r="H1162">
            <v>49130</v>
          </cell>
          <cell r="I1162">
            <v>47820</v>
          </cell>
          <cell r="J1162">
            <v>97.333604722165674</v>
          </cell>
        </row>
        <row r="1163">
          <cell r="E1163" t="str">
            <v>INCIDENCIA  NIVEL LOCAL Y NACIONAL</v>
          </cell>
          <cell r="F1163">
            <v>49130</v>
          </cell>
          <cell r="G1163">
            <v>49130</v>
          </cell>
          <cell r="H1163">
            <v>49130</v>
          </cell>
          <cell r="I1163">
            <v>47820</v>
          </cell>
          <cell r="J1163">
            <v>97.333604722165674</v>
          </cell>
        </row>
        <row r="1165">
          <cell r="B1165" t="str">
            <v>TOTAL INVERSIONES TELECCIONES</v>
          </cell>
          <cell r="F1165">
            <v>115605</v>
          </cell>
          <cell r="G1165">
            <v>115459</v>
          </cell>
          <cell r="H1165">
            <v>115459</v>
          </cell>
          <cell r="I1165">
            <v>102749</v>
          </cell>
          <cell r="J1165">
            <v>88.991763309919534</v>
          </cell>
        </row>
        <row r="1166">
          <cell r="B1166" t="str">
            <v>División Programación Financiera</v>
          </cell>
        </row>
        <row r="1167">
          <cell r="B1167" t="str">
            <v>Depto. Programación y Control Presupuestal</v>
          </cell>
        </row>
        <row r="1168">
          <cell r="B1168" t="str">
            <v>U/EjecucEPM12.Xls.Grupo Ejecución</v>
          </cell>
        </row>
        <row r="1169">
          <cell r="E1169">
            <v>35505.516907291669</v>
          </cell>
        </row>
        <row r="1171">
          <cell r="M1171" t="str">
            <v>EMPRESA DE ACUEDUCTO</v>
          </cell>
        </row>
        <row r="1172">
          <cell r="M1172" t="str">
            <v>EJECUCION PRESUPUESTAL DE INVERSIONES</v>
          </cell>
        </row>
        <row r="1173">
          <cell r="M1173" t="str">
            <v>Enero 01 - Diciembre 31</v>
          </cell>
        </row>
        <row r="1174">
          <cell r="M1174" t="str">
            <v>Millones de Pesos</v>
          </cell>
        </row>
        <row r="1175">
          <cell r="O1175" t="str">
            <v>Presupto.</v>
          </cell>
          <cell r="P1175" t="str">
            <v>Ppto</v>
          </cell>
          <cell r="Q1175" t="str">
            <v>Presupto.</v>
          </cell>
          <cell r="R1175" t="str">
            <v>Resultado</v>
          </cell>
          <cell r="S1175" t="str">
            <v>Cumpl.</v>
          </cell>
          <cell r="U1175" t="str">
            <v>Adjudicado</v>
          </cell>
          <cell r="V1175" t="str">
            <v>Estimado a Dic/96</v>
          </cell>
        </row>
        <row r="1176">
          <cell r="O1176" t="str">
            <v>Inicial                                                                                                                                                      Año</v>
          </cell>
          <cell r="P1176" t="str">
            <v>Modif.                                                                                                                                   Año</v>
          </cell>
          <cell r="Q1176" t="str">
            <v>Acum.                                                                                                                                      a la fecha</v>
          </cell>
          <cell r="R1176" t="str">
            <v>Acum.                                                                                                                                      a la fecha</v>
          </cell>
          <cell r="S1176" t="str">
            <v>%</v>
          </cell>
          <cell r="U1176" t="str">
            <v>a la fecha                                                                                                                                %</v>
          </cell>
          <cell r="V1176" t="str">
            <v>Resultado                                                                                                                     Esperado</v>
          </cell>
          <cell r="W1176" t="str">
            <v>Cumpl.                                                                                                                                             %</v>
          </cell>
          <cell r="Y1176" t="str">
            <v>Comentarios a la Inversión Estimada</v>
          </cell>
        </row>
        <row r="1177">
          <cell r="N1177" t="str">
            <v>PLAN DESARROLLO SANEAMIENTO RIO MEDELLÍN ACUEDUCTO</v>
          </cell>
          <cell r="O1177">
            <v>20392.7</v>
          </cell>
          <cell r="P1177">
            <v>23484</v>
          </cell>
          <cell r="Q1177">
            <v>23484</v>
          </cell>
          <cell r="R1177">
            <v>20678</v>
          </cell>
          <cell r="S1177">
            <v>88.051439277806168</v>
          </cell>
          <cell r="W1177">
            <v>0</v>
          </cell>
        </row>
        <row r="1178">
          <cell r="N1178" t="str">
            <v>PLAN EXPANSIÓN Y OTROS</v>
          </cell>
          <cell r="O1178">
            <v>10727</v>
          </cell>
          <cell r="P1178">
            <v>9514</v>
          </cell>
          <cell r="Q1178">
            <v>9514</v>
          </cell>
          <cell r="R1178">
            <v>4855</v>
          </cell>
          <cell r="S1178">
            <v>51.03006096279168</v>
          </cell>
          <cell r="W1178">
            <v>0</v>
          </cell>
        </row>
        <row r="1179">
          <cell r="N1179" t="str">
            <v>PROGRAMA GIRARDOTA</v>
          </cell>
          <cell r="O1179">
            <v>495</v>
          </cell>
          <cell r="P1179">
            <v>946</v>
          </cell>
          <cell r="Q1179">
            <v>946</v>
          </cell>
          <cell r="R1179">
            <v>681</v>
          </cell>
          <cell r="S1179">
            <v>71.987315010570825</v>
          </cell>
          <cell r="W1179">
            <v>0</v>
          </cell>
        </row>
        <row r="1180">
          <cell r="N1180" t="str">
            <v>PROGRAMA PLAN BIENAL</v>
          </cell>
          <cell r="O1180">
            <v>0</v>
          </cell>
          <cell r="P1180">
            <v>235</v>
          </cell>
          <cell r="Q1180">
            <v>235</v>
          </cell>
          <cell r="R1180">
            <v>-47</v>
          </cell>
          <cell r="S1180">
            <v>-20</v>
          </cell>
          <cell r="W1180" t="str">
            <v>N.A.</v>
          </cell>
        </row>
        <row r="1181">
          <cell r="N1181" t="str">
            <v>PROGRAMA ESTUDIOS</v>
          </cell>
          <cell r="O1181">
            <v>55</v>
          </cell>
          <cell r="P1181">
            <v>56</v>
          </cell>
          <cell r="Q1181">
            <v>56</v>
          </cell>
          <cell r="R1181">
            <v>9</v>
          </cell>
          <cell r="S1181">
            <v>16.071428571428573</v>
          </cell>
          <cell r="W1181">
            <v>0</v>
          </cell>
        </row>
        <row r="1182">
          <cell r="N1182" t="str">
            <v>PROGRAMA ACTIVOS FIJOS</v>
          </cell>
          <cell r="O1182">
            <v>1311</v>
          </cell>
          <cell r="P1182">
            <v>1858</v>
          </cell>
          <cell r="Q1182">
            <v>1858</v>
          </cell>
          <cell r="R1182">
            <v>3225</v>
          </cell>
          <cell r="S1182">
            <v>173.57373519913887</v>
          </cell>
          <cell r="W1182">
            <v>0</v>
          </cell>
        </row>
        <row r="1184">
          <cell r="N1184" t="str">
            <v>TOTAL INVERSIONES ACUEDUCTO</v>
          </cell>
          <cell r="O1184">
            <v>32980.699999999997</v>
          </cell>
          <cell r="P1184">
            <v>36093</v>
          </cell>
          <cell r="Q1184">
            <v>36093</v>
          </cell>
          <cell r="R1184">
            <v>29401</v>
          </cell>
          <cell r="S1184">
            <v>81.459008672041662</v>
          </cell>
          <cell r="V1184">
            <v>0</v>
          </cell>
          <cell r="W1184">
            <v>0</v>
          </cell>
        </row>
        <row r="1185">
          <cell r="M1185" t="str">
            <v>División Programación Financiera</v>
          </cell>
        </row>
        <row r="1186">
          <cell r="M1186" t="str">
            <v>Depto. Programación y Control Presupuestal</v>
          </cell>
        </row>
        <row r="1187">
          <cell r="M1187" t="str">
            <v>U/EjecucEPM12.Xls.Grupo Ejecución</v>
          </cell>
        </row>
        <row r="1190">
          <cell r="M1190" t="str">
            <v>EMPRESA DE ALCANTARILLADO</v>
          </cell>
        </row>
        <row r="1191">
          <cell r="M1191" t="str">
            <v>EJECUCION PRESUPUESTAL DE INVERSIONES</v>
          </cell>
        </row>
        <row r="1192">
          <cell r="M1192" t="str">
            <v>Enero 01 - Diciembre 31</v>
          </cell>
        </row>
        <row r="1193">
          <cell r="M1193" t="str">
            <v>Millones de Pesos</v>
          </cell>
        </row>
        <row r="1194">
          <cell r="O1194" t="str">
            <v>Presupto.</v>
          </cell>
          <cell r="P1194" t="str">
            <v>Ppto</v>
          </cell>
          <cell r="Q1194" t="str">
            <v>Presupto.</v>
          </cell>
          <cell r="R1194" t="str">
            <v>Resultado</v>
          </cell>
          <cell r="S1194" t="str">
            <v>Cumpl.</v>
          </cell>
          <cell r="U1194" t="str">
            <v>Adjudicado</v>
          </cell>
          <cell r="V1194" t="str">
            <v>Estimado a Dic/96</v>
          </cell>
        </row>
        <row r="1195">
          <cell r="O1195" t="str">
            <v>Inicial                                                                                                                                                      Año</v>
          </cell>
          <cell r="P1195" t="str">
            <v>Modif.                                                                                                                                   Año</v>
          </cell>
          <cell r="Q1195" t="str">
            <v>Acum.                                                                                                                                      a la fecha</v>
          </cell>
          <cell r="R1195" t="str">
            <v>Acum.                                                                                                                                      a la fecha</v>
          </cell>
          <cell r="S1195" t="str">
            <v>%</v>
          </cell>
          <cell r="U1195" t="str">
            <v>a la fecha                                                                                                                                %</v>
          </cell>
          <cell r="V1195" t="str">
            <v>Resultado                                                                                                                     Esperado</v>
          </cell>
          <cell r="W1195" t="str">
            <v>Cumpl.                                                                                                                                             %</v>
          </cell>
          <cell r="Y1195" t="str">
            <v>Comentarios a la Inversión Estimada</v>
          </cell>
        </row>
        <row r="1196">
          <cell r="N1196" t="str">
            <v>PLAN DESARROLLO SANEAMIENTO RIO MEDELLÍN ACUEDUCTO</v>
          </cell>
          <cell r="O1196">
            <v>36490</v>
          </cell>
          <cell r="P1196">
            <v>32422</v>
          </cell>
          <cell r="Q1196">
            <v>32422</v>
          </cell>
          <cell r="R1196">
            <v>19908</v>
          </cell>
          <cell r="S1196">
            <v>61.402751218308559</v>
          </cell>
          <cell r="W1196">
            <v>0</v>
          </cell>
        </row>
        <row r="1197">
          <cell r="N1197" t="str">
            <v>PLAN EXPANSIÓN Y OTROS</v>
          </cell>
          <cell r="O1197">
            <v>8398</v>
          </cell>
          <cell r="P1197">
            <v>6508</v>
          </cell>
          <cell r="Q1197">
            <v>6508</v>
          </cell>
          <cell r="R1197">
            <v>2409</v>
          </cell>
          <cell r="S1197">
            <v>37.0159803318992</v>
          </cell>
          <cell r="W1197">
            <v>0</v>
          </cell>
        </row>
        <row r="1198">
          <cell r="N1198" t="str">
            <v>PROGRAMA GIRARDOTA</v>
          </cell>
          <cell r="O1198">
            <v>0</v>
          </cell>
          <cell r="P1198">
            <v>0</v>
          </cell>
          <cell r="Q1198">
            <v>0</v>
          </cell>
          <cell r="R1198">
            <v>0</v>
          </cell>
          <cell r="S1198" t="str">
            <v>N.A.</v>
          </cell>
          <cell r="W1198" t="str">
            <v>N.A.</v>
          </cell>
        </row>
        <row r="1199">
          <cell r="N1199" t="str">
            <v>PROGRAMA PLAN BIENAL</v>
          </cell>
          <cell r="O1199">
            <v>0</v>
          </cell>
          <cell r="P1199">
            <v>1717</v>
          </cell>
          <cell r="Q1199">
            <v>1717</v>
          </cell>
          <cell r="R1199">
            <v>1603</v>
          </cell>
          <cell r="S1199">
            <v>93.36051252184042</v>
          </cell>
          <cell r="W1199" t="str">
            <v>N.A.</v>
          </cell>
        </row>
        <row r="1200">
          <cell r="N1200" t="str">
            <v>PROGRAMA ESTUDIOS</v>
          </cell>
          <cell r="O1200">
            <v>49</v>
          </cell>
          <cell r="P1200">
            <v>49</v>
          </cell>
          <cell r="Q1200">
            <v>49</v>
          </cell>
          <cell r="R1200">
            <v>3</v>
          </cell>
          <cell r="S1200">
            <v>6.1224489795918364</v>
          </cell>
          <cell r="W1200">
            <v>0</v>
          </cell>
        </row>
        <row r="1201">
          <cell r="N1201" t="str">
            <v>PROGRAMA ACTIVOS FIJOS</v>
          </cell>
          <cell r="O1201">
            <v>724</v>
          </cell>
          <cell r="P1201">
            <v>722</v>
          </cell>
          <cell r="Q1201">
            <v>722</v>
          </cell>
          <cell r="R1201">
            <v>0</v>
          </cell>
          <cell r="S1201">
            <v>0</v>
          </cell>
          <cell r="W1201">
            <v>0</v>
          </cell>
        </row>
        <row r="1203">
          <cell r="N1203" t="str">
            <v>TOTAL INVERSIONES ALCANTARILLADO</v>
          </cell>
          <cell r="O1203">
            <v>45661</v>
          </cell>
          <cell r="P1203">
            <v>41418</v>
          </cell>
          <cell r="Q1203">
            <v>41418</v>
          </cell>
          <cell r="R1203">
            <v>23923</v>
          </cell>
          <cell r="S1203">
            <v>57.759911149741662</v>
          </cell>
          <cell r="V1203">
            <v>0</v>
          </cell>
          <cell r="W1203">
            <v>0</v>
          </cell>
        </row>
        <row r="1204">
          <cell r="M1204" t="str">
            <v>División Programación Financiera</v>
          </cell>
        </row>
        <row r="1205">
          <cell r="M1205" t="str">
            <v>Depto. Programación y Control Presupuestal</v>
          </cell>
        </row>
        <row r="1206">
          <cell r="M1206" t="str">
            <v>U/EjecucEPM12.Xls.Grupo Ejecución</v>
          </cell>
        </row>
        <row r="1209">
          <cell r="M1209" t="str">
            <v>EMPRESA DE ACUEDUCTO Y ALCANTARILLADO</v>
          </cell>
        </row>
        <row r="1210">
          <cell r="M1210" t="str">
            <v>EJECUCION PRESUPUESTAL DE INVERSIONES PROPIAS</v>
          </cell>
        </row>
        <row r="1211">
          <cell r="M1211" t="str">
            <v>Enero 01 - Diciembre 31</v>
          </cell>
        </row>
        <row r="1212">
          <cell r="M1212" t="str">
            <v>Millones de Pesos</v>
          </cell>
        </row>
        <row r="1213">
          <cell r="O1213" t="str">
            <v>Presupto.</v>
          </cell>
          <cell r="P1213" t="str">
            <v>Ppto</v>
          </cell>
          <cell r="Q1213" t="str">
            <v>Presupto.</v>
          </cell>
          <cell r="R1213" t="str">
            <v>Resultado</v>
          </cell>
          <cell r="S1213" t="str">
            <v>Cumpl.</v>
          </cell>
          <cell r="U1213" t="str">
            <v>Adjudicado</v>
          </cell>
          <cell r="V1213" t="str">
            <v>Estimado a Dic/96</v>
          </cell>
        </row>
        <row r="1214">
          <cell r="O1214" t="str">
            <v>Inicial                                                                                                                                                      Año</v>
          </cell>
          <cell r="P1214" t="str">
            <v>Modif.                                                                                                                                   Año</v>
          </cell>
          <cell r="Q1214" t="str">
            <v>Acum.                                                                                                                                      a la fecha</v>
          </cell>
          <cell r="R1214" t="str">
            <v>Acum.                                                                                                                                      a la fecha</v>
          </cell>
          <cell r="S1214" t="str">
            <v>%</v>
          </cell>
          <cell r="U1214" t="str">
            <v>a la fecha                                                                                                                                %</v>
          </cell>
          <cell r="V1214" t="str">
            <v>Resultado                                                                                                                     Esperado</v>
          </cell>
          <cell r="W1214" t="str">
            <v>Cumpl.                                                                                                                                             %</v>
          </cell>
          <cell r="Y1214" t="str">
            <v>Comentarios a la Inversión Estimada</v>
          </cell>
        </row>
        <row r="1215">
          <cell r="N1215" t="str">
            <v>PLAN DESARROLLO SANEAMTO RIO MEDELLÍN ACUEDUCTO</v>
          </cell>
          <cell r="O1215">
            <v>56882.7</v>
          </cell>
          <cell r="P1215">
            <v>55906</v>
          </cell>
          <cell r="Q1215">
            <v>55906</v>
          </cell>
          <cell r="R1215">
            <v>40586</v>
          </cell>
          <cell r="S1215">
            <v>72.596859013343831</v>
          </cell>
          <cell r="V1215">
            <v>37729</v>
          </cell>
          <cell r="W1215">
            <v>66.327723543362055</v>
          </cell>
          <cell r="Y1215" t="str">
            <v>Desplazamiento de obra civil Planta Tto. San Fernando ($12.206 mills.) para el primer trimestre/97; Obras relacionadas con colectores, interceptores y control de vertimientos ($2.193 mills.). Redes y domiciliarias habilitación Viviendas ($1.273 mills.)</v>
          </cell>
        </row>
        <row r="1216">
          <cell r="N1216" t="str">
            <v>PLAN EXPANSIÓN Y OTROS</v>
          </cell>
          <cell r="O1216">
            <v>19125</v>
          </cell>
          <cell r="P1216">
            <v>16022</v>
          </cell>
          <cell r="Q1216">
            <v>16022</v>
          </cell>
          <cell r="R1216">
            <v>7264</v>
          </cell>
          <cell r="S1216">
            <v>45.33766071651479</v>
          </cell>
          <cell r="V1216">
            <v>10700</v>
          </cell>
          <cell r="W1216">
            <v>55.947712418300654</v>
          </cell>
          <cell r="Y1216" t="str">
            <v>Desplazados, para 1997, $2.116 mills. en redes para los barrios de Loreto, el Salvador y Manrique y $2.133 mills. por equipos de microcentrales.</v>
          </cell>
        </row>
        <row r="1217">
          <cell r="Y1217" t="str">
            <v>Lo anterior origina desplazamiento en anticipos e ingeniería por $2.355 mills.</v>
          </cell>
        </row>
        <row r="1218">
          <cell r="N1218" t="str">
            <v>PROGRAMA GIRARDOTA</v>
          </cell>
          <cell r="O1218">
            <v>495</v>
          </cell>
          <cell r="P1218">
            <v>946</v>
          </cell>
          <cell r="Q1218">
            <v>946</v>
          </cell>
          <cell r="R1218">
            <v>681</v>
          </cell>
          <cell r="S1218">
            <v>71.987315010570825</v>
          </cell>
          <cell r="V1218">
            <v>662</v>
          </cell>
          <cell r="W1218">
            <v>133.73737373737373</v>
          </cell>
        </row>
        <row r="1219">
          <cell r="N1219" t="str">
            <v>PROGRAMA PLAN BIENAL</v>
          </cell>
          <cell r="O1219">
            <v>0</v>
          </cell>
          <cell r="P1219">
            <v>1952</v>
          </cell>
          <cell r="Q1219">
            <v>1952</v>
          </cell>
          <cell r="R1219">
            <v>1556</v>
          </cell>
          <cell r="S1219">
            <v>79.713114754098356</v>
          </cell>
          <cell r="V1219">
            <v>1212</v>
          </cell>
          <cell r="W1219" t="str">
            <v>N.A.</v>
          </cell>
        </row>
        <row r="1220">
          <cell r="N1220" t="str">
            <v>PROGRAMA ACTIVOS FIJOS</v>
          </cell>
          <cell r="O1220">
            <v>2035</v>
          </cell>
          <cell r="P1220">
            <v>2580</v>
          </cell>
          <cell r="Q1220">
            <v>2580</v>
          </cell>
          <cell r="R1220">
            <v>3225</v>
          </cell>
          <cell r="S1220">
            <v>125</v>
          </cell>
          <cell r="V1220">
            <v>2729</v>
          </cell>
          <cell r="W1220">
            <v>134.10319410319411</v>
          </cell>
        </row>
        <row r="1221">
          <cell r="N1221" t="str">
            <v>PROGRAMA ESTUDIOS</v>
          </cell>
          <cell r="O1221">
            <v>104</v>
          </cell>
          <cell r="P1221">
            <v>105</v>
          </cell>
          <cell r="Q1221">
            <v>105</v>
          </cell>
          <cell r="R1221">
            <v>12</v>
          </cell>
          <cell r="S1221">
            <v>11.428571428571429</v>
          </cell>
          <cell r="V1221">
            <v>106</v>
          </cell>
          <cell r="W1221">
            <v>101.92307692307692</v>
          </cell>
        </row>
        <row r="1223">
          <cell r="N1223" t="str">
            <v>SUB TOTAL INVERSIONES</v>
          </cell>
          <cell r="S1223" t="str">
            <v>N.A.</v>
          </cell>
          <cell r="W1223" t="str">
            <v>N.A.</v>
          </cell>
        </row>
        <row r="1224">
          <cell r="N1224" t="str">
            <v>OTRAS INVERSIONES</v>
          </cell>
          <cell r="S1224" t="str">
            <v>N.A.</v>
          </cell>
          <cell r="W1224" t="str">
            <v>N.A.</v>
          </cell>
        </row>
        <row r="1226">
          <cell r="N1226" t="str">
            <v>TOTAL INVERSIONES                                                                                                    ACDTO.  &amp;  ALCDO.</v>
          </cell>
          <cell r="O1226">
            <v>78641.7</v>
          </cell>
          <cell r="P1226">
            <v>77511</v>
          </cell>
          <cell r="Q1226">
            <v>77511</v>
          </cell>
          <cell r="R1226">
            <v>53324</v>
          </cell>
          <cell r="S1226">
            <v>68.795396782392189</v>
          </cell>
          <cell r="V1226">
            <v>53138</v>
          </cell>
          <cell r="W1226">
            <v>67.569749890961162</v>
          </cell>
        </row>
        <row r="1227">
          <cell r="M1227" t="str">
            <v>División Programación Financiera</v>
          </cell>
        </row>
        <row r="1228">
          <cell r="M1228" t="str">
            <v>Depto. Programación y Control Presupuestal</v>
          </cell>
        </row>
        <row r="1229">
          <cell r="M1229" t="str">
            <v>U/EjecucEPM12.Xls.Grupo Ejecución</v>
          </cell>
        </row>
        <row r="1231">
          <cell r="M1231" t="str">
            <v>EMPRESA GENERACIÓN ENERGÍA</v>
          </cell>
        </row>
        <row r="1232">
          <cell r="M1232" t="str">
            <v>EJECUCION PRESUPUESTAL DE INVERSIONES PROPIAS</v>
          </cell>
        </row>
        <row r="1233">
          <cell r="M1233" t="str">
            <v>Enero 01 - Diciembre 31</v>
          </cell>
        </row>
        <row r="1234">
          <cell r="M1234" t="str">
            <v>Millones de Pesos</v>
          </cell>
        </row>
        <row r="1235">
          <cell r="O1235" t="str">
            <v>Presupto.</v>
          </cell>
          <cell r="P1235" t="str">
            <v>Ppto</v>
          </cell>
          <cell r="Q1235" t="str">
            <v>Presupto.</v>
          </cell>
          <cell r="R1235" t="str">
            <v>Resultado</v>
          </cell>
          <cell r="S1235" t="str">
            <v>Cumpl.</v>
          </cell>
          <cell r="U1235" t="str">
            <v>Adjudicado</v>
          </cell>
          <cell r="V1235" t="str">
            <v>Estimado a Dic/96</v>
          </cell>
        </row>
        <row r="1236">
          <cell r="O1236" t="str">
            <v>Inicial                                                                                                                                                      Año</v>
          </cell>
          <cell r="P1236" t="str">
            <v>Modif.                                                                                                                                   Año</v>
          </cell>
          <cell r="Q1236" t="str">
            <v>Acum.                                                                                                                                      a la fecha</v>
          </cell>
          <cell r="R1236" t="str">
            <v>Acum.                                                                                                                                      a la fecha</v>
          </cell>
          <cell r="S1236" t="str">
            <v>%</v>
          </cell>
          <cell r="U1236" t="str">
            <v>a la fecha                                                                                                                                %</v>
          </cell>
          <cell r="V1236" t="str">
            <v>Resultado                                                                                                                     Esperado</v>
          </cell>
          <cell r="W1236" t="str">
            <v>Cumpl.                                                                                                                                             %</v>
          </cell>
          <cell r="Y1236" t="str">
            <v>Comentarios a la Inversión Estimada</v>
          </cell>
        </row>
        <row r="1237">
          <cell r="N1237" t="str">
            <v>PORCE  I I</v>
          </cell>
          <cell r="O1237">
            <v>99333</v>
          </cell>
          <cell r="P1237">
            <v>97122</v>
          </cell>
          <cell r="Q1237">
            <v>100764</v>
          </cell>
          <cell r="R1237">
            <v>58644</v>
          </cell>
          <cell r="S1237">
            <v>58.199356913183273</v>
          </cell>
          <cell r="V1237">
            <v>55195</v>
          </cell>
          <cell r="W1237">
            <v>55.565622703431892</v>
          </cell>
          <cell r="Y1237" t="str">
            <v>Retraso en la ejecución en contratos de la presa y la central; demora en procesos de legalización. reducción en los precios y desplazamiento en la entrega de algunos equipos.</v>
          </cell>
        </row>
        <row r="1238">
          <cell r="Y1238" t="str">
            <v>Demora en procesos de legalización. reducción en los precios y desplazamiento en la entrega de algunos equipos</v>
          </cell>
        </row>
        <row r="1239">
          <cell r="N1239" t="str">
            <v>NECHÍ</v>
          </cell>
          <cell r="O1239">
            <v>6504</v>
          </cell>
          <cell r="P1239">
            <v>3760</v>
          </cell>
          <cell r="Q1239">
            <v>4042</v>
          </cell>
          <cell r="R1239">
            <v>3547</v>
          </cell>
          <cell r="S1239">
            <v>87.753587333003466</v>
          </cell>
          <cell r="V1239">
            <v>5582</v>
          </cell>
          <cell r="W1239">
            <v>85.824108241082413</v>
          </cell>
          <cell r="Y1239" t="str">
            <v>Contrato de Diseños desplazado para el segundo trim. del año</v>
          </cell>
        </row>
        <row r="1240">
          <cell r="N1240" t="str">
            <v>GENERACIÓN Y REPOSICIÓN DE EQUIPOS</v>
          </cell>
          <cell r="O1240">
            <v>10326</v>
          </cell>
          <cell r="P1240">
            <v>13216</v>
          </cell>
          <cell r="Q1240">
            <v>13710</v>
          </cell>
          <cell r="R1240">
            <v>7910</v>
          </cell>
          <cell r="S1240">
            <v>57.695113056163386</v>
          </cell>
          <cell r="U1240">
            <v>1378</v>
          </cell>
          <cell r="V1240">
            <v>9138</v>
          </cell>
          <cell r="W1240">
            <v>88.495061011040093</v>
          </cell>
          <cell r="Y1240" t="str">
            <v>Desplazamiento de $5.443 mills. de equipos de generación y tubería de presión y compuertas, (Centrales de Pajarito y Dolores); desplazamiento total para 1997</v>
          </cell>
        </row>
        <row r="1241">
          <cell r="N1241" t="str">
            <v>TÉRMICA LA SIERRA</v>
          </cell>
          <cell r="O1241">
            <v>47679</v>
          </cell>
          <cell r="P1241">
            <v>45372</v>
          </cell>
          <cell r="Q1241">
            <v>45372</v>
          </cell>
          <cell r="R1241">
            <v>13180</v>
          </cell>
          <cell r="S1241">
            <v>29.048752534602841</v>
          </cell>
          <cell r="V1241">
            <v>22000</v>
          </cell>
          <cell r="W1241">
            <v>46.141907338660623</v>
          </cell>
          <cell r="Y1241" t="str">
            <v>Corresponde al anticipo el cual disminuyó en un 50% dada nueva propuesta del contratista.</v>
          </cell>
        </row>
        <row r="1242">
          <cell r="N1242" t="str">
            <v>ACTIVOS FIJOS</v>
          </cell>
          <cell r="O1242">
            <v>11655</v>
          </cell>
          <cell r="P1242">
            <v>10097</v>
          </cell>
          <cell r="Q1242">
            <v>10097</v>
          </cell>
          <cell r="R1242">
            <v>7040</v>
          </cell>
          <cell r="S1242">
            <v>69.723680301079526</v>
          </cell>
          <cell r="V1242">
            <v>11655</v>
          </cell>
          <cell r="W1242">
            <v>100</v>
          </cell>
        </row>
        <row r="1243">
          <cell r="N1243" t="str">
            <v>ESTUDIOS</v>
          </cell>
          <cell r="O1243">
            <v>3791</v>
          </cell>
          <cell r="P1243">
            <v>3770</v>
          </cell>
          <cell r="Q1243">
            <v>3770</v>
          </cell>
          <cell r="R1243">
            <v>3322</v>
          </cell>
          <cell r="S1243">
            <v>88.116710875331563</v>
          </cell>
          <cell r="V1243">
            <v>3792</v>
          </cell>
          <cell r="W1243">
            <v>100.0263782643102</v>
          </cell>
        </row>
        <row r="1245">
          <cell r="N1245" t="str">
            <v>SUB TOTAL INVERSIONES</v>
          </cell>
          <cell r="O1245">
            <v>179288</v>
          </cell>
          <cell r="P1245">
            <v>169567</v>
          </cell>
          <cell r="Q1245">
            <v>177755</v>
          </cell>
          <cell r="R1245">
            <v>93643</v>
          </cell>
          <cell r="S1245">
            <v>52.680937245084522</v>
          </cell>
          <cell r="V1245">
            <v>107362</v>
          </cell>
          <cell r="W1245">
            <v>59.882423809736288</v>
          </cell>
        </row>
        <row r="1246">
          <cell r="N1246" t="str">
            <v>EADE</v>
          </cell>
          <cell r="O1246">
            <v>3500</v>
          </cell>
          <cell r="P1246">
            <v>3500</v>
          </cell>
          <cell r="Q1246">
            <v>3500</v>
          </cell>
          <cell r="R1246">
            <v>0</v>
          </cell>
          <cell r="S1246">
            <v>0</v>
          </cell>
          <cell r="V1246">
            <v>3500</v>
          </cell>
          <cell r="W1246">
            <v>100</v>
          </cell>
        </row>
        <row r="1248">
          <cell r="N1248" t="str">
            <v>TOTAL INVERSIONES                                                                                                    GENERACIÓN ENERGÍA</v>
          </cell>
          <cell r="O1248">
            <v>182788</v>
          </cell>
          <cell r="P1248">
            <v>346404</v>
          </cell>
          <cell r="Q1248">
            <v>181255</v>
          </cell>
          <cell r="R1248">
            <v>93643</v>
          </cell>
          <cell r="S1248">
            <v>51.663678243358802</v>
          </cell>
          <cell r="V1248">
            <v>110862</v>
          </cell>
          <cell r="W1248">
            <v>60.650589754250831</v>
          </cell>
        </row>
        <row r="1249">
          <cell r="M1249" t="str">
            <v>División Programación Financiera</v>
          </cell>
        </row>
        <row r="1250">
          <cell r="M1250" t="str">
            <v>Depto. Programación y Control Presupuestal</v>
          </cell>
        </row>
        <row r="1251">
          <cell r="M1251" t="str">
            <v>U/EjecucEPM12.Xls.Grupo Ejecución</v>
          </cell>
        </row>
        <row r="1253">
          <cell r="M1253" t="str">
            <v>EMPRESA DISTRIBUCIÓN ENERGÉTICA</v>
          </cell>
        </row>
        <row r="1254">
          <cell r="M1254" t="str">
            <v>EJECUCION PRESUPUESTAL DE INVERSIONES PROPIAS</v>
          </cell>
        </row>
        <row r="1255">
          <cell r="M1255" t="str">
            <v>Enero 01 - Diciembre 31</v>
          </cell>
        </row>
        <row r="1256">
          <cell r="M1256" t="str">
            <v>Millones de Pesos</v>
          </cell>
        </row>
        <row r="1257">
          <cell r="O1257" t="str">
            <v>Presupto.</v>
          </cell>
          <cell r="P1257" t="str">
            <v>Ppto</v>
          </cell>
          <cell r="Q1257" t="str">
            <v>Presupto.</v>
          </cell>
          <cell r="R1257" t="str">
            <v>Resultado</v>
          </cell>
          <cell r="S1257" t="str">
            <v>Cumpl.</v>
          </cell>
          <cell r="U1257" t="str">
            <v>Adjudicado</v>
          </cell>
          <cell r="V1257" t="str">
            <v>Estimado a Dic/96</v>
          </cell>
        </row>
        <row r="1258">
          <cell r="O1258" t="str">
            <v>Inicial                                                                                                                                                      Año</v>
          </cell>
          <cell r="P1258" t="str">
            <v>Modif.                                                                                                                                   Año</v>
          </cell>
          <cell r="Q1258" t="str">
            <v>Acum.                                                                                                                                      a la fecha</v>
          </cell>
          <cell r="R1258" t="str">
            <v>Acum.                                                                                                                                      a la fecha</v>
          </cell>
          <cell r="S1258" t="str">
            <v>%</v>
          </cell>
          <cell r="U1258" t="str">
            <v>a la fecha                                                                                                                                %</v>
          </cell>
          <cell r="V1258" t="str">
            <v>Resultado                                                                                                                     Esperado</v>
          </cell>
          <cell r="W1258" t="str">
            <v>Cumpl.                                                                                                                                             %</v>
          </cell>
          <cell r="Y1258" t="str">
            <v>Comentarios a la Inversión Estimada</v>
          </cell>
        </row>
        <row r="1259">
          <cell r="N1259" t="str">
            <v>DISTRIB. Y TRANSMISIÓN 95 - 2000</v>
          </cell>
          <cell r="O1259">
            <v>16544</v>
          </cell>
          <cell r="P1259">
            <v>19611</v>
          </cell>
          <cell r="Q1259">
            <v>19811</v>
          </cell>
          <cell r="R1259">
            <v>18045</v>
          </cell>
          <cell r="S1259">
            <v>91.085760436121348</v>
          </cell>
          <cell r="V1259">
            <v>17828</v>
          </cell>
          <cell r="W1259">
            <v>107.76112185686655</v>
          </cell>
        </row>
        <row r="1260">
          <cell r="N1260" t="str">
            <v>REDUCCIÓN PÉRD. 95-2000 Y URE</v>
          </cell>
          <cell r="O1260">
            <v>8042</v>
          </cell>
          <cell r="P1260">
            <v>7079</v>
          </cell>
          <cell r="Q1260">
            <v>7079</v>
          </cell>
          <cell r="R1260">
            <v>6050</v>
          </cell>
          <cell r="S1260">
            <v>85.464048594434246</v>
          </cell>
          <cell r="V1260">
            <v>7714</v>
          </cell>
          <cell r="W1260">
            <v>95.921412583934341</v>
          </cell>
        </row>
        <row r="1261">
          <cell r="N1261" t="str">
            <v>OTROS DE DISTRIBUCIÓN</v>
          </cell>
          <cell r="O1261">
            <v>4469</v>
          </cell>
          <cell r="P1261">
            <v>2236</v>
          </cell>
          <cell r="Q1261">
            <v>4463</v>
          </cell>
          <cell r="R1261">
            <v>3889</v>
          </cell>
          <cell r="S1261">
            <v>87.138695944432001</v>
          </cell>
          <cell r="V1261">
            <v>2831</v>
          </cell>
          <cell r="W1261">
            <v>63.347505034683373</v>
          </cell>
        </row>
        <row r="1262">
          <cell r="N1262" t="str">
            <v>ACTIVOS FIJOS</v>
          </cell>
          <cell r="O1262">
            <v>8605</v>
          </cell>
          <cell r="P1262">
            <v>8481</v>
          </cell>
          <cell r="Q1262">
            <v>8481</v>
          </cell>
          <cell r="R1262">
            <v>11442</v>
          </cell>
          <cell r="S1262">
            <v>134.9133356915458</v>
          </cell>
          <cell r="V1262">
            <v>8386</v>
          </cell>
          <cell r="W1262">
            <v>97.454968041836139</v>
          </cell>
        </row>
        <row r="1263">
          <cell r="N1263" t="str">
            <v>ESTUDIOS</v>
          </cell>
          <cell r="O1263">
            <v>259</v>
          </cell>
          <cell r="P1263">
            <v>215</v>
          </cell>
          <cell r="Q1263">
            <v>215</v>
          </cell>
          <cell r="R1263">
            <v>25</v>
          </cell>
          <cell r="S1263">
            <v>0</v>
          </cell>
          <cell r="V1263">
            <v>100</v>
          </cell>
          <cell r="W1263">
            <v>38.610038610038607</v>
          </cell>
        </row>
        <row r="1265">
          <cell r="N1265" t="str">
            <v>SUB TOTAL INVERSIONES</v>
          </cell>
          <cell r="O1265">
            <v>37919</v>
          </cell>
          <cell r="P1265">
            <v>37407</v>
          </cell>
          <cell r="Q1265">
            <v>40049</v>
          </cell>
          <cell r="R1265">
            <v>39451</v>
          </cell>
          <cell r="S1265">
            <v>98.506829134310465</v>
          </cell>
          <cell r="U1265">
            <v>0</v>
          </cell>
          <cell r="V1265">
            <v>36859</v>
          </cell>
          <cell r="W1265">
            <v>97.204567631002931</v>
          </cell>
        </row>
        <row r="1266">
          <cell r="N1266" t="str">
            <v>FEN</v>
          </cell>
          <cell r="O1266">
            <v>0</v>
          </cell>
          <cell r="P1266">
            <v>0</v>
          </cell>
          <cell r="Q1266">
            <v>0</v>
          </cell>
          <cell r="R1266">
            <v>291</v>
          </cell>
          <cell r="S1266" t="str">
            <v>N.A.</v>
          </cell>
          <cell r="U1266">
            <v>0</v>
          </cell>
          <cell r="V1266">
            <v>291</v>
          </cell>
          <cell r="W1266" t="str">
            <v>N.A.</v>
          </cell>
        </row>
        <row r="1268">
          <cell r="N1268" t="str">
            <v>TOTAL INVERSIONES                                                                                                    DISTRIBUCIÓN ENERGÉTICA</v>
          </cell>
          <cell r="O1268">
            <v>37919</v>
          </cell>
          <cell r="P1268">
            <v>75029</v>
          </cell>
          <cell r="Q1268">
            <v>40049</v>
          </cell>
          <cell r="R1268">
            <v>39742</v>
          </cell>
          <cell r="S1268">
            <v>99.233439037179465</v>
          </cell>
          <cell r="U1268">
            <v>0</v>
          </cell>
          <cell r="V1268">
            <v>37150</v>
          </cell>
          <cell r="W1268">
            <v>97.971992932303067</v>
          </cell>
        </row>
        <row r="1269">
          <cell r="M1269" t="str">
            <v>División Programación Financiera</v>
          </cell>
        </row>
        <row r="1270">
          <cell r="M1270" t="str">
            <v>Depto. Programación y Control Presupuestal</v>
          </cell>
        </row>
        <row r="1271">
          <cell r="M1271" t="str">
            <v>U/EjecucEPM12.Xls.Grupo Ejecución</v>
          </cell>
        </row>
        <row r="1273">
          <cell r="M1273" t="str">
            <v>EMPRESA DISTRIBUCIÓN GAS</v>
          </cell>
        </row>
        <row r="1274">
          <cell r="M1274" t="str">
            <v>EJECUCION PRESUPUESTAL DE INVERSIONES PROPIAS</v>
          </cell>
        </row>
        <row r="1275">
          <cell r="M1275" t="str">
            <v>Enero 01 - Diciembre 31</v>
          </cell>
        </row>
        <row r="1276">
          <cell r="M1276" t="str">
            <v>Millones de Pesos</v>
          </cell>
        </row>
        <row r="1277">
          <cell r="O1277" t="str">
            <v>Presupto.</v>
          </cell>
          <cell r="P1277" t="str">
            <v>Ppto</v>
          </cell>
          <cell r="Q1277" t="str">
            <v>Presupto.</v>
          </cell>
          <cell r="R1277" t="str">
            <v>Resultado</v>
          </cell>
          <cell r="S1277" t="str">
            <v>Cumpl.</v>
          </cell>
          <cell r="U1277" t="str">
            <v>Adjudicado</v>
          </cell>
          <cell r="V1277" t="str">
            <v>Estimado a Dic/96</v>
          </cell>
        </row>
        <row r="1278">
          <cell r="O1278" t="str">
            <v>Inicial                                                                                                                                                      Año</v>
          </cell>
          <cell r="P1278" t="str">
            <v>Modif.                                                                                                                                   Año</v>
          </cell>
          <cell r="Q1278" t="str">
            <v>Acum.                                                                                                                                      a la fecha</v>
          </cell>
          <cell r="R1278" t="str">
            <v>Acum.                                                                                                                                      a la fecha</v>
          </cell>
          <cell r="S1278" t="str">
            <v>%</v>
          </cell>
          <cell r="U1278" t="str">
            <v>a la fecha                                                                                                                                %</v>
          </cell>
          <cell r="V1278" t="str">
            <v>Resultado                                                                                                                     Esperado</v>
          </cell>
          <cell r="W1278" t="str">
            <v>Cumpl.                                                                                                                                             %</v>
          </cell>
          <cell r="Y1278" t="str">
            <v>Comentarios a la Inversión Estimada</v>
          </cell>
        </row>
        <row r="1279">
          <cell r="N1279" t="str">
            <v>DISTRIBUCIÓN DOMICILIARIA GAS</v>
          </cell>
          <cell r="O1279">
            <v>16839</v>
          </cell>
          <cell r="P1279">
            <v>12812</v>
          </cell>
          <cell r="Q1279">
            <v>12812</v>
          </cell>
          <cell r="R1279">
            <v>4642</v>
          </cell>
          <cell r="S1279">
            <v>36.231657820793004</v>
          </cell>
          <cell r="V1279">
            <v>3294</v>
          </cell>
          <cell r="W1279">
            <v>19.561731694281136</v>
          </cell>
          <cell r="Y1279" t="str">
            <v>Por retrasos en la adjudicación del diseño para el gasoducto y por dificultades de negociación entre TRANSMETANO y ECOPETROL, se ha desplazado el programa de masificación.</v>
          </cell>
        </row>
        <row r="1280">
          <cell r="N1280" t="str">
            <v>ACTIVOS FIJOS</v>
          </cell>
          <cell r="O1280">
            <v>271</v>
          </cell>
          <cell r="P1280">
            <v>575</v>
          </cell>
          <cell r="Q1280">
            <v>575</v>
          </cell>
          <cell r="R1280">
            <v>183</v>
          </cell>
          <cell r="S1280">
            <v>31.826086956521738</v>
          </cell>
          <cell r="V1280">
            <v>240</v>
          </cell>
          <cell r="W1280">
            <v>88.560885608856083</v>
          </cell>
        </row>
        <row r="1284">
          <cell r="N1284" t="str">
            <v>SUB TOTAL INVERSIONES</v>
          </cell>
          <cell r="O1284">
            <v>17110</v>
          </cell>
          <cell r="P1284">
            <v>13387</v>
          </cell>
          <cell r="Q1284">
            <v>13387</v>
          </cell>
          <cell r="R1284">
            <v>4825</v>
          </cell>
          <cell r="S1284">
            <v>36.042429222379916</v>
          </cell>
          <cell r="V1284">
            <v>3534</v>
          </cell>
          <cell r="W1284">
            <v>20.65458796025716</v>
          </cell>
        </row>
        <row r="1285">
          <cell r="N1285" t="str">
            <v>TRANSMETANO</v>
          </cell>
          <cell r="O1285">
            <v>6580</v>
          </cell>
          <cell r="P1285">
            <v>6580</v>
          </cell>
          <cell r="Q1285">
            <v>6580</v>
          </cell>
          <cell r="R1285">
            <v>5221</v>
          </cell>
          <cell r="S1285">
            <v>79.346504559270514</v>
          </cell>
          <cell r="V1285">
            <v>6580</v>
          </cell>
          <cell r="W1285">
            <v>100</v>
          </cell>
        </row>
        <row r="1287">
          <cell r="N1287" t="str">
            <v>TOTAL INVERSIONES                                                                                                         DISTRIBUCIÓN GAS</v>
          </cell>
          <cell r="O1287">
            <v>23690</v>
          </cell>
          <cell r="P1287">
            <v>33354</v>
          </cell>
          <cell r="Q1287">
            <v>19967</v>
          </cell>
          <cell r="R1287">
            <v>10046</v>
          </cell>
          <cell r="S1287">
            <v>50.313016477187354</v>
          </cell>
          <cell r="V1287">
            <v>10114</v>
          </cell>
          <cell r="W1287">
            <v>42.693119459687637</v>
          </cell>
        </row>
        <row r="1288">
          <cell r="M1288" t="str">
            <v>División Programación Financiera</v>
          </cell>
        </row>
        <row r="1289">
          <cell r="M1289" t="str">
            <v>Depto. Programación y Control Presupuestal</v>
          </cell>
        </row>
        <row r="1290">
          <cell r="M1290" t="str">
            <v>U/EjecucEPM12.Xls.Grupo Ejecución</v>
          </cell>
        </row>
        <row r="1318">
          <cell r="M1318" t="str">
            <v>INVERSIONES CORPORATIVAS</v>
          </cell>
        </row>
        <row r="1319">
          <cell r="M1319" t="str">
            <v>EJECUCION PRESUPUESTAL DE INVERSIONES</v>
          </cell>
        </row>
        <row r="1320">
          <cell r="M1320" t="str">
            <v>Enero 01 - Diciembre 31</v>
          </cell>
        </row>
        <row r="1321">
          <cell r="M1321" t="str">
            <v>Millones de Pesos</v>
          </cell>
        </row>
        <row r="1322">
          <cell r="O1322" t="str">
            <v>Presupto.</v>
          </cell>
          <cell r="P1322" t="str">
            <v>Ppto</v>
          </cell>
          <cell r="Q1322" t="str">
            <v>Presupto.</v>
          </cell>
          <cell r="R1322" t="str">
            <v>Resultado</v>
          </cell>
          <cell r="S1322" t="str">
            <v>Cumpl.</v>
          </cell>
          <cell r="U1322" t="str">
            <v>Adjudicado</v>
          </cell>
          <cell r="V1322" t="str">
            <v>Estimado a Dic/96</v>
          </cell>
        </row>
        <row r="1323">
          <cell r="O1323" t="str">
            <v>Inicial                                                                                                                                                      Año</v>
          </cell>
          <cell r="P1323" t="str">
            <v>Modif.                                                                                                                                   Año</v>
          </cell>
          <cell r="Q1323" t="str">
            <v>Acum.                                                                                                                                      a la fecha</v>
          </cell>
          <cell r="R1323" t="str">
            <v>Acum.                                                                                                                                      a la fecha</v>
          </cell>
          <cell r="S1323" t="str">
            <v>%</v>
          </cell>
          <cell r="U1323" t="str">
            <v>a la fecha                                                                                                                                %</v>
          </cell>
          <cell r="V1323" t="str">
            <v>Resultado                                                                                                                     Esperado</v>
          </cell>
          <cell r="W1323" t="str">
            <v>Cumpl.                                                                                                                                             %</v>
          </cell>
          <cell r="Y1323" t="str">
            <v>Comentarios a la Inversión Estimada</v>
          </cell>
        </row>
        <row r="1324">
          <cell r="N1324" t="str">
            <v>PLAN MAESTRO INFORMÁTICA</v>
          </cell>
          <cell r="O1324">
            <v>13515</v>
          </cell>
          <cell r="P1324">
            <v>0</v>
          </cell>
          <cell r="Q1324">
            <v>11977</v>
          </cell>
          <cell r="R1324">
            <v>5700</v>
          </cell>
          <cell r="S1324">
            <v>47.591216498288382</v>
          </cell>
          <cell r="V1324">
            <v>8932</v>
          </cell>
          <cell r="W1324">
            <v>66.08953015168332</v>
          </cell>
          <cell r="Y1324" t="str">
            <v>Se registran desplazamientos en el desarrollo de los proyectos PIBOT, SIGMA, SIA y Comunicación de Datos.</v>
          </cell>
        </row>
        <row r="1325">
          <cell r="N1325" t="str">
            <v>INGENIERÍA Y ADMINISTRACIÓN</v>
          </cell>
          <cell r="O1325">
            <v>23533</v>
          </cell>
          <cell r="P1325">
            <v>0</v>
          </cell>
          <cell r="Q1325">
            <v>32168</v>
          </cell>
          <cell r="R1325">
            <v>25322</v>
          </cell>
          <cell r="S1325">
            <v>78.717980601840338</v>
          </cell>
          <cell r="V1325">
            <v>19585</v>
          </cell>
          <cell r="W1325">
            <v>83.223558407342878</v>
          </cell>
        </row>
        <row r="1326">
          <cell r="N1326" t="str">
            <v>PARQUE DE LAS AGUAS</v>
          </cell>
          <cell r="O1326">
            <v>4098</v>
          </cell>
          <cell r="P1326">
            <v>0</v>
          </cell>
          <cell r="Q1326">
            <v>2731</v>
          </cell>
          <cell r="R1326">
            <v>861</v>
          </cell>
          <cell r="S1326">
            <v>31.526913218601244</v>
          </cell>
          <cell r="V1326">
            <v>4544</v>
          </cell>
          <cell r="W1326">
            <v>110.88335773548073</v>
          </cell>
          <cell r="Y1326" t="str">
            <v>El acta de modificación bilateral, en trámite, incrementa la inversión.</v>
          </cell>
        </row>
        <row r="1327">
          <cell r="N1327" t="str">
            <v>EDIFICIO SEDE</v>
          </cell>
          <cell r="O1327">
            <v>47519</v>
          </cell>
          <cell r="P1327">
            <v>0</v>
          </cell>
          <cell r="Q1327">
            <v>46687</v>
          </cell>
          <cell r="R1327">
            <v>39878</v>
          </cell>
          <cell r="S1327">
            <v>85.415640328142743</v>
          </cell>
          <cell r="V1327">
            <v>47409</v>
          </cell>
          <cell r="W1327">
            <v>99.768513647172711</v>
          </cell>
        </row>
        <row r="1328">
          <cell r="N1328" t="str">
            <v>TOTAL INVERSIONES                                                                                                         CORPORATIVAS</v>
          </cell>
          <cell r="O1328">
            <v>88665</v>
          </cell>
          <cell r="P1328">
            <v>0</v>
          </cell>
          <cell r="Q1328">
            <v>93563</v>
          </cell>
          <cell r="R1328">
            <v>71761</v>
          </cell>
          <cell r="S1328">
            <v>76.69805371781581</v>
          </cell>
          <cell r="V1328">
            <v>80470</v>
          </cell>
          <cell r="W1328">
            <v>90.757345062877121</v>
          </cell>
        </row>
        <row r="1329">
          <cell r="M1329" t="str">
            <v>División Programación Financiera</v>
          </cell>
        </row>
        <row r="1330">
          <cell r="M1330" t="str">
            <v>Depto. Programación y Control Presupuestal</v>
          </cell>
        </row>
        <row r="1331">
          <cell r="M1331" t="str">
            <v>U/EjecucEPM12.Xls.Grupo Ejecución</v>
          </cell>
        </row>
        <row r="1333">
          <cell r="M1333" t="str">
            <v>EMPRESA DE TELECOMUNICACIONES</v>
          </cell>
        </row>
        <row r="1334">
          <cell r="M1334" t="str">
            <v>EJECUCION PRESUPUESTAL DE INVERSIONES PROPIAS</v>
          </cell>
        </row>
        <row r="1335">
          <cell r="M1335" t="str">
            <v>Enero 01 - Diciembre 31</v>
          </cell>
        </row>
        <row r="1336">
          <cell r="M1336" t="str">
            <v>Millones de Pesos</v>
          </cell>
        </row>
        <row r="1337">
          <cell r="O1337" t="str">
            <v>Presupto.</v>
          </cell>
          <cell r="P1337" t="str">
            <v>Ppto</v>
          </cell>
          <cell r="Q1337" t="str">
            <v>Presupto.</v>
          </cell>
          <cell r="R1337" t="str">
            <v>Resultado</v>
          </cell>
          <cell r="S1337" t="str">
            <v>Cumpl.</v>
          </cell>
          <cell r="U1337" t="str">
            <v>Adjudicado</v>
          </cell>
          <cell r="V1337" t="str">
            <v>Estimado a Dic/96</v>
          </cell>
        </row>
        <row r="1338">
          <cell r="O1338" t="str">
            <v>Inicial                                                                                                                                                      Año</v>
          </cell>
          <cell r="P1338" t="str">
            <v>Modif.                                                                                                                                   Año</v>
          </cell>
          <cell r="Q1338" t="str">
            <v>Acum.                                                                                                                                      a la fecha</v>
          </cell>
          <cell r="R1338" t="str">
            <v>Acum.                                                                                                                                      a la fecha</v>
          </cell>
          <cell r="S1338" t="str">
            <v>%</v>
          </cell>
          <cell r="U1338" t="str">
            <v>a la fecha                                                                                                                                %</v>
          </cell>
          <cell r="V1338" t="str">
            <v>Resultado                                                                                                                     Esperado</v>
          </cell>
          <cell r="W1338" t="str">
            <v>Cumpl.                                                                                                                                             %</v>
          </cell>
          <cell r="Y1338" t="str">
            <v>Comentarios a la Inversión Estimada</v>
          </cell>
        </row>
        <row r="1339">
          <cell r="N1339" t="str">
            <v>PLAN REPOSICIÓN</v>
          </cell>
          <cell r="O1339">
            <v>12991</v>
          </cell>
          <cell r="P1339">
            <v>10388</v>
          </cell>
          <cell r="Q1339">
            <v>10388</v>
          </cell>
          <cell r="R1339">
            <v>8697</v>
          </cell>
          <cell r="S1339">
            <v>83.721601848286483</v>
          </cell>
          <cell r="V1339">
            <v>9839</v>
          </cell>
          <cell r="W1339">
            <v>75.737048726041095</v>
          </cell>
        </row>
        <row r="1340">
          <cell r="N1340" t="str">
            <v>VÍA RADIO CONVENCIONAL</v>
          </cell>
          <cell r="O1340">
            <v>10</v>
          </cell>
          <cell r="P1340">
            <v>10</v>
          </cell>
          <cell r="Q1340">
            <v>10</v>
          </cell>
          <cell r="R1340">
            <v>0</v>
          </cell>
          <cell r="S1340">
            <v>0</v>
          </cell>
          <cell r="V1340">
            <v>0</v>
          </cell>
          <cell r="W1340">
            <v>0</v>
          </cell>
        </row>
        <row r="1341">
          <cell r="N1341" t="str">
            <v>PLAN 1995 - 1999</v>
          </cell>
          <cell r="O1341">
            <v>26484</v>
          </cell>
          <cell r="P1341">
            <v>27199</v>
          </cell>
          <cell r="Q1341">
            <v>27199</v>
          </cell>
          <cell r="R1341">
            <v>23897</v>
          </cell>
          <cell r="S1341">
            <v>87.859847788521634</v>
          </cell>
          <cell r="V1341">
            <v>28169</v>
          </cell>
          <cell r="W1341">
            <v>106.36233197402206</v>
          </cell>
        </row>
        <row r="1342">
          <cell r="N1342" t="str">
            <v>PROYECTOS ESPECIALES</v>
          </cell>
          <cell r="O1342">
            <v>5893</v>
          </cell>
          <cell r="P1342">
            <v>5882</v>
          </cell>
          <cell r="Q1342">
            <v>5882</v>
          </cell>
          <cell r="R1342">
            <v>2317</v>
          </cell>
          <cell r="S1342">
            <v>39.391363481808909</v>
          </cell>
          <cell r="V1342">
            <v>5147</v>
          </cell>
          <cell r="W1342">
            <v>87.340912947564902</v>
          </cell>
        </row>
        <row r="1343">
          <cell r="N1343" t="str">
            <v>PLAN ORIENTE CERCANO</v>
          </cell>
          <cell r="O1343">
            <v>1572</v>
          </cell>
          <cell r="P1343">
            <v>1066</v>
          </cell>
          <cell r="Q1343">
            <v>1066</v>
          </cell>
          <cell r="R1343">
            <v>757</v>
          </cell>
          <cell r="S1343">
            <v>71.013133208255169</v>
          </cell>
          <cell r="V1343">
            <v>1243</v>
          </cell>
          <cell r="W1343">
            <v>79.071246819338427</v>
          </cell>
        </row>
        <row r="1344">
          <cell r="N1344" t="str">
            <v>OTROS  PROGRAMAS</v>
          </cell>
          <cell r="O1344">
            <v>60</v>
          </cell>
          <cell r="P1344">
            <v>60</v>
          </cell>
          <cell r="Q1344">
            <v>60</v>
          </cell>
          <cell r="R1344">
            <v>39</v>
          </cell>
          <cell r="S1344">
            <v>65</v>
          </cell>
          <cell r="V1344">
            <v>60</v>
          </cell>
          <cell r="W1344">
            <v>100</v>
          </cell>
        </row>
        <row r="1345">
          <cell r="N1345" t="str">
            <v>ESTUDIOS</v>
          </cell>
          <cell r="O1345">
            <v>237</v>
          </cell>
          <cell r="P1345">
            <v>284</v>
          </cell>
          <cell r="Q1345">
            <v>284</v>
          </cell>
          <cell r="R1345">
            <v>115</v>
          </cell>
          <cell r="S1345">
            <v>40.492957746478872</v>
          </cell>
          <cell r="V1345">
            <v>236</v>
          </cell>
          <cell r="W1345">
            <v>99.578059071729967</v>
          </cell>
        </row>
        <row r="1346">
          <cell r="N1346" t="str">
            <v>ACTIVOS FIJOS</v>
          </cell>
          <cell r="O1346">
            <v>2327</v>
          </cell>
          <cell r="P1346">
            <v>3940</v>
          </cell>
          <cell r="Q1346">
            <v>3940</v>
          </cell>
          <cell r="R1346">
            <v>6019</v>
          </cell>
          <cell r="S1346">
            <v>152.76649746192894</v>
          </cell>
          <cell r="V1346">
            <v>5357</v>
          </cell>
          <cell r="W1346">
            <v>230.21057155135369</v>
          </cell>
        </row>
        <row r="1348">
          <cell r="N1348" t="str">
            <v>SUB TOTAL INVERSIONES</v>
          </cell>
          <cell r="O1348">
            <v>49574</v>
          </cell>
          <cell r="P1348">
            <v>48829</v>
          </cell>
          <cell r="Q1348">
            <v>48829</v>
          </cell>
          <cell r="R1348">
            <v>41841</v>
          </cell>
          <cell r="S1348">
            <v>85.688832456122384</v>
          </cell>
          <cell r="V1348">
            <v>50051</v>
          </cell>
          <cell r="W1348">
            <v>100.96219792633234</v>
          </cell>
        </row>
        <row r="1349">
          <cell r="N1349" t="str">
            <v>OTRAS INVERSIONES</v>
          </cell>
          <cell r="O1349">
            <v>49130</v>
          </cell>
          <cell r="P1349">
            <v>49130</v>
          </cell>
          <cell r="Q1349">
            <v>49130</v>
          </cell>
          <cell r="R1349">
            <v>47820</v>
          </cell>
          <cell r="S1349">
            <v>97.333604722165674</v>
          </cell>
          <cell r="V1349">
            <v>20000</v>
          </cell>
          <cell r="W1349">
            <v>40.70832485243232</v>
          </cell>
        </row>
        <row r="1350">
          <cell r="N1350" t="str">
            <v>TOTAL INVERSIONES                                                                                                         TELECOMUNICACIONES</v>
          </cell>
          <cell r="O1350">
            <v>98704</v>
          </cell>
          <cell r="P1350">
            <v>97959</v>
          </cell>
          <cell r="Q1350">
            <v>97959</v>
          </cell>
          <cell r="R1350">
            <v>89661</v>
          </cell>
          <cell r="S1350">
            <v>91.529109117079599</v>
          </cell>
          <cell r="V1350">
            <v>70051</v>
          </cell>
          <cell r="W1350">
            <v>70.97078132598476</v>
          </cell>
        </row>
        <row r="1351">
          <cell r="M1351" t="str">
            <v>División Programación Financiera</v>
          </cell>
        </row>
        <row r="1352">
          <cell r="M1352" t="str">
            <v>Depto. Programación y Control Presupuestal</v>
          </cell>
        </row>
        <row r="1353">
          <cell r="M1353" t="str">
            <v>U/EjecucEPM12.Xls.Grupo Ejecución</v>
          </cell>
        </row>
      </sheetData>
      <sheetData sheetId="4" refreshError="1"/>
      <sheetData sheetId="5" refreshError="1"/>
      <sheetData sheetId="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s"/>
      <sheetName val="Proyectos VP T&amp;D "/>
      <sheetName val="Proyectos VP T&amp;D  Trim1"/>
      <sheetName val="Gestion Operativa Trim1"/>
      <sheetName val="Distribucion Trim1"/>
      <sheetName val="Proyectos Trim1"/>
      <sheetName val="SYL Trim1"/>
      <sheetName val="Generacion Trim1"/>
      <sheetName val="Servicios Corporativos Trim1"/>
      <sheetName val="Sum y Soporte Admon Trim1"/>
    </sheetNames>
    <sheetDataSet>
      <sheetData sheetId="0">
        <row r="2">
          <cell r="A2" t="str">
            <v>PR322APTMAGMED</v>
          </cell>
          <cell r="D2" t="str">
            <v>% Actividades</v>
          </cell>
        </row>
        <row r="3">
          <cell r="D3" t="str">
            <v>Km de red equivalente</v>
          </cell>
        </row>
        <row r="4">
          <cell r="D4" t="str">
            <v>Luminaria equivalente de 70W</v>
          </cell>
        </row>
        <row r="5">
          <cell r="D5" t="str">
            <v>Viviendas</v>
          </cell>
        </row>
      </sheetData>
      <sheetData sheetId="1"/>
      <sheetData sheetId="2"/>
      <sheetData sheetId="3"/>
      <sheetData sheetId="4">
        <row r="4">
          <cell r="A4" t="str">
            <v>REPOSICIÓN REDES SDL</v>
          </cell>
        </row>
      </sheetData>
      <sheetData sheetId="5"/>
      <sheetData sheetId="6"/>
      <sheetData sheetId="7"/>
      <sheetData sheetId="8"/>
      <sheetData sheetId="9"/>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ITUCIONAL"/>
      <sheetName val="MEmpresas"/>
      <sheetName val="Referencia de Inversión"/>
      <sheetName val="MProg (de Gestión)"/>
      <sheetName val="MProy (de Gestión)"/>
      <sheetName val="INVERSION"/>
      <sheetName val="IAF INV"/>
      <sheetName val="EJEC PRESUP"/>
      <sheetName val="GRAFICA 1A"/>
      <sheetName val="PRE_PROM"/>
    </sheetNames>
    <sheetDataSet>
      <sheetData sheetId="0" refreshError="1"/>
      <sheetData sheetId="1" refreshError="1"/>
      <sheetData sheetId="2" refreshError="1">
        <row r="10">
          <cell r="B10" t="str">
            <v>COD</v>
          </cell>
          <cell r="C10" t="str">
            <v>NAME</v>
          </cell>
        </row>
        <row r="11">
          <cell r="B11">
            <v>1</v>
          </cell>
          <cell r="C11" t="str">
            <v>Pérdidas</v>
          </cell>
        </row>
        <row r="12">
          <cell r="B12">
            <v>2</v>
          </cell>
          <cell r="C12" t="str">
            <v>Recaudo</v>
          </cell>
        </row>
        <row r="13">
          <cell r="B13">
            <v>3</v>
          </cell>
          <cell r="C13" t="str">
            <v>Rotacion C x C</v>
          </cell>
        </row>
        <row r="14">
          <cell r="B14">
            <v>4</v>
          </cell>
          <cell r="C14" t="str">
            <v>Rotación C x P</v>
          </cell>
        </row>
        <row r="15">
          <cell r="B15">
            <v>5</v>
          </cell>
          <cell r="C15" t="str">
            <v>Gastos Funcion.</v>
          </cell>
        </row>
        <row r="16">
          <cell r="B16">
            <v>6</v>
          </cell>
          <cell r="C16" t="str">
            <v>Av Físico P Inv</v>
          </cell>
        </row>
        <row r="17">
          <cell r="B17">
            <v>7</v>
          </cell>
          <cell r="C17" t="str">
            <v>Av Presu p Inv</v>
          </cell>
        </row>
        <row r="18">
          <cell r="B18">
            <v>8</v>
          </cell>
          <cell r="C18" t="str">
            <v>Susc. sin Med.</v>
          </cell>
        </row>
        <row r="19">
          <cell r="B19">
            <v>9</v>
          </cell>
          <cell r="C19" t="str">
            <v>Rec. Facturac.</v>
          </cell>
        </row>
        <row r="20">
          <cell r="B20">
            <v>10</v>
          </cell>
          <cell r="C20" t="str">
            <v>At. Rec. Serv.</v>
          </cell>
        </row>
        <row r="21">
          <cell r="B21">
            <v>11</v>
          </cell>
          <cell r="C21" t="str">
            <v>At. Sol. Conex.</v>
          </cell>
        </row>
        <row r="22">
          <cell r="B22">
            <v>12</v>
          </cell>
          <cell r="C22" t="str">
            <v>Cont. Servicio</v>
          </cell>
        </row>
        <row r="23">
          <cell r="B23">
            <v>13</v>
          </cell>
          <cell r="C23" t="str">
            <v>Mg. Seg. Almac.</v>
          </cell>
        </row>
      </sheetData>
      <sheetData sheetId="3" refreshError="1">
        <row r="2">
          <cell r="B2" t="str">
            <v>COD</v>
          </cell>
          <cell r="C2" t="str">
            <v>NAME</v>
          </cell>
        </row>
        <row r="3">
          <cell r="B3" t="str">
            <v>g1</v>
          </cell>
          <cell r="C3" t="str">
            <v>uno</v>
          </cell>
        </row>
        <row r="4">
          <cell r="B4" t="str">
            <v>g2</v>
          </cell>
          <cell r="C4" t="str">
            <v>dos</v>
          </cell>
        </row>
        <row r="5">
          <cell r="B5" t="str">
            <v>g3</v>
          </cell>
          <cell r="C5" t="str">
            <v>tres</v>
          </cell>
        </row>
        <row r="6">
          <cell r="B6" t="str">
            <v>g4</v>
          </cell>
          <cell r="C6" t="str">
            <v>cuatro</v>
          </cell>
        </row>
        <row r="7">
          <cell r="B7" t="str">
            <v>g5</v>
          </cell>
          <cell r="C7" t="str">
            <v>cinco</v>
          </cell>
        </row>
        <row r="8">
          <cell r="B8" t="str">
            <v>g6</v>
          </cell>
          <cell r="C8" t="str">
            <v>seis</v>
          </cell>
        </row>
        <row r="9">
          <cell r="B9" t="str">
            <v>g7</v>
          </cell>
          <cell r="C9" t="str">
            <v>siete</v>
          </cell>
        </row>
        <row r="10">
          <cell r="B10" t="str">
            <v>g8</v>
          </cell>
          <cell r="C10" t="str">
            <v>ocho</v>
          </cell>
        </row>
        <row r="11">
          <cell r="B11" t="str">
            <v>g9</v>
          </cell>
          <cell r="C11" t="str">
            <v>nueve</v>
          </cell>
        </row>
        <row r="12">
          <cell r="B12" t="str">
            <v>g10</v>
          </cell>
          <cell r="C12" t="str">
            <v>diez</v>
          </cell>
        </row>
        <row r="13">
          <cell r="B13" t="str">
            <v>g11</v>
          </cell>
          <cell r="C13" t="str">
            <v>once</v>
          </cell>
        </row>
        <row r="14">
          <cell r="B14" t="str">
            <v>g12</v>
          </cell>
          <cell r="C14" t="str">
            <v>doce</v>
          </cell>
        </row>
      </sheetData>
      <sheetData sheetId="4" refreshError="1">
        <row r="2">
          <cell r="B2" t="str">
            <v>Código Proyecto</v>
          </cell>
          <cell r="C2" t="str">
            <v>Nombre Proyecto de Gestión</v>
          </cell>
          <cell r="D2" t="str">
            <v>COD</v>
          </cell>
          <cell r="E2" t="str">
            <v>Nombre del Programa de Gestión</v>
          </cell>
        </row>
        <row r="3">
          <cell r="B3" t="str">
            <v>G01</v>
          </cell>
          <cell r="C3" t="str">
            <v>proyecto 1</v>
          </cell>
          <cell r="D3" t="str">
            <v>G1</v>
          </cell>
          <cell r="E3" t="str">
            <v>uno</v>
          </cell>
        </row>
        <row r="4">
          <cell r="B4" t="str">
            <v>G02</v>
          </cell>
          <cell r="C4" t="str">
            <v>proyecto 2</v>
          </cell>
          <cell r="D4" t="str">
            <v>G2</v>
          </cell>
          <cell r="E4" t="str">
            <v>dos</v>
          </cell>
        </row>
        <row r="5">
          <cell r="B5" t="str">
            <v>G03</v>
          </cell>
          <cell r="C5" t="str">
            <v>proyecto 3</v>
          </cell>
          <cell r="D5" t="str">
            <v>G3</v>
          </cell>
          <cell r="E5" t="str">
            <v>tres</v>
          </cell>
        </row>
        <row r="6">
          <cell r="B6" t="str">
            <v>G04</v>
          </cell>
          <cell r="C6" t="str">
            <v>proyecto 4</v>
          </cell>
          <cell r="D6" t="str">
            <v>G4</v>
          </cell>
          <cell r="E6" t="str">
            <v>cuatro</v>
          </cell>
        </row>
        <row r="7">
          <cell r="B7" t="str">
            <v>G05</v>
          </cell>
          <cell r="C7" t="str">
            <v>proyecto 5</v>
          </cell>
          <cell r="D7" t="str">
            <v>G5</v>
          </cell>
          <cell r="E7" t="str">
            <v>cinco</v>
          </cell>
        </row>
        <row r="8">
          <cell r="B8" t="str">
            <v>g06</v>
          </cell>
          <cell r="C8" t="str">
            <v>proyecto 6</v>
          </cell>
          <cell r="D8" t="str">
            <v>G6</v>
          </cell>
          <cell r="E8" t="str">
            <v>seis</v>
          </cell>
        </row>
        <row r="9">
          <cell r="B9" t="str">
            <v>G07</v>
          </cell>
          <cell r="C9" t="str">
            <v>proyecto 7</v>
          </cell>
          <cell r="D9" t="str">
            <v>G7</v>
          </cell>
          <cell r="E9" t="str">
            <v>siete</v>
          </cell>
        </row>
        <row r="10">
          <cell r="B10" t="str">
            <v>G08</v>
          </cell>
          <cell r="C10" t="str">
            <v>proyecto 8</v>
          </cell>
          <cell r="D10" t="str">
            <v>G8</v>
          </cell>
          <cell r="E10" t="str">
            <v>ocho</v>
          </cell>
        </row>
        <row r="11">
          <cell r="B11" t="str">
            <v>G09</v>
          </cell>
          <cell r="C11" t="str">
            <v>proyecto 9</v>
          </cell>
          <cell r="D11" t="str">
            <v>G9</v>
          </cell>
          <cell r="E11" t="str">
            <v>nueve</v>
          </cell>
        </row>
        <row r="12">
          <cell r="B12" t="str">
            <v>G10</v>
          </cell>
          <cell r="C12" t="str">
            <v>proyecto 10</v>
          </cell>
          <cell r="D12" t="str">
            <v>G10</v>
          </cell>
          <cell r="E12" t="str">
            <v>diez</v>
          </cell>
        </row>
        <row r="13">
          <cell r="B13" t="str">
            <v>G11</v>
          </cell>
          <cell r="C13" t="str">
            <v>proyecto 11</v>
          </cell>
          <cell r="D13" t="str">
            <v>G11</v>
          </cell>
          <cell r="E13" t="str">
            <v>once</v>
          </cell>
        </row>
        <row r="14">
          <cell r="B14" t="str">
            <v>G12</v>
          </cell>
          <cell r="C14" t="str">
            <v>proyecto 12</v>
          </cell>
          <cell r="D14" t="str">
            <v>G12</v>
          </cell>
          <cell r="E14" t="str">
            <v>doce</v>
          </cell>
        </row>
        <row r="15">
          <cell r="B15" t="str">
            <v>G13</v>
          </cell>
          <cell r="C15" t="str">
            <v>proyecto 13</v>
          </cell>
          <cell r="D15" t="str">
            <v>G1</v>
          </cell>
          <cell r="E15" t="str">
            <v>uno</v>
          </cell>
        </row>
        <row r="16">
          <cell r="B16" t="str">
            <v>G14</v>
          </cell>
          <cell r="C16" t="str">
            <v>proyecto 14</v>
          </cell>
          <cell r="D16" t="str">
            <v>G2</v>
          </cell>
          <cell r="E16" t="str">
            <v>dos</v>
          </cell>
        </row>
        <row r="17">
          <cell r="B17" t="str">
            <v>G15</v>
          </cell>
          <cell r="C17" t="str">
            <v>proyecto 15</v>
          </cell>
          <cell r="D17" t="str">
            <v>G3</v>
          </cell>
          <cell r="E17" t="str">
            <v>tres</v>
          </cell>
        </row>
        <row r="18">
          <cell r="B18" t="str">
            <v>G16</v>
          </cell>
          <cell r="C18" t="str">
            <v>proyecto 16</v>
          </cell>
          <cell r="D18" t="str">
            <v>G4</v>
          </cell>
          <cell r="E18" t="str">
            <v>cuatro</v>
          </cell>
        </row>
        <row r="19">
          <cell r="B19" t="str">
            <v>G17</v>
          </cell>
          <cell r="C19" t="str">
            <v>proyecto 17</v>
          </cell>
          <cell r="D19" t="str">
            <v>G5</v>
          </cell>
          <cell r="E19" t="str">
            <v>cinco</v>
          </cell>
        </row>
        <row r="20">
          <cell r="B20" t="str">
            <v>G18</v>
          </cell>
          <cell r="C20" t="str">
            <v>proyecto 18</v>
          </cell>
          <cell r="D20" t="str">
            <v>G6</v>
          </cell>
          <cell r="E20" t="str">
            <v>seis</v>
          </cell>
        </row>
        <row r="21">
          <cell r="B21" t="str">
            <v>G19</v>
          </cell>
          <cell r="C21" t="str">
            <v>proyecto 19</v>
          </cell>
          <cell r="D21" t="str">
            <v>G7</v>
          </cell>
          <cell r="E21" t="str">
            <v>siete</v>
          </cell>
        </row>
        <row r="22">
          <cell r="B22" t="str">
            <v>G20</v>
          </cell>
          <cell r="C22" t="str">
            <v>proyecto 20</v>
          </cell>
          <cell r="D22" t="str">
            <v>G8</v>
          </cell>
          <cell r="E22" t="str">
            <v>ocho</v>
          </cell>
        </row>
        <row r="23">
          <cell r="B23" t="str">
            <v>G21</v>
          </cell>
          <cell r="C23" t="str">
            <v>proyecto 21</v>
          </cell>
          <cell r="D23" t="str">
            <v>G9</v>
          </cell>
          <cell r="E23" t="str">
            <v>nueve</v>
          </cell>
        </row>
        <row r="24">
          <cell r="B24" t="str">
            <v>G22</v>
          </cell>
          <cell r="C24" t="str">
            <v>proyecto 22</v>
          </cell>
          <cell r="D24" t="str">
            <v>G10</v>
          </cell>
          <cell r="E24" t="str">
            <v>diez</v>
          </cell>
        </row>
        <row r="25">
          <cell r="B25" t="str">
            <v>G23</v>
          </cell>
          <cell r="C25" t="str">
            <v>proyecto 23</v>
          </cell>
          <cell r="D25" t="str">
            <v>G11</v>
          </cell>
          <cell r="E25" t="str">
            <v>once</v>
          </cell>
        </row>
        <row r="26">
          <cell r="B26" t="str">
            <v>G24</v>
          </cell>
          <cell r="C26" t="str">
            <v>proyecto 24</v>
          </cell>
          <cell r="D26" t="str">
            <v>G1</v>
          </cell>
          <cell r="E26" t="str">
            <v>uno</v>
          </cell>
        </row>
        <row r="27">
          <cell r="B27" t="str">
            <v>G25</v>
          </cell>
          <cell r="C27" t="str">
            <v>proyecto 25</v>
          </cell>
          <cell r="D27" t="str">
            <v>G2</v>
          </cell>
          <cell r="E27" t="str">
            <v>dos</v>
          </cell>
        </row>
        <row r="28">
          <cell r="B28" t="str">
            <v>G26</v>
          </cell>
          <cell r="C28" t="str">
            <v>proyecto 26</v>
          </cell>
          <cell r="D28" t="str">
            <v>G3</v>
          </cell>
          <cell r="E28" t="str">
            <v>tres</v>
          </cell>
        </row>
        <row r="29">
          <cell r="B29" t="str">
            <v>G27</v>
          </cell>
          <cell r="C29" t="str">
            <v>proyecto 27</v>
          </cell>
          <cell r="D29" t="str">
            <v>G4</v>
          </cell>
          <cell r="E29" t="str">
            <v>cuatro</v>
          </cell>
        </row>
        <row r="30">
          <cell r="B30" t="str">
            <v>G28</v>
          </cell>
          <cell r="C30" t="str">
            <v>proyecto 28</v>
          </cell>
          <cell r="D30" t="str">
            <v>G5</v>
          </cell>
          <cell r="E30" t="str">
            <v>cinco</v>
          </cell>
        </row>
        <row r="31">
          <cell r="B31" t="str">
            <v>G29</v>
          </cell>
          <cell r="C31" t="str">
            <v>proyecto 29</v>
          </cell>
          <cell r="D31" t="str">
            <v>G6</v>
          </cell>
          <cell r="E31" t="str">
            <v>seis</v>
          </cell>
        </row>
        <row r="32">
          <cell r="B32" t="str">
            <v>G30</v>
          </cell>
          <cell r="C32" t="str">
            <v>proyecto 30</v>
          </cell>
          <cell r="D32" t="str">
            <v>G7</v>
          </cell>
          <cell r="E32" t="str">
            <v>siete</v>
          </cell>
        </row>
        <row r="33">
          <cell r="B33" t="str">
            <v>G31</v>
          </cell>
          <cell r="C33" t="str">
            <v>proyecto 31</v>
          </cell>
          <cell r="D33" t="str">
            <v>G8</v>
          </cell>
          <cell r="E33" t="str">
            <v>ocho</v>
          </cell>
        </row>
        <row r="34">
          <cell r="B34" t="str">
            <v>G32</v>
          </cell>
          <cell r="C34" t="str">
            <v>proyecto 32</v>
          </cell>
          <cell r="D34" t="str">
            <v>G9</v>
          </cell>
          <cell r="E34" t="str">
            <v>nueve</v>
          </cell>
        </row>
        <row r="35">
          <cell r="B35" t="str">
            <v>G33</v>
          </cell>
          <cell r="C35" t="str">
            <v>proyecto 33</v>
          </cell>
          <cell r="D35" t="str">
            <v>G10</v>
          </cell>
          <cell r="E35" t="str">
            <v>diez</v>
          </cell>
        </row>
        <row r="36">
          <cell r="B36" t="str">
            <v>G34</v>
          </cell>
          <cell r="C36" t="str">
            <v>proyecto 34</v>
          </cell>
          <cell r="D36" t="str">
            <v>G11</v>
          </cell>
          <cell r="E36" t="str">
            <v>once</v>
          </cell>
        </row>
        <row r="37">
          <cell r="B37" t="str">
            <v>G35</v>
          </cell>
          <cell r="C37" t="str">
            <v>proyecto 35</v>
          </cell>
          <cell r="D37" t="str">
            <v>G1</v>
          </cell>
          <cell r="E37" t="str">
            <v>uno</v>
          </cell>
        </row>
        <row r="38">
          <cell r="B38" t="str">
            <v>G36</v>
          </cell>
          <cell r="C38" t="str">
            <v>proyecto 36</v>
          </cell>
          <cell r="D38" t="str">
            <v>G2</v>
          </cell>
          <cell r="E38" t="str">
            <v>dos</v>
          </cell>
        </row>
        <row r="39">
          <cell r="B39" t="str">
            <v>G37</v>
          </cell>
          <cell r="C39" t="str">
            <v>proyecto 37</v>
          </cell>
          <cell r="D39" t="str">
            <v>G3</v>
          </cell>
          <cell r="E39" t="str">
            <v>tres</v>
          </cell>
        </row>
        <row r="40">
          <cell r="B40" t="str">
            <v>G38</v>
          </cell>
          <cell r="C40" t="str">
            <v>proyecto 38</v>
          </cell>
          <cell r="D40" t="str">
            <v>G4</v>
          </cell>
          <cell r="E40" t="str">
            <v>cuatro</v>
          </cell>
        </row>
        <row r="41">
          <cell r="B41" t="str">
            <v>G39</v>
          </cell>
          <cell r="C41" t="str">
            <v>proyecto 39</v>
          </cell>
          <cell r="D41" t="str">
            <v>G5</v>
          </cell>
          <cell r="E41" t="str">
            <v>cinco</v>
          </cell>
        </row>
        <row r="42">
          <cell r="B42" t="str">
            <v>G40</v>
          </cell>
          <cell r="C42" t="str">
            <v>proyecto 40</v>
          </cell>
          <cell r="D42" t="str">
            <v>G6</v>
          </cell>
          <cell r="E42" t="str">
            <v>seis</v>
          </cell>
        </row>
        <row r="43">
          <cell r="B43" t="str">
            <v>G41</v>
          </cell>
          <cell r="C43" t="str">
            <v>proyecto 41</v>
          </cell>
          <cell r="D43" t="str">
            <v>G7</v>
          </cell>
          <cell r="E43" t="str">
            <v>siete</v>
          </cell>
        </row>
        <row r="44">
          <cell r="B44" t="str">
            <v>G42</v>
          </cell>
          <cell r="C44" t="str">
            <v>proyecto 42</v>
          </cell>
          <cell r="D44" t="str">
            <v>G8</v>
          </cell>
          <cell r="E44" t="str">
            <v>ocho</v>
          </cell>
        </row>
        <row r="45">
          <cell r="B45" t="str">
            <v>G43</v>
          </cell>
          <cell r="C45" t="str">
            <v>proyecto 43</v>
          </cell>
          <cell r="D45" t="str">
            <v>G9</v>
          </cell>
          <cell r="E45" t="str">
            <v>nueve</v>
          </cell>
        </row>
        <row r="46">
          <cell r="B46" t="str">
            <v>G44</v>
          </cell>
          <cell r="C46" t="str">
            <v>proyecto 44</v>
          </cell>
          <cell r="D46" t="str">
            <v>G10</v>
          </cell>
          <cell r="E46" t="str">
            <v>diez</v>
          </cell>
        </row>
        <row r="47">
          <cell r="B47" t="str">
            <v>G45</v>
          </cell>
          <cell r="C47" t="str">
            <v>proyecto 45</v>
          </cell>
          <cell r="D47" t="str">
            <v>G11</v>
          </cell>
          <cell r="E47" t="str">
            <v>once</v>
          </cell>
        </row>
        <row r="48">
          <cell r="B48" t="str">
            <v>G46</v>
          </cell>
          <cell r="C48" t="str">
            <v>proyecto 46</v>
          </cell>
          <cell r="D48" t="str">
            <v>G1</v>
          </cell>
          <cell r="E48" t="str">
            <v>uno</v>
          </cell>
        </row>
        <row r="49">
          <cell r="B49" t="str">
            <v>G47</v>
          </cell>
          <cell r="C49" t="str">
            <v>proyecto 47</v>
          </cell>
          <cell r="D49" t="str">
            <v>G2</v>
          </cell>
          <cell r="E49" t="str">
            <v>dos</v>
          </cell>
        </row>
        <row r="50">
          <cell r="B50" t="str">
            <v>G48</v>
          </cell>
          <cell r="C50" t="str">
            <v>proyecto 48</v>
          </cell>
          <cell r="D50" t="str">
            <v>G3</v>
          </cell>
          <cell r="E50" t="str">
            <v>tres</v>
          </cell>
        </row>
        <row r="51">
          <cell r="B51" t="str">
            <v>G49</v>
          </cell>
          <cell r="C51" t="str">
            <v>proyecto 49</v>
          </cell>
          <cell r="D51" t="str">
            <v>G4</v>
          </cell>
          <cell r="E51" t="str">
            <v>cuatro</v>
          </cell>
        </row>
        <row r="52">
          <cell r="B52" t="str">
            <v>G50</v>
          </cell>
          <cell r="C52" t="str">
            <v>proyecto 50</v>
          </cell>
          <cell r="D52" t="str">
            <v>G5</v>
          </cell>
          <cell r="E52" t="str">
            <v>cinco</v>
          </cell>
        </row>
        <row r="53">
          <cell r="B53" t="str">
            <v>G51</v>
          </cell>
          <cell r="C53" t="str">
            <v>proyecto 51</v>
          </cell>
          <cell r="D53" t="str">
            <v>G6</v>
          </cell>
          <cell r="E53" t="str">
            <v>seis</v>
          </cell>
        </row>
        <row r="54">
          <cell r="B54" t="str">
            <v>G52</v>
          </cell>
          <cell r="C54" t="str">
            <v>proyecto 52</v>
          </cell>
          <cell r="D54" t="str">
            <v>G7</v>
          </cell>
          <cell r="E54" t="str">
            <v>siete</v>
          </cell>
        </row>
        <row r="55">
          <cell r="B55" t="str">
            <v>G53</v>
          </cell>
          <cell r="C55" t="str">
            <v>proyecto 53</v>
          </cell>
          <cell r="D55" t="str">
            <v>G8</v>
          </cell>
          <cell r="E55" t="str">
            <v>ocho</v>
          </cell>
        </row>
        <row r="56">
          <cell r="B56" t="str">
            <v>G54</v>
          </cell>
          <cell r="C56" t="str">
            <v>proyecto 54</v>
          </cell>
          <cell r="D56" t="str">
            <v>G9</v>
          </cell>
          <cell r="E56" t="str">
            <v>nueve</v>
          </cell>
        </row>
        <row r="57">
          <cell r="B57" t="str">
            <v>G55</v>
          </cell>
          <cell r="C57" t="str">
            <v>proyecto 55</v>
          </cell>
          <cell r="D57" t="str">
            <v>G10</v>
          </cell>
          <cell r="E57" t="str">
            <v>diez</v>
          </cell>
        </row>
        <row r="58">
          <cell r="B58" t="str">
            <v>G56</v>
          </cell>
          <cell r="C58" t="str">
            <v>proyecto 56</v>
          </cell>
          <cell r="D58" t="str">
            <v>G11</v>
          </cell>
          <cell r="E58" t="str">
            <v>once</v>
          </cell>
        </row>
        <row r="59">
          <cell r="B59" t="str">
            <v>G57</v>
          </cell>
          <cell r="C59" t="str">
            <v>proyecto 57</v>
          </cell>
          <cell r="D59" t="str">
            <v>G1</v>
          </cell>
          <cell r="E59" t="str">
            <v>uno</v>
          </cell>
        </row>
        <row r="60">
          <cell r="B60" t="str">
            <v>G58</v>
          </cell>
          <cell r="C60" t="str">
            <v>proyecto 58</v>
          </cell>
          <cell r="D60" t="str">
            <v>G2</v>
          </cell>
          <cell r="E60" t="str">
            <v>dos</v>
          </cell>
        </row>
        <row r="61">
          <cell r="B61" t="str">
            <v>G59</v>
          </cell>
          <cell r="C61" t="str">
            <v>proyecto 59</v>
          </cell>
          <cell r="D61" t="str">
            <v>G3</v>
          </cell>
          <cell r="E61" t="str">
            <v>tres</v>
          </cell>
        </row>
        <row r="62">
          <cell r="B62" t="str">
            <v>G60</v>
          </cell>
          <cell r="C62" t="str">
            <v>proyecto 60</v>
          </cell>
          <cell r="D62" t="str">
            <v>G4</v>
          </cell>
          <cell r="E62" t="str">
            <v>cuatro</v>
          </cell>
        </row>
        <row r="63">
          <cell r="B63" t="str">
            <v>G61</v>
          </cell>
          <cell r="C63" t="str">
            <v>proyecto 61</v>
          </cell>
          <cell r="D63" t="str">
            <v>G5</v>
          </cell>
          <cell r="E63" t="str">
            <v>cinco</v>
          </cell>
        </row>
        <row r="64">
          <cell r="B64" t="str">
            <v>G62</v>
          </cell>
          <cell r="C64" t="str">
            <v>proyecto 62</v>
          </cell>
          <cell r="D64" t="str">
            <v>G6</v>
          </cell>
          <cell r="E64" t="str">
            <v>seis</v>
          </cell>
        </row>
        <row r="65">
          <cell r="B65" t="str">
            <v>G63</v>
          </cell>
          <cell r="C65" t="str">
            <v>proyecto 63</v>
          </cell>
          <cell r="D65" t="str">
            <v>G7</v>
          </cell>
          <cell r="E65" t="str">
            <v>siete</v>
          </cell>
        </row>
        <row r="66">
          <cell r="B66" t="str">
            <v>G64</v>
          </cell>
          <cell r="C66" t="str">
            <v>proyecto 64</v>
          </cell>
          <cell r="D66" t="str">
            <v>G8</v>
          </cell>
          <cell r="E66" t="str">
            <v>ocho</v>
          </cell>
        </row>
        <row r="67">
          <cell r="B67" t="str">
            <v>G65</v>
          </cell>
          <cell r="C67" t="str">
            <v>proyecto 65</v>
          </cell>
          <cell r="D67" t="str">
            <v>G9</v>
          </cell>
          <cell r="E67" t="str">
            <v>nueve</v>
          </cell>
        </row>
        <row r="68">
          <cell r="B68" t="str">
            <v>G66</v>
          </cell>
          <cell r="C68" t="str">
            <v>proyecto 66</v>
          </cell>
          <cell r="D68" t="str">
            <v>G10</v>
          </cell>
          <cell r="E68" t="str">
            <v>diez</v>
          </cell>
        </row>
        <row r="69">
          <cell r="B69" t="str">
            <v>G67</v>
          </cell>
          <cell r="C69" t="str">
            <v>proyecto 67</v>
          </cell>
          <cell r="D69" t="str">
            <v>G11</v>
          </cell>
          <cell r="E69" t="str">
            <v>once</v>
          </cell>
        </row>
        <row r="70">
          <cell r="B70" t="str">
            <v>G68</v>
          </cell>
          <cell r="C70" t="str">
            <v>proyecto 68</v>
          </cell>
          <cell r="D70" t="str">
            <v>G1</v>
          </cell>
          <cell r="E70" t="str">
            <v>uno</v>
          </cell>
        </row>
        <row r="71">
          <cell r="B71" t="str">
            <v>G69</v>
          </cell>
          <cell r="C71" t="str">
            <v>proyecto 69</v>
          </cell>
          <cell r="D71" t="str">
            <v>G2</v>
          </cell>
          <cell r="E71" t="str">
            <v>dos</v>
          </cell>
        </row>
        <row r="72">
          <cell r="B72" t="str">
            <v>G70</v>
          </cell>
          <cell r="C72" t="str">
            <v>proyecto 70</v>
          </cell>
          <cell r="D72" t="str">
            <v>G3</v>
          </cell>
          <cell r="E72" t="str">
            <v>tres</v>
          </cell>
        </row>
        <row r="73">
          <cell r="B73" t="str">
            <v>G71</v>
          </cell>
          <cell r="C73" t="str">
            <v>proyecto 71</v>
          </cell>
          <cell r="D73" t="str">
            <v>G4</v>
          </cell>
          <cell r="E73" t="str">
            <v>cuatro</v>
          </cell>
        </row>
        <row r="74">
          <cell r="B74" t="str">
            <v>G72</v>
          </cell>
          <cell r="C74" t="str">
            <v>proyecto 72</v>
          </cell>
          <cell r="D74" t="str">
            <v>G5</v>
          </cell>
          <cell r="E74" t="str">
            <v>cinco</v>
          </cell>
        </row>
        <row r="75">
          <cell r="B75" t="str">
            <v>G73</v>
          </cell>
          <cell r="C75" t="str">
            <v>proyecto 73</v>
          </cell>
          <cell r="D75" t="str">
            <v>G6</v>
          </cell>
          <cell r="E75" t="str">
            <v>seis</v>
          </cell>
        </row>
        <row r="76">
          <cell r="B76" t="str">
            <v>G74</v>
          </cell>
          <cell r="C76" t="str">
            <v>proyecto 74</v>
          </cell>
          <cell r="D76" t="str">
            <v>G7</v>
          </cell>
          <cell r="E76" t="str">
            <v>siete</v>
          </cell>
        </row>
        <row r="77">
          <cell r="B77" t="str">
            <v>G75</v>
          </cell>
          <cell r="C77" t="str">
            <v>proyecto 75</v>
          </cell>
          <cell r="D77" t="str">
            <v>G8</v>
          </cell>
          <cell r="E77" t="str">
            <v>ocho</v>
          </cell>
        </row>
        <row r="78">
          <cell r="B78" t="str">
            <v>G76</v>
          </cell>
          <cell r="C78" t="str">
            <v>proyecto 76</v>
          </cell>
          <cell r="D78" t="str">
            <v>G9</v>
          </cell>
          <cell r="E78" t="str">
            <v>nueve</v>
          </cell>
        </row>
        <row r="79">
          <cell r="B79" t="str">
            <v>G77</v>
          </cell>
          <cell r="C79" t="str">
            <v>proyecto 77</v>
          </cell>
          <cell r="D79" t="str">
            <v>G10</v>
          </cell>
          <cell r="E79" t="str">
            <v>diez</v>
          </cell>
        </row>
        <row r="80">
          <cell r="B80" t="str">
            <v>G78</v>
          </cell>
          <cell r="C80" t="str">
            <v>proyecto 78</v>
          </cell>
          <cell r="D80" t="str">
            <v>G11</v>
          </cell>
          <cell r="E80" t="str">
            <v>once</v>
          </cell>
        </row>
      </sheetData>
      <sheetData sheetId="5" refreshError="1"/>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CE ACUED"/>
      <sheetName val="BCE ACUED"/>
      <sheetName val="PBCE GAS"/>
      <sheetName val="BCE GAS"/>
      <sheetName val="PPYG GAS"/>
      <sheetName val="Hoja1"/>
      <sheetName val="PYG GAS"/>
      <sheetName val="PYG GAS (2)"/>
      <sheetName val="DG"/>
    </sheetNames>
    <sheetDataSet>
      <sheetData sheetId="0"/>
      <sheetData sheetId="1"/>
      <sheetData sheetId="2"/>
      <sheetData sheetId="3"/>
      <sheetData sheetId="4"/>
      <sheetData sheetId="5" refreshError="1">
        <row r="1">
          <cell r="B1" t="str">
            <v>DESCRIPCION</v>
          </cell>
        </row>
        <row r="3">
          <cell r="B3" t="str">
            <v>ACTIVO</v>
          </cell>
        </row>
        <row r="4">
          <cell r="B4" t="str">
            <v>PATRIMONIO</v>
          </cell>
        </row>
        <row r="5">
          <cell r="B5" t="str">
            <v>INGRESOS</v>
          </cell>
        </row>
        <row r="6">
          <cell r="B6" t="str">
            <v>GASTOS</v>
          </cell>
        </row>
        <row r="7">
          <cell r="B7" t="str">
            <v xml:space="preserve">COSTO DE VENTAS </v>
          </cell>
        </row>
        <row r="8">
          <cell r="B8" t="str">
            <v>COSTOS DE PRODUCCIÓN</v>
          </cell>
        </row>
        <row r="9">
          <cell r="B9" t="str">
            <v>CUENTAS DE ORDEN DEUDORAS</v>
          </cell>
        </row>
        <row r="10">
          <cell r="B10" t="str">
            <v xml:space="preserve">CUENTAS DE ORDEN ACREEDORAS </v>
          </cell>
        </row>
        <row r="11">
          <cell r="B11" t="str">
            <v>¡¡¡¡¡¡CUENTA NO HA SIDO CREADA!!!!!</v>
          </cell>
        </row>
        <row r="12">
          <cell r="B12" t="str">
            <v>EFECTIVO</v>
          </cell>
        </row>
        <row r="13">
          <cell r="B13" t="str">
            <v>INVERSIONES</v>
          </cell>
        </row>
        <row r="14">
          <cell r="B14" t="str">
            <v>¡¡¡¡¡¡CUENTA NO HA SIDO CREADA!!!!!</v>
          </cell>
        </row>
        <row r="15">
          <cell r="B15" t="str">
            <v>DEUDORES</v>
          </cell>
        </row>
        <row r="16">
          <cell r="B16" t="str">
            <v xml:space="preserve">INVENTARIOS </v>
          </cell>
        </row>
        <row r="17">
          <cell r="B17" t="str">
            <v>PROPIEDADES, PLANTA Y EQUIPO</v>
          </cell>
        </row>
        <row r="18">
          <cell r="B18" t="str">
            <v xml:space="preserve">BIENES DE BENEFICIO Y USO PÚBLICO </v>
          </cell>
        </row>
        <row r="19">
          <cell r="B19" t="str">
            <v>RECURSOS NATURALES Y DEL AMBIENTE</v>
          </cell>
        </row>
        <row r="20">
          <cell r="B20" t="str">
            <v>OTROS ACTIVOS</v>
          </cell>
        </row>
        <row r="21">
          <cell r="B21" t="str">
            <v>¡¡¡¡¡¡CUENTA NO HA SIDO CREADA!!!!!</v>
          </cell>
        </row>
        <row r="22">
          <cell r="B22" t="str">
            <v>¡¡¡¡¡¡CUENTA NO HA SIDO CREADA!!!!!</v>
          </cell>
        </row>
        <row r="23">
          <cell r="B23" t="str">
            <v xml:space="preserve">OPERACIONES DE CRÉDITO PÚBLICO </v>
          </cell>
        </row>
        <row r="24">
          <cell r="B24" t="str">
            <v xml:space="preserve">OBLIGACIONES FINANCIERAS </v>
          </cell>
        </row>
        <row r="25">
          <cell r="B25" t="str">
            <v>CUENTAS POR PAGAR</v>
          </cell>
        </row>
        <row r="26">
          <cell r="B26" t="str">
            <v>OBLIGACIONES LABORALES Y DE SEGURIDAD SOCIAL INTEGRAL</v>
          </cell>
        </row>
        <row r="27">
          <cell r="B27" t="str">
            <v>BONOS Y TÍTULOS EMITIDOS</v>
          </cell>
        </row>
        <row r="28">
          <cell r="B28" t="str">
            <v>PASIVOS ESTIMADOS</v>
          </cell>
        </row>
        <row r="29">
          <cell r="B29" t="str">
            <v>OTROS PASIVOS</v>
          </cell>
        </row>
        <row r="30">
          <cell r="B30" t="str">
            <v>¡¡¡¡¡¡CUENTA NO HA SIDO CREADA!!!!!</v>
          </cell>
        </row>
        <row r="31">
          <cell r="B31" t="str">
            <v>¡¡¡¡¡¡CUENTA NO HA SIDO CREADA!!!!!</v>
          </cell>
        </row>
        <row r="32">
          <cell r="B32" t="str">
            <v>PATRIMONIO INSTITUCIONAL</v>
          </cell>
        </row>
        <row r="33">
          <cell r="B33" t="str">
            <v>¡¡¡¡¡¡CUENTA NO HA SIDO CREADA!!!!!</v>
          </cell>
        </row>
        <row r="34">
          <cell r="B34" t="str">
            <v>VENTA DE BIENES</v>
          </cell>
        </row>
        <row r="35">
          <cell r="B35" t="str">
            <v>VENTA DE SERVICIOS</v>
          </cell>
        </row>
        <row r="36">
          <cell r="B36" t="str">
            <v>¡¡¡¡¡¡CUENTA NO HA SIDO CREADA!!!!!</v>
          </cell>
        </row>
        <row r="37">
          <cell r="B37" t="str">
            <v>OTROS INGRESOS</v>
          </cell>
        </row>
        <row r="38">
          <cell r="B38" t="str">
            <v>AJUSTES POR INFLACIÓN</v>
          </cell>
        </row>
        <row r="39">
          <cell r="B39" t="str">
            <v>¡¡¡¡¡¡CUENTA NO HA SIDO CREADA!!!!!</v>
          </cell>
        </row>
        <row r="40">
          <cell r="B40" t="str">
            <v>ADMINISTRACIÓN</v>
          </cell>
        </row>
        <row r="41">
          <cell r="B41" t="str">
            <v>¡¡¡¡¡¡CUENTA NO HA SIDO CREADA!!!!!</v>
          </cell>
        </row>
        <row r="42">
          <cell r="B42" t="str">
            <v>PROVISIONES, AGOTAMIENTO,  DEPRECIACIÓN, Y AMORTIZACIÓN</v>
          </cell>
        </row>
        <row r="43">
          <cell r="B43" t="str">
            <v>¡¡¡¡¡¡CUENTA NO HA SIDO CREADA!!!!!</v>
          </cell>
        </row>
        <row r="44">
          <cell r="B44" t="str">
            <v>OTROS GASTOS</v>
          </cell>
        </row>
        <row r="45">
          <cell r="B45" t="str">
            <v>CIERRE INGRESOS, GASTOS Y COSTOS</v>
          </cell>
        </row>
        <row r="46">
          <cell r="B46" t="str">
            <v>¡¡¡¡¡¡CUENTA NO HA SIDO CREADA!!!!!</v>
          </cell>
        </row>
        <row r="47">
          <cell r="B47" t="str">
            <v>COSTO DE VENTAS DE BIENES</v>
          </cell>
        </row>
        <row r="48">
          <cell r="B48" t="str">
            <v>COSTO DE VENTAS DE SERVICIOS</v>
          </cell>
        </row>
        <row r="49">
          <cell r="B49" t="str">
            <v>¡¡¡¡¡¡CUENTA NO HA SIDO CREADA!!!!!</v>
          </cell>
        </row>
        <row r="50">
          <cell r="B50" t="str">
            <v>SERVICIOS PÚBLICOS</v>
          </cell>
        </row>
        <row r="51">
          <cell r="B51" t="str">
            <v>¡¡¡¡¡¡CUENTA NO HA SIDO CREADA!!!!!</v>
          </cell>
        </row>
        <row r="52">
          <cell r="B52" t="str">
            <v>DERECHOS CONTINGENTES</v>
          </cell>
        </row>
        <row r="53">
          <cell r="B53" t="str">
            <v>DEUDORAS FISCALES</v>
          </cell>
        </row>
        <row r="54">
          <cell r="B54" t="str">
            <v>DEUDORAS DE CONTROL</v>
          </cell>
        </row>
        <row r="55">
          <cell r="B55" t="str">
            <v>¡¡¡¡¡¡CUENTA NO HA SIDO CREADA!!!!!</v>
          </cell>
        </row>
        <row r="56">
          <cell r="B56" t="str">
            <v>DEUDORAS POR CONTRA (CR)</v>
          </cell>
        </row>
        <row r="57">
          <cell r="B57" t="str">
            <v>¡¡¡¡¡¡CUENTA NO HA SIDO CREADA!!!!!</v>
          </cell>
        </row>
        <row r="58">
          <cell r="B58" t="str">
            <v>RESPONSABILIDADES CONTINGENTES</v>
          </cell>
        </row>
        <row r="59">
          <cell r="B59" t="str">
            <v>ACREEDORAS FISCALES</v>
          </cell>
        </row>
        <row r="60">
          <cell r="B60" t="str">
            <v>ACREEDORAS DE CONTROL</v>
          </cell>
        </row>
        <row r="61">
          <cell r="B61" t="str">
            <v>¡¡¡¡¡¡CUENTA NO HA SIDO CREADA!!!!!</v>
          </cell>
        </row>
        <row r="62">
          <cell r="B62" t="str">
            <v>ACREEDORAS POR CONTRA (DB)</v>
          </cell>
        </row>
        <row r="63">
          <cell r="B63" t="str">
            <v>¡¡¡¡¡¡CUENTA NO HA SIDO CREADA!!!!!</v>
          </cell>
        </row>
        <row r="64">
          <cell r="B64" t="str">
            <v>Caja</v>
          </cell>
        </row>
        <row r="65">
          <cell r="B65" t="str">
            <v>Bancos y Corporaciones</v>
          </cell>
        </row>
        <row r="66">
          <cell r="B66" t="str">
            <v>¡¡¡¡¡¡CUENTA NO HA SIDO CREADA!!!!!</v>
          </cell>
        </row>
        <row r="67">
          <cell r="B67" t="str">
            <v>Adminsitración de liquidez</v>
          </cell>
        </row>
        <row r="68">
          <cell r="B68" t="str">
            <v>¡¡¡¡¡¡CUENTA NO HA SIDO CREADA!!!!!</v>
          </cell>
        </row>
        <row r="69">
          <cell r="B69" t="str">
            <v>Fondos vendidos con compromiso de reventa</v>
          </cell>
        </row>
        <row r="70">
          <cell r="B70" t="str">
            <v>Fondos de recuperación de la inversión de servicios públicos domiciliarios</v>
          </cell>
        </row>
        <row r="71">
          <cell r="B71" t="str">
            <v>Fondos de Solidaridad y redistribucion de ingresos para servicios públicos domiciliarios</v>
          </cell>
        </row>
        <row r="72">
          <cell r="B72" t="str">
            <v>¡¡¡¡¡¡CUENTA NO HA SIDO CREADA!!!!!</v>
          </cell>
        </row>
        <row r="73">
          <cell r="B73" t="str">
            <v>Fondos en tránsito</v>
          </cell>
        </row>
        <row r="74">
          <cell r="B74" t="str">
            <v>¡¡¡¡¡¡CUENTA NO HA SIDO CREADA!!!!!</v>
          </cell>
        </row>
        <row r="75">
          <cell r="B75" t="str">
            <v>Fondos especiales</v>
          </cell>
        </row>
        <row r="76">
          <cell r="B76" t="str">
            <v>¡¡¡¡¡¡CUENTA NO HA SIDO CREADA!!!!!</v>
          </cell>
        </row>
        <row r="77">
          <cell r="B77" t="str">
            <v>Inversiones administración de liquidez  - renta fija</v>
          </cell>
        </row>
        <row r="78">
          <cell r="B78" t="str">
            <v>Inversiones administración de liquidez - renta variable</v>
          </cell>
        </row>
        <row r="79">
          <cell r="B79" t="str">
            <v>Inversiones con fines de política -  renta fija</v>
          </cell>
        </row>
        <row r="80">
          <cell r="B80" t="str">
            <v>¡¡¡¡¡¡CUENTA NO HA SIDO CREADA!!!!!</v>
          </cell>
        </row>
        <row r="81">
          <cell r="B81" t="str">
            <v>Inversiones - operaciones de cobertura</v>
          </cell>
        </row>
        <row r="82">
          <cell r="B82" t="str">
            <v>Inversiones patrimoniales - Método de costo</v>
          </cell>
        </row>
        <row r="83">
          <cell r="B83" t="str">
            <v>Inversiones patrimoniales - Método de participación</v>
          </cell>
        </row>
        <row r="84">
          <cell r="B84" t="str">
            <v>¡¡¡¡¡¡CUENTA NO HA SIDO CREADA!!!!!</v>
          </cell>
        </row>
        <row r="85">
          <cell r="B85" t="str">
            <v>Derechos de recompra de inversiones</v>
          </cell>
        </row>
        <row r="86">
          <cell r="B86" t="str">
            <v>¡¡¡¡¡¡CUENTA NO HA SIDO CREADA!!!!!</v>
          </cell>
        </row>
        <row r="87">
          <cell r="B87" t="str">
            <v>Provisión para protección de inversiones (cr)</v>
          </cell>
        </row>
        <row r="88">
          <cell r="B88" t="str">
            <v>¡¡¡¡¡¡CUENTA NO HA SIDO CREADA!!!!!</v>
          </cell>
        </row>
        <row r="89">
          <cell r="B89" t="str">
            <v>Aportes y cotizaciones</v>
          </cell>
        </row>
        <row r="90">
          <cell r="B90" t="str">
            <v>¡¡¡¡¡¡CUENTA NO HA SIDO CREADA!!!!!</v>
          </cell>
        </row>
        <row r="91">
          <cell r="B91" t="str">
            <v>Renta de bienes</v>
          </cell>
        </row>
        <row r="92">
          <cell r="B92" t="str">
            <v>Prestación de servicios</v>
          </cell>
        </row>
        <row r="93">
          <cell r="B93" t="str">
            <v>Servicios públicos</v>
          </cell>
        </row>
        <row r="94">
          <cell r="B94" t="str">
            <v>¡¡¡¡¡¡CUENTA NO HA SIDO CREADA!!!!!</v>
          </cell>
        </row>
        <row r="95">
          <cell r="B95" t="str">
            <v>Préstamos concedidos</v>
          </cell>
        </row>
        <row r="96">
          <cell r="B96" t="str">
            <v>¡¡¡¡¡¡CUENTA NO HA SIDO CREADA!!!!!</v>
          </cell>
        </row>
        <row r="97">
          <cell r="B97" t="str">
            <v>Avances y anticipos entregados</v>
          </cell>
        </row>
        <row r="98">
          <cell r="B98" t="str">
            <v>¡¡¡¡¡¡CUENTA NO HA SIDO CREADA!!!!!</v>
          </cell>
        </row>
        <row r="99">
          <cell r="B99" t="str">
            <v>Anticipos o saldos a favor por impuestos y contribuciones</v>
          </cell>
        </row>
        <row r="100">
          <cell r="B100" t="str">
            <v>¡¡¡¡¡¡CUENTA NO HA SIDO CREADA!!!!!</v>
          </cell>
        </row>
        <row r="101">
          <cell r="B101" t="str">
            <v>Depósitos entregados</v>
          </cell>
        </row>
        <row r="102">
          <cell r="B102" t="str">
            <v>¡¡¡¡¡¡CUENTA NO HA SIDO CREADA!!!!!</v>
          </cell>
        </row>
        <row r="103">
          <cell r="B103" t="str">
            <v>Otros deudores</v>
          </cell>
        </row>
        <row r="104">
          <cell r="B104" t="str">
            <v>¡¡¡¡¡¡CUENTA NO HA SIDO CREADA!!!!!</v>
          </cell>
        </row>
        <row r="105">
          <cell r="B105" t="str">
            <v>Deudas de difícil cobro</v>
          </cell>
        </row>
        <row r="106">
          <cell r="B106" t="str">
            <v>Bonos y títulos pensionales</v>
          </cell>
        </row>
        <row r="107">
          <cell r="B107" t="str">
            <v>¡¡¡¡¡¡CUENTA NO HA SIDO CREADA!!!!!</v>
          </cell>
        </row>
        <row r="108">
          <cell r="B108" t="str">
            <v>Provisión para deudores (cr)</v>
          </cell>
        </row>
        <row r="109">
          <cell r="B109" t="str">
            <v>¡¡¡¡¡¡CUENTA NO HA SIDO CREADA!!!!!</v>
          </cell>
        </row>
        <row r="110">
          <cell r="B110" t="str">
            <v>Mercancías en existencia</v>
          </cell>
        </row>
        <row r="111">
          <cell r="B111" t="str">
            <v>¡¡¡¡¡¡CUENTA NO HA SIDO CREADA!!!!!</v>
          </cell>
        </row>
        <row r="112">
          <cell r="B112" t="str">
            <v>Materias primas</v>
          </cell>
        </row>
        <row r="113">
          <cell r="B113" t="str">
            <v>¡¡¡¡¡¡CUENTA NO HA SIDO CREADA!!!!!</v>
          </cell>
        </row>
        <row r="114">
          <cell r="B114" t="str">
            <v>Materiales producción bienes</v>
          </cell>
        </row>
        <row r="115">
          <cell r="B115" t="str">
            <v>Materiales para la prestación de servicios</v>
          </cell>
        </row>
        <row r="116">
          <cell r="B116" t="str">
            <v>¡¡¡¡¡¡CUENTA NO HA SIDO CREADA!!!!!</v>
          </cell>
        </row>
        <row r="117">
          <cell r="B117" t="str">
            <v>Productos en proceso</v>
          </cell>
        </row>
        <row r="118">
          <cell r="B118" t="str">
            <v>En tránsito</v>
          </cell>
        </row>
        <row r="119">
          <cell r="B119" t="str">
            <v>¡¡¡¡¡¡CUENTA NO HA SIDO CREADA!!!!!</v>
          </cell>
        </row>
        <row r="120">
          <cell r="B120" t="str">
            <v>En poder de terceros</v>
          </cell>
        </row>
        <row r="121">
          <cell r="B121" t="str">
            <v>¡¡¡¡¡¡CUENTA NO HA SIDO CREADA!!!!!</v>
          </cell>
        </row>
        <row r="122">
          <cell r="B122" t="str">
            <v>Provisión para protección de inventarios (cr)</v>
          </cell>
        </row>
        <row r="123">
          <cell r="B123" t="str">
            <v>¡¡¡¡¡¡CUENTA NO HA SIDO CREADA!!!!!</v>
          </cell>
        </row>
        <row r="124">
          <cell r="B124" t="str">
            <v>Terrenos</v>
          </cell>
        </row>
        <row r="125">
          <cell r="B125" t="str">
            <v>¡¡¡¡¡¡CUENTA NO HA SIDO CREADA!!!!!</v>
          </cell>
        </row>
        <row r="126">
          <cell r="B126" t="str">
            <v>Semovientes</v>
          </cell>
        </row>
        <row r="127">
          <cell r="B127" t="str">
            <v>¡¡¡¡¡¡CUENTA NO HA SIDO CREADA!!!!!</v>
          </cell>
        </row>
        <row r="128">
          <cell r="B128" t="str">
            <v>Construcciones en curso</v>
          </cell>
        </row>
        <row r="129">
          <cell r="B129" t="str">
            <v>¡¡¡¡¡¡CUENTA NO HA SIDO CREADA!!!!!</v>
          </cell>
        </row>
        <row r="130">
          <cell r="B130" t="str">
            <v>Maquinaria, planta y equipo en montaje</v>
          </cell>
        </row>
        <row r="131">
          <cell r="B131" t="str">
            <v>¡¡¡¡¡¡CUENTA NO HA SIDO CREADA!!!!!</v>
          </cell>
        </row>
        <row r="132">
          <cell r="B132" t="str">
            <v>Maquinaria, planta y equipo en tránsito</v>
          </cell>
        </row>
        <row r="133">
          <cell r="B133" t="str">
            <v>¡¡¡¡¡¡CUENTA NO HA SIDO CREADA!!!!!</v>
          </cell>
        </row>
        <row r="134">
          <cell r="B134" t="str">
            <v>Equipos y materiales en depósito</v>
          </cell>
        </row>
        <row r="135">
          <cell r="B135" t="str">
            <v>¡¡¡¡¡¡CUENTA NO HA SIDO CREADA!!!!!</v>
          </cell>
        </row>
        <row r="136">
          <cell r="B136" t="str">
            <v>Bienes muebles en bodega</v>
          </cell>
        </row>
        <row r="137">
          <cell r="B137" t="str">
            <v>Propiedades, planta y equipo en mantenimiento</v>
          </cell>
        </row>
        <row r="138">
          <cell r="B138" t="str">
            <v>Edificaciones</v>
          </cell>
        </row>
        <row r="139">
          <cell r="B139" t="str">
            <v>¡¡¡¡¡¡CUENTA NO HA SIDO CREADA!!!!!</v>
          </cell>
        </row>
        <row r="140">
          <cell r="B140" t="str">
            <v>¡¡¡¡¡¡CUENTA NO HA SIDO CREADA!!!!!</v>
          </cell>
        </row>
        <row r="141">
          <cell r="B141" t="str">
            <v>Vías de comunicación y acceso</v>
          </cell>
        </row>
        <row r="142">
          <cell r="B142" t="str">
            <v>¡¡¡¡¡¡CUENTA NO HA SIDO CREADA!!!!!</v>
          </cell>
        </row>
        <row r="143">
          <cell r="B143" t="str">
            <v>Plantas,  ductos y túneles</v>
          </cell>
        </row>
        <row r="144">
          <cell r="B144" t="str">
            <v>¡¡¡¡¡¡CUENTA NO HA SIDO CREADA!!!!!</v>
          </cell>
        </row>
        <row r="145">
          <cell r="B145" t="str">
            <v>Redes, líneas y cables</v>
          </cell>
        </row>
        <row r="146">
          <cell r="B146" t="str">
            <v>¡¡¡¡¡¡CUENTA NO HA SIDO CREADA!!!!!</v>
          </cell>
        </row>
        <row r="147">
          <cell r="B147" t="str">
            <v>Maquinaria y equipo</v>
          </cell>
        </row>
        <row r="148">
          <cell r="B148" t="str">
            <v>¡¡¡¡¡¡CUENTA NO HA SIDO CREADA!!!!!</v>
          </cell>
        </row>
        <row r="149">
          <cell r="B149" t="str">
            <v>Equipo médico y científico</v>
          </cell>
        </row>
        <row r="150">
          <cell r="B150" t="str">
            <v>¡¡¡¡¡¡CUENTA NO HA SIDO CREADA!!!!!</v>
          </cell>
        </row>
        <row r="151">
          <cell r="B151" t="str">
            <v>Muebles, enseres y equipos de oficina</v>
          </cell>
        </row>
        <row r="152">
          <cell r="B152" t="str">
            <v>¡¡¡¡¡¡CUENTA NO HA SIDO CREADA!!!!!</v>
          </cell>
        </row>
        <row r="153">
          <cell r="B153" t="str">
            <v>Equipo de comunicación y computación</v>
          </cell>
        </row>
        <row r="154">
          <cell r="B154" t="str">
            <v>¡¡¡¡¡¡CUENTA NO HA SIDO CREADA!!!!!</v>
          </cell>
        </row>
        <row r="155">
          <cell r="B155" t="str">
            <v>Equipo de transporte, tracción y elevación</v>
          </cell>
        </row>
        <row r="156">
          <cell r="B156" t="str">
            <v>¡¡¡¡¡¡CUENTA NO HA SIDO CREADA!!!!!</v>
          </cell>
        </row>
        <row r="157">
          <cell r="B157" t="str">
            <v>Equipo de comedor, cocina, despensa y hotelería</v>
          </cell>
        </row>
        <row r="158">
          <cell r="B158" t="str">
            <v>¡¡¡¡¡¡CUENTA NO HA SIDO CREADA!!!!!</v>
          </cell>
        </row>
        <row r="159">
          <cell r="B159" t="str">
            <v>Depreciación acumulada (cr)</v>
          </cell>
        </row>
        <row r="160">
          <cell r="B160" t="str">
            <v>Amortización acumulada (cr)</v>
          </cell>
        </row>
        <row r="161">
          <cell r="B161" t="str">
            <v>¡¡¡¡¡¡CUENTA NO HA SIDO CREADA!!!!!</v>
          </cell>
        </row>
        <row r="162">
          <cell r="B162" t="str">
            <v>Depreciación diferida</v>
          </cell>
        </row>
        <row r="163">
          <cell r="B163" t="str">
            <v>¡¡¡¡¡¡CUENTA NO HA SIDO CREADA!!!!!</v>
          </cell>
        </row>
        <row r="164">
          <cell r="B164" t="str">
            <v>Provisiones para protección de propiedades, planta y equipo (cr)</v>
          </cell>
        </row>
        <row r="165">
          <cell r="B165" t="str">
            <v>¡¡¡¡¡¡CUENTA NO HA SIDO CREADA!!!!!</v>
          </cell>
        </row>
        <row r="166">
          <cell r="B166" t="str">
            <v>Materiales</v>
          </cell>
        </row>
        <row r="167">
          <cell r="B167" t="str">
            <v>¡¡¡¡¡¡CUENTA NO HA SIDO CREADA!!!!!</v>
          </cell>
        </row>
        <row r="168">
          <cell r="B168" t="str">
            <v>Bienes de beneficio y uso público en construcción</v>
          </cell>
        </row>
        <row r="169">
          <cell r="B169" t="str">
            <v>¡¡¡¡¡¡CUENTA NO HA SIDO CREADA!!!!!</v>
          </cell>
        </row>
        <row r="170">
          <cell r="B170" t="str">
            <v>Bienes de beneficio y uso público en servicio</v>
          </cell>
        </row>
        <row r="171">
          <cell r="B171" t="str">
            <v>¡¡¡¡¡¡CUENTA NO HA SIDO CREADA!!!!!</v>
          </cell>
        </row>
        <row r="172">
          <cell r="B172" t="str">
            <v>Bienes históricos y culturales</v>
          </cell>
        </row>
        <row r="173">
          <cell r="B173" t="str">
            <v>¡¡¡¡¡¡CUENTA NO HA SIDO CREADA!!!!!</v>
          </cell>
        </row>
        <row r="174">
          <cell r="B174" t="str">
            <v>Amortizización acumulada bienes de beneficio y uso público (cr)</v>
          </cell>
        </row>
        <row r="175">
          <cell r="B175" t="str">
            <v>¡¡¡¡¡¡CUENTA NO HA SIDO CREADA!!!!!</v>
          </cell>
        </row>
        <row r="176">
          <cell r="B176" t="str">
            <v>Recursos naturales renovables en conservación</v>
          </cell>
        </row>
        <row r="177">
          <cell r="B177" t="str">
            <v>¡¡¡¡¡¡CUENTA NO HA SIDO CREADA!!!!!</v>
          </cell>
        </row>
        <row r="178">
          <cell r="B178" t="str">
            <v>Inversiones en recursos naturales renovables en conservación</v>
          </cell>
        </row>
        <row r="179">
          <cell r="B179" t="str">
            <v>¡¡¡¡¡¡CUENTA NO HA SIDO CREADA!!!!!</v>
          </cell>
        </row>
        <row r="180">
          <cell r="B180" t="str">
            <v>Recursos naturales renovables en explotación</v>
          </cell>
        </row>
        <row r="181">
          <cell r="B181" t="str">
            <v>¡¡¡¡¡¡CUENTA NO HA SIDO CREADA!!!!!</v>
          </cell>
        </row>
        <row r="182">
          <cell r="B182" t="str">
            <v>Agotamiento acumulado de recursos naturales renovables en explotación (cr)</v>
          </cell>
        </row>
        <row r="183">
          <cell r="B183" t="str">
            <v>¡¡¡¡¡¡CUENTA NO HA SIDO CREADA!!!!!</v>
          </cell>
        </row>
        <row r="184">
          <cell r="B184" t="str">
            <v>Recursos naturales no renovables en explotación</v>
          </cell>
        </row>
        <row r="185">
          <cell r="B185" t="str">
            <v>¡¡¡¡¡¡CUENTA NO HA SIDO CREADA!!!!!</v>
          </cell>
        </row>
        <row r="186">
          <cell r="B186" t="str">
            <v>Agotamiento acumulado de recursos naturales no renovables en explotación (cr)</v>
          </cell>
        </row>
        <row r="187">
          <cell r="B187" t="str">
            <v>¡¡¡¡¡¡CUENTA NO HA SIDO CREADA!!!!!</v>
          </cell>
        </row>
        <row r="188">
          <cell r="B188" t="str">
            <v>Inversiones en recursos naturales renovables en explotación</v>
          </cell>
        </row>
        <row r="189">
          <cell r="B189" t="str">
            <v>¡¡¡¡¡¡CUENTA NO HA SIDO CREADA!!!!!</v>
          </cell>
        </row>
        <row r="190">
          <cell r="B190" t="str">
            <v>Amortización acumulada de inversiones en recursos naturales renovables en explotación (cr)</v>
          </cell>
        </row>
        <row r="191">
          <cell r="B191" t="str">
            <v>¡¡¡¡¡¡CUENTA NO HA SIDO CREADA!!!!!</v>
          </cell>
        </row>
        <row r="192">
          <cell r="B192" t="str">
            <v>Inversiones en recursos naturales no renovables en explotación</v>
          </cell>
        </row>
        <row r="193">
          <cell r="B193" t="str">
            <v>¡¡¡¡¡¡CUENTA NO HA SIDO CREADA!!!!!</v>
          </cell>
        </row>
        <row r="194">
          <cell r="B194" t="str">
            <v>Amortización acumulada de inversiones en recursos naturales no renovables en explotación (cr)</v>
          </cell>
        </row>
        <row r="195">
          <cell r="B195" t="str">
            <v>¡¡¡¡¡¡CUENTA NO HA SIDO CREADA!!!!!</v>
          </cell>
        </row>
        <row r="196">
          <cell r="B196" t="str">
            <v>Gastos pagados por anticipado</v>
          </cell>
        </row>
        <row r="197">
          <cell r="B197" t="str">
            <v>¡¡¡¡¡¡CUENTA NO HA SIDO CREADA!!!!!</v>
          </cell>
        </row>
        <row r="198">
          <cell r="B198" t="str">
            <v>Cargos diferidos</v>
          </cell>
        </row>
        <row r="199">
          <cell r="B199" t="str">
            <v>¡¡¡¡¡¡CUENTA NO HA SIDO CREADA!!!!!</v>
          </cell>
        </row>
        <row r="200">
          <cell r="B200" t="str">
            <v>Obras y mejoras en propiedad ajena</v>
          </cell>
        </row>
        <row r="201">
          <cell r="B201" t="str">
            <v>¡¡¡¡¡¡CUENTA NO HA SIDO CREADA!!!!!</v>
          </cell>
        </row>
        <row r="202">
          <cell r="B202" t="str">
            <v>Bienes entregados a terceros</v>
          </cell>
        </row>
        <row r="203">
          <cell r="B203" t="str">
            <v>¡¡¡¡¡¡CUENTA NO HA SIDO CREADA!!!!!</v>
          </cell>
        </row>
        <row r="204">
          <cell r="B204" t="str">
            <v>Amortización acumulada de bienes entregados a terceros (cr)</v>
          </cell>
        </row>
        <row r="205">
          <cell r="B205" t="str">
            <v>Bienes y derechos en proceso de titularización</v>
          </cell>
        </row>
        <row r="206">
          <cell r="B206" t="str">
            <v>Bienes recibidos en dación de pago</v>
          </cell>
        </row>
        <row r="207">
          <cell r="B207" t="str">
            <v>¡¡¡¡¡¡CUENTA NO HA SIDO CREADA!!!!!</v>
          </cell>
        </row>
        <row r="208">
          <cell r="B208" t="str">
            <v>Provisión  bienes recibidos en dación de pago (cr)</v>
          </cell>
        </row>
        <row r="209">
          <cell r="B209" t="str">
            <v>¡¡¡¡¡¡CUENTA NO HA SIDO CREADA!!!!!</v>
          </cell>
        </row>
        <row r="210">
          <cell r="B210" t="str">
            <v>Bienes adquiridos en "leasing financiero"</v>
          </cell>
        </row>
        <row r="211">
          <cell r="B211" t="str">
            <v>Depreciación  bienes adquiridos leasing financiero (cr)</v>
          </cell>
        </row>
        <row r="212">
          <cell r="B212" t="str">
            <v>¡¡¡¡¡¡CUENTA NO HA SIDO CREADA!!!!!</v>
          </cell>
        </row>
        <row r="213">
          <cell r="B213" t="str">
            <v>Responsabilidades</v>
          </cell>
        </row>
        <row r="214">
          <cell r="B214" t="str">
            <v>¡¡¡¡¡¡CUENTA NO HA SIDO CREADA!!!!!</v>
          </cell>
        </row>
        <row r="215">
          <cell r="B215" t="str">
            <v>Provisión para responsabilidades (cr)</v>
          </cell>
        </row>
        <row r="216">
          <cell r="B216" t="str">
            <v>¡¡¡¡¡¡CUENTA NO HA SIDO CREADA!!!!!</v>
          </cell>
        </row>
        <row r="217">
          <cell r="B217" t="str">
            <v>Bienes de arte y cultura</v>
          </cell>
        </row>
        <row r="218">
          <cell r="B218" t="str">
            <v>¡¡¡¡¡¡CUENTA NO HA SIDO CREADA!!!!!</v>
          </cell>
        </row>
        <row r="219">
          <cell r="B219" t="str">
            <v>Provisión bienes de arte y cultura (cr)</v>
          </cell>
        </row>
        <row r="220">
          <cell r="B220" t="str">
            <v>¡¡¡¡¡¡CUENTA NO HA SIDO CREADA!!!!!</v>
          </cell>
        </row>
        <row r="221">
          <cell r="B221" t="str">
            <v>Intangibles</v>
          </cell>
        </row>
        <row r="222">
          <cell r="B222" t="str">
            <v>¡¡¡¡¡¡CUENTA NO HA SIDO CREADA!!!!!</v>
          </cell>
        </row>
        <row r="223">
          <cell r="B223" t="str">
            <v>Amortización acumulada de intangibles (cr)</v>
          </cell>
        </row>
        <row r="224">
          <cell r="B224" t="str">
            <v>¡¡¡¡¡¡CUENTA NO HA SIDO CREADA!!!!!</v>
          </cell>
        </row>
        <row r="225">
          <cell r="B225" t="str">
            <v>Principal y subalterna</v>
          </cell>
        </row>
        <row r="226">
          <cell r="B226" t="str">
            <v>¡¡¡¡¡¡CUENTA NO HA SIDO CREADA!!!!!</v>
          </cell>
        </row>
        <row r="227">
          <cell r="B227" t="str">
            <v>Valorizaciones</v>
          </cell>
        </row>
        <row r="228">
          <cell r="B228" t="str">
            <v>¡¡¡¡¡¡CUENTA NO HA SIDO CREADA!!!!!</v>
          </cell>
        </row>
        <row r="229">
          <cell r="B229" t="str">
            <v>Deuda pública interna de corto plazo por amortizar en la vigencia</v>
          </cell>
        </row>
        <row r="230">
          <cell r="B230" t="str">
            <v>Deuda pública interna de corto plazo</v>
          </cell>
        </row>
        <row r="231">
          <cell r="B231" t="str">
            <v>¡¡¡¡¡¡CUENTA NO HA SIDO CREADA!!!!!</v>
          </cell>
        </row>
        <row r="232">
          <cell r="B232" t="str">
            <v>Deuda pública interna de largo plazo por amortizar en la vigencia</v>
          </cell>
        </row>
        <row r="233">
          <cell r="B233" t="str">
            <v>Deuda pública interna de largo plazo</v>
          </cell>
        </row>
        <row r="234">
          <cell r="B234" t="str">
            <v>¡¡¡¡¡¡CUENTA NO HA SIDO CREADA!!!!!</v>
          </cell>
        </row>
        <row r="235">
          <cell r="B235" t="str">
            <v>Prima en colocación de bonos y títulos de deuda interna de largo plazo</v>
          </cell>
        </row>
        <row r="236">
          <cell r="B236" t="str">
            <v>Descuento en colocación de bonos y títulos de deuda interna de largo plazo (db)</v>
          </cell>
        </row>
        <row r="237">
          <cell r="B237" t="str">
            <v>Deuda pública externa de largo plazo por amortizar en la vigencia</v>
          </cell>
        </row>
        <row r="238">
          <cell r="B238" t="str">
            <v>Deuda pública externa de largo plazo</v>
          </cell>
        </row>
        <row r="239">
          <cell r="B239" t="str">
            <v>¡¡¡¡¡¡CUENTA NO HA SIDO CREADA!!!!!</v>
          </cell>
        </row>
        <row r="240">
          <cell r="B240" t="str">
            <v>Prima en colocación de bonos y títulos de deuda externa de largo plazo</v>
          </cell>
        </row>
        <row r="241">
          <cell r="B241" t="str">
            <v>Descuento en colocación de bonos y títulos de deuda externa de largo plazo (db)</v>
          </cell>
        </row>
        <row r="242">
          <cell r="B242" t="str">
            <v>¡¡¡¡¡¡CUENTA NO HA SIDO CREADA!!!!!</v>
          </cell>
        </row>
        <row r="243">
          <cell r="B243" t="str">
            <v>Préstamos gobierno de corto plazo por amortizar</v>
          </cell>
        </row>
        <row r="244">
          <cell r="B244" t="str">
            <v>¡¡¡¡¡¡CUENTA NO HA SIDO CREADA!!!!!</v>
          </cell>
        </row>
        <row r="245">
          <cell r="B245" t="str">
            <v>Intereses deuda pública interna de corto plazo por amortizar en la vigencia</v>
          </cell>
        </row>
        <row r="246">
          <cell r="B246" t="str">
            <v>Intereses deuda pública interna de corto plazo</v>
          </cell>
        </row>
        <row r="247">
          <cell r="B247" t="str">
            <v>Intereses deuda pública interna de largo plazo por amortizar en la vigencia</v>
          </cell>
        </row>
        <row r="248">
          <cell r="B248" t="str">
            <v>Intereses deuda pública interna de largo plazo</v>
          </cell>
        </row>
        <row r="249">
          <cell r="B249" t="str">
            <v>Intereses deuda pública externa de largo plazo por amortizar en la vigencia</v>
          </cell>
        </row>
        <row r="250">
          <cell r="B250" t="str">
            <v>Intereses deuda pública externa de largo plazo</v>
          </cell>
        </row>
        <row r="251">
          <cell r="B251" t="str">
            <v>¡¡¡¡¡¡CUENTA NO HA SIDO CREADA!!!!!</v>
          </cell>
        </row>
        <row r="252">
          <cell r="B252" t="str">
            <v>Comisiones deuda pública interna de corto plazo por amortizar en la vigencia</v>
          </cell>
        </row>
        <row r="253">
          <cell r="B253" t="str">
            <v>Comisiones deuda pública interna de corto plazo</v>
          </cell>
        </row>
        <row r="254">
          <cell r="B254" t="str">
            <v>Comisiones deuda pública interna de largo plazo por amortizar en la vigencia</v>
          </cell>
        </row>
        <row r="255">
          <cell r="B255" t="str">
            <v>Comisiones deuda pública interna de largo plazo</v>
          </cell>
        </row>
        <row r="256">
          <cell r="B256" t="str">
            <v>Comisiones deuda pública externa de largo plazo por amortizar en la vigencia</v>
          </cell>
        </row>
        <row r="257">
          <cell r="B257" t="str">
            <v>Comisiones deuda pública externa de largo plazo</v>
          </cell>
        </row>
        <row r="258">
          <cell r="B258" t="str">
            <v>¡¡¡¡¡¡CUENTA NO HA SIDO CREADA!!!!!</v>
          </cell>
        </row>
        <row r="259">
          <cell r="B259" t="str">
            <v>Administración de liquidez</v>
          </cell>
        </row>
        <row r="260">
          <cell r="B260" t="str">
            <v>Créditos obtenidos</v>
          </cell>
        </row>
        <row r="261">
          <cell r="B261" t="str">
            <v>¡¡¡¡¡¡CUENTA NO HA SIDO CREADA!!!!!</v>
          </cell>
        </row>
        <row r="262">
          <cell r="B262" t="str">
            <v>Fondos adquiridos con compromiso de recompra</v>
          </cell>
        </row>
        <row r="263">
          <cell r="B263" t="str">
            <v>¡¡¡¡¡¡CUENTA NO HA SIDO CREADA!!!!!</v>
          </cell>
        </row>
        <row r="264">
          <cell r="B264" t="str">
            <v>Intereses administración de liquidez</v>
          </cell>
        </row>
        <row r="265">
          <cell r="B265" t="str">
            <v>¡¡¡¡¡¡CUENTA NO HA SIDO CREADA!!!!!</v>
          </cell>
        </row>
        <row r="266">
          <cell r="B266" t="str">
            <v>Intereses créditos obtenidos</v>
          </cell>
        </row>
        <row r="267">
          <cell r="B267" t="str">
            <v>Intereses fondos adquiridos con compromiso de recompra</v>
          </cell>
        </row>
        <row r="268">
          <cell r="B268" t="str">
            <v>¡¡¡¡¡¡CUENTA NO HA SIDO CREADA!!!!!</v>
          </cell>
        </row>
        <row r="269">
          <cell r="B269" t="str">
            <v>Adquisición de bienes y servicios nacionales</v>
          </cell>
        </row>
        <row r="270">
          <cell r="B270" t="str">
            <v>¡¡¡¡¡¡CUENTA NO HA SIDO CREADA!!!!!</v>
          </cell>
        </row>
        <row r="271">
          <cell r="B271" t="str">
            <v>Adquisición de bienes y servicios del exterior</v>
          </cell>
        </row>
        <row r="272">
          <cell r="B272" t="str">
            <v>¡¡¡¡¡¡CUENTA NO HA SIDO CREADA!!!!!</v>
          </cell>
        </row>
        <row r="273">
          <cell r="B273" t="str">
            <v>Acreedores</v>
          </cell>
        </row>
        <row r="274">
          <cell r="B274" t="str">
            <v>¡¡¡¡¡¡CUENTA NO HA SIDO CREADA!!!!!</v>
          </cell>
        </row>
        <row r="275">
          <cell r="B275" t="str">
            <v>Subsidios asignados</v>
          </cell>
        </row>
        <row r="276">
          <cell r="B276" t="str">
            <v>¡¡¡¡¡¡CUENTA NO HA SIDO CREADA!!!!!</v>
          </cell>
        </row>
        <row r="277">
          <cell r="B277" t="str">
            <v>Retención en la fuente e  impuesto  de timbre</v>
          </cell>
        </row>
        <row r="278">
          <cell r="B278" t="str">
            <v>Retención de impuesto de  industria y comercio por pagar - ICA -</v>
          </cell>
        </row>
        <row r="279">
          <cell r="B279" t="str">
            <v>¡¡¡¡¡¡CUENTA NO HA SIDO CREADA!!!!!</v>
          </cell>
        </row>
        <row r="280">
          <cell r="B280" t="str">
            <v>Impuestos, contribuciones y tasas  por pagar</v>
          </cell>
        </row>
        <row r="281">
          <cell r="B281" t="str">
            <v>¡¡¡¡¡¡CUENTA NO HA SIDO CREADA!!!!!</v>
          </cell>
        </row>
        <row r="282">
          <cell r="B282" t="str">
            <v>Impuestos al valor agregado - IVA</v>
          </cell>
        </row>
        <row r="283">
          <cell r="B283" t="str">
            <v>¡¡¡¡¡¡CUENTA NO HA SIDO CREADA!!!!!</v>
          </cell>
        </row>
        <row r="284">
          <cell r="B284" t="str">
            <v>Avances y anticipos recibidos</v>
          </cell>
        </row>
        <row r="285">
          <cell r="B285" t="str">
            <v>¡¡¡¡¡¡CUENTA NO HA SIDO CREADA!!!!!</v>
          </cell>
        </row>
        <row r="286">
          <cell r="B286" t="str">
            <v>Depósitos recibidos de terceros</v>
          </cell>
        </row>
        <row r="287">
          <cell r="B287" t="str">
            <v>¡¡¡¡¡¡CUENTA NO HA SIDO CREADA!!!!!</v>
          </cell>
        </row>
        <row r="288">
          <cell r="B288" t="str">
            <v>Créditos judiciales</v>
          </cell>
        </row>
        <row r="289">
          <cell r="B289" t="str">
            <v>¡¡¡¡¡¡CUENTA NO HA SIDO CREADA!!!!!</v>
          </cell>
        </row>
        <row r="290">
          <cell r="B290" t="str">
            <v>Otras cuentas por pagar</v>
          </cell>
        </row>
        <row r="291">
          <cell r="B291" t="str">
            <v>¡¡¡¡¡¡CUENTA NO HA SIDO CREADA!!!!!</v>
          </cell>
        </row>
        <row r="292">
          <cell r="B292" t="str">
            <v>Salarios y prestaciones sociales</v>
          </cell>
        </row>
        <row r="293">
          <cell r="B293" t="str">
            <v>¡¡¡¡¡¡CUENTA NO HA SIDO CREADA!!!!!</v>
          </cell>
        </row>
        <row r="294">
          <cell r="B294" t="str">
            <v>Pensiones por pagar</v>
          </cell>
        </row>
        <row r="295">
          <cell r="B295" t="str">
            <v>¡¡¡¡¡¡CUENTA NO HA SIDO CREADA!!!!!</v>
          </cell>
        </row>
        <row r="296">
          <cell r="B296" t="str">
            <v>Bonos pensionales</v>
          </cell>
        </row>
        <row r="297">
          <cell r="B297" t="str">
            <v>¡¡¡¡¡¡CUENTA NO HA SIDO CREADA!!!!!</v>
          </cell>
        </row>
        <row r="298">
          <cell r="B298" t="str">
            <v>Títulos emitidos</v>
          </cell>
        </row>
        <row r="299">
          <cell r="B299" t="str">
            <v>¡¡¡¡¡¡CUENTA NO HA SIDO CREADA!!!!!</v>
          </cell>
        </row>
        <row r="300">
          <cell r="B300" t="str">
            <v>Provisión para obligaciones fiscales</v>
          </cell>
        </row>
        <row r="301">
          <cell r="B301" t="str">
            <v>¡¡¡¡¡¡CUENTA NO HA SIDO CREADA!!!!!</v>
          </cell>
        </row>
        <row r="302">
          <cell r="B302" t="str">
            <v>Provisión para contingencias</v>
          </cell>
        </row>
        <row r="303">
          <cell r="B303" t="str">
            <v>¡¡¡¡¡¡CUENTA NO HA SIDO CREADA!!!!!</v>
          </cell>
        </row>
        <row r="304">
          <cell r="B304" t="str">
            <v>Provisión para prestaciones sociales</v>
          </cell>
        </row>
        <row r="305">
          <cell r="B305" t="str">
            <v>¡¡¡¡¡¡CUENTA NO HA SIDO CREADA!!!!!</v>
          </cell>
        </row>
        <row r="306">
          <cell r="B306" t="str">
            <v>Pensiones</v>
          </cell>
        </row>
        <row r="307">
          <cell r="B307" t="str">
            <v>Bonos pensionales</v>
          </cell>
        </row>
        <row r="308">
          <cell r="B308" t="str">
            <v>¡¡¡¡¡¡CUENTA NO HA SIDO CREADA!!!!!</v>
          </cell>
        </row>
        <row r="309">
          <cell r="B309" t="str">
            <v>Provisiones diversas</v>
          </cell>
        </row>
        <row r="310">
          <cell r="B310" t="str">
            <v>¡¡¡¡¡¡CUENTA NO HA SIDO CREADA!!!!!</v>
          </cell>
        </row>
        <row r="311">
          <cell r="B311" t="str">
            <v>Recaudos a favor de terceros</v>
          </cell>
        </row>
        <row r="312">
          <cell r="B312" t="str">
            <v>¡¡¡¡¡¡CUENTA NO HA SIDO CREADA!!!!!</v>
          </cell>
        </row>
        <row r="313">
          <cell r="B313" t="str">
            <v>Ingresos recibidos por anticipado</v>
          </cell>
        </row>
        <row r="314">
          <cell r="B314" t="str">
            <v>¡¡¡¡¡¡CUENTA NO HA SIDO CREADA!!!!!</v>
          </cell>
        </row>
        <row r="315">
          <cell r="B315" t="str">
            <v>Créditos diferidos</v>
          </cell>
        </row>
        <row r="316">
          <cell r="B316" t="str">
            <v>¡¡¡¡¡¡CUENTA NO HA SIDO CREADA!!!!!</v>
          </cell>
        </row>
        <row r="317">
          <cell r="B317" t="str">
            <v>Capital fiscal</v>
          </cell>
        </row>
        <row r="318">
          <cell r="B318" t="str">
            <v>¡¡¡¡¡¡CUENTA NO HA SIDO CREADA!!!!!</v>
          </cell>
        </row>
        <row r="319">
          <cell r="B319" t="str">
            <v>Reservas</v>
          </cell>
        </row>
        <row r="320">
          <cell r="B320" t="str">
            <v>¡¡¡¡¡¡CUENTA NO HA SIDO CREADA!!!!!</v>
          </cell>
        </row>
        <row r="321">
          <cell r="B321" t="str">
            <v>Resultado ejercicios anteriores</v>
          </cell>
        </row>
        <row r="322">
          <cell r="B322" t="str">
            <v>¡¡¡¡¡¡CUENTA NO HA SIDO CREADA!!!!!</v>
          </cell>
        </row>
        <row r="323">
          <cell r="B323" t="str">
            <v>Resultados del ejercicio</v>
          </cell>
        </row>
        <row r="324">
          <cell r="B324" t="str">
            <v>¡¡¡¡¡¡CUENTA NO HA SIDO CREADA!!!!!</v>
          </cell>
        </row>
        <row r="325">
          <cell r="B325" t="str">
            <v>Superávit por donaciones</v>
          </cell>
        </row>
        <row r="326">
          <cell r="B326" t="str">
            <v>¡¡¡¡¡¡CUENTA NO HA SIDO CREADA!!!!!</v>
          </cell>
        </row>
        <row r="327">
          <cell r="B327" t="str">
            <v>Superávit por valorización</v>
          </cell>
        </row>
        <row r="328">
          <cell r="B328" t="str">
            <v>¡¡¡¡¡¡CUENTA NO HA SIDO CREADA!!!!!</v>
          </cell>
        </row>
        <row r="329">
          <cell r="B329" t="str">
            <v>Superavit por metodo participación</v>
          </cell>
        </row>
        <row r="330">
          <cell r="B330" t="str">
            <v>¡¡¡¡¡¡CUENTA NO HA SIDO CREADA!!!!!</v>
          </cell>
        </row>
        <row r="331">
          <cell r="B331" t="str">
            <v>Revalorización del patrimonio</v>
          </cell>
        </row>
        <row r="332">
          <cell r="B332" t="str">
            <v>¡¡¡¡¡¡CUENTA NO HA SIDO CREADA!!!!!</v>
          </cell>
        </row>
        <row r="333">
          <cell r="B333" t="str">
            <v>Patrimonio institucional incorporado</v>
          </cell>
        </row>
        <row r="334">
          <cell r="B334" t="str">
            <v>¡¡¡¡¡¡CUENTA NO HA SIDO CREADA!!!!!</v>
          </cell>
        </row>
        <row r="335">
          <cell r="B335" t="str">
            <v>Bienes comercializados</v>
          </cell>
        </row>
        <row r="336">
          <cell r="B336" t="str">
            <v>¡¡¡¡¡¡CUENTA NO HA SIDO CREADA!!!!!</v>
          </cell>
        </row>
        <row r="337">
          <cell r="B337" t="str">
            <v>Devoluciones, rebajas, descuentos venta bienes (db)</v>
          </cell>
        </row>
        <row r="338">
          <cell r="B338" t="str">
            <v>¡¡¡¡¡¡CUENTA NO HA SIDO CREADA!!!!!</v>
          </cell>
        </row>
        <row r="339">
          <cell r="B339" t="str">
            <v>Servicios de energía</v>
          </cell>
        </row>
        <row r="340">
          <cell r="B340" t="str">
            <v>¡¡¡¡¡¡CUENTA NO HA SIDO CREADA!!!!!</v>
          </cell>
        </row>
        <row r="341">
          <cell r="B341" t="str">
            <v>Servicio de acueducto</v>
          </cell>
        </row>
        <row r="342">
          <cell r="B342" t="str">
            <v>Servicio de alcantarillado</v>
          </cell>
        </row>
        <row r="343">
          <cell r="B343" t="str">
            <v>¡¡¡¡¡¡CUENTA NO HA SIDO CREADA!!!!!</v>
          </cell>
        </row>
        <row r="344">
          <cell r="B344" t="str">
            <v>Servicios gas combustible</v>
          </cell>
        </row>
        <row r="345">
          <cell r="B345" t="str">
            <v>¡¡¡¡¡¡CUENTA NO HA SIDO CREADA!!!!!</v>
          </cell>
        </row>
        <row r="346">
          <cell r="B346" t="str">
            <v>Servicios de telecomunicaciones</v>
          </cell>
        </row>
        <row r="347">
          <cell r="B347" t="str">
            <v>¡¡¡¡¡¡CUENTA NO HA SIDO CREADA!!!!!</v>
          </cell>
        </row>
        <row r="348">
          <cell r="B348" t="str">
            <v>Otros servicios</v>
          </cell>
        </row>
        <row r="349">
          <cell r="B349" t="str">
            <v>¡¡¡¡¡¡CUENTA NO HA SIDO CREADA!!!!!</v>
          </cell>
        </row>
        <row r="350">
          <cell r="B350" t="str">
            <v>Devoluciones, rebajas, descuentos venta servicio (db)</v>
          </cell>
        </row>
        <row r="351">
          <cell r="B351" t="str">
            <v>¡¡¡¡¡¡CUENTA NO HA SIDO CREADA!!!!!</v>
          </cell>
        </row>
        <row r="352">
          <cell r="B352" t="str">
            <v>Financieros</v>
          </cell>
        </row>
        <row r="353">
          <cell r="B353" t="str">
            <v>Ajuste por diferencia en cambio</v>
          </cell>
        </row>
        <row r="354">
          <cell r="B354" t="str">
            <v>Utilidad por  método participación patrimonial</v>
          </cell>
        </row>
        <row r="355">
          <cell r="B355" t="str">
            <v>¡¡¡¡¡¡CUENTA NO HA SIDO CREADA!!!!!</v>
          </cell>
        </row>
        <row r="356">
          <cell r="B356" t="str">
            <v>Extraordinarios</v>
          </cell>
        </row>
        <row r="357">
          <cell r="B357" t="str">
            <v>¡¡¡¡¡¡CUENTA NO HA SIDO CREADA!!!!!</v>
          </cell>
        </row>
        <row r="358">
          <cell r="B358" t="str">
            <v>Ajuste ejercicios anteriores</v>
          </cell>
        </row>
        <row r="359">
          <cell r="B359" t="str">
            <v>¡¡¡¡¡¡CUENTA NO HA SIDO CREADA!!!!!</v>
          </cell>
        </row>
        <row r="360">
          <cell r="B360" t="str">
            <v>Corrección monetaria</v>
          </cell>
        </row>
        <row r="361">
          <cell r="B361" t="str">
            <v>¡¡¡¡¡¡CUENTA NO HA SIDO CREADA!!!!!</v>
          </cell>
        </row>
        <row r="362">
          <cell r="B362" t="str">
            <v>Sueldos y salarios</v>
          </cell>
        </row>
        <row r="363">
          <cell r="B363" t="str">
            <v>Contribuciones imputadas</v>
          </cell>
        </row>
        <row r="364">
          <cell r="B364" t="str">
            <v>Contribuciones efectivas</v>
          </cell>
        </row>
        <row r="365">
          <cell r="B365" t="str">
            <v>Aportes sobre la nómina</v>
          </cell>
        </row>
        <row r="366">
          <cell r="B366" t="str">
            <v>¡¡¡¡¡¡CUENTA NO HA SIDO CREADA!!!!!</v>
          </cell>
        </row>
        <row r="367">
          <cell r="B367" t="str">
            <v>Generales</v>
          </cell>
        </row>
        <row r="368">
          <cell r="B368" t="str">
            <v>¡¡¡¡¡¡CUENTA NO HA SIDO CREADA!!!!!</v>
          </cell>
        </row>
        <row r="369">
          <cell r="B369" t="str">
            <v>Impuestos, contribuciones y tasas</v>
          </cell>
        </row>
        <row r="370">
          <cell r="B370" t="str">
            <v>¡¡¡¡¡¡CUENTA NO HA SIDO CREADA!!!!!</v>
          </cell>
        </row>
        <row r="371">
          <cell r="B371" t="str">
            <v>Provisión protección inversiones</v>
          </cell>
        </row>
        <row r="372">
          <cell r="B372" t="str">
            <v>¡¡¡¡¡¡CUENTA NO HA SIDO CREADA!!!!!</v>
          </cell>
        </row>
        <row r="373">
          <cell r="B373" t="str">
            <v>Provisión para deudores</v>
          </cell>
        </row>
        <row r="374">
          <cell r="B374" t="str">
            <v>¡¡¡¡¡¡CUENTA NO HA SIDO CREADA!!!!!</v>
          </cell>
        </row>
        <row r="375">
          <cell r="B375" t="str">
            <v>Provisión protección inventarios</v>
          </cell>
        </row>
        <row r="376">
          <cell r="B376" t="str">
            <v>Provisión propiedades, planta y equipo</v>
          </cell>
        </row>
        <row r="377">
          <cell r="B377" t="str">
            <v>Provisión bienes recibidos en dación pago</v>
          </cell>
        </row>
        <row r="378">
          <cell r="B378" t="str">
            <v>Provisión para responsabilidades</v>
          </cell>
        </row>
        <row r="379">
          <cell r="B379" t="str">
            <v>¡¡¡¡¡¡CUENTA NO HA SIDO CREADA!!!!!</v>
          </cell>
        </row>
        <row r="380">
          <cell r="B380" t="str">
            <v>Provisión bienes de arte y cultura</v>
          </cell>
        </row>
        <row r="381">
          <cell r="B381" t="str">
            <v>¡¡¡¡¡¡CUENTA NO HA SIDO CREADA!!!!!</v>
          </cell>
        </row>
        <row r="382">
          <cell r="B382" t="str">
            <v>Provisión obligaciones fiscales</v>
          </cell>
        </row>
        <row r="383">
          <cell r="B383" t="str">
            <v>Provisión para contingencias</v>
          </cell>
        </row>
        <row r="384">
          <cell r="B384" t="str">
            <v>¡¡¡¡¡¡CUENTA NO HA SIDO CREADA!!!!!</v>
          </cell>
        </row>
        <row r="385">
          <cell r="B385" t="str">
            <v>Provisiones diversas</v>
          </cell>
        </row>
        <row r="386">
          <cell r="B386" t="str">
            <v>¡¡¡¡¡¡CUENTA NO HA SIDO CREADA!!!!!</v>
          </cell>
        </row>
        <row r="387">
          <cell r="B387" t="str">
            <v>Agotamiento</v>
          </cell>
        </row>
        <row r="388">
          <cell r="B388" t="str">
            <v>¡¡¡¡¡¡CUENTA NO HA SIDO CREADA!!!!!</v>
          </cell>
        </row>
        <row r="389">
          <cell r="B389" t="str">
            <v>Depreciación propiedades, planta y equipo</v>
          </cell>
        </row>
        <row r="390">
          <cell r="B390" t="str">
            <v>Depreciación bienes adquiridos “leasing financiero”</v>
          </cell>
        </row>
        <row r="391">
          <cell r="B391" t="str">
            <v>¡¡¡¡¡¡CUENTA NO HA SIDO CREADA!!!!!</v>
          </cell>
        </row>
        <row r="392">
          <cell r="B392" t="str">
            <v>Amortización.propiedades, planta y equipo</v>
          </cell>
        </row>
        <row r="393">
          <cell r="B393" t="str">
            <v>Amortización bienes beneficio y uso público</v>
          </cell>
        </row>
        <row r="394">
          <cell r="B394" t="str">
            <v>Amortización inversiones recursos naturales renovables en  explotación</v>
          </cell>
        </row>
        <row r="395">
          <cell r="B395" t="str">
            <v>Amortización inversiones recursos naturales no renovables en  explotación</v>
          </cell>
        </row>
        <row r="396">
          <cell r="B396" t="str">
            <v>Amortización bienes entregados a terceros</v>
          </cell>
        </row>
        <row r="397">
          <cell r="B397" t="str">
            <v>Amortización de intangibles</v>
          </cell>
        </row>
        <row r="398">
          <cell r="B398" t="str">
            <v>¡¡¡¡¡¡CUENTA NO HA SIDO CREADA!!!!!</v>
          </cell>
        </row>
        <row r="399">
          <cell r="B399" t="str">
            <v>Intereses</v>
          </cell>
        </row>
        <row r="400">
          <cell r="B400" t="str">
            <v>Comisiones</v>
          </cell>
        </row>
        <row r="401">
          <cell r="B401" t="str">
            <v>Ajuste por diferencia en cambio</v>
          </cell>
        </row>
        <row r="402">
          <cell r="B402" t="str">
            <v>¡¡¡¡¡¡CUENTA NO HA SIDO CREADA!!!!!</v>
          </cell>
        </row>
        <row r="403">
          <cell r="B403" t="str">
            <v>Financieros</v>
          </cell>
        </row>
        <row r="404">
          <cell r="B404" t="str">
            <v>Pérd por  método de participación patrimonial</v>
          </cell>
        </row>
        <row r="405">
          <cell r="B405" t="str">
            <v>¡¡¡¡¡¡CUENTA NO HA SIDO CREADA!!!!!</v>
          </cell>
        </row>
        <row r="406">
          <cell r="B406" t="str">
            <v>Extraordinarios</v>
          </cell>
        </row>
        <row r="407">
          <cell r="B407" t="str">
            <v>¡¡¡¡¡¡CUENTA NO HA SIDO CREADA!!!!!</v>
          </cell>
        </row>
        <row r="408">
          <cell r="B408" t="str">
            <v>Ajuste de ejercicios anteriores</v>
          </cell>
        </row>
        <row r="409">
          <cell r="B409" t="str">
            <v>¡¡¡¡¡¡CUENTA NO HA SIDO CREADA!!!!!</v>
          </cell>
        </row>
        <row r="410">
          <cell r="B410" t="str">
            <v>Gastos asignados costos prod. y/o servicios</v>
          </cell>
        </row>
        <row r="411">
          <cell r="B411" t="str">
            <v>¡¡¡¡¡¡CUENTA NO HA SIDO CREADA!!!!!</v>
          </cell>
        </row>
        <row r="412">
          <cell r="B412" t="str">
            <v>Cierre ingresos, gastos y costos</v>
          </cell>
        </row>
        <row r="413">
          <cell r="B413" t="str">
            <v>¡¡¡¡¡¡CUENTA NO HA SIDO CREADA!!!!!</v>
          </cell>
        </row>
        <row r="414">
          <cell r="B414" t="str">
            <v>Bienes comercializados</v>
          </cell>
        </row>
        <row r="415">
          <cell r="B415" t="str">
            <v>¡¡¡¡¡¡CUENTA NO HA SIDO CREADA!!!!!</v>
          </cell>
        </row>
        <row r="416">
          <cell r="B416" t="str">
            <v>Servicio de energía</v>
          </cell>
        </row>
        <row r="417">
          <cell r="B417" t="str">
            <v>¡¡¡¡¡¡CUENTA NO HA SIDO CREADA!!!!!</v>
          </cell>
        </row>
        <row r="418">
          <cell r="B418" t="str">
            <v>Servicio de acueducto</v>
          </cell>
        </row>
        <row r="419">
          <cell r="B419" t="str">
            <v>¡¡¡¡¡¡CUENTA NO HA SIDO CREADA!!!!!</v>
          </cell>
        </row>
        <row r="420">
          <cell r="B420" t="str">
            <v>Servicio de alcantarillado</v>
          </cell>
        </row>
        <row r="421">
          <cell r="B421" t="str">
            <v>¡¡¡¡¡¡CUENTA NO HA SIDO CREADA!!!!!</v>
          </cell>
        </row>
        <row r="422">
          <cell r="B422" t="str">
            <v>Servicio de gas combustible</v>
          </cell>
        </row>
        <row r="423">
          <cell r="B423" t="str">
            <v>¡¡¡¡¡¡CUENTA NO HA SIDO CREADA!!!!!</v>
          </cell>
        </row>
        <row r="424">
          <cell r="B424" t="str">
            <v>Servicio de telecomunicaciones</v>
          </cell>
        </row>
        <row r="425">
          <cell r="B425" t="str">
            <v>¡¡¡¡¡¡CUENTA NO HA SIDO CREADA!!!!!</v>
          </cell>
        </row>
        <row r="426">
          <cell r="B426" t="str">
            <v>Otros servicios</v>
          </cell>
        </row>
        <row r="427">
          <cell r="B427" t="str">
            <v>¡¡¡¡¡¡CUENTA NO HA SIDO CREADA!!!!!</v>
          </cell>
        </row>
        <row r="428">
          <cell r="B428" t="str">
            <v>Servicios personales</v>
          </cell>
        </row>
        <row r="429">
          <cell r="B429" t="str">
            <v>¡¡¡¡¡¡CUENTA NO HA SIDO CREADA!!!!!</v>
          </cell>
        </row>
        <row r="430">
          <cell r="B430" t="str">
            <v>Generales</v>
          </cell>
        </row>
        <row r="431">
          <cell r="B431" t="str">
            <v>¡¡¡¡¡¡CUENTA NO HA SIDO CREADA!!!!!</v>
          </cell>
        </row>
        <row r="432">
          <cell r="B432" t="str">
            <v>Depreciaciones</v>
          </cell>
        </row>
        <row r="433">
          <cell r="B433" t="str">
            <v>¡¡¡¡¡¡CUENTA NO HA SIDO CREADA!!!!!</v>
          </cell>
        </row>
        <row r="434">
          <cell r="B434" t="str">
            <v>Arrendamientos</v>
          </cell>
        </row>
        <row r="435">
          <cell r="B435" t="str">
            <v>¡¡¡¡¡¡CUENTA NO HA SIDO CREADA!!!!!</v>
          </cell>
        </row>
        <row r="436">
          <cell r="B436" t="str">
            <v>Amortizaciones</v>
          </cell>
        </row>
        <row r="437">
          <cell r="B437" t="str">
            <v>¡¡¡¡¡¡CUENTA NO HA SIDO CREADA!!!!!</v>
          </cell>
        </row>
        <row r="438">
          <cell r="B438" t="str">
            <v>Agotamiento</v>
          </cell>
        </row>
        <row r="439">
          <cell r="B439" t="str">
            <v>¡¡¡¡¡¡CUENTA NO HA SIDO CREADA!!!!!</v>
          </cell>
        </row>
        <row r="440">
          <cell r="B440" t="str">
            <v>Costo bienes y servicios públicos venta</v>
          </cell>
        </row>
        <row r="441">
          <cell r="B441" t="str">
            <v>¡¡¡¡¡¡CUENTA NO HA SIDO CREADA!!!!!</v>
          </cell>
        </row>
        <row r="442">
          <cell r="B442" t="str">
            <v>Contribuciones y regalías</v>
          </cell>
        </row>
        <row r="443">
          <cell r="B443" t="str">
            <v>¡¡¡¡¡¡CUENTA NO HA SIDO CREADA!!!!!</v>
          </cell>
        </row>
        <row r="444">
          <cell r="B444" t="str">
            <v>Consumo insumos directos</v>
          </cell>
        </row>
        <row r="445">
          <cell r="B445" t="str">
            <v>¡¡¡¡¡¡CUENTA NO HA SIDO CREADA!!!!!</v>
          </cell>
        </row>
        <row r="446">
          <cell r="B446" t="str">
            <v>Orden/contrato mantenimiento/reparación</v>
          </cell>
        </row>
        <row r="447">
          <cell r="B447" t="str">
            <v>¡¡¡¡¡¡CUENTA NO HA SIDO CREADA!!!!!</v>
          </cell>
        </row>
        <row r="448">
          <cell r="B448" t="str">
            <v>Honorarios</v>
          </cell>
        </row>
        <row r="449">
          <cell r="B449" t="str">
            <v>¡¡¡¡¡¡CUENTA NO HA SIDO CREADA!!!!!</v>
          </cell>
        </row>
        <row r="450">
          <cell r="B450" t="str">
            <v>Servicios públicos</v>
          </cell>
        </row>
        <row r="451">
          <cell r="B451" t="str">
            <v>¡¡¡¡¡¡CUENTA NO HA SIDO CREADA!!!!!</v>
          </cell>
        </row>
        <row r="452">
          <cell r="B452" t="str">
            <v>Otros costos operación/ mantenimiento</v>
          </cell>
        </row>
        <row r="453">
          <cell r="B453" t="str">
            <v>¡¡¡¡¡¡CUENTA NO HA SIDO CREADA!!!!!</v>
          </cell>
        </row>
        <row r="454">
          <cell r="B454" t="str">
            <v>Costo pérdida en prestaciones sociales</v>
          </cell>
        </row>
        <row r="455">
          <cell r="B455" t="str">
            <v>¡¡¡¡¡¡CUENTA NO HA SIDO CREADA!!!!!</v>
          </cell>
        </row>
        <row r="456">
          <cell r="B456" t="str">
            <v>Seguros</v>
          </cell>
        </row>
        <row r="457">
          <cell r="B457" t="str">
            <v>¡¡¡¡¡¡CUENTA NO HA SIDO CREADA!!!!!</v>
          </cell>
        </row>
        <row r="458">
          <cell r="B458" t="str">
            <v>Impuestos</v>
          </cell>
        </row>
        <row r="459">
          <cell r="B459" t="str">
            <v>¡¡¡¡¡¡CUENTA NO HA SIDO CREADA!!!!!</v>
          </cell>
        </row>
        <row r="460">
          <cell r="B460" t="str">
            <v>Órden/contrato por otros  servicios</v>
          </cell>
        </row>
        <row r="461">
          <cell r="B461" t="str">
            <v>¡¡¡¡¡¡CUENTA NO HA SIDO CREADA!!!!!</v>
          </cell>
        </row>
        <row r="462">
          <cell r="B462" t="str">
            <v>Transf mes costos por  servicios (cr)</v>
          </cell>
        </row>
        <row r="463">
          <cell r="B463" t="str">
            <v>¡¡¡¡¡¡CUENTA NO HA SIDO CREADA!!!!!</v>
          </cell>
        </row>
        <row r="464">
          <cell r="B464" t="str">
            <v>Bienes entregados en garantía</v>
          </cell>
        </row>
        <row r="465">
          <cell r="B465" t="str">
            <v>¡¡¡¡¡¡CUENTA NO HA SIDO CREADA!!!!!</v>
          </cell>
        </row>
        <row r="466">
          <cell r="B466" t="str">
            <v>Litigios y demandas</v>
          </cell>
        </row>
        <row r="467">
          <cell r="B467" t="str">
            <v>¡¡¡¡¡¡CUENTA NO HA SIDO CREADA!!!!!</v>
          </cell>
        </row>
        <row r="468">
          <cell r="B468" t="str">
            <v>Contragarantía rec.x la nación</v>
          </cell>
        </row>
        <row r="469">
          <cell r="B469" t="str">
            <v>¡¡¡¡¡¡CUENTA NO HA SIDO CREADA!!!!!</v>
          </cell>
        </row>
        <row r="470">
          <cell r="B470" t="str">
            <v>Garantías contractuales</v>
          </cell>
        </row>
        <row r="471">
          <cell r="B471" t="str">
            <v>Operaciones con derivados</v>
          </cell>
        </row>
        <row r="472">
          <cell r="B472" t="str">
            <v>¡¡¡¡¡¡CUENTA NO HA SIDO CREADA!!!!!</v>
          </cell>
        </row>
        <row r="473">
          <cell r="B473" t="str">
            <v>Otros derechos contingentes</v>
          </cell>
        </row>
        <row r="474">
          <cell r="B474" t="str">
            <v>¡¡¡¡¡¡CUENTA NO HA SIDO CREADA!!!!!</v>
          </cell>
        </row>
        <row r="475">
          <cell r="B475" t="str">
            <v>Bienes recibidos por contratos “leasing operativo”</v>
          </cell>
        </row>
        <row r="476">
          <cell r="B476" t="str">
            <v>¡¡¡¡¡¡CUENTA NO HA SIDO CREADA!!!!!</v>
          </cell>
        </row>
        <row r="477">
          <cell r="B477" t="str">
            <v>Bienes entregados en custodia</v>
          </cell>
        </row>
        <row r="478">
          <cell r="B478" t="str">
            <v>¡¡¡¡¡¡CUENTA NO HA SIDO CREADA!!!!!</v>
          </cell>
        </row>
        <row r="479">
          <cell r="B479" t="str">
            <v>Bonos, títulos y especie no colocados</v>
          </cell>
        </row>
        <row r="480">
          <cell r="B480" t="str">
            <v>¡¡¡¡¡¡CUENTA NO HA SIDO CREADA!!!!!</v>
          </cell>
        </row>
        <row r="481">
          <cell r="B481" t="str">
            <v>Documentos entregados para su cobro</v>
          </cell>
        </row>
        <row r="482">
          <cell r="B482" t="str">
            <v>Mercancías entregadas en consignación</v>
          </cell>
        </row>
        <row r="483">
          <cell r="B483" t="str">
            <v>¡¡¡¡¡¡CUENTA NO HA SIDO CREADA!!!!!</v>
          </cell>
        </row>
        <row r="484">
          <cell r="B484" t="str">
            <v>Activos total/depreciación,agotamiento,amortización</v>
          </cell>
        </row>
        <row r="485">
          <cell r="B485" t="str">
            <v>Bienes y derechos en investigación administrativa</v>
          </cell>
        </row>
        <row r="486">
          <cell r="B486" t="str">
            <v>Bienes entregados en explotación</v>
          </cell>
        </row>
        <row r="487">
          <cell r="B487" t="str">
            <v>¡¡¡¡¡¡CUENTA NO HA SIDO CREADA!!!!!</v>
          </cell>
        </row>
        <row r="488">
          <cell r="B488" t="str">
            <v>Títulos inversión amortizados</v>
          </cell>
        </row>
        <row r="489">
          <cell r="B489" t="str">
            <v>¡¡¡¡¡¡CUENTA NO HA SIDO CREADA!!!!!</v>
          </cell>
        </row>
        <row r="490">
          <cell r="B490" t="str">
            <v>Bienes pendientes de legalizar</v>
          </cell>
        </row>
        <row r="491">
          <cell r="B491" t="str">
            <v>¡¡¡¡¡¡CUENTA NO HA SIDO CREADA!!!!!</v>
          </cell>
        </row>
        <row r="492">
          <cell r="B492" t="str">
            <v>Inventarios obsoletos y vencidos</v>
          </cell>
        </row>
        <row r="493">
          <cell r="B493" t="str">
            <v>¡¡¡¡¡¡CUENTA NO HA SIDO CREADA!!!!!</v>
          </cell>
        </row>
        <row r="494">
          <cell r="B494" t="str">
            <v>Bienes y derechos titularizados</v>
          </cell>
        </row>
        <row r="495">
          <cell r="B495" t="str">
            <v>¡¡¡¡¡¡CUENTA NO HA SIDO CREADA!!!!!</v>
          </cell>
        </row>
        <row r="496">
          <cell r="B496" t="str">
            <v>Otras cuentas deudoras de control</v>
          </cell>
        </row>
        <row r="497">
          <cell r="B497" t="str">
            <v>¡¡¡¡¡¡CUENTA NO HA SIDO CREADA!!!!!</v>
          </cell>
        </row>
        <row r="498">
          <cell r="B498" t="str">
            <v>Derechos contingentes por contra (cr)</v>
          </cell>
        </row>
        <row r="499">
          <cell r="B499" t="str">
            <v>¡¡¡¡¡¡CUENTA NO HA SIDO CREADA!!!!!</v>
          </cell>
        </row>
        <row r="500">
          <cell r="B500" t="str">
            <v>Deudoras fiscales por contra (cr)</v>
          </cell>
        </row>
        <row r="501">
          <cell r="B501" t="str">
            <v>¡¡¡¡¡¡CUENTA NO HA SIDO CREADA!!!!!</v>
          </cell>
        </row>
        <row r="502">
          <cell r="B502" t="str">
            <v>Deudoras control por contra (cr)</v>
          </cell>
        </row>
        <row r="503">
          <cell r="B503" t="str">
            <v>¡¡¡¡¡¡CUENTA NO HA SIDO CREADA!!!!!</v>
          </cell>
        </row>
        <row r="504">
          <cell r="B504" t="str">
            <v>Bienes recibidos en garantía</v>
          </cell>
        </row>
        <row r="505">
          <cell r="B505" t="str">
            <v>¡¡¡¡¡¡CUENTA NO HA SIDO CREADA!!!!!</v>
          </cell>
        </row>
        <row r="506">
          <cell r="B506" t="str">
            <v>Litigios ó demandas</v>
          </cell>
        </row>
        <row r="507">
          <cell r="B507" t="str">
            <v>¡¡¡¡¡¡CUENTA NO HA SIDO CREADA!!!!!</v>
          </cell>
        </row>
        <row r="508">
          <cell r="B508" t="str">
            <v>Deuda garantizada por la Nación</v>
          </cell>
        </row>
        <row r="509">
          <cell r="B509" t="str">
            <v>¡¡¡¡¡¡CUENTA NO HA SIDO CREADA!!!!!</v>
          </cell>
        </row>
        <row r="510">
          <cell r="B510" t="str">
            <v>Garantías contractuales</v>
          </cell>
        </row>
        <row r="511">
          <cell r="B511" t="str">
            <v>Operaciones con derivados</v>
          </cell>
        </row>
        <row r="512">
          <cell r="B512" t="str">
            <v>¡¡¡¡¡¡CUENTA NO HA SIDO CREADA!!!!!</v>
          </cell>
        </row>
        <row r="513">
          <cell r="B513" t="str">
            <v>Otras responsabilidades contingentes</v>
          </cell>
        </row>
        <row r="514">
          <cell r="B514" t="str">
            <v>¡¡¡¡¡¡CUENTA NO HA SIDO CREADA!!!!!</v>
          </cell>
        </row>
        <row r="515">
          <cell r="B515" t="str">
            <v>Contratos “leasing operativo”</v>
          </cell>
        </row>
        <row r="516">
          <cell r="B516" t="str">
            <v>¡¡¡¡¡¡CUENTA NO HA SIDO CREADA!!!!!</v>
          </cell>
        </row>
        <row r="517">
          <cell r="B517" t="str">
            <v>Bienes recibidos en custodia</v>
          </cell>
        </row>
        <row r="518">
          <cell r="B518" t="str">
            <v>¡¡¡¡¡¡CUENTA NO HA SIDO CREADA!!!!!</v>
          </cell>
        </row>
        <row r="519">
          <cell r="B519" t="str">
            <v>Mercancias recibidas en consignación</v>
          </cell>
        </row>
        <row r="520">
          <cell r="B520" t="str">
            <v>¡¡¡¡¡¡CUENTA NO HA SIDO CREADA!!!!!</v>
          </cell>
        </row>
        <row r="521">
          <cell r="B521" t="str">
            <v>Bienes recibidos en explotación</v>
          </cell>
        </row>
        <row r="522">
          <cell r="B522" t="str">
            <v>¡¡¡¡¡¡CUENTA NO HA SIDO CREADA!!!!!</v>
          </cell>
        </row>
        <row r="523">
          <cell r="B523" t="str">
            <v>Bienes recibidos de terceros</v>
          </cell>
        </row>
        <row r="524">
          <cell r="B524" t="str">
            <v>¡¡¡¡¡¡CUENTA NO HA SIDO CREADA!!!!!</v>
          </cell>
        </row>
        <row r="525">
          <cell r="B525" t="str">
            <v>Empréstitos por recibir</v>
          </cell>
        </row>
        <row r="526">
          <cell r="B526" t="str">
            <v>¡¡¡¡¡¡CUENTA NO HA SIDO CREADA!!!!!</v>
          </cell>
        </row>
        <row r="527">
          <cell r="B527" t="str">
            <v>Otras cuentas acreedoras de control</v>
          </cell>
        </row>
        <row r="528">
          <cell r="B528" t="str">
            <v>¡¡¡¡¡¡CUENTA NO HA SIDO CREADA!!!!!</v>
          </cell>
        </row>
        <row r="529">
          <cell r="B529" t="str">
            <v>Responsabilidades contingentes por contra (db)</v>
          </cell>
        </row>
        <row r="530">
          <cell r="B530" t="str">
            <v>¡¡¡¡¡¡CUENTA NO HA SIDO CREADA!!!!!</v>
          </cell>
        </row>
        <row r="531">
          <cell r="B531" t="str">
            <v>Acreedores fiscales por contra  (db)</v>
          </cell>
        </row>
        <row r="532">
          <cell r="B532" t="str">
            <v>¡¡¡¡¡¡CUENTA NO HA SIDO CREADA!!!!!</v>
          </cell>
        </row>
        <row r="533">
          <cell r="B533" t="str">
            <v>Acreedores.control x contra (db)</v>
          </cell>
        </row>
        <row r="534">
          <cell r="B534" t="str">
            <v>¡¡¡¡¡¡CUENTA NO HA SIDO CREADA!!!!!</v>
          </cell>
        </row>
        <row r="535">
          <cell r="B535" t="str">
            <v xml:space="preserve"> </v>
          </cell>
        </row>
        <row r="536">
          <cell r="B536" t="str">
            <v>Acreedores.control x contra (db)</v>
          </cell>
        </row>
        <row r="537">
          <cell r="B537" t="str">
            <v>¡¡¡¡¡¡CUENTA NO HA SIDO CREADA!!!!!</v>
          </cell>
        </row>
        <row r="538">
          <cell r="B538" t="str">
            <v xml:space="preserve"> </v>
          </cell>
        </row>
      </sheetData>
      <sheetData sheetId="6"/>
      <sheetData sheetId="7"/>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tácora"/>
      <sheetName val="Glosario"/>
      <sheetName val="DescripciónProceso"/>
      <sheetName val="Plantilla Saldos y ICP"/>
      <sheetName val="Ejemplo Plantilla_Saldos y ICP"/>
      <sheetName val="Entidades"/>
      <sheetName val="C1"/>
      <sheetName val="C2"/>
      <sheetName val="C3"/>
      <sheetName val="Account"/>
      <sheetName val="Plantilla"/>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VRF9899-P6"/>
      <sheetName val="EFZ9798-P7"/>
      <sheetName val="Est-Rangos-8"/>
      <sheetName val="Rangos 3,4,5p9"/>
      <sheetName val="CONMRT-10"/>
      <sheetName val="CM-INCO9498-11"/>
      <sheetName val="GENERA-COMPRASP12"/>
      <sheetName val="SUS-P13"/>
      <sheetName val="Indices-14"/>
      <sheetName val="pérd9899-p15"/>
      <sheetName val="CARGA-16"/>
      <sheetName val="Infrestr-ipp17"/>
      <sheetName val="CV-GAS9818"/>
      <sheetName val="FALLAS-P19"/>
      <sheetName val="CFllz1t99-20"/>
      <sheetName val="TITULO 21"/>
      <sheetName val="ingr-Perd-cxc22"/>
      <sheetName val="Recaudo of-privado23"/>
      <sheetName val="gasfun-cxpener24"/>
      <sheetName val="Ejec_Invers25"/>
      <sheetName val="Suscrip_sinmed26"/>
      <sheetName val="Reclam_Fact-aten 27"/>
      <sheetName val="Atenc_Solicit-Contin28"/>
      <sheetName val="Hoja1"/>
      <sheetName val="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tácora"/>
      <sheetName val="AppSettings"/>
      <sheetName val="Currencies"/>
      <sheetName val="Scenarios"/>
      <sheetName val="Entities"/>
      <sheetName val="Accounts"/>
      <sheetName val="Custom 1"/>
      <sheetName val="Custom 2"/>
      <sheetName val="Custom 3"/>
      <sheetName val="Custom 4"/>
      <sheetName val="ConsMethods"/>
      <sheetName val="BALANCE"/>
      <sheetName val="Hoja1"/>
    </sheetNames>
    <sheetDataSet>
      <sheetData sheetId="0"/>
      <sheetData sheetId="1">
        <row r="4">
          <cell r="G4" t="str">
            <v>Spanish</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RSION"/>
      <sheetName val="AOM"/>
      <sheetName val="usuarios E.E.1996"/>
      <sheetName val="DDA. INDUS."/>
      <sheetName val="EN PESOS"/>
      <sheetName val="Admon"/>
      <sheetName val="AOM (2)"/>
      <sheetName val="DEMANDA"/>
      <sheetName val="penetración"/>
      <sheetName val="INVERSIONES"/>
      <sheetName val="CLIENTES"/>
      <sheetName val="G. Consum."/>
      <sheetName val="VOLUMENES DE VENTA"/>
      <sheetName val="VOLUMENES DE COMPRA"/>
      <sheetName val="Costos"/>
      <sheetName val="Costos (3)"/>
      <sheetName val="Costos (2)"/>
      <sheetName val="Indexacion"/>
      <sheetName val="Tarifas 1998"/>
      <sheetName val="Tarifas 1999"/>
      <sheetName val="AHORROS"/>
      <sheetName val="BALANCE"/>
      <sheetName val="PT Mercado Regulado"/>
      <sheetName val="PT Mercado No Regulado"/>
      <sheetName val="Septiembre 98"/>
      <sheetName val="Julio_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Plano"/>
      <sheetName val="PUC-Plano"/>
      <sheetName val="4315"/>
      <sheetName val="PUC"/>
      <sheetName val="PyG"/>
      <sheetName val="costo"/>
      <sheetName val="Cuadro Presentacion"/>
      <sheetName val="BALANCEVENTAS"/>
      <sheetName val="Ingresos"/>
      <sheetName val="Egresos"/>
      <sheetName val="NOC"/>
      <sheetName val="NOA"/>
      <sheetName val="DAPA"/>
      <sheetName val="Inversiones"/>
      <sheetName val="mens_inversión"/>
    </sheetNames>
    <sheetDataSet>
      <sheetData sheetId="0" refreshError="1"/>
      <sheetData sheetId="1" refreshError="1"/>
      <sheetData sheetId="2" refreshError="1">
        <row r="2">
          <cell r="A2">
            <v>421028</v>
          </cell>
          <cell r="B2" t="str">
            <v>MEDIDORES DE LUZ AGUA Y GAS</v>
          </cell>
          <cell r="C2">
            <v>225599000</v>
          </cell>
          <cell r="D2">
            <v>292754846</v>
          </cell>
          <cell r="E2">
            <v>292754846</v>
          </cell>
          <cell r="F2">
            <v>292754846</v>
          </cell>
          <cell r="G2">
            <v>292754846</v>
          </cell>
          <cell r="H2">
            <v>292754846</v>
          </cell>
          <cell r="I2">
            <v>292754846</v>
          </cell>
          <cell r="J2">
            <v>292754846</v>
          </cell>
          <cell r="K2">
            <v>292754846</v>
          </cell>
          <cell r="L2">
            <v>292754846</v>
          </cell>
          <cell r="M2">
            <v>67155846</v>
          </cell>
          <cell r="N2">
            <v>67155846</v>
          </cell>
          <cell r="O2">
            <v>2994704306</v>
          </cell>
          <cell r="P2">
            <v>1416763350</v>
          </cell>
        </row>
        <row r="3">
          <cell r="A3">
            <v>431517</v>
          </cell>
          <cell r="B3" t="str">
            <v>SERVICIOS DE ENERGIA GENERACION</v>
          </cell>
          <cell r="C3">
            <v>4461349346</v>
          </cell>
          <cell r="D3">
            <v>3775798087</v>
          </cell>
          <cell r="E3">
            <v>5245214751</v>
          </cell>
          <cell r="F3">
            <v>5622105954</v>
          </cell>
          <cell r="G3">
            <v>3976591797</v>
          </cell>
          <cell r="H3">
            <v>5393822667</v>
          </cell>
          <cell r="I3">
            <v>4550568018</v>
          </cell>
          <cell r="J3">
            <v>1023043099</v>
          </cell>
          <cell r="K3">
            <v>927877017</v>
          </cell>
          <cell r="L3">
            <v>3855443958</v>
          </cell>
          <cell r="M3">
            <v>3629201669</v>
          </cell>
          <cell r="N3">
            <v>4003882920</v>
          </cell>
          <cell r="O3">
            <v>46464899283</v>
          </cell>
          <cell r="P3">
            <v>22385179531</v>
          </cell>
        </row>
        <row r="4">
          <cell r="A4">
            <v>431519</v>
          </cell>
          <cell r="B4" t="str">
            <v>SERVICIOS DE ENERGIA DISTRIBUCION</v>
          </cell>
          <cell r="C4">
            <v>4407548146</v>
          </cell>
          <cell r="D4">
            <v>4307547472</v>
          </cell>
          <cell r="E4">
            <v>4615862894</v>
          </cell>
          <cell r="F4">
            <v>4439620344</v>
          </cell>
          <cell r="G4">
            <v>4738003422</v>
          </cell>
          <cell r="H4">
            <v>4444567291</v>
          </cell>
          <cell r="I4">
            <v>4491870910</v>
          </cell>
          <cell r="J4">
            <v>4639754796</v>
          </cell>
          <cell r="K4">
            <v>4560602565</v>
          </cell>
          <cell r="L4">
            <v>4620578487</v>
          </cell>
          <cell r="M4">
            <v>4582328089</v>
          </cell>
          <cell r="N4">
            <v>4606508606</v>
          </cell>
          <cell r="O4">
            <v>54454793022</v>
          </cell>
          <cell r="P4">
            <v>51743991000</v>
          </cell>
        </row>
        <row r="5">
          <cell r="A5">
            <v>431520</v>
          </cell>
          <cell r="B5" t="str">
            <v>SERVICIOS DE ENERGIA COMERCIALIZACION</v>
          </cell>
          <cell r="C5">
            <v>19181209352</v>
          </cell>
          <cell r="D5">
            <v>19308800835</v>
          </cell>
          <cell r="E5">
            <v>19321256518</v>
          </cell>
          <cell r="F5">
            <v>19184733013</v>
          </cell>
          <cell r="G5">
            <v>19768804418</v>
          </cell>
          <cell r="H5">
            <v>20003381418</v>
          </cell>
          <cell r="I5">
            <v>20048193928</v>
          </cell>
          <cell r="J5">
            <v>20105561560</v>
          </cell>
          <cell r="K5">
            <v>20912743726</v>
          </cell>
          <cell r="L5">
            <v>20900600266</v>
          </cell>
          <cell r="M5">
            <v>21306599645</v>
          </cell>
          <cell r="N5">
            <v>21389807155</v>
          </cell>
          <cell r="O5">
            <v>241431691834</v>
          </cell>
          <cell r="P5">
            <v>223209537019</v>
          </cell>
        </row>
        <row r="6">
          <cell r="A6">
            <v>480504</v>
          </cell>
          <cell r="B6" t="str">
            <v>INTERESES Y RENDIMIENTOS FINANCIEROS DE CUENTAS POR COBRAR</v>
          </cell>
          <cell r="C6">
            <v>3238086</v>
          </cell>
          <cell r="D6">
            <v>100983932</v>
          </cell>
          <cell r="E6">
            <v>2759051</v>
          </cell>
          <cell r="F6">
            <v>2650003</v>
          </cell>
          <cell r="G6">
            <v>91900573</v>
          </cell>
          <cell r="H6">
            <v>2647394</v>
          </cell>
          <cell r="I6">
            <v>9311462</v>
          </cell>
          <cell r="J6">
            <v>84050972</v>
          </cell>
          <cell r="K6">
            <v>2352981</v>
          </cell>
          <cell r="L6">
            <v>2642333</v>
          </cell>
          <cell r="M6">
            <v>75618196</v>
          </cell>
          <cell r="N6">
            <v>2639894</v>
          </cell>
          <cell r="O6">
            <v>380794877</v>
          </cell>
          <cell r="P6">
            <v>618089178</v>
          </cell>
        </row>
        <row r="7">
          <cell r="A7">
            <v>480505</v>
          </cell>
          <cell r="B7" t="str">
            <v>INTERESES Y RENDIMIENTOS PRESTAMOS CONCEDIDOS</v>
          </cell>
          <cell r="C7">
            <v>14301802</v>
          </cell>
          <cell r="D7">
            <v>14301802</v>
          </cell>
          <cell r="E7">
            <v>14301802</v>
          </cell>
          <cell r="F7">
            <v>14301802</v>
          </cell>
          <cell r="G7">
            <v>14301802</v>
          </cell>
          <cell r="H7">
            <v>14301802</v>
          </cell>
          <cell r="I7">
            <v>14301802</v>
          </cell>
          <cell r="J7">
            <v>14301802</v>
          </cell>
          <cell r="K7">
            <v>14301802</v>
          </cell>
          <cell r="L7">
            <v>14301802</v>
          </cell>
          <cell r="M7">
            <v>14301802</v>
          </cell>
          <cell r="N7">
            <v>14301802</v>
          </cell>
          <cell r="O7">
            <v>171621624</v>
          </cell>
          <cell r="P7">
            <v>0</v>
          </cell>
        </row>
        <row r="8">
          <cell r="A8">
            <v>480522</v>
          </cell>
          <cell r="B8" t="str">
            <v>INTERESES SOBRE DEPOSITOS</v>
          </cell>
          <cell r="C8">
            <v>754279437</v>
          </cell>
          <cell r="D8">
            <v>757413935</v>
          </cell>
          <cell r="E8">
            <v>760548432</v>
          </cell>
          <cell r="F8">
            <v>763682929</v>
          </cell>
          <cell r="G8">
            <v>759553186</v>
          </cell>
          <cell r="H8">
            <v>762687683</v>
          </cell>
          <cell r="I8">
            <v>765822181</v>
          </cell>
          <cell r="J8">
            <v>768956678</v>
          </cell>
          <cell r="K8">
            <v>772091175</v>
          </cell>
          <cell r="L8">
            <v>775225673</v>
          </cell>
          <cell r="M8">
            <v>771327505</v>
          </cell>
          <cell r="N8">
            <v>711772055</v>
          </cell>
          <cell r="O8">
            <v>9123360869</v>
          </cell>
          <cell r="P8">
            <v>10699649000</v>
          </cell>
        </row>
        <row r="9">
          <cell r="A9">
            <v>480523</v>
          </cell>
          <cell r="B9" t="str">
            <v>INTERESES Y RENDIMIENTOS SOBRE ACUERDOS DE PAGO</v>
          </cell>
          <cell r="C9">
            <v>0</v>
          </cell>
          <cell r="D9">
            <v>0</v>
          </cell>
          <cell r="E9">
            <v>0</v>
          </cell>
          <cell r="F9">
            <v>0</v>
          </cell>
          <cell r="G9">
            <v>0</v>
          </cell>
          <cell r="H9">
            <v>0</v>
          </cell>
          <cell r="I9">
            <v>0</v>
          </cell>
          <cell r="J9">
            <v>0</v>
          </cell>
          <cell r="K9">
            <v>0</v>
          </cell>
          <cell r="L9">
            <v>0</v>
          </cell>
          <cell r="M9">
            <v>0</v>
          </cell>
          <cell r="N9">
            <v>0</v>
          </cell>
          <cell r="O9">
            <v>0</v>
          </cell>
          <cell r="P9">
            <v>0</v>
          </cell>
        </row>
        <row r="10">
          <cell r="A10">
            <v>480527</v>
          </cell>
          <cell r="B10" t="str">
            <v>DIVIDENDOS</v>
          </cell>
          <cell r="C10">
            <v>0</v>
          </cell>
          <cell r="D10">
            <v>0</v>
          </cell>
          <cell r="E10">
            <v>0</v>
          </cell>
          <cell r="F10">
            <v>0</v>
          </cell>
          <cell r="G10">
            <v>0</v>
          </cell>
          <cell r="H10">
            <v>0</v>
          </cell>
          <cell r="I10">
            <v>0</v>
          </cell>
          <cell r="J10">
            <v>0</v>
          </cell>
          <cell r="K10">
            <v>0</v>
          </cell>
          <cell r="L10">
            <v>0</v>
          </cell>
          <cell r="M10">
            <v>0</v>
          </cell>
          <cell r="N10">
            <v>0</v>
          </cell>
          <cell r="O10">
            <v>0</v>
          </cell>
          <cell r="P10">
            <v>0</v>
          </cell>
        </row>
        <row r="11">
          <cell r="A11">
            <v>481006</v>
          </cell>
          <cell r="B11" t="str">
            <v>ARRENDAMIENTOS</v>
          </cell>
          <cell r="C11">
            <v>86715289</v>
          </cell>
          <cell r="D11">
            <v>84528575</v>
          </cell>
          <cell r="E11">
            <v>84956550</v>
          </cell>
          <cell r="F11">
            <v>85278849</v>
          </cell>
          <cell r="G11">
            <v>85542831</v>
          </cell>
          <cell r="H11">
            <v>91319125</v>
          </cell>
          <cell r="I11">
            <v>85840699</v>
          </cell>
          <cell r="J11">
            <v>85961340</v>
          </cell>
          <cell r="K11">
            <v>86091939</v>
          </cell>
          <cell r="L11">
            <v>86311907</v>
          </cell>
          <cell r="M11">
            <v>86419434</v>
          </cell>
          <cell r="N11">
            <v>85954430</v>
          </cell>
          <cell r="O11">
            <v>1034920968</v>
          </cell>
          <cell r="P11">
            <v>508445022</v>
          </cell>
        </row>
        <row r="12">
          <cell r="A12">
            <v>481008</v>
          </cell>
          <cell r="B12" t="str">
            <v>RECUPERACIONES</v>
          </cell>
          <cell r="C12">
            <v>533136112</v>
          </cell>
          <cell r="D12">
            <v>496039759</v>
          </cell>
          <cell r="E12">
            <v>554648912</v>
          </cell>
          <cell r="F12">
            <v>531112527</v>
          </cell>
          <cell r="G12">
            <v>561648912</v>
          </cell>
          <cell r="H12">
            <v>535112527</v>
          </cell>
          <cell r="I12">
            <v>581648912</v>
          </cell>
          <cell r="J12">
            <v>547648912</v>
          </cell>
          <cell r="K12">
            <v>557112527</v>
          </cell>
          <cell r="L12">
            <v>546648912</v>
          </cell>
          <cell r="M12">
            <v>528112527</v>
          </cell>
          <cell r="N12">
            <v>547136112</v>
          </cell>
          <cell r="O12">
            <v>6520006651</v>
          </cell>
          <cell r="P12">
            <v>3668937915</v>
          </cell>
        </row>
        <row r="13">
          <cell r="A13">
            <v>481017</v>
          </cell>
          <cell r="B13" t="str">
            <v>VENTA DE PLIEGOS</v>
          </cell>
          <cell r="C13">
            <v>6349000</v>
          </cell>
          <cell r="D13">
            <v>8699000</v>
          </cell>
          <cell r="E13">
            <v>11526000</v>
          </cell>
          <cell r="F13">
            <v>23486000</v>
          </cell>
          <cell r="G13">
            <v>6959000</v>
          </cell>
          <cell r="H13">
            <v>5002000</v>
          </cell>
          <cell r="I13">
            <v>12830000</v>
          </cell>
          <cell r="J13">
            <v>13882000</v>
          </cell>
          <cell r="K13">
            <v>1305000</v>
          </cell>
          <cell r="L13">
            <v>6524000</v>
          </cell>
          <cell r="M13">
            <v>5220000</v>
          </cell>
          <cell r="N13">
            <v>4132000</v>
          </cell>
          <cell r="O13">
            <v>105914000</v>
          </cell>
          <cell r="P13">
            <v>92608174</v>
          </cell>
        </row>
        <row r="14">
          <cell r="A14">
            <v>481038</v>
          </cell>
          <cell r="B14" t="str">
            <v>INDEMNIZACIONES COMPAQIAS DE SEGUROS</v>
          </cell>
          <cell r="C14">
            <v>0</v>
          </cell>
          <cell r="D14">
            <v>0</v>
          </cell>
          <cell r="E14">
            <v>0</v>
          </cell>
          <cell r="F14">
            <v>0</v>
          </cell>
          <cell r="G14">
            <v>0</v>
          </cell>
          <cell r="H14">
            <v>0</v>
          </cell>
          <cell r="I14">
            <v>0</v>
          </cell>
          <cell r="J14">
            <v>0</v>
          </cell>
          <cell r="K14">
            <v>0</v>
          </cell>
          <cell r="L14">
            <v>0</v>
          </cell>
          <cell r="M14">
            <v>0</v>
          </cell>
          <cell r="N14">
            <v>0</v>
          </cell>
          <cell r="O14">
            <v>0</v>
          </cell>
          <cell r="P14">
            <v>190775103</v>
          </cell>
        </row>
        <row r="15">
          <cell r="A15">
            <v>481090</v>
          </cell>
          <cell r="B15" t="str">
            <v>OTROS INGRESOS EXTRAORDINARIOS</v>
          </cell>
          <cell r="C15">
            <v>0</v>
          </cell>
          <cell r="D15">
            <v>0</v>
          </cell>
          <cell r="E15">
            <v>0</v>
          </cell>
          <cell r="F15">
            <v>0</v>
          </cell>
          <cell r="G15">
            <v>0</v>
          </cell>
          <cell r="H15">
            <v>0</v>
          </cell>
          <cell r="I15">
            <v>0</v>
          </cell>
          <cell r="J15">
            <v>0</v>
          </cell>
          <cell r="K15">
            <v>0</v>
          </cell>
          <cell r="L15">
            <v>0</v>
          </cell>
          <cell r="M15">
            <v>0</v>
          </cell>
          <cell r="N15">
            <v>0</v>
          </cell>
          <cell r="O15">
            <v>0</v>
          </cell>
          <cell r="P15">
            <v>77712000</v>
          </cell>
        </row>
        <row r="16">
          <cell r="A16">
            <v>510101</v>
          </cell>
          <cell r="B16" t="str">
            <v>SUELDOS DEL PERSONAL</v>
          </cell>
          <cell r="C16">
            <v>312530985</v>
          </cell>
          <cell r="D16">
            <v>348701152</v>
          </cell>
          <cell r="E16">
            <v>470045837</v>
          </cell>
          <cell r="F16">
            <v>324398063</v>
          </cell>
          <cell r="G16">
            <v>332122959</v>
          </cell>
          <cell r="H16">
            <v>328829954</v>
          </cell>
          <cell r="I16">
            <v>311479281</v>
          </cell>
          <cell r="J16">
            <v>338339082</v>
          </cell>
          <cell r="K16">
            <v>310597963</v>
          </cell>
          <cell r="L16">
            <v>299814393</v>
          </cell>
          <cell r="M16">
            <v>368071214</v>
          </cell>
          <cell r="N16">
            <v>275254045</v>
          </cell>
          <cell r="O16">
            <v>4020184928</v>
          </cell>
          <cell r="P16">
            <v>3372111995</v>
          </cell>
        </row>
        <row r="17">
          <cell r="A17">
            <v>510103</v>
          </cell>
          <cell r="B17" t="str">
            <v>HORAS EXTRAS Y FESTIVOS</v>
          </cell>
          <cell r="C17">
            <v>6158397</v>
          </cell>
          <cell r="D17">
            <v>8070765</v>
          </cell>
          <cell r="E17">
            <v>8609634</v>
          </cell>
          <cell r="F17">
            <v>10218084</v>
          </cell>
          <cell r="G17">
            <v>4073502</v>
          </cell>
          <cell r="H17">
            <v>7040828</v>
          </cell>
          <cell r="I17">
            <v>7107284</v>
          </cell>
          <cell r="J17">
            <v>7837254</v>
          </cell>
          <cell r="K17">
            <v>6816538</v>
          </cell>
          <cell r="L17">
            <v>9069598</v>
          </cell>
          <cell r="M17">
            <v>14092907</v>
          </cell>
          <cell r="N17">
            <v>5821225</v>
          </cell>
          <cell r="O17">
            <v>94916016</v>
          </cell>
          <cell r="P17">
            <v>94161886</v>
          </cell>
        </row>
        <row r="18">
          <cell r="A18">
            <v>510113</v>
          </cell>
          <cell r="B18" t="str">
            <v>PRIMA DE VACACIONES</v>
          </cell>
          <cell r="C18">
            <v>18887316</v>
          </cell>
          <cell r="D18">
            <v>18887316</v>
          </cell>
          <cell r="E18">
            <v>18887316</v>
          </cell>
          <cell r="F18">
            <v>18887316</v>
          </cell>
          <cell r="G18">
            <v>18887316</v>
          </cell>
          <cell r="H18">
            <v>18887316</v>
          </cell>
          <cell r="I18">
            <v>18887316</v>
          </cell>
          <cell r="J18">
            <v>18887316</v>
          </cell>
          <cell r="K18">
            <v>18887316</v>
          </cell>
          <cell r="L18">
            <v>18887316</v>
          </cell>
          <cell r="M18">
            <v>18887316</v>
          </cell>
          <cell r="N18">
            <v>18887316</v>
          </cell>
          <cell r="O18">
            <v>226647792</v>
          </cell>
          <cell r="P18">
            <v>204749451</v>
          </cell>
        </row>
        <row r="19">
          <cell r="A19">
            <v>510114</v>
          </cell>
          <cell r="B19" t="str">
            <v>PRIMA DE NAVIDAD</v>
          </cell>
          <cell r="C19">
            <v>31727411</v>
          </cell>
          <cell r="D19">
            <v>31727411</v>
          </cell>
          <cell r="E19">
            <v>31727411</v>
          </cell>
          <cell r="F19">
            <v>31727411</v>
          </cell>
          <cell r="G19">
            <v>31727411</v>
          </cell>
          <cell r="H19">
            <v>31727411</v>
          </cell>
          <cell r="I19">
            <v>31727410</v>
          </cell>
          <cell r="J19">
            <v>31727410</v>
          </cell>
          <cell r="K19">
            <v>31727410</v>
          </cell>
          <cell r="L19">
            <v>31727410</v>
          </cell>
          <cell r="M19">
            <v>31727410</v>
          </cell>
          <cell r="N19">
            <v>31727410</v>
          </cell>
          <cell r="O19">
            <v>380728926</v>
          </cell>
          <cell r="P19">
            <v>343013388</v>
          </cell>
        </row>
        <row r="20">
          <cell r="A20">
            <v>510115</v>
          </cell>
          <cell r="B20" t="str">
            <v>PRIMAS EXTRALEGALES</v>
          </cell>
          <cell r="C20">
            <v>53726687</v>
          </cell>
          <cell r="D20">
            <v>53726687</v>
          </cell>
          <cell r="E20">
            <v>53726687</v>
          </cell>
          <cell r="F20">
            <v>53726687</v>
          </cell>
          <cell r="G20">
            <v>53726687</v>
          </cell>
          <cell r="H20">
            <v>53726687</v>
          </cell>
          <cell r="I20">
            <v>50605922</v>
          </cell>
          <cell r="J20">
            <v>50605922</v>
          </cell>
          <cell r="K20">
            <v>50605922</v>
          </cell>
          <cell r="L20">
            <v>50605922</v>
          </cell>
          <cell r="M20">
            <v>50605922</v>
          </cell>
          <cell r="N20">
            <v>50605922</v>
          </cell>
          <cell r="O20">
            <v>625995654</v>
          </cell>
          <cell r="P20">
            <v>592868519</v>
          </cell>
        </row>
        <row r="21">
          <cell r="A21">
            <v>510116</v>
          </cell>
          <cell r="B21" t="str">
            <v>PRIMAS EXTRAORDINARIAS</v>
          </cell>
          <cell r="C21">
            <v>15068929</v>
          </cell>
          <cell r="D21">
            <v>6130554</v>
          </cell>
          <cell r="E21">
            <v>13291726</v>
          </cell>
          <cell r="F21">
            <v>15766012</v>
          </cell>
          <cell r="G21">
            <v>15837361</v>
          </cell>
          <cell r="H21">
            <v>13132945</v>
          </cell>
          <cell r="I21">
            <v>7788314</v>
          </cell>
          <cell r="J21">
            <v>10665291</v>
          </cell>
          <cell r="K21">
            <v>17124172</v>
          </cell>
          <cell r="L21">
            <v>4340886</v>
          </cell>
          <cell r="M21">
            <v>13139126</v>
          </cell>
          <cell r="N21">
            <v>7428360</v>
          </cell>
          <cell r="O21">
            <v>139713676</v>
          </cell>
          <cell r="P21">
            <v>123484276</v>
          </cell>
        </row>
        <row r="22">
          <cell r="A22">
            <v>510117</v>
          </cell>
          <cell r="B22" t="str">
            <v>VACACIONES</v>
          </cell>
          <cell r="C22">
            <v>18071131</v>
          </cell>
          <cell r="D22">
            <v>18071131</v>
          </cell>
          <cell r="E22">
            <v>18071131</v>
          </cell>
          <cell r="F22">
            <v>18071131</v>
          </cell>
          <cell r="G22">
            <v>18071131</v>
          </cell>
          <cell r="H22">
            <v>18071131</v>
          </cell>
          <cell r="I22">
            <v>18071131</v>
          </cell>
          <cell r="J22">
            <v>18071131</v>
          </cell>
          <cell r="K22">
            <v>18071131</v>
          </cell>
          <cell r="L22">
            <v>18071131</v>
          </cell>
          <cell r="M22">
            <v>18071131</v>
          </cell>
          <cell r="N22">
            <v>18071131</v>
          </cell>
          <cell r="O22">
            <v>216853572</v>
          </cell>
          <cell r="P22">
            <v>208590707</v>
          </cell>
        </row>
        <row r="23">
          <cell r="A23">
            <v>510119</v>
          </cell>
          <cell r="B23" t="str">
            <v>BONIFICACIONES</v>
          </cell>
          <cell r="C23">
            <v>325936198</v>
          </cell>
          <cell r="D23">
            <v>21653428</v>
          </cell>
          <cell r="E23">
            <v>0</v>
          </cell>
          <cell r="F23">
            <v>0</v>
          </cell>
          <cell r="G23">
            <v>0</v>
          </cell>
          <cell r="H23">
            <v>0</v>
          </cell>
          <cell r="I23">
            <v>0</v>
          </cell>
          <cell r="J23">
            <v>0</v>
          </cell>
          <cell r="K23">
            <v>0</v>
          </cell>
          <cell r="L23">
            <v>0</v>
          </cell>
          <cell r="M23">
            <v>1868250</v>
          </cell>
          <cell r="N23">
            <v>0</v>
          </cell>
          <cell r="O23">
            <v>349457876</v>
          </cell>
          <cell r="P23">
            <v>405328110</v>
          </cell>
        </row>
        <row r="24">
          <cell r="A24">
            <v>510123</v>
          </cell>
          <cell r="B24" t="str">
            <v>AUXILIOS DE TRANSPORTE</v>
          </cell>
          <cell r="C24">
            <v>1933690</v>
          </cell>
          <cell r="D24">
            <v>2100684</v>
          </cell>
          <cell r="E24">
            <v>2496442</v>
          </cell>
          <cell r="F24">
            <v>2080647</v>
          </cell>
          <cell r="G24">
            <v>2060609</v>
          </cell>
          <cell r="H24">
            <v>2382894</v>
          </cell>
          <cell r="I24">
            <v>2077305</v>
          </cell>
          <cell r="J24">
            <v>2301069</v>
          </cell>
          <cell r="K24">
            <v>2707133</v>
          </cell>
          <cell r="L24">
            <v>2354105</v>
          </cell>
          <cell r="M24">
            <v>2258420</v>
          </cell>
          <cell r="N24">
            <v>1857544</v>
          </cell>
          <cell r="O24">
            <v>26610542</v>
          </cell>
          <cell r="P24">
            <v>18131608</v>
          </cell>
        </row>
        <row r="25">
          <cell r="A25">
            <v>510124</v>
          </cell>
          <cell r="B25" t="str">
            <v>CESANTIAS</v>
          </cell>
          <cell r="C25">
            <v>50448699</v>
          </cell>
          <cell r="D25">
            <v>5139641</v>
          </cell>
          <cell r="E25">
            <v>15206079</v>
          </cell>
          <cell r="F25">
            <v>26102172</v>
          </cell>
          <cell r="G25">
            <v>50132572</v>
          </cell>
          <cell r="H25">
            <v>13385569</v>
          </cell>
          <cell r="I25">
            <v>26844959</v>
          </cell>
          <cell r="J25">
            <v>15058211</v>
          </cell>
          <cell r="K25">
            <v>2105883</v>
          </cell>
          <cell r="L25">
            <v>11018733</v>
          </cell>
          <cell r="M25">
            <v>15993268</v>
          </cell>
          <cell r="N25">
            <v>217623418</v>
          </cell>
          <cell r="O25">
            <v>449059204</v>
          </cell>
          <cell r="P25">
            <v>410848603</v>
          </cell>
        </row>
        <row r="26">
          <cell r="A26">
            <v>510125</v>
          </cell>
          <cell r="B26" t="str">
            <v>INTERESES A LAS CESANTIAS</v>
          </cell>
          <cell r="C26">
            <v>10501572</v>
          </cell>
          <cell r="D26">
            <v>10501572</v>
          </cell>
          <cell r="E26">
            <v>10501572</v>
          </cell>
          <cell r="F26">
            <v>10501572</v>
          </cell>
          <cell r="G26">
            <v>10501572</v>
          </cell>
          <cell r="H26">
            <v>10501572</v>
          </cell>
          <cell r="I26">
            <v>10501569</v>
          </cell>
          <cell r="J26">
            <v>10501567</v>
          </cell>
          <cell r="K26">
            <v>10501568</v>
          </cell>
          <cell r="L26">
            <v>10501567</v>
          </cell>
          <cell r="M26">
            <v>10501567</v>
          </cell>
          <cell r="N26">
            <v>10501570</v>
          </cell>
          <cell r="O26">
            <v>126018840</v>
          </cell>
          <cell r="P26">
            <v>94201134</v>
          </cell>
        </row>
        <row r="27">
          <cell r="A27">
            <v>510130</v>
          </cell>
          <cell r="B27" t="str">
            <v>CAPACITACION, BIENESTAR SOCIAL Y ES</v>
          </cell>
          <cell r="C27">
            <v>31307171</v>
          </cell>
          <cell r="D27">
            <v>131711188</v>
          </cell>
          <cell r="E27">
            <v>232857224</v>
          </cell>
          <cell r="F27">
            <v>230572974</v>
          </cell>
          <cell r="G27">
            <v>192424724</v>
          </cell>
          <cell r="H27">
            <v>165215271</v>
          </cell>
          <cell r="I27">
            <v>119690765</v>
          </cell>
          <cell r="J27">
            <v>115437111</v>
          </cell>
          <cell r="K27">
            <v>138278861</v>
          </cell>
          <cell r="L27">
            <v>106877111</v>
          </cell>
          <cell r="M27">
            <v>167889820</v>
          </cell>
          <cell r="N27">
            <v>96958600</v>
          </cell>
          <cell r="O27">
            <v>1729220820</v>
          </cell>
          <cell r="P27">
            <v>1329740000</v>
          </cell>
        </row>
        <row r="28">
          <cell r="A28">
            <v>510131</v>
          </cell>
          <cell r="B28" t="str">
            <v>DOTACION Y SUMINISTRO A TRABAJADORE</v>
          </cell>
          <cell r="C28">
            <v>12796329</v>
          </cell>
          <cell r="D28">
            <v>11811879</v>
          </cell>
          <cell r="E28">
            <v>12069346</v>
          </cell>
          <cell r="F28">
            <v>19519481</v>
          </cell>
          <cell r="G28">
            <v>12294077</v>
          </cell>
          <cell r="H28">
            <v>11741319</v>
          </cell>
          <cell r="I28">
            <v>16888489</v>
          </cell>
          <cell r="J28">
            <v>70438346</v>
          </cell>
          <cell r="K28">
            <v>12769780</v>
          </cell>
          <cell r="L28">
            <v>9453500</v>
          </cell>
          <cell r="M28">
            <v>9453500</v>
          </cell>
          <cell r="N28">
            <v>11957358</v>
          </cell>
          <cell r="O28">
            <v>211193404</v>
          </cell>
          <cell r="P28">
            <v>238877162</v>
          </cell>
        </row>
        <row r="29">
          <cell r="A29">
            <v>510133</v>
          </cell>
          <cell r="B29" t="str">
            <v>GASTOS DEPORTIVOS Y RECREACION</v>
          </cell>
          <cell r="C29">
            <v>0</v>
          </cell>
          <cell r="D29">
            <v>1750000</v>
          </cell>
          <cell r="E29">
            <v>8187989</v>
          </cell>
          <cell r="F29">
            <v>6671322</v>
          </cell>
          <cell r="G29">
            <v>4321322</v>
          </cell>
          <cell r="H29">
            <v>6587989</v>
          </cell>
          <cell r="I29">
            <v>4602572</v>
          </cell>
          <cell r="J29">
            <v>4252572</v>
          </cell>
          <cell r="K29">
            <v>7362572</v>
          </cell>
          <cell r="L29">
            <v>7420906</v>
          </cell>
          <cell r="M29">
            <v>8889656</v>
          </cell>
          <cell r="N29">
            <v>0</v>
          </cell>
          <cell r="O29">
            <v>60046900</v>
          </cell>
          <cell r="P29">
            <v>124000000</v>
          </cell>
        </row>
        <row r="30">
          <cell r="A30">
            <v>510147</v>
          </cell>
          <cell r="B30" t="str">
            <v>VIATICOS</v>
          </cell>
          <cell r="C30">
            <v>9084850</v>
          </cell>
          <cell r="D30">
            <v>7536861</v>
          </cell>
          <cell r="E30">
            <v>7536861</v>
          </cell>
          <cell r="F30">
            <v>7536861</v>
          </cell>
          <cell r="G30">
            <v>7536861</v>
          </cell>
          <cell r="H30">
            <v>7536861</v>
          </cell>
          <cell r="I30">
            <v>7536861</v>
          </cell>
          <cell r="J30">
            <v>7536861</v>
          </cell>
          <cell r="K30">
            <v>7536861</v>
          </cell>
          <cell r="L30">
            <v>7536861</v>
          </cell>
          <cell r="M30">
            <v>7536861</v>
          </cell>
          <cell r="N30">
            <v>7536861</v>
          </cell>
          <cell r="O30">
            <v>91990321</v>
          </cell>
          <cell r="P30">
            <v>88379190</v>
          </cell>
        </row>
        <row r="31">
          <cell r="A31">
            <v>510148</v>
          </cell>
          <cell r="B31" t="str">
            <v>GASTOS DE VIAJE</v>
          </cell>
          <cell r="C31">
            <v>18918118</v>
          </cell>
          <cell r="D31">
            <v>19518118</v>
          </cell>
          <cell r="E31">
            <v>19518118</v>
          </cell>
          <cell r="F31">
            <v>19518118</v>
          </cell>
          <cell r="G31">
            <v>19518118</v>
          </cell>
          <cell r="H31">
            <v>19518118</v>
          </cell>
          <cell r="I31">
            <v>19518118</v>
          </cell>
          <cell r="J31">
            <v>19518118</v>
          </cell>
          <cell r="K31">
            <v>19518118</v>
          </cell>
          <cell r="L31">
            <v>19518118</v>
          </cell>
          <cell r="M31">
            <v>19518118</v>
          </cell>
          <cell r="N31">
            <v>18918118</v>
          </cell>
          <cell r="O31">
            <v>233017416</v>
          </cell>
          <cell r="P31">
            <v>196622578</v>
          </cell>
        </row>
        <row r="32">
          <cell r="A32">
            <v>510190</v>
          </cell>
          <cell r="B32" t="str">
            <v>OTROS SUELDOS Y SALARIOS</v>
          </cell>
          <cell r="C32">
            <v>18803000</v>
          </cell>
          <cell r="D32">
            <v>66803000</v>
          </cell>
          <cell r="E32">
            <v>4803000</v>
          </cell>
          <cell r="F32">
            <v>4803000</v>
          </cell>
          <cell r="G32">
            <v>4803000</v>
          </cell>
          <cell r="H32">
            <v>11803000</v>
          </cell>
          <cell r="I32">
            <v>4803000</v>
          </cell>
          <cell r="J32">
            <v>44803000</v>
          </cell>
          <cell r="K32">
            <v>4803000</v>
          </cell>
          <cell r="L32">
            <v>4803000</v>
          </cell>
          <cell r="M32">
            <v>4803000</v>
          </cell>
          <cell r="N32">
            <v>4803000</v>
          </cell>
          <cell r="O32">
            <v>180636000</v>
          </cell>
          <cell r="P32">
            <v>195300000</v>
          </cell>
        </row>
        <row r="33">
          <cell r="A33">
            <v>510204</v>
          </cell>
          <cell r="B33" t="str">
            <v>GASTOS MEDICOS Y DROGA</v>
          </cell>
          <cell r="C33">
            <v>70000000</v>
          </cell>
          <cell r="D33">
            <v>65000000</v>
          </cell>
          <cell r="E33">
            <v>65000000</v>
          </cell>
          <cell r="F33">
            <v>65000000</v>
          </cell>
          <cell r="G33">
            <v>65000000</v>
          </cell>
          <cell r="H33">
            <v>70000000</v>
          </cell>
          <cell r="I33">
            <v>70000000</v>
          </cell>
          <cell r="J33">
            <v>65000000</v>
          </cell>
          <cell r="K33">
            <v>65000000</v>
          </cell>
          <cell r="L33">
            <v>65000000</v>
          </cell>
          <cell r="M33">
            <v>65000000</v>
          </cell>
          <cell r="N33">
            <v>70000000</v>
          </cell>
          <cell r="O33">
            <v>800000000</v>
          </cell>
          <cell r="P33">
            <v>673995000</v>
          </cell>
        </row>
        <row r="34">
          <cell r="A34">
            <v>510206</v>
          </cell>
          <cell r="B34" t="str">
            <v>PENSIONES DE JUBILACION</v>
          </cell>
          <cell r="C34">
            <v>905172107</v>
          </cell>
          <cell r="D34">
            <v>904576444</v>
          </cell>
          <cell r="E34">
            <v>902257634</v>
          </cell>
          <cell r="F34">
            <v>902257634</v>
          </cell>
          <cell r="G34">
            <v>897135683</v>
          </cell>
          <cell r="H34">
            <v>893212075</v>
          </cell>
          <cell r="I34">
            <v>890796616</v>
          </cell>
          <cell r="J34">
            <v>892312784</v>
          </cell>
          <cell r="K34">
            <v>927061875</v>
          </cell>
          <cell r="L34">
            <v>926186952</v>
          </cell>
          <cell r="M34">
            <v>916504481</v>
          </cell>
          <cell r="N34">
            <v>912424076</v>
          </cell>
          <cell r="O34">
            <v>10869898361</v>
          </cell>
          <cell r="P34">
            <v>11150664511</v>
          </cell>
        </row>
        <row r="35">
          <cell r="A35">
            <v>510207</v>
          </cell>
          <cell r="B35" t="str">
            <v>CUOTAS PARTES PENSIONES DE JUBILACI</v>
          </cell>
          <cell r="C35">
            <v>9455094</v>
          </cell>
          <cell r="D35">
            <v>9455094</v>
          </cell>
          <cell r="E35">
            <v>9455094</v>
          </cell>
          <cell r="F35">
            <v>9455094</v>
          </cell>
          <cell r="G35">
            <v>9455094</v>
          </cell>
          <cell r="H35">
            <v>18910188</v>
          </cell>
          <cell r="I35">
            <v>9455094</v>
          </cell>
          <cell r="J35">
            <v>9455094</v>
          </cell>
          <cell r="K35">
            <v>9455094</v>
          </cell>
          <cell r="L35">
            <v>9455094</v>
          </cell>
          <cell r="M35">
            <v>9455094</v>
          </cell>
          <cell r="N35">
            <v>18910188</v>
          </cell>
          <cell r="O35">
            <v>132371316</v>
          </cell>
          <cell r="P35">
            <v>185472000</v>
          </cell>
        </row>
        <row r="36">
          <cell r="A36">
            <v>510302</v>
          </cell>
          <cell r="B36" t="str">
            <v>APORTES A CAJAS DE COMPENSACION FAM</v>
          </cell>
          <cell r="C36">
            <v>10550299</v>
          </cell>
          <cell r="D36">
            <v>10553690</v>
          </cell>
          <cell r="E36">
            <v>11394447</v>
          </cell>
          <cell r="F36">
            <v>10414964</v>
          </cell>
          <cell r="G36">
            <v>10563840</v>
          </cell>
          <cell r="H36">
            <v>12359156</v>
          </cell>
          <cell r="I36">
            <v>9698749</v>
          </cell>
          <cell r="J36">
            <v>10745516</v>
          </cell>
          <cell r="K36">
            <v>10518667</v>
          </cell>
          <cell r="L36">
            <v>9588364</v>
          </cell>
          <cell r="M36">
            <v>12770825</v>
          </cell>
          <cell r="N36">
            <v>14016872</v>
          </cell>
          <cell r="O36">
            <v>133175389</v>
          </cell>
          <cell r="P36">
            <v>142129051</v>
          </cell>
        </row>
        <row r="37">
          <cell r="A37">
            <v>510303</v>
          </cell>
          <cell r="B37" t="str">
            <v>APORTES A SEGURIDAD SOCIAL</v>
          </cell>
          <cell r="C37">
            <v>79418107</v>
          </cell>
          <cell r="D37">
            <v>78797656</v>
          </cell>
          <cell r="E37">
            <v>79667323</v>
          </cell>
          <cell r="F37">
            <v>134406423</v>
          </cell>
          <cell r="G37">
            <v>85158273</v>
          </cell>
          <cell r="H37">
            <v>78395353</v>
          </cell>
          <cell r="I37">
            <v>76915145</v>
          </cell>
          <cell r="J37">
            <v>76879304</v>
          </cell>
          <cell r="K37">
            <v>79841139</v>
          </cell>
          <cell r="L37">
            <v>77195552</v>
          </cell>
          <cell r="M37">
            <v>84661059</v>
          </cell>
          <cell r="N37">
            <v>80881453</v>
          </cell>
          <cell r="O37">
            <v>1012216787</v>
          </cell>
          <cell r="P37">
            <v>916625025</v>
          </cell>
        </row>
        <row r="38">
          <cell r="A38">
            <v>510304</v>
          </cell>
          <cell r="B38" t="str">
            <v>APORTES SINDICALES</v>
          </cell>
          <cell r="C38">
            <v>10594007</v>
          </cell>
          <cell r="D38">
            <v>2800000</v>
          </cell>
          <cell r="E38">
            <v>2800000</v>
          </cell>
          <cell r="F38">
            <v>2800000</v>
          </cell>
          <cell r="G38">
            <v>2800000</v>
          </cell>
          <cell r="H38">
            <v>2800000</v>
          </cell>
          <cell r="I38">
            <v>2800000</v>
          </cell>
          <cell r="J38">
            <v>2800000</v>
          </cell>
          <cell r="K38">
            <v>2800000</v>
          </cell>
          <cell r="L38">
            <v>2800000</v>
          </cell>
          <cell r="M38">
            <v>2800000</v>
          </cell>
          <cell r="N38">
            <v>2800000</v>
          </cell>
          <cell r="O38">
            <v>41394007</v>
          </cell>
          <cell r="P38">
            <v>6925000</v>
          </cell>
        </row>
        <row r="39">
          <cell r="A39">
            <v>510307</v>
          </cell>
          <cell r="B39" t="str">
            <v>COTIZ. A SOCIEDADES ADMORAS DEL REG</v>
          </cell>
          <cell r="C39">
            <v>128482715</v>
          </cell>
          <cell r="D39">
            <v>127794056</v>
          </cell>
          <cell r="E39">
            <v>128446417</v>
          </cell>
          <cell r="F39">
            <v>127290854</v>
          </cell>
          <cell r="G39">
            <v>126465644</v>
          </cell>
          <cell r="H39">
            <v>126976184</v>
          </cell>
          <cell r="I39">
            <v>125072815</v>
          </cell>
          <cell r="J39">
            <v>124367397</v>
          </cell>
          <cell r="K39">
            <v>125035297</v>
          </cell>
          <cell r="L39">
            <v>120900303</v>
          </cell>
          <cell r="M39">
            <v>129941696</v>
          </cell>
          <cell r="N39">
            <v>126147819</v>
          </cell>
          <cell r="O39">
            <v>1516921197</v>
          </cell>
          <cell r="P39">
            <v>927714920</v>
          </cell>
        </row>
        <row r="40">
          <cell r="A40">
            <v>510401</v>
          </cell>
          <cell r="B40" t="str">
            <v>APORTES AL I.C.B.F</v>
          </cell>
          <cell r="C40">
            <v>13886156</v>
          </cell>
          <cell r="D40">
            <v>14071591</v>
          </cell>
          <cell r="E40">
            <v>15192594</v>
          </cell>
          <cell r="F40">
            <v>13886626</v>
          </cell>
          <cell r="G40">
            <v>14085133</v>
          </cell>
          <cell r="H40">
            <v>16478876</v>
          </cell>
          <cell r="I40">
            <v>12931662</v>
          </cell>
          <cell r="J40">
            <v>14327365</v>
          </cell>
          <cell r="K40">
            <v>14024905</v>
          </cell>
          <cell r="L40">
            <v>12784511</v>
          </cell>
          <cell r="M40">
            <v>17027754</v>
          </cell>
          <cell r="N40">
            <v>18689174</v>
          </cell>
          <cell r="O40">
            <v>177386347</v>
          </cell>
          <cell r="P40">
            <v>106596790</v>
          </cell>
        </row>
        <row r="41">
          <cell r="A41">
            <v>510402</v>
          </cell>
          <cell r="B41" t="str">
            <v>APORTES AL SENA</v>
          </cell>
          <cell r="C41">
            <v>7047926</v>
          </cell>
          <cell r="D41">
            <v>7035791</v>
          </cell>
          <cell r="E41">
            <v>7596294</v>
          </cell>
          <cell r="F41">
            <v>6943305</v>
          </cell>
          <cell r="G41">
            <v>7042557</v>
          </cell>
          <cell r="H41">
            <v>8239431</v>
          </cell>
          <cell r="I41">
            <v>6465835</v>
          </cell>
          <cell r="J41">
            <v>7163684</v>
          </cell>
          <cell r="K41">
            <v>7012447</v>
          </cell>
          <cell r="L41">
            <v>6392243</v>
          </cell>
          <cell r="M41">
            <v>8513882</v>
          </cell>
          <cell r="N41">
            <v>9344588</v>
          </cell>
          <cell r="O41">
            <v>88797983</v>
          </cell>
          <cell r="P41">
            <v>71064527</v>
          </cell>
        </row>
        <row r="42">
          <cell r="A42">
            <v>511111</v>
          </cell>
          <cell r="B42" t="str">
            <v>COMISIONES HONORARIOS Y SERVICIOS</v>
          </cell>
          <cell r="C42">
            <v>84119930</v>
          </cell>
          <cell r="D42">
            <v>179612215</v>
          </cell>
          <cell r="E42">
            <v>211146787</v>
          </cell>
          <cell r="F42">
            <v>155136317</v>
          </cell>
          <cell r="G42">
            <v>160606917</v>
          </cell>
          <cell r="H42">
            <v>181153117</v>
          </cell>
          <cell r="I42">
            <v>148819043</v>
          </cell>
          <cell r="J42">
            <v>136129710</v>
          </cell>
          <cell r="K42">
            <v>120317710</v>
          </cell>
          <cell r="L42">
            <v>136397710</v>
          </cell>
          <cell r="M42">
            <v>172085603</v>
          </cell>
          <cell r="N42">
            <v>120669725</v>
          </cell>
          <cell r="O42">
            <v>1806194784</v>
          </cell>
          <cell r="P42">
            <v>1898695431</v>
          </cell>
        </row>
        <row r="43">
          <cell r="A43">
            <v>511113</v>
          </cell>
          <cell r="B43" t="str">
            <v>VIGILANCIA Y SEGURIDAD</v>
          </cell>
          <cell r="C43">
            <v>11555592</v>
          </cell>
          <cell r="D43">
            <v>12055592</v>
          </cell>
          <cell r="E43">
            <v>12055592</v>
          </cell>
          <cell r="F43">
            <v>12055592</v>
          </cell>
          <cell r="G43">
            <v>12055592</v>
          </cell>
          <cell r="H43">
            <v>12055592</v>
          </cell>
          <cell r="I43">
            <v>12055592</v>
          </cell>
          <cell r="J43">
            <v>12055592</v>
          </cell>
          <cell r="K43">
            <v>12055592</v>
          </cell>
          <cell r="L43">
            <v>12055592</v>
          </cell>
          <cell r="M43">
            <v>12055592</v>
          </cell>
          <cell r="N43">
            <v>11555592</v>
          </cell>
          <cell r="O43">
            <v>143667104</v>
          </cell>
          <cell r="P43">
            <v>142402043</v>
          </cell>
        </row>
        <row r="44">
          <cell r="A44">
            <v>511114</v>
          </cell>
          <cell r="B44" t="str">
            <v>MATERIALES Y SUMINISTROS</v>
          </cell>
          <cell r="C44">
            <v>59839750</v>
          </cell>
          <cell r="D44">
            <v>63839750</v>
          </cell>
          <cell r="E44">
            <v>105167955</v>
          </cell>
          <cell r="F44">
            <v>59839750</v>
          </cell>
          <cell r="G44">
            <v>70839750</v>
          </cell>
          <cell r="H44">
            <v>105167955</v>
          </cell>
          <cell r="I44">
            <v>59839750</v>
          </cell>
          <cell r="J44">
            <v>65839750</v>
          </cell>
          <cell r="K44">
            <v>105167955</v>
          </cell>
          <cell r="L44">
            <v>59839750</v>
          </cell>
          <cell r="M44">
            <v>63439750</v>
          </cell>
          <cell r="N44">
            <v>104767959</v>
          </cell>
          <cell r="O44">
            <v>923589824</v>
          </cell>
          <cell r="P44">
            <v>994129568</v>
          </cell>
        </row>
        <row r="45">
          <cell r="A45">
            <v>511115</v>
          </cell>
          <cell r="B45" t="str">
            <v>MANTENIMIENTO</v>
          </cell>
          <cell r="C45">
            <v>138947573</v>
          </cell>
          <cell r="D45">
            <v>151389463</v>
          </cell>
          <cell r="E45">
            <v>161924079</v>
          </cell>
          <cell r="F45">
            <v>146604869</v>
          </cell>
          <cell r="G45">
            <v>151962562</v>
          </cell>
          <cell r="H45">
            <v>157502869</v>
          </cell>
          <cell r="I45">
            <v>146962562</v>
          </cell>
          <cell r="J45">
            <v>148834596</v>
          </cell>
          <cell r="K45">
            <v>143219289</v>
          </cell>
          <cell r="L45">
            <v>152202289</v>
          </cell>
          <cell r="M45">
            <v>142200289</v>
          </cell>
          <cell r="N45">
            <v>139200289</v>
          </cell>
          <cell r="O45">
            <v>1780950729</v>
          </cell>
          <cell r="P45">
            <v>1476484000</v>
          </cell>
        </row>
        <row r="46">
          <cell r="A46">
            <v>511116</v>
          </cell>
          <cell r="B46" t="str">
            <v>REPARACIONES</v>
          </cell>
          <cell r="C46">
            <v>12666250</v>
          </cell>
          <cell r="D46">
            <v>12666250</v>
          </cell>
          <cell r="E46">
            <v>12666250</v>
          </cell>
          <cell r="F46">
            <v>11000000</v>
          </cell>
          <cell r="G46">
            <v>12750000</v>
          </cell>
          <cell r="H46">
            <v>12750000</v>
          </cell>
          <cell r="I46">
            <v>12750000</v>
          </cell>
          <cell r="J46">
            <v>12750000</v>
          </cell>
          <cell r="K46">
            <v>12750000</v>
          </cell>
          <cell r="L46">
            <v>12750000</v>
          </cell>
          <cell r="M46">
            <v>12750000</v>
          </cell>
          <cell r="N46">
            <v>12750000</v>
          </cell>
          <cell r="O46">
            <v>150998750</v>
          </cell>
          <cell r="P46">
            <v>180000000</v>
          </cell>
        </row>
        <row r="47">
          <cell r="A47">
            <v>511117</v>
          </cell>
          <cell r="B47" t="str">
            <v>SERVICIOS PUBLICOS</v>
          </cell>
          <cell r="C47">
            <v>85591864</v>
          </cell>
          <cell r="D47">
            <v>85791864</v>
          </cell>
          <cell r="E47">
            <v>86191864</v>
          </cell>
          <cell r="F47">
            <v>86391864</v>
          </cell>
          <cell r="G47">
            <v>86591864</v>
          </cell>
          <cell r="H47">
            <v>86791864</v>
          </cell>
          <cell r="I47">
            <v>86991864</v>
          </cell>
          <cell r="J47">
            <v>87191864</v>
          </cell>
          <cell r="K47">
            <v>61486349</v>
          </cell>
          <cell r="L47">
            <v>61686349</v>
          </cell>
          <cell r="M47">
            <v>91201117</v>
          </cell>
          <cell r="N47">
            <v>91401117</v>
          </cell>
          <cell r="O47">
            <v>997309844</v>
          </cell>
          <cell r="P47">
            <v>1372344516</v>
          </cell>
        </row>
        <row r="48">
          <cell r="A48">
            <v>511118</v>
          </cell>
          <cell r="B48" t="str">
            <v>ARRENDAMIENTO</v>
          </cell>
          <cell r="C48">
            <v>213212</v>
          </cell>
          <cell r="D48">
            <v>213212</v>
          </cell>
          <cell r="E48">
            <v>213212</v>
          </cell>
          <cell r="F48">
            <v>213212</v>
          </cell>
          <cell r="G48">
            <v>213212</v>
          </cell>
          <cell r="H48">
            <v>213212</v>
          </cell>
          <cell r="I48">
            <v>213212</v>
          </cell>
          <cell r="J48">
            <v>213212</v>
          </cell>
          <cell r="K48">
            <v>213212</v>
          </cell>
          <cell r="L48">
            <v>213212</v>
          </cell>
          <cell r="M48">
            <v>213212</v>
          </cell>
          <cell r="N48">
            <v>213212</v>
          </cell>
          <cell r="O48">
            <v>2558544</v>
          </cell>
          <cell r="P48">
            <v>8034000</v>
          </cell>
        </row>
        <row r="49">
          <cell r="A49">
            <v>511120</v>
          </cell>
          <cell r="B49" t="str">
            <v>PUBLICIDAD Y PROPAGANDA</v>
          </cell>
          <cell r="C49">
            <v>390383333</v>
          </cell>
          <cell r="D49">
            <v>62593333</v>
          </cell>
          <cell r="E49">
            <v>160593333</v>
          </cell>
          <cell r="F49">
            <v>95093333</v>
          </cell>
          <cell r="G49">
            <v>41593333</v>
          </cell>
          <cell r="H49">
            <v>56593333</v>
          </cell>
          <cell r="I49">
            <v>110593333</v>
          </cell>
          <cell r="J49">
            <v>65993333</v>
          </cell>
          <cell r="K49">
            <v>73593333</v>
          </cell>
          <cell r="L49">
            <v>43793333</v>
          </cell>
          <cell r="M49">
            <v>84643333</v>
          </cell>
          <cell r="N49">
            <v>63593337</v>
          </cell>
          <cell r="O49">
            <v>1249060000</v>
          </cell>
          <cell r="P49">
            <v>981885000</v>
          </cell>
        </row>
        <row r="50">
          <cell r="A50">
            <v>511121</v>
          </cell>
          <cell r="B50" t="str">
            <v>IMPRESOS PUBLICACIONES SUSCRIPCIONES Y AFILIACIONES</v>
          </cell>
          <cell r="C50">
            <v>75265902</v>
          </cell>
          <cell r="D50">
            <v>46833690</v>
          </cell>
          <cell r="E50">
            <v>38402477</v>
          </cell>
          <cell r="F50">
            <v>19177852</v>
          </cell>
          <cell r="G50">
            <v>22013327</v>
          </cell>
          <cell r="H50">
            <v>29372877</v>
          </cell>
          <cell r="I50">
            <v>32890777</v>
          </cell>
          <cell r="J50">
            <v>39477315</v>
          </cell>
          <cell r="K50">
            <v>23677977</v>
          </cell>
          <cell r="L50">
            <v>26709402</v>
          </cell>
          <cell r="M50">
            <v>20581852</v>
          </cell>
          <cell r="N50">
            <v>20636863</v>
          </cell>
          <cell r="O50">
            <v>395040311</v>
          </cell>
          <cell r="P50">
            <v>336200800</v>
          </cell>
        </row>
        <row r="51">
          <cell r="A51">
            <v>511122</v>
          </cell>
          <cell r="B51" t="str">
            <v>FOTOCOPIAS</v>
          </cell>
          <cell r="C51">
            <v>5982085</v>
          </cell>
          <cell r="D51">
            <v>5982085</v>
          </cell>
          <cell r="E51">
            <v>5982085</v>
          </cell>
          <cell r="F51">
            <v>5982085</v>
          </cell>
          <cell r="G51">
            <v>5982085</v>
          </cell>
          <cell r="H51">
            <v>6281189</v>
          </cell>
          <cell r="I51">
            <v>6281189</v>
          </cell>
          <cell r="J51">
            <v>5982085</v>
          </cell>
          <cell r="K51">
            <v>5982085</v>
          </cell>
          <cell r="L51">
            <v>5982085</v>
          </cell>
          <cell r="M51">
            <v>6281189</v>
          </cell>
          <cell r="N51">
            <v>6281189</v>
          </cell>
          <cell r="O51">
            <v>72981436</v>
          </cell>
          <cell r="P51">
            <v>58730000</v>
          </cell>
        </row>
        <row r="52">
          <cell r="A52">
            <v>511123</v>
          </cell>
          <cell r="B52" t="str">
            <v>COMUNICACIONES Y TRANSPORTE</v>
          </cell>
          <cell r="C52">
            <v>95999632</v>
          </cell>
          <cell r="D52">
            <v>93206007</v>
          </cell>
          <cell r="E52">
            <v>203689653</v>
          </cell>
          <cell r="F52">
            <v>117658630</v>
          </cell>
          <cell r="G52">
            <v>106741155</v>
          </cell>
          <cell r="H52">
            <v>123372974</v>
          </cell>
          <cell r="I52">
            <v>119602463</v>
          </cell>
          <cell r="J52">
            <v>113432813</v>
          </cell>
          <cell r="K52">
            <v>105322378</v>
          </cell>
          <cell r="L52">
            <v>113339552</v>
          </cell>
          <cell r="M52">
            <v>112287306</v>
          </cell>
          <cell r="N52">
            <v>134962464</v>
          </cell>
          <cell r="O52">
            <v>1439615027</v>
          </cell>
          <cell r="P52">
            <v>1334445208</v>
          </cell>
        </row>
        <row r="53">
          <cell r="A53">
            <v>511125</v>
          </cell>
          <cell r="B53" t="str">
            <v>SEGUROS</v>
          </cell>
          <cell r="C53">
            <v>36113376</v>
          </cell>
          <cell r="D53">
            <v>36113376</v>
          </cell>
          <cell r="E53">
            <v>36113376</v>
          </cell>
          <cell r="F53">
            <v>36113376</v>
          </cell>
          <cell r="G53">
            <v>36113376</v>
          </cell>
          <cell r="H53">
            <v>36113376</v>
          </cell>
          <cell r="I53">
            <v>34895005</v>
          </cell>
          <cell r="J53">
            <v>34895005</v>
          </cell>
          <cell r="K53">
            <v>34895005</v>
          </cell>
          <cell r="L53">
            <v>34895005</v>
          </cell>
          <cell r="M53">
            <v>34895005</v>
          </cell>
          <cell r="N53">
            <v>34895005</v>
          </cell>
          <cell r="O53">
            <v>426050286</v>
          </cell>
          <cell r="P53">
            <v>384449741</v>
          </cell>
        </row>
        <row r="54">
          <cell r="A54">
            <v>511146</v>
          </cell>
          <cell r="B54" t="str">
            <v>COMBUSTIBLE Y LUBRICANTES</v>
          </cell>
          <cell r="C54">
            <v>34650000</v>
          </cell>
          <cell r="D54">
            <v>34650000</v>
          </cell>
          <cell r="E54">
            <v>34650000</v>
          </cell>
          <cell r="F54">
            <v>34650000</v>
          </cell>
          <cell r="G54">
            <v>34650000</v>
          </cell>
          <cell r="H54">
            <v>34650000</v>
          </cell>
          <cell r="I54">
            <v>34650000</v>
          </cell>
          <cell r="J54">
            <v>34650000</v>
          </cell>
          <cell r="K54">
            <v>34650000</v>
          </cell>
          <cell r="L54">
            <v>34650000</v>
          </cell>
          <cell r="M54">
            <v>34650000</v>
          </cell>
          <cell r="N54">
            <v>34650000</v>
          </cell>
          <cell r="O54">
            <v>415800000</v>
          </cell>
          <cell r="P54">
            <v>353396537</v>
          </cell>
        </row>
        <row r="55">
          <cell r="A55">
            <v>511190</v>
          </cell>
          <cell r="B55" t="str">
            <v>OTROS GASTOS GENERALES</v>
          </cell>
          <cell r="C55">
            <v>167687383</v>
          </cell>
          <cell r="D55">
            <v>99932381</v>
          </cell>
          <cell r="E55">
            <v>156105282</v>
          </cell>
          <cell r="F55">
            <v>166355282</v>
          </cell>
          <cell r="G55">
            <v>67105282</v>
          </cell>
          <cell r="H55">
            <v>141105282</v>
          </cell>
          <cell r="I55">
            <v>158355282</v>
          </cell>
          <cell r="J55">
            <v>67105282</v>
          </cell>
          <cell r="K55">
            <v>151105282</v>
          </cell>
          <cell r="L55">
            <v>69105282</v>
          </cell>
          <cell r="M55">
            <v>147855282</v>
          </cell>
          <cell r="N55">
            <v>132605282</v>
          </cell>
          <cell r="O55">
            <v>1524422584</v>
          </cell>
          <cell r="P55">
            <v>1646509045</v>
          </cell>
        </row>
        <row r="56">
          <cell r="A56">
            <v>512001</v>
          </cell>
          <cell r="B56" t="str">
            <v>IMPUESTO PREDIAL</v>
          </cell>
          <cell r="C56">
            <v>118926523</v>
          </cell>
          <cell r="D56">
            <v>132598258</v>
          </cell>
          <cell r="E56">
            <v>118926523</v>
          </cell>
          <cell r="F56">
            <v>118926523</v>
          </cell>
          <cell r="G56">
            <v>118926523</v>
          </cell>
          <cell r="H56">
            <v>118926523</v>
          </cell>
          <cell r="I56">
            <v>118926523</v>
          </cell>
          <cell r="J56">
            <v>118926523</v>
          </cell>
          <cell r="K56">
            <v>118926523</v>
          </cell>
          <cell r="L56">
            <v>118926523</v>
          </cell>
          <cell r="M56">
            <v>118926523</v>
          </cell>
          <cell r="N56">
            <v>118926523</v>
          </cell>
          <cell r="O56">
            <v>1440790011</v>
          </cell>
          <cell r="P56">
            <v>1451471582</v>
          </cell>
        </row>
        <row r="57">
          <cell r="A57">
            <v>512003</v>
          </cell>
          <cell r="B57" t="str">
            <v>CONTRIBUCIONES OBRE TRANSACCIONES FINANCIERAS</v>
          </cell>
          <cell r="C57">
            <v>77111126</v>
          </cell>
          <cell r="D57">
            <v>77111126</v>
          </cell>
          <cell r="E57">
            <v>77111126</v>
          </cell>
          <cell r="F57">
            <v>77111126</v>
          </cell>
          <cell r="G57">
            <v>77111126</v>
          </cell>
          <cell r="H57">
            <v>77111126</v>
          </cell>
          <cell r="I57">
            <v>77111126</v>
          </cell>
          <cell r="J57">
            <v>77111126</v>
          </cell>
          <cell r="K57">
            <v>77111126</v>
          </cell>
          <cell r="L57">
            <v>77111126</v>
          </cell>
          <cell r="M57">
            <v>77111130</v>
          </cell>
          <cell r="N57">
            <v>77111126</v>
          </cell>
          <cell r="O57">
            <v>925333516</v>
          </cell>
          <cell r="P57">
            <v>746802516</v>
          </cell>
        </row>
        <row r="58">
          <cell r="A58">
            <v>512004</v>
          </cell>
          <cell r="B58" t="str">
            <v>CONTRIBUCIONES A LAS SUPERINTENDENCIAS</v>
          </cell>
          <cell r="C58">
            <v>28822842</v>
          </cell>
          <cell r="D58">
            <v>28822842</v>
          </cell>
          <cell r="E58">
            <v>28822842</v>
          </cell>
          <cell r="F58">
            <v>28822842</v>
          </cell>
          <cell r="G58">
            <v>28822842</v>
          </cell>
          <cell r="H58">
            <v>28822842</v>
          </cell>
          <cell r="I58">
            <v>28822842</v>
          </cell>
          <cell r="J58">
            <v>28822842</v>
          </cell>
          <cell r="K58">
            <v>28822842</v>
          </cell>
          <cell r="L58">
            <v>28822842</v>
          </cell>
          <cell r="M58">
            <v>28822842</v>
          </cell>
          <cell r="N58">
            <v>28822838</v>
          </cell>
          <cell r="O58">
            <v>345874100</v>
          </cell>
          <cell r="P58">
            <v>330981000</v>
          </cell>
        </row>
        <row r="59">
          <cell r="A59">
            <v>512005</v>
          </cell>
          <cell r="B59" t="str">
            <v>CONTRIBUCIONES A LAS COMISIONES DE REGULACION</v>
          </cell>
          <cell r="C59">
            <v>30759809</v>
          </cell>
          <cell r="D59">
            <v>30759809</v>
          </cell>
          <cell r="E59">
            <v>30759809</v>
          </cell>
          <cell r="F59">
            <v>30759809</v>
          </cell>
          <cell r="G59">
            <v>30759809</v>
          </cell>
          <cell r="H59">
            <v>30759809</v>
          </cell>
          <cell r="I59">
            <v>30759809</v>
          </cell>
          <cell r="J59">
            <v>30759809</v>
          </cell>
          <cell r="K59">
            <v>30759809</v>
          </cell>
          <cell r="L59">
            <v>30759809</v>
          </cell>
          <cell r="M59">
            <v>30759809</v>
          </cell>
          <cell r="N59">
            <v>30759806</v>
          </cell>
          <cell r="O59">
            <v>369117705</v>
          </cell>
          <cell r="P59">
            <v>522141000</v>
          </cell>
        </row>
        <row r="60">
          <cell r="A60">
            <v>512007</v>
          </cell>
          <cell r="B60" t="str">
            <v>MULTAS</v>
          </cell>
          <cell r="C60">
            <v>0</v>
          </cell>
          <cell r="D60">
            <v>0</v>
          </cell>
          <cell r="E60">
            <v>0</v>
          </cell>
          <cell r="F60">
            <v>0</v>
          </cell>
          <cell r="G60">
            <v>0</v>
          </cell>
          <cell r="H60">
            <v>0</v>
          </cell>
          <cell r="I60">
            <v>0</v>
          </cell>
          <cell r="J60">
            <v>0</v>
          </cell>
          <cell r="K60">
            <v>0</v>
          </cell>
          <cell r="L60">
            <v>0</v>
          </cell>
          <cell r="M60">
            <v>0</v>
          </cell>
          <cell r="N60">
            <v>0</v>
          </cell>
          <cell r="O60">
            <v>0</v>
          </cell>
          <cell r="P60">
            <v>49799000</v>
          </cell>
        </row>
        <row r="61">
          <cell r="A61">
            <v>531301</v>
          </cell>
          <cell r="B61" t="str">
            <v>PROVISION IMPUESTO DE RENTA</v>
          </cell>
          <cell r="C61">
            <v>959034766</v>
          </cell>
          <cell r="D61">
            <v>959034766</v>
          </cell>
          <cell r="E61">
            <v>959034766</v>
          </cell>
          <cell r="F61">
            <v>959034766</v>
          </cell>
          <cell r="G61">
            <v>959034766</v>
          </cell>
          <cell r="H61">
            <v>959034766</v>
          </cell>
          <cell r="I61">
            <v>959034766</v>
          </cell>
          <cell r="J61">
            <v>959034766</v>
          </cell>
          <cell r="K61">
            <v>959034766</v>
          </cell>
          <cell r="L61">
            <v>959034766</v>
          </cell>
          <cell r="M61">
            <v>959034766</v>
          </cell>
          <cell r="N61">
            <v>959034766</v>
          </cell>
          <cell r="O61">
            <v>11508417192</v>
          </cell>
          <cell r="P61">
            <v>12447500000</v>
          </cell>
        </row>
        <row r="62">
          <cell r="A62">
            <v>534505</v>
          </cell>
          <cell r="B62" t="str">
            <v>DERECHOS</v>
          </cell>
          <cell r="C62">
            <v>2117735885</v>
          </cell>
          <cell r="D62">
            <v>1912793702</v>
          </cell>
          <cell r="E62">
            <v>2117735885</v>
          </cell>
          <cell r="F62">
            <v>2049421824</v>
          </cell>
          <cell r="G62">
            <v>2117735885</v>
          </cell>
          <cell r="H62">
            <v>2049421824</v>
          </cell>
          <cell r="I62">
            <v>2117735885</v>
          </cell>
          <cell r="J62">
            <v>2117735885</v>
          </cell>
          <cell r="K62">
            <v>2049421824</v>
          </cell>
          <cell r="L62">
            <v>2117735885</v>
          </cell>
          <cell r="M62">
            <v>2049421824</v>
          </cell>
          <cell r="N62">
            <v>2117735885</v>
          </cell>
          <cell r="O62">
            <v>24934632193</v>
          </cell>
          <cell r="P62">
            <v>25171089386</v>
          </cell>
        </row>
        <row r="63">
          <cell r="A63">
            <v>580107</v>
          </cell>
          <cell r="B63" t="str">
            <v>OBLIGACIONES FINANCIERAS DE CREDITOS OBTENIDOS</v>
          </cell>
          <cell r="C63">
            <v>21084638</v>
          </cell>
          <cell r="D63">
            <v>21005570</v>
          </cell>
          <cell r="E63">
            <v>21005570</v>
          </cell>
          <cell r="F63">
            <v>21005570</v>
          </cell>
          <cell r="G63">
            <v>20622886</v>
          </cell>
          <cell r="H63">
            <v>15841784</v>
          </cell>
          <cell r="I63">
            <v>15841784</v>
          </cell>
          <cell r="J63">
            <v>15762717</v>
          </cell>
          <cell r="K63">
            <v>15762717</v>
          </cell>
          <cell r="L63">
            <v>15762717</v>
          </cell>
          <cell r="M63">
            <v>15762717</v>
          </cell>
          <cell r="N63">
            <v>10981614</v>
          </cell>
          <cell r="O63">
            <v>210440284</v>
          </cell>
          <cell r="P63">
            <v>405041000</v>
          </cell>
        </row>
        <row r="64">
          <cell r="A64">
            <v>581090</v>
          </cell>
          <cell r="B64" t="str">
            <v>OTROS GASTOS EXTRAORDINARIOS</v>
          </cell>
          <cell r="C64">
            <v>0</v>
          </cell>
          <cell r="D64">
            <v>0</v>
          </cell>
          <cell r="E64">
            <v>0</v>
          </cell>
          <cell r="F64">
            <v>0</v>
          </cell>
          <cell r="G64">
            <v>0</v>
          </cell>
          <cell r="H64">
            <v>0</v>
          </cell>
          <cell r="I64">
            <v>0</v>
          </cell>
          <cell r="J64">
            <v>0</v>
          </cell>
          <cell r="K64">
            <v>0</v>
          </cell>
          <cell r="L64">
            <v>0</v>
          </cell>
          <cell r="M64">
            <v>0</v>
          </cell>
          <cell r="N64">
            <v>0</v>
          </cell>
          <cell r="O64">
            <v>0</v>
          </cell>
          <cell r="P64">
            <v>0</v>
          </cell>
        </row>
        <row r="65">
          <cell r="A65">
            <v>621030</v>
          </cell>
          <cell r="B65" t="str">
            <v>MEDIDORES DE LUZ, AGUA,  Y GAS</v>
          </cell>
          <cell r="C65">
            <v>162991719</v>
          </cell>
          <cell r="D65">
            <v>355363617</v>
          </cell>
          <cell r="E65">
            <v>162991719</v>
          </cell>
          <cell r="F65">
            <v>162991719</v>
          </cell>
          <cell r="G65">
            <v>355363617</v>
          </cell>
          <cell r="H65">
            <v>179241737</v>
          </cell>
          <cell r="I65">
            <v>179241737</v>
          </cell>
          <cell r="J65">
            <v>371613635</v>
          </cell>
          <cell r="K65">
            <v>179241737</v>
          </cell>
          <cell r="L65">
            <v>179241737</v>
          </cell>
          <cell r="M65">
            <v>192371898</v>
          </cell>
          <cell r="N65">
            <v>0</v>
          </cell>
          <cell r="O65">
            <v>2480654872</v>
          </cell>
          <cell r="P65">
            <v>5070541000</v>
          </cell>
        </row>
        <row r="66">
          <cell r="A66">
            <v>750501</v>
          </cell>
          <cell r="B66" t="str">
            <v>SUELDOS DEL PERSONAL</v>
          </cell>
          <cell r="C66">
            <v>562451393</v>
          </cell>
          <cell r="D66">
            <v>655756207</v>
          </cell>
          <cell r="E66">
            <v>817458278</v>
          </cell>
          <cell r="F66">
            <v>634366100</v>
          </cell>
          <cell r="G66">
            <v>649901620</v>
          </cell>
          <cell r="H66">
            <v>681124392</v>
          </cell>
          <cell r="I66">
            <v>636506740</v>
          </cell>
          <cell r="J66">
            <v>699358864</v>
          </cell>
          <cell r="K66">
            <v>592668818</v>
          </cell>
          <cell r="L66">
            <v>562203254</v>
          </cell>
          <cell r="M66">
            <v>700222336</v>
          </cell>
          <cell r="N66">
            <v>628460041</v>
          </cell>
          <cell r="O66">
            <v>7820478043</v>
          </cell>
          <cell r="P66">
            <v>7597854795</v>
          </cell>
        </row>
        <row r="67">
          <cell r="A67">
            <v>750503</v>
          </cell>
          <cell r="B67" t="str">
            <v>HORAS EXTRAS Y FESTIVOS</v>
          </cell>
          <cell r="C67">
            <v>51047842</v>
          </cell>
          <cell r="D67">
            <v>52751722</v>
          </cell>
          <cell r="E67">
            <v>69749450</v>
          </cell>
          <cell r="F67">
            <v>81308773</v>
          </cell>
          <cell r="G67">
            <v>56798020</v>
          </cell>
          <cell r="H67">
            <v>68620401</v>
          </cell>
          <cell r="I67">
            <v>73509147</v>
          </cell>
          <cell r="J67">
            <v>79247202</v>
          </cell>
          <cell r="K67">
            <v>51726971</v>
          </cell>
          <cell r="L67">
            <v>58250752</v>
          </cell>
          <cell r="M67">
            <v>88453816</v>
          </cell>
          <cell r="N67">
            <v>56856963</v>
          </cell>
          <cell r="O67">
            <v>788321059</v>
          </cell>
          <cell r="P67">
            <v>782057669</v>
          </cell>
        </row>
        <row r="68">
          <cell r="A68">
            <v>750513</v>
          </cell>
          <cell r="B68" t="str">
            <v>PRIMA DE VACACIONES</v>
          </cell>
          <cell r="C68">
            <v>37923628</v>
          </cell>
          <cell r="D68">
            <v>37923628</v>
          </cell>
          <cell r="E68">
            <v>37923628</v>
          </cell>
          <cell r="F68">
            <v>37923628</v>
          </cell>
          <cell r="G68">
            <v>37923628</v>
          </cell>
          <cell r="H68">
            <v>37923628</v>
          </cell>
          <cell r="I68">
            <v>37923628</v>
          </cell>
          <cell r="J68">
            <v>37923628</v>
          </cell>
          <cell r="K68">
            <v>37923628</v>
          </cell>
          <cell r="L68">
            <v>37923628</v>
          </cell>
          <cell r="M68">
            <v>37923628</v>
          </cell>
          <cell r="N68">
            <v>37923628</v>
          </cell>
          <cell r="O68">
            <v>455083536</v>
          </cell>
          <cell r="P68">
            <v>509489870</v>
          </cell>
        </row>
        <row r="69">
          <cell r="A69">
            <v>750514</v>
          </cell>
          <cell r="B69" t="str">
            <v>PRIMA DE NAVIDAD</v>
          </cell>
          <cell r="C69">
            <v>83193983</v>
          </cell>
          <cell r="D69">
            <v>83193983</v>
          </cell>
          <cell r="E69">
            <v>83193983</v>
          </cell>
          <cell r="F69">
            <v>83193983</v>
          </cell>
          <cell r="G69">
            <v>83193983</v>
          </cell>
          <cell r="H69">
            <v>83193983</v>
          </cell>
          <cell r="I69">
            <v>83193983</v>
          </cell>
          <cell r="J69">
            <v>83193983</v>
          </cell>
          <cell r="K69">
            <v>83193983</v>
          </cell>
          <cell r="L69">
            <v>83193983</v>
          </cell>
          <cell r="M69">
            <v>83193983</v>
          </cell>
          <cell r="N69">
            <v>83193983</v>
          </cell>
          <cell r="O69">
            <v>998327796</v>
          </cell>
          <cell r="P69">
            <v>1009702375</v>
          </cell>
        </row>
        <row r="70">
          <cell r="A70">
            <v>750515</v>
          </cell>
          <cell r="B70" t="str">
            <v>PRIMAS EXTRAS LEGALES</v>
          </cell>
          <cell r="C70">
            <v>117244158</v>
          </cell>
          <cell r="D70">
            <v>117244158</v>
          </cell>
          <cell r="E70">
            <v>117244158</v>
          </cell>
          <cell r="F70">
            <v>117244158</v>
          </cell>
          <cell r="G70">
            <v>117244158</v>
          </cell>
          <cell r="H70">
            <v>117244158</v>
          </cell>
          <cell r="I70">
            <v>113506114</v>
          </cell>
          <cell r="J70">
            <v>113506114</v>
          </cell>
          <cell r="K70">
            <v>113506114</v>
          </cell>
          <cell r="L70">
            <v>113506114</v>
          </cell>
          <cell r="M70">
            <v>113506114</v>
          </cell>
          <cell r="N70">
            <v>113506114</v>
          </cell>
          <cell r="O70">
            <v>1384501632</v>
          </cell>
          <cell r="P70">
            <v>1385856229</v>
          </cell>
        </row>
        <row r="71">
          <cell r="A71">
            <v>750517</v>
          </cell>
          <cell r="B71" t="str">
            <v>OTRAS PRIMAS</v>
          </cell>
          <cell r="C71">
            <v>30043605</v>
          </cell>
          <cell r="D71">
            <v>39857640</v>
          </cell>
          <cell r="E71">
            <v>34791565</v>
          </cell>
          <cell r="F71">
            <v>30699287</v>
          </cell>
          <cell r="G71">
            <v>36642915</v>
          </cell>
          <cell r="H71">
            <v>36634621</v>
          </cell>
          <cell r="I71">
            <v>23908452</v>
          </cell>
          <cell r="J71">
            <v>27951590</v>
          </cell>
          <cell r="K71">
            <v>23314637</v>
          </cell>
          <cell r="L71">
            <v>19125934</v>
          </cell>
          <cell r="M71">
            <v>20587269</v>
          </cell>
          <cell r="N71">
            <v>15709931</v>
          </cell>
          <cell r="O71">
            <v>339267446</v>
          </cell>
          <cell r="P71">
            <v>315583935</v>
          </cell>
        </row>
        <row r="72">
          <cell r="A72">
            <v>750518</v>
          </cell>
          <cell r="B72" t="str">
            <v>VACACIONES</v>
          </cell>
          <cell r="C72">
            <v>39936034</v>
          </cell>
          <cell r="D72">
            <v>39936034</v>
          </cell>
          <cell r="E72">
            <v>39936034</v>
          </cell>
          <cell r="F72">
            <v>39936034</v>
          </cell>
          <cell r="G72">
            <v>39936034</v>
          </cell>
          <cell r="H72">
            <v>39936034</v>
          </cell>
          <cell r="I72">
            <v>39936034</v>
          </cell>
          <cell r="J72">
            <v>39936034</v>
          </cell>
          <cell r="K72">
            <v>39936034</v>
          </cell>
          <cell r="L72">
            <v>39936034</v>
          </cell>
          <cell r="M72">
            <v>39936034</v>
          </cell>
          <cell r="N72">
            <v>39936034</v>
          </cell>
          <cell r="O72">
            <v>479232408</v>
          </cell>
          <cell r="P72">
            <v>513740914</v>
          </cell>
        </row>
        <row r="73">
          <cell r="A73">
            <v>750520</v>
          </cell>
          <cell r="B73" t="str">
            <v>BONIFICACION</v>
          </cell>
          <cell r="C73">
            <v>0</v>
          </cell>
          <cell r="D73">
            <v>181528910</v>
          </cell>
          <cell r="E73">
            <v>242500851</v>
          </cell>
          <cell r="F73">
            <v>65880750</v>
          </cell>
          <cell r="G73">
            <v>0</v>
          </cell>
          <cell r="H73">
            <v>0</v>
          </cell>
          <cell r="I73">
            <v>0</v>
          </cell>
          <cell r="J73">
            <v>0</v>
          </cell>
          <cell r="K73">
            <v>0</v>
          </cell>
          <cell r="L73">
            <v>0</v>
          </cell>
          <cell r="M73">
            <v>1766221</v>
          </cell>
          <cell r="N73">
            <v>0</v>
          </cell>
          <cell r="O73">
            <v>491676732</v>
          </cell>
          <cell r="P73">
            <v>532301538</v>
          </cell>
        </row>
        <row r="74">
          <cell r="A74">
            <v>750523</v>
          </cell>
          <cell r="B74" t="str">
            <v>AUXILIO DE TRANSPORTE</v>
          </cell>
          <cell r="C74">
            <v>10300669</v>
          </cell>
          <cell r="D74">
            <v>11144642</v>
          </cell>
          <cell r="E74">
            <v>12964796</v>
          </cell>
          <cell r="F74">
            <v>11022735</v>
          </cell>
          <cell r="G74">
            <v>11092878</v>
          </cell>
          <cell r="H74">
            <v>12462169</v>
          </cell>
          <cell r="I74">
            <v>10819009</v>
          </cell>
          <cell r="J74">
            <v>12787788</v>
          </cell>
          <cell r="K74">
            <v>12953342</v>
          </cell>
          <cell r="L74">
            <v>11194783</v>
          </cell>
          <cell r="M74">
            <v>10780714</v>
          </cell>
          <cell r="N74">
            <v>11910748</v>
          </cell>
          <cell r="O74">
            <v>139434273</v>
          </cell>
          <cell r="P74">
            <v>205083135</v>
          </cell>
        </row>
        <row r="75">
          <cell r="A75">
            <v>750524</v>
          </cell>
          <cell r="B75" t="str">
            <v>CESANTIAS</v>
          </cell>
          <cell r="C75">
            <v>262690998</v>
          </cell>
          <cell r="D75">
            <v>31414929</v>
          </cell>
          <cell r="E75">
            <v>58433357</v>
          </cell>
          <cell r="F75">
            <v>66629811</v>
          </cell>
          <cell r="G75">
            <v>80261887</v>
          </cell>
          <cell r="H75">
            <v>173098899</v>
          </cell>
          <cell r="I75">
            <v>33354913</v>
          </cell>
          <cell r="J75">
            <v>34065704</v>
          </cell>
          <cell r="K75">
            <v>26609534</v>
          </cell>
          <cell r="L75">
            <v>23221604</v>
          </cell>
          <cell r="M75">
            <v>4196500</v>
          </cell>
          <cell r="N75">
            <v>413956868</v>
          </cell>
          <cell r="O75">
            <v>1207935004</v>
          </cell>
          <cell r="P75">
            <v>979342262</v>
          </cell>
        </row>
        <row r="76">
          <cell r="A76">
            <v>750525</v>
          </cell>
          <cell r="B76" t="str">
            <v>INTERESES A LAS CESANTIAS</v>
          </cell>
          <cell r="C76">
            <v>28248421</v>
          </cell>
          <cell r="D76">
            <v>28248421</v>
          </cell>
          <cell r="E76">
            <v>28248421</v>
          </cell>
          <cell r="F76">
            <v>28248421</v>
          </cell>
          <cell r="G76">
            <v>28248421</v>
          </cell>
          <cell r="H76">
            <v>28248421</v>
          </cell>
          <cell r="I76">
            <v>28248421</v>
          </cell>
          <cell r="J76">
            <v>28248421</v>
          </cell>
          <cell r="K76">
            <v>28248421</v>
          </cell>
          <cell r="L76">
            <v>28248421</v>
          </cell>
          <cell r="M76">
            <v>28248421</v>
          </cell>
          <cell r="N76">
            <v>28248436</v>
          </cell>
          <cell r="O76">
            <v>338981067</v>
          </cell>
          <cell r="P76">
            <v>253393867</v>
          </cell>
        </row>
        <row r="77">
          <cell r="A77">
            <v>750531</v>
          </cell>
          <cell r="B77" t="str">
            <v>DOTACION Y SUMINISTRO A TRABAJADORES</v>
          </cell>
          <cell r="C77">
            <v>55830683</v>
          </cell>
          <cell r="D77">
            <v>40691118</v>
          </cell>
          <cell r="E77">
            <v>51236337</v>
          </cell>
          <cell r="F77">
            <v>95110867</v>
          </cell>
          <cell r="G77">
            <v>40548087</v>
          </cell>
          <cell r="H77">
            <v>36360620</v>
          </cell>
          <cell r="I77">
            <v>101711661</v>
          </cell>
          <cell r="J77">
            <v>40548087</v>
          </cell>
          <cell r="K77">
            <v>65395317</v>
          </cell>
          <cell r="L77">
            <v>54352699</v>
          </cell>
          <cell r="M77">
            <v>54047961</v>
          </cell>
          <cell r="N77">
            <v>65513717</v>
          </cell>
          <cell r="O77">
            <v>701347154</v>
          </cell>
          <cell r="P77">
            <v>629889882</v>
          </cell>
        </row>
        <row r="78">
          <cell r="A78">
            <v>750535</v>
          </cell>
          <cell r="B78" t="str">
            <v>APORTES A CAJAS DE COMPENSACION FAMILIAR</v>
          </cell>
          <cell r="C78">
            <v>21787602</v>
          </cell>
          <cell r="D78">
            <v>23874700</v>
          </cell>
          <cell r="E78">
            <v>25611710</v>
          </cell>
          <cell r="F78">
            <v>24168517</v>
          </cell>
          <cell r="G78">
            <v>24180158</v>
          </cell>
          <cell r="H78">
            <v>29578491</v>
          </cell>
          <cell r="I78">
            <v>24723938</v>
          </cell>
          <cell r="J78">
            <v>25709929</v>
          </cell>
          <cell r="K78">
            <v>21475638</v>
          </cell>
          <cell r="L78">
            <v>20994908</v>
          </cell>
          <cell r="M78">
            <v>27032137</v>
          </cell>
          <cell r="N78">
            <v>31162930</v>
          </cell>
          <cell r="O78">
            <v>300300658</v>
          </cell>
          <cell r="P78">
            <v>368038814</v>
          </cell>
        </row>
        <row r="79">
          <cell r="A79">
            <v>750536</v>
          </cell>
          <cell r="B79" t="str">
            <v>APORTES AL ICBF</v>
          </cell>
          <cell r="C79">
            <v>29050123</v>
          </cell>
          <cell r="D79">
            <v>31832930</v>
          </cell>
          <cell r="E79">
            <v>34148949</v>
          </cell>
          <cell r="F79">
            <v>32224692</v>
          </cell>
          <cell r="G79">
            <v>32240223</v>
          </cell>
          <cell r="H79">
            <v>39437997</v>
          </cell>
          <cell r="I79">
            <v>32965252</v>
          </cell>
          <cell r="J79">
            <v>34279923</v>
          </cell>
          <cell r="K79">
            <v>28634212</v>
          </cell>
          <cell r="L79">
            <v>27993213</v>
          </cell>
          <cell r="M79">
            <v>36042869</v>
          </cell>
          <cell r="N79">
            <v>41550571</v>
          </cell>
          <cell r="O79">
            <v>400400954</v>
          </cell>
          <cell r="P79">
            <v>276029111</v>
          </cell>
        </row>
        <row r="80">
          <cell r="A80">
            <v>750537</v>
          </cell>
          <cell r="B80" t="str">
            <v>APORTES A SEGURIDAD SOCIAL</v>
          </cell>
          <cell r="C80">
            <v>73491378</v>
          </cell>
          <cell r="D80">
            <v>76221877</v>
          </cell>
          <cell r="E80">
            <v>83012866</v>
          </cell>
          <cell r="F80">
            <v>78704762</v>
          </cell>
          <cell r="G80">
            <v>100099777</v>
          </cell>
          <cell r="H80">
            <v>118412861</v>
          </cell>
          <cell r="I80">
            <v>108990165</v>
          </cell>
          <cell r="J80">
            <v>85930091</v>
          </cell>
          <cell r="K80">
            <v>71856177</v>
          </cell>
          <cell r="L80">
            <v>66990689</v>
          </cell>
          <cell r="M80">
            <v>86735254</v>
          </cell>
          <cell r="N80">
            <v>79185834</v>
          </cell>
          <cell r="O80">
            <v>1029631731</v>
          </cell>
          <cell r="P80">
            <v>1114447707</v>
          </cell>
        </row>
        <row r="81">
          <cell r="A81">
            <v>750538</v>
          </cell>
          <cell r="B81" t="str">
            <v>APORTES AL SENA</v>
          </cell>
          <cell r="C81">
            <v>14525064</v>
          </cell>
          <cell r="D81">
            <v>15916463</v>
          </cell>
          <cell r="E81">
            <v>17074463</v>
          </cell>
          <cell r="F81">
            <v>16112343</v>
          </cell>
          <cell r="G81">
            <v>16120094</v>
          </cell>
          <cell r="H81">
            <v>19718974</v>
          </cell>
          <cell r="I81">
            <v>16482617</v>
          </cell>
          <cell r="J81">
            <v>17139963</v>
          </cell>
          <cell r="K81">
            <v>14317098</v>
          </cell>
          <cell r="L81">
            <v>13996605</v>
          </cell>
          <cell r="M81">
            <v>18021403</v>
          </cell>
          <cell r="N81">
            <v>20775304</v>
          </cell>
          <cell r="O81">
            <v>200200391</v>
          </cell>
          <cell r="P81">
            <v>184019408</v>
          </cell>
        </row>
        <row r="82">
          <cell r="A82">
            <v>750547</v>
          </cell>
          <cell r="B82" t="str">
            <v>VIATICOS</v>
          </cell>
          <cell r="C82">
            <v>88596566</v>
          </cell>
          <cell r="D82">
            <v>90291029</v>
          </cell>
          <cell r="E82">
            <v>88596566</v>
          </cell>
          <cell r="F82">
            <v>90619845</v>
          </cell>
          <cell r="G82">
            <v>90619845</v>
          </cell>
          <cell r="H82">
            <v>90978356</v>
          </cell>
          <cell r="I82">
            <v>88596566</v>
          </cell>
          <cell r="J82">
            <v>88596566</v>
          </cell>
          <cell r="K82">
            <v>91804027</v>
          </cell>
          <cell r="L82">
            <v>90986863</v>
          </cell>
          <cell r="M82">
            <v>88596566</v>
          </cell>
          <cell r="N82">
            <v>88596566</v>
          </cell>
          <cell r="O82">
            <v>1076879361</v>
          </cell>
          <cell r="P82">
            <v>1033949811</v>
          </cell>
        </row>
        <row r="83">
          <cell r="A83">
            <v>750548</v>
          </cell>
          <cell r="B83" t="str">
            <v>GASTOS DE VIAJE</v>
          </cell>
          <cell r="C83">
            <v>7281586</v>
          </cell>
          <cell r="D83">
            <v>7281586</v>
          </cell>
          <cell r="E83">
            <v>7281586</v>
          </cell>
          <cell r="F83">
            <v>7281586</v>
          </cell>
          <cell r="G83">
            <v>7281586</v>
          </cell>
          <cell r="H83">
            <v>7281586</v>
          </cell>
          <cell r="I83">
            <v>7281586</v>
          </cell>
          <cell r="J83">
            <v>7281586</v>
          </cell>
          <cell r="K83">
            <v>7281586</v>
          </cell>
          <cell r="L83">
            <v>7281586</v>
          </cell>
          <cell r="M83">
            <v>7281586</v>
          </cell>
          <cell r="N83">
            <v>7281586</v>
          </cell>
          <cell r="O83">
            <v>87379032</v>
          </cell>
          <cell r="P83">
            <v>75273208</v>
          </cell>
        </row>
        <row r="84">
          <cell r="A84">
            <v>750568</v>
          </cell>
          <cell r="B84" t="str">
            <v>COTIZACION A SOCIEDADES ADMINIST.REGIMEN AHORRO INDIVIDUAL</v>
          </cell>
          <cell r="C84">
            <v>83987424</v>
          </cell>
          <cell r="D84">
            <v>85568971</v>
          </cell>
          <cell r="E84">
            <v>92108394</v>
          </cell>
          <cell r="F84">
            <v>88614959</v>
          </cell>
          <cell r="G84">
            <v>87064437</v>
          </cell>
          <cell r="H84">
            <v>96173091</v>
          </cell>
          <cell r="I84">
            <v>91155986</v>
          </cell>
          <cell r="J84">
            <v>96247446</v>
          </cell>
          <cell r="K84">
            <v>77311923</v>
          </cell>
          <cell r="L84">
            <v>72482325</v>
          </cell>
          <cell r="M84">
            <v>93382505</v>
          </cell>
          <cell r="N84">
            <v>86690019</v>
          </cell>
          <cell r="O84">
            <v>1050787480</v>
          </cell>
          <cell r="P84">
            <v>1303540517</v>
          </cell>
        </row>
        <row r="85">
          <cell r="A85">
            <v>751023</v>
          </cell>
          <cell r="B85" t="str">
            <v>PUBLICIDAD Y PROPAGANDA</v>
          </cell>
          <cell r="C85">
            <v>104653347</v>
          </cell>
          <cell r="D85">
            <v>465450013</v>
          </cell>
          <cell r="E85">
            <v>292317184</v>
          </cell>
          <cell r="F85">
            <v>161202076</v>
          </cell>
          <cell r="G85">
            <v>182539656</v>
          </cell>
          <cell r="H85">
            <v>239634602</v>
          </cell>
          <cell r="I85">
            <v>166297844</v>
          </cell>
          <cell r="J85">
            <v>255426951</v>
          </cell>
          <cell r="K85">
            <v>382273220</v>
          </cell>
          <cell r="L85">
            <v>260041187</v>
          </cell>
          <cell r="M85">
            <v>186764509</v>
          </cell>
          <cell r="N85">
            <v>102414559</v>
          </cell>
          <cell r="O85">
            <v>2799015148</v>
          </cell>
          <cell r="P85">
            <v>1031144000</v>
          </cell>
        </row>
        <row r="86">
          <cell r="A86">
            <v>751024</v>
          </cell>
          <cell r="B86" t="str">
            <v>IMPRESOS Y PUBLICACIONES</v>
          </cell>
          <cell r="C86">
            <v>19175867</v>
          </cell>
          <cell r="D86">
            <v>19175867</v>
          </cell>
          <cell r="E86">
            <v>19175867</v>
          </cell>
          <cell r="F86">
            <v>19175867</v>
          </cell>
          <cell r="G86">
            <v>19175867</v>
          </cell>
          <cell r="H86">
            <v>19175867</v>
          </cell>
          <cell r="I86">
            <v>19175867</v>
          </cell>
          <cell r="J86">
            <v>19175867</v>
          </cell>
          <cell r="K86">
            <v>19175867</v>
          </cell>
          <cell r="L86">
            <v>19175867</v>
          </cell>
          <cell r="M86">
            <v>19175867</v>
          </cell>
          <cell r="N86">
            <v>19175867</v>
          </cell>
          <cell r="O86">
            <v>230110404</v>
          </cell>
          <cell r="P86">
            <v>240158000</v>
          </cell>
        </row>
        <row r="87">
          <cell r="A87">
            <v>751025</v>
          </cell>
          <cell r="B87" t="str">
            <v>FOTOCOPIAS, UTILES DE ESCRITORIO Y PAPELERIA</v>
          </cell>
          <cell r="C87">
            <v>10491172</v>
          </cell>
          <cell r="D87">
            <v>0</v>
          </cell>
          <cell r="E87">
            <v>0</v>
          </cell>
          <cell r="F87">
            <v>0</v>
          </cell>
          <cell r="G87">
            <v>10491172</v>
          </cell>
          <cell r="H87">
            <v>0</v>
          </cell>
          <cell r="I87">
            <v>0</v>
          </cell>
          <cell r="J87">
            <v>0</v>
          </cell>
          <cell r="K87">
            <v>0</v>
          </cell>
          <cell r="L87">
            <v>10491172</v>
          </cell>
          <cell r="M87">
            <v>0</v>
          </cell>
          <cell r="N87">
            <v>0</v>
          </cell>
          <cell r="O87">
            <v>31473516</v>
          </cell>
          <cell r="P87">
            <v>62465000</v>
          </cell>
        </row>
        <row r="88">
          <cell r="A88">
            <v>751037</v>
          </cell>
          <cell r="B88" t="str">
            <v>TRANSPORTE, FLETES Y ACARREOS</v>
          </cell>
          <cell r="C88">
            <v>199217158</v>
          </cell>
          <cell r="D88">
            <v>183856018</v>
          </cell>
          <cell r="E88">
            <v>191253026</v>
          </cell>
          <cell r="F88">
            <v>175230245</v>
          </cell>
          <cell r="G88">
            <v>190515768</v>
          </cell>
          <cell r="H88">
            <v>175230245</v>
          </cell>
          <cell r="I88">
            <v>182873006</v>
          </cell>
          <cell r="J88">
            <v>190515768</v>
          </cell>
          <cell r="K88">
            <v>191736934</v>
          </cell>
          <cell r="L88">
            <v>200580843</v>
          </cell>
          <cell r="M88">
            <v>190515768</v>
          </cell>
          <cell r="N88">
            <v>184074153</v>
          </cell>
          <cell r="O88">
            <v>2255598932</v>
          </cell>
          <cell r="P88">
            <v>2144298790</v>
          </cell>
        </row>
        <row r="89">
          <cell r="A89">
            <v>751090</v>
          </cell>
          <cell r="B89" t="str">
            <v>OTROS COSTOS GENERALES</v>
          </cell>
          <cell r="C89">
            <v>3889048</v>
          </cell>
          <cell r="D89">
            <v>3889048</v>
          </cell>
          <cell r="E89">
            <v>3889048</v>
          </cell>
          <cell r="F89">
            <v>3889048</v>
          </cell>
          <cell r="G89">
            <v>3889048</v>
          </cell>
          <cell r="H89">
            <v>3889048</v>
          </cell>
          <cell r="I89">
            <v>3889048</v>
          </cell>
          <cell r="J89">
            <v>3889048</v>
          </cell>
          <cell r="K89">
            <v>3889048</v>
          </cell>
          <cell r="L89">
            <v>3889048</v>
          </cell>
          <cell r="M89">
            <v>3889048</v>
          </cell>
          <cell r="N89">
            <v>3889048</v>
          </cell>
          <cell r="O89">
            <v>46668576</v>
          </cell>
          <cell r="P89">
            <v>100000000</v>
          </cell>
        </row>
        <row r="90">
          <cell r="A90">
            <v>751702</v>
          </cell>
          <cell r="B90" t="str">
            <v>CONSTRUCCIONES Y EDIFICACIONES</v>
          </cell>
          <cell r="C90">
            <v>37408502</v>
          </cell>
          <cell r="D90">
            <v>37408502</v>
          </cell>
          <cell r="E90">
            <v>37408502</v>
          </cell>
          <cell r="F90">
            <v>37408502</v>
          </cell>
          <cell r="G90">
            <v>37408502</v>
          </cell>
          <cell r="H90">
            <v>37408502</v>
          </cell>
          <cell r="I90">
            <v>37408502</v>
          </cell>
          <cell r="J90">
            <v>37063652</v>
          </cell>
          <cell r="K90">
            <v>37063652</v>
          </cell>
          <cell r="L90">
            <v>37063652</v>
          </cell>
          <cell r="M90">
            <v>37063652</v>
          </cell>
          <cell r="N90">
            <v>37063652</v>
          </cell>
          <cell r="O90">
            <v>447177774</v>
          </cell>
          <cell r="P90">
            <v>270028000</v>
          </cell>
        </row>
        <row r="91">
          <cell r="A91">
            <v>753001</v>
          </cell>
          <cell r="B91" t="str">
            <v>COMPRAS EN BLOQUE Y/O LARGO PLAZO</v>
          </cell>
          <cell r="C91">
            <v>5285974495</v>
          </cell>
          <cell r="D91">
            <v>4854377450</v>
          </cell>
          <cell r="E91">
            <v>5387360275</v>
          </cell>
          <cell r="F91">
            <v>5178956613</v>
          </cell>
          <cell r="G91">
            <v>3922459384</v>
          </cell>
          <cell r="H91">
            <v>5077658927</v>
          </cell>
          <cell r="I91">
            <v>5234000888</v>
          </cell>
          <cell r="J91">
            <v>5277864188</v>
          </cell>
          <cell r="K91">
            <v>4571798526</v>
          </cell>
          <cell r="L91">
            <v>3970444588</v>
          </cell>
          <cell r="M91">
            <v>3832395747</v>
          </cell>
          <cell r="N91">
            <v>3953296122</v>
          </cell>
          <cell r="O91">
            <v>56546587203</v>
          </cell>
          <cell r="P91">
            <v>30530554785</v>
          </cell>
        </row>
        <row r="92">
          <cell r="A92">
            <v>753002</v>
          </cell>
          <cell r="B92" t="str">
            <v>COMPRAS EN BOLSA Y/O CORTO PLAZO</v>
          </cell>
          <cell r="C92">
            <v>2477754234</v>
          </cell>
          <cell r="D92">
            <v>2356425120</v>
          </cell>
          <cell r="E92">
            <v>3494105994</v>
          </cell>
          <cell r="F92">
            <v>3128960129</v>
          </cell>
          <cell r="G92">
            <v>2515442208</v>
          </cell>
          <cell r="H92">
            <v>2363205211</v>
          </cell>
          <cell r="I92">
            <v>2025033168</v>
          </cell>
          <cell r="J92">
            <v>1472334436</v>
          </cell>
          <cell r="K92">
            <v>2181383965</v>
          </cell>
          <cell r="L92">
            <v>2487984387</v>
          </cell>
          <cell r="M92">
            <v>2340667622</v>
          </cell>
          <cell r="N92">
            <v>3189559360</v>
          </cell>
          <cell r="O92">
            <v>30032855834</v>
          </cell>
          <cell r="P92">
            <v>32396129719</v>
          </cell>
        </row>
        <row r="93">
          <cell r="A93">
            <v>753003</v>
          </cell>
          <cell r="B93" t="str">
            <v>USO DE REDES</v>
          </cell>
          <cell r="C93">
            <v>2098431945</v>
          </cell>
          <cell r="D93">
            <v>2025316654</v>
          </cell>
          <cell r="E93">
            <v>2119472363</v>
          </cell>
          <cell r="F93">
            <v>2101220588</v>
          </cell>
          <cell r="G93">
            <v>2104203874</v>
          </cell>
          <cell r="H93">
            <v>2083814314</v>
          </cell>
          <cell r="I93">
            <v>2049197827</v>
          </cell>
          <cell r="J93">
            <v>2052226897</v>
          </cell>
          <cell r="K93">
            <v>2109517231</v>
          </cell>
          <cell r="L93">
            <v>2119446472</v>
          </cell>
          <cell r="M93">
            <v>2090127331</v>
          </cell>
          <cell r="N93">
            <v>2119625741</v>
          </cell>
          <cell r="O93">
            <v>25072601237</v>
          </cell>
          <cell r="P93">
            <v>23877507549</v>
          </cell>
        </row>
        <row r="94">
          <cell r="A94">
            <v>753005</v>
          </cell>
          <cell r="B94" t="str">
            <v>USO DE LINEAS,REDES Y DUCTOS</v>
          </cell>
          <cell r="C94">
            <v>1645616395</v>
          </cell>
          <cell r="D94">
            <v>1545483113</v>
          </cell>
          <cell r="E94">
            <v>1656791122</v>
          </cell>
          <cell r="F94">
            <v>1607596118</v>
          </cell>
          <cell r="G94">
            <v>1667030283</v>
          </cell>
          <cell r="H94">
            <v>1614058194</v>
          </cell>
          <cell r="I94">
            <v>1581933410</v>
          </cell>
          <cell r="J94">
            <v>1636936597</v>
          </cell>
          <cell r="K94">
            <v>1691151885</v>
          </cell>
          <cell r="L94">
            <v>1784551033</v>
          </cell>
          <cell r="M94">
            <v>1693855780</v>
          </cell>
          <cell r="N94">
            <v>1627746689</v>
          </cell>
          <cell r="O94">
            <v>19752750619</v>
          </cell>
          <cell r="P94">
            <v>18750340599</v>
          </cell>
        </row>
        <row r="95">
          <cell r="A95">
            <v>753090</v>
          </cell>
          <cell r="B95" t="str">
            <v>OTROS</v>
          </cell>
          <cell r="C95">
            <v>134123586</v>
          </cell>
          <cell r="D95">
            <v>122949139</v>
          </cell>
          <cell r="E95">
            <v>139077711</v>
          </cell>
          <cell r="F95">
            <v>147459302</v>
          </cell>
          <cell r="G95">
            <v>148976689</v>
          </cell>
          <cell r="H95">
            <v>150846298</v>
          </cell>
          <cell r="I95">
            <v>141680063</v>
          </cell>
          <cell r="J95">
            <v>85541016</v>
          </cell>
          <cell r="K95">
            <v>90916903</v>
          </cell>
          <cell r="L95">
            <v>148759151</v>
          </cell>
          <cell r="M95">
            <v>143503425</v>
          </cell>
          <cell r="N95">
            <v>148286660</v>
          </cell>
          <cell r="O95">
            <v>1602119943</v>
          </cell>
          <cell r="P95">
            <v>1640689105</v>
          </cell>
        </row>
        <row r="96">
          <cell r="A96">
            <v>753506</v>
          </cell>
          <cell r="B96" t="str">
            <v>MEDIO AMBIENTE - LEY 99 DE 1993</v>
          </cell>
          <cell r="C96">
            <v>113656780</v>
          </cell>
          <cell r="D96">
            <v>88625667</v>
          </cell>
          <cell r="E96">
            <v>126510059</v>
          </cell>
          <cell r="F96">
            <v>146164860</v>
          </cell>
          <cell r="G96">
            <v>149084859</v>
          </cell>
          <cell r="H96">
            <v>152545521</v>
          </cell>
          <cell r="I96">
            <v>131835608</v>
          </cell>
          <cell r="J96">
            <v>8541353</v>
          </cell>
          <cell r="K96">
            <v>19940953</v>
          </cell>
          <cell r="L96">
            <v>145425592</v>
          </cell>
          <cell r="M96">
            <v>133507408</v>
          </cell>
          <cell r="N96">
            <v>143553258</v>
          </cell>
          <cell r="O96">
            <v>1359391918</v>
          </cell>
          <cell r="P96">
            <v>2022062000</v>
          </cell>
        </row>
        <row r="97">
          <cell r="A97">
            <v>754001</v>
          </cell>
          <cell r="B97" t="str">
            <v>MANTENIMIENTO DE CONSTRUCCINES Y EDIFICACIONES</v>
          </cell>
          <cell r="C97">
            <v>21537600</v>
          </cell>
          <cell r="D97">
            <v>817600</v>
          </cell>
          <cell r="E97">
            <v>11978400</v>
          </cell>
          <cell r="F97">
            <v>1653867</v>
          </cell>
          <cell r="G97">
            <v>0</v>
          </cell>
          <cell r="H97">
            <v>4433333</v>
          </cell>
          <cell r="I97">
            <v>1484000</v>
          </cell>
          <cell r="J97">
            <v>3225600</v>
          </cell>
          <cell r="K97">
            <v>15342133</v>
          </cell>
          <cell r="L97">
            <v>0</v>
          </cell>
          <cell r="M97">
            <v>0</v>
          </cell>
          <cell r="N97">
            <v>0</v>
          </cell>
          <cell r="O97">
            <v>60472533</v>
          </cell>
          <cell r="P97">
            <v>0</v>
          </cell>
        </row>
        <row r="98">
          <cell r="A98">
            <v>754008</v>
          </cell>
          <cell r="B98" t="str">
            <v>MANTENIMIENTO DE PLANTAS</v>
          </cell>
          <cell r="C98">
            <v>474037168</v>
          </cell>
          <cell r="D98">
            <v>480497533</v>
          </cell>
          <cell r="E98">
            <v>474037168</v>
          </cell>
          <cell r="F98">
            <v>480497533</v>
          </cell>
          <cell r="G98">
            <v>483711823</v>
          </cell>
          <cell r="H98">
            <v>483711823</v>
          </cell>
          <cell r="I98">
            <v>477251458</v>
          </cell>
          <cell r="J98">
            <v>484428966</v>
          </cell>
          <cell r="K98">
            <v>477344524</v>
          </cell>
          <cell r="L98">
            <v>483804889</v>
          </cell>
          <cell r="M98">
            <v>477344524</v>
          </cell>
          <cell r="N98">
            <v>477344524</v>
          </cell>
          <cell r="O98">
            <v>5754011933</v>
          </cell>
          <cell r="P98">
            <v>3845272692</v>
          </cell>
        </row>
        <row r="99">
          <cell r="A99">
            <v>754010</v>
          </cell>
          <cell r="B99" t="str">
            <v>REPARACION DE MAQUINARIA Y EQUIPO</v>
          </cell>
          <cell r="C99">
            <v>0</v>
          </cell>
          <cell r="D99">
            <v>0</v>
          </cell>
          <cell r="E99">
            <v>0</v>
          </cell>
          <cell r="F99">
            <v>0</v>
          </cell>
          <cell r="G99">
            <v>0</v>
          </cell>
          <cell r="H99">
            <v>99931343</v>
          </cell>
          <cell r="I99">
            <v>104000000</v>
          </cell>
          <cell r="J99">
            <v>26000000</v>
          </cell>
          <cell r="K99">
            <v>232962524</v>
          </cell>
          <cell r="L99">
            <v>0</v>
          </cell>
          <cell r="M99">
            <v>0</v>
          </cell>
          <cell r="N99">
            <v>0</v>
          </cell>
          <cell r="O99">
            <v>462893867</v>
          </cell>
          <cell r="P99">
            <v>0</v>
          </cell>
        </row>
        <row r="100">
          <cell r="A100">
            <v>754014</v>
          </cell>
          <cell r="B100" t="str">
            <v>REPARACION DE LINEAS, REDES Y DUCTOS</v>
          </cell>
          <cell r="C100">
            <v>358329540</v>
          </cell>
          <cell r="D100">
            <v>358329540</v>
          </cell>
          <cell r="E100">
            <v>358329540</v>
          </cell>
          <cell r="F100">
            <v>358329540</v>
          </cell>
          <cell r="G100">
            <v>358329540</v>
          </cell>
          <cell r="H100">
            <v>358329540</v>
          </cell>
          <cell r="I100">
            <v>358329540</v>
          </cell>
          <cell r="J100">
            <v>358329540</v>
          </cell>
          <cell r="K100">
            <v>358329540</v>
          </cell>
          <cell r="L100">
            <v>533659091</v>
          </cell>
          <cell r="M100">
            <v>580077808</v>
          </cell>
          <cell r="N100">
            <v>383976447</v>
          </cell>
          <cell r="O100">
            <v>4722679206</v>
          </cell>
          <cell r="P100">
            <v>4272472998</v>
          </cell>
        </row>
        <row r="101">
          <cell r="A101">
            <v>754090</v>
          </cell>
          <cell r="B101" t="str">
            <v>OTROS CONTRATOS DE MANTENIMIENTO Y REPARACIONES</v>
          </cell>
          <cell r="C101">
            <v>13633900</v>
          </cell>
          <cell r="D101">
            <v>154004300</v>
          </cell>
          <cell r="E101">
            <v>13633900</v>
          </cell>
          <cell r="F101">
            <v>13633900</v>
          </cell>
          <cell r="G101">
            <v>205504300</v>
          </cell>
          <cell r="H101">
            <v>34087000</v>
          </cell>
          <cell r="I101">
            <v>34087000</v>
          </cell>
          <cell r="J101">
            <v>154457400</v>
          </cell>
          <cell r="K101">
            <v>24087000</v>
          </cell>
          <cell r="L101">
            <v>34087000</v>
          </cell>
          <cell r="M101">
            <v>124457400</v>
          </cell>
          <cell r="N101">
            <v>14087000</v>
          </cell>
          <cell r="O101">
            <v>819760100</v>
          </cell>
          <cell r="P101">
            <v>575324000</v>
          </cell>
        </row>
        <row r="102">
          <cell r="A102">
            <v>754290</v>
          </cell>
          <cell r="B102" t="str">
            <v>OTROS</v>
          </cell>
          <cell r="C102">
            <v>0</v>
          </cell>
          <cell r="D102">
            <v>0</v>
          </cell>
          <cell r="E102">
            <v>3314527</v>
          </cell>
          <cell r="F102">
            <v>4710681</v>
          </cell>
          <cell r="G102">
            <v>24616468</v>
          </cell>
          <cell r="H102">
            <v>5986584</v>
          </cell>
          <cell r="I102">
            <v>12866852</v>
          </cell>
          <cell r="J102">
            <v>31211960</v>
          </cell>
          <cell r="K102">
            <v>11067721</v>
          </cell>
          <cell r="L102">
            <v>32388812</v>
          </cell>
          <cell r="M102">
            <v>12221036</v>
          </cell>
          <cell r="N102">
            <v>12056615</v>
          </cell>
          <cell r="O102">
            <v>150441256</v>
          </cell>
          <cell r="P102">
            <v>0</v>
          </cell>
        </row>
        <row r="103">
          <cell r="A103">
            <v>755004</v>
          </cell>
          <cell r="B103" t="str">
            <v>COMBUSTIBLE Y LUBRICANTES</v>
          </cell>
          <cell r="C103">
            <v>0</v>
          </cell>
          <cell r="D103">
            <v>12600000</v>
          </cell>
          <cell r="E103">
            <v>0</v>
          </cell>
          <cell r="F103">
            <v>0</v>
          </cell>
          <cell r="G103">
            <v>12600000</v>
          </cell>
          <cell r="H103">
            <v>0</v>
          </cell>
          <cell r="I103">
            <v>0</v>
          </cell>
          <cell r="J103">
            <v>12600000</v>
          </cell>
          <cell r="K103">
            <v>0</v>
          </cell>
          <cell r="L103">
            <v>0</v>
          </cell>
          <cell r="M103">
            <v>12600000</v>
          </cell>
          <cell r="N103">
            <v>0</v>
          </cell>
          <cell r="O103">
            <v>50400000</v>
          </cell>
          <cell r="P103">
            <v>48000000</v>
          </cell>
        </row>
        <row r="104">
          <cell r="A104">
            <v>755006</v>
          </cell>
          <cell r="B104" t="str">
            <v>MATERIALES DE LABORATORIO</v>
          </cell>
          <cell r="C104">
            <v>775608004</v>
          </cell>
          <cell r="D104">
            <v>182193010</v>
          </cell>
          <cell r="E104">
            <v>200589406</v>
          </cell>
          <cell r="F104">
            <v>775608004</v>
          </cell>
          <cell r="G104">
            <v>182193010</v>
          </cell>
          <cell r="H104">
            <v>10000000</v>
          </cell>
          <cell r="I104">
            <v>925608004</v>
          </cell>
          <cell r="J104">
            <v>182193010</v>
          </cell>
          <cell r="K104">
            <v>10000000</v>
          </cell>
          <cell r="L104">
            <v>775608004</v>
          </cell>
          <cell r="M104">
            <v>332193010</v>
          </cell>
          <cell r="N104">
            <v>10000000</v>
          </cell>
          <cell r="O104">
            <v>4361793462</v>
          </cell>
          <cell r="P104">
            <v>2463111000</v>
          </cell>
        </row>
        <row r="105">
          <cell r="A105">
            <v>755090</v>
          </cell>
          <cell r="B105" t="str">
            <v>OTROS COSTOS</v>
          </cell>
          <cell r="C105">
            <v>22656533</v>
          </cell>
          <cell r="D105">
            <v>43897117</v>
          </cell>
          <cell r="E105">
            <v>117097117</v>
          </cell>
          <cell r="F105">
            <v>123080376</v>
          </cell>
          <cell r="G105">
            <v>140897117</v>
          </cell>
          <cell r="H105">
            <v>88897117</v>
          </cell>
          <cell r="I105">
            <v>230997117</v>
          </cell>
          <cell r="J105">
            <v>172797127</v>
          </cell>
          <cell r="K105">
            <v>83780376</v>
          </cell>
          <cell r="L105">
            <v>85926753</v>
          </cell>
          <cell r="M105">
            <v>504215661</v>
          </cell>
          <cell r="N105">
            <v>140597117</v>
          </cell>
          <cell r="O105">
            <v>1754839528</v>
          </cell>
          <cell r="P105">
            <v>1443127964</v>
          </cell>
        </row>
        <row r="106">
          <cell r="A106">
            <v>756001</v>
          </cell>
          <cell r="B106" t="str">
            <v>SEGUROS DE MANEJO</v>
          </cell>
          <cell r="C106">
            <v>465461287</v>
          </cell>
          <cell r="D106">
            <v>465461287</v>
          </cell>
          <cell r="E106">
            <v>465461287</v>
          </cell>
          <cell r="F106">
            <v>465461287</v>
          </cell>
          <cell r="G106">
            <v>465461287</v>
          </cell>
          <cell r="H106">
            <v>465461287</v>
          </cell>
          <cell r="I106">
            <v>449757847</v>
          </cell>
          <cell r="J106">
            <v>449757847</v>
          </cell>
          <cell r="K106">
            <v>449757847</v>
          </cell>
          <cell r="L106">
            <v>449757847</v>
          </cell>
          <cell r="M106">
            <v>449757847</v>
          </cell>
          <cell r="N106">
            <v>66397441</v>
          </cell>
          <cell r="O106">
            <v>5107954398</v>
          </cell>
          <cell r="P106">
            <v>4889209259</v>
          </cell>
        </row>
        <row r="107">
          <cell r="A107">
            <v>756502</v>
          </cell>
          <cell r="B107" t="str">
            <v>IMPUESTO DE TIMBRE</v>
          </cell>
          <cell r="C107">
            <v>71813691</v>
          </cell>
          <cell r="D107">
            <v>71813691</v>
          </cell>
          <cell r="E107">
            <v>71813691</v>
          </cell>
          <cell r="F107">
            <v>71813691</v>
          </cell>
          <cell r="G107">
            <v>71813691</v>
          </cell>
          <cell r="H107">
            <v>71813691</v>
          </cell>
          <cell r="I107">
            <v>71813691</v>
          </cell>
          <cell r="J107">
            <v>71813691</v>
          </cell>
          <cell r="K107">
            <v>71813691</v>
          </cell>
          <cell r="L107">
            <v>71813691</v>
          </cell>
          <cell r="M107">
            <v>71813691</v>
          </cell>
          <cell r="N107">
            <v>71813691</v>
          </cell>
          <cell r="O107">
            <v>861764292</v>
          </cell>
          <cell r="P107">
            <v>868153146</v>
          </cell>
        </row>
        <row r="108">
          <cell r="A108">
            <v>757002</v>
          </cell>
          <cell r="B108" t="str">
            <v>VIGILANCIA</v>
          </cell>
          <cell r="C108">
            <v>127333734</v>
          </cell>
          <cell r="D108">
            <v>127333734</v>
          </cell>
          <cell r="E108">
            <v>127333734</v>
          </cell>
          <cell r="F108">
            <v>127333734</v>
          </cell>
          <cell r="G108">
            <v>127333734</v>
          </cell>
          <cell r="H108">
            <v>127333734</v>
          </cell>
          <cell r="I108">
            <v>127333734</v>
          </cell>
          <cell r="J108">
            <v>127333734</v>
          </cell>
          <cell r="K108">
            <v>127333734</v>
          </cell>
          <cell r="L108">
            <v>127333734</v>
          </cell>
          <cell r="M108">
            <v>127333734</v>
          </cell>
          <cell r="N108">
            <v>127333734</v>
          </cell>
          <cell r="O108">
            <v>1528004808</v>
          </cell>
          <cell r="P108">
            <v>1514549958</v>
          </cell>
        </row>
        <row r="109">
          <cell r="A109">
            <v>757004</v>
          </cell>
          <cell r="B109" t="str">
            <v>SERVICIOS INTEGRALES DE FACTURACION</v>
          </cell>
          <cell r="C109">
            <v>252268085</v>
          </cell>
          <cell r="D109">
            <v>252268285</v>
          </cell>
          <cell r="E109">
            <v>252268285</v>
          </cell>
          <cell r="F109">
            <v>252268285</v>
          </cell>
          <cell r="G109">
            <v>441392489</v>
          </cell>
          <cell r="H109">
            <v>444252990</v>
          </cell>
          <cell r="I109">
            <v>441632745</v>
          </cell>
          <cell r="J109">
            <v>441632745</v>
          </cell>
          <cell r="K109">
            <v>441632745</v>
          </cell>
          <cell r="L109">
            <v>441632745</v>
          </cell>
          <cell r="M109">
            <v>441632745</v>
          </cell>
          <cell r="N109">
            <v>441632745</v>
          </cell>
          <cell r="O109">
            <v>4544514889</v>
          </cell>
          <cell r="P109">
            <v>3670143628</v>
          </cell>
        </row>
        <row r="110">
          <cell r="A110">
            <v>757090</v>
          </cell>
          <cell r="B110" t="str">
            <v>OTROS CONTRATOS</v>
          </cell>
          <cell r="C110">
            <v>519472501</v>
          </cell>
          <cell r="D110">
            <v>526472501</v>
          </cell>
          <cell r="E110">
            <v>524472501</v>
          </cell>
          <cell r="F110">
            <v>1457737635</v>
          </cell>
          <cell r="G110">
            <v>400863474</v>
          </cell>
          <cell r="H110">
            <v>419113492</v>
          </cell>
          <cell r="I110">
            <v>415113492</v>
          </cell>
          <cell r="J110">
            <v>414113492</v>
          </cell>
          <cell r="K110">
            <v>418113492</v>
          </cell>
          <cell r="L110">
            <v>566260775</v>
          </cell>
          <cell r="M110">
            <v>562260775</v>
          </cell>
          <cell r="N110">
            <v>562260775</v>
          </cell>
          <cell r="O110">
            <v>6786254905</v>
          </cell>
          <cell r="P110">
            <v>5851781000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SIPA_Comfis_Junio"/>
      <sheetName val="Desagregación Modificación"/>
      <sheetName val="Fuentes"/>
      <sheetName val="Usos"/>
      <sheetName val="F_qmen"/>
      <sheetName val="U_qmen"/>
      <sheetName val="sipa 99"/>
      <sheetName val="sipa costos"/>
      <sheetName val="qmen 99"/>
      <sheetName val="qmen costo"/>
      <sheetName val="Fuentes-Sipa"/>
      <sheetName val="Fuentes-qmen"/>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ow r="1">
          <cell r="H1">
            <v>48992320782.290001</v>
          </cell>
        </row>
        <row r="2">
          <cell r="A2">
            <v>1</v>
          </cell>
          <cell r="B2">
            <v>2</v>
          </cell>
          <cell r="C2">
            <v>3</v>
          </cell>
          <cell r="D2">
            <v>4</v>
          </cell>
          <cell r="E2">
            <v>5</v>
          </cell>
          <cell r="F2">
            <v>6</v>
          </cell>
          <cell r="G2">
            <v>7</v>
          </cell>
          <cell r="H2">
            <v>8</v>
          </cell>
        </row>
        <row r="3">
          <cell r="C3" t="str">
            <v>Datos</v>
          </cell>
        </row>
        <row r="4">
          <cell r="A4" t="str">
            <v>menv_partida</v>
          </cell>
          <cell r="B4" t="str">
            <v>parc_nombre</v>
          </cell>
          <cell r="C4" t="str">
            <v>Suma de menv_presupuesto</v>
          </cell>
          <cell r="D4" t="str">
            <v>Suma de menv_modificacion</v>
          </cell>
          <cell r="E4" t="str">
            <v>Suma de menv_reserva</v>
          </cell>
          <cell r="F4" t="str">
            <v>Suma de menv_compromiso</v>
          </cell>
          <cell r="G4" t="str">
            <v>Suma de menv_ejecutado</v>
          </cell>
          <cell r="H4" t="str">
            <v>Suma de menv_pagado</v>
          </cell>
          <cell r="I4" t="str">
            <v>Suma de cd</v>
          </cell>
          <cell r="J4" t="str">
            <v>Suma de comp</v>
          </cell>
          <cell r="K4" t="str">
            <v>Suma de causac</v>
          </cell>
          <cell r="L4" t="str">
            <v>Suma de pagado</v>
          </cell>
        </row>
        <row r="5">
          <cell r="A5">
            <v>21151050100</v>
          </cell>
          <cell r="B5" t="str">
            <v>SUELDO PERSONAL DE NOMINA</v>
          </cell>
          <cell r="C5">
            <v>1829407179</v>
          </cell>
          <cell r="D5">
            <v>657100000</v>
          </cell>
          <cell r="E5">
            <v>2486507179</v>
          </cell>
          <cell r="F5">
            <v>2217811078</v>
          </cell>
          <cell r="G5">
            <v>2214189253</v>
          </cell>
          <cell r="H5">
            <v>2049629890</v>
          </cell>
        </row>
        <row r="6">
          <cell r="A6">
            <v>21151050101</v>
          </cell>
          <cell r="B6" t="str">
            <v>SALARIO INTEGRAL</v>
          </cell>
          <cell r="C6">
            <v>162009276</v>
          </cell>
          <cell r="D6">
            <v>-25000000</v>
          </cell>
          <cell r="E6">
            <v>137009276</v>
          </cell>
          <cell r="F6">
            <v>104665167</v>
          </cell>
          <cell r="G6">
            <v>104665167</v>
          </cell>
          <cell r="H6">
            <v>104665167</v>
          </cell>
        </row>
        <row r="7">
          <cell r="A7">
            <v>21151050300</v>
          </cell>
          <cell r="B7" t="str">
            <v>HORAS EXTRAS, DOMINICALES Y FESTIVOS</v>
          </cell>
          <cell r="C7">
            <v>20010835</v>
          </cell>
          <cell r="D7">
            <v>2500000</v>
          </cell>
          <cell r="E7">
            <v>22510835</v>
          </cell>
          <cell r="F7">
            <v>9761042</v>
          </cell>
          <cell r="G7">
            <v>9708347</v>
          </cell>
          <cell r="H7">
            <v>9708347</v>
          </cell>
        </row>
        <row r="8">
          <cell r="A8">
            <v>21151050400</v>
          </cell>
          <cell r="B8" t="str">
            <v>INCAPACIDADES</v>
          </cell>
          <cell r="C8">
            <v>47801250</v>
          </cell>
          <cell r="D8">
            <v>56000000</v>
          </cell>
          <cell r="E8">
            <v>103801250</v>
          </cell>
          <cell r="F8">
            <v>71925249</v>
          </cell>
          <cell r="G8">
            <v>71925249</v>
          </cell>
          <cell r="H8">
            <v>53767663</v>
          </cell>
        </row>
        <row r="9">
          <cell r="A9">
            <v>21151050401</v>
          </cell>
          <cell r="B9" t="str">
            <v>GASTOS DE REPRESENTACION</v>
          </cell>
          <cell r="C9">
            <v>48943241</v>
          </cell>
          <cell r="D9">
            <v>60450000</v>
          </cell>
          <cell r="E9">
            <v>109393241</v>
          </cell>
          <cell r="F9">
            <v>85753885</v>
          </cell>
          <cell r="G9">
            <v>76260602</v>
          </cell>
          <cell r="H9">
            <v>67994727</v>
          </cell>
        </row>
        <row r="10">
          <cell r="A10">
            <v>21151051200</v>
          </cell>
          <cell r="B10" t="str">
            <v>PRIMA DE SERVICIOS</v>
          </cell>
          <cell r="C10">
            <v>300267483</v>
          </cell>
          <cell r="D10">
            <v>30000000</v>
          </cell>
          <cell r="E10">
            <v>330267483</v>
          </cell>
          <cell r="F10">
            <v>149240341</v>
          </cell>
          <cell r="G10">
            <v>149240341</v>
          </cell>
          <cell r="H10">
            <v>149240341</v>
          </cell>
        </row>
        <row r="11">
          <cell r="A11">
            <v>21151051300</v>
          </cell>
          <cell r="B11" t="str">
            <v>PRIMA DE VACACIONES</v>
          </cell>
          <cell r="C11">
            <v>220196153</v>
          </cell>
          <cell r="D11">
            <v>0</v>
          </cell>
          <cell r="E11">
            <v>220196153</v>
          </cell>
          <cell r="F11">
            <v>124033381</v>
          </cell>
          <cell r="G11">
            <v>124033381</v>
          </cell>
          <cell r="H11">
            <v>121348804</v>
          </cell>
        </row>
        <row r="12">
          <cell r="A12">
            <v>21151051500</v>
          </cell>
          <cell r="B12" t="str">
            <v>PRIMAS EXTRALEGALES</v>
          </cell>
          <cell r="C12">
            <v>500445793</v>
          </cell>
          <cell r="D12">
            <v>0</v>
          </cell>
          <cell r="E12">
            <v>500445793</v>
          </cell>
          <cell r="F12">
            <v>233238028</v>
          </cell>
          <cell r="G12">
            <v>233238028</v>
          </cell>
          <cell r="H12">
            <v>233238028</v>
          </cell>
        </row>
        <row r="13">
          <cell r="A13">
            <v>21151051700</v>
          </cell>
          <cell r="B13" t="str">
            <v>PRIMA DE ANTIGUEDAD</v>
          </cell>
          <cell r="C13">
            <v>326784532</v>
          </cell>
          <cell r="D13">
            <v>0</v>
          </cell>
          <cell r="E13">
            <v>326784532</v>
          </cell>
          <cell r="F13">
            <v>256063899</v>
          </cell>
          <cell r="G13">
            <v>254063899</v>
          </cell>
          <cell r="H13">
            <v>254063899</v>
          </cell>
        </row>
        <row r="14">
          <cell r="A14">
            <v>21151051800</v>
          </cell>
          <cell r="B14" t="str">
            <v>VACACIONES</v>
          </cell>
          <cell r="C14">
            <v>220196156</v>
          </cell>
          <cell r="D14">
            <v>0</v>
          </cell>
          <cell r="E14">
            <v>220196156</v>
          </cell>
          <cell r="F14">
            <v>143041596</v>
          </cell>
          <cell r="G14">
            <v>138163333</v>
          </cell>
          <cell r="H14">
            <v>137776503</v>
          </cell>
        </row>
        <row r="15">
          <cell r="A15">
            <v>21151052000</v>
          </cell>
          <cell r="B15" t="str">
            <v>BONIFICACIONES (LINEA VIVA, TURNOS INGENIEROS, OTRAS)</v>
          </cell>
          <cell r="C15">
            <v>15000000</v>
          </cell>
          <cell r="D15">
            <v>39200000</v>
          </cell>
          <cell r="E15">
            <v>54200000</v>
          </cell>
          <cell r="F15">
            <v>39200000</v>
          </cell>
          <cell r="G15">
            <v>39200000</v>
          </cell>
          <cell r="H15">
            <v>39200000</v>
          </cell>
        </row>
        <row r="16">
          <cell r="A16">
            <v>21151052200</v>
          </cell>
          <cell r="B16" t="str">
            <v>PRIMA O SUBSIDIO DE ALIMENTACION</v>
          </cell>
          <cell r="C16">
            <v>7900000</v>
          </cell>
          <cell r="D16">
            <v>0</v>
          </cell>
          <cell r="E16">
            <v>7900000</v>
          </cell>
          <cell r="F16">
            <v>2184014</v>
          </cell>
          <cell r="G16">
            <v>2184014</v>
          </cell>
          <cell r="H16">
            <v>2184014</v>
          </cell>
        </row>
        <row r="17">
          <cell r="A17">
            <v>21151052300</v>
          </cell>
          <cell r="B17" t="str">
            <v>AUXILIO DE TRANSPORTE</v>
          </cell>
          <cell r="C17">
            <v>213835330</v>
          </cell>
          <cell r="D17">
            <v>49000000</v>
          </cell>
          <cell r="E17">
            <v>262835330</v>
          </cell>
          <cell r="F17">
            <v>221737706</v>
          </cell>
          <cell r="G17">
            <v>221737706</v>
          </cell>
          <cell r="H17">
            <v>221737706</v>
          </cell>
        </row>
        <row r="18">
          <cell r="A18">
            <v>21151052400</v>
          </cell>
          <cell r="B18" t="str">
            <v>CESANTIAS - UNIDAD DE APOYO</v>
          </cell>
          <cell r="C18">
            <v>481498395</v>
          </cell>
          <cell r="D18">
            <v>-180000000</v>
          </cell>
          <cell r="E18">
            <v>301498395</v>
          </cell>
          <cell r="F18">
            <v>222916287</v>
          </cell>
          <cell r="G18">
            <v>222897953</v>
          </cell>
          <cell r="H18">
            <v>222897953</v>
          </cell>
        </row>
        <row r="19">
          <cell r="A19">
            <v>21151052500</v>
          </cell>
          <cell r="B19" t="str">
            <v>INTERESES DE CESANTIAS - UNIDAD DE APOYO</v>
          </cell>
          <cell r="C19">
            <v>195000000</v>
          </cell>
          <cell r="D19">
            <v>0</v>
          </cell>
          <cell r="E19">
            <v>195000000</v>
          </cell>
          <cell r="F19">
            <v>121742542</v>
          </cell>
          <cell r="G19">
            <v>119884441</v>
          </cell>
          <cell r="H19">
            <v>119884441</v>
          </cell>
        </row>
        <row r="20">
          <cell r="A20">
            <v>21151052600</v>
          </cell>
          <cell r="B20" t="str">
            <v>PENSIONES</v>
          </cell>
          <cell r="C20">
            <v>16723142830</v>
          </cell>
          <cell r="D20">
            <v>872618487</v>
          </cell>
          <cell r="E20">
            <v>17595761317</v>
          </cell>
          <cell r="F20">
            <v>14822976313</v>
          </cell>
          <cell r="G20">
            <v>14822855737</v>
          </cell>
          <cell r="H20">
            <v>14746906332</v>
          </cell>
        </row>
        <row r="21">
          <cell r="A21">
            <v>21151053001</v>
          </cell>
          <cell r="B21" t="str">
            <v>BIENESTAR SOCIAL</v>
          </cell>
          <cell r="C21">
            <v>0</v>
          </cell>
          <cell r="D21">
            <v>170318719</v>
          </cell>
          <cell r="E21">
            <v>115999116</v>
          </cell>
          <cell r="F21">
            <v>111775639</v>
          </cell>
          <cell r="G21">
            <v>103372332</v>
          </cell>
          <cell r="H21">
            <v>100884872</v>
          </cell>
        </row>
        <row r="22">
          <cell r="A22">
            <v>21151053002</v>
          </cell>
          <cell r="B22" t="str">
            <v>GASTOS DEPORTIVOS Y RECREACION</v>
          </cell>
          <cell r="C22">
            <v>177837155</v>
          </cell>
          <cell r="D22">
            <v>-75318719</v>
          </cell>
          <cell r="E22">
            <v>46755763</v>
          </cell>
          <cell r="F22">
            <v>46085554</v>
          </cell>
          <cell r="G22">
            <v>36689631</v>
          </cell>
          <cell r="H22">
            <v>36295578</v>
          </cell>
        </row>
        <row r="23">
          <cell r="A23">
            <v>21151053003</v>
          </cell>
          <cell r="B23" t="str">
            <v>APORTES SINDICALES</v>
          </cell>
          <cell r="C23">
            <v>12694884</v>
          </cell>
          <cell r="D23">
            <v>3972000</v>
          </cell>
          <cell r="E23">
            <v>16666038</v>
          </cell>
          <cell r="F23">
            <v>15921038</v>
          </cell>
          <cell r="G23">
            <v>15921038</v>
          </cell>
          <cell r="H23">
            <v>15921038</v>
          </cell>
        </row>
        <row r="24">
          <cell r="A24">
            <v>21151053004</v>
          </cell>
          <cell r="B24" t="str">
            <v>AUXILIOS Y SERVICIOS CONVENCIONALES</v>
          </cell>
          <cell r="C24">
            <v>20515000</v>
          </cell>
          <cell r="D24">
            <v>70000000</v>
          </cell>
          <cell r="E24">
            <v>90515000</v>
          </cell>
          <cell r="F24">
            <v>72880963</v>
          </cell>
          <cell r="G24">
            <v>48428969</v>
          </cell>
          <cell r="H24">
            <v>47511406</v>
          </cell>
        </row>
        <row r="25">
          <cell r="A25">
            <v>21151053005</v>
          </cell>
          <cell r="B25" t="str">
            <v>AUXILIO DE ESTUDIO</v>
          </cell>
          <cell r="C25">
            <v>228123288</v>
          </cell>
          <cell r="D25">
            <v>215665000</v>
          </cell>
          <cell r="E25">
            <v>443788288</v>
          </cell>
          <cell r="F25">
            <v>383397400</v>
          </cell>
          <cell r="G25">
            <v>383397400</v>
          </cell>
          <cell r="H25">
            <v>383397400</v>
          </cell>
        </row>
        <row r="26">
          <cell r="A26">
            <v>21151053006</v>
          </cell>
          <cell r="B26" t="str">
            <v>EVENTOS CULTURALES</v>
          </cell>
          <cell r="C26">
            <v>95482701</v>
          </cell>
          <cell r="D26">
            <v>11910000</v>
          </cell>
          <cell r="E26">
            <v>23037095</v>
          </cell>
          <cell r="F26">
            <v>18965095</v>
          </cell>
          <cell r="G26">
            <v>2352800</v>
          </cell>
          <cell r="H26">
            <v>2352800</v>
          </cell>
        </row>
        <row r="27">
          <cell r="A27">
            <v>21151053007</v>
          </cell>
          <cell r="B27" t="str">
            <v>CAPACITACION</v>
          </cell>
          <cell r="C27">
            <v>362604882</v>
          </cell>
          <cell r="D27">
            <v>-88350000</v>
          </cell>
          <cell r="E27">
            <v>233808362</v>
          </cell>
          <cell r="F27">
            <v>186519880</v>
          </cell>
          <cell r="G27">
            <v>137681905</v>
          </cell>
          <cell r="H27">
            <v>132706305</v>
          </cell>
        </row>
        <row r="28">
          <cell r="A28">
            <v>21151053008</v>
          </cell>
          <cell r="B28" t="str">
            <v>GASTOS MEDICOS Y DROGAS(CONVENCIONALES)</v>
          </cell>
          <cell r="C28">
            <v>10580000</v>
          </cell>
          <cell r="D28">
            <v>5000000</v>
          </cell>
          <cell r="E28">
            <v>14580000</v>
          </cell>
          <cell r="F28">
            <v>11215472</v>
          </cell>
          <cell r="G28">
            <v>5272472</v>
          </cell>
          <cell r="H28">
            <v>5272472</v>
          </cell>
        </row>
        <row r="29">
          <cell r="A29">
            <v>21151054600</v>
          </cell>
          <cell r="B29" t="str">
            <v>CONTRATO DE PERSONAL TEMPORAL (GASTOS)</v>
          </cell>
          <cell r="C29">
            <v>1473000001</v>
          </cell>
          <cell r="D29">
            <v>-534769907</v>
          </cell>
          <cell r="E29">
            <v>938037572.49000001</v>
          </cell>
          <cell r="F29">
            <v>934037571.37</v>
          </cell>
          <cell r="G29">
            <v>699621933</v>
          </cell>
          <cell r="H29">
            <v>655240610</v>
          </cell>
        </row>
        <row r="30">
          <cell r="A30">
            <v>21175051700</v>
          </cell>
          <cell r="B30" t="str">
            <v>PRIMA DE ANTIGUEDAD</v>
          </cell>
          <cell r="C30">
            <v>0</v>
          </cell>
          <cell r="D30">
            <v>0</v>
          </cell>
          <cell r="E30">
            <v>0</v>
          </cell>
          <cell r="F30">
            <v>17500224</v>
          </cell>
          <cell r="G30">
            <v>17500224</v>
          </cell>
          <cell r="H30">
            <v>17500224</v>
          </cell>
        </row>
        <row r="31">
          <cell r="A31">
            <v>21251050600</v>
          </cell>
          <cell r="B31" t="str">
            <v>REMUNERACION SERVICIOS TECNICOS</v>
          </cell>
          <cell r="C31">
            <v>497118226</v>
          </cell>
          <cell r="D31">
            <v>-497118226</v>
          </cell>
          <cell r="E31">
            <v>0</v>
          </cell>
          <cell r="F31">
            <v>0</v>
          </cell>
          <cell r="G31">
            <v>0</v>
          </cell>
          <cell r="H31">
            <v>0</v>
          </cell>
        </row>
        <row r="32">
          <cell r="A32">
            <v>21251101400</v>
          </cell>
          <cell r="B32" t="str">
            <v>HONORARIOS</v>
          </cell>
          <cell r="C32">
            <v>1250914181</v>
          </cell>
          <cell r="D32">
            <v>1100710523</v>
          </cell>
          <cell r="E32">
            <v>2242221750.6500001</v>
          </cell>
          <cell r="F32">
            <v>2120414846.6500001</v>
          </cell>
          <cell r="G32">
            <v>1445444289.5800002</v>
          </cell>
          <cell r="H32">
            <v>1344704501.5799999</v>
          </cell>
        </row>
        <row r="33">
          <cell r="A33">
            <v>21275050601</v>
          </cell>
          <cell r="B33" t="str">
            <v>REMUNERACION SERVICIOS TECNICOS</v>
          </cell>
          <cell r="C33">
            <v>0</v>
          </cell>
          <cell r="D33">
            <v>0</v>
          </cell>
          <cell r="E33">
            <v>0</v>
          </cell>
          <cell r="F33">
            <v>0</v>
          </cell>
          <cell r="G33">
            <v>0</v>
          </cell>
          <cell r="H33">
            <v>0</v>
          </cell>
        </row>
        <row r="34">
          <cell r="A34">
            <v>21351053500</v>
          </cell>
          <cell r="B34" t="str">
            <v>APORTES CAJA DE COMPENSACION FAMILIAR</v>
          </cell>
          <cell r="C34">
            <v>167045487</v>
          </cell>
          <cell r="D34">
            <v>0</v>
          </cell>
          <cell r="E34">
            <v>167045487</v>
          </cell>
          <cell r="F34">
            <v>112170380</v>
          </cell>
          <cell r="G34">
            <v>112170380</v>
          </cell>
          <cell r="H34">
            <v>103578380</v>
          </cell>
        </row>
        <row r="35">
          <cell r="A35">
            <v>21451053400</v>
          </cell>
          <cell r="B35" t="str">
            <v>APORTES A FONDOS PENSIONALES</v>
          </cell>
          <cell r="C35">
            <v>3581611808</v>
          </cell>
          <cell r="D35">
            <v>-1161000000</v>
          </cell>
          <cell r="E35">
            <v>2420611808</v>
          </cell>
          <cell r="F35">
            <v>2046496787</v>
          </cell>
          <cell r="G35">
            <v>2031659917</v>
          </cell>
          <cell r="H35">
            <v>1850042905</v>
          </cell>
        </row>
        <row r="36">
          <cell r="A36">
            <v>21451053600</v>
          </cell>
          <cell r="B36" t="str">
            <v>APORTES AL I.C.B.F.</v>
          </cell>
          <cell r="C36">
            <v>125284117</v>
          </cell>
          <cell r="D36">
            <v>0</v>
          </cell>
          <cell r="E36">
            <v>125284117</v>
          </cell>
          <cell r="F36">
            <v>84120150</v>
          </cell>
          <cell r="G36">
            <v>84120150</v>
          </cell>
          <cell r="H36">
            <v>77676950</v>
          </cell>
        </row>
        <row r="37">
          <cell r="A37">
            <v>21451053700</v>
          </cell>
          <cell r="B37" t="str">
            <v>APORTES A SEGURIDAD SOCIAL</v>
          </cell>
          <cell r="C37">
            <v>1746084996</v>
          </cell>
          <cell r="D37">
            <v>477000000</v>
          </cell>
          <cell r="E37">
            <v>2223084996</v>
          </cell>
          <cell r="F37">
            <v>1889340802</v>
          </cell>
          <cell r="G37">
            <v>1839039362</v>
          </cell>
          <cell r="H37">
            <v>1674779050</v>
          </cell>
        </row>
        <row r="38">
          <cell r="A38">
            <v>21451053800</v>
          </cell>
          <cell r="B38" t="str">
            <v>APORTES AL SENA</v>
          </cell>
          <cell r="C38">
            <v>83522744</v>
          </cell>
          <cell r="D38">
            <v>0</v>
          </cell>
          <cell r="E38">
            <v>83522744</v>
          </cell>
          <cell r="F38">
            <v>56075700</v>
          </cell>
          <cell r="G38">
            <v>56075700</v>
          </cell>
          <cell r="H38">
            <v>51780400</v>
          </cell>
        </row>
        <row r="39">
          <cell r="A39">
            <v>21451054400</v>
          </cell>
          <cell r="B39" t="str">
            <v>RIESGOS PROFESIONALES</v>
          </cell>
          <cell r="C39">
            <v>80908657</v>
          </cell>
          <cell r="D39">
            <v>-47000000</v>
          </cell>
          <cell r="E39">
            <v>33908657</v>
          </cell>
          <cell r="F39">
            <v>18533745</v>
          </cell>
          <cell r="G39">
            <v>18411145</v>
          </cell>
          <cell r="H39">
            <v>16946445</v>
          </cell>
        </row>
        <row r="40">
          <cell r="A40">
            <v>22051109001</v>
          </cell>
          <cell r="B40" t="str">
            <v>ELEMENTOS DEVOLUTIVOS</v>
          </cell>
          <cell r="C40">
            <v>115308534</v>
          </cell>
          <cell r="D40">
            <v>-21126604</v>
          </cell>
          <cell r="E40">
            <v>69022005</v>
          </cell>
          <cell r="F40">
            <v>31923094</v>
          </cell>
          <cell r="G40">
            <v>21852153</v>
          </cell>
          <cell r="H40">
            <v>20330787</v>
          </cell>
        </row>
        <row r="41">
          <cell r="A41">
            <v>22151053100</v>
          </cell>
          <cell r="B41" t="str">
            <v>DOTACION Y SUMINISTROS A TRABAJADORES</v>
          </cell>
          <cell r="C41">
            <v>109263744</v>
          </cell>
          <cell r="D41">
            <v>-6500000</v>
          </cell>
          <cell r="E41">
            <v>102763744</v>
          </cell>
          <cell r="F41">
            <v>84800987</v>
          </cell>
          <cell r="G41">
            <v>83587953</v>
          </cell>
          <cell r="H41">
            <v>66207463</v>
          </cell>
        </row>
        <row r="42">
          <cell r="A42">
            <v>22151054100</v>
          </cell>
          <cell r="B42" t="str">
            <v>GASTOS MEDICOS Y DROGAS (BOTIQUIN)</v>
          </cell>
          <cell r="C42">
            <v>22779830</v>
          </cell>
          <cell r="D42">
            <v>4100000</v>
          </cell>
          <cell r="E42">
            <v>25763015</v>
          </cell>
          <cell r="F42">
            <v>25747207</v>
          </cell>
          <cell r="G42">
            <v>16301615</v>
          </cell>
          <cell r="H42">
            <v>14596392</v>
          </cell>
        </row>
        <row r="43">
          <cell r="A43">
            <v>22151101700</v>
          </cell>
          <cell r="B43" t="str">
            <v>FOTOCOPIAS, UTILES DE ESCRITORIO Y PAPELERIA</v>
          </cell>
          <cell r="C43">
            <v>99008217</v>
          </cell>
          <cell r="D43">
            <v>-8000000</v>
          </cell>
          <cell r="E43">
            <v>82044223</v>
          </cell>
          <cell r="F43">
            <v>75763810</v>
          </cell>
          <cell r="G43">
            <v>56934964</v>
          </cell>
          <cell r="H43">
            <v>50689414</v>
          </cell>
        </row>
        <row r="44">
          <cell r="A44">
            <v>22151109002</v>
          </cell>
          <cell r="B44" t="str">
            <v>COMBUSTIBLE PARA VEHICULOS</v>
          </cell>
          <cell r="C44">
            <v>11290000</v>
          </cell>
          <cell r="D44">
            <v>0</v>
          </cell>
          <cell r="E44">
            <v>9490000</v>
          </cell>
          <cell r="F44">
            <v>9342400</v>
          </cell>
          <cell r="G44">
            <v>8183408</v>
          </cell>
          <cell r="H44">
            <v>7600149</v>
          </cell>
        </row>
        <row r="45">
          <cell r="A45">
            <v>22151109003</v>
          </cell>
          <cell r="B45" t="str">
            <v>LLANTAS Y NEUMATICOS</v>
          </cell>
          <cell r="C45">
            <v>1604146</v>
          </cell>
          <cell r="D45">
            <v>0</v>
          </cell>
          <cell r="E45">
            <v>1600000</v>
          </cell>
          <cell r="F45">
            <v>1283999</v>
          </cell>
          <cell r="G45">
            <v>674000</v>
          </cell>
          <cell r="H45">
            <v>0</v>
          </cell>
        </row>
        <row r="46">
          <cell r="A46">
            <v>22151109005</v>
          </cell>
          <cell r="B46" t="str">
            <v>MATERIALES VARIOS</v>
          </cell>
          <cell r="C46">
            <v>226165244</v>
          </cell>
          <cell r="D46">
            <v>-47564324</v>
          </cell>
          <cell r="E46">
            <v>123192992</v>
          </cell>
          <cell r="F46">
            <v>109024926</v>
          </cell>
          <cell r="G46">
            <v>100622996</v>
          </cell>
          <cell r="H46">
            <v>90832652</v>
          </cell>
        </row>
        <row r="47">
          <cell r="A47">
            <v>22251101501</v>
          </cell>
          <cell r="B47" t="str">
            <v>MANTENIMIENTO DE EDIFICACIONES</v>
          </cell>
          <cell r="C47">
            <v>147941670</v>
          </cell>
          <cell r="D47">
            <v>-482961</v>
          </cell>
          <cell r="E47">
            <v>134636133</v>
          </cell>
          <cell r="F47">
            <v>116559995</v>
          </cell>
          <cell r="G47">
            <v>86826874</v>
          </cell>
          <cell r="H47">
            <v>78705704</v>
          </cell>
        </row>
        <row r="48">
          <cell r="A48">
            <v>22251101601</v>
          </cell>
          <cell r="B48" t="str">
            <v>REPARACION DE CONSTRUCCIONES Y EDIFICACIONES</v>
          </cell>
          <cell r="C48">
            <v>128323143</v>
          </cell>
          <cell r="D48">
            <v>0</v>
          </cell>
          <cell r="E48">
            <v>75560000</v>
          </cell>
          <cell r="F48">
            <v>59062720</v>
          </cell>
          <cell r="G48">
            <v>45779712</v>
          </cell>
          <cell r="H48">
            <v>41915645</v>
          </cell>
        </row>
        <row r="49">
          <cell r="A49">
            <v>22251101602</v>
          </cell>
          <cell r="B49" t="str">
            <v>REPARACION DE MUEBLES Y EQUIPO DE OFICINA</v>
          </cell>
          <cell r="C49">
            <v>7725000</v>
          </cell>
          <cell r="D49">
            <v>990385</v>
          </cell>
          <cell r="E49">
            <v>550000</v>
          </cell>
          <cell r="F49">
            <v>526660</v>
          </cell>
          <cell r="G49">
            <v>506660</v>
          </cell>
          <cell r="H49">
            <v>506660</v>
          </cell>
        </row>
        <row r="50">
          <cell r="A50">
            <v>22251101700</v>
          </cell>
          <cell r="B50" t="str">
            <v>MATERIALES ELECTRICOS</v>
          </cell>
          <cell r="C50">
            <v>21417490</v>
          </cell>
          <cell r="D50">
            <v>305726</v>
          </cell>
          <cell r="E50">
            <v>20238547</v>
          </cell>
          <cell r="F50">
            <v>18358760</v>
          </cell>
          <cell r="G50">
            <v>9642323</v>
          </cell>
          <cell r="H50">
            <v>8402667</v>
          </cell>
        </row>
        <row r="51">
          <cell r="A51">
            <v>22251101801</v>
          </cell>
          <cell r="B51" t="str">
            <v>REPARACIONES LOCATIVAS</v>
          </cell>
          <cell r="C51">
            <v>30000000</v>
          </cell>
          <cell r="D51">
            <v>-30000000</v>
          </cell>
          <cell r="E51">
            <v>0</v>
          </cell>
          <cell r="F51">
            <v>0</v>
          </cell>
          <cell r="G51">
            <v>0</v>
          </cell>
          <cell r="H51">
            <v>0</v>
          </cell>
        </row>
        <row r="52">
          <cell r="A52">
            <v>22251101803</v>
          </cell>
          <cell r="B52" t="str">
            <v>REPARACION VEHICULOS POR TERCEROS</v>
          </cell>
          <cell r="C52">
            <v>9903846</v>
          </cell>
          <cell r="D52">
            <v>-3000000</v>
          </cell>
          <cell r="E52">
            <v>5000000</v>
          </cell>
          <cell r="F52">
            <v>5000000</v>
          </cell>
          <cell r="G52">
            <v>5000000</v>
          </cell>
          <cell r="H52">
            <v>4599081</v>
          </cell>
        </row>
        <row r="53">
          <cell r="A53">
            <v>22251102001</v>
          </cell>
          <cell r="B53" t="str">
            <v>AGUA</v>
          </cell>
          <cell r="C53">
            <v>39213000</v>
          </cell>
          <cell r="D53">
            <v>-15250500</v>
          </cell>
          <cell r="E53">
            <v>23917785</v>
          </cell>
          <cell r="F53">
            <v>22942132</v>
          </cell>
          <cell r="G53">
            <v>17552451</v>
          </cell>
          <cell r="H53">
            <v>17552451</v>
          </cell>
        </row>
        <row r="54">
          <cell r="A54">
            <v>22251102002</v>
          </cell>
          <cell r="B54" t="str">
            <v>TELECOMUNICACIONES</v>
          </cell>
          <cell r="C54">
            <v>266861490</v>
          </cell>
          <cell r="D54">
            <v>62454702</v>
          </cell>
          <cell r="E54">
            <v>246142399</v>
          </cell>
          <cell r="F54">
            <v>220085442</v>
          </cell>
          <cell r="G54">
            <v>174381453.79999998</v>
          </cell>
          <cell r="H54">
            <v>170388724.79999998</v>
          </cell>
        </row>
        <row r="55">
          <cell r="A55">
            <v>22251102003</v>
          </cell>
          <cell r="B55" t="str">
            <v>ASEO Y RECOLECCION DE RESIDUOS</v>
          </cell>
          <cell r="C55">
            <v>48882000</v>
          </cell>
          <cell r="D55">
            <v>-42229760</v>
          </cell>
          <cell r="E55">
            <v>6652240</v>
          </cell>
          <cell r="F55">
            <v>5231802</v>
          </cell>
          <cell r="G55">
            <v>4959231</v>
          </cell>
          <cell r="H55">
            <v>4959231</v>
          </cell>
        </row>
        <row r="56">
          <cell r="A56">
            <v>22251103500</v>
          </cell>
          <cell r="B56" t="str">
            <v>VIGILANCIA</v>
          </cell>
          <cell r="C56">
            <v>559000000</v>
          </cell>
          <cell r="D56">
            <v>0</v>
          </cell>
          <cell r="E56">
            <v>559000000</v>
          </cell>
          <cell r="F56">
            <v>559000000</v>
          </cell>
          <cell r="G56">
            <v>527376726</v>
          </cell>
          <cell r="H56">
            <v>500452897</v>
          </cell>
        </row>
        <row r="57">
          <cell r="A57">
            <v>22251104001</v>
          </cell>
          <cell r="B57" t="str">
            <v>CONTRATOS DE ADMINISTRACION (OUTSOURCING)</v>
          </cell>
          <cell r="C57">
            <v>185815000</v>
          </cell>
          <cell r="D57">
            <v>224536200</v>
          </cell>
          <cell r="E57">
            <v>396446277</v>
          </cell>
          <cell r="F57">
            <v>383590173</v>
          </cell>
          <cell r="G57">
            <v>315679472</v>
          </cell>
          <cell r="H57">
            <v>302343109</v>
          </cell>
        </row>
        <row r="58">
          <cell r="A58">
            <v>22251104002</v>
          </cell>
          <cell r="B58" t="str">
            <v>CONTROL DE ACCESO</v>
          </cell>
          <cell r="C58">
            <v>123858065</v>
          </cell>
          <cell r="D58">
            <v>-123858065</v>
          </cell>
          <cell r="E58">
            <v>0</v>
          </cell>
          <cell r="F58">
            <v>0</v>
          </cell>
          <cell r="G58">
            <v>0</v>
          </cell>
          <cell r="H58">
            <v>0</v>
          </cell>
        </row>
        <row r="59">
          <cell r="A59">
            <v>22251105600</v>
          </cell>
          <cell r="B59" t="str">
            <v>SERVICIO DE BODEGAJE</v>
          </cell>
          <cell r="C59">
            <v>45000000</v>
          </cell>
          <cell r="D59">
            <v>52833202</v>
          </cell>
          <cell r="E59">
            <v>97833202</v>
          </cell>
          <cell r="F59">
            <v>97833202</v>
          </cell>
          <cell r="G59">
            <v>72389911</v>
          </cell>
          <cell r="H59">
            <v>64840137</v>
          </cell>
        </row>
        <row r="60">
          <cell r="A60">
            <v>22251109000</v>
          </cell>
          <cell r="B60" t="str">
            <v>REPUESTOS PARA VEHICULOS</v>
          </cell>
          <cell r="C60">
            <v>7923026</v>
          </cell>
          <cell r="D60">
            <v>3000000</v>
          </cell>
          <cell r="E60">
            <v>10623026</v>
          </cell>
          <cell r="F60">
            <v>10123026</v>
          </cell>
          <cell r="G60">
            <v>10123026</v>
          </cell>
          <cell r="H60">
            <v>9396102</v>
          </cell>
        </row>
        <row r="61">
          <cell r="A61">
            <v>22251109002</v>
          </cell>
          <cell r="B61" t="str">
            <v>LAVADO Y ENGRASE</v>
          </cell>
          <cell r="C61">
            <v>2475962</v>
          </cell>
          <cell r="D61">
            <v>0</v>
          </cell>
          <cell r="E61">
            <v>1000000</v>
          </cell>
          <cell r="F61">
            <v>1000000</v>
          </cell>
          <cell r="G61">
            <v>1000000</v>
          </cell>
          <cell r="H61">
            <v>1000000</v>
          </cell>
        </row>
        <row r="62">
          <cell r="A62">
            <v>22251109004</v>
          </cell>
          <cell r="B62" t="str">
            <v>SERVICIO DE ASEO, CAFETERIA, RESTAURANTE Y LAVANDERIA</v>
          </cell>
          <cell r="C62">
            <v>21505300</v>
          </cell>
          <cell r="D62">
            <v>191412747</v>
          </cell>
          <cell r="E62">
            <v>212918046</v>
          </cell>
          <cell r="F62">
            <v>212279056</v>
          </cell>
          <cell r="G62">
            <v>188481351.59999999</v>
          </cell>
          <cell r="H62">
            <v>170481351.59999999</v>
          </cell>
        </row>
        <row r="63">
          <cell r="A63">
            <v>22251452501</v>
          </cell>
          <cell r="B63" t="str">
            <v>MANTENIMIENTO SISTEMATIZACION</v>
          </cell>
          <cell r="C63">
            <v>2316320817</v>
          </cell>
          <cell r="D63">
            <v>-281592039</v>
          </cell>
          <cell r="E63">
            <v>1970900485</v>
          </cell>
          <cell r="F63">
            <v>1720646714</v>
          </cell>
          <cell r="G63">
            <v>1322865782</v>
          </cell>
          <cell r="H63">
            <v>1250306501</v>
          </cell>
        </row>
        <row r="64">
          <cell r="A64">
            <v>22275400201</v>
          </cell>
          <cell r="B64" t="str">
            <v>MANTENIMIENTO DE MAQUINARIA Y EQUIPO</v>
          </cell>
          <cell r="C64">
            <v>0</v>
          </cell>
          <cell r="D64">
            <v>3100000</v>
          </cell>
          <cell r="E64">
            <v>3100000</v>
          </cell>
          <cell r="F64">
            <v>3099600</v>
          </cell>
          <cell r="G64">
            <v>3099600</v>
          </cell>
          <cell r="H64">
            <v>3099600</v>
          </cell>
        </row>
        <row r="65">
          <cell r="A65">
            <v>22275400301</v>
          </cell>
          <cell r="B65" t="str">
            <v>MANTENIMIENTO EQUIPO DE OFICINA</v>
          </cell>
          <cell r="C65">
            <v>98417097</v>
          </cell>
          <cell r="D65">
            <v>6392461</v>
          </cell>
          <cell r="E65">
            <v>54285307.200000003</v>
          </cell>
          <cell r="F65">
            <v>47668644</v>
          </cell>
          <cell r="G65">
            <v>34824802</v>
          </cell>
          <cell r="H65">
            <v>32756629</v>
          </cell>
        </row>
        <row r="66">
          <cell r="A66">
            <v>22275401200</v>
          </cell>
          <cell r="B66" t="str">
            <v>REPUESTOS EQUIPO DE COMUNICACION Y MEDICION</v>
          </cell>
          <cell r="C66">
            <v>37000000</v>
          </cell>
          <cell r="D66">
            <v>-18500000</v>
          </cell>
          <cell r="E66">
            <v>9483000</v>
          </cell>
          <cell r="F66">
            <v>9483000</v>
          </cell>
          <cell r="G66">
            <v>9483000</v>
          </cell>
          <cell r="H66">
            <v>6800783</v>
          </cell>
        </row>
        <row r="67">
          <cell r="A67">
            <v>22275401201</v>
          </cell>
          <cell r="B67" t="str">
            <v>REPARACION DE EQUIPO DE COMPUTACION Y COMUNICACION</v>
          </cell>
          <cell r="C67">
            <v>0</v>
          </cell>
          <cell r="D67">
            <v>16108200</v>
          </cell>
          <cell r="E67">
            <v>16108200</v>
          </cell>
          <cell r="F67">
            <v>16108200</v>
          </cell>
          <cell r="G67">
            <v>16108200</v>
          </cell>
          <cell r="H67">
            <v>16108200</v>
          </cell>
        </row>
        <row r="68">
          <cell r="A68">
            <v>22351102101</v>
          </cell>
          <cell r="B68" t="str">
            <v>ARRENDAMIENTO BIENES RAICES</v>
          </cell>
          <cell r="C68">
            <v>61685000</v>
          </cell>
          <cell r="D68">
            <v>969000</v>
          </cell>
          <cell r="E68">
            <v>61768504</v>
          </cell>
          <cell r="F68">
            <v>60568504</v>
          </cell>
          <cell r="G68">
            <v>55456962</v>
          </cell>
          <cell r="H68">
            <v>55117812</v>
          </cell>
        </row>
        <row r="69">
          <cell r="A69">
            <v>22351102102</v>
          </cell>
          <cell r="B69" t="str">
            <v>ARRENDAMIENTO VEHICULOS</v>
          </cell>
          <cell r="C69">
            <v>87879990</v>
          </cell>
          <cell r="D69">
            <v>-67397000</v>
          </cell>
          <cell r="E69">
            <v>1000000</v>
          </cell>
          <cell r="F69">
            <v>1000000</v>
          </cell>
          <cell r="G69">
            <v>99000</v>
          </cell>
          <cell r="H69">
            <v>99000</v>
          </cell>
        </row>
        <row r="70">
          <cell r="A70">
            <v>22351102103</v>
          </cell>
          <cell r="B70" t="str">
            <v>OTROS ARRENDAMIENTOS</v>
          </cell>
          <cell r="C70">
            <v>300000</v>
          </cell>
          <cell r="D70">
            <v>-300000</v>
          </cell>
          <cell r="E70">
            <v>0</v>
          </cell>
          <cell r="F70">
            <v>0</v>
          </cell>
          <cell r="G70">
            <v>0</v>
          </cell>
          <cell r="H70">
            <v>0</v>
          </cell>
        </row>
        <row r="71">
          <cell r="A71">
            <v>22351102104</v>
          </cell>
          <cell r="B71" t="str">
            <v>ARRENDAMIENTO MAQUINARIA Y EQUIPO</v>
          </cell>
          <cell r="C71">
            <v>0</v>
          </cell>
          <cell r="D71">
            <v>103972757</v>
          </cell>
          <cell r="E71">
            <v>103972757</v>
          </cell>
          <cell r="F71">
            <v>71976930</v>
          </cell>
          <cell r="G71">
            <v>15999072.24</v>
          </cell>
          <cell r="H71">
            <v>14363414.24</v>
          </cell>
        </row>
        <row r="72">
          <cell r="A72">
            <v>22451054700</v>
          </cell>
          <cell r="B72" t="str">
            <v>VIATICOS</v>
          </cell>
          <cell r="C72">
            <v>343558091</v>
          </cell>
          <cell r="D72">
            <v>21700000</v>
          </cell>
          <cell r="E72">
            <v>365258091</v>
          </cell>
          <cell r="F72">
            <v>348844797</v>
          </cell>
          <cell r="G72">
            <v>81395109</v>
          </cell>
          <cell r="H72">
            <v>81395109</v>
          </cell>
        </row>
        <row r="73">
          <cell r="A73">
            <v>22451054800</v>
          </cell>
          <cell r="B73" t="str">
            <v>GASTOS DE VIAJE</v>
          </cell>
          <cell r="C73">
            <v>476464879</v>
          </cell>
          <cell r="D73">
            <v>-76659237</v>
          </cell>
          <cell r="E73">
            <v>346751360</v>
          </cell>
          <cell r="F73">
            <v>259171306</v>
          </cell>
          <cell r="G73">
            <v>256377921</v>
          </cell>
          <cell r="H73">
            <v>252817877</v>
          </cell>
        </row>
        <row r="74">
          <cell r="A74">
            <v>22451056100</v>
          </cell>
          <cell r="B74" t="str">
            <v>RELACIONES PUBLICAS</v>
          </cell>
          <cell r="C74">
            <v>39506443</v>
          </cell>
          <cell r="D74">
            <v>0</v>
          </cell>
          <cell r="E74">
            <v>23921252</v>
          </cell>
          <cell r="F74">
            <v>23021252</v>
          </cell>
          <cell r="G74">
            <v>9809444</v>
          </cell>
          <cell r="H74">
            <v>9561230</v>
          </cell>
        </row>
        <row r="75">
          <cell r="A75">
            <v>22451111900</v>
          </cell>
          <cell r="B75" t="str">
            <v>VIATICOS Y GASTOS DE VIAJES - CONTRATISTA</v>
          </cell>
          <cell r="C75">
            <v>0</v>
          </cell>
          <cell r="D75">
            <v>12012000</v>
          </cell>
          <cell r="E75">
            <v>12012000</v>
          </cell>
          <cell r="F75">
            <v>0</v>
          </cell>
          <cell r="G75">
            <v>0</v>
          </cell>
          <cell r="H75">
            <v>0</v>
          </cell>
        </row>
        <row r="76">
          <cell r="A76">
            <v>22551101300</v>
          </cell>
          <cell r="B76" t="str">
            <v>SUSCRIPCIONES Y AFILIACIONES</v>
          </cell>
          <cell r="C76">
            <v>103534231</v>
          </cell>
          <cell r="D76">
            <v>51981660</v>
          </cell>
          <cell r="E76">
            <v>151386566</v>
          </cell>
          <cell r="F76">
            <v>146694764</v>
          </cell>
          <cell r="G76">
            <v>146394764</v>
          </cell>
          <cell r="H76">
            <v>143460764</v>
          </cell>
        </row>
        <row r="77">
          <cell r="A77">
            <v>22551101301</v>
          </cell>
          <cell r="B77" t="str">
            <v>IMPRESOS Y PUBLICACIONES</v>
          </cell>
          <cell r="C77">
            <v>0</v>
          </cell>
          <cell r="D77">
            <v>89000000</v>
          </cell>
          <cell r="E77">
            <v>88000000</v>
          </cell>
          <cell r="F77">
            <v>69546000</v>
          </cell>
          <cell r="G77">
            <v>0</v>
          </cell>
          <cell r="H77">
            <v>0</v>
          </cell>
        </row>
        <row r="78">
          <cell r="A78">
            <v>22551102300</v>
          </cell>
          <cell r="B78" t="str">
            <v>PUBLICIDAD Y PROPAGANDA</v>
          </cell>
          <cell r="C78">
            <v>1200976680</v>
          </cell>
          <cell r="D78">
            <v>-150261217</v>
          </cell>
          <cell r="E78">
            <v>863917163</v>
          </cell>
          <cell r="F78">
            <v>791322763</v>
          </cell>
          <cell r="G78">
            <v>487119041.79999995</v>
          </cell>
          <cell r="H78">
            <v>476129348.80000001</v>
          </cell>
        </row>
        <row r="79">
          <cell r="A79">
            <v>22551102301</v>
          </cell>
          <cell r="B79" t="str">
            <v>PROMOCION Y DIVULGACION</v>
          </cell>
          <cell r="C79">
            <v>0</v>
          </cell>
          <cell r="D79">
            <v>87630724</v>
          </cell>
          <cell r="E79">
            <v>78917880</v>
          </cell>
          <cell r="F79">
            <v>31789272</v>
          </cell>
          <cell r="G79">
            <v>31513160</v>
          </cell>
          <cell r="H79">
            <v>31193159</v>
          </cell>
        </row>
        <row r="80">
          <cell r="A80">
            <v>22651102600</v>
          </cell>
          <cell r="B80" t="str">
            <v>COMUNICACIONES Y TRANSPORTE</v>
          </cell>
          <cell r="C80">
            <v>63328961</v>
          </cell>
          <cell r="D80">
            <v>-2469000</v>
          </cell>
          <cell r="E80">
            <v>49618115</v>
          </cell>
          <cell r="F80">
            <v>41615965</v>
          </cell>
          <cell r="G80">
            <v>33598100</v>
          </cell>
          <cell r="H80">
            <v>33330900</v>
          </cell>
        </row>
        <row r="81">
          <cell r="A81">
            <v>22651109005</v>
          </cell>
          <cell r="B81" t="str">
            <v>SERVICIO DE TRANSPORTE</v>
          </cell>
          <cell r="C81">
            <v>36261824</v>
          </cell>
          <cell r="D81">
            <v>40800000</v>
          </cell>
          <cell r="E81">
            <v>76527000</v>
          </cell>
          <cell r="F81">
            <v>65188300</v>
          </cell>
          <cell r="G81">
            <v>63115653</v>
          </cell>
          <cell r="H81">
            <v>60377169</v>
          </cell>
        </row>
        <row r="82">
          <cell r="A82">
            <v>22651109006</v>
          </cell>
          <cell r="B82" t="str">
            <v>FLETES Y ACARREOS</v>
          </cell>
          <cell r="C82">
            <v>13457471</v>
          </cell>
          <cell r="D82">
            <v>-3300000</v>
          </cell>
          <cell r="E82">
            <v>5695000</v>
          </cell>
          <cell r="F82">
            <v>3885450</v>
          </cell>
          <cell r="G82">
            <v>3538680</v>
          </cell>
          <cell r="H82">
            <v>3532680</v>
          </cell>
        </row>
        <row r="83">
          <cell r="A83">
            <v>22751102700</v>
          </cell>
          <cell r="B83" t="str">
            <v>SEGUROS</v>
          </cell>
          <cell r="C83">
            <v>144552428</v>
          </cell>
          <cell r="D83">
            <v>-32120762</v>
          </cell>
          <cell r="E83">
            <v>112431666</v>
          </cell>
          <cell r="F83">
            <v>94863072</v>
          </cell>
          <cell r="G83">
            <v>92431666</v>
          </cell>
          <cell r="H83">
            <v>92431666</v>
          </cell>
        </row>
        <row r="84">
          <cell r="A84">
            <v>22751103100</v>
          </cell>
          <cell r="B84" t="str">
            <v>IMPUESTOS</v>
          </cell>
          <cell r="C84">
            <v>628000</v>
          </cell>
          <cell r="D84">
            <v>-628000</v>
          </cell>
          <cell r="E84">
            <v>0</v>
          </cell>
          <cell r="F84">
            <v>0</v>
          </cell>
          <cell r="G84">
            <v>0</v>
          </cell>
          <cell r="H84">
            <v>0</v>
          </cell>
        </row>
        <row r="85">
          <cell r="A85">
            <v>22751103101</v>
          </cell>
          <cell r="B85" t="str">
            <v>IMPUESTO INDUSTRIA Y COMERCIO</v>
          </cell>
          <cell r="C85">
            <v>240000000</v>
          </cell>
          <cell r="D85">
            <v>-81500000</v>
          </cell>
          <cell r="E85">
            <v>158500000</v>
          </cell>
          <cell r="F85">
            <v>39977000</v>
          </cell>
          <cell r="G85">
            <v>39977000</v>
          </cell>
          <cell r="H85">
            <v>32345000</v>
          </cell>
        </row>
        <row r="86">
          <cell r="A86">
            <v>22751103102</v>
          </cell>
          <cell r="B86" t="str">
            <v xml:space="preserve">IMPUESTO DE VEHICULO </v>
          </cell>
          <cell r="C86">
            <v>4000000</v>
          </cell>
          <cell r="D86">
            <v>2611200</v>
          </cell>
          <cell r="E86">
            <v>4844100</v>
          </cell>
          <cell r="F86">
            <v>4844100</v>
          </cell>
          <cell r="G86">
            <v>4844100</v>
          </cell>
          <cell r="H86">
            <v>4844100</v>
          </cell>
        </row>
        <row r="87">
          <cell r="A87">
            <v>22751103103</v>
          </cell>
          <cell r="B87" t="str">
            <v>IMPUESTO AL PATRIMONIO</v>
          </cell>
          <cell r="C87">
            <v>2066000000</v>
          </cell>
          <cell r="D87">
            <v>1070000</v>
          </cell>
          <cell r="E87">
            <v>2067070000</v>
          </cell>
          <cell r="F87">
            <v>2067070000</v>
          </cell>
          <cell r="G87">
            <v>2067070000</v>
          </cell>
          <cell r="H87">
            <v>2067070000</v>
          </cell>
        </row>
        <row r="88">
          <cell r="A88">
            <v>22751103104</v>
          </cell>
          <cell r="B88" t="str">
            <v>GRAVAMEN A LOS MOV. FINANCIEROS (4X1000)</v>
          </cell>
          <cell r="C88">
            <v>716925000</v>
          </cell>
          <cell r="D88">
            <v>-190000000</v>
          </cell>
          <cell r="E88">
            <v>255644230</v>
          </cell>
          <cell r="F88">
            <v>255614230</v>
          </cell>
          <cell r="G88">
            <v>231370306.19999999</v>
          </cell>
          <cell r="H88">
            <v>108913579.7</v>
          </cell>
        </row>
        <row r="89">
          <cell r="A89">
            <v>22751103105</v>
          </cell>
          <cell r="B89" t="str">
            <v>IMPUESTO ASUMIDOS</v>
          </cell>
          <cell r="C89">
            <v>92125000</v>
          </cell>
          <cell r="D89">
            <v>-82872665</v>
          </cell>
          <cell r="E89">
            <v>0</v>
          </cell>
          <cell r="F89">
            <v>0</v>
          </cell>
          <cell r="G89">
            <v>0</v>
          </cell>
          <cell r="H89">
            <v>0</v>
          </cell>
        </row>
        <row r="90">
          <cell r="A90">
            <v>22751103106</v>
          </cell>
          <cell r="B90" t="str">
            <v>IMPUESTO PREDIAL</v>
          </cell>
          <cell r="C90">
            <v>36102416</v>
          </cell>
          <cell r="D90">
            <v>-695000</v>
          </cell>
          <cell r="E90">
            <v>34957662</v>
          </cell>
          <cell r="F90">
            <v>33104648</v>
          </cell>
          <cell r="G90">
            <v>33104648</v>
          </cell>
          <cell r="H90">
            <v>33104648</v>
          </cell>
        </row>
        <row r="91">
          <cell r="A91">
            <v>22751103108</v>
          </cell>
          <cell r="B91" t="str">
            <v>SANCIONES Y MULTAS</v>
          </cell>
          <cell r="C91">
            <v>0</v>
          </cell>
          <cell r="D91">
            <v>261141</v>
          </cell>
          <cell r="E91">
            <v>261141</v>
          </cell>
          <cell r="F91">
            <v>261141</v>
          </cell>
          <cell r="G91">
            <v>261141</v>
          </cell>
          <cell r="H91">
            <v>261141</v>
          </cell>
        </row>
        <row r="92">
          <cell r="A92">
            <v>22751104100</v>
          </cell>
          <cell r="B92" t="str">
            <v xml:space="preserve">CUOTA DE FISCALIZACION </v>
          </cell>
          <cell r="C92">
            <v>0</v>
          </cell>
          <cell r="D92">
            <v>851855132</v>
          </cell>
          <cell r="E92">
            <v>851855132</v>
          </cell>
          <cell r="F92">
            <v>851855132</v>
          </cell>
          <cell r="G92">
            <v>685540557</v>
          </cell>
          <cell r="H92">
            <v>685540557</v>
          </cell>
        </row>
        <row r="93">
          <cell r="A93">
            <v>22758100500</v>
          </cell>
          <cell r="B93" t="str">
            <v>GASTOS LEGALES</v>
          </cell>
          <cell r="C93">
            <v>21761225</v>
          </cell>
          <cell r="D93">
            <v>4045575</v>
          </cell>
          <cell r="E93">
            <v>25104612</v>
          </cell>
          <cell r="F93">
            <v>9982047</v>
          </cell>
          <cell r="G93">
            <v>9455854</v>
          </cell>
          <cell r="H93">
            <v>8628599</v>
          </cell>
        </row>
        <row r="94">
          <cell r="A94">
            <v>22851052900</v>
          </cell>
          <cell r="B94" t="str">
            <v>INDEMNIZACION DANOS A TERCEROS</v>
          </cell>
          <cell r="C94">
            <v>55321780</v>
          </cell>
          <cell r="D94">
            <v>26859310</v>
          </cell>
          <cell r="E94">
            <v>82181090</v>
          </cell>
          <cell r="F94">
            <v>71876400</v>
          </cell>
          <cell r="G94">
            <v>71337000</v>
          </cell>
          <cell r="H94">
            <v>60336000</v>
          </cell>
        </row>
        <row r="95">
          <cell r="A95">
            <v>22851119000</v>
          </cell>
          <cell r="B95" t="str">
            <v>OTROS GASTOS GENERALES</v>
          </cell>
          <cell r="C95">
            <v>33180000</v>
          </cell>
          <cell r="D95">
            <v>4887516</v>
          </cell>
          <cell r="E95">
            <v>25887516</v>
          </cell>
          <cell r="F95">
            <v>22877826</v>
          </cell>
          <cell r="G95">
            <v>14492223</v>
          </cell>
          <cell r="H95">
            <v>11005266</v>
          </cell>
        </row>
        <row r="96">
          <cell r="A96">
            <v>22855111330</v>
          </cell>
          <cell r="B96" t="str">
            <v>SEGURIDAD INDUSTRIAL</v>
          </cell>
          <cell r="C96">
            <v>399314553</v>
          </cell>
          <cell r="D96">
            <v>-156750000</v>
          </cell>
          <cell r="E96">
            <v>229045803</v>
          </cell>
          <cell r="F96">
            <v>228009909</v>
          </cell>
          <cell r="G96">
            <v>104264734</v>
          </cell>
          <cell r="H96">
            <v>103659964</v>
          </cell>
        </row>
        <row r="97">
          <cell r="A97">
            <v>22858059000</v>
          </cell>
          <cell r="B97" t="str">
            <v>OTROS GASTOS FINANCIEROS</v>
          </cell>
          <cell r="C97">
            <v>2313223000</v>
          </cell>
          <cell r="D97">
            <v>396199615</v>
          </cell>
          <cell r="E97">
            <v>2681552738</v>
          </cell>
          <cell r="F97">
            <v>2671094679</v>
          </cell>
          <cell r="G97">
            <v>2250941326.3800001</v>
          </cell>
          <cell r="H97">
            <v>1889862704.8200002</v>
          </cell>
        </row>
        <row r="98">
          <cell r="A98">
            <v>22858100501</v>
          </cell>
          <cell r="B98" t="str">
            <v>GESTION DE LA CALIDAD</v>
          </cell>
          <cell r="C98">
            <v>11400000</v>
          </cell>
          <cell r="D98">
            <v>-11400000</v>
          </cell>
          <cell r="E98">
            <v>0</v>
          </cell>
          <cell r="F98">
            <v>0</v>
          </cell>
          <cell r="G98">
            <v>0</v>
          </cell>
          <cell r="H98">
            <v>0</v>
          </cell>
        </row>
        <row r="99">
          <cell r="A99">
            <v>22951053000</v>
          </cell>
          <cell r="B99" t="str">
            <v>CAPACITACION</v>
          </cell>
          <cell r="C99">
            <v>0</v>
          </cell>
          <cell r="D99">
            <v>0</v>
          </cell>
          <cell r="E99">
            <v>0</v>
          </cell>
          <cell r="F99">
            <v>0</v>
          </cell>
          <cell r="G99">
            <v>0</v>
          </cell>
          <cell r="H99">
            <v>0</v>
          </cell>
        </row>
        <row r="100">
          <cell r="A100">
            <v>22951109008</v>
          </cell>
          <cell r="B100" t="str">
            <v>BIENESTAR SOCIAL</v>
          </cell>
          <cell r="C100">
            <v>0</v>
          </cell>
          <cell r="D100">
            <v>0</v>
          </cell>
          <cell r="E100">
            <v>0</v>
          </cell>
          <cell r="F100">
            <v>0</v>
          </cell>
          <cell r="G100">
            <v>0</v>
          </cell>
          <cell r="H100">
            <v>0</v>
          </cell>
        </row>
        <row r="101">
          <cell r="A101">
            <v>31151103001</v>
          </cell>
          <cell r="B101" t="str">
            <v>CONTRIBUCION SUPERINTENDENCIA SERVICIO PUBLICOS</v>
          </cell>
          <cell r="C101">
            <v>334630000</v>
          </cell>
          <cell r="D101">
            <v>7034000</v>
          </cell>
          <cell r="E101">
            <v>341664000</v>
          </cell>
          <cell r="F101">
            <v>341664000</v>
          </cell>
          <cell r="G101">
            <v>341664000</v>
          </cell>
          <cell r="H101">
            <v>341664000</v>
          </cell>
        </row>
        <row r="102">
          <cell r="A102">
            <v>31151103002</v>
          </cell>
          <cell r="B102" t="str">
            <v>CONTRIBUCION COMIS. REGULAC.ENERGIA GAS -CREG</v>
          </cell>
          <cell r="C102">
            <v>185000000</v>
          </cell>
          <cell r="D102">
            <v>9067386</v>
          </cell>
          <cell r="E102">
            <v>194067386</v>
          </cell>
          <cell r="F102">
            <v>194067386</v>
          </cell>
          <cell r="G102">
            <v>194067386</v>
          </cell>
          <cell r="H102">
            <v>194067386</v>
          </cell>
        </row>
        <row r="103">
          <cell r="A103">
            <v>31151103003</v>
          </cell>
          <cell r="B103" t="str">
            <v>DISTRIBUCION UTILIDADES POR GIRAR</v>
          </cell>
          <cell r="C103">
            <v>30210588000</v>
          </cell>
          <cell r="D103">
            <v>-19388302523</v>
          </cell>
          <cell r="E103">
            <v>10822285477</v>
          </cell>
          <cell r="F103">
            <v>10822285477</v>
          </cell>
          <cell r="G103">
            <v>10822285477</v>
          </cell>
          <cell r="H103">
            <v>10822285477</v>
          </cell>
        </row>
        <row r="104">
          <cell r="A104">
            <v>31151103009</v>
          </cell>
          <cell r="B104" t="str">
            <v>IMPUESTO DE RENTA Y COMPLEMENTARIOS</v>
          </cell>
          <cell r="C104">
            <v>8600396500</v>
          </cell>
          <cell r="D104">
            <v>-8052416478</v>
          </cell>
          <cell r="E104">
            <v>500000000</v>
          </cell>
          <cell r="F104">
            <v>412512450</v>
          </cell>
          <cell r="G104">
            <v>412512000</v>
          </cell>
          <cell r="H104">
            <v>412512000</v>
          </cell>
        </row>
        <row r="105">
          <cell r="A105">
            <v>32151052600</v>
          </cell>
          <cell r="B105" t="str">
            <v>PENSIONES</v>
          </cell>
          <cell r="C105">
            <v>0</v>
          </cell>
          <cell r="D105">
            <v>0</v>
          </cell>
          <cell r="E105">
            <v>0</v>
          </cell>
          <cell r="F105">
            <v>0</v>
          </cell>
          <cell r="G105">
            <v>0</v>
          </cell>
          <cell r="H105">
            <v>0</v>
          </cell>
        </row>
        <row r="106">
          <cell r="A106">
            <v>32251052400</v>
          </cell>
          <cell r="B106" t="str">
            <v>CESANTIAS: PERSONAL UNIDAD DE APOYO</v>
          </cell>
          <cell r="C106">
            <v>0</v>
          </cell>
          <cell r="D106">
            <v>0</v>
          </cell>
          <cell r="E106">
            <v>0</v>
          </cell>
          <cell r="F106">
            <v>0</v>
          </cell>
          <cell r="G106">
            <v>0</v>
          </cell>
          <cell r="H106">
            <v>0</v>
          </cell>
        </row>
        <row r="107">
          <cell r="A107">
            <v>32251052500</v>
          </cell>
          <cell r="B107" t="str">
            <v>INTERESES DE CESANTIAS: PERSONAL UNIDAD DE APOYO</v>
          </cell>
          <cell r="C107">
            <v>0</v>
          </cell>
          <cell r="D107">
            <v>0</v>
          </cell>
          <cell r="E107">
            <v>0</v>
          </cell>
          <cell r="F107">
            <v>0</v>
          </cell>
          <cell r="G107">
            <v>0</v>
          </cell>
          <cell r="H107">
            <v>0</v>
          </cell>
        </row>
        <row r="108">
          <cell r="A108">
            <v>32314701201</v>
          </cell>
          <cell r="B108" t="str">
            <v>CREDITO EMPLEADOS - FONDO DE VIVIENDA</v>
          </cell>
          <cell r="C108">
            <v>350000000</v>
          </cell>
          <cell r="D108">
            <v>0</v>
          </cell>
          <cell r="E108">
            <v>1871778</v>
          </cell>
          <cell r="F108">
            <v>0</v>
          </cell>
          <cell r="G108">
            <v>0</v>
          </cell>
          <cell r="H108">
            <v>0</v>
          </cell>
        </row>
        <row r="109">
          <cell r="A109">
            <v>32314701202</v>
          </cell>
          <cell r="B109" t="str">
            <v>CREDITO EMPLEADOS - FONDO DE SERVIC (LENTES, ENERG, VEH)</v>
          </cell>
          <cell r="C109">
            <v>9500000</v>
          </cell>
          <cell r="D109">
            <v>0</v>
          </cell>
          <cell r="E109">
            <v>9500000</v>
          </cell>
          <cell r="F109">
            <v>9300000</v>
          </cell>
          <cell r="G109">
            <v>9299681</v>
          </cell>
          <cell r="H109">
            <v>9299681</v>
          </cell>
        </row>
        <row r="110">
          <cell r="A110">
            <v>32315105410</v>
          </cell>
          <cell r="B110" t="str">
            <v>GASTOS MEDICOS Y DROGAS (CONVENCIONAL)</v>
          </cell>
          <cell r="C110">
            <v>0</v>
          </cell>
          <cell r="D110">
            <v>0</v>
          </cell>
          <cell r="E110">
            <v>0</v>
          </cell>
          <cell r="F110">
            <v>0</v>
          </cell>
          <cell r="G110">
            <v>0</v>
          </cell>
          <cell r="H110">
            <v>0</v>
          </cell>
        </row>
        <row r="111">
          <cell r="A111">
            <v>33151059000</v>
          </cell>
          <cell r="B111" t="str">
            <v>SENTENCIAS</v>
          </cell>
          <cell r="C111">
            <v>0</v>
          </cell>
          <cell r="D111">
            <v>3019156273</v>
          </cell>
          <cell r="E111">
            <v>3003893784</v>
          </cell>
          <cell r="F111">
            <v>3003893784</v>
          </cell>
          <cell r="G111">
            <v>2976702748.75</v>
          </cell>
          <cell r="H111">
            <v>2976702748.75</v>
          </cell>
        </row>
        <row r="112">
          <cell r="A112">
            <v>63116400100</v>
          </cell>
          <cell r="B112" t="str">
            <v xml:space="preserve">EDIFICIOS </v>
          </cell>
          <cell r="C112">
            <v>350000000</v>
          </cell>
          <cell r="D112">
            <v>294956887</v>
          </cell>
          <cell r="E112">
            <v>644956887</v>
          </cell>
          <cell r="F112">
            <v>174600061</v>
          </cell>
          <cell r="G112">
            <v>0</v>
          </cell>
          <cell r="H112">
            <v>0</v>
          </cell>
        </row>
        <row r="113">
          <cell r="A113">
            <v>63116400150</v>
          </cell>
          <cell r="B113" t="str">
            <v>MUEBLES ENSERES Y EQUIPO DE OFICINA</v>
          </cell>
          <cell r="C113">
            <v>0</v>
          </cell>
          <cell r="D113">
            <v>111450000</v>
          </cell>
          <cell r="E113">
            <v>111450000</v>
          </cell>
          <cell r="F113">
            <v>88749804</v>
          </cell>
          <cell r="G113">
            <v>64041801</v>
          </cell>
          <cell r="H113">
            <v>31356501</v>
          </cell>
        </row>
        <row r="114">
          <cell r="A114">
            <v>63116700200</v>
          </cell>
          <cell r="B114" t="str">
            <v>SISTEMATIZACION</v>
          </cell>
          <cell r="C114">
            <v>1936500000</v>
          </cell>
          <cell r="D114">
            <v>-484385947</v>
          </cell>
          <cell r="E114">
            <v>1337499932.0000002</v>
          </cell>
          <cell r="F114">
            <v>1047404113</v>
          </cell>
          <cell r="G114">
            <v>374009214.86000001</v>
          </cell>
          <cell r="H114">
            <v>340952520.86000001</v>
          </cell>
        </row>
        <row r="115">
          <cell r="A115">
            <v>63119109010</v>
          </cell>
          <cell r="B115" t="str">
            <v>PLAN DE CONTINGENCIA CENS</v>
          </cell>
          <cell r="C115">
            <v>70000000</v>
          </cell>
          <cell r="D115">
            <v>-70000000</v>
          </cell>
          <cell r="E115">
            <v>0</v>
          </cell>
          <cell r="F115">
            <v>0</v>
          </cell>
          <cell r="G115">
            <v>0</v>
          </cell>
          <cell r="H115">
            <v>0</v>
          </cell>
        </row>
        <row r="116">
          <cell r="A116">
            <v>63119109020</v>
          </cell>
          <cell r="B116" t="str">
            <v>COMUNICACIONES</v>
          </cell>
          <cell r="C116">
            <v>20000000</v>
          </cell>
          <cell r="D116">
            <v>8500000</v>
          </cell>
          <cell r="E116">
            <v>27972000</v>
          </cell>
          <cell r="F116">
            <v>26982504</v>
          </cell>
          <cell r="G116">
            <v>26982504</v>
          </cell>
          <cell r="H116">
            <v>23958247</v>
          </cell>
        </row>
        <row r="117">
          <cell r="A117" t="str">
            <v>(en blanco)</v>
          </cell>
          <cell r="B117" t="str">
            <v>(en blanco)</v>
          </cell>
        </row>
        <row r="118">
          <cell r="A118" t="str">
            <v>Total general</v>
          </cell>
          <cell r="C118">
            <v>86536870673</v>
          </cell>
          <cell r="D118">
            <v>-22525420406</v>
          </cell>
          <cell r="E118">
            <v>62104686982.339996</v>
          </cell>
          <cell r="F118">
            <v>55185742390.020004</v>
          </cell>
          <cell r="G118">
            <v>50986717038.209999</v>
          </cell>
          <cell r="H118">
            <v>49397887732.150002</v>
          </cell>
        </row>
        <row r="121">
          <cell r="A121">
            <v>22251109005</v>
          </cell>
        </row>
        <row r="122">
          <cell r="H122">
            <v>0</v>
          </cell>
        </row>
      </sheetData>
      <sheetData sheetId="10">
        <row r="1">
          <cell r="A1">
            <v>1</v>
          </cell>
          <cell r="B1">
            <v>2</v>
          </cell>
          <cell r="C1">
            <v>3</v>
          </cell>
          <cell r="D1">
            <v>4</v>
          </cell>
          <cell r="E1">
            <v>5</v>
          </cell>
          <cell r="F1">
            <v>6</v>
          </cell>
          <cell r="G1">
            <v>7</v>
          </cell>
          <cell r="H1">
            <v>8</v>
          </cell>
        </row>
        <row r="2">
          <cell r="C2" t="str">
            <v>Datos</v>
          </cell>
        </row>
        <row r="3">
          <cell r="A3" t="str">
            <v>menv_partida</v>
          </cell>
          <cell r="B3" t="str">
            <v>parc_nombre</v>
          </cell>
          <cell r="C3" t="str">
            <v>Suma de menv_presupuesto</v>
          </cell>
          <cell r="D3" t="str">
            <v>Suma de menv_modificacion</v>
          </cell>
          <cell r="E3" t="str">
            <v>Suma de menv_reserva</v>
          </cell>
          <cell r="F3" t="str">
            <v>Suma de menv_compromiso</v>
          </cell>
          <cell r="G3" t="str">
            <v>Suma de menv_ejecutado</v>
          </cell>
          <cell r="H3" t="str">
            <v>Suma de menv_pagado</v>
          </cell>
        </row>
        <row r="4">
          <cell r="A4">
            <v>21151050101</v>
          </cell>
          <cell r="B4" t="str">
            <v>SALARIO INTEGRAL</v>
          </cell>
          <cell r="C4">
            <v>109427338</v>
          </cell>
          <cell r="D4">
            <v>0</v>
          </cell>
          <cell r="E4">
            <v>109427338</v>
          </cell>
          <cell r="F4">
            <v>67773969</v>
          </cell>
          <cell r="G4">
            <v>67773969</v>
          </cell>
          <cell r="H4">
            <v>67773969</v>
          </cell>
        </row>
        <row r="5">
          <cell r="A5">
            <v>21151050401</v>
          </cell>
          <cell r="B5" t="str">
            <v>GASTOS DE REPRESENTACION</v>
          </cell>
          <cell r="C5">
            <v>0</v>
          </cell>
          <cell r="D5">
            <v>44000000</v>
          </cell>
          <cell r="E5">
            <v>40000000</v>
          </cell>
          <cell r="F5">
            <v>0</v>
          </cell>
          <cell r="G5">
            <v>0</v>
          </cell>
          <cell r="H5">
            <v>0</v>
          </cell>
        </row>
        <row r="6">
          <cell r="A6">
            <v>21151053008</v>
          </cell>
          <cell r="B6" t="str">
            <v>GASTOS MEDICOS Y DROGAS(CONVENCIONALES)</v>
          </cell>
          <cell r="C6">
            <v>0</v>
          </cell>
          <cell r="D6">
            <v>0</v>
          </cell>
          <cell r="E6">
            <v>0</v>
          </cell>
          <cell r="F6">
            <v>0</v>
          </cell>
          <cell r="G6">
            <v>0</v>
          </cell>
          <cell r="H6">
            <v>0</v>
          </cell>
        </row>
        <row r="7">
          <cell r="A7">
            <v>21175050100</v>
          </cell>
          <cell r="B7" t="str">
            <v>SUELDO PERSONAL DE NOMINA</v>
          </cell>
          <cell r="C7">
            <v>5644678742</v>
          </cell>
          <cell r="D7">
            <v>-1014318929</v>
          </cell>
          <cell r="E7">
            <v>4630359813</v>
          </cell>
          <cell r="F7">
            <v>4146613078</v>
          </cell>
          <cell r="G7">
            <v>4128437332</v>
          </cell>
          <cell r="H7">
            <v>4120084280</v>
          </cell>
        </row>
        <row r="8">
          <cell r="A8">
            <v>21175050300</v>
          </cell>
          <cell r="B8" t="str">
            <v>HORAS EXTRAS, DOMINICALES Y FESTIVOS</v>
          </cell>
          <cell r="C8">
            <v>730211467</v>
          </cell>
          <cell r="D8">
            <v>99000000</v>
          </cell>
          <cell r="E8">
            <v>829211467</v>
          </cell>
          <cell r="F8">
            <v>688719400</v>
          </cell>
          <cell r="G8">
            <v>684831019</v>
          </cell>
          <cell r="H8">
            <v>682272203</v>
          </cell>
        </row>
        <row r="9">
          <cell r="A9">
            <v>21175050400</v>
          </cell>
          <cell r="B9" t="str">
            <v>INCAPACIDADES</v>
          </cell>
          <cell r="C9">
            <v>48950053</v>
          </cell>
          <cell r="D9">
            <v>54000000</v>
          </cell>
          <cell r="E9">
            <v>102950053</v>
          </cell>
          <cell r="F9">
            <v>39288909</v>
          </cell>
          <cell r="G9">
            <v>39288909</v>
          </cell>
          <cell r="H9">
            <v>38674492</v>
          </cell>
        </row>
        <row r="10">
          <cell r="A10">
            <v>21175050401</v>
          </cell>
          <cell r="B10" t="str">
            <v>COSTOS DE REPRESENTACION</v>
          </cell>
          <cell r="C10">
            <v>0</v>
          </cell>
          <cell r="D10">
            <v>21185859</v>
          </cell>
          <cell r="E10">
            <v>21185859</v>
          </cell>
          <cell r="F10">
            <v>21185859</v>
          </cell>
          <cell r="G10">
            <v>21185859</v>
          </cell>
          <cell r="H10">
            <v>21185859</v>
          </cell>
        </row>
        <row r="11">
          <cell r="A11">
            <v>21175051200</v>
          </cell>
          <cell r="B11" t="str">
            <v>PRIMA DE SERVICIOS</v>
          </cell>
          <cell r="C11">
            <v>743311529</v>
          </cell>
          <cell r="D11">
            <v>0</v>
          </cell>
          <cell r="E11">
            <v>743311529</v>
          </cell>
          <cell r="F11">
            <v>318780041</v>
          </cell>
          <cell r="G11">
            <v>318780041</v>
          </cell>
          <cell r="H11">
            <v>318780041</v>
          </cell>
        </row>
        <row r="12">
          <cell r="A12">
            <v>21175051300</v>
          </cell>
          <cell r="B12" t="str">
            <v>PRIMA DE VACACIONES</v>
          </cell>
          <cell r="C12">
            <v>545095122</v>
          </cell>
          <cell r="D12">
            <v>109500000</v>
          </cell>
          <cell r="E12">
            <v>654591123</v>
          </cell>
          <cell r="F12">
            <v>324716812</v>
          </cell>
          <cell r="G12">
            <v>324716812</v>
          </cell>
          <cell r="H12">
            <v>312863463</v>
          </cell>
        </row>
        <row r="13">
          <cell r="A13">
            <v>21175051500</v>
          </cell>
          <cell r="B13" t="str">
            <v>PRIMAS EXTRALEGALES</v>
          </cell>
          <cell r="C13">
            <v>1238852601</v>
          </cell>
          <cell r="D13">
            <v>-50000000</v>
          </cell>
          <cell r="E13">
            <v>1188852601</v>
          </cell>
          <cell r="F13">
            <v>531300009</v>
          </cell>
          <cell r="G13">
            <v>531300009</v>
          </cell>
          <cell r="H13">
            <v>531300009</v>
          </cell>
        </row>
        <row r="14">
          <cell r="A14">
            <v>21175051700</v>
          </cell>
          <cell r="B14" t="str">
            <v>PRIMA DE ANTIGUEDAD</v>
          </cell>
          <cell r="C14">
            <v>732302501</v>
          </cell>
          <cell r="D14">
            <v>194000000</v>
          </cell>
          <cell r="E14">
            <v>926302501</v>
          </cell>
          <cell r="F14">
            <v>675179339</v>
          </cell>
          <cell r="G14">
            <v>673579339</v>
          </cell>
          <cell r="H14">
            <v>637589023</v>
          </cell>
        </row>
        <row r="15">
          <cell r="A15">
            <v>21175051800</v>
          </cell>
          <cell r="B15" t="str">
            <v>VACACIONES</v>
          </cell>
          <cell r="C15">
            <v>545095136</v>
          </cell>
          <cell r="D15">
            <v>104500000</v>
          </cell>
          <cell r="E15">
            <v>649595136</v>
          </cell>
          <cell r="F15">
            <v>337822092</v>
          </cell>
          <cell r="G15">
            <v>330292753</v>
          </cell>
          <cell r="H15">
            <v>328322395</v>
          </cell>
        </row>
        <row r="16">
          <cell r="A16">
            <v>21175052000</v>
          </cell>
          <cell r="B16" t="str">
            <v>BONIFICACIONES (LINEA VIVA, TURNOS INGENIEROS, OTRAS)</v>
          </cell>
          <cell r="C16">
            <v>111674752</v>
          </cell>
          <cell r="D16">
            <v>116400000</v>
          </cell>
          <cell r="E16">
            <v>228074752</v>
          </cell>
          <cell r="F16">
            <v>181446443</v>
          </cell>
          <cell r="G16">
            <v>181096993</v>
          </cell>
          <cell r="H16">
            <v>178507003</v>
          </cell>
        </row>
        <row r="17">
          <cell r="A17">
            <v>21175052200</v>
          </cell>
          <cell r="B17" t="str">
            <v>PRIMA O SUBSIDIO DE ALIMENTACION</v>
          </cell>
          <cell r="C17">
            <v>185120000</v>
          </cell>
          <cell r="D17">
            <v>19000000</v>
          </cell>
          <cell r="E17">
            <v>204120000</v>
          </cell>
          <cell r="F17">
            <v>167662829</v>
          </cell>
          <cell r="G17">
            <v>167208221</v>
          </cell>
          <cell r="H17">
            <v>166377827</v>
          </cell>
        </row>
        <row r="18">
          <cell r="A18">
            <v>21175052300</v>
          </cell>
          <cell r="B18" t="str">
            <v>AUXILIO DE TRANSPORTE</v>
          </cell>
          <cell r="C18">
            <v>680328743</v>
          </cell>
          <cell r="D18">
            <v>83000000</v>
          </cell>
          <cell r="E18">
            <v>763328743</v>
          </cell>
          <cell r="F18">
            <v>578368107</v>
          </cell>
          <cell r="G18">
            <v>578368107</v>
          </cell>
          <cell r="H18">
            <v>535701848</v>
          </cell>
        </row>
        <row r="19">
          <cell r="A19">
            <v>21175052400</v>
          </cell>
          <cell r="B19" t="str">
            <v>CESANTIAS - COSTOS</v>
          </cell>
          <cell r="C19">
            <v>759863696</v>
          </cell>
          <cell r="D19">
            <v>870000000</v>
          </cell>
          <cell r="E19">
            <v>1629863696</v>
          </cell>
          <cell r="F19">
            <v>1213147051</v>
          </cell>
          <cell r="G19">
            <v>953372948</v>
          </cell>
          <cell r="H19">
            <v>951489084</v>
          </cell>
        </row>
        <row r="20">
          <cell r="A20">
            <v>21175052500</v>
          </cell>
          <cell r="B20" t="str">
            <v>INTERESES DE CESANTIAS -  COSTOS</v>
          </cell>
          <cell r="C20">
            <v>180000000</v>
          </cell>
          <cell r="D20">
            <v>64000000</v>
          </cell>
          <cell r="E20">
            <v>243566689</v>
          </cell>
          <cell r="F20">
            <v>235038999</v>
          </cell>
          <cell r="G20">
            <v>227951607</v>
          </cell>
          <cell r="H20">
            <v>227951607</v>
          </cell>
        </row>
        <row r="21">
          <cell r="A21">
            <v>21175053001</v>
          </cell>
          <cell r="B21" t="str">
            <v>BIENESTAR SOCIAL</v>
          </cell>
          <cell r="C21">
            <v>1348104180</v>
          </cell>
          <cell r="D21">
            <v>-868842037</v>
          </cell>
          <cell r="E21">
            <v>428976855</v>
          </cell>
          <cell r="F21">
            <v>254471828</v>
          </cell>
          <cell r="G21">
            <v>244793695</v>
          </cell>
          <cell r="H21">
            <v>237432014</v>
          </cell>
        </row>
        <row r="22">
          <cell r="A22">
            <v>21175053002</v>
          </cell>
          <cell r="B22" t="str">
            <v>CAPACITACION</v>
          </cell>
          <cell r="C22">
            <v>245410962</v>
          </cell>
          <cell r="D22">
            <v>-60000000</v>
          </cell>
          <cell r="E22">
            <v>171189150</v>
          </cell>
          <cell r="F22">
            <v>24903804</v>
          </cell>
          <cell r="G22">
            <v>20432643</v>
          </cell>
          <cell r="H22">
            <v>20432643</v>
          </cell>
        </row>
        <row r="23">
          <cell r="A23">
            <v>21175053003</v>
          </cell>
          <cell r="B23" t="str">
            <v>COSTOS MEDICOS Y DROGAS (CONVENCIONALES)</v>
          </cell>
          <cell r="C23">
            <v>29166000</v>
          </cell>
          <cell r="D23">
            <v>1900000</v>
          </cell>
          <cell r="E23">
            <v>26966000</v>
          </cell>
          <cell r="F23">
            <v>24762384</v>
          </cell>
          <cell r="G23">
            <v>12640766</v>
          </cell>
          <cell r="H23">
            <v>12472574</v>
          </cell>
        </row>
        <row r="24">
          <cell r="A24">
            <v>21175053004</v>
          </cell>
          <cell r="B24" t="str">
            <v>COSTOS DEPORTIVOS Y RECREACION</v>
          </cell>
          <cell r="C24">
            <v>419916019</v>
          </cell>
          <cell r="D24">
            <v>-190611250</v>
          </cell>
          <cell r="E24">
            <v>173948077</v>
          </cell>
          <cell r="F24">
            <v>159377055</v>
          </cell>
          <cell r="G24">
            <v>130327015</v>
          </cell>
          <cell r="H24">
            <v>128295100</v>
          </cell>
        </row>
        <row r="25">
          <cell r="A25">
            <v>21175053006</v>
          </cell>
          <cell r="B25" t="str">
            <v>AUXILIOS Y SERVICIOS CONVENCIONALES</v>
          </cell>
          <cell r="C25">
            <v>30226539</v>
          </cell>
          <cell r="D25">
            <v>0</v>
          </cell>
          <cell r="E25">
            <v>30226539</v>
          </cell>
          <cell r="F25">
            <v>14542519</v>
          </cell>
          <cell r="G25">
            <v>14542519</v>
          </cell>
          <cell r="H25">
            <v>14542519</v>
          </cell>
        </row>
        <row r="26">
          <cell r="A26">
            <v>21175053007</v>
          </cell>
          <cell r="B26" t="str">
            <v xml:space="preserve">AUXILIO DE ESTUDIO </v>
          </cell>
          <cell r="C26">
            <v>0</v>
          </cell>
          <cell r="D26">
            <v>625732177</v>
          </cell>
          <cell r="E26">
            <v>624829860</v>
          </cell>
          <cell r="F26">
            <v>510546000</v>
          </cell>
          <cell r="G26">
            <v>507455000</v>
          </cell>
          <cell r="H26">
            <v>507455000</v>
          </cell>
        </row>
        <row r="27">
          <cell r="A27">
            <v>21175054600</v>
          </cell>
          <cell r="B27" t="str">
            <v>CONTRATOS DE PERSONAL TEMPORAL (COSTOS)</v>
          </cell>
          <cell r="C27">
            <v>952000000</v>
          </cell>
          <cell r="D27">
            <v>805970394</v>
          </cell>
          <cell r="E27">
            <v>1750471520.6299999</v>
          </cell>
          <cell r="F27">
            <v>1750471520.6299999</v>
          </cell>
          <cell r="G27">
            <v>1287896674</v>
          </cell>
          <cell r="H27">
            <v>1205494889</v>
          </cell>
        </row>
        <row r="28">
          <cell r="A28">
            <v>21251050600</v>
          </cell>
          <cell r="B28" t="str">
            <v>REMUNERACION SERVICIOS TECNICOS</v>
          </cell>
          <cell r="C28">
            <v>0</v>
          </cell>
          <cell r="D28">
            <v>0</v>
          </cell>
          <cell r="E28">
            <v>0</v>
          </cell>
          <cell r="F28">
            <v>0</v>
          </cell>
          <cell r="G28">
            <v>0</v>
          </cell>
          <cell r="H28">
            <v>0</v>
          </cell>
        </row>
        <row r="29">
          <cell r="A29">
            <v>21251101400</v>
          </cell>
          <cell r="B29" t="str">
            <v>HONORARIOS</v>
          </cell>
          <cell r="C29">
            <v>2538162296</v>
          </cell>
          <cell r="D29">
            <v>480820706</v>
          </cell>
          <cell r="E29">
            <v>2532070395</v>
          </cell>
          <cell r="F29">
            <v>2383287407</v>
          </cell>
          <cell r="G29">
            <v>1659121997</v>
          </cell>
          <cell r="H29">
            <v>1594262573</v>
          </cell>
        </row>
        <row r="30">
          <cell r="A30">
            <v>21275050601</v>
          </cell>
          <cell r="B30" t="str">
            <v>REMUNERACION SERVICIOS TECNICOS</v>
          </cell>
          <cell r="C30">
            <v>3302007345</v>
          </cell>
          <cell r="D30">
            <v>-3302007345</v>
          </cell>
          <cell r="E30">
            <v>0</v>
          </cell>
          <cell r="F30">
            <v>0</v>
          </cell>
          <cell r="G30">
            <v>0</v>
          </cell>
          <cell r="H30">
            <v>0</v>
          </cell>
        </row>
        <row r="31">
          <cell r="A31">
            <v>21351053500</v>
          </cell>
          <cell r="B31" t="str">
            <v>APORTES CAJA DE COMPENSACION FAMILIAR</v>
          </cell>
          <cell r="C31">
            <v>22412915</v>
          </cell>
          <cell r="D31">
            <v>-22412915</v>
          </cell>
          <cell r="E31">
            <v>0</v>
          </cell>
          <cell r="F31">
            <v>0</v>
          </cell>
          <cell r="G31">
            <v>0</v>
          </cell>
          <cell r="H31">
            <v>0</v>
          </cell>
        </row>
        <row r="32">
          <cell r="A32">
            <v>21375053500</v>
          </cell>
          <cell r="B32" t="str">
            <v>APORTES CAJA DE COMPENSACION FAMILIAR</v>
          </cell>
          <cell r="C32">
            <v>400754235</v>
          </cell>
          <cell r="D32">
            <v>-11000000</v>
          </cell>
          <cell r="E32">
            <v>389754235</v>
          </cell>
          <cell r="F32">
            <v>263091260</v>
          </cell>
          <cell r="G32">
            <v>263091260</v>
          </cell>
          <cell r="H32">
            <v>241741260</v>
          </cell>
        </row>
        <row r="33">
          <cell r="A33">
            <v>21475053400</v>
          </cell>
          <cell r="B33" t="str">
            <v>APORTES A FONDOS PENSIONALES</v>
          </cell>
          <cell r="C33">
            <v>1753299590</v>
          </cell>
          <cell r="D33">
            <v>-351000000</v>
          </cell>
          <cell r="E33">
            <v>1402299590</v>
          </cell>
          <cell r="F33">
            <v>1091294503</v>
          </cell>
          <cell r="G33">
            <v>1049555152</v>
          </cell>
          <cell r="H33">
            <v>966576663</v>
          </cell>
        </row>
        <row r="34">
          <cell r="A34">
            <v>21475053600</v>
          </cell>
          <cell r="B34" t="str">
            <v>APORTES AL I.C.B.F.</v>
          </cell>
          <cell r="C34">
            <v>300565672</v>
          </cell>
          <cell r="D34">
            <v>-14000000</v>
          </cell>
          <cell r="E34">
            <v>286565672</v>
          </cell>
          <cell r="F34">
            <v>197302220</v>
          </cell>
          <cell r="G34">
            <v>197302220</v>
          </cell>
          <cell r="H34">
            <v>181291120</v>
          </cell>
        </row>
        <row r="35">
          <cell r="A35">
            <v>21475053700</v>
          </cell>
          <cell r="B35" t="str">
            <v>APORTES A SEGURIDAD SOCIAL</v>
          </cell>
          <cell r="C35">
            <v>2161665429</v>
          </cell>
          <cell r="D35">
            <v>-962970551</v>
          </cell>
          <cell r="E35">
            <v>1150665429</v>
          </cell>
          <cell r="F35">
            <v>850554033</v>
          </cell>
          <cell r="G35">
            <v>814927820</v>
          </cell>
          <cell r="H35">
            <v>749477646</v>
          </cell>
        </row>
        <row r="36">
          <cell r="A36">
            <v>21475053800</v>
          </cell>
          <cell r="B36" t="str">
            <v>APORTES AL SENA</v>
          </cell>
          <cell r="C36">
            <v>200377117</v>
          </cell>
          <cell r="D36">
            <v>16000000</v>
          </cell>
          <cell r="E36">
            <v>216377117</v>
          </cell>
          <cell r="F36">
            <v>131537780</v>
          </cell>
          <cell r="G36">
            <v>131537780</v>
          </cell>
          <cell r="H36">
            <v>120862980</v>
          </cell>
        </row>
        <row r="37">
          <cell r="A37">
            <v>21475054400</v>
          </cell>
          <cell r="B37" t="str">
            <v>RIESGOS PROFESIONALES</v>
          </cell>
          <cell r="C37">
            <v>261023749</v>
          </cell>
          <cell r="D37">
            <v>74000000</v>
          </cell>
          <cell r="E37">
            <v>335023749</v>
          </cell>
          <cell r="F37">
            <v>205061123</v>
          </cell>
          <cell r="G37">
            <v>201000523</v>
          </cell>
          <cell r="H37">
            <v>184306711</v>
          </cell>
        </row>
        <row r="38">
          <cell r="A38">
            <v>22051109001</v>
          </cell>
          <cell r="B38" t="str">
            <v>ELEMENTOS DEVOLUTIVOS</v>
          </cell>
          <cell r="C38">
            <v>155849490</v>
          </cell>
          <cell r="D38">
            <v>-5718000</v>
          </cell>
          <cell r="E38">
            <v>22453589</v>
          </cell>
          <cell r="F38">
            <v>18451573</v>
          </cell>
          <cell r="G38">
            <v>11072343</v>
          </cell>
          <cell r="H38">
            <v>10496449</v>
          </cell>
        </row>
        <row r="39">
          <cell r="A39">
            <v>22151053100</v>
          </cell>
          <cell r="B39" t="str">
            <v>DOTACION Y SUMINISTROS A TRABAJADORES</v>
          </cell>
          <cell r="C39">
            <v>530247104</v>
          </cell>
          <cell r="D39">
            <v>259810000</v>
          </cell>
          <cell r="E39">
            <v>765508132</v>
          </cell>
          <cell r="F39">
            <v>462882395</v>
          </cell>
          <cell r="G39">
            <v>436464657</v>
          </cell>
          <cell r="H39">
            <v>383092100</v>
          </cell>
        </row>
        <row r="40">
          <cell r="A40">
            <v>22151054100</v>
          </cell>
          <cell r="B40" t="str">
            <v>GASTOS MEDICOS Y DROGAS (BOTIQUIN)</v>
          </cell>
          <cell r="C40">
            <v>5232000</v>
          </cell>
          <cell r="D40">
            <v>2500000</v>
          </cell>
          <cell r="E40">
            <v>6897360</v>
          </cell>
          <cell r="F40">
            <v>6425259</v>
          </cell>
          <cell r="G40">
            <v>5550259</v>
          </cell>
          <cell r="H40">
            <v>5247023</v>
          </cell>
        </row>
        <row r="41">
          <cell r="A41">
            <v>22151101700</v>
          </cell>
          <cell r="B41" t="str">
            <v>FOTOCOPIAS, UTILES DE ESCRITORIO Y PAPELERIA</v>
          </cell>
          <cell r="C41">
            <v>150058399</v>
          </cell>
          <cell r="D41">
            <v>-12000000</v>
          </cell>
          <cell r="E41">
            <v>121228345</v>
          </cell>
          <cell r="F41">
            <v>107051763</v>
          </cell>
          <cell r="G41">
            <v>74623362</v>
          </cell>
          <cell r="H41">
            <v>53156296</v>
          </cell>
        </row>
        <row r="42">
          <cell r="A42">
            <v>22151109002</v>
          </cell>
          <cell r="B42" t="str">
            <v>COMBUSTIBLE PARA VEHICULOS</v>
          </cell>
          <cell r="C42">
            <v>310710000</v>
          </cell>
          <cell r="D42">
            <v>12057258</v>
          </cell>
          <cell r="E42">
            <v>307113892</v>
          </cell>
          <cell r="F42">
            <v>304204742</v>
          </cell>
          <cell r="G42">
            <v>241290968</v>
          </cell>
          <cell r="H42">
            <v>234487242</v>
          </cell>
        </row>
        <row r="43">
          <cell r="A43">
            <v>22151109003</v>
          </cell>
          <cell r="B43" t="str">
            <v>LLANTAS Y NEUMATICOS</v>
          </cell>
          <cell r="C43">
            <v>65646521</v>
          </cell>
          <cell r="D43">
            <v>12150000</v>
          </cell>
          <cell r="E43">
            <v>77696595</v>
          </cell>
          <cell r="F43">
            <v>74185555</v>
          </cell>
          <cell r="G43">
            <v>57124375</v>
          </cell>
          <cell r="H43">
            <v>46212132</v>
          </cell>
        </row>
        <row r="44">
          <cell r="A44">
            <v>22151109005</v>
          </cell>
          <cell r="B44" t="str">
            <v>MATERIALES VARIOS</v>
          </cell>
          <cell r="C44">
            <v>0</v>
          </cell>
          <cell r="D44">
            <v>81230800</v>
          </cell>
          <cell r="E44">
            <v>66057800</v>
          </cell>
          <cell r="F44">
            <v>63229373</v>
          </cell>
          <cell r="G44">
            <v>57224884</v>
          </cell>
          <cell r="H44">
            <v>17780566</v>
          </cell>
        </row>
        <row r="45">
          <cell r="A45">
            <v>22251101501</v>
          </cell>
          <cell r="B45" t="str">
            <v>MANTENIMIENTO DE EDIFICACIONES</v>
          </cell>
          <cell r="C45">
            <v>0</v>
          </cell>
          <cell r="D45">
            <v>0</v>
          </cell>
          <cell r="E45">
            <v>0</v>
          </cell>
          <cell r="F45">
            <v>0</v>
          </cell>
          <cell r="G45">
            <v>0</v>
          </cell>
          <cell r="H45">
            <v>0</v>
          </cell>
        </row>
        <row r="46">
          <cell r="A46">
            <v>22251101700</v>
          </cell>
          <cell r="B46" t="str">
            <v>MATERIALES ELECTRICOS</v>
          </cell>
          <cell r="C46">
            <v>0</v>
          </cell>
          <cell r="D46">
            <v>0</v>
          </cell>
          <cell r="E46">
            <v>0</v>
          </cell>
          <cell r="F46">
            <v>0</v>
          </cell>
          <cell r="G46">
            <v>0</v>
          </cell>
          <cell r="H46">
            <v>0</v>
          </cell>
        </row>
        <row r="47">
          <cell r="A47">
            <v>22251101801</v>
          </cell>
          <cell r="B47" t="str">
            <v>REPARACIONES LOCATIVAS</v>
          </cell>
          <cell r="C47">
            <v>30000000</v>
          </cell>
          <cell r="D47">
            <v>-30000000</v>
          </cell>
          <cell r="E47">
            <v>0</v>
          </cell>
          <cell r="F47">
            <v>0</v>
          </cell>
          <cell r="G47">
            <v>0</v>
          </cell>
          <cell r="H47">
            <v>0</v>
          </cell>
        </row>
        <row r="48">
          <cell r="A48">
            <v>22251101802</v>
          </cell>
          <cell r="B48" t="str">
            <v>REPARACION EQUIPOS POR TERCEROS</v>
          </cell>
          <cell r="C48">
            <v>0</v>
          </cell>
          <cell r="D48">
            <v>0</v>
          </cell>
          <cell r="E48">
            <v>0</v>
          </cell>
          <cell r="F48">
            <v>0</v>
          </cell>
          <cell r="G48">
            <v>0</v>
          </cell>
          <cell r="H48">
            <v>0</v>
          </cell>
        </row>
        <row r="49">
          <cell r="A49">
            <v>22251101803</v>
          </cell>
          <cell r="B49" t="str">
            <v>REPARACION VEHICULOS POR TERCEROS</v>
          </cell>
          <cell r="C49">
            <v>26300000</v>
          </cell>
          <cell r="D49">
            <v>-11300000</v>
          </cell>
          <cell r="E49">
            <v>10000000</v>
          </cell>
          <cell r="F49">
            <v>9990000</v>
          </cell>
          <cell r="G49">
            <v>0</v>
          </cell>
          <cell r="H49">
            <v>0</v>
          </cell>
        </row>
        <row r="50">
          <cell r="A50">
            <v>22251102001</v>
          </cell>
          <cell r="B50" t="str">
            <v>AGUA</v>
          </cell>
          <cell r="C50">
            <v>204880750</v>
          </cell>
          <cell r="D50">
            <v>-183175062</v>
          </cell>
          <cell r="E50">
            <v>21006385</v>
          </cell>
          <cell r="F50">
            <v>18954551</v>
          </cell>
          <cell r="G50">
            <v>13898273</v>
          </cell>
          <cell r="H50">
            <v>12958526</v>
          </cell>
        </row>
        <row r="51">
          <cell r="A51">
            <v>22251102002</v>
          </cell>
          <cell r="B51" t="str">
            <v>TELECOMUNICACIONES</v>
          </cell>
          <cell r="C51">
            <v>174202000</v>
          </cell>
          <cell r="D51">
            <v>624884821</v>
          </cell>
          <cell r="E51">
            <v>730515921</v>
          </cell>
          <cell r="F51">
            <v>684229249</v>
          </cell>
          <cell r="G51">
            <v>542092906.91000009</v>
          </cell>
          <cell r="H51">
            <v>530409013.91000003</v>
          </cell>
        </row>
        <row r="52">
          <cell r="A52">
            <v>22251102003</v>
          </cell>
          <cell r="B52" t="str">
            <v>ASEO Y RECOLECCION DE RESIDUOS</v>
          </cell>
          <cell r="C52">
            <v>138649000</v>
          </cell>
          <cell r="D52">
            <v>-132247500</v>
          </cell>
          <cell r="E52">
            <v>4674000</v>
          </cell>
          <cell r="F52">
            <v>3071953</v>
          </cell>
          <cell r="G52">
            <v>2683501</v>
          </cell>
          <cell r="H52">
            <v>2683501</v>
          </cell>
        </row>
        <row r="53">
          <cell r="A53">
            <v>22251103500</v>
          </cell>
          <cell r="B53" t="str">
            <v>VIGILANCIA</v>
          </cell>
          <cell r="C53">
            <v>1748888000</v>
          </cell>
          <cell r="D53">
            <v>-172535867</v>
          </cell>
          <cell r="E53">
            <v>1319207870</v>
          </cell>
          <cell r="F53">
            <v>1267830045</v>
          </cell>
          <cell r="G53">
            <v>1104045492</v>
          </cell>
          <cell r="H53">
            <v>1012661238</v>
          </cell>
        </row>
        <row r="54">
          <cell r="A54">
            <v>22251104001</v>
          </cell>
          <cell r="B54" t="str">
            <v>CONTRATOS DE ADMINISTRACION (OUTSOURCING)</v>
          </cell>
          <cell r="C54">
            <v>0</v>
          </cell>
          <cell r="D54">
            <v>0</v>
          </cell>
          <cell r="E54">
            <v>0</v>
          </cell>
          <cell r="F54">
            <v>0</v>
          </cell>
          <cell r="G54">
            <v>0</v>
          </cell>
          <cell r="H54">
            <v>0</v>
          </cell>
        </row>
        <row r="55">
          <cell r="A55">
            <v>22251104002</v>
          </cell>
          <cell r="B55" t="str">
            <v>CONTROL DE ACCESO</v>
          </cell>
          <cell r="C55">
            <v>298497935</v>
          </cell>
          <cell r="D55">
            <v>-298497935</v>
          </cell>
          <cell r="E55">
            <v>0</v>
          </cell>
          <cell r="F55">
            <v>0</v>
          </cell>
          <cell r="G55">
            <v>0</v>
          </cell>
          <cell r="H55">
            <v>0</v>
          </cell>
        </row>
        <row r="56">
          <cell r="A56">
            <v>22251109000</v>
          </cell>
          <cell r="B56" t="str">
            <v>REPUESTOS PARA VEHICULOS</v>
          </cell>
          <cell r="C56">
            <v>111011000</v>
          </cell>
          <cell r="D56">
            <v>82441809</v>
          </cell>
          <cell r="E56">
            <v>172220642</v>
          </cell>
          <cell r="F56">
            <v>169983166</v>
          </cell>
          <cell r="G56">
            <v>157760018</v>
          </cell>
          <cell r="H56">
            <v>153079958</v>
          </cell>
        </row>
        <row r="57">
          <cell r="A57">
            <v>22251109001</v>
          </cell>
          <cell r="B57" t="str">
            <v>GRASAS Y LUBRICANTES</v>
          </cell>
          <cell r="C57">
            <v>10043000</v>
          </cell>
          <cell r="D57">
            <v>-10043000</v>
          </cell>
          <cell r="E57">
            <v>0</v>
          </cell>
          <cell r="F57">
            <v>0</v>
          </cell>
          <cell r="G57">
            <v>0</v>
          </cell>
          <cell r="H57">
            <v>0</v>
          </cell>
        </row>
        <row r="58">
          <cell r="A58">
            <v>22251109002</v>
          </cell>
          <cell r="B58" t="str">
            <v>LAVADO Y ENGRASE</v>
          </cell>
          <cell r="C58">
            <v>52094000</v>
          </cell>
          <cell r="D58">
            <v>-1513873</v>
          </cell>
          <cell r="E58">
            <v>49798962</v>
          </cell>
          <cell r="F58">
            <v>49267808</v>
          </cell>
          <cell r="G58">
            <v>36444268</v>
          </cell>
          <cell r="H58">
            <v>31888705</v>
          </cell>
        </row>
        <row r="59">
          <cell r="A59">
            <v>22251109004</v>
          </cell>
          <cell r="B59" t="str">
            <v>SERVICIO DE ASEO, CAFETERIA, RESTAURANTE Y LAVANDERIA</v>
          </cell>
          <cell r="C59">
            <v>175474000</v>
          </cell>
          <cell r="D59">
            <v>-16431128</v>
          </cell>
          <cell r="E59">
            <v>159042251</v>
          </cell>
          <cell r="F59">
            <v>137876564</v>
          </cell>
          <cell r="G59">
            <v>116051026.39999999</v>
          </cell>
          <cell r="H59">
            <v>103835426.39999999</v>
          </cell>
        </row>
        <row r="60">
          <cell r="A60">
            <v>22251109005</v>
          </cell>
          <cell r="B60" t="str">
            <v>MANTENIMIENTO DE VEHICULOS</v>
          </cell>
          <cell r="C60">
            <v>81992248</v>
          </cell>
          <cell r="D60">
            <v>26179351</v>
          </cell>
          <cell r="E60">
            <v>105613729</v>
          </cell>
          <cell r="F60">
            <v>103448854</v>
          </cell>
          <cell r="G60">
            <v>20322184</v>
          </cell>
          <cell r="H60">
            <v>20312184</v>
          </cell>
        </row>
        <row r="61">
          <cell r="A61">
            <v>22251452501</v>
          </cell>
          <cell r="B61" t="str">
            <v>MANTENIMIENTO SISTEMATIZACION</v>
          </cell>
          <cell r="C61">
            <v>1981990686</v>
          </cell>
          <cell r="D61">
            <v>-534705550</v>
          </cell>
          <cell r="E61">
            <v>1148721115</v>
          </cell>
          <cell r="F61">
            <v>1048271307</v>
          </cell>
          <cell r="G61">
            <v>718450850</v>
          </cell>
          <cell r="H61">
            <v>655179866</v>
          </cell>
        </row>
        <row r="62">
          <cell r="A62">
            <v>22275400101</v>
          </cell>
          <cell r="B62" t="str">
            <v>MANTENIMIENTO DE CONSTRUCCIONES Y EDIFICACIONES</v>
          </cell>
          <cell r="C62">
            <v>251266998</v>
          </cell>
          <cell r="D62">
            <v>3640000</v>
          </cell>
          <cell r="E62">
            <v>160311847</v>
          </cell>
          <cell r="F62">
            <v>135461539</v>
          </cell>
          <cell r="G62">
            <v>113455653</v>
          </cell>
          <cell r="H62">
            <v>98031654</v>
          </cell>
        </row>
        <row r="63">
          <cell r="A63">
            <v>22275400201</v>
          </cell>
          <cell r="B63" t="str">
            <v>MANTENIMIENTO DE MAQUINARIA Y EQUIPO</v>
          </cell>
          <cell r="C63">
            <v>317863769</v>
          </cell>
          <cell r="D63">
            <v>128850000</v>
          </cell>
          <cell r="E63">
            <v>281075346</v>
          </cell>
          <cell r="F63">
            <v>244015943</v>
          </cell>
          <cell r="G63">
            <v>119401973</v>
          </cell>
          <cell r="H63">
            <v>109176368</v>
          </cell>
        </row>
        <row r="64">
          <cell r="A64">
            <v>22275400301</v>
          </cell>
          <cell r="B64" t="str">
            <v>MANTENIMIENTO EQUIPO DE OFICINA</v>
          </cell>
          <cell r="C64">
            <v>25369845</v>
          </cell>
          <cell r="D64">
            <v>-11800000</v>
          </cell>
          <cell r="E64">
            <v>11939861</v>
          </cell>
          <cell r="F64">
            <v>10941037</v>
          </cell>
          <cell r="G64">
            <v>7162134</v>
          </cell>
          <cell r="H64">
            <v>6983934</v>
          </cell>
        </row>
        <row r="65">
          <cell r="A65">
            <v>22275400701</v>
          </cell>
          <cell r="B65" t="str">
            <v>MANTENIMIENTO LINEAS DE TRANSMISION</v>
          </cell>
          <cell r="C65">
            <v>679000000</v>
          </cell>
          <cell r="D65">
            <v>112038012</v>
          </cell>
          <cell r="E65">
            <v>791038012</v>
          </cell>
          <cell r="F65">
            <v>729307954.83999991</v>
          </cell>
          <cell r="G65">
            <v>550894646</v>
          </cell>
          <cell r="H65">
            <v>513678084</v>
          </cell>
        </row>
        <row r="66">
          <cell r="A66">
            <v>22275400702</v>
          </cell>
          <cell r="B66" t="str">
            <v>MANTENIMIENTO LINEAS DE SUBTRANSMISION</v>
          </cell>
          <cell r="C66">
            <v>582000000</v>
          </cell>
          <cell r="D66">
            <v>-125504521</v>
          </cell>
          <cell r="E66">
            <v>456493706.39999998</v>
          </cell>
          <cell r="F66">
            <v>435535429.36000001</v>
          </cell>
          <cell r="G66">
            <v>311215032.39999998</v>
          </cell>
          <cell r="H66">
            <v>273862868.39999998</v>
          </cell>
        </row>
        <row r="67">
          <cell r="A67">
            <v>22275400703</v>
          </cell>
          <cell r="B67" t="str">
            <v>MANTENIMIENTO REDES PRIMARIAS</v>
          </cell>
          <cell r="C67">
            <v>6293050367</v>
          </cell>
          <cell r="D67">
            <v>-1372042384</v>
          </cell>
          <cell r="E67">
            <v>4340238492.1000004</v>
          </cell>
          <cell r="F67">
            <v>4043569109.7600002</v>
          </cell>
          <cell r="G67">
            <v>2918158321.4000001</v>
          </cell>
          <cell r="H67">
            <v>2736095798.4000001</v>
          </cell>
        </row>
        <row r="68">
          <cell r="A68">
            <v>22275400704</v>
          </cell>
          <cell r="B68" t="str">
            <v>MANTENIMIENTO REDES SECUNDARIAS</v>
          </cell>
          <cell r="C68">
            <v>6038513727</v>
          </cell>
          <cell r="D68">
            <v>-1469693925</v>
          </cell>
          <cell r="E68">
            <v>3934606545.5</v>
          </cell>
          <cell r="F68">
            <v>3834465202.4200001</v>
          </cell>
          <cell r="G68">
            <v>2707406976.1999998</v>
          </cell>
          <cell r="H68">
            <v>2611486012.1999998</v>
          </cell>
        </row>
        <row r="69">
          <cell r="A69">
            <v>22275400705</v>
          </cell>
          <cell r="B69" t="str">
            <v>MANTENIMIENTO ALUMBRADO PUBLICO</v>
          </cell>
          <cell r="C69">
            <v>416400000</v>
          </cell>
          <cell r="D69">
            <v>-3812901</v>
          </cell>
          <cell r="E69">
            <v>395151283</v>
          </cell>
          <cell r="F69">
            <v>275889165</v>
          </cell>
          <cell r="G69">
            <v>106920578</v>
          </cell>
          <cell r="H69">
            <v>106920578</v>
          </cell>
        </row>
        <row r="70">
          <cell r="A70">
            <v>22275400706</v>
          </cell>
          <cell r="B70" t="str">
            <v>MANTENIMIENTO DE SUBESTACIONES</v>
          </cell>
          <cell r="C70">
            <v>780074000</v>
          </cell>
          <cell r="D70">
            <v>182126255</v>
          </cell>
          <cell r="E70">
            <v>961162016.46000004</v>
          </cell>
          <cell r="F70">
            <v>897414719.46000004</v>
          </cell>
          <cell r="G70">
            <v>458121805</v>
          </cell>
          <cell r="H70">
            <v>434606554.06</v>
          </cell>
        </row>
        <row r="71">
          <cell r="A71">
            <v>22275400800</v>
          </cell>
          <cell r="B71" t="str">
            <v>MANTENIMIENTO DE PLANTAS Y EQUIPOS</v>
          </cell>
          <cell r="C71">
            <v>14950125</v>
          </cell>
          <cell r="D71">
            <v>-9700000</v>
          </cell>
          <cell r="E71">
            <v>2400000</v>
          </cell>
          <cell r="F71">
            <v>2250000</v>
          </cell>
          <cell r="G71">
            <v>1362398</v>
          </cell>
          <cell r="H71">
            <v>1362398</v>
          </cell>
        </row>
        <row r="72">
          <cell r="A72">
            <v>22275400901</v>
          </cell>
          <cell r="B72" t="str">
            <v>REPARACION DE CONSTRUCCIONES Y EDIFICACIONES</v>
          </cell>
          <cell r="C72">
            <v>147736000</v>
          </cell>
          <cell r="D72">
            <v>-56500000</v>
          </cell>
          <cell r="E72">
            <v>37317275</v>
          </cell>
          <cell r="F72">
            <v>12774175</v>
          </cell>
          <cell r="G72">
            <v>9148175</v>
          </cell>
          <cell r="H72">
            <v>8468335</v>
          </cell>
        </row>
        <row r="73">
          <cell r="A73">
            <v>22275401001</v>
          </cell>
          <cell r="B73" t="str">
            <v>REPARACION DE MAQUINARIA Y EQUIPO</v>
          </cell>
          <cell r="C73">
            <v>122293615</v>
          </cell>
          <cell r="D73">
            <v>-112000000</v>
          </cell>
          <cell r="E73">
            <v>10000000</v>
          </cell>
          <cell r="F73">
            <v>9885840</v>
          </cell>
          <cell r="G73">
            <v>5885840</v>
          </cell>
          <cell r="H73">
            <v>5885840</v>
          </cell>
        </row>
        <row r="74">
          <cell r="A74">
            <v>22275401002</v>
          </cell>
          <cell r="B74" t="str">
            <v>REPARACION DE MUEBLES Y EQUIPO DE OFICINA</v>
          </cell>
          <cell r="C74">
            <v>6702428</v>
          </cell>
          <cell r="D74">
            <v>-2080000</v>
          </cell>
          <cell r="E74">
            <v>1800000</v>
          </cell>
          <cell r="F74">
            <v>1300000</v>
          </cell>
          <cell r="G74">
            <v>522000</v>
          </cell>
          <cell r="H74">
            <v>522000</v>
          </cell>
        </row>
        <row r="75">
          <cell r="A75">
            <v>22275401200</v>
          </cell>
          <cell r="B75" t="str">
            <v>REPUESTOS EQUIPO DE COMUNICACION Y MEDICION</v>
          </cell>
          <cell r="C75">
            <v>256000000</v>
          </cell>
          <cell r="D75">
            <v>-112765009</v>
          </cell>
          <cell r="E75">
            <v>142234991</v>
          </cell>
          <cell r="F75">
            <v>128417991</v>
          </cell>
          <cell r="G75">
            <v>91334780</v>
          </cell>
          <cell r="H75">
            <v>90272135</v>
          </cell>
        </row>
        <row r="76">
          <cell r="A76">
            <v>22275401201</v>
          </cell>
          <cell r="B76" t="str">
            <v>REPARACION DE EQUIPO DE COMPUTACION Y COMUNICACION</v>
          </cell>
          <cell r="C76">
            <v>9607000</v>
          </cell>
          <cell r="D76">
            <v>297000</v>
          </cell>
          <cell r="E76">
            <v>0</v>
          </cell>
          <cell r="F76">
            <v>0</v>
          </cell>
          <cell r="G76">
            <v>0</v>
          </cell>
          <cell r="H76">
            <v>0</v>
          </cell>
        </row>
        <row r="77">
          <cell r="A77">
            <v>22275401300</v>
          </cell>
          <cell r="B77" t="str">
            <v>REPARACION DE EQUIPO TRANSPORTE</v>
          </cell>
          <cell r="C77">
            <v>285939000</v>
          </cell>
          <cell r="D77">
            <v>-25360105</v>
          </cell>
          <cell r="E77">
            <v>234029523</v>
          </cell>
          <cell r="F77">
            <v>227483723</v>
          </cell>
          <cell r="G77">
            <v>169456295</v>
          </cell>
          <cell r="H77">
            <v>166755912</v>
          </cell>
        </row>
        <row r="78">
          <cell r="A78">
            <v>22275401401</v>
          </cell>
          <cell r="B78" t="str">
            <v>REPUESTOS EQUIPOS SUBESTACIONES</v>
          </cell>
          <cell r="C78">
            <v>180000000</v>
          </cell>
          <cell r="D78">
            <v>-172547380</v>
          </cell>
          <cell r="E78">
            <v>7452620</v>
          </cell>
          <cell r="F78">
            <v>0</v>
          </cell>
          <cell r="G78">
            <v>0</v>
          </cell>
          <cell r="H78">
            <v>0</v>
          </cell>
        </row>
        <row r="79">
          <cell r="A79">
            <v>22275401402</v>
          </cell>
          <cell r="B79" t="str">
            <v>REPARACION TRANSFORMADORES DE DISTRIBUCION</v>
          </cell>
          <cell r="C79">
            <v>700000000</v>
          </cell>
          <cell r="D79">
            <v>70858298</v>
          </cell>
          <cell r="E79">
            <v>770858298</v>
          </cell>
          <cell r="F79">
            <v>770858221</v>
          </cell>
          <cell r="G79">
            <v>526663309</v>
          </cell>
          <cell r="H79">
            <v>385138498</v>
          </cell>
        </row>
        <row r="80">
          <cell r="A80">
            <v>22275401403</v>
          </cell>
          <cell r="B80" t="str">
            <v>REPARACION TRANSFORMADORES DE POTENCIA</v>
          </cell>
          <cell r="C80">
            <v>500000000</v>
          </cell>
          <cell r="D80">
            <v>139679020</v>
          </cell>
          <cell r="E80">
            <v>639679020</v>
          </cell>
          <cell r="F80">
            <v>639679020</v>
          </cell>
          <cell r="G80">
            <v>615179820</v>
          </cell>
          <cell r="H80">
            <v>615179820</v>
          </cell>
        </row>
        <row r="81">
          <cell r="A81">
            <v>22275500600</v>
          </cell>
          <cell r="B81" t="str">
            <v>MATERIALES ELECTRICOS</v>
          </cell>
          <cell r="C81">
            <v>120498300</v>
          </cell>
          <cell r="D81">
            <v>-37360000</v>
          </cell>
          <cell r="E81">
            <v>58483892</v>
          </cell>
          <cell r="F81">
            <v>55452778</v>
          </cell>
          <cell r="G81">
            <v>41817555</v>
          </cell>
          <cell r="H81">
            <v>38847375</v>
          </cell>
        </row>
        <row r="82">
          <cell r="A82">
            <v>22275500700</v>
          </cell>
          <cell r="B82" t="str">
            <v xml:space="preserve">COSTOS Y GASTOS POR OBRAS A TERCEROS </v>
          </cell>
          <cell r="C82">
            <v>3127431914</v>
          </cell>
          <cell r="D82">
            <v>0</v>
          </cell>
          <cell r="E82">
            <v>2577131522</v>
          </cell>
          <cell r="F82">
            <v>2452225186.4000001</v>
          </cell>
          <cell r="G82">
            <v>1670122850</v>
          </cell>
          <cell r="H82">
            <v>1549007563</v>
          </cell>
        </row>
        <row r="83">
          <cell r="A83">
            <v>22275500701</v>
          </cell>
          <cell r="B83" t="str">
            <v>OBRAS DE TERCEROS ELECTR.RURAL - BUCARASICA</v>
          </cell>
          <cell r="C83">
            <v>0</v>
          </cell>
          <cell r="D83">
            <v>2205994656</v>
          </cell>
          <cell r="E83">
            <v>1027000000</v>
          </cell>
          <cell r="F83">
            <v>251302400</v>
          </cell>
          <cell r="G83">
            <v>0</v>
          </cell>
          <cell r="H83">
            <v>0</v>
          </cell>
        </row>
        <row r="84">
          <cell r="A84">
            <v>22275700100</v>
          </cell>
          <cell r="B84" t="str">
            <v>SERVICIO DE TOMA DE LECTURA</v>
          </cell>
          <cell r="C84">
            <v>1583382000</v>
          </cell>
          <cell r="D84">
            <v>52583408</v>
          </cell>
          <cell r="E84">
            <v>1602073930</v>
          </cell>
          <cell r="F84">
            <v>1544299828</v>
          </cell>
          <cell r="G84">
            <v>1380472498</v>
          </cell>
          <cell r="H84">
            <v>1350654849</v>
          </cell>
        </row>
        <row r="85">
          <cell r="A85">
            <v>22275700101</v>
          </cell>
          <cell r="B85" t="str">
            <v>SERVICIO DE ENTREGA DE FACTURAS</v>
          </cell>
          <cell r="C85">
            <v>1065764000</v>
          </cell>
          <cell r="D85">
            <v>282754564</v>
          </cell>
          <cell r="E85">
            <v>1315464141</v>
          </cell>
          <cell r="F85">
            <v>1262589133</v>
          </cell>
          <cell r="G85">
            <v>1134674546</v>
          </cell>
          <cell r="H85">
            <v>1091549419</v>
          </cell>
        </row>
        <row r="86">
          <cell r="A86">
            <v>22275700102</v>
          </cell>
          <cell r="B86" t="str">
            <v>SERVICIO DE CORTE Y RECONEXION</v>
          </cell>
          <cell r="C86">
            <v>1915331000</v>
          </cell>
          <cell r="D86">
            <v>139599363</v>
          </cell>
          <cell r="E86">
            <v>2014429098</v>
          </cell>
          <cell r="F86">
            <v>1878009507</v>
          </cell>
          <cell r="G86">
            <v>1509529893</v>
          </cell>
          <cell r="H86">
            <v>1463295967</v>
          </cell>
        </row>
        <row r="87">
          <cell r="A87">
            <v>22275700103</v>
          </cell>
          <cell r="B87" t="str">
            <v>SERVICIO DE INSTALACION DE CONTADORES (MANO DE OBRA)</v>
          </cell>
          <cell r="C87">
            <v>8259062000</v>
          </cell>
          <cell r="D87">
            <v>-520530245</v>
          </cell>
          <cell r="E87">
            <v>6987918407</v>
          </cell>
          <cell r="F87">
            <v>6425608630</v>
          </cell>
          <cell r="G87">
            <v>4502935073.6000004</v>
          </cell>
          <cell r="H87">
            <v>4120181153.27</v>
          </cell>
        </row>
        <row r="88">
          <cell r="A88">
            <v>22275700104</v>
          </cell>
          <cell r="B88" t="str">
            <v>CONTRATOS OUTSOURCING</v>
          </cell>
          <cell r="C88">
            <v>1481719902</v>
          </cell>
          <cell r="D88">
            <v>-23676846</v>
          </cell>
          <cell r="E88">
            <v>1408754287</v>
          </cell>
          <cell r="F88">
            <v>1361464177</v>
          </cell>
          <cell r="G88">
            <v>1076150332</v>
          </cell>
          <cell r="H88">
            <v>1076150332</v>
          </cell>
        </row>
        <row r="89">
          <cell r="A89">
            <v>22275700105</v>
          </cell>
          <cell r="B89" t="str">
            <v>OTROS CONTRATOS DE MANTENIMIENTO</v>
          </cell>
          <cell r="C89">
            <v>126799000</v>
          </cell>
          <cell r="D89">
            <v>-64335635</v>
          </cell>
          <cell r="E89">
            <v>56283627</v>
          </cell>
          <cell r="F89">
            <v>55640147</v>
          </cell>
          <cell r="G89">
            <v>36632960</v>
          </cell>
          <cell r="H89">
            <v>32573743</v>
          </cell>
        </row>
        <row r="90">
          <cell r="A90">
            <v>22351102101</v>
          </cell>
          <cell r="B90" t="str">
            <v>ARRENDAMIENTO BIENES RAICES</v>
          </cell>
          <cell r="C90">
            <v>234335340</v>
          </cell>
          <cell r="D90">
            <v>-140731650</v>
          </cell>
          <cell r="E90">
            <v>82474309</v>
          </cell>
          <cell r="F90">
            <v>73841229</v>
          </cell>
          <cell r="G90">
            <v>65787713</v>
          </cell>
          <cell r="H90">
            <v>65787713</v>
          </cell>
        </row>
        <row r="91">
          <cell r="A91">
            <v>22351102102</v>
          </cell>
          <cell r="B91" t="str">
            <v>ARRENDAMIENTO VEHICULOS</v>
          </cell>
          <cell r="C91">
            <v>1202000000</v>
          </cell>
          <cell r="D91">
            <v>-1202000000</v>
          </cell>
          <cell r="E91">
            <v>0</v>
          </cell>
          <cell r="F91">
            <v>0</v>
          </cell>
          <cell r="G91">
            <v>0</v>
          </cell>
          <cell r="H91">
            <v>0</v>
          </cell>
        </row>
        <row r="92">
          <cell r="A92">
            <v>22351102103</v>
          </cell>
          <cell r="B92" t="str">
            <v>OTROS ARRENDAMIENTOS</v>
          </cell>
          <cell r="C92">
            <v>2000000</v>
          </cell>
          <cell r="D92">
            <v>0</v>
          </cell>
          <cell r="E92">
            <v>1000000</v>
          </cell>
          <cell r="F92">
            <v>1000000</v>
          </cell>
          <cell r="G92">
            <v>798001</v>
          </cell>
          <cell r="H92">
            <v>798001</v>
          </cell>
        </row>
        <row r="93">
          <cell r="A93">
            <v>22351102104</v>
          </cell>
          <cell r="B93" t="str">
            <v>ARRENDAMIENTO MAQUINARIA Y EQUIPO</v>
          </cell>
          <cell r="C93">
            <v>372816000</v>
          </cell>
          <cell r="D93">
            <v>26024360</v>
          </cell>
          <cell r="E93">
            <v>386916188</v>
          </cell>
          <cell r="F93">
            <v>301833628</v>
          </cell>
          <cell r="G93">
            <v>273512385.20000005</v>
          </cell>
          <cell r="H93">
            <v>223447348.20000002</v>
          </cell>
        </row>
        <row r="94">
          <cell r="A94">
            <v>22451054700</v>
          </cell>
          <cell r="B94" t="str">
            <v>VIATICOS</v>
          </cell>
          <cell r="C94">
            <v>338632010</v>
          </cell>
          <cell r="D94">
            <v>83425000</v>
          </cell>
          <cell r="E94">
            <v>422057010</v>
          </cell>
          <cell r="F94">
            <v>394903518</v>
          </cell>
          <cell r="G94">
            <v>252288941</v>
          </cell>
          <cell r="H94">
            <v>251468456</v>
          </cell>
        </row>
        <row r="95">
          <cell r="A95">
            <v>22451054800</v>
          </cell>
          <cell r="B95" t="str">
            <v>GASTOS DE VIAJE</v>
          </cell>
          <cell r="C95">
            <v>319184511</v>
          </cell>
          <cell r="D95">
            <v>-4536500</v>
          </cell>
          <cell r="E95">
            <v>225611242</v>
          </cell>
          <cell r="F95">
            <v>217644902</v>
          </cell>
          <cell r="G95">
            <v>183928842</v>
          </cell>
          <cell r="H95">
            <v>149395184</v>
          </cell>
        </row>
        <row r="96">
          <cell r="A96">
            <v>22551101300</v>
          </cell>
          <cell r="B96" t="str">
            <v>SUSCRIPCIONES Y AFILIACIONES</v>
          </cell>
          <cell r="C96">
            <v>2634423</v>
          </cell>
          <cell r="D96">
            <v>30300000</v>
          </cell>
          <cell r="E96">
            <v>30300000</v>
          </cell>
          <cell r="F96">
            <v>27600000</v>
          </cell>
          <cell r="G96">
            <v>27311960</v>
          </cell>
          <cell r="H96">
            <v>27311960</v>
          </cell>
        </row>
        <row r="97">
          <cell r="A97">
            <v>22551101301</v>
          </cell>
          <cell r="B97" t="str">
            <v>IMPRESOS Y PUBLICACIONES</v>
          </cell>
          <cell r="C97">
            <v>0</v>
          </cell>
          <cell r="D97">
            <v>10000000</v>
          </cell>
          <cell r="E97">
            <v>10000000</v>
          </cell>
          <cell r="F97">
            <v>6380000</v>
          </cell>
          <cell r="G97">
            <v>6380000</v>
          </cell>
          <cell r="H97">
            <v>5714500</v>
          </cell>
        </row>
        <row r="98">
          <cell r="A98">
            <v>22551102300</v>
          </cell>
          <cell r="B98" t="str">
            <v>PUBLICIDAD Y PROPAGANDA</v>
          </cell>
          <cell r="C98">
            <v>816494660</v>
          </cell>
          <cell r="D98">
            <v>-225625000</v>
          </cell>
          <cell r="E98">
            <v>321731047</v>
          </cell>
          <cell r="F98">
            <v>308326793</v>
          </cell>
          <cell r="G98">
            <v>259358438.19999996</v>
          </cell>
          <cell r="H98">
            <v>217127670.20000002</v>
          </cell>
        </row>
        <row r="99">
          <cell r="A99">
            <v>22551102301</v>
          </cell>
          <cell r="B99" t="str">
            <v>PROMOCION Y DIVULGACION</v>
          </cell>
          <cell r="C99">
            <v>0</v>
          </cell>
          <cell r="D99">
            <v>153840000</v>
          </cell>
          <cell r="E99">
            <v>152550981</v>
          </cell>
          <cell r="F99">
            <v>135916166</v>
          </cell>
          <cell r="G99">
            <v>106736886</v>
          </cell>
          <cell r="H99">
            <v>103998381</v>
          </cell>
        </row>
        <row r="100">
          <cell r="A100">
            <v>22651102600</v>
          </cell>
          <cell r="B100" t="str">
            <v>COMUNICACIONES Y TRANSPORTE</v>
          </cell>
          <cell r="C100">
            <v>35498031</v>
          </cell>
          <cell r="D100">
            <v>9855062</v>
          </cell>
          <cell r="E100">
            <v>42447581</v>
          </cell>
          <cell r="F100">
            <v>42447081</v>
          </cell>
          <cell r="G100">
            <v>33881871</v>
          </cell>
          <cell r="H100">
            <v>29525801</v>
          </cell>
        </row>
        <row r="101">
          <cell r="A101">
            <v>22651109005</v>
          </cell>
          <cell r="B101" t="str">
            <v>SERVICIO DE TRANSPORTE</v>
          </cell>
          <cell r="C101">
            <v>109049035</v>
          </cell>
          <cell r="D101">
            <v>1248331000</v>
          </cell>
          <cell r="E101">
            <v>1228726920</v>
          </cell>
          <cell r="F101">
            <v>1051522920</v>
          </cell>
          <cell r="G101">
            <v>927863476</v>
          </cell>
          <cell r="H101">
            <v>827979323</v>
          </cell>
        </row>
        <row r="102">
          <cell r="A102">
            <v>22651109006</v>
          </cell>
          <cell r="B102" t="str">
            <v>FLETES Y ACARREOS</v>
          </cell>
          <cell r="C102">
            <v>25647499</v>
          </cell>
          <cell r="D102">
            <v>3720000</v>
          </cell>
          <cell r="E102">
            <v>22569000</v>
          </cell>
          <cell r="F102">
            <v>13922800</v>
          </cell>
          <cell r="G102">
            <v>12003925</v>
          </cell>
          <cell r="H102">
            <v>11838320</v>
          </cell>
        </row>
        <row r="103">
          <cell r="A103">
            <v>22751102700</v>
          </cell>
          <cell r="B103" t="str">
            <v>SEGUROS</v>
          </cell>
          <cell r="C103">
            <v>3001361</v>
          </cell>
          <cell r="D103">
            <v>0</v>
          </cell>
          <cell r="E103">
            <v>0</v>
          </cell>
          <cell r="F103">
            <v>0</v>
          </cell>
          <cell r="G103">
            <v>0</v>
          </cell>
          <cell r="H103">
            <v>0</v>
          </cell>
        </row>
        <row r="104">
          <cell r="A104">
            <v>22751103100</v>
          </cell>
          <cell r="B104" t="str">
            <v>IMPUESTOS</v>
          </cell>
          <cell r="C104">
            <v>118148000</v>
          </cell>
          <cell r="D104">
            <v>-84000000</v>
          </cell>
          <cell r="E104">
            <v>400000</v>
          </cell>
          <cell r="F104">
            <v>400000</v>
          </cell>
          <cell r="G104">
            <v>0</v>
          </cell>
          <cell r="H104">
            <v>0</v>
          </cell>
        </row>
        <row r="105">
          <cell r="A105">
            <v>22751103101</v>
          </cell>
          <cell r="B105" t="str">
            <v>IMPUESTO INDUSTRIA Y COMERCIO</v>
          </cell>
          <cell r="C105">
            <v>2960000000</v>
          </cell>
          <cell r="D105">
            <v>-23057870</v>
          </cell>
          <cell r="E105">
            <v>2935746656</v>
          </cell>
          <cell r="F105">
            <v>2920332144</v>
          </cell>
          <cell r="G105">
            <v>2797942557</v>
          </cell>
          <cell r="H105">
            <v>2797942557</v>
          </cell>
        </row>
        <row r="106">
          <cell r="A106">
            <v>22751103102</v>
          </cell>
          <cell r="B106" t="str">
            <v xml:space="preserve">IMPUESTO DE VEHICULO </v>
          </cell>
          <cell r="C106">
            <v>57930500</v>
          </cell>
          <cell r="D106">
            <v>9888200</v>
          </cell>
          <cell r="E106">
            <v>66599796</v>
          </cell>
          <cell r="F106">
            <v>66254296</v>
          </cell>
          <cell r="G106">
            <v>63713696</v>
          </cell>
          <cell r="H106">
            <v>63713696</v>
          </cell>
        </row>
        <row r="107">
          <cell r="A107">
            <v>22751103105</v>
          </cell>
          <cell r="B107" t="str">
            <v>IMPUESTO ASUMIDOS</v>
          </cell>
          <cell r="C107">
            <v>5064000</v>
          </cell>
          <cell r="D107">
            <v>-4450000</v>
          </cell>
          <cell r="E107">
            <v>0</v>
          </cell>
          <cell r="F107">
            <v>0</v>
          </cell>
          <cell r="G107">
            <v>0</v>
          </cell>
          <cell r="H107">
            <v>0</v>
          </cell>
        </row>
        <row r="108">
          <cell r="A108">
            <v>22751103106</v>
          </cell>
          <cell r="B108" t="str">
            <v>IMPUESTO PREDIAL</v>
          </cell>
          <cell r="C108">
            <v>84642584</v>
          </cell>
          <cell r="D108">
            <v>2670789</v>
          </cell>
          <cell r="E108">
            <v>83019713</v>
          </cell>
          <cell r="F108">
            <v>77520311</v>
          </cell>
          <cell r="G108">
            <v>77520311</v>
          </cell>
          <cell r="H108">
            <v>77520311</v>
          </cell>
        </row>
        <row r="109">
          <cell r="A109">
            <v>22751103107</v>
          </cell>
          <cell r="B109" t="str">
            <v>IMPUESTO DE PEAJES</v>
          </cell>
          <cell r="C109">
            <v>0</v>
          </cell>
          <cell r="D109">
            <v>10000000</v>
          </cell>
          <cell r="E109">
            <v>10000000</v>
          </cell>
          <cell r="F109">
            <v>0</v>
          </cell>
          <cell r="G109">
            <v>0</v>
          </cell>
          <cell r="H109">
            <v>0</v>
          </cell>
        </row>
        <row r="110">
          <cell r="A110">
            <v>22758100500</v>
          </cell>
          <cell r="B110" t="str">
            <v>GASTOS LEGALES</v>
          </cell>
          <cell r="C110">
            <v>0</v>
          </cell>
          <cell r="D110">
            <v>606680</v>
          </cell>
          <cell r="E110">
            <v>606680</v>
          </cell>
          <cell r="F110">
            <v>606680</v>
          </cell>
          <cell r="G110">
            <v>606680</v>
          </cell>
          <cell r="H110">
            <v>606680</v>
          </cell>
        </row>
        <row r="111">
          <cell r="A111">
            <v>22851052900</v>
          </cell>
          <cell r="B111" t="str">
            <v>INDEMNIZACION DANOS A TERCEROS</v>
          </cell>
          <cell r="C111">
            <v>0</v>
          </cell>
          <cell r="D111">
            <v>44500000</v>
          </cell>
          <cell r="E111">
            <v>44500000</v>
          </cell>
          <cell r="F111">
            <v>40416303</v>
          </cell>
          <cell r="G111">
            <v>40416303</v>
          </cell>
          <cell r="H111">
            <v>40416303</v>
          </cell>
        </row>
        <row r="112">
          <cell r="A112">
            <v>22851119000</v>
          </cell>
          <cell r="B112" t="str">
            <v>OTROS GASTOS GENERALES</v>
          </cell>
          <cell r="C112">
            <v>0</v>
          </cell>
          <cell r="D112">
            <v>107809148</v>
          </cell>
          <cell r="E112">
            <v>100809148</v>
          </cell>
          <cell r="F112">
            <v>98764746</v>
          </cell>
          <cell r="G112">
            <v>88163898</v>
          </cell>
          <cell r="H112">
            <v>87608343</v>
          </cell>
        </row>
        <row r="113">
          <cell r="A113">
            <v>22855111330</v>
          </cell>
          <cell r="B113" t="str">
            <v>SEGURIDAD INDUSTRIAL</v>
          </cell>
          <cell r="C113">
            <v>483085225</v>
          </cell>
          <cell r="D113">
            <v>95222750</v>
          </cell>
          <cell r="E113">
            <v>534069113</v>
          </cell>
          <cell r="F113">
            <v>484002723</v>
          </cell>
          <cell r="G113">
            <v>210564278</v>
          </cell>
          <cell r="H113">
            <v>177016235</v>
          </cell>
        </row>
        <row r="114">
          <cell r="A114">
            <v>22858059000</v>
          </cell>
          <cell r="B114" t="str">
            <v>OTROS GASTOS FINANCIEROS</v>
          </cell>
          <cell r="C114">
            <v>353424000</v>
          </cell>
          <cell r="D114">
            <v>-353424000</v>
          </cell>
          <cell r="E114">
            <v>0</v>
          </cell>
          <cell r="F114">
            <v>-720000</v>
          </cell>
          <cell r="G114">
            <v>0</v>
          </cell>
          <cell r="H114">
            <v>0</v>
          </cell>
        </row>
        <row r="115">
          <cell r="A115">
            <v>22858100503</v>
          </cell>
          <cell r="B115" t="str">
            <v>COSTO GESTION AMBIENTAL</v>
          </cell>
          <cell r="C115">
            <v>3951921293</v>
          </cell>
          <cell r="D115">
            <v>-843787605</v>
          </cell>
          <cell r="E115">
            <v>2860858261</v>
          </cell>
          <cell r="F115">
            <v>2461642042</v>
          </cell>
          <cell r="G115">
            <v>2022421978</v>
          </cell>
          <cell r="H115">
            <v>1949832943.1399999</v>
          </cell>
        </row>
        <row r="116">
          <cell r="A116">
            <v>22951053000</v>
          </cell>
          <cell r="B116" t="str">
            <v>CAPACITACION</v>
          </cell>
          <cell r="C116">
            <v>0</v>
          </cell>
          <cell r="D116">
            <v>0</v>
          </cell>
          <cell r="E116">
            <v>0</v>
          </cell>
          <cell r="F116">
            <v>0</v>
          </cell>
          <cell r="G116">
            <v>0</v>
          </cell>
          <cell r="H116">
            <v>0</v>
          </cell>
        </row>
        <row r="117">
          <cell r="A117">
            <v>22951109008</v>
          </cell>
          <cell r="B117" t="str">
            <v>BIENESTAR SOCIAL</v>
          </cell>
          <cell r="C117">
            <v>0</v>
          </cell>
          <cell r="D117">
            <v>0</v>
          </cell>
          <cell r="E117">
            <v>0</v>
          </cell>
          <cell r="F117">
            <v>0</v>
          </cell>
          <cell r="G117">
            <v>0</v>
          </cell>
          <cell r="H117">
            <v>0</v>
          </cell>
        </row>
        <row r="118">
          <cell r="A118">
            <v>32275052400</v>
          </cell>
          <cell r="B118" t="str">
            <v>CESANTIAS: PERSONAL COMERCIALIZACION Y DISTRIBUCION</v>
          </cell>
          <cell r="C118">
            <v>0</v>
          </cell>
          <cell r="D118">
            <v>0</v>
          </cell>
          <cell r="E118">
            <v>0</v>
          </cell>
          <cell r="F118">
            <v>0</v>
          </cell>
          <cell r="G118">
            <v>0</v>
          </cell>
          <cell r="H118">
            <v>0</v>
          </cell>
        </row>
        <row r="119">
          <cell r="A119">
            <v>32275052500</v>
          </cell>
          <cell r="B119" t="str">
            <v>INTERESES DE CESANTIAS: PERSONAL COMERC. Y DISTRIB.</v>
          </cell>
          <cell r="C119">
            <v>0</v>
          </cell>
          <cell r="D119">
            <v>0</v>
          </cell>
          <cell r="E119">
            <v>0</v>
          </cell>
          <cell r="F119">
            <v>0</v>
          </cell>
          <cell r="G119">
            <v>0</v>
          </cell>
          <cell r="H119">
            <v>0</v>
          </cell>
        </row>
        <row r="120">
          <cell r="A120">
            <v>32314701201</v>
          </cell>
          <cell r="B120" t="str">
            <v>CREDITO EMPLEADOS - FONDO DE VIVIENDA</v>
          </cell>
          <cell r="C120">
            <v>121780967</v>
          </cell>
          <cell r="D120">
            <v>-92700000</v>
          </cell>
          <cell r="E120">
            <v>40000</v>
          </cell>
          <cell r="F120">
            <v>0</v>
          </cell>
          <cell r="G120">
            <v>0</v>
          </cell>
          <cell r="H120">
            <v>0</v>
          </cell>
        </row>
        <row r="121">
          <cell r="A121">
            <v>32314701202</v>
          </cell>
          <cell r="B121" t="str">
            <v>CREDITO EMPLEADOS - FONDO DE SERVIC (LENTES, ENERG, VEH)</v>
          </cell>
          <cell r="C121">
            <v>53400000</v>
          </cell>
          <cell r="D121">
            <v>92700000</v>
          </cell>
          <cell r="E121">
            <v>146100000</v>
          </cell>
          <cell r="F121">
            <v>66376418</v>
          </cell>
          <cell r="G121">
            <v>41599597</v>
          </cell>
          <cell r="H121">
            <v>41182115</v>
          </cell>
        </row>
        <row r="122">
          <cell r="A122">
            <v>41375300400</v>
          </cell>
          <cell r="B122" t="str">
            <v>CARGOS POR CONEXION - COMERCIALIZAC. ISA</v>
          </cell>
          <cell r="C122">
            <v>5400000000</v>
          </cell>
          <cell r="D122">
            <v>0</v>
          </cell>
          <cell r="E122">
            <v>4700000000</v>
          </cell>
          <cell r="F122">
            <v>3500000000</v>
          </cell>
          <cell r="G122">
            <v>2978509637</v>
          </cell>
          <cell r="H122">
            <v>2687254196</v>
          </cell>
        </row>
        <row r="123">
          <cell r="A123">
            <v>41375300401</v>
          </cell>
          <cell r="B123" t="str">
            <v>REMUNERACION DE ACTIVOS (RESOL. CREG 070 /98)</v>
          </cell>
          <cell r="C123">
            <v>396153846</v>
          </cell>
          <cell r="D123">
            <v>-100000000</v>
          </cell>
          <cell r="E123">
            <v>0</v>
          </cell>
          <cell r="F123">
            <v>0</v>
          </cell>
          <cell r="G123">
            <v>0</v>
          </cell>
          <cell r="H123">
            <v>0</v>
          </cell>
        </row>
        <row r="124">
          <cell r="A124">
            <v>41375300402</v>
          </cell>
          <cell r="B124" t="str">
            <v>PENALIZACION FES Y DES</v>
          </cell>
          <cell r="C124">
            <v>713076923</v>
          </cell>
          <cell r="D124">
            <v>-400000000</v>
          </cell>
          <cell r="E124">
            <v>0</v>
          </cell>
          <cell r="F124">
            <v>0</v>
          </cell>
          <cell r="G124">
            <v>104415474</v>
          </cell>
          <cell r="H124">
            <v>-102807517</v>
          </cell>
        </row>
        <row r="125">
          <cell r="A125">
            <v>42175509001</v>
          </cell>
          <cell r="B125" t="str">
            <v>MEDIDORES DE ENERGIA EQUIPOS COMU. GRANDES CLIENTE</v>
          </cell>
          <cell r="C125">
            <v>103990385</v>
          </cell>
          <cell r="D125">
            <v>0</v>
          </cell>
          <cell r="E125">
            <v>0</v>
          </cell>
          <cell r="F125">
            <v>0</v>
          </cell>
          <cell r="G125">
            <v>0</v>
          </cell>
          <cell r="H125">
            <v>0</v>
          </cell>
        </row>
        <row r="126">
          <cell r="A126">
            <v>42175509002</v>
          </cell>
          <cell r="B126" t="str">
            <v>SERVICIOS TECNICOS DE GRANDES CLIENTES</v>
          </cell>
          <cell r="C126">
            <v>940800000</v>
          </cell>
          <cell r="D126">
            <v>-80000000</v>
          </cell>
          <cell r="E126">
            <v>797328826</v>
          </cell>
          <cell r="F126">
            <v>369439215</v>
          </cell>
          <cell r="G126">
            <v>226706920</v>
          </cell>
          <cell r="H126">
            <v>223960578.97</v>
          </cell>
        </row>
        <row r="127">
          <cell r="A127">
            <v>42175509003</v>
          </cell>
          <cell r="B127" t="str">
            <v>MEDIDORES DE ENERGIA</v>
          </cell>
          <cell r="C127">
            <v>761869000</v>
          </cell>
          <cell r="D127">
            <v>475926847</v>
          </cell>
          <cell r="E127">
            <v>1237548789.9400001</v>
          </cell>
          <cell r="F127">
            <v>1045813454.0400001</v>
          </cell>
          <cell r="G127">
            <v>877639315</v>
          </cell>
          <cell r="H127">
            <v>855000934</v>
          </cell>
        </row>
        <row r="128">
          <cell r="A128">
            <v>42175509004</v>
          </cell>
          <cell r="B128" t="str">
            <v>CONCENTRICO</v>
          </cell>
          <cell r="C128">
            <v>875243000</v>
          </cell>
          <cell r="D128">
            <v>117053785</v>
          </cell>
          <cell r="E128">
            <v>912933065</v>
          </cell>
          <cell r="F128">
            <v>900141301</v>
          </cell>
          <cell r="G128">
            <v>532437784</v>
          </cell>
          <cell r="H128">
            <v>429289424</v>
          </cell>
        </row>
        <row r="129">
          <cell r="A129">
            <v>42175509005</v>
          </cell>
          <cell r="B129" t="str">
            <v>SELLOS Y OTROS: COMERCIALIZACION</v>
          </cell>
          <cell r="C129">
            <v>796086000</v>
          </cell>
          <cell r="D129">
            <v>-312980632</v>
          </cell>
          <cell r="E129">
            <v>478174404</v>
          </cell>
          <cell r="F129">
            <v>250256564</v>
          </cell>
          <cell r="G129">
            <v>132363404</v>
          </cell>
          <cell r="H129">
            <v>118139586</v>
          </cell>
        </row>
        <row r="130">
          <cell r="A130">
            <v>42175509006</v>
          </cell>
          <cell r="B130" t="str">
            <v xml:space="preserve">USO RACIONAL Y EFICIENTE DE LA ENERGIA - URE </v>
          </cell>
          <cell r="C130">
            <v>0</v>
          </cell>
          <cell r="D130">
            <v>300000000</v>
          </cell>
          <cell r="E130">
            <v>300000000</v>
          </cell>
          <cell r="F130">
            <v>272275200</v>
          </cell>
          <cell r="G130">
            <v>234719400</v>
          </cell>
          <cell r="H130">
            <v>234719400</v>
          </cell>
        </row>
        <row r="131">
          <cell r="A131">
            <v>42175709000</v>
          </cell>
          <cell r="B131" t="str">
            <v>MANO DE OBRA</v>
          </cell>
          <cell r="C131">
            <v>8259062000</v>
          </cell>
          <cell r="D131">
            <v>-8259062000</v>
          </cell>
          <cell r="E131">
            <v>0</v>
          </cell>
          <cell r="F131">
            <v>0</v>
          </cell>
          <cell r="G131">
            <v>0</v>
          </cell>
          <cell r="H131">
            <v>0</v>
          </cell>
        </row>
        <row r="132">
          <cell r="A132">
            <v>42275300101</v>
          </cell>
          <cell r="B132" t="str">
            <v>COMPRA DE ENERGIA A LARGO PLAZO</v>
          </cell>
          <cell r="C132">
            <v>174895000000</v>
          </cell>
          <cell r="D132">
            <v>-31066903779</v>
          </cell>
          <cell r="E132">
            <v>142822701100</v>
          </cell>
          <cell r="F132">
            <v>133701056770</v>
          </cell>
          <cell r="G132">
            <v>114845317767</v>
          </cell>
          <cell r="H132">
            <v>98298049157</v>
          </cell>
        </row>
        <row r="133">
          <cell r="A133">
            <v>42275300102</v>
          </cell>
          <cell r="B133" t="str">
            <v>COMPRA DE ENERGIA EN BOLSA</v>
          </cell>
          <cell r="C133">
            <v>5742454969</v>
          </cell>
          <cell r="D133">
            <v>7000000000</v>
          </cell>
          <cell r="E133">
            <v>12742454969</v>
          </cell>
          <cell r="F133">
            <v>12742454969</v>
          </cell>
          <cell r="G133">
            <v>11499753753</v>
          </cell>
          <cell r="H133">
            <v>10563341705</v>
          </cell>
        </row>
        <row r="134">
          <cell r="A134">
            <v>42375300203</v>
          </cell>
          <cell r="B134" t="str">
            <v>SIC-CND</v>
          </cell>
          <cell r="C134">
            <v>554952070</v>
          </cell>
          <cell r="D134">
            <v>0</v>
          </cell>
          <cell r="E134">
            <v>554952070</v>
          </cell>
          <cell r="F134">
            <v>554952070</v>
          </cell>
          <cell r="G134">
            <v>485667138</v>
          </cell>
          <cell r="H134">
            <v>438402611</v>
          </cell>
        </row>
        <row r="135">
          <cell r="A135">
            <v>42375300204</v>
          </cell>
          <cell r="B135" t="str">
            <v>RESTRICCIONES</v>
          </cell>
          <cell r="C135">
            <v>7600984191</v>
          </cell>
          <cell r="D135">
            <v>7029547400</v>
          </cell>
          <cell r="E135">
            <v>14630531591</v>
          </cell>
          <cell r="F135">
            <v>13630531591</v>
          </cell>
          <cell r="G135">
            <v>11883835187</v>
          </cell>
          <cell r="H135">
            <v>11506851841</v>
          </cell>
        </row>
        <row r="136">
          <cell r="A136">
            <v>42375300501</v>
          </cell>
          <cell r="B136" t="str">
            <v>SISTEMA DE TRANSMISION REGIONAL (STR)</v>
          </cell>
          <cell r="C136">
            <v>21135350834</v>
          </cell>
          <cell r="D136">
            <v>210000000</v>
          </cell>
          <cell r="E136">
            <v>20655978837</v>
          </cell>
          <cell r="F136">
            <v>20655978837</v>
          </cell>
          <cell r="G136">
            <v>16877743936</v>
          </cell>
          <cell r="H136">
            <v>15176011058</v>
          </cell>
        </row>
        <row r="137">
          <cell r="A137">
            <v>42375300502</v>
          </cell>
          <cell r="B137" t="str">
            <v>SISTEMA DE TRANSMISION NACIONAL (STN)</v>
          </cell>
          <cell r="C137">
            <v>28693763009</v>
          </cell>
          <cell r="D137">
            <v>0</v>
          </cell>
          <cell r="E137">
            <v>28676963009</v>
          </cell>
          <cell r="F137">
            <v>28676963009</v>
          </cell>
          <cell r="G137">
            <v>20208004464</v>
          </cell>
          <cell r="H137">
            <v>18015238692</v>
          </cell>
        </row>
        <row r="138">
          <cell r="A138">
            <v>42375300504</v>
          </cell>
          <cell r="B138" t="str">
            <v>SISTEMA DE DISTRIBUCION LOCAL - CACHIRA (SDL)</v>
          </cell>
          <cell r="C138">
            <v>104086869</v>
          </cell>
          <cell r="D138">
            <v>0</v>
          </cell>
          <cell r="E138">
            <v>104086869</v>
          </cell>
          <cell r="F138">
            <v>104086869</v>
          </cell>
          <cell r="G138">
            <v>55657990</v>
          </cell>
          <cell r="H138">
            <v>49268182</v>
          </cell>
        </row>
        <row r="139">
          <cell r="A139">
            <v>61116159020</v>
          </cell>
          <cell r="B139" t="str">
            <v>LINEA DE TRANSMISION 115KV INSULA - PLANTA ZULIA</v>
          </cell>
          <cell r="C139">
            <v>300000000</v>
          </cell>
          <cell r="D139">
            <v>0</v>
          </cell>
          <cell r="E139">
            <v>258912000</v>
          </cell>
          <cell r="F139">
            <v>172608000</v>
          </cell>
          <cell r="G139">
            <v>0</v>
          </cell>
          <cell r="H139">
            <v>0</v>
          </cell>
        </row>
        <row r="140">
          <cell r="A140">
            <v>61116159021</v>
          </cell>
          <cell r="B140" t="str">
            <v>LINEA DE SUBTRANSMISION INSULA  - ATALAYA</v>
          </cell>
          <cell r="C140">
            <v>535000000</v>
          </cell>
          <cell r="D140">
            <v>0</v>
          </cell>
          <cell r="E140">
            <v>515998089</v>
          </cell>
          <cell r="F140">
            <v>515937799</v>
          </cell>
          <cell r="G140">
            <v>395629199</v>
          </cell>
          <cell r="H140">
            <v>320381890</v>
          </cell>
        </row>
        <row r="141">
          <cell r="A141">
            <v>61216159025</v>
          </cell>
          <cell r="B141" t="str">
            <v>SUBESTACIONES SATELITES 34.5 KV (BOCONO Y ATALAYA)</v>
          </cell>
          <cell r="C141">
            <v>160000000</v>
          </cell>
          <cell r="D141">
            <v>352797973</v>
          </cell>
          <cell r="E141">
            <v>488971382</v>
          </cell>
          <cell r="F141">
            <v>375604933</v>
          </cell>
          <cell r="G141">
            <v>250079726</v>
          </cell>
          <cell r="H141">
            <v>153241181</v>
          </cell>
        </row>
        <row r="142">
          <cell r="A142">
            <v>61216159040</v>
          </cell>
          <cell r="B142" t="str">
            <v>SUBESTACION BELEN (CUMPLIMIENTO COD. REDES)</v>
          </cell>
          <cell r="C142">
            <v>545000000</v>
          </cell>
          <cell r="D142">
            <v>-136908862</v>
          </cell>
          <cell r="E142">
            <v>391959282</v>
          </cell>
          <cell r="F142">
            <v>391959282</v>
          </cell>
          <cell r="G142">
            <v>49994311</v>
          </cell>
          <cell r="H142">
            <v>49994311</v>
          </cell>
        </row>
        <row r="143">
          <cell r="A143">
            <v>61216159060</v>
          </cell>
          <cell r="B143" t="str">
            <v>SUBESTACION TIBU (CUMPLIMIENTO DES FES)</v>
          </cell>
          <cell r="C143">
            <v>105000000</v>
          </cell>
          <cell r="D143">
            <v>-26279234</v>
          </cell>
          <cell r="E143">
            <v>77154766</v>
          </cell>
          <cell r="F143">
            <v>77154766</v>
          </cell>
          <cell r="G143">
            <v>24940000</v>
          </cell>
          <cell r="H143">
            <v>0</v>
          </cell>
        </row>
        <row r="144">
          <cell r="A144">
            <v>61216159070</v>
          </cell>
          <cell r="B144" t="str">
            <v>SUBESTACION SAN MATEO (AUTOMATIZAC.)</v>
          </cell>
          <cell r="C144">
            <v>70000000</v>
          </cell>
          <cell r="D144">
            <v>-23520000</v>
          </cell>
          <cell r="E144">
            <v>45548166</v>
          </cell>
          <cell r="F144">
            <v>45548166</v>
          </cell>
          <cell r="G144">
            <v>45548164</v>
          </cell>
          <cell r="H144">
            <v>45548164</v>
          </cell>
        </row>
        <row r="145">
          <cell r="A145">
            <v>61216159080</v>
          </cell>
          <cell r="B145" t="str">
            <v>SUBESTACION LA INSULA 115 /34.5 /13.8 KV.(CUMPLIM)</v>
          </cell>
          <cell r="C145">
            <v>40000000</v>
          </cell>
          <cell r="D145">
            <v>-40000000</v>
          </cell>
          <cell r="E145">
            <v>0</v>
          </cell>
          <cell r="F145">
            <v>0</v>
          </cell>
          <cell r="G145">
            <v>0</v>
          </cell>
          <cell r="H145">
            <v>0</v>
          </cell>
        </row>
        <row r="146">
          <cell r="A146">
            <v>61216159086</v>
          </cell>
          <cell r="B146" t="str">
            <v>SUBESTACION PLANTA ZULIA MODULO 115/34.5 KV  - 20 MVA</v>
          </cell>
          <cell r="C146">
            <v>105000000</v>
          </cell>
          <cell r="D146">
            <v>-87037284</v>
          </cell>
          <cell r="E146">
            <v>17962716</v>
          </cell>
          <cell r="F146">
            <v>17962716</v>
          </cell>
          <cell r="G146">
            <v>17962716</v>
          </cell>
          <cell r="H146">
            <v>16524786</v>
          </cell>
        </row>
        <row r="147">
          <cell r="A147">
            <v>61216509000</v>
          </cell>
          <cell r="B147" t="str">
            <v>CENTRO DE DISTRIBUCION LOCAL</v>
          </cell>
          <cell r="C147">
            <v>200000000</v>
          </cell>
          <cell r="D147">
            <v>115635000</v>
          </cell>
          <cell r="E147">
            <v>305890865</v>
          </cell>
          <cell r="F147">
            <v>299212837</v>
          </cell>
          <cell r="G147">
            <v>231052223</v>
          </cell>
          <cell r="H147">
            <v>184797060</v>
          </cell>
        </row>
        <row r="148">
          <cell r="A148">
            <v>61216509001</v>
          </cell>
          <cell r="B148" t="str">
            <v>EQUIPO DE SUBESTACION</v>
          </cell>
          <cell r="C148">
            <v>900000000</v>
          </cell>
          <cell r="D148">
            <v>593165207</v>
          </cell>
          <cell r="E148">
            <v>1493126152</v>
          </cell>
          <cell r="F148">
            <v>1387041970</v>
          </cell>
          <cell r="G148">
            <v>358175246</v>
          </cell>
          <cell r="H148">
            <v>356337170</v>
          </cell>
        </row>
        <row r="149">
          <cell r="A149">
            <v>61216509003</v>
          </cell>
          <cell r="B149" t="str">
            <v>AUTOTRANSFORMADOR CREG 097</v>
          </cell>
          <cell r="C149">
            <v>1700000000</v>
          </cell>
          <cell r="D149">
            <v>-269232800</v>
          </cell>
          <cell r="E149">
            <v>1430767200</v>
          </cell>
          <cell r="F149">
            <v>1430767200</v>
          </cell>
          <cell r="G149">
            <v>1305542880</v>
          </cell>
          <cell r="H149">
            <v>235260000</v>
          </cell>
        </row>
        <row r="150">
          <cell r="A150">
            <v>61216509004</v>
          </cell>
          <cell r="B150" t="str">
            <v>CREG 024 AUTOMATIZACION</v>
          </cell>
          <cell r="C150">
            <v>400000000</v>
          </cell>
          <cell r="D150">
            <v>-236744000</v>
          </cell>
          <cell r="E150">
            <v>153353200</v>
          </cell>
          <cell r="F150">
            <v>133580728</v>
          </cell>
          <cell r="G150">
            <v>114092728</v>
          </cell>
          <cell r="H150">
            <v>114092728</v>
          </cell>
        </row>
        <row r="151">
          <cell r="A151">
            <v>61216509005</v>
          </cell>
          <cell r="B151" t="str">
            <v>TRANSFORMADORES</v>
          </cell>
          <cell r="C151">
            <v>0</v>
          </cell>
          <cell r="D151">
            <v>1275000000</v>
          </cell>
          <cell r="E151">
            <v>1274460000</v>
          </cell>
          <cell r="F151">
            <v>1062249000</v>
          </cell>
          <cell r="G151">
            <v>108460000</v>
          </cell>
          <cell r="H151">
            <v>96141105</v>
          </cell>
        </row>
        <row r="152">
          <cell r="A152">
            <v>61316159000</v>
          </cell>
          <cell r="B152" t="str">
            <v>TRANSFORMADORES DE DISTRIBUCION</v>
          </cell>
          <cell r="C152">
            <v>632000000</v>
          </cell>
          <cell r="D152">
            <v>775483000</v>
          </cell>
          <cell r="E152">
            <v>1407043956</v>
          </cell>
          <cell r="F152">
            <v>1251060696</v>
          </cell>
          <cell r="G152">
            <v>780017756</v>
          </cell>
          <cell r="H152">
            <v>435615045</v>
          </cell>
        </row>
        <row r="153">
          <cell r="A153">
            <v>61316159005</v>
          </cell>
          <cell r="B153" t="str">
            <v>RECONECTADORES Y ELEMENTOS DE DISTRIBUCION</v>
          </cell>
          <cell r="C153">
            <v>1300000000</v>
          </cell>
          <cell r="D153">
            <v>-350876000</v>
          </cell>
          <cell r="E153">
            <v>948781436</v>
          </cell>
          <cell r="F153">
            <v>948781435.39999998</v>
          </cell>
          <cell r="G153">
            <v>0</v>
          </cell>
          <cell r="H153">
            <v>0</v>
          </cell>
        </row>
        <row r="154">
          <cell r="A154">
            <v>61316159010</v>
          </cell>
          <cell r="B154" t="str">
            <v>REMODELACION REDES PRIMARIAS</v>
          </cell>
          <cell r="C154">
            <v>3000000000</v>
          </cell>
          <cell r="D154">
            <v>14932935</v>
          </cell>
          <cell r="E154">
            <v>2903364022</v>
          </cell>
          <cell r="F154">
            <v>2309964477.7200003</v>
          </cell>
          <cell r="G154">
            <v>811217157</v>
          </cell>
          <cell r="H154">
            <v>651234677</v>
          </cell>
        </row>
        <row r="155">
          <cell r="A155">
            <v>61316159011</v>
          </cell>
          <cell r="B155" t="str">
            <v>REMODELACION REDES SECUNDARIAS</v>
          </cell>
          <cell r="C155">
            <v>4200000000</v>
          </cell>
          <cell r="D155">
            <v>259368793</v>
          </cell>
          <cell r="E155">
            <v>4069894787</v>
          </cell>
          <cell r="F155">
            <v>3234738666</v>
          </cell>
          <cell r="G155">
            <v>1431928712</v>
          </cell>
          <cell r="H155">
            <v>1260013374</v>
          </cell>
        </row>
        <row r="156">
          <cell r="A156">
            <v>61316159090</v>
          </cell>
          <cell r="B156" t="str">
            <v>COMPRA ACTIVOS (REDES: RESOL. CREG 070/98)</v>
          </cell>
          <cell r="C156">
            <v>500000000</v>
          </cell>
          <cell r="D156">
            <v>100000000</v>
          </cell>
          <cell r="E156">
            <v>508667626</v>
          </cell>
          <cell r="F156">
            <v>470653247</v>
          </cell>
          <cell r="G156">
            <v>296570506</v>
          </cell>
          <cell r="H156">
            <v>236754964</v>
          </cell>
        </row>
        <row r="157">
          <cell r="A157">
            <v>61316159101</v>
          </cell>
          <cell r="B157" t="str">
            <v>REDES PRIMARIAS PUEBLOS  - EXPANSION</v>
          </cell>
          <cell r="C157">
            <v>25000000</v>
          </cell>
          <cell r="D157">
            <v>-25000000</v>
          </cell>
          <cell r="E157">
            <v>0</v>
          </cell>
          <cell r="F157">
            <v>0</v>
          </cell>
          <cell r="G157">
            <v>0</v>
          </cell>
          <cell r="H157">
            <v>0</v>
          </cell>
        </row>
        <row r="158">
          <cell r="A158">
            <v>61316159203</v>
          </cell>
          <cell r="B158" t="str">
            <v>REDES PRIMARIAS CUCUTA  - EXPANSION</v>
          </cell>
          <cell r="C158">
            <v>1190000000</v>
          </cell>
          <cell r="D158">
            <v>166072437</v>
          </cell>
          <cell r="E158">
            <v>1308345494</v>
          </cell>
          <cell r="F158">
            <v>1034693299</v>
          </cell>
          <cell r="G158">
            <v>800355737</v>
          </cell>
          <cell r="H158">
            <v>743945769</v>
          </cell>
        </row>
        <row r="159">
          <cell r="A159">
            <v>61316159204</v>
          </cell>
          <cell r="B159" t="str">
            <v>REDES PRIMARIAS AGUACHICA  - EXPANSION</v>
          </cell>
          <cell r="C159">
            <v>515000000</v>
          </cell>
          <cell r="D159">
            <v>-436641215</v>
          </cell>
          <cell r="E159">
            <v>0</v>
          </cell>
          <cell r="F159">
            <v>0</v>
          </cell>
          <cell r="G159">
            <v>0</v>
          </cell>
          <cell r="H159">
            <v>0</v>
          </cell>
        </row>
        <row r="160">
          <cell r="A160">
            <v>61316159205</v>
          </cell>
          <cell r="B160" t="str">
            <v>REDES PRIMARIAS PAMPLONA    - EXPANSION</v>
          </cell>
          <cell r="C160">
            <v>115000000</v>
          </cell>
          <cell r="D160">
            <v>-69814383</v>
          </cell>
          <cell r="E160">
            <v>39685617</v>
          </cell>
          <cell r="F160">
            <v>39604457</v>
          </cell>
          <cell r="G160">
            <v>5152700</v>
          </cell>
          <cell r="H160">
            <v>0</v>
          </cell>
        </row>
        <row r="161">
          <cell r="A161">
            <v>61316159206</v>
          </cell>
          <cell r="B161" t="str">
            <v>REDES PRIMARIAS OCANA  - EXPANSION</v>
          </cell>
          <cell r="C161">
            <v>150000000</v>
          </cell>
          <cell r="D161">
            <v>-54304072</v>
          </cell>
          <cell r="E161">
            <v>74250074</v>
          </cell>
          <cell r="F161">
            <v>68844074</v>
          </cell>
          <cell r="G161">
            <v>60789870</v>
          </cell>
          <cell r="H161">
            <v>59716069</v>
          </cell>
        </row>
        <row r="162">
          <cell r="A162">
            <v>61316159207</v>
          </cell>
          <cell r="B162" t="str">
            <v>REDES PRIMARIAS TIBU  - EXPANSION</v>
          </cell>
          <cell r="C162">
            <v>180000000</v>
          </cell>
          <cell r="D162">
            <v>-125753495</v>
          </cell>
          <cell r="E162">
            <v>53901148</v>
          </cell>
          <cell r="F162">
            <v>39041142</v>
          </cell>
          <cell r="G162">
            <v>38968843</v>
          </cell>
          <cell r="H162">
            <v>34756980</v>
          </cell>
        </row>
        <row r="163">
          <cell r="A163">
            <v>61316159208</v>
          </cell>
          <cell r="B163" t="str">
            <v>REDES SECUNDARIAS AGUACHICA  - EXPANSION</v>
          </cell>
          <cell r="C163">
            <v>521000000</v>
          </cell>
          <cell r="D163">
            <v>-376000000</v>
          </cell>
          <cell r="E163">
            <v>0</v>
          </cell>
          <cell r="F163">
            <v>0</v>
          </cell>
          <cell r="G163">
            <v>0</v>
          </cell>
          <cell r="H163">
            <v>0</v>
          </cell>
        </row>
        <row r="164">
          <cell r="A164">
            <v>61316159209</v>
          </cell>
          <cell r="B164" t="str">
            <v>REDES SECUNDARIAS OCANA  - EXPANSION</v>
          </cell>
          <cell r="C164">
            <v>304000000</v>
          </cell>
          <cell r="D164">
            <v>-118377029</v>
          </cell>
          <cell r="E164">
            <v>185117353</v>
          </cell>
          <cell r="F164">
            <v>163037108</v>
          </cell>
          <cell r="G164">
            <v>71599804</v>
          </cell>
          <cell r="H164">
            <v>67652628</v>
          </cell>
        </row>
        <row r="165">
          <cell r="A165">
            <v>61316159210</v>
          </cell>
          <cell r="B165" t="str">
            <v>REDES SECUNDARIAS PAMPLONA    - EXPANSION</v>
          </cell>
          <cell r="C165">
            <v>115000000</v>
          </cell>
          <cell r="D165">
            <v>-72100561</v>
          </cell>
          <cell r="E165">
            <v>32466418</v>
          </cell>
          <cell r="F165">
            <v>32395830</v>
          </cell>
          <cell r="G165">
            <v>5552582</v>
          </cell>
          <cell r="H165">
            <v>0</v>
          </cell>
        </row>
        <row r="166">
          <cell r="A166">
            <v>61316159211</v>
          </cell>
          <cell r="B166" t="str">
            <v>REDES SECUNDARIAS TIBU  - EXPANSION</v>
          </cell>
          <cell r="C166">
            <v>210000000</v>
          </cell>
          <cell r="D166">
            <v>-166926300</v>
          </cell>
          <cell r="E166">
            <v>42698188</v>
          </cell>
          <cell r="F166">
            <v>34353192</v>
          </cell>
          <cell r="G166">
            <v>34353192</v>
          </cell>
          <cell r="H166">
            <v>34353192</v>
          </cell>
        </row>
        <row r="167">
          <cell r="A167">
            <v>61316159303</v>
          </cell>
          <cell r="B167" t="str">
            <v>REDES SECUNDARIAS CUCUTA  - EXPANSION</v>
          </cell>
          <cell r="C167">
            <v>1900000000</v>
          </cell>
          <cell r="D167">
            <v>201059890</v>
          </cell>
          <cell r="E167">
            <v>1629872055</v>
          </cell>
          <cell r="F167">
            <v>1245580516.2</v>
          </cell>
          <cell r="G167">
            <v>731345036</v>
          </cell>
          <cell r="H167">
            <v>665397384</v>
          </cell>
        </row>
        <row r="168">
          <cell r="A168">
            <v>61316159304</v>
          </cell>
          <cell r="B168" t="str">
            <v>REDES SECUNDARIAS PUEBLOS  - EXPANSION</v>
          </cell>
          <cell r="C168">
            <v>45000000</v>
          </cell>
          <cell r="D168">
            <v>-45000000</v>
          </cell>
          <cell r="E168">
            <v>0</v>
          </cell>
          <cell r="F168">
            <v>0</v>
          </cell>
          <cell r="G168">
            <v>0</v>
          </cell>
          <cell r="H168">
            <v>0</v>
          </cell>
        </row>
        <row r="169">
          <cell r="A169">
            <v>61416159095</v>
          </cell>
          <cell r="B169" t="str">
            <v>ELECTRIFICACION RURAL</v>
          </cell>
          <cell r="C169">
            <v>9300000000</v>
          </cell>
          <cell r="D169">
            <v>1950000000</v>
          </cell>
          <cell r="E169">
            <v>11014939951</v>
          </cell>
          <cell r="F169">
            <v>5116273421.2800007</v>
          </cell>
          <cell r="G169">
            <v>3888803190.3099999</v>
          </cell>
          <cell r="H169">
            <v>3200493003.3099999</v>
          </cell>
        </row>
        <row r="170">
          <cell r="A170">
            <v>61516159022</v>
          </cell>
          <cell r="B170" t="str">
            <v>ALUMBRADO PUBLICO - CONVENIOS</v>
          </cell>
          <cell r="C170">
            <v>246400000</v>
          </cell>
          <cell r="D170">
            <v>-246400000</v>
          </cell>
          <cell r="E170">
            <v>0</v>
          </cell>
          <cell r="F170">
            <v>0</v>
          </cell>
          <cell r="G170">
            <v>0</v>
          </cell>
          <cell r="H170">
            <v>0</v>
          </cell>
        </row>
        <row r="171">
          <cell r="A171">
            <v>61516159035</v>
          </cell>
          <cell r="B171" t="str">
            <v>ACTUALIZACION SPARD</v>
          </cell>
          <cell r="C171">
            <v>39400000</v>
          </cell>
          <cell r="D171">
            <v>-39400000</v>
          </cell>
          <cell r="E171">
            <v>0</v>
          </cell>
          <cell r="F171">
            <v>0</v>
          </cell>
          <cell r="G171">
            <v>0</v>
          </cell>
          <cell r="H171">
            <v>0</v>
          </cell>
        </row>
        <row r="172">
          <cell r="A172">
            <v>61516159050</v>
          </cell>
          <cell r="B172" t="str">
            <v>LINEA ENERGIZADA</v>
          </cell>
          <cell r="C172">
            <v>120000000</v>
          </cell>
          <cell r="D172">
            <v>0</v>
          </cell>
          <cell r="E172">
            <v>97000000</v>
          </cell>
          <cell r="F172">
            <v>93264000</v>
          </cell>
          <cell r="G172">
            <v>0</v>
          </cell>
          <cell r="H172">
            <v>0</v>
          </cell>
        </row>
        <row r="173">
          <cell r="A173">
            <v>61616400100</v>
          </cell>
          <cell r="B173" t="str">
            <v>EDIFICIOS -DISTRIBUCION</v>
          </cell>
          <cell r="C173">
            <v>0</v>
          </cell>
          <cell r="D173">
            <v>270000000</v>
          </cell>
          <cell r="E173">
            <v>270000000</v>
          </cell>
          <cell r="F173">
            <v>68244088</v>
          </cell>
          <cell r="G173">
            <v>0</v>
          </cell>
          <cell r="H173">
            <v>0</v>
          </cell>
        </row>
        <row r="174">
          <cell r="A174">
            <v>61616700200</v>
          </cell>
          <cell r="B174" t="str">
            <v>SISTEMATIZACION -DISTRIBUCION</v>
          </cell>
          <cell r="C174">
            <v>190000000</v>
          </cell>
          <cell r="D174">
            <v>-177812887</v>
          </cell>
          <cell r="E174">
            <v>0</v>
          </cell>
          <cell r="F174">
            <v>0</v>
          </cell>
          <cell r="G174">
            <v>0</v>
          </cell>
          <cell r="H174">
            <v>0</v>
          </cell>
        </row>
        <row r="175">
          <cell r="A175">
            <v>61616750200</v>
          </cell>
          <cell r="B175" t="str">
            <v>PARQUE AUTOMOTOR -DISTRIBUCION</v>
          </cell>
          <cell r="C175">
            <v>600000000</v>
          </cell>
          <cell r="D175">
            <v>0</v>
          </cell>
          <cell r="E175">
            <v>599981200</v>
          </cell>
          <cell r="F175">
            <v>79981200</v>
          </cell>
          <cell r="G175">
            <v>79981200</v>
          </cell>
          <cell r="H175">
            <v>79981200</v>
          </cell>
        </row>
        <row r="176">
          <cell r="A176">
            <v>61619109001</v>
          </cell>
          <cell r="B176" t="str">
            <v>GESTION AMBIENTAL</v>
          </cell>
          <cell r="C176">
            <v>12000000</v>
          </cell>
          <cell r="D176">
            <v>-12000000</v>
          </cell>
          <cell r="E176">
            <v>0</v>
          </cell>
          <cell r="F176">
            <v>0</v>
          </cell>
          <cell r="G176">
            <v>0</v>
          </cell>
          <cell r="H176">
            <v>0</v>
          </cell>
        </row>
        <row r="177">
          <cell r="A177">
            <v>62016700100</v>
          </cell>
          <cell r="B177" t="str">
            <v>COMUNICACIONES</v>
          </cell>
          <cell r="C177">
            <v>20000000</v>
          </cell>
          <cell r="D177">
            <v>-20000000</v>
          </cell>
          <cell r="E177">
            <v>0</v>
          </cell>
          <cell r="F177">
            <v>0</v>
          </cell>
          <cell r="G177">
            <v>0</v>
          </cell>
          <cell r="H177">
            <v>0</v>
          </cell>
        </row>
        <row r="178">
          <cell r="A178">
            <v>62016750100</v>
          </cell>
          <cell r="B178" t="str">
            <v>PLAN INTEGRAL EMPRESARIAL.NORMALIZ.SERV.ENERGIA (PIENS)</v>
          </cell>
          <cell r="C178">
            <v>10299350000</v>
          </cell>
          <cell r="D178">
            <v>-2427350000</v>
          </cell>
          <cell r="E178">
            <v>7746821211</v>
          </cell>
          <cell r="F178">
            <v>6582579736</v>
          </cell>
          <cell r="G178">
            <v>4993968115</v>
          </cell>
          <cell r="H178">
            <v>4482200788.8199997</v>
          </cell>
        </row>
        <row r="179">
          <cell r="A179">
            <v>62116700200</v>
          </cell>
          <cell r="B179" t="str">
            <v>SISTEMATIZACION -COMERCIALIZACION</v>
          </cell>
          <cell r="C179">
            <v>221500000</v>
          </cell>
          <cell r="D179">
            <v>-197000000</v>
          </cell>
          <cell r="E179">
            <v>2373587</v>
          </cell>
          <cell r="F179">
            <v>2373587</v>
          </cell>
          <cell r="G179">
            <v>2373587</v>
          </cell>
          <cell r="H179">
            <v>2275982</v>
          </cell>
        </row>
        <row r="180">
          <cell r="A180">
            <v>63116400150</v>
          </cell>
          <cell r="B180" t="str">
            <v>MUEBLES ENSERES Y EQUIPO DE OFICINA</v>
          </cell>
          <cell r="C180">
            <v>0</v>
          </cell>
          <cell r="D180">
            <v>50300000</v>
          </cell>
          <cell r="E180">
            <v>35300000</v>
          </cell>
          <cell r="F180">
            <v>0</v>
          </cell>
          <cell r="G180">
            <v>0</v>
          </cell>
          <cell r="H180">
            <v>0</v>
          </cell>
        </row>
        <row r="181">
          <cell r="A181">
            <v>63116400151</v>
          </cell>
          <cell r="B181" t="str">
            <v>EQUIPOS GESTION AMBIENTAL</v>
          </cell>
          <cell r="C181">
            <v>0</v>
          </cell>
          <cell r="D181">
            <v>123991947</v>
          </cell>
          <cell r="E181">
            <v>123991947</v>
          </cell>
          <cell r="F181">
            <v>104010517</v>
          </cell>
          <cell r="G181">
            <v>0</v>
          </cell>
          <cell r="H181">
            <v>0</v>
          </cell>
        </row>
        <row r="182">
          <cell r="A182">
            <v>63116700200</v>
          </cell>
          <cell r="B182" t="str">
            <v>SISTEMATIZACION</v>
          </cell>
          <cell r="C182">
            <v>0</v>
          </cell>
          <cell r="D182">
            <v>0</v>
          </cell>
          <cell r="E182">
            <v>0</v>
          </cell>
          <cell r="F182">
            <v>0</v>
          </cell>
          <cell r="G182">
            <v>0</v>
          </cell>
          <cell r="H182">
            <v>0</v>
          </cell>
        </row>
        <row r="183">
          <cell r="A183">
            <v>222751015001</v>
          </cell>
          <cell r="B183" t="str">
            <v>OBRAS Y MEJORAS EN PROPIEDAD AJENA</v>
          </cell>
          <cell r="C183">
            <v>0</v>
          </cell>
          <cell r="D183">
            <v>22600000</v>
          </cell>
          <cell r="E183">
            <v>22600000</v>
          </cell>
          <cell r="F183">
            <v>0</v>
          </cell>
          <cell r="G183">
            <v>0</v>
          </cell>
          <cell r="H183">
            <v>0</v>
          </cell>
        </row>
        <row r="184">
          <cell r="A184" t="str">
            <v>(en blanco)</v>
          </cell>
          <cell r="B184" t="str">
            <v>(en blanco)</v>
          </cell>
        </row>
        <row r="185">
          <cell r="A185" t="str">
            <v>Total general</v>
          </cell>
          <cell r="C185">
            <v>377392737386</v>
          </cell>
          <cell r="D185">
            <v>-29814265097</v>
          </cell>
          <cell r="E185">
            <v>335691176880.03003</v>
          </cell>
          <cell r="F185">
            <v>303627428022.51007</v>
          </cell>
          <cell r="G185">
            <v>244792562878.62</v>
          </cell>
          <cell r="H185">
            <v>216613345351.28</v>
          </cell>
        </row>
        <row r="188">
          <cell r="H188">
            <v>201496446222.14999</v>
          </cell>
        </row>
        <row r="189">
          <cell r="H189">
            <v>0</v>
          </cell>
        </row>
        <row r="190">
          <cell r="C190">
            <v>41185830967</v>
          </cell>
          <cell r="D190">
            <v>467329060</v>
          </cell>
          <cell r="E190">
            <v>39694739888</v>
          </cell>
          <cell r="F190">
            <v>28895478504.599998</v>
          </cell>
          <cell r="G190">
            <v>16976054777.309999</v>
          </cell>
          <cell r="H190">
            <v>13567891566.129999</v>
          </cell>
        </row>
        <row r="191">
          <cell r="C191">
            <v>2736000000</v>
          </cell>
          <cell r="D191">
            <v>-139479060</v>
          </cell>
          <cell r="E191">
            <v>2133250597.0000002</v>
          </cell>
          <cell r="F191">
            <v>1347036482</v>
          </cell>
          <cell r="G191">
            <v>474333200.86000001</v>
          </cell>
          <cell r="H191">
            <v>405566949.86000001</v>
          </cell>
        </row>
        <row r="192">
          <cell r="C192">
            <v>43921830967</v>
          </cell>
          <cell r="D192">
            <v>327850000</v>
          </cell>
          <cell r="E192">
            <v>41827990485</v>
          </cell>
          <cell r="F192">
            <v>30242514986.599998</v>
          </cell>
          <cell r="G192">
            <v>17450387978.169998</v>
          </cell>
          <cell r="H192">
            <v>13973458515.99</v>
          </cell>
        </row>
        <row r="193">
          <cell r="H193">
            <v>13973458515.99</v>
          </cell>
        </row>
        <row r="194">
          <cell r="H194">
            <v>0</v>
          </cell>
        </row>
      </sheetData>
      <sheetData sheetId="11" refreshError="1"/>
      <sheetData sheetId="1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9"/>
      <sheetName val="Puc plano"/>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Br"/>
      <sheetName val="Cargables"/>
      <sheetName val="#REF"/>
      <sheetName val="Sheet2"/>
      <sheetName val="Costos medios"/>
      <sheetName val="Macro"/>
      <sheetName val="Sheet3"/>
      <sheetName val="Hoja3"/>
      <sheetName val="Hoja2"/>
      <sheetName val="Actividades Generales"/>
      <sheetName val="Sali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usacion"/>
      <sheetName val="Macro1"/>
    </sheetNames>
    <sheetDataSet>
      <sheetData sheetId="0" refreshError="1"/>
      <sheetData sheetId="1" refreshError="1">
        <row r="135">
          <cell r="A135" t="str">
            <v>Recover</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TENIMIENTO REDES"/>
      <sheetName val="REPORTE"/>
      <sheetName val="RESULTADO TOTAL POR DESTINO"/>
      <sheetName val="INSTRUCTIVO"/>
      <sheetName val="PRECIOS"/>
      <sheetName val="AOM"/>
    </sheetNames>
    <sheetDataSet>
      <sheetData sheetId="0" refreshError="1"/>
      <sheetData sheetId="1" refreshError="1"/>
      <sheetData sheetId="2" refreshError="1"/>
      <sheetData sheetId="3" refreshError="1"/>
      <sheetData sheetId="4" refreshError="1">
        <row r="4">
          <cell r="L4" t="str">
            <v>CUCUTA</v>
          </cell>
        </row>
        <row r="5">
          <cell r="L5" t="str">
            <v>PAMPLONA</v>
          </cell>
        </row>
        <row r="6">
          <cell r="L6" t="str">
            <v>OCAÑA</v>
          </cell>
        </row>
        <row r="7">
          <cell r="L7" t="str">
            <v>AGUACHICA</v>
          </cell>
        </row>
        <row r="8">
          <cell r="L8" t="str">
            <v>TIBU</v>
          </cell>
        </row>
      </sheetData>
      <sheetData sheetId="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ón CI Financiero"/>
      <sheetName val="LISTA"/>
    </sheetNames>
    <sheetDataSet>
      <sheetData sheetId="0"/>
      <sheetData sheetId="1">
        <row r="2">
          <cell r="E2" t="str">
            <v>Si</v>
          </cell>
        </row>
        <row r="3">
          <cell r="E3" t="str">
            <v>Parcial</v>
          </cell>
        </row>
        <row r="4">
          <cell r="E4" t="str">
            <v>No</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 mensual real 2000"/>
      <sheetName val="Balan mens real sin Cauc. 2001"/>
      <sheetName val="Balan mens real Caucasia-01"/>
      <sheetName val="Balan mens real con Cauc_01 "/>
      <sheetName val="Balance Caucasia 00-10"/>
      <sheetName val="Avance balan 2002"/>
      <sheetName val="Balan mens proy sin Caucasia_02"/>
      <sheetName val="Balan mens  proy Caucasia_02"/>
      <sheetName val="Balan mens proy con Caucasia_02"/>
      <sheetName val="Proy. generacion 2002"/>
      <sheetName val="Comparacion"/>
      <sheetName val="Hoja9"/>
    </sheetNames>
    <sheetDataSet>
      <sheetData sheetId="0" refreshError="1">
        <row r="4">
          <cell r="A4" t="str">
            <v>NOMBRE</v>
          </cell>
          <cell r="B4" t="str">
            <v xml:space="preserve">Enero </v>
          </cell>
          <cell r="C4" t="str">
            <v>Febrero</v>
          </cell>
          <cell r="D4" t="str">
            <v>Marzo</v>
          </cell>
          <cell r="E4" t="str">
            <v>Abril</v>
          </cell>
          <cell r="F4" t="str">
            <v>Mayo</v>
          </cell>
          <cell r="G4" t="str">
            <v>Junio</v>
          </cell>
          <cell r="H4" t="str">
            <v>Julio</v>
          </cell>
          <cell r="I4" t="str">
            <v>Agosto</v>
          </cell>
          <cell r="J4" t="str">
            <v>Septiembre</v>
          </cell>
          <cell r="K4" t="str">
            <v>Octubre</v>
          </cell>
          <cell r="L4" t="str">
            <v>Noviembre</v>
          </cell>
          <cell r="M4" t="str">
            <v>Diciembre</v>
          </cell>
          <cell r="N4" t="str">
            <v>TOTAL</v>
          </cell>
        </row>
        <row r="5">
          <cell r="A5" t="str">
            <v>LA REBUSCA</v>
          </cell>
          <cell r="B5">
            <v>361.2</v>
          </cell>
          <cell r="C5">
            <v>319.88</v>
          </cell>
          <cell r="D5">
            <v>377</v>
          </cell>
          <cell r="E5">
            <v>377.16</v>
          </cell>
          <cell r="F5">
            <v>375.52</v>
          </cell>
          <cell r="G5">
            <v>376.48</v>
          </cell>
          <cell r="H5">
            <v>387.28</v>
          </cell>
          <cell r="I5">
            <v>379.88</v>
          </cell>
          <cell r="J5">
            <v>361.24</v>
          </cell>
          <cell r="K5">
            <v>368</v>
          </cell>
          <cell r="L5">
            <v>382</v>
          </cell>
          <cell r="M5">
            <v>401.9</v>
          </cell>
          <cell r="N5">
            <v>4467.54</v>
          </cell>
        </row>
        <row r="6">
          <cell r="A6" t="str">
            <v>CARACOLI</v>
          </cell>
          <cell r="B6">
            <v>1105.8</v>
          </cell>
          <cell r="C6">
            <v>1029.2</v>
          </cell>
          <cell r="D6">
            <v>1127.5999999999999</v>
          </cell>
          <cell r="E6">
            <v>1533.8</v>
          </cell>
          <cell r="F6">
            <v>1731.8</v>
          </cell>
          <cell r="G6">
            <v>1699.4</v>
          </cell>
          <cell r="H6">
            <v>1734.8</v>
          </cell>
          <cell r="I6">
            <v>1720.4</v>
          </cell>
          <cell r="J6">
            <v>1694.2</v>
          </cell>
          <cell r="K6">
            <v>1658.6</v>
          </cell>
          <cell r="L6">
            <v>1637.2</v>
          </cell>
          <cell r="M6">
            <v>1841.4</v>
          </cell>
          <cell r="N6">
            <v>18514.2</v>
          </cell>
        </row>
        <row r="7">
          <cell r="A7" t="str">
            <v>CALERA</v>
          </cell>
          <cell r="B7">
            <v>0</v>
          </cell>
          <cell r="C7">
            <v>0</v>
          </cell>
          <cell r="D7">
            <v>0</v>
          </cell>
          <cell r="E7">
            <v>0</v>
          </cell>
          <cell r="F7">
            <v>0</v>
          </cell>
          <cell r="G7">
            <v>0</v>
          </cell>
          <cell r="H7">
            <v>0</v>
          </cell>
          <cell r="I7">
            <v>0</v>
          </cell>
          <cell r="J7">
            <v>0</v>
          </cell>
          <cell r="K7">
            <v>0</v>
          </cell>
          <cell r="L7">
            <v>0</v>
          </cell>
          <cell r="M7">
            <v>0</v>
          </cell>
          <cell r="N7">
            <v>0</v>
          </cell>
        </row>
        <row r="8">
          <cell r="A8" t="str">
            <v>EL LIMON</v>
          </cell>
          <cell r="B8">
            <v>367.25</v>
          </cell>
          <cell r="C8">
            <v>367.53</v>
          </cell>
          <cell r="D8">
            <v>412.16</v>
          </cell>
          <cell r="E8">
            <v>465.92</v>
          </cell>
          <cell r="F8">
            <v>511.5</v>
          </cell>
          <cell r="G8">
            <v>474.32</v>
          </cell>
          <cell r="H8">
            <v>427.34</v>
          </cell>
          <cell r="I8">
            <v>476.28</v>
          </cell>
          <cell r="J8">
            <v>470.74</v>
          </cell>
          <cell r="K8">
            <v>515.30999999999995</v>
          </cell>
          <cell r="L8">
            <v>498.57</v>
          </cell>
          <cell r="M8">
            <v>483.62</v>
          </cell>
          <cell r="N8">
            <v>5470.54</v>
          </cell>
        </row>
        <row r="9">
          <cell r="A9" t="str">
            <v>SONSON I</v>
          </cell>
          <cell r="B9">
            <v>5035.9399999999996</v>
          </cell>
          <cell r="C9">
            <v>4517.22</v>
          </cell>
          <cell r="D9">
            <v>5561.6</v>
          </cell>
          <cell r="E9">
            <v>5449.84</v>
          </cell>
          <cell r="F9">
            <v>5517.71</v>
          </cell>
          <cell r="G9">
            <v>5475.11</v>
          </cell>
          <cell r="H9">
            <v>5496.73</v>
          </cell>
          <cell r="I9">
            <v>5981.85</v>
          </cell>
          <cell r="J9">
            <v>3686.36</v>
          </cell>
          <cell r="K9">
            <v>6208.02</v>
          </cell>
          <cell r="L9">
            <v>6032.03</v>
          </cell>
          <cell r="M9">
            <v>5753.48</v>
          </cell>
          <cell r="N9">
            <v>64715.89</v>
          </cell>
        </row>
        <row r="10">
          <cell r="A10" t="str">
            <v>RIO ABAJO</v>
          </cell>
          <cell r="B10">
            <v>341.84</v>
          </cell>
          <cell r="C10">
            <v>596.24</v>
          </cell>
          <cell r="D10">
            <v>661.28</v>
          </cell>
          <cell r="E10">
            <v>579.67999999999995</v>
          </cell>
          <cell r="F10">
            <v>576.88</v>
          </cell>
          <cell r="G10">
            <v>362.48</v>
          </cell>
          <cell r="H10">
            <v>296.56</v>
          </cell>
          <cell r="I10">
            <v>336.16</v>
          </cell>
          <cell r="J10">
            <v>400</v>
          </cell>
          <cell r="K10">
            <v>322.16000000000003</v>
          </cell>
          <cell r="L10">
            <v>450.88</v>
          </cell>
          <cell r="M10">
            <v>500</v>
          </cell>
          <cell r="N10">
            <v>5424.16</v>
          </cell>
        </row>
        <row r="11">
          <cell r="A11" t="str">
            <v>PIEDRAS</v>
          </cell>
          <cell r="B11">
            <v>196.61</v>
          </cell>
          <cell r="C11">
            <v>186.96</v>
          </cell>
          <cell r="D11">
            <v>211.25</v>
          </cell>
          <cell r="E11">
            <v>201.31</v>
          </cell>
          <cell r="F11">
            <v>318</v>
          </cell>
          <cell r="G11">
            <v>309.22000000000003</v>
          </cell>
          <cell r="H11">
            <v>345.65</v>
          </cell>
          <cell r="I11">
            <v>218.83</v>
          </cell>
          <cell r="J11">
            <v>230</v>
          </cell>
          <cell r="K11">
            <v>357.98</v>
          </cell>
          <cell r="L11">
            <v>198.38</v>
          </cell>
          <cell r="M11">
            <v>230.45</v>
          </cell>
          <cell r="N11">
            <v>3004.64</v>
          </cell>
        </row>
        <row r="12">
          <cell r="A12" t="str">
            <v>RIO FRIO</v>
          </cell>
          <cell r="B12">
            <v>855.76</v>
          </cell>
          <cell r="C12">
            <v>797.37</v>
          </cell>
          <cell r="D12">
            <v>831.14</v>
          </cell>
          <cell r="E12">
            <v>706.95</v>
          </cell>
          <cell r="F12">
            <v>682.49</v>
          </cell>
          <cell r="G12">
            <v>792.04</v>
          </cell>
          <cell r="H12">
            <v>860.37</v>
          </cell>
          <cell r="I12">
            <v>882</v>
          </cell>
          <cell r="J12">
            <v>846.79</v>
          </cell>
          <cell r="K12">
            <v>848.19</v>
          </cell>
          <cell r="L12">
            <v>809.3</v>
          </cell>
          <cell r="M12">
            <v>751.35</v>
          </cell>
          <cell r="N12">
            <v>9663.75</v>
          </cell>
        </row>
        <row r="13">
          <cell r="A13" t="str">
            <v>*GENERACION</v>
          </cell>
          <cell r="B13">
            <v>8264.4</v>
          </cell>
          <cell r="C13">
            <v>7814.4</v>
          </cell>
          <cell r="D13">
            <v>9182.0299999999988</v>
          </cell>
          <cell r="E13">
            <v>9314.66</v>
          </cell>
          <cell r="F13">
            <v>9713.9</v>
          </cell>
          <cell r="G13">
            <v>9489.0499999999993</v>
          </cell>
          <cell r="H13">
            <v>9548.73</v>
          </cell>
          <cell r="I13">
            <v>9995.4</v>
          </cell>
          <cell r="J13">
            <v>7689.3300000000008</v>
          </cell>
          <cell r="K13">
            <v>10278.26</v>
          </cell>
          <cell r="L13">
            <v>10008.359999999997</v>
          </cell>
          <cell r="M13">
            <v>9962.2000000000007</v>
          </cell>
          <cell r="N13">
            <v>111260.72</v>
          </cell>
        </row>
        <row r="14">
          <cell r="A14" t="str">
            <v>*CONSUMO PROPIO</v>
          </cell>
          <cell r="B14">
            <v>13.29</v>
          </cell>
          <cell r="C14">
            <v>11.59</v>
          </cell>
          <cell r="D14">
            <v>12.82</v>
          </cell>
          <cell r="E14">
            <v>13.07</v>
          </cell>
          <cell r="F14">
            <v>12.73</v>
          </cell>
          <cell r="G14">
            <v>12.92</v>
          </cell>
          <cell r="H14">
            <v>12.88</v>
          </cell>
          <cell r="I14">
            <v>12.94</v>
          </cell>
          <cell r="J14">
            <v>12.73</v>
          </cell>
          <cell r="K14">
            <v>12.84</v>
          </cell>
          <cell r="L14">
            <v>12.84</v>
          </cell>
          <cell r="M14">
            <v>9.48</v>
          </cell>
          <cell r="N14">
            <v>150.13</v>
          </cell>
        </row>
        <row r="15">
          <cell r="A15" t="str">
            <v>ABEJORRAL</v>
          </cell>
          <cell r="B15">
            <v>356.9</v>
          </cell>
          <cell r="C15">
            <v>307.8</v>
          </cell>
          <cell r="D15">
            <v>339.59</v>
          </cell>
          <cell r="E15">
            <v>364.04</v>
          </cell>
          <cell r="F15">
            <v>362.1</v>
          </cell>
          <cell r="G15">
            <v>88.01</v>
          </cell>
          <cell r="H15">
            <v>284.20999999999998</v>
          </cell>
          <cell r="I15">
            <v>259.58999999999997</v>
          </cell>
          <cell r="J15">
            <v>271.10000000000002</v>
          </cell>
          <cell r="K15">
            <v>324.8</v>
          </cell>
          <cell r="L15">
            <v>267.5</v>
          </cell>
          <cell r="M15">
            <v>324.25</v>
          </cell>
          <cell r="N15">
            <v>3549.89</v>
          </cell>
        </row>
        <row r="16">
          <cell r="A16" t="str">
            <v>SAN JOSE DE LA MONTAÐA</v>
          </cell>
          <cell r="B16">
            <v>270.64</v>
          </cell>
          <cell r="C16">
            <v>275.97000000000003</v>
          </cell>
          <cell r="D16">
            <v>279.33999999999997</v>
          </cell>
          <cell r="E16">
            <v>276.76</v>
          </cell>
          <cell r="F16">
            <v>297.38</v>
          </cell>
          <cell r="G16">
            <v>280.86</v>
          </cell>
          <cell r="H16">
            <v>297.58</v>
          </cell>
          <cell r="I16">
            <v>296.38</v>
          </cell>
          <cell r="J16">
            <v>270.86</v>
          </cell>
          <cell r="K16">
            <v>287.3</v>
          </cell>
          <cell r="L16">
            <v>159.16999999999999</v>
          </cell>
          <cell r="M16">
            <v>278.10000000000002</v>
          </cell>
          <cell r="N16">
            <v>3270.34</v>
          </cell>
        </row>
        <row r="17">
          <cell r="A17" t="str">
            <v>REMEDIOS</v>
          </cell>
          <cell r="B17">
            <v>370.22</v>
          </cell>
          <cell r="C17">
            <v>317.72000000000003</v>
          </cell>
          <cell r="D17">
            <v>342.92</v>
          </cell>
          <cell r="E17">
            <v>203.77</v>
          </cell>
          <cell r="F17">
            <v>131.91999999999999</v>
          </cell>
          <cell r="G17">
            <v>197.07</v>
          </cell>
          <cell r="H17">
            <v>284.52</v>
          </cell>
          <cell r="I17">
            <v>148.41999999999999</v>
          </cell>
          <cell r="J17">
            <v>275.07</v>
          </cell>
          <cell r="K17">
            <v>335.82</v>
          </cell>
          <cell r="L17">
            <v>311.87</v>
          </cell>
          <cell r="M17">
            <v>329.62</v>
          </cell>
          <cell r="N17">
            <v>3248.94</v>
          </cell>
        </row>
        <row r="18">
          <cell r="A18" t="str">
            <v>AMALFI</v>
          </cell>
          <cell r="B18">
            <v>384.76</v>
          </cell>
          <cell r="C18">
            <v>320.48</v>
          </cell>
          <cell r="D18">
            <v>368.04</v>
          </cell>
          <cell r="E18">
            <v>327.39999999999998</v>
          </cell>
          <cell r="F18">
            <v>238.5</v>
          </cell>
          <cell r="G18">
            <v>252.59</v>
          </cell>
          <cell r="H18">
            <v>273.76</v>
          </cell>
          <cell r="I18">
            <v>298.94</v>
          </cell>
          <cell r="J18">
            <v>288.24</v>
          </cell>
          <cell r="K18">
            <v>348.07</v>
          </cell>
          <cell r="L18">
            <v>334.44</v>
          </cell>
          <cell r="M18">
            <v>285.24</v>
          </cell>
          <cell r="N18">
            <v>3720.46</v>
          </cell>
        </row>
        <row r="19">
          <cell r="A19" t="str">
            <v>URRAO</v>
          </cell>
          <cell r="B19">
            <v>484.49</v>
          </cell>
          <cell r="C19">
            <v>451.57</v>
          </cell>
          <cell r="D19">
            <v>352.65</v>
          </cell>
          <cell r="E19">
            <v>418.16</v>
          </cell>
          <cell r="F19">
            <v>425.75</v>
          </cell>
          <cell r="G19">
            <v>413.73</v>
          </cell>
          <cell r="H19">
            <v>372.13</v>
          </cell>
          <cell r="I19">
            <v>367.53</v>
          </cell>
          <cell r="J19">
            <v>436.07</v>
          </cell>
          <cell r="K19">
            <v>333.3</v>
          </cell>
          <cell r="L19">
            <v>349.93</v>
          </cell>
          <cell r="M19">
            <v>403.53</v>
          </cell>
          <cell r="N19">
            <v>4808.84</v>
          </cell>
        </row>
        <row r="20">
          <cell r="A20" t="str">
            <v>JERICO</v>
          </cell>
          <cell r="C20">
            <v>5088.04</v>
          </cell>
          <cell r="D20">
            <v>13810.92</v>
          </cell>
          <cell r="E20">
            <v>11546.58</v>
          </cell>
          <cell r="F20">
            <v>12896.48</v>
          </cell>
          <cell r="G20">
            <v>13631.07</v>
          </cell>
          <cell r="H20">
            <v>13031.08</v>
          </cell>
          <cell r="I20">
            <v>13558.31</v>
          </cell>
          <cell r="J20">
            <v>13575.07</v>
          </cell>
          <cell r="K20">
            <v>13857.13</v>
          </cell>
          <cell r="L20">
            <v>13610.36</v>
          </cell>
          <cell r="M20">
            <v>7404.41</v>
          </cell>
          <cell r="N20">
            <v>132009.45000000001</v>
          </cell>
        </row>
        <row r="21">
          <cell r="A21" t="str">
            <v>MINEROS DE ANTIOQUIA</v>
          </cell>
          <cell r="B21">
            <v>13.03</v>
          </cell>
          <cell r="C21">
            <v>15.37</v>
          </cell>
          <cell r="D21">
            <v>17.579999999999998</v>
          </cell>
          <cell r="E21">
            <v>16.670000000000002</v>
          </cell>
          <cell r="F21">
            <v>19.579999999999998</v>
          </cell>
          <cell r="G21">
            <v>14.65</v>
          </cell>
          <cell r="H21">
            <v>14.98</v>
          </cell>
          <cell r="I21">
            <v>14.52</v>
          </cell>
          <cell r="J21">
            <v>16.239999999999998</v>
          </cell>
          <cell r="K21">
            <v>15.32</v>
          </cell>
          <cell r="L21">
            <v>16</v>
          </cell>
          <cell r="M21">
            <v>14.94</v>
          </cell>
          <cell r="N21">
            <v>188.88</v>
          </cell>
        </row>
        <row r="22">
          <cell r="A22" t="str">
            <v>EL CAIRO SANTA BARBARA</v>
          </cell>
          <cell r="B22">
            <v>2147.2800000000002</v>
          </cell>
          <cell r="C22">
            <v>2099.12</v>
          </cell>
          <cell r="D22">
            <v>2077.04</v>
          </cell>
          <cell r="E22">
            <v>1965.44</v>
          </cell>
          <cell r="F22">
            <v>1408.01</v>
          </cell>
          <cell r="G22">
            <v>1984.76</v>
          </cell>
          <cell r="H22">
            <v>1664.56</v>
          </cell>
          <cell r="I22">
            <v>1923.67</v>
          </cell>
          <cell r="J22">
            <v>2389.29</v>
          </cell>
          <cell r="K22">
            <v>1532.54</v>
          </cell>
          <cell r="L22">
            <v>1791.56</v>
          </cell>
          <cell r="M22">
            <v>2815.94</v>
          </cell>
          <cell r="N22">
            <v>23799.21</v>
          </cell>
        </row>
        <row r="23">
          <cell r="A23" t="str">
            <v>ECOPETROL-YONDO</v>
          </cell>
          <cell r="B23">
            <v>303.77999999999997</v>
          </cell>
          <cell r="C23">
            <v>317.88</v>
          </cell>
          <cell r="D23">
            <v>287.2</v>
          </cell>
          <cell r="E23">
            <v>295.7</v>
          </cell>
          <cell r="F23">
            <v>281.5</v>
          </cell>
          <cell r="G23">
            <v>286.3</v>
          </cell>
          <cell r="H23">
            <v>281.43</v>
          </cell>
          <cell r="I23">
            <v>288.75</v>
          </cell>
          <cell r="J23">
            <v>281.39999999999998</v>
          </cell>
          <cell r="K23">
            <v>277.7</v>
          </cell>
          <cell r="L23">
            <v>291.14999999999998</v>
          </cell>
          <cell r="M23">
            <v>297.55</v>
          </cell>
          <cell r="N23">
            <v>3490.34</v>
          </cell>
        </row>
        <row r="24">
          <cell r="A24" t="str">
            <v>ECOPETROL-SAN LUIS</v>
          </cell>
          <cell r="B24">
            <v>5.12</v>
          </cell>
          <cell r="C24">
            <v>3.2</v>
          </cell>
          <cell r="D24">
            <v>5.72</v>
          </cell>
          <cell r="E24">
            <v>2.16</v>
          </cell>
          <cell r="F24">
            <v>2.2400000000000002</v>
          </cell>
          <cell r="G24">
            <v>2.68</v>
          </cell>
          <cell r="H24">
            <v>5.76</v>
          </cell>
          <cell r="I24">
            <v>0</v>
          </cell>
          <cell r="J24">
            <v>1</v>
          </cell>
          <cell r="K24">
            <v>2.76</v>
          </cell>
          <cell r="L24">
            <v>2.88</v>
          </cell>
          <cell r="M24">
            <v>3.4</v>
          </cell>
          <cell r="N24">
            <v>36.92</v>
          </cell>
        </row>
        <row r="25">
          <cell r="A25" t="str">
            <v>ECOPETROL-SAN MIGUEL</v>
          </cell>
          <cell r="B25">
            <v>68.31</v>
          </cell>
          <cell r="C25">
            <v>73.760000000000005</v>
          </cell>
          <cell r="D25">
            <v>69.14</v>
          </cell>
          <cell r="E25">
            <v>72.44</v>
          </cell>
          <cell r="F25">
            <v>65.010000000000005</v>
          </cell>
          <cell r="G25">
            <v>71.78</v>
          </cell>
          <cell r="H25">
            <v>70.62</v>
          </cell>
          <cell r="I25">
            <v>73.92</v>
          </cell>
          <cell r="J25">
            <v>69.47</v>
          </cell>
          <cell r="K25">
            <v>66.83</v>
          </cell>
          <cell r="L25">
            <v>69.14</v>
          </cell>
          <cell r="M25">
            <v>68.81</v>
          </cell>
          <cell r="N25">
            <v>839.23</v>
          </cell>
        </row>
        <row r="26">
          <cell r="A26" t="str">
            <v>*COMPRAS MPIOS</v>
          </cell>
          <cell r="B26">
            <v>4404.5300000000007</v>
          </cell>
          <cell r="C26">
            <v>9270.91</v>
          </cell>
          <cell r="D26">
            <v>17950.14</v>
          </cell>
          <cell r="E26">
            <v>15489.12</v>
          </cell>
          <cell r="F26">
            <v>16128.47</v>
          </cell>
          <cell r="G26">
            <v>17223.499999999996</v>
          </cell>
          <cell r="H26">
            <v>16580.629999999994</v>
          </cell>
          <cell r="I26">
            <v>17230.03</v>
          </cell>
          <cell r="J26">
            <v>17873.810000000001</v>
          </cell>
          <cell r="K26">
            <v>17381.57</v>
          </cell>
          <cell r="L26">
            <v>17204.000000000004</v>
          </cell>
          <cell r="M26">
            <v>12225.789999999999</v>
          </cell>
          <cell r="N26">
            <v>178962.50000000003</v>
          </cell>
        </row>
        <row r="27">
          <cell r="A27" t="str">
            <v>*COMPRAS EEPPM</v>
          </cell>
          <cell r="B27">
            <v>98431.11</v>
          </cell>
          <cell r="C27">
            <v>83937.3</v>
          </cell>
          <cell r="D27">
            <v>82143.830000000031</v>
          </cell>
          <cell r="E27">
            <v>80066.430000000022</v>
          </cell>
          <cell r="F27">
            <v>81788.509999999995</v>
          </cell>
          <cell r="G27">
            <v>76747.179999999993</v>
          </cell>
          <cell r="H27">
            <v>80603.03</v>
          </cell>
          <cell r="I27">
            <v>79951.349999999991</v>
          </cell>
          <cell r="J27">
            <v>80255.10000000002</v>
          </cell>
          <cell r="K27">
            <v>81784.550000000017</v>
          </cell>
          <cell r="L27">
            <v>79766.139999999985</v>
          </cell>
          <cell r="M27">
            <v>83195.49000000002</v>
          </cell>
          <cell r="N27">
            <v>988670.01999999979</v>
          </cell>
        </row>
        <row r="28">
          <cell r="A28" t="str">
            <v>*ENERGIA DISPONI</v>
          </cell>
          <cell r="B28">
            <v>111086.75</v>
          </cell>
          <cell r="C28">
            <v>101011.02</v>
          </cell>
          <cell r="D28">
            <v>109263.18000000002</v>
          </cell>
          <cell r="E28">
            <v>104857.14000000001</v>
          </cell>
          <cell r="F28">
            <v>107618.15</v>
          </cell>
          <cell r="G28">
            <v>103446.81</v>
          </cell>
          <cell r="H28">
            <v>106719.50999999998</v>
          </cell>
          <cell r="I28">
            <v>107163.83999999998</v>
          </cell>
          <cell r="J28">
            <v>105805.51000000002</v>
          </cell>
          <cell r="K28">
            <v>109431.54000000001</v>
          </cell>
          <cell r="L28">
            <v>106965.65999999999</v>
          </cell>
          <cell r="M28">
            <v>105374.00000000001</v>
          </cell>
          <cell r="N28">
            <v>1278743.1099999999</v>
          </cell>
        </row>
        <row r="29">
          <cell r="A29" t="str">
            <v>*DEMANDA</v>
          </cell>
          <cell r="B29">
            <v>111100.04</v>
          </cell>
          <cell r="C29">
            <v>101022.61</v>
          </cell>
          <cell r="D29">
            <v>109276.00000000003</v>
          </cell>
          <cell r="E29">
            <v>104870.21000000002</v>
          </cell>
          <cell r="F29">
            <v>107630.87999999999</v>
          </cell>
          <cell r="G29">
            <v>103459.73</v>
          </cell>
          <cell r="H29">
            <v>106732.38999999998</v>
          </cell>
          <cell r="I29">
            <v>107176.77999999998</v>
          </cell>
          <cell r="J29">
            <v>105818.24000000002</v>
          </cell>
          <cell r="K29">
            <v>109444.38</v>
          </cell>
          <cell r="L29">
            <v>106978.49999999999</v>
          </cell>
          <cell r="M29">
            <v>105383.48000000001</v>
          </cell>
          <cell r="N29">
            <v>1278893.2399999998</v>
          </cell>
        </row>
        <row r="30">
          <cell r="A30" t="str">
            <v>RESIDENCIAL</v>
          </cell>
          <cell r="B30">
            <v>52072.17</v>
          </cell>
          <cell r="C30">
            <v>50873.2</v>
          </cell>
          <cell r="D30">
            <v>48167.62</v>
          </cell>
          <cell r="E30">
            <v>48107.7</v>
          </cell>
          <cell r="F30">
            <v>48508.79</v>
          </cell>
          <cell r="G30">
            <v>48130.239999999998</v>
          </cell>
          <cell r="H30">
            <v>47227.79</v>
          </cell>
          <cell r="I30">
            <v>46910.34</v>
          </cell>
          <cell r="J30">
            <v>47004.67</v>
          </cell>
          <cell r="K30">
            <v>46438.71</v>
          </cell>
          <cell r="L30">
            <v>46483.45</v>
          </cell>
          <cell r="M30">
            <v>46555.62</v>
          </cell>
          <cell r="N30">
            <v>576480.29999999993</v>
          </cell>
        </row>
        <row r="31">
          <cell r="A31" t="str">
            <v>COMERCIAL</v>
          </cell>
          <cell r="B31">
            <v>8107.76</v>
          </cell>
          <cell r="C31">
            <v>7899.41</v>
          </cell>
          <cell r="D31">
            <v>7535.68</v>
          </cell>
          <cell r="E31">
            <v>7636.27</v>
          </cell>
          <cell r="F31">
            <v>7607.65</v>
          </cell>
          <cell r="G31">
            <v>7683.75</v>
          </cell>
          <cell r="H31">
            <v>7555.26</v>
          </cell>
          <cell r="I31">
            <v>7551.75</v>
          </cell>
          <cell r="J31">
            <v>7784.77</v>
          </cell>
          <cell r="K31">
            <v>7482.28</v>
          </cell>
          <cell r="L31">
            <v>7526.21</v>
          </cell>
          <cell r="M31">
            <v>7614.46</v>
          </cell>
          <cell r="N31">
            <v>91985.250000000015</v>
          </cell>
        </row>
        <row r="32">
          <cell r="A32" t="str">
            <v>INDUSTRIAL</v>
          </cell>
          <cell r="B32">
            <v>10004.9</v>
          </cell>
          <cell r="C32">
            <v>9279.0300000000007</v>
          </cell>
          <cell r="D32">
            <v>8758.23</v>
          </cell>
          <cell r="E32">
            <v>8980.2199999999993</v>
          </cell>
          <cell r="F32">
            <v>7892.24</v>
          </cell>
          <cell r="G32">
            <v>7907.89</v>
          </cell>
          <cell r="H32">
            <v>8120.87</v>
          </cell>
          <cell r="I32">
            <v>8337.56</v>
          </cell>
          <cell r="J32">
            <v>8837.76</v>
          </cell>
          <cell r="K32">
            <v>8964.57</v>
          </cell>
          <cell r="L32">
            <v>9131.42</v>
          </cell>
          <cell r="M32">
            <v>9018.58</v>
          </cell>
          <cell r="N32">
            <v>105233.26999999999</v>
          </cell>
        </row>
        <row r="33">
          <cell r="A33" t="str">
            <v>OFICIAL</v>
          </cell>
          <cell r="B33">
            <v>3372.34</v>
          </cell>
          <cell r="C33">
            <v>3262.92</v>
          </cell>
          <cell r="D33">
            <v>3550.1</v>
          </cell>
          <cell r="E33">
            <v>3595.44</v>
          </cell>
          <cell r="F33">
            <v>3592.86</v>
          </cell>
          <cell r="G33">
            <v>3552.71</v>
          </cell>
          <cell r="H33">
            <v>3435.73</v>
          </cell>
          <cell r="I33">
            <v>3291.87</v>
          </cell>
          <cell r="J33">
            <v>3365.91</v>
          </cell>
          <cell r="K33">
            <v>3412.38</v>
          </cell>
          <cell r="L33">
            <v>3475.35</v>
          </cell>
          <cell r="M33">
            <v>3307.25</v>
          </cell>
          <cell r="N33">
            <v>41214.859999999993</v>
          </cell>
        </row>
        <row r="34">
          <cell r="A34" t="str">
            <v>ALUM.PUBLICO</v>
          </cell>
          <cell r="B34">
            <v>2435.73</v>
          </cell>
          <cell r="C34">
            <v>2280.83</v>
          </cell>
          <cell r="D34">
            <v>2372.33</v>
          </cell>
          <cell r="E34">
            <v>2297.0300000000002</v>
          </cell>
          <cell r="F34">
            <v>2394.25</v>
          </cell>
          <cell r="G34">
            <v>2310.23</v>
          </cell>
          <cell r="H34">
            <v>2380.5100000000002</v>
          </cell>
          <cell r="I34">
            <v>2380.5100000000002</v>
          </cell>
          <cell r="J34">
            <v>2290.13</v>
          </cell>
          <cell r="K34">
            <v>2364.54</v>
          </cell>
          <cell r="L34">
            <v>2260.14</v>
          </cell>
          <cell r="M34">
            <v>2200.42</v>
          </cell>
          <cell r="N34">
            <v>27966.65</v>
          </cell>
        </row>
        <row r="35">
          <cell r="A35" t="str">
            <v>PREFERENCIAL</v>
          </cell>
          <cell r="B35">
            <v>401.29</v>
          </cell>
          <cell r="C35">
            <v>306.91000000000003</v>
          </cell>
          <cell r="D35">
            <v>310.52</v>
          </cell>
          <cell r="E35">
            <v>323.88</v>
          </cell>
          <cell r="F35">
            <v>1037.67</v>
          </cell>
          <cell r="G35">
            <v>890.3</v>
          </cell>
          <cell r="H35">
            <v>874.56</v>
          </cell>
          <cell r="I35">
            <v>870.92</v>
          </cell>
          <cell r="J35">
            <v>917.97</v>
          </cell>
          <cell r="K35">
            <v>918.16</v>
          </cell>
          <cell r="L35">
            <v>887.4</v>
          </cell>
          <cell r="M35">
            <v>898.16</v>
          </cell>
          <cell r="N35">
            <v>8637.74</v>
          </cell>
        </row>
        <row r="36">
          <cell r="A36" t="str">
            <v>RECUP.PERD.</v>
          </cell>
          <cell r="B36">
            <v>118.39</v>
          </cell>
          <cell r="C36">
            <v>334.25</v>
          </cell>
          <cell r="D36">
            <v>590.49</v>
          </cell>
          <cell r="E36">
            <v>189.24</v>
          </cell>
          <cell r="F36">
            <v>280.45999999999998</v>
          </cell>
          <cell r="G36">
            <v>189.28</v>
          </cell>
          <cell r="H36">
            <v>159.15</v>
          </cell>
          <cell r="I36">
            <v>94.86</v>
          </cell>
          <cell r="J36">
            <v>185.32</v>
          </cell>
          <cell r="K36">
            <v>198.99</v>
          </cell>
          <cell r="L36">
            <v>168.86</v>
          </cell>
          <cell r="M36">
            <v>238.42</v>
          </cell>
          <cell r="N36">
            <v>2747.7100000000005</v>
          </cell>
        </row>
        <row r="37">
          <cell r="A37" t="str">
            <v>OTROS</v>
          </cell>
          <cell r="B37">
            <v>646.41</v>
          </cell>
          <cell r="C37">
            <v>555.20000000000005</v>
          </cell>
          <cell r="D37">
            <v>316.16000000000003</v>
          </cell>
          <cell r="E37">
            <v>1305.8900000000001</v>
          </cell>
          <cell r="F37">
            <v>267.83999999999997</v>
          </cell>
          <cell r="G37">
            <v>395.6</v>
          </cell>
          <cell r="H37">
            <v>471.89</v>
          </cell>
          <cell r="I37">
            <v>260.27999999999997</v>
          </cell>
          <cell r="J37">
            <v>219.6</v>
          </cell>
          <cell r="K37">
            <v>733.9</v>
          </cell>
          <cell r="L37">
            <v>207.61</v>
          </cell>
          <cell r="M37">
            <v>268.38</v>
          </cell>
          <cell r="N37">
            <v>5648.76</v>
          </cell>
        </row>
        <row r="38">
          <cell r="A38" t="str">
            <v>NO REGULADO</v>
          </cell>
        </row>
        <row r="39">
          <cell r="A39" t="str">
            <v>AUTOCONSUMO</v>
          </cell>
          <cell r="B39">
            <v>171.6</v>
          </cell>
          <cell r="C39">
            <v>127.53</v>
          </cell>
          <cell r="D39">
            <v>122.13</v>
          </cell>
          <cell r="E39">
            <v>115.87</v>
          </cell>
          <cell r="F39">
            <v>116.61</v>
          </cell>
          <cell r="G39">
            <v>118.2</v>
          </cell>
          <cell r="H39">
            <v>108.4</v>
          </cell>
          <cell r="I39">
            <v>108.28</v>
          </cell>
          <cell r="J39">
            <v>117.13</v>
          </cell>
          <cell r="K39">
            <v>117.1</v>
          </cell>
          <cell r="L39">
            <v>124.64</v>
          </cell>
          <cell r="M39">
            <v>112.63</v>
          </cell>
          <cell r="N39">
            <v>1460.12</v>
          </cell>
        </row>
        <row r="40">
          <cell r="A40" t="str">
            <v>VTS AL CONSUM</v>
          </cell>
          <cell r="B40">
            <v>77330.59</v>
          </cell>
          <cell r="C40">
            <v>74919.28</v>
          </cell>
          <cell r="D40">
            <v>71723.260000000024</v>
          </cell>
          <cell r="E40">
            <v>72551.540000000008</v>
          </cell>
          <cell r="F40">
            <v>71698.37</v>
          </cell>
          <cell r="G40">
            <v>71178.2</v>
          </cell>
          <cell r="H40">
            <v>70334.159999999989</v>
          </cell>
          <cell r="I40">
            <v>69806.369999999981</v>
          </cell>
          <cell r="J40">
            <v>70723.260000000024</v>
          </cell>
          <cell r="K40">
            <v>70630.63</v>
          </cell>
          <cell r="L40">
            <v>70265.079999999987</v>
          </cell>
          <cell r="M40">
            <v>70213.920000000013</v>
          </cell>
          <cell r="N40">
            <v>861374.65999999992</v>
          </cell>
        </row>
        <row r="41">
          <cell r="A41" t="str">
            <v>ENERGIA EN TRANSITO</v>
          </cell>
          <cell r="B41">
            <v>17463.43</v>
          </cell>
          <cell r="C41">
            <v>17887.09</v>
          </cell>
          <cell r="D41">
            <v>19931.52</v>
          </cell>
          <cell r="E41">
            <v>18363.27</v>
          </cell>
          <cell r="F41">
            <v>19295.45</v>
          </cell>
          <cell r="G41">
            <v>20209.04</v>
          </cell>
          <cell r="H41">
            <v>19341.919999999998</v>
          </cell>
          <cell r="I41">
            <v>17541.78</v>
          </cell>
          <cell r="J41">
            <v>17044.89</v>
          </cell>
          <cell r="K41">
            <v>19529.259999999998</v>
          </cell>
          <cell r="L41">
            <v>17150.060000000001</v>
          </cell>
          <cell r="M41">
            <v>17482.080000000002</v>
          </cell>
          <cell r="N41">
            <v>221239.79</v>
          </cell>
        </row>
        <row r="42">
          <cell r="A42" t="str">
            <v>PERDIDAS</v>
          </cell>
          <cell r="B42">
            <v>33756.160000000003</v>
          </cell>
          <cell r="C42">
            <v>26091.74</v>
          </cell>
          <cell r="D42">
            <v>37539.919999999998</v>
          </cell>
          <cell r="E42">
            <v>32305.599999999999</v>
          </cell>
          <cell r="F42">
            <v>35919.78</v>
          </cell>
          <cell r="G42">
            <v>32268.61</v>
          </cell>
          <cell r="H42">
            <v>36385.35</v>
          </cell>
          <cell r="I42">
            <v>37357.47</v>
          </cell>
          <cell r="J42">
            <v>35082.25</v>
          </cell>
          <cell r="K42">
            <v>38800.910000000003</v>
          </cell>
          <cell r="L42">
            <v>36700.58</v>
          </cell>
          <cell r="M42">
            <v>35160.080000000002</v>
          </cell>
          <cell r="N42">
            <v>417368.45000000007</v>
          </cell>
        </row>
        <row r="43">
          <cell r="A43" t="str">
            <v>% DE PERDIDAS</v>
          </cell>
          <cell r="B43">
            <v>26.256416383285242</v>
          </cell>
          <cell r="C43">
            <v>21.942482404715513</v>
          </cell>
          <cell r="D43">
            <v>29.05397456742455</v>
          </cell>
          <cell r="E43">
            <v>26.21495392323579</v>
          </cell>
          <cell r="F43">
            <v>28.299707397196471</v>
          </cell>
          <cell r="G43">
            <v>26.092771845309048</v>
          </cell>
          <cell r="H43">
            <v>28.860241233919904</v>
          </cell>
          <cell r="I43">
            <v>29.953416716806231</v>
          </cell>
          <cell r="J43">
            <v>28.553928261472745</v>
          </cell>
          <cell r="K43">
            <v>30.084372279482853</v>
          </cell>
          <cell r="L43">
            <v>29.566588059992</v>
          </cell>
          <cell r="M43">
            <v>28.616709190109901</v>
          </cell>
          <cell r="N43">
            <v>27.822095884389675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DADES DESCENTRALIZADAS"/>
      <sheetName val="Hoja1"/>
    </sheetNames>
    <sheetDataSet>
      <sheetData sheetId="0">
        <row r="112">
          <cell r="B112" t="str">
            <v>1. Financiero</v>
          </cell>
        </row>
        <row r="113">
          <cell r="B113" t="str">
            <v>2. Educación</v>
          </cell>
        </row>
        <row r="114">
          <cell r="B114" t="str">
            <v>3. Salud</v>
          </cell>
        </row>
        <row r="115">
          <cell r="B115" t="str">
            <v>4. Licoreras</v>
          </cell>
        </row>
        <row r="116">
          <cell r="B116" t="str">
            <v>5. Loterías</v>
          </cell>
        </row>
        <row r="117">
          <cell r="B117" t="str">
            <v>6. Servicios Públicos Domiciliarios</v>
          </cell>
        </row>
        <row r="118">
          <cell r="B118" t="str">
            <v>7. Otros Sectores</v>
          </cell>
        </row>
      </sheetData>
      <sheetData sheetId="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TERRENOS"/>
      <sheetName val="CONSTRUC Y ADEC"/>
      <sheetName val="MUEBLES Y ENSERES"/>
      <sheetName val="EQ Y MAQ DE OF"/>
      <sheetName val="EQ DE COMP"/>
      <sheetName val="SOFTWARE"/>
      <sheetName val="EQ DE COMUNICACION"/>
      <sheetName val="EQ O Y M"/>
      <sheetName val="VEHICULOS"/>
      <sheetName val="CONSOLIDAD"/>
      <sheetName val="ADQUISICION ACTIVOS FIJ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y_metros"/>
      <sheetName val="RESUMEN ANUAL hasta mayo 20"/>
      <sheetName val="LEY86 2004"/>
      <sheetName val="INGRESOS 2005 jul corregido"/>
      <sheetName val="LM_RECAUDO SEGUN AP"/>
      <sheetName val="LM_RECAUDO"/>
      <sheetName val="RESUMEN ANUAL desde mayo 2004"/>
      <sheetName val="RESUMEN ANUAL"/>
      <sheetName val="Acuerdo"/>
      <sheetName val="TOTAL RENTAS POR AÑO"/>
      <sheetName val="LM"/>
      <sheetName val="LM_GASOLINA original"/>
      <sheetName val="GASOLINA"/>
      <sheetName val="TABACO"/>
      <sheetName val="flujo minimo Rentas Trimestral"/>
      <sheetName val="INGRESOS 2005 NUEVO ACUERDO "/>
      <sheetName val="ley 86 2005"/>
      <sheetName val="INGRESOS 2005 NUEVO ACUER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B2" t="str">
            <v>METRO DE MEDELLÍN LTDA.</v>
          </cell>
        </row>
        <row r="3">
          <cell r="B3" t="str">
            <v>SOBRETASA A LA GASOLINA</v>
          </cell>
        </row>
        <row r="4">
          <cell r="B4" t="str">
            <v>Millones de COP</v>
          </cell>
        </row>
        <row r="5">
          <cell r="B5" t="str">
            <v>las proyecciones SEMESTRALES según lo estipulado en Acuerdo de Pago de mayo 21/04</v>
          </cell>
        </row>
      </sheetData>
      <sheetData sheetId="13" refreshError="1"/>
      <sheetData sheetId="14" refreshError="1"/>
      <sheetData sheetId="15"/>
      <sheetData sheetId="16" refreshError="1"/>
      <sheetData sheetId="1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sheetName val="1.01"/>
      <sheetName val="1.02"/>
      <sheetName val="1.03"/>
      <sheetName val="2.01"/>
      <sheetName val="2.02"/>
      <sheetName val="2.03"/>
      <sheetName val="2.04"/>
      <sheetName val="2.05"/>
      <sheetName val="2.06"/>
      <sheetName val="2.07"/>
      <sheetName val="2.08"/>
      <sheetName val="2.09"/>
      <sheetName val="2.10"/>
      <sheetName val="2.11"/>
      <sheetName val="2.12"/>
      <sheetName val="3.01"/>
      <sheetName val="3.02"/>
      <sheetName val="3.03"/>
      <sheetName val="3.04"/>
      <sheetName val="3.05"/>
      <sheetName val="3.06"/>
      <sheetName val="3.07"/>
      <sheetName val="4.01"/>
      <sheetName val="4.02"/>
      <sheetName val="4.03"/>
      <sheetName val="4.04"/>
      <sheetName val="4.05"/>
      <sheetName val="4.06"/>
      <sheetName val="4.07"/>
      <sheetName val="4.08"/>
      <sheetName val="4.09"/>
      <sheetName val="5.01"/>
      <sheetName val="5.02"/>
      <sheetName val="5.03"/>
      <sheetName val="5.04"/>
      <sheetName val="5.05"/>
      <sheetName val="5.06"/>
      <sheetName val="5.07"/>
      <sheetName val="5.08"/>
      <sheetName val="6.01"/>
      <sheetName val="6.02"/>
      <sheetName val="6.03"/>
      <sheetName val="6.04"/>
      <sheetName val="6.05"/>
      <sheetName val="6.06"/>
      <sheetName val="6.07"/>
      <sheetName val="6.08"/>
      <sheetName val="6.09"/>
      <sheetName val="6.10"/>
      <sheetName val="6.11"/>
      <sheetName val="6.12"/>
      <sheetName val="6.13"/>
      <sheetName val="6.14"/>
      <sheetName val="6.15"/>
      <sheetName val="6.16"/>
      <sheetName val="6.17"/>
      <sheetName val="6.18"/>
      <sheetName val="6.19"/>
      <sheetName val="6.20"/>
      <sheetName val="6.21"/>
      <sheetName val="6.22"/>
      <sheetName val="6.23"/>
      <sheetName val="6.24"/>
      <sheetName val="6.25"/>
      <sheetName val="6.26"/>
      <sheetName val="6.27"/>
      <sheetName val="6.28"/>
      <sheetName val="6.29"/>
      <sheetName val="6.30"/>
      <sheetName val="6.31"/>
      <sheetName val="6.32"/>
      <sheetName val="6.33"/>
      <sheetName val="6.34"/>
      <sheetName val="6.35"/>
      <sheetName val="6.36"/>
      <sheetName val="6.37"/>
      <sheetName val="7.01"/>
      <sheetName val="7.02"/>
      <sheetName val="7.03"/>
      <sheetName val="7.04"/>
      <sheetName val="8.01"/>
      <sheetName val="8.02"/>
      <sheetName val="8.03"/>
      <sheetName val="8.04"/>
      <sheetName val="9.01"/>
      <sheetName val="9.02"/>
      <sheetName val="9.03"/>
      <sheetName val="9.04"/>
      <sheetName val="9.05"/>
      <sheetName val="9.06"/>
      <sheetName val="9.07"/>
      <sheetName val="10.01"/>
      <sheetName val="10.02"/>
      <sheetName val="10.03"/>
      <sheetName val="10.04"/>
      <sheetName val="10.05"/>
      <sheetName val="11.01"/>
      <sheetName val="11.02"/>
      <sheetName val="11.03"/>
      <sheetName val="11.04"/>
      <sheetName val="11.05"/>
      <sheetName val="11.06"/>
      <sheetName val="11.07"/>
      <sheetName val="11.08"/>
      <sheetName val="11.09"/>
      <sheetName val="11.10"/>
      <sheetName val="12.01"/>
      <sheetName val="Consolidado1"/>
      <sheetName val="Consolidado2"/>
      <sheetName val="Consolidado"/>
      <sheetName val="Plantilla"/>
      <sheetName val="Inversión 2002"/>
      <sheetName val="Costo 2002"/>
      <sheetName val="SBH"/>
      <sheetName val="qmen 99"/>
      <sheetName val="qmen co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CF-RC-003"/>
      <sheetName val="F-CF-RC-005_Dic"/>
      <sheetName val="Ingresos_Fun_Dic"/>
      <sheetName val="Ingreso_Inv_Dic"/>
    </sheetNames>
    <sheetDataSet>
      <sheetData sheetId="0"/>
      <sheetData sheetId="1">
        <row r="39">
          <cell r="A39" t="str">
            <v xml:space="preserve">120101004           </v>
          </cell>
        </row>
      </sheetData>
      <sheetData sheetId="2">
        <row r="2">
          <cell r="A2" t="str">
            <v xml:space="preserve">1                   </v>
          </cell>
          <cell r="B2" t="str">
            <v xml:space="preserve">INGRESOS                                                    </v>
          </cell>
          <cell r="C2">
            <v>10914697122</v>
          </cell>
          <cell r="D2">
            <v>1069287687</v>
          </cell>
          <cell r="E2">
            <v>0</v>
          </cell>
          <cell r="F2">
            <v>0</v>
          </cell>
          <cell r="G2">
            <v>0</v>
          </cell>
          <cell r="H2">
            <v>11983984809</v>
          </cell>
          <cell r="I2">
            <v>9983566717</v>
          </cell>
        </row>
        <row r="3">
          <cell r="A3" t="str">
            <v xml:space="preserve">10                  </v>
          </cell>
          <cell r="B3" t="str">
            <v xml:space="preserve">DISPONIBILIDAD INICIAL                                      </v>
          </cell>
          <cell r="C3">
            <v>0</v>
          </cell>
          <cell r="D3">
            <v>526326336</v>
          </cell>
          <cell r="E3">
            <v>0</v>
          </cell>
          <cell r="F3">
            <v>0</v>
          </cell>
          <cell r="G3">
            <v>0</v>
          </cell>
          <cell r="H3">
            <v>526326336</v>
          </cell>
          <cell r="I3">
            <v>526326336</v>
          </cell>
          <cell r="J3">
            <v>100</v>
          </cell>
        </row>
        <row r="4">
          <cell r="A4" t="str">
            <v xml:space="preserve">1002                </v>
          </cell>
          <cell r="B4" t="str">
            <v xml:space="preserve">BANCOS                                                      </v>
          </cell>
          <cell r="C4">
            <v>0</v>
          </cell>
          <cell r="D4">
            <v>526326336</v>
          </cell>
          <cell r="E4">
            <v>0</v>
          </cell>
          <cell r="F4">
            <v>0</v>
          </cell>
          <cell r="G4">
            <v>0</v>
          </cell>
          <cell r="H4">
            <v>526326336</v>
          </cell>
          <cell r="I4">
            <v>526326336</v>
          </cell>
          <cell r="J4">
            <v>100</v>
          </cell>
        </row>
        <row r="5">
          <cell r="A5" t="str">
            <v xml:space="preserve">100201              </v>
          </cell>
          <cell r="B5" t="str">
            <v xml:space="preserve">DISPONIBILIDAD INICIAL FUNCIONAMIENTO                       </v>
          </cell>
          <cell r="C5">
            <v>0</v>
          </cell>
          <cell r="D5">
            <v>526326336</v>
          </cell>
          <cell r="E5">
            <v>0</v>
          </cell>
          <cell r="F5">
            <v>0</v>
          </cell>
          <cell r="G5">
            <v>0</v>
          </cell>
          <cell r="H5">
            <v>526326336</v>
          </cell>
          <cell r="I5">
            <v>526326336</v>
          </cell>
          <cell r="J5">
            <v>100</v>
          </cell>
        </row>
        <row r="6">
          <cell r="A6" t="str">
            <v xml:space="preserve">11                  </v>
          </cell>
          <cell r="B6" t="str">
            <v xml:space="preserve">INGRESOS CORRIENTES                                         </v>
          </cell>
          <cell r="C6">
            <v>0</v>
          </cell>
          <cell r="D6">
            <v>108843</v>
          </cell>
          <cell r="E6">
            <v>0</v>
          </cell>
          <cell r="F6">
            <v>0</v>
          </cell>
          <cell r="G6">
            <v>0</v>
          </cell>
          <cell r="H6">
            <v>108843</v>
          </cell>
          <cell r="I6">
            <v>108843</v>
          </cell>
          <cell r="J6">
            <v>100</v>
          </cell>
        </row>
        <row r="7">
          <cell r="A7" t="str">
            <v xml:space="preserve">110206              </v>
          </cell>
          <cell r="B7" t="str">
            <v xml:space="preserve">TRANSFERENCIAS CORRIENTES                                   </v>
          </cell>
          <cell r="C7">
            <v>0</v>
          </cell>
          <cell r="D7">
            <v>108843</v>
          </cell>
          <cell r="E7">
            <v>0</v>
          </cell>
          <cell r="F7">
            <v>0</v>
          </cell>
          <cell r="G7">
            <v>0</v>
          </cell>
          <cell r="H7">
            <v>108843</v>
          </cell>
          <cell r="I7">
            <v>108843</v>
          </cell>
          <cell r="J7">
            <v>100</v>
          </cell>
        </row>
        <row r="8">
          <cell r="A8" t="str">
            <v xml:space="preserve">110206007           </v>
          </cell>
          <cell r="B8" t="str">
            <v xml:space="preserve">SUBVENCIONES                                                </v>
          </cell>
          <cell r="C8">
            <v>0</v>
          </cell>
          <cell r="D8">
            <v>0</v>
          </cell>
          <cell r="E8">
            <v>0</v>
          </cell>
          <cell r="F8">
            <v>0</v>
          </cell>
          <cell r="G8">
            <v>0</v>
          </cell>
          <cell r="H8">
            <v>0</v>
          </cell>
          <cell r="I8">
            <v>0</v>
          </cell>
          <cell r="J8">
            <v>0</v>
          </cell>
        </row>
        <row r="9">
          <cell r="A9" t="str">
            <v xml:space="preserve">1102060070206       </v>
          </cell>
          <cell r="B9" t="str">
            <v xml:space="preserve">SUBVENCIONES A EMPRESAS DE TRANSPORTE MASIVO                </v>
          </cell>
          <cell r="C9">
            <v>0</v>
          </cell>
          <cell r="D9">
            <v>0</v>
          </cell>
          <cell r="E9">
            <v>0</v>
          </cell>
          <cell r="F9">
            <v>0</v>
          </cell>
          <cell r="G9">
            <v>0</v>
          </cell>
          <cell r="H9">
            <v>0</v>
          </cell>
          <cell r="I9">
            <v>0</v>
          </cell>
          <cell r="J9">
            <v>0</v>
          </cell>
        </row>
        <row r="10">
          <cell r="A10" t="str">
            <v xml:space="preserve">110206009           </v>
          </cell>
          <cell r="B10" t="str">
            <v xml:space="preserve">RECURSOS DEL SISTEMA DE SEGURIDAD SOCIAL INTEGRAL           </v>
          </cell>
          <cell r="C10">
            <v>0</v>
          </cell>
          <cell r="D10">
            <v>108843</v>
          </cell>
          <cell r="E10">
            <v>0</v>
          </cell>
          <cell r="F10">
            <v>0</v>
          </cell>
          <cell r="G10">
            <v>0</v>
          </cell>
          <cell r="H10">
            <v>108843</v>
          </cell>
          <cell r="I10">
            <v>108843</v>
          </cell>
          <cell r="J10">
            <v>100</v>
          </cell>
        </row>
        <row r="11">
          <cell r="A11" t="str">
            <v xml:space="preserve">1102060090112       </v>
          </cell>
          <cell r="B11" t="str">
            <v>RECONOCIMIENTO Y PAGO POR EL ASEGURAMIENTO Y DEMAS PRESTACIO</v>
          </cell>
          <cell r="C11">
            <v>0</v>
          </cell>
          <cell r="D11">
            <v>0</v>
          </cell>
          <cell r="E11">
            <v>0</v>
          </cell>
          <cell r="F11">
            <v>0</v>
          </cell>
          <cell r="G11">
            <v>0</v>
          </cell>
          <cell r="H11">
            <v>0</v>
          </cell>
          <cell r="I11">
            <v>0</v>
          </cell>
          <cell r="J11">
            <v>0</v>
          </cell>
        </row>
        <row r="12">
          <cell r="A12" t="str">
            <v xml:space="preserve">1102060090113       </v>
          </cell>
          <cell r="B12" t="str">
            <v>RECONOCIMIENTO POR ATENCION DE ACCIDENTES DE TRABAJO Y ENFER</v>
          </cell>
          <cell r="C12">
            <v>0</v>
          </cell>
          <cell r="D12">
            <v>108843</v>
          </cell>
          <cell r="E12">
            <v>0</v>
          </cell>
          <cell r="F12">
            <v>0</v>
          </cell>
          <cell r="G12">
            <v>0</v>
          </cell>
          <cell r="H12">
            <v>108843</v>
          </cell>
          <cell r="I12">
            <v>108843</v>
          </cell>
          <cell r="J12">
            <v>100</v>
          </cell>
        </row>
        <row r="13">
          <cell r="A13" t="str">
            <v xml:space="preserve">110206010           </v>
          </cell>
          <cell r="B13" t="str">
            <v xml:space="preserve">SENTENCIA Y CONCIALICIONES                                  </v>
          </cell>
          <cell r="C13">
            <v>0</v>
          </cell>
          <cell r="D13">
            <v>0</v>
          </cell>
          <cell r="E13">
            <v>0</v>
          </cell>
          <cell r="F13">
            <v>0</v>
          </cell>
          <cell r="G13">
            <v>0</v>
          </cell>
          <cell r="H13">
            <v>0</v>
          </cell>
          <cell r="I13">
            <v>0</v>
          </cell>
          <cell r="J13">
            <v>0</v>
          </cell>
        </row>
        <row r="14">
          <cell r="A14" t="str">
            <v xml:space="preserve">11020601001         </v>
          </cell>
          <cell r="B14" t="str">
            <v xml:space="preserve">FALLOS NACIONALES                                           </v>
          </cell>
          <cell r="C14">
            <v>0</v>
          </cell>
          <cell r="D14">
            <v>0</v>
          </cell>
          <cell r="E14">
            <v>0</v>
          </cell>
          <cell r="F14">
            <v>0</v>
          </cell>
          <cell r="G14">
            <v>0</v>
          </cell>
          <cell r="H14">
            <v>0</v>
          </cell>
          <cell r="I14">
            <v>0</v>
          </cell>
          <cell r="J14">
            <v>0</v>
          </cell>
        </row>
        <row r="15">
          <cell r="A15" t="str">
            <v xml:space="preserve">1102060100101       </v>
          </cell>
          <cell r="B15" t="str">
            <v xml:space="preserve">SENTENCIAS                                                  </v>
          </cell>
          <cell r="C15">
            <v>0</v>
          </cell>
          <cell r="D15">
            <v>0</v>
          </cell>
          <cell r="E15">
            <v>0</v>
          </cell>
          <cell r="F15">
            <v>0</v>
          </cell>
          <cell r="G15">
            <v>0</v>
          </cell>
          <cell r="H15">
            <v>0</v>
          </cell>
          <cell r="I15">
            <v>0</v>
          </cell>
          <cell r="J15">
            <v>0</v>
          </cell>
        </row>
        <row r="16">
          <cell r="A16" t="str">
            <v xml:space="preserve">1102060100102       </v>
          </cell>
          <cell r="B16" t="str">
            <v xml:space="preserve">CONCILIACIONES                                              </v>
          </cell>
          <cell r="C16">
            <v>0</v>
          </cell>
          <cell r="D16">
            <v>0</v>
          </cell>
          <cell r="E16">
            <v>0</v>
          </cell>
          <cell r="F16">
            <v>0</v>
          </cell>
          <cell r="G16">
            <v>0</v>
          </cell>
          <cell r="H16">
            <v>0</v>
          </cell>
          <cell r="I16">
            <v>0</v>
          </cell>
          <cell r="J16">
            <v>0</v>
          </cell>
        </row>
        <row r="17">
          <cell r="A17" t="str">
            <v xml:space="preserve">1102060100103       </v>
          </cell>
          <cell r="B17" t="str">
            <v xml:space="preserve">LAUDOS ARBITRALES                                           </v>
          </cell>
          <cell r="C17">
            <v>0</v>
          </cell>
          <cell r="D17">
            <v>0</v>
          </cell>
          <cell r="E17">
            <v>0</v>
          </cell>
          <cell r="F17">
            <v>0</v>
          </cell>
          <cell r="G17">
            <v>0</v>
          </cell>
          <cell r="H17">
            <v>0</v>
          </cell>
          <cell r="I17">
            <v>0</v>
          </cell>
          <cell r="J17">
            <v>0</v>
          </cell>
        </row>
        <row r="18">
          <cell r="A18" t="str">
            <v xml:space="preserve">11020601002         </v>
          </cell>
          <cell r="B18" t="str">
            <v xml:space="preserve">FALLOS INTERNACIONALES                                      </v>
          </cell>
          <cell r="C18">
            <v>0</v>
          </cell>
          <cell r="D18">
            <v>0</v>
          </cell>
          <cell r="E18">
            <v>0</v>
          </cell>
          <cell r="F18">
            <v>0</v>
          </cell>
          <cell r="G18">
            <v>0</v>
          </cell>
          <cell r="H18">
            <v>0</v>
          </cell>
          <cell r="I18">
            <v>0</v>
          </cell>
          <cell r="J18">
            <v>0</v>
          </cell>
        </row>
        <row r="19">
          <cell r="A19" t="str">
            <v xml:space="preserve">110206011           </v>
          </cell>
          <cell r="B19" t="str">
            <v xml:space="preserve">INDEMNIZACIONES RELACIONADAS CON SEGUROS NO DE VIDA         </v>
          </cell>
          <cell r="C19">
            <v>0</v>
          </cell>
          <cell r="D19">
            <v>0</v>
          </cell>
          <cell r="E19">
            <v>0</v>
          </cell>
          <cell r="F19">
            <v>0</v>
          </cell>
          <cell r="G19">
            <v>0</v>
          </cell>
          <cell r="H19">
            <v>0</v>
          </cell>
          <cell r="I19">
            <v>0</v>
          </cell>
          <cell r="J19">
            <v>0</v>
          </cell>
        </row>
        <row r="20">
          <cell r="A20" t="str">
            <v xml:space="preserve">12                  </v>
          </cell>
          <cell r="B20" t="str">
            <v xml:space="preserve">RECURSOS DE CAPITAL                                         </v>
          </cell>
          <cell r="C20">
            <v>10914697122</v>
          </cell>
          <cell r="D20">
            <v>542852508</v>
          </cell>
          <cell r="E20">
            <v>0</v>
          </cell>
          <cell r="F20">
            <v>0</v>
          </cell>
          <cell r="G20">
            <v>0</v>
          </cell>
          <cell r="H20">
            <v>11457549630</v>
          </cell>
          <cell r="I20">
            <v>9457131538</v>
          </cell>
          <cell r="J20">
            <v>82.54</v>
          </cell>
        </row>
        <row r="21">
          <cell r="A21" t="str">
            <v xml:space="preserve">1201                </v>
          </cell>
          <cell r="B21" t="str">
            <v xml:space="preserve">DISPOSICIÓN DE ACTIVOS                                      </v>
          </cell>
          <cell r="C21">
            <v>0</v>
          </cell>
          <cell r="D21">
            <v>384250470</v>
          </cell>
          <cell r="E21">
            <v>0</v>
          </cell>
          <cell r="F21">
            <v>0</v>
          </cell>
          <cell r="G21">
            <v>0</v>
          </cell>
          <cell r="H21">
            <v>384250470</v>
          </cell>
          <cell r="I21">
            <v>384250470</v>
          </cell>
          <cell r="J21">
            <v>100</v>
          </cell>
        </row>
        <row r="22">
          <cell r="A22" t="str">
            <v xml:space="preserve">120101              </v>
          </cell>
          <cell r="B22" t="str">
            <v xml:space="preserve">DISPOSICIÓN DE ACTIVOS FINANCIEROS                          </v>
          </cell>
          <cell r="C22">
            <v>0</v>
          </cell>
          <cell r="D22">
            <v>384250470</v>
          </cell>
          <cell r="E22">
            <v>0</v>
          </cell>
          <cell r="F22">
            <v>0</v>
          </cell>
          <cell r="G22">
            <v>0</v>
          </cell>
          <cell r="H22">
            <v>384250470</v>
          </cell>
          <cell r="I22">
            <v>384250470</v>
          </cell>
          <cell r="J22">
            <v>100</v>
          </cell>
        </row>
        <row r="23">
          <cell r="A23" t="str">
            <v xml:space="preserve">120101004           </v>
          </cell>
          <cell r="B23" t="str">
            <v xml:space="preserve">TITULOS DE DEVOLUCION DE IMPUESTOS - TIDIS                  </v>
          </cell>
          <cell r="C23">
            <v>0</v>
          </cell>
          <cell r="D23">
            <v>384250470</v>
          </cell>
          <cell r="E23">
            <v>0</v>
          </cell>
          <cell r="F23">
            <v>0</v>
          </cell>
          <cell r="G23">
            <v>0</v>
          </cell>
          <cell r="H23">
            <v>384250470</v>
          </cell>
          <cell r="I23">
            <v>384250470</v>
          </cell>
          <cell r="J23">
            <v>100</v>
          </cell>
        </row>
        <row r="24">
          <cell r="A24" t="str">
            <v xml:space="preserve">1205                </v>
          </cell>
          <cell r="B24" t="str">
            <v xml:space="preserve">RENDIMIENTOS FINANCIEROS                                    </v>
          </cell>
          <cell r="C24">
            <v>0</v>
          </cell>
          <cell r="D24">
            <v>158602038</v>
          </cell>
          <cell r="E24">
            <v>0</v>
          </cell>
          <cell r="F24">
            <v>0</v>
          </cell>
          <cell r="G24">
            <v>0</v>
          </cell>
          <cell r="H24">
            <v>158602038</v>
          </cell>
          <cell r="I24">
            <v>158602038</v>
          </cell>
          <cell r="J24">
            <v>100</v>
          </cell>
        </row>
        <row r="25">
          <cell r="A25" t="str">
            <v xml:space="preserve">120502              </v>
          </cell>
          <cell r="B25" t="str">
            <v xml:space="preserve">DEPOSITOS                                                   </v>
          </cell>
          <cell r="C25">
            <v>0</v>
          </cell>
          <cell r="D25">
            <v>158602038</v>
          </cell>
          <cell r="E25">
            <v>0</v>
          </cell>
          <cell r="F25">
            <v>0</v>
          </cell>
          <cell r="G25">
            <v>0</v>
          </cell>
          <cell r="H25">
            <v>158602038</v>
          </cell>
          <cell r="I25">
            <v>158602038</v>
          </cell>
          <cell r="J25">
            <v>100</v>
          </cell>
        </row>
        <row r="26">
          <cell r="A26" t="str">
            <v xml:space="preserve">1208                </v>
          </cell>
          <cell r="B26" t="str">
            <v xml:space="preserve">TRANSFERENCIAS DE CAPITAL                                   </v>
          </cell>
          <cell r="C26">
            <v>10914697122</v>
          </cell>
          <cell r="D26">
            <v>0</v>
          </cell>
          <cell r="E26">
            <v>0</v>
          </cell>
          <cell r="F26">
            <v>0</v>
          </cell>
          <cell r="G26">
            <v>0</v>
          </cell>
          <cell r="H26">
            <v>10914697122</v>
          </cell>
          <cell r="I26">
            <v>8914279030</v>
          </cell>
          <cell r="J26">
            <v>81.67</v>
          </cell>
        </row>
        <row r="27">
          <cell r="A27" t="str">
            <v xml:space="preserve">120806              </v>
          </cell>
          <cell r="B27" t="str">
            <v xml:space="preserve">DE OTRAS ENTIDADES DEL GOBIERNO GENERAL                     </v>
          </cell>
          <cell r="C27">
            <v>10914697122</v>
          </cell>
          <cell r="D27">
            <v>0</v>
          </cell>
          <cell r="E27">
            <v>0</v>
          </cell>
          <cell r="F27">
            <v>0</v>
          </cell>
          <cell r="G27">
            <v>0</v>
          </cell>
          <cell r="H27">
            <v>10914697122</v>
          </cell>
          <cell r="I27">
            <v>8914279030</v>
          </cell>
          <cell r="J27">
            <v>81.67</v>
          </cell>
        </row>
        <row r="28">
          <cell r="A28" t="str">
            <v xml:space="preserve">120806002           </v>
          </cell>
          <cell r="B28" t="str">
            <v xml:space="preserve">CONDICIONADAS A LA ADQUISICION DE UN ACTIVO                 </v>
          </cell>
          <cell r="C28">
            <v>10914697122</v>
          </cell>
          <cell r="D28">
            <v>0</v>
          </cell>
          <cell r="E28">
            <v>0</v>
          </cell>
          <cell r="F28">
            <v>0</v>
          </cell>
          <cell r="G28">
            <v>0</v>
          </cell>
          <cell r="H28">
            <v>10914697122</v>
          </cell>
          <cell r="I28">
            <v>8914279030</v>
          </cell>
          <cell r="J28">
            <v>81.67</v>
          </cell>
        </row>
        <row r="29">
          <cell r="A29" t="str">
            <v xml:space="preserve">12080600203         </v>
          </cell>
          <cell r="B29" t="str">
            <v xml:space="preserve">MUNICIPALES FUNCIONAMIENTO                                  </v>
          </cell>
          <cell r="C29">
            <v>10914697122</v>
          </cell>
          <cell r="D29">
            <v>0</v>
          </cell>
          <cell r="E29">
            <v>0</v>
          </cell>
          <cell r="F29">
            <v>0</v>
          </cell>
          <cell r="G29">
            <v>0</v>
          </cell>
          <cell r="H29">
            <v>10914697122</v>
          </cell>
          <cell r="I29">
            <v>8914279030</v>
          </cell>
          <cell r="J29">
            <v>81.67</v>
          </cell>
        </row>
        <row r="30">
          <cell r="A30" t="str">
            <v xml:space="preserve">12080600205         </v>
          </cell>
          <cell r="B30" t="str">
            <v xml:space="preserve">OTROS MUNICIPALES FUNCIONAMIENTO                            </v>
          </cell>
          <cell r="C30">
            <v>0</v>
          </cell>
          <cell r="D30">
            <v>0</v>
          </cell>
          <cell r="E30">
            <v>0</v>
          </cell>
          <cell r="F30">
            <v>0</v>
          </cell>
          <cell r="G30">
            <v>0</v>
          </cell>
          <cell r="H30">
            <v>0</v>
          </cell>
          <cell r="I30">
            <v>0</v>
          </cell>
          <cell r="J30">
            <v>0</v>
          </cell>
        </row>
        <row r="32">
          <cell r="A32" t="str">
            <v xml:space="preserve">Extraido del aplicativo Ofimática: Informes- Ejecución de ingresos en arbol- Diana Carolina Usuga Pineda- Profesional Universitaria en presupuesto </v>
          </cell>
        </row>
      </sheetData>
      <sheetData sheetId="3">
        <row r="2">
          <cell r="A2" t="str">
            <v xml:space="preserve">1                   </v>
          </cell>
          <cell r="B2" t="str">
            <v xml:space="preserve">INGRESO                                                     </v>
          </cell>
          <cell r="C2">
            <v>22333632331</v>
          </cell>
          <cell r="D2">
            <v>8247145260</v>
          </cell>
          <cell r="E2">
            <v>0</v>
          </cell>
          <cell r="F2">
            <v>0</v>
          </cell>
          <cell r="G2">
            <v>7792086684</v>
          </cell>
          <cell r="H2">
            <v>22788690907</v>
          </cell>
          <cell r="I2">
            <v>7476197125</v>
          </cell>
          <cell r="J2">
            <v>32.81</v>
          </cell>
        </row>
        <row r="3">
          <cell r="A3" t="str">
            <v xml:space="preserve">10                  </v>
          </cell>
          <cell r="B3" t="str">
            <v xml:space="preserve">DISPONIBILIDAD INICIAL                                      </v>
          </cell>
          <cell r="C3">
            <v>12986315158</v>
          </cell>
          <cell r="D3">
            <v>1051930990</v>
          </cell>
          <cell r="E3">
            <v>0</v>
          </cell>
          <cell r="F3">
            <v>0</v>
          </cell>
          <cell r="G3">
            <v>5917443</v>
          </cell>
          <cell r="H3">
            <v>14032328705</v>
          </cell>
          <cell r="I3">
            <v>280982855</v>
          </cell>
          <cell r="J3">
            <v>2</v>
          </cell>
        </row>
        <row r="4">
          <cell r="A4" t="str">
            <v xml:space="preserve">1002                </v>
          </cell>
          <cell r="B4" t="str">
            <v xml:space="preserve">BANCOS                                                      </v>
          </cell>
          <cell r="C4">
            <v>0</v>
          </cell>
          <cell r="D4">
            <v>0</v>
          </cell>
          <cell r="E4">
            <v>0</v>
          </cell>
          <cell r="F4">
            <v>0</v>
          </cell>
          <cell r="G4">
            <v>0</v>
          </cell>
          <cell r="H4">
            <v>0</v>
          </cell>
          <cell r="I4">
            <v>0</v>
          </cell>
          <cell r="J4">
            <v>0</v>
          </cell>
        </row>
        <row r="5">
          <cell r="A5" t="str">
            <v xml:space="preserve">1003                </v>
          </cell>
          <cell r="B5" t="str">
            <v xml:space="preserve">INVERSIONES TEMPORALES                                      </v>
          </cell>
          <cell r="C5">
            <v>12986315158</v>
          </cell>
          <cell r="D5">
            <v>1051930990</v>
          </cell>
          <cell r="E5">
            <v>0</v>
          </cell>
          <cell r="F5">
            <v>0</v>
          </cell>
          <cell r="G5">
            <v>5917443</v>
          </cell>
          <cell r="H5">
            <v>14032328705</v>
          </cell>
          <cell r="I5">
            <v>280982855</v>
          </cell>
          <cell r="J5">
            <v>2</v>
          </cell>
        </row>
        <row r="6">
          <cell r="A6" t="str">
            <v xml:space="preserve">100301              </v>
          </cell>
          <cell r="B6" t="str">
            <v xml:space="preserve">DISPONIBILIDAD INICIAL NACION                               </v>
          </cell>
          <cell r="C6">
            <v>3059734214</v>
          </cell>
          <cell r="D6">
            <v>26754996</v>
          </cell>
          <cell r="E6">
            <v>0</v>
          </cell>
          <cell r="F6">
            <v>0</v>
          </cell>
          <cell r="G6">
            <v>0</v>
          </cell>
          <cell r="H6">
            <v>3086489210</v>
          </cell>
          <cell r="I6">
            <v>0</v>
          </cell>
          <cell r="J6">
            <v>0</v>
          </cell>
        </row>
        <row r="7">
          <cell r="A7" t="str">
            <v xml:space="preserve">100302              </v>
          </cell>
          <cell r="B7" t="str">
            <v xml:space="preserve">DISPONIBILIDAD INICIAL MEDELLIN                             </v>
          </cell>
          <cell r="C7">
            <v>5660935759</v>
          </cell>
          <cell r="D7">
            <v>28749118</v>
          </cell>
          <cell r="E7">
            <v>0</v>
          </cell>
          <cell r="F7">
            <v>0</v>
          </cell>
          <cell r="G7">
            <v>0</v>
          </cell>
          <cell r="H7">
            <v>5689684877</v>
          </cell>
          <cell r="I7">
            <v>0</v>
          </cell>
          <cell r="J7">
            <v>0</v>
          </cell>
        </row>
        <row r="8">
          <cell r="A8" t="str">
            <v xml:space="preserve">100303              </v>
          </cell>
          <cell r="B8" t="str">
            <v xml:space="preserve">DISPONIBILIDAD INICIAL ENVIGADO                             </v>
          </cell>
          <cell r="C8">
            <v>1672489382</v>
          </cell>
          <cell r="D8">
            <v>120815825</v>
          </cell>
          <cell r="E8">
            <v>0</v>
          </cell>
          <cell r="F8">
            <v>0</v>
          </cell>
          <cell r="G8">
            <v>0</v>
          </cell>
          <cell r="H8">
            <v>1793305207</v>
          </cell>
          <cell r="I8">
            <v>50621398</v>
          </cell>
          <cell r="J8">
            <v>2.82</v>
          </cell>
        </row>
        <row r="9">
          <cell r="A9" t="str">
            <v xml:space="preserve">100304              </v>
          </cell>
          <cell r="B9" t="str">
            <v xml:space="preserve">DISPONIBILIDAD INICIAL ITAGUI                               </v>
          </cell>
          <cell r="C9">
            <v>1020439802</v>
          </cell>
          <cell r="D9">
            <v>55321758</v>
          </cell>
          <cell r="E9">
            <v>0</v>
          </cell>
          <cell r="F9">
            <v>0</v>
          </cell>
          <cell r="G9">
            <v>5917443</v>
          </cell>
          <cell r="H9">
            <v>1069844117</v>
          </cell>
          <cell r="I9">
            <v>0</v>
          </cell>
          <cell r="J9">
            <v>0</v>
          </cell>
        </row>
        <row r="10">
          <cell r="A10" t="str">
            <v xml:space="preserve">100305              </v>
          </cell>
          <cell r="B10" t="str">
            <v xml:space="preserve">DISPONIBILIDAD INICIAL OTROS CONVENIOS                      </v>
          </cell>
          <cell r="C10">
            <v>1572716001</v>
          </cell>
          <cell r="D10">
            <v>820289293</v>
          </cell>
          <cell r="E10">
            <v>0</v>
          </cell>
          <cell r="F10">
            <v>0</v>
          </cell>
          <cell r="G10">
            <v>0</v>
          </cell>
          <cell r="H10">
            <v>2393005294</v>
          </cell>
          <cell r="I10">
            <v>230361457</v>
          </cell>
          <cell r="J10">
            <v>9.6300000000000008</v>
          </cell>
        </row>
        <row r="11">
          <cell r="A11" t="str">
            <v xml:space="preserve">11                  </v>
          </cell>
          <cell r="B11" t="str">
            <v xml:space="preserve">INGRESOS CORRIENTES                                         </v>
          </cell>
          <cell r="C11">
            <v>0</v>
          </cell>
          <cell r="D11">
            <v>0</v>
          </cell>
          <cell r="E11">
            <v>0</v>
          </cell>
          <cell r="F11">
            <v>0</v>
          </cell>
          <cell r="G11">
            <v>0</v>
          </cell>
          <cell r="H11">
            <v>0</v>
          </cell>
          <cell r="I11">
            <v>0</v>
          </cell>
          <cell r="J11">
            <v>0</v>
          </cell>
        </row>
        <row r="12">
          <cell r="A12" t="str">
            <v xml:space="preserve">110206              </v>
          </cell>
          <cell r="B12" t="str">
            <v xml:space="preserve">TRANSFERENCIAS CORRIENTES                                   </v>
          </cell>
          <cell r="C12">
            <v>0</v>
          </cell>
          <cell r="D12">
            <v>0</v>
          </cell>
          <cell r="E12">
            <v>0</v>
          </cell>
          <cell r="F12">
            <v>0</v>
          </cell>
          <cell r="G12">
            <v>0</v>
          </cell>
          <cell r="H12">
            <v>0</v>
          </cell>
          <cell r="I12">
            <v>0</v>
          </cell>
          <cell r="J12">
            <v>0</v>
          </cell>
        </row>
        <row r="13">
          <cell r="A13" t="str">
            <v xml:space="preserve">110206010           </v>
          </cell>
          <cell r="B13" t="str">
            <v xml:space="preserve">SENTENCIA Y CONCIALICIONES                                  </v>
          </cell>
          <cell r="C13">
            <v>0</v>
          </cell>
          <cell r="D13">
            <v>0</v>
          </cell>
          <cell r="E13">
            <v>0</v>
          </cell>
          <cell r="F13">
            <v>0</v>
          </cell>
          <cell r="G13">
            <v>0</v>
          </cell>
          <cell r="H13">
            <v>0</v>
          </cell>
          <cell r="I13">
            <v>0</v>
          </cell>
          <cell r="J13">
            <v>0</v>
          </cell>
        </row>
        <row r="14">
          <cell r="A14" t="str">
            <v xml:space="preserve">11020601001         </v>
          </cell>
          <cell r="B14" t="str">
            <v xml:space="preserve">FALLOS NACIONALES                                           </v>
          </cell>
          <cell r="C14">
            <v>0</v>
          </cell>
          <cell r="D14">
            <v>0</v>
          </cell>
          <cell r="E14">
            <v>0</v>
          </cell>
          <cell r="F14">
            <v>0</v>
          </cell>
          <cell r="G14">
            <v>0</v>
          </cell>
          <cell r="H14">
            <v>0</v>
          </cell>
          <cell r="I14">
            <v>0</v>
          </cell>
          <cell r="J14">
            <v>0</v>
          </cell>
        </row>
        <row r="15">
          <cell r="A15" t="str">
            <v xml:space="preserve">1102060100101       </v>
          </cell>
          <cell r="B15" t="str">
            <v xml:space="preserve">SENTENCIAS                                                  </v>
          </cell>
          <cell r="C15">
            <v>0</v>
          </cell>
          <cell r="D15">
            <v>0</v>
          </cell>
          <cell r="E15">
            <v>0</v>
          </cell>
          <cell r="F15">
            <v>0</v>
          </cell>
          <cell r="G15">
            <v>0</v>
          </cell>
          <cell r="H15">
            <v>0</v>
          </cell>
          <cell r="I15">
            <v>0</v>
          </cell>
          <cell r="J15">
            <v>0</v>
          </cell>
        </row>
        <row r="16">
          <cell r="A16" t="str">
            <v xml:space="preserve">1102060100102       </v>
          </cell>
          <cell r="B16" t="str">
            <v xml:space="preserve">CONCILIACIONES                                              </v>
          </cell>
          <cell r="C16">
            <v>0</v>
          </cell>
          <cell r="D16">
            <v>0</v>
          </cell>
          <cell r="E16">
            <v>0</v>
          </cell>
          <cell r="F16">
            <v>0</v>
          </cell>
          <cell r="G16">
            <v>0</v>
          </cell>
          <cell r="H16">
            <v>0</v>
          </cell>
          <cell r="I16">
            <v>0</v>
          </cell>
          <cell r="J16">
            <v>0</v>
          </cell>
        </row>
        <row r="17">
          <cell r="A17" t="str">
            <v xml:space="preserve">1102060100103       </v>
          </cell>
          <cell r="B17" t="str">
            <v xml:space="preserve">LAUDOS ARBITRALES                                           </v>
          </cell>
          <cell r="C17">
            <v>0</v>
          </cell>
          <cell r="D17">
            <v>0</v>
          </cell>
          <cell r="E17">
            <v>0</v>
          </cell>
          <cell r="F17">
            <v>0</v>
          </cell>
          <cell r="G17">
            <v>0</v>
          </cell>
          <cell r="H17">
            <v>0</v>
          </cell>
          <cell r="I17">
            <v>0</v>
          </cell>
          <cell r="J17">
            <v>0</v>
          </cell>
        </row>
        <row r="18">
          <cell r="A18" t="str">
            <v xml:space="preserve">11020601002         </v>
          </cell>
          <cell r="B18" t="str">
            <v xml:space="preserve">FALLOS INTERNACIONALES                                      </v>
          </cell>
          <cell r="C18">
            <v>0</v>
          </cell>
          <cell r="D18">
            <v>0</v>
          </cell>
          <cell r="E18">
            <v>0</v>
          </cell>
          <cell r="F18">
            <v>0</v>
          </cell>
          <cell r="G18">
            <v>0</v>
          </cell>
          <cell r="H18">
            <v>0</v>
          </cell>
          <cell r="I18">
            <v>0</v>
          </cell>
          <cell r="J18">
            <v>0</v>
          </cell>
        </row>
        <row r="19">
          <cell r="A19" t="str">
            <v xml:space="preserve">1102060100201       </v>
          </cell>
          <cell r="B19" t="str">
            <v xml:space="preserve">SENTENCIAS                                                  </v>
          </cell>
          <cell r="C19">
            <v>0</v>
          </cell>
          <cell r="D19">
            <v>0</v>
          </cell>
          <cell r="E19">
            <v>0</v>
          </cell>
          <cell r="F19">
            <v>0</v>
          </cell>
          <cell r="G19">
            <v>0</v>
          </cell>
          <cell r="H19">
            <v>0</v>
          </cell>
          <cell r="I19">
            <v>0</v>
          </cell>
          <cell r="J19">
            <v>0</v>
          </cell>
        </row>
        <row r="20">
          <cell r="A20" t="str">
            <v xml:space="preserve">1102060100202       </v>
          </cell>
          <cell r="B20" t="str">
            <v xml:space="preserve">CONCILIACIONES                                              </v>
          </cell>
          <cell r="C20">
            <v>0</v>
          </cell>
          <cell r="D20">
            <v>0</v>
          </cell>
          <cell r="E20">
            <v>0</v>
          </cell>
          <cell r="F20">
            <v>0</v>
          </cell>
          <cell r="G20">
            <v>0</v>
          </cell>
          <cell r="H20">
            <v>0</v>
          </cell>
          <cell r="I20">
            <v>0</v>
          </cell>
          <cell r="J20">
            <v>0</v>
          </cell>
        </row>
        <row r="21">
          <cell r="A21" t="str">
            <v xml:space="preserve">1102060100203       </v>
          </cell>
          <cell r="B21" t="str">
            <v xml:space="preserve">LAUDOS ARBITRALES                                           </v>
          </cell>
          <cell r="C21">
            <v>0</v>
          </cell>
          <cell r="D21">
            <v>0</v>
          </cell>
          <cell r="E21">
            <v>0</v>
          </cell>
          <cell r="F21">
            <v>0</v>
          </cell>
          <cell r="G21">
            <v>0</v>
          </cell>
          <cell r="H21">
            <v>0</v>
          </cell>
          <cell r="I21">
            <v>0</v>
          </cell>
          <cell r="J21">
            <v>0</v>
          </cell>
        </row>
        <row r="22">
          <cell r="A22" t="str">
            <v xml:space="preserve">110206011           </v>
          </cell>
          <cell r="B22" t="str">
            <v xml:space="preserve">INDEMNIZACIONES RELACIONADAS CON SEGUROS NO DE VIDA         </v>
          </cell>
          <cell r="C22">
            <v>0</v>
          </cell>
          <cell r="D22">
            <v>0</v>
          </cell>
          <cell r="E22">
            <v>0</v>
          </cell>
          <cell r="F22">
            <v>0</v>
          </cell>
          <cell r="G22">
            <v>0</v>
          </cell>
          <cell r="H22">
            <v>0</v>
          </cell>
          <cell r="I22">
            <v>0</v>
          </cell>
          <cell r="J22">
            <v>0</v>
          </cell>
        </row>
        <row r="23">
          <cell r="A23" t="str">
            <v xml:space="preserve">12                  </v>
          </cell>
          <cell r="B23" t="str">
            <v xml:space="preserve">RECURSOS DE CAPITAL                                         </v>
          </cell>
          <cell r="C23">
            <v>9347317173</v>
          </cell>
          <cell r="D23">
            <v>7195214270</v>
          </cell>
          <cell r="E23">
            <v>0</v>
          </cell>
          <cell r="F23">
            <v>0</v>
          </cell>
          <cell r="G23">
            <v>7786169241</v>
          </cell>
          <cell r="H23">
            <v>8756362202</v>
          </cell>
          <cell r="I23">
            <v>7195214270</v>
          </cell>
          <cell r="J23">
            <v>82.17</v>
          </cell>
        </row>
        <row r="24">
          <cell r="A24" t="str">
            <v xml:space="preserve">1208                </v>
          </cell>
          <cell r="B24" t="str">
            <v xml:space="preserve">TRANSFERENCIAS DE CAPITAL                                   </v>
          </cell>
          <cell r="C24">
            <v>9347317173</v>
          </cell>
          <cell r="D24">
            <v>7195214270</v>
          </cell>
          <cell r="E24">
            <v>0</v>
          </cell>
          <cell r="F24">
            <v>0</v>
          </cell>
          <cell r="G24">
            <v>7786169241</v>
          </cell>
          <cell r="H24">
            <v>8756362202</v>
          </cell>
          <cell r="I24">
            <v>7195214270</v>
          </cell>
          <cell r="J24">
            <v>82.17</v>
          </cell>
        </row>
        <row r="25">
          <cell r="A25" t="str">
            <v xml:space="preserve">120801003           </v>
          </cell>
          <cell r="B25" t="str">
            <v xml:space="preserve">DEL SECTOR PRIVADO                                          </v>
          </cell>
          <cell r="C25">
            <v>0</v>
          </cell>
          <cell r="D25">
            <v>0</v>
          </cell>
          <cell r="E25">
            <v>0</v>
          </cell>
          <cell r="F25">
            <v>0</v>
          </cell>
          <cell r="G25">
            <v>0</v>
          </cell>
          <cell r="H25">
            <v>0</v>
          </cell>
          <cell r="I25">
            <v>0</v>
          </cell>
          <cell r="J25">
            <v>0</v>
          </cell>
        </row>
        <row r="26">
          <cell r="A26" t="str">
            <v xml:space="preserve">120802              </v>
          </cell>
          <cell r="B26" t="str">
            <v xml:space="preserve">INDEMNIZACIONES RELACIONADAS CON SEGUROS NO DE VIDA         </v>
          </cell>
          <cell r="C26">
            <v>0</v>
          </cell>
          <cell r="D26">
            <v>0</v>
          </cell>
          <cell r="E26">
            <v>0</v>
          </cell>
          <cell r="F26">
            <v>0</v>
          </cell>
          <cell r="G26">
            <v>0</v>
          </cell>
          <cell r="H26">
            <v>0</v>
          </cell>
          <cell r="I26">
            <v>0</v>
          </cell>
          <cell r="J26">
            <v>0</v>
          </cell>
        </row>
        <row r="27">
          <cell r="A27" t="str">
            <v xml:space="preserve">120806              </v>
          </cell>
          <cell r="B27" t="str">
            <v xml:space="preserve">DE OTRAS ENTIDADES DEL GOBIERNO GENERAL.                    </v>
          </cell>
          <cell r="C27">
            <v>9347317173</v>
          </cell>
          <cell r="D27">
            <v>7195214270</v>
          </cell>
          <cell r="E27">
            <v>0</v>
          </cell>
          <cell r="F27">
            <v>0</v>
          </cell>
          <cell r="G27">
            <v>7786169241</v>
          </cell>
          <cell r="H27">
            <v>8756362202</v>
          </cell>
          <cell r="I27">
            <v>7195214270</v>
          </cell>
          <cell r="J27">
            <v>82.17</v>
          </cell>
        </row>
        <row r="28">
          <cell r="A28" t="str">
            <v xml:space="preserve">120806002           </v>
          </cell>
          <cell r="B28" t="str">
            <v xml:space="preserve">CONDICIONADAS A LA ADQUISICION DE UN ACTIVO                 </v>
          </cell>
          <cell r="C28">
            <v>9347317173</v>
          </cell>
          <cell r="D28">
            <v>7195214270</v>
          </cell>
          <cell r="E28">
            <v>0</v>
          </cell>
          <cell r="F28">
            <v>0</v>
          </cell>
          <cell r="G28">
            <v>7786169241</v>
          </cell>
          <cell r="H28">
            <v>8756362202</v>
          </cell>
          <cell r="I28">
            <v>7195214270</v>
          </cell>
          <cell r="J28">
            <v>82.17</v>
          </cell>
        </row>
        <row r="29">
          <cell r="A29" t="str">
            <v xml:space="preserve">12080600201         </v>
          </cell>
          <cell r="B29" t="str">
            <v xml:space="preserve">NACION                                                      </v>
          </cell>
          <cell r="C29">
            <v>1561147932</v>
          </cell>
          <cell r="D29">
            <v>894874068</v>
          </cell>
          <cell r="E29">
            <v>0</v>
          </cell>
          <cell r="F29">
            <v>0</v>
          </cell>
          <cell r="G29">
            <v>0</v>
          </cell>
          <cell r="H29">
            <v>2456022000</v>
          </cell>
          <cell r="I29">
            <v>894874068</v>
          </cell>
          <cell r="J29">
            <v>36.44</v>
          </cell>
        </row>
        <row r="30">
          <cell r="A30" t="str">
            <v xml:space="preserve">12080600202         </v>
          </cell>
          <cell r="B30" t="str">
            <v xml:space="preserve">MUNICIPALES INVERSION                                       </v>
          </cell>
          <cell r="C30">
            <v>7786169241</v>
          </cell>
          <cell r="D30">
            <v>6300340202</v>
          </cell>
          <cell r="E30">
            <v>0</v>
          </cell>
          <cell r="F30">
            <v>0</v>
          </cell>
          <cell r="G30">
            <v>7786169241</v>
          </cell>
          <cell r="H30">
            <v>6300340202</v>
          </cell>
          <cell r="I30">
            <v>6300340202</v>
          </cell>
          <cell r="J30">
            <v>100</v>
          </cell>
        </row>
        <row r="31">
          <cell r="A31" t="str">
            <v xml:space="preserve">12080600203         </v>
          </cell>
          <cell r="B31" t="str">
            <v xml:space="preserve">MUNICIPALES FUNCIONAMIENTO                                  </v>
          </cell>
          <cell r="C31">
            <v>0</v>
          </cell>
          <cell r="D31">
            <v>0</v>
          </cell>
          <cell r="E31">
            <v>0</v>
          </cell>
          <cell r="F31">
            <v>0</v>
          </cell>
          <cell r="G31">
            <v>0</v>
          </cell>
          <cell r="H31">
            <v>0</v>
          </cell>
          <cell r="I31">
            <v>0</v>
          </cell>
          <cell r="J31">
            <v>0</v>
          </cell>
        </row>
        <row r="32">
          <cell r="A32" t="str">
            <v xml:space="preserve">12080600204         </v>
          </cell>
          <cell r="B32" t="str">
            <v xml:space="preserve">OTROS MUNICIPALES INVERSION                                 </v>
          </cell>
          <cell r="C32">
            <v>0</v>
          </cell>
          <cell r="D32">
            <v>0</v>
          </cell>
          <cell r="E32">
            <v>0</v>
          </cell>
          <cell r="F32">
            <v>0</v>
          </cell>
          <cell r="G32">
            <v>0</v>
          </cell>
          <cell r="H32">
            <v>0</v>
          </cell>
          <cell r="I32">
            <v>0</v>
          </cell>
          <cell r="J32">
            <v>0</v>
          </cell>
        </row>
        <row r="33">
          <cell r="A33" t="str">
            <v xml:space="preserve">12080600205         </v>
          </cell>
          <cell r="B33" t="str">
            <v xml:space="preserve">OTROS MUNICIPALES FUNCIONAMIENTO                            </v>
          </cell>
          <cell r="C33">
            <v>0</v>
          </cell>
          <cell r="D33">
            <v>0</v>
          </cell>
          <cell r="E33">
            <v>0</v>
          </cell>
          <cell r="F33">
            <v>0</v>
          </cell>
          <cell r="G33">
            <v>0</v>
          </cell>
          <cell r="H33">
            <v>0</v>
          </cell>
          <cell r="I33">
            <v>0</v>
          </cell>
          <cell r="J33">
            <v>0</v>
          </cell>
        </row>
        <row r="34">
          <cell r="A34" t="str">
            <v xml:space="preserve">12080600206         </v>
          </cell>
          <cell r="B34" t="str">
            <v xml:space="preserve">OTROS CONVENIOS MUNICIPALES INVERSION                       </v>
          </cell>
          <cell r="C34">
            <v>0</v>
          </cell>
          <cell r="D34">
            <v>0</v>
          </cell>
          <cell r="E34">
            <v>0</v>
          </cell>
          <cell r="F34">
            <v>0</v>
          </cell>
          <cell r="G34">
            <v>0</v>
          </cell>
          <cell r="H34">
            <v>0</v>
          </cell>
          <cell r="I34">
            <v>0</v>
          </cell>
          <cell r="J34">
            <v>0</v>
          </cell>
        </row>
        <row r="36">
          <cell r="A36" t="str">
            <v xml:space="preserve">Extraido del aplicativo Ofimática: Informes- Ejecución de ingresos en árbol- Diana Carolina Usuga Pineda- Profesional Universitaria en presupuesto </v>
          </cell>
        </row>
        <row r="41">
          <cell r="F41">
            <v>6300340202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de Cambio"/>
      <sheetName val="Tendencia"/>
      <sheetName val="COSTOS"/>
      <sheetName val="TenFebrero"/>
      <sheetName val="CostoFebre"/>
      <sheetName val="TenMar"/>
      <sheetName val="CostoMar"/>
      <sheetName val="TenAbril"/>
      <sheetName val="CostoAbril"/>
      <sheetName val="TenMayo"/>
      <sheetName val="CostoMayo"/>
      <sheetName val="TenJunio"/>
      <sheetName val="CostoJunio"/>
      <sheetName val="TenJulio"/>
      <sheetName val="CostoJulio"/>
      <sheetName val="TenAgosto"/>
      <sheetName val="CostoAgosto"/>
      <sheetName val="TenSept"/>
      <sheetName val="Costo Septiembre"/>
      <sheetName val="TenOctu"/>
      <sheetName val="Costo Octubre"/>
      <sheetName val="TenNov"/>
      <sheetName val="Costo Noviembre"/>
      <sheetName val="TenDic"/>
      <sheetName val="Costo Diciembre"/>
    </sheetNames>
    <sheetDataSet>
      <sheetData sheetId="0" refreshError="1"/>
      <sheetData sheetId="1" refreshError="1">
        <row r="1">
          <cell r="A1" t="str">
            <v>EMPRESAS PUBLICAS DE MEDELLIN</v>
          </cell>
        </row>
        <row r="2">
          <cell r="A2" t="str">
            <v>Costo de los Créditos Externos 1996 -1997, %</v>
          </cell>
        </row>
        <row r="4">
          <cell r="A4" t="str">
            <v xml:space="preserve">EMPRESA </v>
          </cell>
          <cell r="B4">
            <v>35400</v>
          </cell>
          <cell r="C4">
            <v>35431</v>
          </cell>
        </row>
        <row r="5">
          <cell r="A5" t="str">
            <v>Acueducto y Alcantarillado</v>
          </cell>
          <cell r="B5">
            <v>1.45</v>
          </cell>
          <cell r="C5">
            <v>3.83</v>
          </cell>
        </row>
        <row r="6">
          <cell r="A6" t="str">
            <v xml:space="preserve">    Acueducto</v>
          </cell>
          <cell r="B6">
            <v>1.42</v>
          </cell>
          <cell r="C6">
            <v>3.84</v>
          </cell>
        </row>
        <row r="7">
          <cell r="A7" t="str">
            <v xml:space="preserve">    Alcantarillado</v>
          </cell>
          <cell r="B7">
            <v>1.57</v>
          </cell>
          <cell r="C7">
            <v>3.83</v>
          </cell>
        </row>
        <row r="8">
          <cell r="A8" t="str">
            <v>Energía</v>
          </cell>
          <cell r="B8">
            <v>-0.26</v>
          </cell>
          <cell r="C8">
            <v>1.56</v>
          </cell>
        </row>
        <row r="9">
          <cell r="A9" t="str">
            <v>Telecomunicaciones</v>
          </cell>
          <cell r="B9">
            <v>-4.6399999999999997</v>
          </cell>
          <cell r="C9">
            <v>-2.86</v>
          </cell>
        </row>
        <row r="10">
          <cell r="A10" t="str">
            <v>Total EPM</v>
          </cell>
          <cell r="B10">
            <v>-7.0000000000000007E-2</v>
          </cell>
          <cell r="C10">
            <v>2</v>
          </cell>
        </row>
      </sheetData>
      <sheetData sheetId="2" refreshError="1">
        <row r="1">
          <cell r="A1" t="str">
            <v>COMPORTAMIENTO DE LAS MONEDAS FRENTE AL  US DOLAR</v>
          </cell>
        </row>
        <row r="3">
          <cell r="C3" t="str">
            <v xml:space="preserve">TIPO DE </v>
          </cell>
          <cell r="D3" t="str">
            <v>TIPO DE</v>
          </cell>
          <cell r="F3" t="str">
            <v>FACTOR DE</v>
          </cell>
        </row>
        <row r="4">
          <cell r="C4" t="str">
            <v>CAMBIO</v>
          </cell>
          <cell r="D4" t="str">
            <v>CAMBIO</v>
          </cell>
          <cell r="E4" t="str">
            <v>RELACION</v>
          </cell>
          <cell r="F4" t="str">
            <v>DEVALUACION</v>
          </cell>
        </row>
        <row r="5">
          <cell r="B5" t="str">
            <v xml:space="preserve">        MONEDA</v>
          </cell>
          <cell r="C5">
            <v>35065</v>
          </cell>
          <cell r="D5">
            <v>35431</v>
          </cell>
          <cell r="F5" t="str">
            <v>TOTAL   A</v>
          </cell>
        </row>
        <row r="6">
          <cell r="C6" t="str">
            <v>(a)</v>
          </cell>
          <cell r="D6" t="str">
            <v>(b)</v>
          </cell>
          <cell r="E6" t="str">
            <v>(b)/(a)=(c)</v>
          </cell>
          <cell r="F6" t="str">
            <v>$</v>
          </cell>
        </row>
        <row r="7">
          <cell r="F7" t="str">
            <v>(*)</v>
          </cell>
        </row>
        <row r="9">
          <cell r="B9" t="str">
            <v>Peso Colombiano</v>
          </cell>
          <cell r="C9">
            <v>1293.58</v>
          </cell>
          <cell r="D9">
            <v>0</v>
          </cell>
          <cell r="E9">
            <v>0</v>
          </cell>
          <cell r="F9">
            <v>0</v>
          </cell>
        </row>
        <row r="10">
          <cell r="B10" t="str">
            <v>Franco Frances</v>
          </cell>
          <cell r="C10">
            <v>5.9926889195181881</v>
          </cell>
          <cell r="D10">
            <v>0</v>
          </cell>
          <cell r="E10">
            <v>0</v>
          </cell>
          <cell r="F10" t="e">
            <v>#DIV/0!</v>
          </cell>
        </row>
        <row r="11">
          <cell r="B11" t="str">
            <v>Florin Holandes</v>
          </cell>
          <cell r="C11">
            <v>2.0186930980882978</v>
          </cell>
          <cell r="D11">
            <v>0</v>
          </cell>
          <cell r="E11">
            <v>0</v>
          </cell>
          <cell r="F11" t="e">
            <v>#DIV/0!</v>
          </cell>
        </row>
        <row r="12">
          <cell r="B12" t="str">
            <v>Libra Esterlina</v>
          </cell>
          <cell r="C12">
            <v>0.6035003017501509</v>
          </cell>
          <cell r="D12">
            <v>0</v>
          </cell>
          <cell r="E12">
            <v>0</v>
          </cell>
          <cell r="F12" t="e">
            <v>#DIV/0!</v>
          </cell>
        </row>
        <row r="13">
          <cell r="B13" t="str">
            <v>Lira Italiana</v>
          </cell>
          <cell r="C13">
            <v>1754.3859649122808</v>
          </cell>
          <cell r="D13">
            <v>0</v>
          </cell>
          <cell r="E13">
            <v>0</v>
          </cell>
          <cell r="F13" t="e">
            <v>#DIV/0!</v>
          </cell>
        </row>
        <row r="14">
          <cell r="B14" t="str">
            <v>Yen Japones</v>
          </cell>
          <cell r="C14">
            <v>129.70168612191958</v>
          </cell>
          <cell r="D14">
            <v>0</v>
          </cell>
          <cell r="E14">
            <v>0</v>
          </cell>
          <cell r="F14" t="e">
            <v>#DIV/0!</v>
          </cell>
        </row>
        <row r="15">
          <cell r="B15" t="str">
            <v>Marco Alemán</v>
          </cell>
          <cell r="C15">
            <v>1.7912158773375366</v>
          </cell>
          <cell r="D15">
            <v>0</v>
          </cell>
          <cell r="E15">
            <v>0</v>
          </cell>
          <cell r="F15" t="e">
            <v>#DIV/0!</v>
          </cell>
        </row>
        <row r="16">
          <cell r="B16" t="str">
            <v>Franco Suizo</v>
          </cell>
          <cell r="C16">
            <v>1.453594011192674</v>
          </cell>
          <cell r="D16">
            <v>0</v>
          </cell>
          <cell r="E16">
            <v>0</v>
          </cell>
          <cell r="F16" t="e">
            <v>#DIV/0!</v>
          </cell>
        </row>
        <row r="17">
          <cell r="B17" t="str">
            <v>Chelin de Austria</v>
          </cell>
          <cell r="C17">
            <v>12.60239445494644</v>
          </cell>
          <cell r="D17">
            <v>0</v>
          </cell>
          <cell r="E17">
            <v>0</v>
          </cell>
          <cell r="F17" t="e">
            <v>#DIV/0!</v>
          </cell>
        </row>
        <row r="18">
          <cell r="B18" t="str">
            <v xml:space="preserve">Unidad Cta BID  </v>
          </cell>
          <cell r="C18">
            <v>13044</v>
          </cell>
          <cell r="D18">
            <v>0</v>
          </cell>
          <cell r="E18">
            <v>0</v>
          </cell>
          <cell r="F18">
            <v>0</v>
          </cell>
        </row>
        <row r="19">
          <cell r="A19">
            <v>-1</v>
          </cell>
          <cell r="B19" t="str">
            <v>Factor Rev. BIRF (1953)</v>
          </cell>
          <cell r="C19">
            <v>13044</v>
          </cell>
          <cell r="D19">
            <v>0</v>
          </cell>
          <cell r="E19">
            <v>0</v>
          </cell>
          <cell r="F19">
            <v>0</v>
          </cell>
        </row>
        <row r="20">
          <cell r="B20" t="str">
            <v>Factor Rev. BIRF (2449)</v>
          </cell>
          <cell r="C20">
            <v>13044</v>
          </cell>
          <cell r="D20">
            <v>0</v>
          </cell>
          <cell r="E20">
            <v>0</v>
          </cell>
          <cell r="F20">
            <v>0</v>
          </cell>
        </row>
        <row r="21">
          <cell r="B21" t="str">
            <v>Factor Rev. BIRF (03-06)</v>
          </cell>
          <cell r="C21">
            <v>13044</v>
          </cell>
          <cell r="D21">
            <v>0</v>
          </cell>
          <cell r="E21">
            <v>0</v>
          </cell>
          <cell r="F21">
            <v>0</v>
          </cell>
        </row>
        <row r="22">
          <cell r="B22">
            <v>34701</v>
          </cell>
        </row>
        <row r="23">
          <cell r="A23" t="str">
            <v>(*)  Relación peso colombiano por el inverso de la relación de cada moneda.</v>
          </cell>
        </row>
        <row r="24">
          <cell r="A24" t="str">
            <v xml:space="preserve">(1) La relación con  factor de revaluación BIRF es directa, por tanto: Relación peso colombiano*Relación BIRF   </v>
          </cell>
        </row>
        <row r="35">
          <cell r="A35" t="str">
            <v>COD.</v>
          </cell>
          <cell r="B35" t="str">
            <v>NOMBRE</v>
          </cell>
          <cell r="C35" t="str">
            <v>MONEDA</v>
          </cell>
          <cell r="D35" t="str">
            <v>AÑO</v>
          </cell>
          <cell r="E35" t="str">
            <v>POSIBILIDAD</v>
          </cell>
          <cell r="F35" t="str">
            <v>CLAUSULA</v>
          </cell>
          <cell r="G35" t="str">
            <v>METODO</v>
          </cell>
          <cell r="I35" t="str">
            <v>TASA</v>
          </cell>
          <cell r="J35" t="str">
            <v>DEVALUAC</v>
          </cell>
          <cell r="K35" t="str">
            <v>COSTO</v>
          </cell>
          <cell r="L35" t="str">
            <v>SALDO</v>
          </cell>
        </row>
        <row r="36">
          <cell r="A36" t="str">
            <v>CRED.</v>
          </cell>
          <cell r="B36" t="str">
            <v>CREDITO</v>
          </cell>
          <cell r="C36" t="str">
            <v>ORIGINAL</v>
          </cell>
          <cell r="D36" t="str">
            <v>ULTIMA</v>
          </cell>
          <cell r="E36" t="str">
            <v>PREPAGO</v>
          </cell>
          <cell r="F36" t="str">
            <v>PREPAGO</v>
          </cell>
          <cell r="G36" t="str">
            <v>PREPAGO</v>
          </cell>
          <cell r="H36" t="str">
            <v>FECHAS</v>
          </cell>
          <cell r="I36" t="str">
            <v>INTERES</v>
          </cell>
          <cell r="J36" t="str">
            <v>ULTIMO</v>
          </cell>
          <cell r="K36" t="str">
            <v>EFECT.</v>
          </cell>
          <cell r="L36" t="str">
            <v>DEUDA</v>
          </cell>
        </row>
        <row r="37">
          <cell r="D37" t="str">
            <v>AMORTIZAC.</v>
          </cell>
          <cell r="I37" t="str">
            <v>ANUAL</v>
          </cell>
          <cell r="J37" t="str">
            <v>AÑO</v>
          </cell>
          <cell r="K37" t="str">
            <v>EN PESOS</v>
          </cell>
          <cell r="L37">
            <v>35765</v>
          </cell>
        </row>
        <row r="38">
          <cell r="I38" t="str">
            <v>i</v>
          </cell>
          <cell r="J38" t="str">
            <v>d</v>
          </cell>
          <cell r="K38" t="str">
            <v>(1+i)(1+d)</v>
          </cell>
          <cell r="L38" t="str">
            <v>US$ Eq.</v>
          </cell>
        </row>
        <row r="40">
          <cell r="A40" t="str">
            <v>a)</v>
          </cell>
          <cell r="B40" t="str">
            <v>LARGO  PLAZO</v>
          </cell>
        </row>
        <row r="41">
          <cell r="N41" t="str">
            <v>tas</v>
          </cell>
        </row>
        <row r="42">
          <cell r="A42" t="str">
            <v>A3</v>
          </cell>
          <cell r="B42" t="str">
            <v>BID 54 IC-CO</v>
          </cell>
          <cell r="C42" t="str">
            <v>Yenes</v>
          </cell>
          <cell r="D42">
            <v>2000</v>
          </cell>
          <cell r="E42" t="str">
            <v>Si</v>
          </cell>
          <cell r="F42" t="str">
            <v>Clausula 3a.</v>
          </cell>
          <cell r="G42" t="str">
            <v>Inverso al Vcto</v>
          </cell>
          <cell r="H42" t="str">
            <v>Libre</v>
          </cell>
          <cell r="I42">
            <v>7.9000000000000001E-2</v>
          </cell>
          <cell r="J42" t="e">
            <v>#DIV/0!</v>
          </cell>
          <cell r="K42" t="e">
            <v>#DIV/0!</v>
          </cell>
          <cell r="L42">
            <v>1814</v>
          </cell>
        </row>
        <row r="43">
          <cell r="B43" t="str">
            <v>BID 54 IC-CO</v>
          </cell>
          <cell r="C43" t="str">
            <v>Dolares</v>
          </cell>
          <cell r="D43">
            <v>2000</v>
          </cell>
          <cell r="E43" t="str">
            <v>Si</v>
          </cell>
          <cell r="F43" t="str">
            <v>Clausula 3a.</v>
          </cell>
          <cell r="G43" t="str">
            <v>Inverso al Vcto</v>
          </cell>
          <cell r="H43" t="str">
            <v>Libre</v>
          </cell>
          <cell r="I43">
            <v>7.9000000000000001E-2</v>
          </cell>
          <cell r="J43">
            <v>-1</v>
          </cell>
          <cell r="K43">
            <v>-1</v>
          </cell>
          <cell r="L43">
            <v>460</v>
          </cell>
        </row>
        <row r="44">
          <cell r="B44" t="str">
            <v>BID 54 IC-CO</v>
          </cell>
          <cell r="C44" t="str">
            <v>Franc Suizo</v>
          </cell>
          <cell r="D44">
            <v>2000</v>
          </cell>
          <cell r="E44" t="str">
            <v>Si</v>
          </cell>
          <cell r="F44" t="str">
            <v>Clausula 3a.</v>
          </cell>
          <cell r="G44" t="str">
            <v>Inverso al Vcto</v>
          </cell>
          <cell r="H44" t="str">
            <v>Libre</v>
          </cell>
          <cell r="I44">
            <v>7.9000000000000001E-2</v>
          </cell>
          <cell r="J44" t="e">
            <v>#DIV/0!</v>
          </cell>
          <cell r="K44" t="e">
            <v>#DIV/0!</v>
          </cell>
          <cell r="L44">
            <v>1303</v>
          </cell>
        </row>
        <row r="45">
          <cell r="B45" t="str">
            <v>BID 54 IC-CO</v>
          </cell>
          <cell r="C45" t="str">
            <v>Marco Aleman</v>
          </cell>
          <cell r="D45">
            <v>2000</v>
          </cell>
          <cell r="E45" t="str">
            <v>Si</v>
          </cell>
          <cell r="F45" t="str">
            <v>Clausula 3a.</v>
          </cell>
          <cell r="G45" t="str">
            <v>Inverso al Vcto</v>
          </cell>
          <cell r="H45" t="str">
            <v>Libre</v>
          </cell>
          <cell r="I45">
            <v>7.9000000000000001E-2</v>
          </cell>
          <cell r="J45" t="e">
            <v>#DIV/0!</v>
          </cell>
          <cell r="K45" t="e">
            <v>#DIV/0!</v>
          </cell>
          <cell r="L45">
            <v>2578</v>
          </cell>
        </row>
        <row r="46">
          <cell r="K46" t="e">
            <v>#DIV/0!</v>
          </cell>
          <cell r="L46">
            <v>6155</v>
          </cell>
        </row>
        <row r="47">
          <cell r="A47" t="str">
            <v>A4</v>
          </cell>
          <cell r="B47" t="str">
            <v>BID 356 OC-CO</v>
          </cell>
          <cell r="C47" t="str">
            <v>Dolares</v>
          </cell>
          <cell r="D47">
            <v>2000</v>
          </cell>
          <cell r="E47" t="str">
            <v>Si</v>
          </cell>
          <cell r="F47" t="str">
            <v>Clausula 3a.</v>
          </cell>
          <cell r="G47" t="str">
            <v>Inverso al Vcto</v>
          </cell>
          <cell r="H47" t="str">
            <v>Libre</v>
          </cell>
          <cell r="I47">
            <v>0.04</v>
          </cell>
          <cell r="J47">
            <v>-1</v>
          </cell>
          <cell r="K47">
            <v>-1</v>
          </cell>
          <cell r="L47">
            <v>323</v>
          </cell>
        </row>
        <row r="49">
          <cell r="A49" t="str">
            <v>A5</v>
          </cell>
          <cell r="B49" t="str">
            <v>BID 362 SF-CO</v>
          </cell>
          <cell r="C49" t="str">
            <v>Dolares</v>
          </cell>
          <cell r="D49">
            <v>2004</v>
          </cell>
          <cell r="E49" t="str">
            <v>Si</v>
          </cell>
          <cell r="F49" t="str">
            <v>Clausula 3a.</v>
          </cell>
          <cell r="G49" t="str">
            <v>Inverso al Vcto</v>
          </cell>
          <cell r="H49" t="str">
            <v>Libre</v>
          </cell>
          <cell r="I49">
            <v>0.02</v>
          </cell>
          <cell r="J49">
            <v>-1</v>
          </cell>
          <cell r="K49">
            <v>-1</v>
          </cell>
          <cell r="L49">
            <v>1345</v>
          </cell>
        </row>
        <row r="51">
          <cell r="A51" t="str">
            <v>A6</v>
          </cell>
          <cell r="B51" t="str">
            <v>BID 499 OC-CO</v>
          </cell>
          <cell r="C51" t="str">
            <v>Mancomunado</v>
          </cell>
          <cell r="D51">
            <v>2005</v>
          </cell>
          <cell r="E51" t="str">
            <v>Si</v>
          </cell>
          <cell r="F51" t="str">
            <v>Clausula 3a.</v>
          </cell>
          <cell r="G51" t="str">
            <v>Inverso al Vcto</v>
          </cell>
          <cell r="H51" t="str">
            <v>Libre</v>
          </cell>
          <cell r="I51">
            <v>7.7700000000000005E-2</v>
          </cell>
          <cell r="J51">
            <v>-1</v>
          </cell>
          <cell r="K51">
            <v>-1</v>
          </cell>
          <cell r="L51">
            <v>99645</v>
          </cell>
        </row>
        <row r="52">
          <cell r="I52">
            <v>7.7700000000000005E-2</v>
          </cell>
          <cell r="J52">
            <v>-1</v>
          </cell>
          <cell r="K52">
            <v>-1</v>
          </cell>
        </row>
        <row r="53">
          <cell r="K53">
            <v>-1</v>
          </cell>
          <cell r="L53">
            <v>99645</v>
          </cell>
        </row>
        <row r="54">
          <cell r="A54" t="str">
            <v>A7</v>
          </cell>
          <cell r="B54" t="str">
            <v>BID 592 SF-CO</v>
          </cell>
          <cell r="C54" t="str">
            <v>Dolares</v>
          </cell>
          <cell r="D54">
            <v>2010</v>
          </cell>
          <cell r="E54" t="str">
            <v>Si</v>
          </cell>
          <cell r="F54" t="str">
            <v>Clausula 3a.</v>
          </cell>
          <cell r="G54" t="str">
            <v>Inverso al Vcto</v>
          </cell>
          <cell r="H54" t="str">
            <v>Libre</v>
          </cell>
          <cell r="I54">
            <v>0.02</v>
          </cell>
          <cell r="J54">
            <v>-1</v>
          </cell>
          <cell r="K54">
            <v>-1</v>
          </cell>
          <cell r="L54">
            <v>9329</v>
          </cell>
        </row>
        <row r="55">
          <cell r="B55" t="str">
            <v>BID 592 SF-CO</v>
          </cell>
          <cell r="C55" t="str">
            <v>Libras Este</v>
          </cell>
          <cell r="D55">
            <v>2010</v>
          </cell>
          <cell r="E55" t="str">
            <v>Si</v>
          </cell>
          <cell r="F55" t="str">
            <v>Clausula 3a.</v>
          </cell>
          <cell r="G55" t="str">
            <v>Inverso al Vcto</v>
          </cell>
          <cell r="H55" t="str">
            <v>Libre</v>
          </cell>
          <cell r="I55">
            <v>0.02</v>
          </cell>
          <cell r="J55" t="e">
            <v>#DIV/0!</v>
          </cell>
          <cell r="K55" t="e">
            <v>#DIV/0!</v>
          </cell>
          <cell r="L55">
            <v>950</v>
          </cell>
        </row>
        <row r="56">
          <cell r="B56" t="str">
            <v>BID 592 SF-CO</v>
          </cell>
          <cell r="C56" t="str">
            <v>Lira Italiana</v>
          </cell>
          <cell r="D56">
            <v>2010</v>
          </cell>
          <cell r="E56" t="str">
            <v>Si</v>
          </cell>
          <cell r="F56" t="str">
            <v>Clausula 3a.</v>
          </cell>
          <cell r="G56" t="str">
            <v>Inverso al Vcto</v>
          </cell>
          <cell r="H56" t="str">
            <v>Libre</v>
          </cell>
          <cell r="I56">
            <v>0.02</v>
          </cell>
          <cell r="J56" t="e">
            <v>#DIV/0!</v>
          </cell>
          <cell r="K56" t="e">
            <v>#DIV/0!</v>
          </cell>
          <cell r="L56">
            <v>865</v>
          </cell>
        </row>
        <row r="57">
          <cell r="K57" t="e">
            <v>#DIV/0!</v>
          </cell>
          <cell r="L57">
            <v>11144</v>
          </cell>
        </row>
        <row r="58">
          <cell r="B58" t="str">
            <v>BID 800 OC-CO</v>
          </cell>
          <cell r="C58" t="str">
            <v>Mancomunado</v>
          </cell>
          <cell r="D58">
            <v>2019</v>
          </cell>
          <cell r="I58">
            <v>6.4299999999999996E-2</v>
          </cell>
          <cell r="J58">
            <v>-1</v>
          </cell>
          <cell r="K58">
            <v>-1</v>
          </cell>
          <cell r="L58">
            <v>25430</v>
          </cell>
        </row>
        <row r="60">
          <cell r="A60" t="str">
            <v>A8</v>
          </cell>
          <cell r="B60" t="str">
            <v>BIRF 2449 - CO</v>
          </cell>
          <cell r="C60" t="str">
            <v>Mancomunado</v>
          </cell>
          <cell r="D60">
            <v>2001</v>
          </cell>
          <cell r="E60" t="str">
            <v>si</v>
          </cell>
          <cell r="F60" t="str">
            <v>Anexo 3</v>
          </cell>
          <cell r="G60" t="str">
            <v>Prima x Prepago</v>
          </cell>
          <cell r="H60" t="str">
            <v>Libre</v>
          </cell>
          <cell r="I60">
            <v>7.0699999999999999E-2</v>
          </cell>
          <cell r="J60">
            <v>-1</v>
          </cell>
          <cell r="K60">
            <v>-1</v>
          </cell>
          <cell r="L60">
            <v>12463</v>
          </cell>
        </row>
        <row r="61">
          <cell r="I61">
            <v>7.0699999999999999E-2</v>
          </cell>
          <cell r="J61">
            <v>-1</v>
          </cell>
          <cell r="K61">
            <v>-1</v>
          </cell>
        </row>
        <row r="62">
          <cell r="K62">
            <v>-1</v>
          </cell>
          <cell r="L62">
            <v>12463</v>
          </cell>
        </row>
        <row r="63">
          <cell r="B63" t="str">
            <v>TOTAL ACUEDUCTO</v>
          </cell>
          <cell r="I63">
            <v>5.9886237500399356E-2</v>
          </cell>
          <cell r="J63" t="e">
            <v>#DIV/0!</v>
          </cell>
          <cell r="K63" t="e">
            <v>#DIV/0!</v>
          </cell>
          <cell r="L63">
            <v>156505</v>
          </cell>
        </row>
        <row r="70">
          <cell r="A70" t="str">
            <v>COD.</v>
          </cell>
          <cell r="B70" t="str">
            <v>NOMBRE</v>
          </cell>
          <cell r="C70" t="str">
            <v>MONEDA</v>
          </cell>
          <cell r="D70" t="str">
            <v>AÑO</v>
          </cell>
          <cell r="E70" t="str">
            <v>POSIBILIDAD</v>
          </cell>
          <cell r="F70" t="str">
            <v>CLAUSULA</v>
          </cell>
          <cell r="G70" t="str">
            <v>METODO</v>
          </cell>
          <cell r="I70" t="str">
            <v>TASA</v>
          </cell>
          <cell r="J70" t="str">
            <v>DEVALUAC</v>
          </cell>
          <cell r="K70" t="str">
            <v>COSTO</v>
          </cell>
          <cell r="L70" t="str">
            <v>SALDO</v>
          </cell>
        </row>
        <row r="71">
          <cell r="A71" t="str">
            <v>CRED.</v>
          </cell>
          <cell r="B71" t="str">
            <v>CREDITO</v>
          </cell>
          <cell r="C71" t="str">
            <v>ORIGINAL</v>
          </cell>
          <cell r="D71" t="str">
            <v>ULTIMA</v>
          </cell>
          <cell r="E71" t="str">
            <v>PREPAGO</v>
          </cell>
          <cell r="F71" t="str">
            <v>PREPAGO</v>
          </cell>
          <cell r="G71" t="str">
            <v>PREPAGO</v>
          </cell>
          <cell r="H71" t="str">
            <v>FECHAS</v>
          </cell>
          <cell r="I71" t="str">
            <v>INTERES</v>
          </cell>
          <cell r="J71" t="str">
            <v>ULTIMO</v>
          </cell>
          <cell r="K71" t="str">
            <v>EFECT.</v>
          </cell>
          <cell r="L71" t="str">
            <v>DEUDA</v>
          </cell>
        </row>
        <row r="72">
          <cell r="D72" t="str">
            <v>AMORTIZAC.</v>
          </cell>
          <cell r="I72" t="str">
            <v>ANUAL</v>
          </cell>
          <cell r="J72" t="str">
            <v>AÑO</v>
          </cell>
          <cell r="K72" t="str">
            <v>EN PESOS</v>
          </cell>
          <cell r="L72">
            <v>35765</v>
          </cell>
        </row>
        <row r="73">
          <cell r="I73" t="str">
            <v>i</v>
          </cell>
          <cell r="J73" t="str">
            <v>d</v>
          </cell>
          <cell r="K73" t="str">
            <v>(1+i)(1+d)</v>
          </cell>
          <cell r="L73" t="str">
            <v>US$ Eq.</v>
          </cell>
        </row>
        <row r="74">
          <cell r="A74" t="str">
            <v>a)</v>
          </cell>
          <cell r="B74" t="str">
            <v>LARGO  PLAZO</v>
          </cell>
        </row>
        <row r="76">
          <cell r="A76" t="str">
            <v>A3</v>
          </cell>
          <cell r="B76" t="str">
            <v>BID 54 IC-CO</v>
          </cell>
          <cell r="C76" t="str">
            <v>Yenes</v>
          </cell>
          <cell r="D76">
            <v>2000</v>
          </cell>
          <cell r="E76" t="str">
            <v>Si</v>
          </cell>
          <cell r="F76" t="str">
            <v>Clausula 3a.</v>
          </cell>
          <cell r="G76" t="str">
            <v>Inverso al Vcto</v>
          </cell>
          <cell r="H76" t="str">
            <v>Libre</v>
          </cell>
          <cell r="I76">
            <v>7.9000000000000001E-2</v>
          </cell>
          <cell r="J76" t="e">
            <v>#DIV/0!</v>
          </cell>
          <cell r="K76" t="e">
            <v>#DIV/0!</v>
          </cell>
          <cell r="L76">
            <v>622</v>
          </cell>
        </row>
        <row r="77">
          <cell r="B77" t="str">
            <v>BID 54 IC-CO</v>
          </cell>
          <cell r="C77" t="str">
            <v>Dolares</v>
          </cell>
          <cell r="D77">
            <v>2000</v>
          </cell>
          <cell r="E77" t="str">
            <v>Si</v>
          </cell>
          <cell r="F77" t="str">
            <v>Clausula 3a.</v>
          </cell>
          <cell r="G77" t="str">
            <v>Inverso al Vcto</v>
          </cell>
          <cell r="H77" t="str">
            <v>Libre</v>
          </cell>
          <cell r="I77">
            <v>7.9000000000000001E-2</v>
          </cell>
          <cell r="J77">
            <v>-1</v>
          </cell>
          <cell r="K77">
            <v>-1</v>
          </cell>
          <cell r="L77">
            <v>0</v>
          </cell>
        </row>
        <row r="78">
          <cell r="B78" t="str">
            <v>BID 54 IC-CO</v>
          </cell>
          <cell r="C78" t="str">
            <v>Franc Suizo</v>
          </cell>
          <cell r="D78">
            <v>2000</v>
          </cell>
          <cell r="E78" t="str">
            <v>Si</v>
          </cell>
          <cell r="F78" t="str">
            <v>Clausula 3a.</v>
          </cell>
          <cell r="G78" t="str">
            <v>Inverso al Vcto</v>
          </cell>
          <cell r="H78" t="str">
            <v>Libre</v>
          </cell>
          <cell r="I78">
            <v>7.9000000000000001E-2</v>
          </cell>
          <cell r="J78" t="e">
            <v>#DIV/0!</v>
          </cell>
          <cell r="K78" t="e">
            <v>#DIV/0!</v>
          </cell>
          <cell r="L78">
            <v>0</v>
          </cell>
        </row>
        <row r="79">
          <cell r="B79" t="str">
            <v>BID 54 IC-CO</v>
          </cell>
          <cell r="C79" t="str">
            <v>Marco Aleman</v>
          </cell>
          <cell r="D79">
            <v>2000</v>
          </cell>
          <cell r="E79" t="str">
            <v>Si</v>
          </cell>
          <cell r="F79" t="str">
            <v>Clausula 3a.</v>
          </cell>
          <cell r="G79" t="str">
            <v>Inverso al Vcto</v>
          </cell>
          <cell r="H79" t="str">
            <v>Libre</v>
          </cell>
          <cell r="I79">
            <v>7.9000000000000001E-2</v>
          </cell>
          <cell r="J79" t="e">
            <v>#DIV/0!</v>
          </cell>
          <cell r="K79" t="e">
            <v>#DIV/0!</v>
          </cell>
          <cell r="L79">
            <v>0</v>
          </cell>
        </row>
        <row r="80">
          <cell r="K80" t="e">
            <v>#DIV/0!</v>
          </cell>
          <cell r="L80">
            <v>622</v>
          </cell>
        </row>
        <row r="81">
          <cell r="A81" t="str">
            <v>A5</v>
          </cell>
          <cell r="B81" t="str">
            <v>BID 362 SF-CO</v>
          </cell>
          <cell r="C81" t="str">
            <v>Dolares</v>
          </cell>
          <cell r="D81">
            <v>2004</v>
          </cell>
          <cell r="E81" t="str">
            <v>Si</v>
          </cell>
          <cell r="F81" t="str">
            <v>Clausula 3a.</v>
          </cell>
          <cell r="G81" t="str">
            <v>Inverso al Vcto</v>
          </cell>
          <cell r="H81" t="str">
            <v>Libre</v>
          </cell>
          <cell r="I81">
            <v>0.02</v>
          </cell>
          <cell r="J81">
            <v>-1</v>
          </cell>
          <cell r="K81">
            <v>-1</v>
          </cell>
          <cell r="L81">
            <v>1057</v>
          </cell>
        </row>
        <row r="83">
          <cell r="A83" t="str">
            <v>A6</v>
          </cell>
          <cell r="B83" t="str">
            <v>BID 499 OC-CO</v>
          </cell>
          <cell r="C83" t="str">
            <v>mancomunado</v>
          </cell>
          <cell r="D83">
            <v>2005</v>
          </cell>
          <cell r="E83" t="str">
            <v>Si</v>
          </cell>
          <cell r="F83" t="str">
            <v>Clausula 3a.</v>
          </cell>
          <cell r="G83" t="str">
            <v>Inverso al Vcto</v>
          </cell>
          <cell r="H83" t="str">
            <v>Libre</v>
          </cell>
          <cell r="I83">
            <v>7.7700000000000005E-2</v>
          </cell>
          <cell r="J83">
            <v>-1</v>
          </cell>
          <cell r="K83">
            <v>-1</v>
          </cell>
          <cell r="L83">
            <v>34565</v>
          </cell>
        </row>
        <row r="84">
          <cell r="I84">
            <v>7.7700000000000005E-2</v>
          </cell>
          <cell r="J84">
            <v>-1</v>
          </cell>
          <cell r="K84">
            <v>-1</v>
          </cell>
          <cell r="L84">
            <v>0</v>
          </cell>
        </row>
        <row r="85">
          <cell r="K85">
            <v>-1</v>
          </cell>
          <cell r="L85">
            <v>34565</v>
          </cell>
        </row>
        <row r="86">
          <cell r="A86" t="str">
            <v>A7</v>
          </cell>
          <cell r="B86" t="str">
            <v>BID 592 SF-CO</v>
          </cell>
          <cell r="C86" t="str">
            <v>Dolares</v>
          </cell>
          <cell r="D86">
            <v>2010</v>
          </cell>
          <cell r="E86" t="str">
            <v>Si</v>
          </cell>
          <cell r="F86" t="str">
            <v>Clausula 3a.</v>
          </cell>
          <cell r="G86" t="str">
            <v>Inverso al Vcto</v>
          </cell>
          <cell r="H86" t="str">
            <v>Libre</v>
          </cell>
          <cell r="I86">
            <v>0.02</v>
          </cell>
          <cell r="J86">
            <v>-1</v>
          </cell>
          <cell r="K86">
            <v>-1</v>
          </cell>
          <cell r="L86">
            <v>1275</v>
          </cell>
        </row>
        <row r="87">
          <cell r="B87" t="str">
            <v>BID 592 SF-CO</v>
          </cell>
          <cell r="C87" t="str">
            <v>Libras Este</v>
          </cell>
          <cell r="D87">
            <v>2010</v>
          </cell>
          <cell r="E87" t="str">
            <v>Si</v>
          </cell>
          <cell r="F87" t="str">
            <v>Clausula 3a.</v>
          </cell>
          <cell r="G87" t="str">
            <v>Inverso al Vcto</v>
          </cell>
          <cell r="H87" t="str">
            <v>Libre</v>
          </cell>
          <cell r="I87">
            <v>0.02</v>
          </cell>
          <cell r="J87" t="e">
            <v>#DIV/0!</v>
          </cell>
          <cell r="K87" t="e">
            <v>#DIV/0!</v>
          </cell>
          <cell r="L87">
            <v>0</v>
          </cell>
        </row>
        <row r="88">
          <cell r="B88" t="str">
            <v>BID 592 SF-CO</v>
          </cell>
          <cell r="C88" t="str">
            <v>Lira Italiana</v>
          </cell>
          <cell r="D88">
            <v>2010</v>
          </cell>
          <cell r="E88" t="str">
            <v>Si</v>
          </cell>
          <cell r="F88" t="str">
            <v>Clausula 3a.</v>
          </cell>
          <cell r="G88" t="str">
            <v>Inverso al Vcto</v>
          </cell>
          <cell r="H88" t="str">
            <v>Libre</v>
          </cell>
          <cell r="I88">
            <v>0.02</v>
          </cell>
          <cell r="J88" t="e">
            <v>#DIV/0!</v>
          </cell>
          <cell r="K88" t="e">
            <v>#DIV/0!</v>
          </cell>
          <cell r="L88">
            <v>0</v>
          </cell>
        </row>
        <row r="89">
          <cell r="K89" t="e">
            <v>#DIV/0!</v>
          </cell>
          <cell r="L89">
            <v>1275</v>
          </cell>
        </row>
        <row r="90">
          <cell r="B90" t="str">
            <v>BID 800 SF-CO</v>
          </cell>
          <cell r="C90" t="str">
            <v>Mancomunado</v>
          </cell>
          <cell r="D90">
            <v>2020</v>
          </cell>
          <cell r="I90">
            <v>6.7000000000000004E-2</v>
          </cell>
          <cell r="J90">
            <v>-1</v>
          </cell>
          <cell r="K90">
            <v>-1</v>
          </cell>
          <cell r="L90">
            <v>27165</v>
          </cell>
        </row>
        <row r="92">
          <cell r="B92" t="str">
            <v xml:space="preserve">        TOTAL ALCANTARILLADO</v>
          </cell>
          <cell r="I92">
            <v>4.3187843808597838E-2</v>
          </cell>
          <cell r="J92" t="e">
            <v>#DIV/0!</v>
          </cell>
          <cell r="K92" t="e">
            <v>#DIV/0!</v>
          </cell>
          <cell r="L92">
            <v>64684</v>
          </cell>
        </row>
        <row r="94">
          <cell r="B94" t="str">
            <v>TOTAL ACUEDUCTO Y ALCANTARILLADO</v>
          </cell>
          <cell r="I94">
            <v>5.5002997838569476E-2</v>
          </cell>
          <cell r="J94" t="e">
            <v>#DIV/0!</v>
          </cell>
          <cell r="K94" t="e">
            <v>#DIV/0!</v>
          </cell>
          <cell r="L94">
            <v>221189</v>
          </cell>
        </row>
        <row r="99">
          <cell r="A99" t="str">
            <v>COD.</v>
          </cell>
          <cell r="B99" t="str">
            <v>NOMBRE</v>
          </cell>
          <cell r="C99" t="str">
            <v>MONEDA</v>
          </cell>
          <cell r="D99" t="str">
            <v>AÑO</v>
          </cell>
          <cell r="E99" t="str">
            <v>POSIBILIDAD</v>
          </cell>
          <cell r="F99" t="str">
            <v>CLAUSULA</v>
          </cell>
          <cell r="G99" t="str">
            <v>METODO</v>
          </cell>
          <cell r="I99" t="str">
            <v>TASA</v>
          </cell>
          <cell r="J99" t="str">
            <v>DEVALUAC</v>
          </cell>
          <cell r="K99" t="str">
            <v>COSTO</v>
          </cell>
          <cell r="L99" t="str">
            <v>SALDO</v>
          </cell>
        </row>
        <row r="100">
          <cell r="A100" t="str">
            <v>CRED.</v>
          </cell>
          <cell r="B100" t="str">
            <v>CREDITO</v>
          </cell>
          <cell r="C100" t="str">
            <v>ORIGINAL</v>
          </cell>
          <cell r="D100" t="str">
            <v>ULTIMA</v>
          </cell>
          <cell r="E100" t="str">
            <v>PREPAGO</v>
          </cell>
          <cell r="F100" t="str">
            <v>PREPAGO</v>
          </cell>
          <cell r="G100" t="str">
            <v>PREPAGO</v>
          </cell>
          <cell r="H100" t="str">
            <v>FECHAS</v>
          </cell>
          <cell r="I100" t="str">
            <v>INTERES</v>
          </cell>
          <cell r="J100" t="str">
            <v>ULTIMO</v>
          </cell>
          <cell r="K100" t="str">
            <v>EFECT.</v>
          </cell>
          <cell r="L100" t="str">
            <v>DEUDA</v>
          </cell>
        </row>
        <row r="101">
          <cell r="D101" t="str">
            <v>AMORTIZAC.</v>
          </cell>
          <cell r="I101" t="str">
            <v>ANUAL</v>
          </cell>
          <cell r="J101" t="str">
            <v>AÑO</v>
          </cell>
          <cell r="K101" t="str">
            <v>EN PESOS</v>
          </cell>
          <cell r="L101">
            <v>35765</v>
          </cell>
        </row>
        <row r="102">
          <cell r="A102" t="str">
            <v>a)</v>
          </cell>
          <cell r="B102" t="str">
            <v>CORTO  PLAZO</v>
          </cell>
        </row>
        <row r="104">
          <cell r="A104" t="str">
            <v>E1</v>
          </cell>
          <cell r="B104" t="str">
            <v>SWISS BANK CORPO</v>
          </cell>
          <cell r="C104" t="str">
            <v>Franc Suizo</v>
          </cell>
          <cell r="D104">
            <v>1995</v>
          </cell>
          <cell r="E104" t="str">
            <v>No</v>
          </cell>
          <cell r="F104" t="str">
            <v>*</v>
          </cell>
          <cell r="G104" t="str">
            <v>*</v>
          </cell>
          <cell r="H104" t="str">
            <v>*</v>
          </cell>
          <cell r="I104">
            <v>7.4999999999999997E-2</v>
          </cell>
          <cell r="J104" t="e">
            <v>#DIV/0!</v>
          </cell>
          <cell r="K104" t="e">
            <v>#DIV/0!</v>
          </cell>
          <cell r="L104">
            <v>0</v>
          </cell>
        </row>
        <row r="105">
          <cell r="A105" t="str">
            <v>E2</v>
          </cell>
          <cell r="B105" t="str">
            <v>OSTERREISCHISCHE</v>
          </cell>
          <cell r="C105" t="str">
            <v>S. CH</v>
          </cell>
          <cell r="D105">
            <v>1996</v>
          </cell>
          <cell r="E105" t="str">
            <v>No</v>
          </cell>
          <cell r="F105" t="str">
            <v>*</v>
          </cell>
          <cell r="G105" t="str">
            <v>*</v>
          </cell>
          <cell r="H105" t="str">
            <v>*</v>
          </cell>
          <cell r="I105">
            <v>8.7499999999999994E-2</v>
          </cell>
          <cell r="J105" t="e">
            <v>#DIV/0!</v>
          </cell>
          <cell r="K105" t="e">
            <v>#DIV/0!</v>
          </cell>
          <cell r="L105">
            <v>0</v>
          </cell>
        </row>
        <row r="106">
          <cell r="A106" t="str">
            <v>E3</v>
          </cell>
          <cell r="B106" t="str">
            <v>RADE KONCAR</v>
          </cell>
          <cell r="C106" t="str">
            <v>Dolares</v>
          </cell>
          <cell r="D106">
            <v>1996</v>
          </cell>
          <cell r="E106" t="str">
            <v>No</v>
          </cell>
          <cell r="F106" t="str">
            <v>*</v>
          </cell>
          <cell r="G106" t="str">
            <v>*</v>
          </cell>
          <cell r="H106" t="str">
            <v>*</v>
          </cell>
          <cell r="I106">
            <v>7.0000000000000007E-2</v>
          </cell>
          <cell r="J106">
            <v>-1</v>
          </cell>
          <cell r="K106">
            <v>-1</v>
          </cell>
          <cell r="L106">
            <v>0</v>
          </cell>
        </row>
        <row r="109">
          <cell r="A109" t="str">
            <v>b)</v>
          </cell>
          <cell r="B109" t="str">
            <v>LARGO  PLAZO</v>
          </cell>
        </row>
        <row r="111">
          <cell r="A111" t="str">
            <v>E4</v>
          </cell>
          <cell r="B111" t="str">
            <v>BIRF 874-CO</v>
          </cell>
          <cell r="C111" t="str">
            <v>Franc Suizo</v>
          </cell>
          <cell r="D111">
            <v>1997</v>
          </cell>
          <cell r="E111" t="str">
            <v>Si</v>
          </cell>
          <cell r="F111" t="str">
            <v>Anexo 3</v>
          </cell>
          <cell r="G111" t="str">
            <v>Prima x Prepago</v>
          </cell>
          <cell r="H111" t="str">
            <v>Libre</v>
          </cell>
          <cell r="I111">
            <v>7.2499999999999995E-2</v>
          </cell>
          <cell r="J111" t="e">
            <v>#DIV/0!</v>
          </cell>
          <cell r="K111" t="e">
            <v>#DIV/0!</v>
          </cell>
          <cell r="L111">
            <v>0</v>
          </cell>
        </row>
        <row r="112">
          <cell r="B112" t="str">
            <v>BIRF 874-CO</v>
          </cell>
          <cell r="C112" t="str">
            <v>Dolares</v>
          </cell>
          <cell r="D112">
            <v>1997</v>
          </cell>
          <cell r="E112" t="str">
            <v>Si</v>
          </cell>
          <cell r="F112" t="str">
            <v>Anexo 3</v>
          </cell>
          <cell r="G112" t="str">
            <v>Prima x Prepago</v>
          </cell>
          <cell r="H112" t="str">
            <v>Libre</v>
          </cell>
          <cell r="I112">
            <v>7.2499999999999995E-2</v>
          </cell>
          <cell r="J112">
            <v>-1</v>
          </cell>
          <cell r="K112">
            <v>-1</v>
          </cell>
          <cell r="L112">
            <v>0</v>
          </cell>
        </row>
        <row r="113">
          <cell r="B113" t="str">
            <v>BIRF 874-CO</v>
          </cell>
          <cell r="C113" t="str">
            <v>Yenes</v>
          </cell>
          <cell r="D113">
            <v>1997</v>
          </cell>
          <cell r="E113" t="str">
            <v>Si</v>
          </cell>
          <cell r="F113" t="str">
            <v>Anexo 3</v>
          </cell>
          <cell r="G113" t="str">
            <v>Prima x Prepago</v>
          </cell>
          <cell r="H113" t="str">
            <v>Libre</v>
          </cell>
          <cell r="I113">
            <v>7.2499999999999995E-2</v>
          </cell>
          <cell r="J113" t="e">
            <v>#DIV/0!</v>
          </cell>
          <cell r="K113" t="e">
            <v>#DIV/0!</v>
          </cell>
          <cell r="L113">
            <v>0</v>
          </cell>
        </row>
        <row r="114">
          <cell r="B114" t="str">
            <v>BIRF 874-CO</v>
          </cell>
          <cell r="C114" t="str">
            <v>Marco Aleman</v>
          </cell>
          <cell r="D114">
            <v>1997</v>
          </cell>
          <cell r="E114" t="str">
            <v>Si</v>
          </cell>
          <cell r="F114" t="str">
            <v>Anexo 3</v>
          </cell>
          <cell r="G114" t="str">
            <v>Prima x Prepago</v>
          </cell>
          <cell r="H114" t="str">
            <v>Libre</v>
          </cell>
          <cell r="I114">
            <v>7.2499999999999995E-2</v>
          </cell>
          <cell r="J114" t="e">
            <v>#DIV/0!</v>
          </cell>
          <cell r="K114" t="e">
            <v>#DIV/0!</v>
          </cell>
          <cell r="L114">
            <v>0</v>
          </cell>
        </row>
        <row r="115">
          <cell r="K115">
            <v>0</v>
          </cell>
          <cell r="L115">
            <v>0</v>
          </cell>
        </row>
        <row r="116">
          <cell r="K116">
            <v>0</v>
          </cell>
        </row>
        <row r="117">
          <cell r="A117" t="str">
            <v>E5</v>
          </cell>
          <cell r="B117" t="str">
            <v>BIRF 1868-CO</v>
          </cell>
          <cell r="C117" t="str">
            <v>Yenes</v>
          </cell>
          <cell r="D117">
            <v>1997</v>
          </cell>
          <cell r="E117" t="str">
            <v>Si</v>
          </cell>
          <cell r="F117" t="str">
            <v>Anexo 3</v>
          </cell>
          <cell r="G117" t="str">
            <v>Prima x Prepago</v>
          </cell>
          <cell r="H117" t="str">
            <v>Libre</v>
          </cell>
          <cell r="I117">
            <v>8.2500000000000004E-2</v>
          </cell>
          <cell r="J117" t="e">
            <v>#DIV/0!</v>
          </cell>
          <cell r="K117" t="e">
            <v>#DIV/0!</v>
          </cell>
          <cell r="L117">
            <v>0</v>
          </cell>
        </row>
        <row r="118">
          <cell r="B118" t="str">
            <v>BIRF 1868-CO</v>
          </cell>
          <cell r="C118" t="str">
            <v>Dolares</v>
          </cell>
          <cell r="D118">
            <v>1997</v>
          </cell>
          <cell r="E118" t="str">
            <v>Si</v>
          </cell>
          <cell r="F118" t="str">
            <v>Anexo 3</v>
          </cell>
          <cell r="G118" t="str">
            <v>Prima x Prepago</v>
          </cell>
          <cell r="H118" t="str">
            <v>Libre</v>
          </cell>
          <cell r="I118">
            <v>8.2500000000000004E-2</v>
          </cell>
          <cell r="J118">
            <v>-1</v>
          </cell>
          <cell r="K118">
            <v>-1</v>
          </cell>
          <cell r="L118">
            <v>0</v>
          </cell>
        </row>
        <row r="119">
          <cell r="B119" t="str">
            <v>BIRF 1868-CO</v>
          </cell>
          <cell r="C119" t="str">
            <v>Franc Suizo</v>
          </cell>
          <cell r="D119">
            <v>1997</v>
          </cell>
          <cell r="E119" t="str">
            <v>Si</v>
          </cell>
          <cell r="F119" t="str">
            <v>Anexo 3</v>
          </cell>
          <cell r="G119" t="str">
            <v>Prima x Prepago</v>
          </cell>
          <cell r="H119" t="str">
            <v>Libre</v>
          </cell>
          <cell r="I119">
            <v>8.2500000000000004E-2</v>
          </cell>
          <cell r="J119" t="e">
            <v>#DIV/0!</v>
          </cell>
          <cell r="K119" t="e">
            <v>#DIV/0!</v>
          </cell>
          <cell r="L119">
            <v>0</v>
          </cell>
        </row>
        <row r="120">
          <cell r="B120" t="str">
            <v>BIRF 1868-CO</v>
          </cell>
          <cell r="C120" t="str">
            <v>Marco Aleman</v>
          </cell>
          <cell r="D120">
            <v>1997</v>
          </cell>
          <cell r="E120" t="str">
            <v>Si</v>
          </cell>
          <cell r="F120" t="str">
            <v>Anexo 3</v>
          </cell>
          <cell r="G120" t="str">
            <v>Prima x Prepago</v>
          </cell>
          <cell r="H120" t="str">
            <v>Libre</v>
          </cell>
          <cell r="I120">
            <v>8.2500000000000004E-2</v>
          </cell>
          <cell r="J120" t="e">
            <v>#DIV/0!</v>
          </cell>
          <cell r="K120" t="e">
            <v>#DIV/0!</v>
          </cell>
          <cell r="L120">
            <v>0</v>
          </cell>
        </row>
        <row r="121">
          <cell r="B121" t="str">
            <v>BIRF 1868-CO</v>
          </cell>
          <cell r="C121" t="str">
            <v>Florin Holan</v>
          </cell>
          <cell r="D121">
            <v>1997</v>
          </cell>
          <cell r="E121" t="str">
            <v>Si</v>
          </cell>
          <cell r="F121" t="str">
            <v>Anexo 3</v>
          </cell>
          <cell r="G121" t="str">
            <v>Prima x Prepago</v>
          </cell>
          <cell r="H121" t="str">
            <v>Libre</v>
          </cell>
          <cell r="I121">
            <v>8.2500000000000004E-2</v>
          </cell>
          <cell r="J121" t="e">
            <v>#DIV/0!</v>
          </cell>
          <cell r="K121" t="e">
            <v>#DIV/0!</v>
          </cell>
          <cell r="L121">
            <v>0</v>
          </cell>
        </row>
        <row r="122">
          <cell r="K122">
            <v>0</v>
          </cell>
          <cell r="L122">
            <v>0</v>
          </cell>
        </row>
        <row r="123">
          <cell r="A123" t="str">
            <v>E6</v>
          </cell>
          <cell r="B123" t="str">
            <v>BIRF 1953-CO</v>
          </cell>
          <cell r="C123" t="str">
            <v>Mancomunado</v>
          </cell>
          <cell r="D123">
            <v>1998</v>
          </cell>
          <cell r="E123" t="str">
            <v>Si</v>
          </cell>
          <cell r="F123" t="str">
            <v>Anexo 3</v>
          </cell>
          <cell r="G123" t="str">
            <v>Prima x Prepago</v>
          </cell>
          <cell r="H123" t="str">
            <v>Libre</v>
          </cell>
          <cell r="I123">
            <v>9.6000000000000002E-2</v>
          </cell>
          <cell r="J123">
            <v>-1</v>
          </cell>
          <cell r="K123">
            <v>-1</v>
          </cell>
          <cell r="L123">
            <v>0</v>
          </cell>
        </row>
        <row r="124">
          <cell r="I124">
            <v>9.6000000000000002E-2</v>
          </cell>
          <cell r="J124">
            <v>-1</v>
          </cell>
          <cell r="K124">
            <v>-1</v>
          </cell>
          <cell r="L124">
            <v>0</v>
          </cell>
        </row>
        <row r="125">
          <cell r="K125">
            <v>0</v>
          </cell>
          <cell r="L125">
            <v>0</v>
          </cell>
        </row>
        <row r="126">
          <cell r="A126" t="str">
            <v>E7</v>
          </cell>
          <cell r="B126" t="str">
            <v>BIRF 369-1</v>
          </cell>
          <cell r="C126" t="str">
            <v>Marco Aleman</v>
          </cell>
          <cell r="D126">
            <v>1999</v>
          </cell>
          <cell r="E126" t="str">
            <v>Si</v>
          </cell>
          <cell r="F126" t="str">
            <v>Anexo 3</v>
          </cell>
          <cell r="G126" t="str">
            <v>Prima x Prepago</v>
          </cell>
          <cell r="H126" t="str">
            <v>Libre</v>
          </cell>
          <cell r="I126">
            <v>5.5E-2</v>
          </cell>
          <cell r="J126" t="e">
            <v>#DIV/0!</v>
          </cell>
          <cell r="K126" t="e">
            <v>#DIV/0!</v>
          </cell>
          <cell r="L126">
            <v>2433</v>
          </cell>
        </row>
        <row r="127">
          <cell r="B127" t="str">
            <v>BIRF 369-1</v>
          </cell>
          <cell r="C127" t="str">
            <v>Yenes</v>
          </cell>
          <cell r="D127">
            <v>1999</v>
          </cell>
          <cell r="E127" t="str">
            <v>Si</v>
          </cell>
          <cell r="F127" t="str">
            <v>Anexo 3</v>
          </cell>
          <cell r="G127" t="str">
            <v>Prima x Prepago</v>
          </cell>
          <cell r="H127" t="str">
            <v>Libre</v>
          </cell>
          <cell r="I127">
            <v>5.5E-2</v>
          </cell>
          <cell r="J127" t="e">
            <v>#DIV/0!</v>
          </cell>
          <cell r="K127" t="e">
            <v>#DIV/0!</v>
          </cell>
          <cell r="L127">
            <v>508</v>
          </cell>
        </row>
        <row r="128">
          <cell r="B128" t="str">
            <v>BIRF 369-1</v>
          </cell>
          <cell r="C128" t="str">
            <v>Dolares</v>
          </cell>
          <cell r="D128">
            <v>1999</v>
          </cell>
          <cell r="E128" t="str">
            <v>Si</v>
          </cell>
          <cell r="F128" t="str">
            <v>Anexo 3</v>
          </cell>
          <cell r="G128" t="str">
            <v>Prima x Prepago</v>
          </cell>
          <cell r="H128" t="str">
            <v>Libre</v>
          </cell>
          <cell r="I128">
            <v>5.5E-2</v>
          </cell>
          <cell r="J128">
            <v>-1</v>
          </cell>
          <cell r="K128">
            <v>-1</v>
          </cell>
          <cell r="L128">
            <v>1148</v>
          </cell>
        </row>
        <row r="129">
          <cell r="B129" t="str">
            <v>BIRF 369-1</v>
          </cell>
          <cell r="C129" t="str">
            <v>Florin Holan</v>
          </cell>
          <cell r="D129">
            <v>1999</v>
          </cell>
          <cell r="E129" t="str">
            <v>Si</v>
          </cell>
          <cell r="F129" t="str">
            <v>Anexo 3</v>
          </cell>
          <cell r="G129" t="str">
            <v>Prima x Prepago</v>
          </cell>
          <cell r="H129" t="str">
            <v>Libre</v>
          </cell>
          <cell r="I129">
            <v>5.5E-2</v>
          </cell>
          <cell r="J129" t="e">
            <v>#DIV/0!</v>
          </cell>
          <cell r="K129" t="e">
            <v>#DIV/0!</v>
          </cell>
          <cell r="L129">
            <v>211</v>
          </cell>
        </row>
        <row r="130">
          <cell r="B130" t="str">
            <v>BIRF 369-2</v>
          </cell>
          <cell r="C130" t="str">
            <v>Marco Aleman</v>
          </cell>
          <cell r="D130">
            <v>1999</v>
          </cell>
          <cell r="E130" t="str">
            <v>Si</v>
          </cell>
          <cell r="F130" t="str">
            <v>Anexo 3</v>
          </cell>
          <cell r="G130" t="str">
            <v>Prima x Prepago</v>
          </cell>
          <cell r="H130" t="str">
            <v>Libre</v>
          </cell>
          <cell r="I130">
            <v>0.06</v>
          </cell>
          <cell r="J130" t="e">
            <v>#DIV/0!</v>
          </cell>
          <cell r="K130" t="e">
            <v>#DIV/0!</v>
          </cell>
          <cell r="L130">
            <v>253</v>
          </cell>
        </row>
        <row r="131">
          <cell r="B131" t="str">
            <v>BIRF 369-2</v>
          </cell>
          <cell r="C131" t="str">
            <v>Yenes</v>
          </cell>
          <cell r="D131">
            <v>1999</v>
          </cell>
          <cell r="E131" t="str">
            <v>Si</v>
          </cell>
          <cell r="F131" t="str">
            <v>Anexo 3</v>
          </cell>
          <cell r="G131" t="str">
            <v>Prima x Prepago</v>
          </cell>
          <cell r="H131" t="str">
            <v>Libre</v>
          </cell>
          <cell r="I131">
            <v>0.06</v>
          </cell>
          <cell r="J131" t="e">
            <v>#DIV/0!</v>
          </cell>
          <cell r="K131" t="e">
            <v>#DIV/0!</v>
          </cell>
          <cell r="L131">
            <v>53</v>
          </cell>
        </row>
        <row r="132">
          <cell r="K132" t="e">
            <v>#DIV/0!</v>
          </cell>
          <cell r="L132">
            <v>4606</v>
          </cell>
        </row>
        <row r="133">
          <cell r="A133" t="str">
            <v>E8</v>
          </cell>
          <cell r="B133" t="str">
            <v>BID 70 IC-CO</v>
          </cell>
          <cell r="C133" t="str">
            <v>Franc Suizo</v>
          </cell>
          <cell r="D133">
            <v>2001</v>
          </cell>
          <cell r="E133" t="str">
            <v>Si</v>
          </cell>
          <cell r="F133" t="str">
            <v>Clausula 3a.</v>
          </cell>
          <cell r="G133" t="str">
            <v>Inverso al Vcto</v>
          </cell>
          <cell r="H133" t="str">
            <v>Libre</v>
          </cell>
          <cell r="I133">
            <v>8.2500000000000004E-2</v>
          </cell>
          <cell r="J133" t="e">
            <v>#DIV/0!</v>
          </cell>
          <cell r="K133" t="e">
            <v>#DIV/0!</v>
          </cell>
          <cell r="L133">
            <v>9360</v>
          </cell>
        </row>
        <row r="134">
          <cell r="B134" t="str">
            <v>BID 70 IC-CO</v>
          </cell>
          <cell r="C134" t="str">
            <v>Dolares</v>
          </cell>
          <cell r="D134">
            <v>2001</v>
          </cell>
          <cell r="E134" t="str">
            <v>Si</v>
          </cell>
          <cell r="F134" t="str">
            <v>Clausula 3a.</v>
          </cell>
          <cell r="G134" t="str">
            <v>Inverso al Vcto</v>
          </cell>
          <cell r="H134" t="str">
            <v>Libre</v>
          </cell>
          <cell r="I134">
            <v>8.2500000000000004E-2</v>
          </cell>
          <cell r="J134">
            <v>-1</v>
          </cell>
          <cell r="K134">
            <v>-1</v>
          </cell>
          <cell r="L134">
            <v>5109</v>
          </cell>
        </row>
        <row r="135">
          <cell r="B135" t="str">
            <v>BID 70 IC-CO</v>
          </cell>
          <cell r="C135" t="str">
            <v>Marco Aleman</v>
          </cell>
          <cell r="D135">
            <v>2001</v>
          </cell>
          <cell r="E135" t="str">
            <v>Si</v>
          </cell>
          <cell r="F135" t="str">
            <v>Clausula 3a.</v>
          </cell>
          <cell r="G135" t="str">
            <v>Inverso al Vcto</v>
          </cell>
          <cell r="H135" t="str">
            <v>Libre</v>
          </cell>
          <cell r="I135">
            <v>8.2500000000000004E-2</v>
          </cell>
          <cell r="J135" t="e">
            <v>#DIV/0!</v>
          </cell>
          <cell r="K135" t="e">
            <v>#DIV/0!</v>
          </cell>
          <cell r="L135">
            <v>7066</v>
          </cell>
        </row>
        <row r="136">
          <cell r="B136" t="str">
            <v>BID 70 IC-CO</v>
          </cell>
          <cell r="C136" t="str">
            <v>Yenes</v>
          </cell>
          <cell r="D136">
            <v>2001</v>
          </cell>
          <cell r="E136" t="str">
            <v>Si</v>
          </cell>
          <cell r="F136" t="str">
            <v>Clausula 3a.</v>
          </cell>
          <cell r="G136" t="str">
            <v>Inverso al Vcto</v>
          </cell>
          <cell r="H136" t="str">
            <v>Libre</v>
          </cell>
          <cell r="I136">
            <v>8.2500000000000004E-2</v>
          </cell>
          <cell r="J136" t="e">
            <v>#DIV/0!</v>
          </cell>
          <cell r="K136" t="e">
            <v>#DIV/0!</v>
          </cell>
          <cell r="L136">
            <v>3232</v>
          </cell>
        </row>
        <row r="137">
          <cell r="K137" t="e">
            <v>#DIV/0!</v>
          </cell>
          <cell r="L137">
            <v>24767</v>
          </cell>
        </row>
        <row r="141">
          <cell r="A141" t="str">
            <v>E9</v>
          </cell>
          <cell r="B141" t="str">
            <v>BIRF 2449-CO</v>
          </cell>
          <cell r="C141" t="str">
            <v>Mancomunado</v>
          </cell>
          <cell r="D141">
            <v>2001</v>
          </cell>
          <cell r="E141" t="str">
            <v>Si</v>
          </cell>
          <cell r="F141" t="str">
            <v>Anexo 3</v>
          </cell>
          <cell r="G141" t="str">
            <v>Prima x Prepago</v>
          </cell>
          <cell r="H141" t="str">
            <v>Libre</v>
          </cell>
          <cell r="I141">
            <v>7.0699999999999999E-2</v>
          </cell>
          <cell r="J141">
            <v>-1</v>
          </cell>
          <cell r="K141">
            <v>-1</v>
          </cell>
          <cell r="L141">
            <v>33832</v>
          </cell>
        </row>
        <row r="142">
          <cell r="I142">
            <v>7.0699999999999999E-2</v>
          </cell>
          <cell r="J142">
            <v>-1</v>
          </cell>
          <cell r="K142">
            <v>-1</v>
          </cell>
          <cell r="L142">
            <v>0</v>
          </cell>
        </row>
        <row r="143">
          <cell r="K143">
            <v>-1</v>
          </cell>
          <cell r="L143">
            <v>33832</v>
          </cell>
        </row>
        <row r="144">
          <cell r="A144" t="str">
            <v>E10</v>
          </cell>
          <cell r="B144" t="str">
            <v>ANSALDO COMPONEN</v>
          </cell>
          <cell r="C144" t="str">
            <v>Dolares</v>
          </cell>
          <cell r="D144">
            <v>1999</v>
          </cell>
          <cell r="E144" t="str">
            <v>No</v>
          </cell>
          <cell r="F144" t="str">
            <v>*</v>
          </cell>
          <cell r="G144" t="str">
            <v>*</v>
          </cell>
          <cell r="H144" t="str">
            <v>*</v>
          </cell>
          <cell r="I144">
            <v>7.0900000000000005E-2</v>
          </cell>
          <cell r="J144">
            <v>-1</v>
          </cell>
          <cell r="K144">
            <v>-1</v>
          </cell>
          <cell r="L144">
            <v>1199</v>
          </cell>
        </row>
        <row r="146">
          <cell r="A146" t="str">
            <v>E11</v>
          </cell>
          <cell r="B146" t="str">
            <v>CIC LUNION EUROPEE</v>
          </cell>
          <cell r="C146" t="str">
            <v>Franc Franc</v>
          </cell>
          <cell r="D146">
            <v>1998</v>
          </cell>
          <cell r="E146" t="str">
            <v>Si</v>
          </cell>
          <cell r="F146" t="str">
            <v>Articulo X-XV</v>
          </cell>
          <cell r="G146" t="str">
            <v>Inverso al Vcto</v>
          </cell>
          <cell r="H146" t="str">
            <v>Libre</v>
          </cell>
          <cell r="I146">
            <v>0.10050000000000001</v>
          </cell>
          <cell r="J146" t="e">
            <v>#DIV/0!</v>
          </cell>
          <cell r="K146" t="e">
            <v>#DIV/0!</v>
          </cell>
          <cell r="L146">
            <v>1127</v>
          </cell>
        </row>
        <row r="147">
          <cell r="B147" t="str">
            <v>CIC LUNION EUROPEE</v>
          </cell>
          <cell r="C147" t="str">
            <v>Dolares</v>
          </cell>
          <cell r="D147">
            <v>1998</v>
          </cell>
          <cell r="E147" t="str">
            <v>Si</v>
          </cell>
          <cell r="F147" t="str">
            <v>Articulo X-XV</v>
          </cell>
          <cell r="G147" t="str">
            <v>Inverso al Vcto</v>
          </cell>
          <cell r="H147" t="str">
            <v>Libre</v>
          </cell>
          <cell r="I147">
            <v>9.6299999999999997E-2</v>
          </cell>
          <cell r="J147">
            <v>-1</v>
          </cell>
          <cell r="K147">
            <v>-1</v>
          </cell>
          <cell r="L147">
            <v>513</v>
          </cell>
        </row>
        <row r="148">
          <cell r="K148" t="e">
            <v>#DIV/0!</v>
          </cell>
          <cell r="L148">
            <v>1640</v>
          </cell>
        </row>
        <row r="149">
          <cell r="A149" t="str">
            <v>E12</v>
          </cell>
          <cell r="B149" t="str">
            <v>MEDIO CREDITO CEN</v>
          </cell>
          <cell r="C149" t="str">
            <v>Marco Aleman</v>
          </cell>
          <cell r="D149">
            <v>2010</v>
          </cell>
          <cell r="E149" t="str">
            <v>No</v>
          </cell>
          <cell r="F149" t="str">
            <v>*</v>
          </cell>
          <cell r="G149" t="str">
            <v>*</v>
          </cell>
          <cell r="H149" t="str">
            <v>*</v>
          </cell>
          <cell r="I149">
            <v>1.7500000000000002E-2</v>
          </cell>
          <cell r="J149" t="e">
            <v>#DIV/0!</v>
          </cell>
          <cell r="K149" t="e">
            <v>#DIV/0!</v>
          </cell>
          <cell r="L149">
            <v>11160</v>
          </cell>
        </row>
        <row r="150">
          <cell r="A150" t="str">
            <v>E13</v>
          </cell>
          <cell r="B150" t="str">
            <v>FEN-EXIMBANK</v>
          </cell>
          <cell r="C150" t="str">
            <v>Yenes</v>
          </cell>
          <cell r="D150">
            <v>2005</v>
          </cell>
          <cell r="E150" t="str">
            <v>No</v>
          </cell>
          <cell r="F150" t="str">
            <v>*</v>
          </cell>
          <cell r="G150" t="str">
            <v>*</v>
          </cell>
          <cell r="H150" t="str">
            <v>*</v>
          </cell>
          <cell r="I150">
            <v>5.8200000000000002E-2</v>
          </cell>
          <cell r="J150" t="e">
            <v>#DIV/0!</v>
          </cell>
          <cell r="K150" t="e">
            <v>#DIV/0!</v>
          </cell>
          <cell r="L150">
            <v>41508</v>
          </cell>
        </row>
        <row r="151">
          <cell r="A151" t="str">
            <v>E14</v>
          </cell>
          <cell r="B151" t="str">
            <v>FEN-BID</v>
          </cell>
          <cell r="C151" t="str">
            <v>Mancomunado</v>
          </cell>
          <cell r="D151">
            <v>2007</v>
          </cell>
          <cell r="E151" t="str">
            <v>No</v>
          </cell>
          <cell r="F151" t="str">
            <v>*</v>
          </cell>
          <cell r="G151" t="str">
            <v>*</v>
          </cell>
          <cell r="H151" t="str">
            <v>*</v>
          </cell>
          <cell r="I151">
            <v>7.2400000000000006E-2</v>
          </cell>
          <cell r="J151">
            <v>-1</v>
          </cell>
          <cell r="K151">
            <v>-1</v>
          </cell>
          <cell r="L151">
            <v>0</v>
          </cell>
        </row>
        <row r="152">
          <cell r="A152" t="str">
            <v>E15</v>
          </cell>
          <cell r="B152" t="str">
            <v>FEN-BIRF FBC/03</v>
          </cell>
          <cell r="C152" t="str">
            <v>Dólares</v>
          </cell>
          <cell r="D152">
            <v>1997</v>
          </cell>
          <cell r="E152" t="str">
            <v>No</v>
          </cell>
          <cell r="F152" t="str">
            <v>*</v>
          </cell>
          <cell r="G152" t="str">
            <v>*</v>
          </cell>
          <cell r="H152" t="str">
            <v>*</v>
          </cell>
          <cell r="I152">
            <v>8.3699999999999997E-2</v>
          </cell>
          <cell r="J152">
            <v>-1</v>
          </cell>
          <cell r="K152">
            <v>-1</v>
          </cell>
          <cell r="L152">
            <v>0</v>
          </cell>
        </row>
        <row r="153">
          <cell r="C153" t="str">
            <v>Mancomunado</v>
          </cell>
          <cell r="I153">
            <v>8.3699999999999997E-2</v>
          </cell>
          <cell r="J153">
            <v>-1</v>
          </cell>
          <cell r="K153">
            <v>-1</v>
          </cell>
          <cell r="L153">
            <v>0</v>
          </cell>
        </row>
        <row r="154">
          <cell r="C154" t="str">
            <v>Yenes</v>
          </cell>
          <cell r="D154">
            <v>1997</v>
          </cell>
          <cell r="E154" t="str">
            <v>No</v>
          </cell>
          <cell r="F154" t="str">
            <v>*</v>
          </cell>
          <cell r="G154" t="str">
            <v>*</v>
          </cell>
          <cell r="H154" t="str">
            <v>*</v>
          </cell>
          <cell r="I154">
            <v>8.3699999999999997E-2</v>
          </cell>
          <cell r="J154" t="e">
            <v>#DIV/0!</v>
          </cell>
          <cell r="K154" t="e">
            <v>#DIV/0!</v>
          </cell>
          <cell r="L154">
            <v>0</v>
          </cell>
        </row>
        <row r="155">
          <cell r="K155">
            <v>0</v>
          </cell>
          <cell r="L155">
            <v>0</v>
          </cell>
        </row>
        <row r="156">
          <cell r="A156" t="str">
            <v>E16</v>
          </cell>
          <cell r="B156" t="str">
            <v>FEN-BIRF FBC/06</v>
          </cell>
          <cell r="C156" t="str">
            <v>Dólares</v>
          </cell>
          <cell r="D156">
            <v>1998</v>
          </cell>
          <cell r="E156" t="str">
            <v>No</v>
          </cell>
          <cell r="F156" t="str">
            <v>*</v>
          </cell>
          <cell r="G156" t="str">
            <v>*</v>
          </cell>
          <cell r="H156" t="str">
            <v>*</v>
          </cell>
          <cell r="I156">
            <v>8.3699999999999997E-2</v>
          </cell>
          <cell r="J156">
            <v>-1</v>
          </cell>
          <cell r="K156">
            <v>-1</v>
          </cell>
          <cell r="L156">
            <v>91</v>
          </cell>
        </row>
        <row r="157">
          <cell r="C157" t="str">
            <v>Mancomunado</v>
          </cell>
          <cell r="I157">
            <v>8.3699999999999997E-2</v>
          </cell>
          <cell r="J157">
            <v>-1</v>
          </cell>
          <cell r="K157">
            <v>-1</v>
          </cell>
          <cell r="L157">
            <v>139</v>
          </cell>
        </row>
        <row r="158">
          <cell r="C158" t="str">
            <v>Yenes</v>
          </cell>
          <cell r="D158">
            <v>1998</v>
          </cell>
          <cell r="E158" t="str">
            <v>No</v>
          </cell>
          <cell r="F158" t="str">
            <v>*</v>
          </cell>
          <cell r="G158" t="str">
            <v>*</v>
          </cell>
          <cell r="H158" t="str">
            <v>*</v>
          </cell>
          <cell r="I158">
            <v>8.3699999999999997E-2</v>
          </cell>
          <cell r="J158" t="e">
            <v>#DIV/0!</v>
          </cell>
          <cell r="K158" t="e">
            <v>#DIV/0!</v>
          </cell>
          <cell r="L158">
            <v>22</v>
          </cell>
        </row>
        <row r="159">
          <cell r="K159" t="e">
            <v>#DIV/0!</v>
          </cell>
          <cell r="L159">
            <v>252</v>
          </cell>
        </row>
        <row r="160">
          <cell r="A160" t="str">
            <v>E17</v>
          </cell>
          <cell r="B160" t="str">
            <v>FCONCORDE-06</v>
          </cell>
          <cell r="C160" t="str">
            <v>Dolares</v>
          </cell>
          <cell r="D160">
            <v>1997</v>
          </cell>
          <cell r="E160" t="str">
            <v>No</v>
          </cell>
          <cell r="F160" t="str">
            <v>*</v>
          </cell>
          <cell r="G160" t="str">
            <v>*</v>
          </cell>
          <cell r="H160" t="str">
            <v>*</v>
          </cell>
          <cell r="I160">
            <v>8.9300000000000004E-2</v>
          </cell>
          <cell r="J160">
            <v>-1</v>
          </cell>
          <cell r="K160">
            <v>-1</v>
          </cell>
          <cell r="L160">
            <v>0</v>
          </cell>
        </row>
        <row r="161">
          <cell r="A161" t="str">
            <v>E18</v>
          </cell>
          <cell r="B161" t="str">
            <v>FCHALLENGER-05</v>
          </cell>
          <cell r="C161" t="str">
            <v>Dolares</v>
          </cell>
          <cell r="I161">
            <v>7.7893000000000004E-2</v>
          </cell>
          <cell r="J161">
            <v>-1</v>
          </cell>
          <cell r="K161">
            <v>-1</v>
          </cell>
          <cell r="L161">
            <v>4590</v>
          </cell>
        </row>
        <row r="162">
          <cell r="A162" t="str">
            <v>E19</v>
          </cell>
          <cell r="B162" t="str">
            <v>ISA-BID-540</v>
          </cell>
          <cell r="C162" t="str">
            <v>Dólares</v>
          </cell>
          <cell r="D162">
            <v>2008</v>
          </cell>
          <cell r="E162" t="str">
            <v>Si</v>
          </cell>
          <cell r="F162" t="str">
            <v>Capit III</v>
          </cell>
          <cell r="G162" t="str">
            <v>Inverso al Vcto</v>
          </cell>
          <cell r="H162" t="str">
            <v>Libre</v>
          </cell>
          <cell r="I162">
            <v>6.9599999999999995E-2</v>
          </cell>
          <cell r="J162">
            <v>-1</v>
          </cell>
          <cell r="K162">
            <v>-1</v>
          </cell>
          <cell r="L162">
            <v>0</v>
          </cell>
        </row>
        <row r="163">
          <cell r="C163" t="str">
            <v>Mancomunado</v>
          </cell>
          <cell r="I163">
            <v>6.9599999999999995E-2</v>
          </cell>
          <cell r="J163">
            <v>-1</v>
          </cell>
          <cell r="K163">
            <v>-1</v>
          </cell>
          <cell r="L163">
            <v>7661</v>
          </cell>
        </row>
        <row r="164">
          <cell r="K164">
            <v>-1</v>
          </cell>
          <cell r="L164">
            <v>7661</v>
          </cell>
        </row>
        <row r="165">
          <cell r="A165" t="str">
            <v>E20</v>
          </cell>
          <cell r="B165" t="str">
            <v>BID 792 OC-CO</v>
          </cell>
          <cell r="C165" t="str">
            <v>Mancomunado</v>
          </cell>
          <cell r="D165">
            <v>2014</v>
          </cell>
          <cell r="E165" t="str">
            <v>Si</v>
          </cell>
          <cell r="F165" t="str">
            <v>Capit III</v>
          </cell>
          <cell r="G165" t="str">
            <v>Inverso al Vcto</v>
          </cell>
          <cell r="I165">
            <v>6.7900000000000002E-2</v>
          </cell>
          <cell r="J165">
            <v>-1</v>
          </cell>
          <cell r="K165">
            <v>-1</v>
          </cell>
          <cell r="L165">
            <v>87541</v>
          </cell>
        </row>
        <row r="166">
          <cell r="I166">
            <v>6.7900000000000002E-2</v>
          </cell>
          <cell r="J166">
            <v>-1</v>
          </cell>
          <cell r="K166">
            <v>-1</v>
          </cell>
          <cell r="L166">
            <v>0</v>
          </cell>
        </row>
        <row r="167">
          <cell r="K167">
            <v>-1</v>
          </cell>
          <cell r="L167">
            <v>87541</v>
          </cell>
        </row>
        <row r="168">
          <cell r="B168" t="str">
            <v>Citibank Sindicado</v>
          </cell>
          <cell r="C168" t="str">
            <v>USD</v>
          </cell>
          <cell r="D168">
            <v>2004</v>
          </cell>
          <cell r="I168">
            <v>7.4999999999999997E-2</v>
          </cell>
          <cell r="J168">
            <v>-1</v>
          </cell>
          <cell r="K168">
            <v>-1</v>
          </cell>
          <cell r="L168">
            <v>100000</v>
          </cell>
        </row>
        <row r="169">
          <cell r="B169" t="str">
            <v>TOTAL TRANSMISION Y DISTRIBUCIÓN</v>
          </cell>
          <cell r="I169">
            <v>1.2035225030170408E-2</v>
          </cell>
          <cell r="J169" t="e">
            <v>#DIV/0!</v>
          </cell>
          <cell r="K169" t="e">
            <v>#DIV/0!</v>
          </cell>
          <cell r="L169">
            <v>113952.72</v>
          </cell>
        </row>
        <row r="170">
          <cell r="B170" t="str">
            <v>TOTAL GENERACION</v>
          </cell>
          <cell r="I170">
            <v>6.3719588582760986E-2</v>
          </cell>
          <cell r="J170" t="e">
            <v>#DIV/0!</v>
          </cell>
          <cell r="K170" t="e">
            <v>#DIV/0!</v>
          </cell>
          <cell r="L170">
            <v>204803.28</v>
          </cell>
        </row>
        <row r="171">
          <cell r="B171" t="str">
            <v>TOTAL ENERGIA</v>
          </cell>
          <cell r="I171">
            <v>4.5242842079835366E-2</v>
          </cell>
          <cell r="J171" t="e">
            <v>#DIV/0!</v>
          </cell>
          <cell r="K171" t="e">
            <v>#DIV/0!</v>
          </cell>
          <cell r="L171">
            <v>318756</v>
          </cell>
        </row>
        <row r="178">
          <cell r="A178" t="str">
            <v>COD.</v>
          </cell>
          <cell r="B178" t="str">
            <v>NOMBRE</v>
          </cell>
          <cell r="C178" t="str">
            <v>MONEDA</v>
          </cell>
          <cell r="D178" t="str">
            <v>AÑO</v>
          </cell>
          <cell r="E178" t="str">
            <v>POSIBILIDAD</v>
          </cell>
          <cell r="F178" t="str">
            <v>CLAUSULA</v>
          </cell>
          <cell r="G178" t="str">
            <v>METODO</v>
          </cell>
          <cell r="I178" t="str">
            <v>TASA</v>
          </cell>
          <cell r="J178" t="str">
            <v>DEVALUAC</v>
          </cell>
          <cell r="K178" t="str">
            <v>COSTO</v>
          </cell>
          <cell r="L178" t="str">
            <v>SALDO</v>
          </cell>
        </row>
        <row r="179">
          <cell r="A179" t="str">
            <v>CRED.</v>
          </cell>
          <cell r="B179" t="str">
            <v>CREDITO</v>
          </cell>
          <cell r="C179" t="str">
            <v>ORIGINAL</v>
          </cell>
          <cell r="D179" t="str">
            <v>ULTIMA</v>
          </cell>
          <cell r="E179" t="str">
            <v>PREPAGO</v>
          </cell>
          <cell r="F179" t="str">
            <v>PREPAGO</v>
          </cell>
          <cell r="G179" t="str">
            <v>PREPAGO</v>
          </cell>
          <cell r="H179" t="str">
            <v>FECHAS</v>
          </cell>
          <cell r="I179" t="str">
            <v>INTERES</v>
          </cell>
          <cell r="J179" t="str">
            <v>ULTIMO</v>
          </cell>
          <cell r="K179" t="str">
            <v>EFECT.</v>
          </cell>
          <cell r="L179" t="str">
            <v>DEUDA</v>
          </cell>
        </row>
        <row r="180">
          <cell r="D180" t="str">
            <v>AMORTIZAC.</v>
          </cell>
          <cell r="I180" t="str">
            <v>ANUAL</v>
          </cell>
          <cell r="J180" t="str">
            <v>AÑO</v>
          </cell>
          <cell r="K180" t="str">
            <v>EN PESOS</v>
          </cell>
          <cell r="L180">
            <v>35765</v>
          </cell>
        </row>
        <row r="182">
          <cell r="A182" t="str">
            <v>a)</v>
          </cell>
          <cell r="B182" t="str">
            <v>LARGO  PLAZO</v>
          </cell>
        </row>
        <row r="184">
          <cell r="A184" t="str">
            <v>T1</v>
          </cell>
          <cell r="B184" t="str">
            <v>EXIMBANK 161K</v>
          </cell>
          <cell r="C184" t="str">
            <v>Yenes</v>
          </cell>
          <cell r="D184">
            <v>2002</v>
          </cell>
          <cell r="E184" t="str">
            <v>Si</v>
          </cell>
          <cell r="F184" t="str">
            <v>Articulo V</v>
          </cell>
          <cell r="G184" t="str">
            <v>Inverso al Vcto</v>
          </cell>
          <cell r="H184" t="str">
            <v>Libre</v>
          </cell>
          <cell r="I184">
            <v>5.7000000000000002E-2</v>
          </cell>
          <cell r="J184" t="e">
            <v>#DIV/0!</v>
          </cell>
          <cell r="K184" t="e">
            <v>#DIV/0!</v>
          </cell>
          <cell r="L184">
            <v>18347</v>
          </cell>
        </row>
        <row r="186">
          <cell r="A186" t="str">
            <v>T2</v>
          </cell>
          <cell r="B186" t="str">
            <v>EKSPORTFINANS</v>
          </cell>
          <cell r="C186" t="str">
            <v>Dolares</v>
          </cell>
          <cell r="D186">
            <v>2002</v>
          </cell>
          <cell r="E186" t="str">
            <v>Si</v>
          </cell>
          <cell r="F186" t="str">
            <v>Clausula VII</v>
          </cell>
          <cell r="G186" t="str">
            <v>Totalidad Saldo</v>
          </cell>
          <cell r="H186" t="str">
            <v>En Vcto</v>
          </cell>
          <cell r="I186">
            <v>8.5000000000000006E-2</v>
          </cell>
          <cell r="J186">
            <v>-1</v>
          </cell>
          <cell r="K186">
            <v>-1</v>
          </cell>
          <cell r="L186">
            <v>2105</v>
          </cell>
        </row>
        <row r="188">
          <cell r="A188" t="str">
            <v>T3</v>
          </cell>
          <cell r="B188" t="str">
            <v>C. ITOH 166K</v>
          </cell>
          <cell r="C188" t="str">
            <v>Yenes</v>
          </cell>
          <cell r="D188">
            <v>1998</v>
          </cell>
          <cell r="E188" t="str">
            <v>Si</v>
          </cell>
          <cell r="F188" t="str">
            <v>Seccion 3</v>
          </cell>
          <cell r="G188" t="str">
            <v>Inverso al Vcto</v>
          </cell>
          <cell r="H188" t="str">
            <v>En Vcto</v>
          </cell>
          <cell r="I188">
            <v>6.7500000000000004E-2</v>
          </cell>
          <cell r="J188" t="e">
            <v>#DIV/0!</v>
          </cell>
          <cell r="K188" t="e">
            <v>#DIV/0!</v>
          </cell>
          <cell r="L188">
            <v>0</v>
          </cell>
        </row>
        <row r="190">
          <cell r="A190" t="str">
            <v>T4</v>
          </cell>
          <cell r="B190" t="str">
            <v>EXIMBANK 166K</v>
          </cell>
          <cell r="C190" t="str">
            <v>Yenes</v>
          </cell>
          <cell r="D190">
            <v>1999</v>
          </cell>
          <cell r="E190" t="str">
            <v>Si</v>
          </cell>
          <cell r="F190" t="str">
            <v>Articulo V</v>
          </cell>
          <cell r="G190" t="str">
            <v>Inverso al Vcto</v>
          </cell>
          <cell r="H190" t="str">
            <v>Libre</v>
          </cell>
          <cell r="I190">
            <v>6.4000000000000001E-2</v>
          </cell>
          <cell r="J190" t="e">
            <v>#DIV/0!</v>
          </cell>
          <cell r="K190" t="e">
            <v>#DIV/0!</v>
          </cell>
          <cell r="L190">
            <v>3610</v>
          </cell>
        </row>
        <row r="192">
          <cell r="A192" t="str">
            <v>T5</v>
          </cell>
          <cell r="B192" t="str">
            <v>BIRF 1825-CO</v>
          </cell>
          <cell r="C192" t="str">
            <v>Franc Suizo</v>
          </cell>
          <cell r="D192">
            <v>1997</v>
          </cell>
          <cell r="E192" t="str">
            <v>Si</v>
          </cell>
          <cell r="F192" t="str">
            <v>Articulo III</v>
          </cell>
          <cell r="G192" t="str">
            <v>Prima x Prepago</v>
          </cell>
          <cell r="H192" t="str">
            <v>Libre</v>
          </cell>
          <cell r="I192">
            <v>8.2500000000000004E-2</v>
          </cell>
          <cell r="J192" t="e">
            <v>#DIV/0!</v>
          </cell>
          <cell r="K192" t="e">
            <v>#DIV/0!</v>
          </cell>
        </row>
        <row r="193">
          <cell r="C193" t="str">
            <v>Yenes</v>
          </cell>
          <cell r="D193">
            <v>1997</v>
          </cell>
          <cell r="E193" t="str">
            <v>SI</v>
          </cell>
          <cell r="F193" t="str">
            <v>Artículo III</v>
          </cell>
          <cell r="G193" t="str">
            <v>Prima x Prepago</v>
          </cell>
          <cell r="H193" t="str">
            <v>Libre</v>
          </cell>
          <cell r="I193">
            <v>8.2500000000000004E-2</v>
          </cell>
          <cell r="J193" t="e">
            <v>#DIV/0!</v>
          </cell>
          <cell r="K193" t="e">
            <v>#DIV/0!</v>
          </cell>
        </row>
        <row r="194">
          <cell r="C194" t="str">
            <v>Florines Holand</v>
          </cell>
          <cell r="D194">
            <v>1997</v>
          </cell>
          <cell r="E194" t="str">
            <v>SI</v>
          </cell>
          <cell r="F194" t="str">
            <v>Artículo III</v>
          </cell>
          <cell r="G194" t="str">
            <v>Prima x Prepago</v>
          </cell>
          <cell r="H194" t="str">
            <v>Libre</v>
          </cell>
          <cell r="I194">
            <v>8.2500000000000004E-2</v>
          </cell>
          <cell r="J194" t="e">
            <v>#DIV/0!</v>
          </cell>
          <cell r="K194" t="e">
            <v>#DIV/0!</v>
          </cell>
        </row>
        <row r="195">
          <cell r="K195">
            <v>0</v>
          </cell>
          <cell r="L195">
            <v>0</v>
          </cell>
        </row>
        <row r="197">
          <cell r="A197" t="str">
            <v>T6</v>
          </cell>
          <cell r="B197" t="str">
            <v>C. ITOH 161K</v>
          </cell>
          <cell r="C197" t="str">
            <v>Yenes</v>
          </cell>
          <cell r="D197">
            <v>1999</v>
          </cell>
          <cell r="E197" t="str">
            <v>Si</v>
          </cell>
          <cell r="F197" t="str">
            <v>Seccion 3</v>
          </cell>
          <cell r="G197" t="str">
            <v>Inverso al Vcto</v>
          </cell>
          <cell r="H197" t="str">
            <v>En Vcto</v>
          </cell>
          <cell r="I197">
            <v>3.5000000000000003E-2</v>
          </cell>
          <cell r="J197" t="e">
            <v>#DIV/0!</v>
          </cell>
          <cell r="K197" t="e">
            <v>#DIV/0!</v>
          </cell>
          <cell r="L197">
            <v>1322</v>
          </cell>
        </row>
        <row r="199">
          <cell r="A199" t="str">
            <v>T7</v>
          </cell>
          <cell r="B199" t="str">
            <v xml:space="preserve">G P T </v>
          </cell>
          <cell r="C199" t="str">
            <v>Libras Este</v>
          </cell>
          <cell r="D199">
            <v>1999</v>
          </cell>
          <cell r="E199" t="str">
            <v>No</v>
          </cell>
          <cell r="F199" t="str">
            <v>*</v>
          </cell>
          <cell r="G199" t="str">
            <v>*</v>
          </cell>
          <cell r="H199" t="str">
            <v>*</v>
          </cell>
          <cell r="I199">
            <v>9.1499999999999998E-2</v>
          </cell>
          <cell r="J199" t="e">
            <v>#DIV/0!</v>
          </cell>
          <cell r="K199" t="e">
            <v>#DIV/0!</v>
          </cell>
          <cell r="L199">
            <v>551</v>
          </cell>
        </row>
        <row r="200">
          <cell r="A200" t="str">
            <v>T8</v>
          </cell>
          <cell r="B200" t="str">
            <v>EXIMBANK 189K</v>
          </cell>
          <cell r="C200" t="str">
            <v>Yenes</v>
          </cell>
          <cell r="D200">
            <v>2008</v>
          </cell>
          <cell r="E200" t="str">
            <v>Si</v>
          </cell>
          <cell r="F200" t="str">
            <v>Art IV (3)</v>
          </cell>
          <cell r="G200" t="str">
            <v>Inverso al Vcto</v>
          </cell>
          <cell r="I200">
            <v>3.5999999999999997E-2</v>
          </cell>
          <cell r="J200" t="e">
            <v>#DIV/0!</v>
          </cell>
          <cell r="K200" t="e">
            <v>#DIV/0!</v>
          </cell>
          <cell r="L200">
            <v>19318</v>
          </cell>
        </row>
        <row r="203">
          <cell r="B203" t="str">
            <v>TOTAL TELECOMUNICACIONES</v>
          </cell>
          <cell r="I203">
            <v>4.9673579652177752E-2</v>
          </cell>
          <cell r="J203" t="e">
            <v>#DIV/0!</v>
          </cell>
          <cell r="K203" t="e">
            <v>#DIV/0!</v>
          </cell>
          <cell r="L203">
            <v>45253</v>
          </cell>
        </row>
        <row r="205">
          <cell r="B205" t="str">
            <v>TOTAL    E  P  M</v>
          </cell>
          <cell r="I205">
            <v>4.9274542904991711E-2</v>
          </cell>
          <cell r="J205" t="e">
            <v>#DIV/0!</v>
          </cell>
          <cell r="K205" t="e">
            <v>#DIV/0!</v>
          </cell>
          <cell r="L205">
            <v>585198</v>
          </cell>
        </row>
        <row r="207">
          <cell r="L207">
            <v>-143482.40000000002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vieja"/>
      <sheetName val="Mano de obra"/>
      <sheetName val="Materiales Vestidas 13,2 kV"/>
      <sheetName val="Retenidas 13,2 kV"/>
      <sheetName val="Seccionadores"/>
      <sheetName val="Aterrizaje"/>
      <sheetName val="Vestida Trafos "/>
      <sheetName val="Afloraminetos"/>
      <sheetName val="Cable"/>
      <sheetName val="Postes"/>
      <sheetName val="Total Materiales"/>
    </sheetNames>
    <sheetDataSet>
      <sheetData sheetId="0"/>
      <sheetData sheetId="1">
        <row r="159">
          <cell r="AA159">
            <v>0.1</v>
          </cell>
        </row>
        <row r="160">
          <cell r="AA160">
            <v>0.05</v>
          </cell>
        </row>
        <row r="162">
          <cell r="AA162">
            <v>0.16</v>
          </cell>
        </row>
      </sheetData>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úmen Indic."/>
      <sheetName val=" Perd (2)"/>
      <sheetName val=" Perd"/>
      <sheetName val=" CONT"/>
      <sheetName val=" CONT (2)"/>
      <sheetName val="Gastos"/>
      <sheetName val="REC TOTAL"/>
      <sheetName val="REC PRIV"/>
      <sheetName val="REC PRIV (2)"/>
      <sheetName val="REC OFIC"/>
      <sheetName val="REC OFIC (2)"/>
      <sheetName val="Rotac CXC"/>
      <sheetName val="Rotac CXC (2)"/>
      <sheetName val="Rotac CXP"/>
      <sheetName val="Rotac CXP (2)"/>
      <sheetName val="Ejec_Invers"/>
      <sheetName val="Ejec_Invers (2)"/>
      <sheetName val=" PRD I"/>
      <sheetName val="PRD II"/>
      <sheetName val=" COSTO KWH"/>
      <sheetName val="Suscrip_sinmed"/>
      <sheetName val="Suscrip_sinmed (2)"/>
      <sheetName val="Reclam_Fact"/>
      <sheetName val="Atenc_Reclam"/>
      <sheetName val="Atenc_Solicit"/>
      <sheetName val="P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36">
          <cell r="I36">
            <v>0</v>
          </cell>
        </row>
      </sheetData>
      <sheetData sheetId="16" refreshError="1"/>
      <sheetData sheetId="17" refreshError="1"/>
      <sheetData sheetId="18" refreshError="1">
        <row r="34">
          <cell r="I34">
            <v>0</v>
          </cell>
        </row>
      </sheetData>
      <sheetData sheetId="19" refreshError="1">
        <row r="33">
          <cell r="I33">
            <v>1</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ECC._AP114 AL 204"/>
      <sheetName val="Aplic._GAP"/>
      <sheetName val="ENE.01-95"/>
      <sheetName val="Aplic._APJUN30,95 (2)"/>
    </sheetNames>
    <sheetDataSet>
      <sheetData sheetId="0" refreshError="1"/>
      <sheetData sheetId="1" refreshError="1"/>
      <sheetData sheetId="2"/>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DO NIIF REAL JULIO"/>
      <sheetName val="ESTIMADO NIIF REAL JULIO (2)"/>
      <sheetName val="ESTIMADO NIIF REAL JULIO hyperi"/>
      <sheetName val="SALDOS REALES AGOSTO"/>
      <sheetName val="ESTIMADO COLGAAP REAL JULIO"/>
      <sheetName val="ESTIMADO COLGAAP REAL AGOSTO"/>
      <sheetName val="ESTIMADO NIIF REAL AGOSTO"/>
      <sheetName val="Budget"/>
      <sheetName val="Hoja14"/>
    </sheetNames>
    <sheetDataSet>
      <sheetData sheetId="0"/>
      <sheetData sheetId="1"/>
      <sheetData sheetId="2"/>
      <sheetData sheetId="3">
        <row r="3">
          <cell r="G3">
            <v>0</v>
          </cell>
        </row>
      </sheetData>
      <sheetData sheetId="4"/>
      <sheetData sheetId="5"/>
      <sheetData sheetId="6"/>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PEPM"/>
      <sheetName val="PAYA"/>
      <sheetName val="PAC"/>
      <sheetName val="PAL"/>
      <sheetName val="PGDG"/>
      <sheetName val="PGEN"/>
      <sheetName val="PDIS"/>
      <sheetName val="PGAS"/>
      <sheetName val="PTEL"/>
      <sheetName val="CONS. REVISTA INGLES"/>
      <sheetName val="EPM"/>
      <sheetName val="AGUAS"/>
      <sheetName val="ACUEDUCTO"/>
      <sheetName val="AGUASRESIDUA"/>
      <sheetName val="ENERGIA"/>
      <sheetName val="GENERACION"/>
      <sheetName val="DISTRIBUCION"/>
      <sheetName val="GAS"/>
      <sheetName val="TEL"/>
      <sheetName val="GRAFICOS"/>
      <sheetName val="INDICADORES"/>
      <sheetName val="duff and phelps "/>
      <sheetName val="Cmo_Base_Res_179"/>
      <sheetName val="Proy_Cmo_PEREI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Menu"/>
      <sheetName val="PYGAA"/>
      <sheetName val="Hoja1"/>
      <sheetName val="BAA"/>
      <sheetName val="PYGPM"/>
      <sheetName val="Ingresos"/>
      <sheetName val="Ingresos (2)"/>
      <sheetName val="CYG"/>
      <sheetName val="CVS"/>
      <sheetName val="DAPA"/>
      <sheetName val="NOC"/>
      <sheetName val="NOA"/>
      <sheetName val="PYGA"/>
      <sheetName val="FYU"/>
      <sheetName val="Inversiones"/>
      <sheetName val="Deuda"/>
      <sheetName val="Balance"/>
      <sheetName val="RE"/>
      <sheetName val="PYGA vs PPTO"/>
      <sheetName val="BC"/>
      <sheetName val="ANALISIS V Y H_PYG"/>
      <sheetName val="ANALISIS V Y H_BALANCE"/>
      <sheetName val="IAA"/>
      <sheetName val="IA"/>
      <sheetName val="GA"/>
      <sheetName val="Graficas Gestion"/>
      <sheetName val="Graficas Cobertura"/>
      <sheetName val="Graficas Rentabilidad"/>
      <sheetName val="Graficas Endeudamiento"/>
      <sheetName val="GPR"/>
      <sheetName val="PYGE"/>
      <sheetName val="Comentarios"/>
      <sheetName val="Pendiente"/>
      <sheetName val="FCL"/>
      <sheetName val="Detalle Gastos (2)"/>
      <sheetName val="MAF JUNIO 2004 EDEQ"/>
      <sheetName val="MAF%20JUNIO%202004%20EDEQ.xls"/>
      <sheetName val="MAF JUNIO 2004 EDEQ.xls"/>
      <sheetName val="INV. TOTAL"/>
    </sheetNames>
    <definedNames>
      <definedName name="AAA"/>
      <definedName name="aaaa"/>
      <definedName name="ACTUALIZAR"/>
      <definedName name="DIANA"/>
    </definedNames>
    <sheetDataSet>
      <sheetData sheetId="0">
        <row r="10">
          <cell r="B10" t="str">
            <v>EMPRESA DE ENERGIA DEL QUINDIO S.A. E.S.P.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9">
          <cell r="A79" t="str">
            <v>Ingresos</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ow r="5">
          <cell r="B5">
            <v>6</v>
          </cell>
        </row>
      </sheetData>
      <sheetData sheetId="32"/>
      <sheetData sheetId="33"/>
      <sheetData sheetId="34"/>
      <sheetData sheetId="35"/>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PMELTC.XLS"/>
      <sheetName val="Listas"/>
    </sheetNames>
    <sheetDataSet>
      <sheetData sheetId="0" refreshError="1">
        <row r="21">
          <cell r="A21" t="str">
            <v>LINE#</v>
          </cell>
        </row>
        <row r="778">
          <cell r="C778" t="str">
            <v>/wgpe~{home}/xmMAIN~</v>
          </cell>
        </row>
      </sheetData>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la"/>
      <sheetName val="in"/>
      <sheetName val="out"/>
      <sheetName val="FactMac"/>
      <sheetName val="DEMANDA"/>
      <sheetName val="MODELO"/>
      <sheetName val="OPEX"/>
      <sheetName val="Inversiones"/>
      <sheetName val="Demanda (2)"/>
      <sheetName val="Red HFC"/>
      <sheetName val="XDSL"/>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_Ejecutivo (MAF)"/>
      <sheetName val="PYG  (MAF) Resumen"/>
      <sheetName val="PYG (MAF) Detallado"/>
      <sheetName val="BG_Resumen"/>
      <sheetName val="BG_Detallado"/>
      <sheetName val="Comentarios Pptales"/>
      <sheetName val="Comentarios_Contabilidad_PYG"/>
      <sheetName val="Comentarios_Contabilidad_BG"/>
      <sheetName val="Indicadores Financieros"/>
      <sheetName val="INGRESOS PPTO"/>
      <sheetName val="Comentarios Vtas y Compras Febr"/>
      <sheetName val="Detalle de Inversión"/>
      <sheetName val="Unidades Vendidas (Reales)"/>
      <sheetName val="Unds Vendidas Estimadas Inf Fin"/>
      <sheetName val="Datos Basícos de Venta de Energ"/>
      <sheetName val="E.F. MAYO"/>
      <sheetName val="Balance de Comprobación Enero"/>
      <sheetName val="Balance de Comprobación Febrero"/>
      <sheetName val="Balance de Comprobación Marzo"/>
      <sheetName val="Balance de Comprobación Abril"/>
      <sheetName val="Balance de Comprobación Mayo"/>
      <sheetName val="Balance de Comprobación Junio"/>
      <sheetName val="Comp Ppto vs Contable - Julio"/>
      <sheetName val="Hoja1"/>
      <sheetName val="Platilla de Cosolidación"/>
      <sheetName val="Explicacion FyU"/>
      <sheetName val="Fuentes y Usos"/>
      <sheetName val="Subgerencia Comercial 2"/>
      <sheetName val="Consolidació áreas Adtiva Ricar"/>
      <sheetName val="Subgerencia Comercial"/>
      <sheetName val="Unidad Apoyo-Kike"/>
      <sheetName val="Consolidació SAF_Ricardo"/>
      <sheetName val="Distribución"/>
      <sheetName val="FyU"/>
      <sheetName val="REPROGRAMACIÓN PPTO JULIO lady"/>
      <sheetName val="Unidad Apoyo-Kike (2)"/>
      <sheetName val="Balance de Comprobación Julio"/>
      <sheetName val="balance de comprobación 20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A2" t="str">
            <v>CENS</v>
          </cell>
        </row>
        <row r="3">
          <cell r="A3" t="str">
            <v>BALANCE DE PRUEBA</v>
          </cell>
          <cell r="C3" t="str">
            <v>Marzo</v>
          </cell>
        </row>
        <row r="5">
          <cell r="A5" t="str">
            <v>COPIAR LOS ESTADOS FINANCIEROS COMPLETOS DE CADA MES DESDE LA COLUMNA A HASTA LA COLUMANA H</v>
          </cell>
        </row>
        <row r="7">
          <cell r="A7" t="str">
            <v>CUENTAS</v>
          </cell>
          <cell r="B7" t="str">
            <v>NOMBRE</v>
          </cell>
          <cell r="C7" t="str">
            <v>SALDO ANTERIOR</v>
          </cell>
          <cell r="D7" t="str">
            <v>MOVIMIENTO DEBITO</v>
          </cell>
          <cell r="E7" t="str">
            <v>MOVIMIENTO CREDITO</v>
          </cell>
          <cell r="F7" t="str">
            <v>NUEVOSALDO</v>
          </cell>
          <cell r="I7" t="str">
            <v>MES</v>
          </cell>
        </row>
        <row r="8">
          <cell r="A8">
            <v>1</v>
          </cell>
          <cell r="B8" t="str">
            <v>ACTIVO</v>
          </cell>
          <cell r="C8">
            <v>1140835875.4143701</v>
          </cell>
          <cell r="D8">
            <v>315138999.36646998</v>
          </cell>
          <cell r="E8">
            <v>352155840.14521998</v>
          </cell>
          <cell r="F8">
            <v>1103819034.6356201</v>
          </cell>
          <cell r="I8">
            <v>-37016840.778750002</v>
          </cell>
        </row>
        <row r="9">
          <cell r="A9">
            <v>11</v>
          </cell>
          <cell r="B9" t="str">
            <v>EFECTIVO</v>
          </cell>
          <cell r="C9">
            <v>74289277.356600001</v>
          </cell>
          <cell r="D9">
            <v>197921039.30708</v>
          </cell>
          <cell r="E9">
            <v>212687666.95260999</v>
          </cell>
          <cell r="F9">
            <v>59522649.711070001</v>
          </cell>
          <cell r="G9">
            <v>1000</v>
          </cell>
          <cell r="I9">
            <v>-14766627.645529985</v>
          </cell>
        </row>
        <row r="10">
          <cell r="A10">
            <v>1105</v>
          </cell>
          <cell r="B10" t="str">
            <v>CAJA</v>
          </cell>
          <cell r="C10">
            <v>5749.2</v>
          </cell>
          <cell r="D10">
            <v>36027863.362000003</v>
          </cell>
          <cell r="E10">
            <v>36022507.362000003</v>
          </cell>
          <cell r="F10">
            <v>11105.2</v>
          </cell>
          <cell r="I10">
            <v>5356</v>
          </cell>
        </row>
        <row r="11">
          <cell r="A11">
            <v>110501</v>
          </cell>
          <cell r="B11" t="str">
            <v>CAJA PRINCIPAL</v>
          </cell>
          <cell r="C11">
            <v>0</v>
          </cell>
          <cell r="D11">
            <v>36022507.362000003</v>
          </cell>
          <cell r="E11">
            <v>36022507.362000003</v>
          </cell>
          <cell r="F11">
            <v>0</v>
          </cell>
          <cell r="I11">
            <v>0</v>
          </cell>
        </row>
        <row r="12">
          <cell r="A12">
            <v>110502</v>
          </cell>
          <cell r="B12" t="str">
            <v>CAJAS MENORES</v>
          </cell>
          <cell r="C12">
            <v>5749.2</v>
          </cell>
          <cell r="D12">
            <v>5356</v>
          </cell>
          <cell r="E12">
            <v>0</v>
          </cell>
          <cell r="F12">
            <v>11105.2</v>
          </cell>
          <cell r="I12">
            <v>5356</v>
          </cell>
        </row>
        <row r="13">
          <cell r="A13">
            <v>1110</v>
          </cell>
          <cell r="B13" t="str">
            <v>DEPOSITOS EN INSTITUCIONES FINANCIERAS</v>
          </cell>
          <cell r="C13">
            <v>74283528.156600013</v>
          </cell>
          <cell r="D13">
            <v>161893175.94507998</v>
          </cell>
          <cell r="E13">
            <v>176665159.59061</v>
          </cell>
          <cell r="F13">
            <v>59511544.511069998</v>
          </cell>
          <cell r="I13">
            <v>-14771983.645530015</v>
          </cell>
        </row>
        <row r="14">
          <cell r="A14">
            <v>111005</v>
          </cell>
          <cell r="B14" t="str">
            <v>CUENTAS CORRIENTES</v>
          </cell>
          <cell r="C14">
            <v>5238888.9687000001</v>
          </cell>
          <cell r="D14">
            <v>76146356.672279999</v>
          </cell>
          <cell r="E14">
            <v>77751436.094549999</v>
          </cell>
          <cell r="F14">
            <v>3633809.5464299996</v>
          </cell>
          <cell r="I14">
            <v>-1605079.42227</v>
          </cell>
        </row>
        <row r="15">
          <cell r="A15">
            <v>11100503</v>
          </cell>
          <cell r="B15" t="str">
            <v>BANCO DAVIVIENDA S.A.  66169999472</v>
          </cell>
          <cell r="C15">
            <v>122873.05095999999</v>
          </cell>
          <cell r="D15">
            <v>66149546</v>
          </cell>
          <cell r="E15">
            <v>65938584.833800003</v>
          </cell>
          <cell r="F15">
            <v>333834.21716</v>
          </cell>
          <cell r="I15">
            <v>210961.16619999707</v>
          </cell>
        </row>
        <row r="16">
          <cell r="A16">
            <v>11100504</v>
          </cell>
          <cell r="B16" t="str">
            <v>BANCO DAVIVIENDA S.A.  66169999712</v>
          </cell>
          <cell r="C16">
            <v>410579.30233999999</v>
          </cell>
          <cell r="D16">
            <v>8768933.5095199998</v>
          </cell>
          <cell r="E16">
            <v>8862185.73869</v>
          </cell>
          <cell r="F16">
            <v>317327.07316999999</v>
          </cell>
          <cell r="I16">
            <v>-93252.229170000181</v>
          </cell>
        </row>
        <row r="17">
          <cell r="A17">
            <v>11100505</v>
          </cell>
          <cell r="B17" t="str">
            <v>BANCO DE BOGOTA S.A.   260005335</v>
          </cell>
          <cell r="C17">
            <v>923008.08501000004</v>
          </cell>
          <cell r="D17">
            <v>546317.92405999999</v>
          </cell>
          <cell r="E17">
            <v>808700.79399999999</v>
          </cell>
          <cell r="F17">
            <v>660625.21507000003</v>
          </cell>
          <cell r="I17">
            <v>-262382.86994</v>
          </cell>
        </row>
        <row r="18">
          <cell r="A18">
            <v>11100506</v>
          </cell>
          <cell r="B18" t="str">
            <v>BANCO DE OCCIDENTE S.A.  600014146</v>
          </cell>
          <cell r="C18">
            <v>118536.93523999999</v>
          </cell>
          <cell r="D18">
            <v>51587.350130000006</v>
          </cell>
          <cell r="E18">
            <v>149777.35818000001</v>
          </cell>
          <cell r="F18">
            <v>20346.927190000002</v>
          </cell>
          <cell r="I18">
            <v>-98190.008050000004</v>
          </cell>
        </row>
        <row r="19">
          <cell r="A19">
            <v>11100508</v>
          </cell>
          <cell r="B19" t="str">
            <v>BANCO DE OCCIDENTE S.A.  600082374</v>
          </cell>
          <cell r="C19">
            <v>826663.22953999997</v>
          </cell>
          <cell r="D19">
            <v>519.26319999999998</v>
          </cell>
          <cell r="E19">
            <v>36.492340000000006</v>
          </cell>
          <cell r="F19">
            <v>827146.00040000002</v>
          </cell>
          <cell r="I19">
            <v>482.77085999999997</v>
          </cell>
        </row>
        <row r="20">
          <cell r="A20">
            <v>11100509</v>
          </cell>
          <cell r="B20" t="str">
            <v>BANCO OCCIDENTE S.A. 600072235 Tibú</v>
          </cell>
          <cell r="C20">
            <v>0</v>
          </cell>
          <cell r="D20">
            <v>0</v>
          </cell>
          <cell r="E20">
            <v>0</v>
          </cell>
          <cell r="F20">
            <v>0</v>
          </cell>
          <cell r="I20">
            <v>0</v>
          </cell>
        </row>
        <row r="21">
          <cell r="A21">
            <v>11100510</v>
          </cell>
          <cell r="B21" t="str">
            <v>BANCO BOGOTA S.A.  462001678 Pamplona</v>
          </cell>
          <cell r="C21">
            <v>5458.3929600000001</v>
          </cell>
          <cell r="D21">
            <v>5.5</v>
          </cell>
          <cell r="E21">
            <v>5463.8929600000001</v>
          </cell>
          <cell r="F21">
            <v>0</v>
          </cell>
          <cell r="I21">
            <v>-5458.3929600000001</v>
          </cell>
        </row>
        <row r="22">
          <cell r="A22">
            <v>11100511</v>
          </cell>
          <cell r="B22" t="str">
            <v>BANCO POPULAR S.A.  720040013 Pamplona</v>
          </cell>
          <cell r="C22">
            <v>0</v>
          </cell>
          <cell r="D22">
            <v>0</v>
          </cell>
          <cell r="E22">
            <v>0</v>
          </cell>
          <cell r="F22">
            <v>0</v>
          </cell>
          <cell r="I22">
            <v>0</v>
          </cell>
        </row>
        <row r="23">
          <cell r="A23">
            <v>11100512</v>
          </cell>
          <cell r="B23" t="str">
            <v>BANCO BOGOTA S.A.  446042566 Ocaña</v>
          </cell>
          <cell r="C23">
            <v>1212.15626</v>
          </cell>
          <cell r="D23">
            <v>1642.63</v>
          </cell>
          <cell r="E23">
            <v>2854.7862599999999</v>
          </cell>
          <cell r="F23">
            <v>0</v>
          </cell>
          <cell r="I23">
            <v>-1212.1562599999997</v>
          </cell>
        </row>
        <row r="24">
          <cell r="A24">
            <v>11100513</v>
          </cell>
          <cell r="B24" t="str">
            <v>BBVA COLOMBIA S.A.  306016536</v>
          </cell>
          <cell r="C24">
            <v>17246.519800000002</v>
          </cell>
          <cell r="D24">
            <v>0</v>
          </cell>
          <cell r="E24">
            <v>0</v>
          </cell>
          <cell r="F24">
            <v>17246.519800000002</v>
          </cell>
          <cell r="I24">
            <v>0</v>
          </cell>
        </row>
        <row r="25">
          <cell r="A25">
            <v>11100514</v>
          </cell>
          <cell r="B25" t="str">
            <v>BANCOLOMBIA S.A.   29758033891 Aguachica</v>
          </cell>
          <cell r="C25">
            <v>531761.24666000006</v>
          </cell>
          <cell r="D25">
            <v>20449.026000000002</v>
          </cell>
          <cell r="E25">
            <v>550515.07704</v>
          </cell>
          <cell r="F25">
            <v>1695.1956200000002</v>
          </cell>
          <cell r="I25">
            <v>-530066.05104000005</v>
          </cell>
        </row>
        <row r="26">
          <cell r="A26">
            <v>11100515</v>
          </cell>
          <cell r="B26" t="str">
            <v>BANCO BOGOTA S.A.  116018094 Aguachica</v>
          </cell>
          <cell r="C26">
            <v>2454.5698900000002</v>
          </cell>
          <cell r="D26">
            <v>280.64</v>
          </cell>
          <cell r="E26">
            <v>2735.2098900000001</v>
          </cell>
          <cell r="F26">
            <v>0</v>
          </cell>
          <cell r="I26">
            <v>-2454.5698900000002</v>
          </cell>
        </row>
        <row r="27">
          <cell r="A27">
            <v>11100516</v>
          </cell>
          <cell r="B27" t="str">
            <v>BAN AGRARIO COLOMBIA SA 51700017976 Tibú</v>
          </cell>
          <cell r="C27">
            <v>7428.5740999999998</v>
          </cell>
          <cell r="D27">
            <v>36</v>
          </cell>
          <cell r="E27">
            <v>5359.116</v>
          </cell>
          <cell r="F27">
            <v>2105.4581000000003</v>
          </cell>
          <cell r="I27">
            <v>-5323.116</v>
          </cell>
        </row>
        <row r="28">
          <cell r="A28">
            <v>11100517</v>
          </cell>
          <cell r="B28" t="str">
            <v>BANCO CITIBANK     502937014</v>
          </cell>
          <cell r="C28">
            <v>1377372.7871099999</v>
          </cell>
          <cell r="D28">
            <v>558983.15800000005</v>
          </cell>
          <cell r="E28">
            <v>1400000</v>
          </cell>
          <cell r="F28">
            <v>536355.94510999997</v>
          </cell>
          <cell r="I28">
            <v>-841016.84199999995</v>
          </cell>
        </row>
        <row r="29">
          <cell r="A29">
            <v>11100521</v>
          </cell>
          <cell r="B29" t="str">
            <v>BANCO SANTANDER 489034751</v>
          </cell>
          <cell r="C29">
            <v>886260.11883000005</v>
          </cell>
          <cell r="D29">
            <v>48055.671369999996</v>
          </cell>
          <cell r="E29">
            <v>25128.915399999998</v>
          </cell>
          <cell r="F29">
            <v>909186.87479999999</v>
          </cell>
          <cell r="I29">
            <v>22926.755969999998</v>
          </cell>
        </row>
        <row r="30">
          <cell r="A30">
            <v>11100522</v>
          </cell>
          <cell r="B30" t="str">
            <v>BANCO DAVIVIENDA 470169998163</v>
          </cell>
          <cell r="C30">
            <v>0</v>
          </cell>
          <cell r="D30">
            <v>0</v>
          </cell>
          <cell r="E30">
            <v>0</v>
          </cell>
          <cell r="F30">
            <v>0</v>
          </cell>
          <cell r="I30">
            <v>0</v>
          </cell>
        </row>
        <row r="31">
          <cell r="A31">
            <v>11100523</v>
          </cell>
          <cell r="B31" t="str">
            <v>BANCO  DAVIVIENDA 6616999938-1</v>
          </cell>
          <cell r="C31">
            <v>8034</v>
          </cell>
          <cell r="D31">
            <v>0</v>
          </cell>
          <cell r="E31">
            <v>93.879990000000006</v>
          </cell>
          <cell r="F31">
            <v>7940.1200099999996</v>
          </cell>
          <cell r="I31">
            <v>-93.879990000000006</v>
          </cell>
        </row>
        <row r="32">
          <cell r="A32">
            <v>11100524</v>
          </cell>
          <cell r="B32" t="str">
            <v xml:space="preserve">BANCO SANTANDER 480-02317-6 </v>
          </cell>
          <cell r="C32">
            <v>0</v>
          </cell>
          <cell r="D32">
            <v>0</v>
          </cell>
          <cell r="E32">
            <v>0</v>
          </cell>
          <cell r="F32">
            <v>0</v>
          </cell>
          <cell r="I32">
            <v>0</v>
          </cell>
        </row>
        <row r="33">
          <cell r="A33">
            <v>111006</v>
          </cell>
          <cell r="B33" t="str">
            <v>CUENTAS DE AHORROS</v>
          </cell>
          <cell r="C33">
            <v>68098282.23522</v>
          </cell>
          <cell r="D33">
            <v>85638093.967119992</v>
          </cell>
          <cell r="E33">
            <v>98820493.262779996</v>
          </cell>
          <cell r="F33">
            <v>54915882.939559996</v>
          </cell>
          <cell r="I33">
            <v>-13182399.295660004</v>
          </cell>
        </row>
        <row r="34">
          <cell r="A34">
            <v>11100601</v>
          </cell>
          <cell r="B34" t="str">
            <v>BANCO CAJA SOCIAL S.A. 24009979907</v>
          </cell>
          <cell r="C34">
            <v>270732.86462000001</v>
          </cell>
          <cell r="D34">
            <v>79688.539290000001</v>
          </cell>
          <cell r="E34">
            <v>150021.97899999999</v>
          </cell>
          <cell r="F34">
            <v>200399.42491</v>
          </cell>
          <cell r="I34">
            <v>-70333.439709999991</v>
          </cell>
        </row>
        <row r="35">
          <cell r="A35">
            <v>11100602</v>
          </cell>
          <cell r="B35" t="str">
            <v>BANCO COLMENA S.A.  26505524368</v>
          </cell>
          <cell r="C35">
            <v>214570.83606999999</v>
          </cell>
          <cell r="D35">
            <v>139933.18180000002</v>
          </cell>
          <cell r="E35">
            <v>170000</v>
          </cell>
          <cell r="F35">
            <v>184504.01787000001</v>
          </cell>
          <cell r="I35">
            <v>-30066.81819999998</v>
          </cell>
        </row>
        <row r="36">
          <cell r="A36">
            <v>11100603</v>
          </cell>
          <cell r="B36" t="str">
            <v>BANCO COMERCIAL AV VILLAS S.A. 953000106</v>
          </cell>
          <cell r="C36">
            <v>207301.99268</v>
          </cell>
          <cell r="D36">
            <v>83455.208579999991</v>
          </cell>
          <cell r="E36">
            <v>150000</v>
          </cell>
          <cell r="F36">
            <v>140757.20126</v>
          </cell>
          <cell r="I36">
            <v>-66544.791420000009</v>
          </cell>
        </row>
        <row r="37">
          <cell r="A37">
            <v>11100604</v>
          </cell>
          <cell r="B37" t="str">
            <v>BANCO COMERCIAL GRANBANCO S.A. 158614966</v>
          </cell>
          <cell r="C37">
            <v>0</v>
          </cell>
          <cell r="D37">
            <v>0</v>
          </cell>
          <cell r="E37">
            <v>0</v>
          </cell>
          <cell r="F37">
            <v>0</v>
          </cell>
          <cell r="I37">
            <v>0</v>
          </cell>
        </row>
        <row r="38">
          <cell r="A38">
            <v>11100605</v>
          </cell>
          <cell r="B38" t="str">
            <v>BANCO DAVIVIENDA S.A.  66100656140</v>
          </cell>
          <cell r="C38">
            <v>106870.84922</v>
          </cell>
          <cell r="D38">
            <v>24.580290000000002</v>
          </cell>
          <cell r="E38">
            <v>0</v>
          </cell>
          <cell r="F38">
            <v>106895.42951</v>
          </cell>
          <cell r="I38">
            <v>24.580290000000002</v>
          </cell>
        </row>
        <row r="39">
          <cell r="A39">
            <v>11100606</v>
          </cell>
          <cell r="B39" t="str">
            <v>BANCO DAVIVIENDA S.A.  66100007625</v>
          </cell>
          <cell r="C39">
            <v>57939.962319999999</v>
          </cell>
          <cell r="D39">
            <v>636718.35989999992</v>
          </cell>
          <cell r="E39">
            <v>634647</v>
          </cell>
          <cell r="F39">
            <v>60011.322220000002</v>
          </cell>
          <cell r="I39">
            <v>2071.3598999999231</v>
          </cell>
        </row>
        <row r="40">
          <cell r="A40">
            <v>11100607</v>
          </cell>
          <cell r="B40" t="str">
            <v>BANCO DAVIVIENDA S.A.  66100161703</v>
          </cell>
          <cell r="C40">
            <v>5053541.1438299995</v>
          </cell>
          <cell r="D40">
            <v>73684281.016719997</v>
          </cell>
          <cell r="E40">
            <v>64327756.225000001</v>
          </cell>
          <cell r="F40">
            <v>14410065.935549999</v>
          </cell>
          <cell r="I40">
            <v>9356524.7917199954</v>
          </cell>
        </row>
        <row r="41">
          <cell r="A41">
            <v>11100608</v>
          </cell>
          <cell r="B41" t="str">
            <v>BANCO POPULAR S.A.  450720248</v>
          </cell>
          <cell r="C41">
            <v>219611.04934</v>
          </cell>
          <cell r="D41">
            <v>136909.61300000001</v>
          </cell>
          <cell r="E41">
            <v>224878.584</v>
          </cell>
          <cell r="F41">
            <v>131642.07834000001</v>
          </cell>
          <cell r="I41">
            <v>-87968.97099999999</v>
          </cell>
        </row>
        <row r="42">
          <cell r="A42">
            <v>11100609</v>
          </cell>
          <cell r="B42" t="str">
            <v>BANCOLOMBIA S.A.    8803341037</v>
          </cell>
          <cell r="C42">
            <v>687140.90992999997</v>
          </cell>
          <cell r="D42">
            <v>1642829.39482</v>
          </cell>
          <cell r="E42">
            <v>1701314.8073099998</v>
          </cell>
          <cell r="F42">
            <v>628655.49744000006</v>
          </cell>
          <cell r="I42">
            <v>-58485.412489999784</v>
          </cell>
        </row>
        <row r="43">
          <cell r="A43">
            <v>11100610</v>
          </cell>
          <cell r="B43" t="str">
            <v>BANCO CIAL. GRANBANCO 291605244 Ocaña</v>
          </cell>
          <cell r="C43">
            <v>0</v>
          </cell>
          <cell r="D43">
            <v>0</v>
          </cell>
          <cell r="E43">
            <v>0</v>
          </cell>
          <cell r="F43">
            <v>0</v>
          </cell>
          <cell r="I43">
            <v>0</v>
          </cell>
        </row>
        <row r="44">
          <cell r="A44">
            <v>11100611</v>
          </cell>
          <cell r="B44" t="str">
            <v>BBVA COLOMBIA S.A.  32102101248</v>
          </cell>
          <cell r="C44">
            <v>0</v>
          </cell>
          <cell r="D44">
            <v>0</v>
          </cell>
          <cell r="E44">
            <v>0</v>
          </cell>
          <cell r="F44">
            <v>0</v>
          </cell>
          <cell r="I44">
            <v>0</v>
          </cell>
        </row>
        <row r="45">
          <cell r="A45">
            <v>11100613</v>
          </cell>
          <cell r="B45" t="str">
            <v>BBVA COLOMBIA S.A.  69702055101</v>
          </cell>
          <cell r="C45">
            <v>0</v>
          </cell>
          <cell r="D45">
            <v>0</v>
          </cell>
          <cell r="E45">
            <v>0</v>
          </cell>
          <cell r="F45">
            <v>0</v>
          </cell>
          <cell r="I45">
            <v>0</v>
          </cell>
        </row>
        <row r="46">
          <cell r="A46">
            <v>11100614</v>
          </cell>
          <cell r="B46" t="str">
            <v>IFINORTE         1040008452</v>
          </cell>
          <cell r="C46">
            <v>70454.028999999995</v>
          </cell>
          <cell r="D46">
            <v>202021.304</v>
          </cell>
          <cell r="E46">
            <v>75000</v>
          </cell>
          <cell r="F46">
            <v>197475.33300000001</v>
          </cell>
          <cell r="I46">
            <v>127021.304</v>
          </cell>
        </row>
        <row r="47">
          <cell r="A47">
            <v>11100615</v>
          </cell>
          <cell r="B47" t="str">
            <v>BANCO DAVIVIENDA S.A. 226000003161 Ocaña</v>
          </cell>
          <cell r="C47">
            <v>28270.940079999997</v>
          </cell>
          <cell r="D47">
            <v>1485.52883</v>
          </cell>
          <cell r="E47">
            <v>31764.276590000001</v>
          </cell>
          <cell r="F47">
            <v>-2007.8076799999999</v>
          </cell>
          <cell r="I47">
            <v>-30278.747760000002</v>
          </cell>
        </row>
        <row r="48">
          <cell r="A48">
            <v>11100616</v>
          </cell>
          <cell r="B48" t="str">
            <v>BBVA COLOMBIA S.A.  32402025204 Pamplona</v>
          </cell>
          <cell r="C48">
            <v>221412.54222999999</v>
          </cell>
          <cell r="D48">
            <v>278.19600000000003</v>
          </cell>
          <cell r="E48">
            <v>221682.61822999999</v>
          </cell>
          <cell r="F48">
            <v>8.1199999999999992</v>
          </cell>
          <cell r="I48">
            <v>-221404.42223</v>
          </cell>
        </row>
        <row r="49">
          <cell r="A49">
            <v>11100617</v>
          </cell>
          <cell r="B49" t="str">
            <v>BBVA COLOMBIA S.A. 32402081421 Pamplona</v>
          </cell>
          <cell r="C49">
            <v>127349.09219</v>
          </cell>
          <cell r="D49">
            <v>7368.97</v>
          </cell>
          <cell r="E49">
            <v>134709.94219</v>
          </cell>
          <cell r="F49">
            <v>8.1199999999999992</v>
          </cell>
          <cell r="I49">
            <v>-127340.97219</v>
          </cell>
        </row>
        <row r="50">
          <cell r="A50">
            <v>11100618</v>
          </cell>
          <cell r="B50" t="str">
            <v>BANCO CAJA SOCIAL S.A. 24009221019 Ocaña</v>
          </cell>
          <cell r="C50">
            <v>0</v>
          </cell>
          <cell r="D50">
            <v>0</v>
          </cell>
          <cell r="E50">
            <v>0</v>
          </cell>
          <cell r="F50">
            <v>0</v>
          </cell>
          <cell r="I50">
            <v>0</v>
          </cell>
        </row>
        <row r="51">
          <cell r="A51">
            <v>11100619</v>
          </cell>
          <cell r="B51" t="str">
            <v>BANCO COLPATRIA 1362099532</v>
          </cell>
          <cell r="C51">
            <v>382403.97489999997</v>
          </cell>
          <cell r="D51">
            <v>174202.53552</v>
          </cell>
          <cell r="E51">
            <v>200333.09179000001</v>
          </cell>
          <cell r="F51">
            <v>356273.41862999997</v>
          </cell>
          <cell r="I51">
            <v>-26130.556270000001</v>
          </cell>
        </row>
        <row r="52">
          <cell r="A52">
            <v>11100620</v>
          </cell>
          <cell r="B52" t="str">
            <v>BANCO AGRARIO COLOMBIA 51010400000</v>
          </cell>
          <cell r="C52">
            <v>1913770.1781500001</v>
          </cell>
          <cell r="D52">
            <v>1690183.192</v>
          </cell>
          <cell r="E52">
            <v>1559153.048</v>
          </cell>
          <cell r="F52">
            <v>2044800.3221500001</v>
          </cell>
          <cell r="I52">
            <v>131030.14400000009</v>
          </cell>
        </row>
        <row r="53">
          <cell r="A53">
            <v>11100622</v>
          </cell>
          <cell r="B53" t="str">
            <v>BANCO GRANAHORAR 2782055100</v>
          </cell>
          <cell r="C53">
            <v>0</v>
          </cell>
          <cell r="D53">
            <v>0</v>
          </cell>
          <cell r="E53">
            <v>0</v>
          </cell>
          <cell r="F53">
            <v>0</v>
          </cell>
          <cell r="I53">
            <v>0</v>
          </cell>
        </row>
        <row r="54">
          <cell r="A54">
            <v>11100623</v>
          </cell>
          <cell r="B54" t="str">
            <v>BANCO COLPATRIA 1371000158</v>
          </cell>
          <cell r="C54">
            <v>0</v>
          </cell>
          <cell r="D54">
            <v>0</v>
          </cell>
          <cell r="E54">
            <v>0</v>
          </cell>
          <cell r="F54">
            <v>0</v>
          </cell>
          <cell r="I54">
            <v>0</v>
          </cell>
        </row>
        <row r="55">
          <cell r="A55">
            <v>11100625</v>
          </cell>
          <cell r="B55" t="str">
            <v>BBVA 697020005501 SUCURSAL CUCUTA</v>
          </cell>
          <cell r="C55">
            <v>301725.74186000001</v>
          </cell>
          <cell r="D55">
            <v>434929.29242000001</v>
          </cell>
          <cell r="E55">
            <v>450029.93099999998</v>
          </cell>
          <cell r="F55">
            <v>286625.10327999998</v>
          </cell>
          <cell r="I55">
            <v>-15100.63857999997</v>
          </cell>
        </row>
        <row r="56">
          <cell r="A56">
            <v>11100626</v>
          </cell>
          <cell r="B56" t="str">
            <v>BANCO DAVIVIENDA S.A.  680000000718 Pamp</v>
          </cell>
          <cell r="C56">
            <v>1.0000000000000001E-5</v>
          </cell>
          <cell r="D56">
            <v>522.19512999999995</v>
          </cell>
          <cell r="E56">
            <v>522.19514000000004</v>
          </cell>
          <cell r="F56">
            <v>0</v>
          </cell>
          <cell r="I56">
            <v>-1.0000000088439265E-5</v>
          </cell>
        </row>
        <row r="57">
          <cell r="A57">
            <v>11100627</v>
          </cell>
          <cell r="B57" t="str">
            <v>BANCO DAVIVIENDA S.A. 67370000977 Aguach</v>
          </cell>
          <cell r="C57">
            <v>326.46681999999998</v>
          </cell>
          <cell r="D57">
            <v>15621.18405</v>
          </cell>
          <cell r="E57">
            <v>15947.650869999999</v>
          </cell>
          <cell r="F57">
            <v>0</v>
          </cell>
          <cell r="I57">
            <v>-326.46681999999964</v>
          </cell>
        </row>
        <row r="58">
          <cell r="A58">
            <v>11100628</v>
          </cell>
          <cell r="B58" t="str">
            <v>BANCO DAVIVIENDA S.A. 67470000075 Gamarr</v>
          </cell>
          <cell r="C58">
            <v>3432.4584799999998</v>
          </cell>
          <cell r="D58">
            <v>1.05596</v>
          </cell>
          <cell r="E58">
            <v>3433.5144399999999</v>
          </cell>
          <cell r="F58">
            <v>0</v>
          </cell>
          <cell r="I58">
            <v>-3432.4584799999998</v>
          </cell>
        </row>
        <row r="59">
          <cell r="A59">
            <v>11100629</v>
          </cell>
          <cell r="B59" t="str">
            <v>BANCO DAVIVIENDA S.A. 67470000075 FNR</v>
          </cell>
          <cell r="C59">
            <v>160796.891</v>
          </cell>
          <cell r="D59">
            <v>108.81663999999999</v>
          </cell>
          <cell r="E59">
            <v>108.81663999999999</v>
          </cell>
          <cell r="F59">
            <v>160796.891</v>
          </cell>
          <cell r="I59">
            <v>0</v>
          </cell>
        </row>
        <row r="60">
          <cell r="A60">
            <v>11100630</v>
          </cell>
          <cell r="B60" t="str">
            <v>BANCO OCCIDENTE</v>
          </cell>
          <cell r="C60">
            <v>4844683.6023500003</v>
          </cell>
          <cell r="D60">
            <v>153270.17300000001</v>
          </cell>
          <cell r="E60">
            <v>3758672.0141799999</v>
          </cell>
          <cell r="F60">
            <v>1239281.7611700001</v>
          </cell>
          <cell r="I60">
            <v>-3605401.84118</v>
          </cell>
        </row>
        <row r="61">
          <cell r="A61">
            <v>11100631</v>
          </cell>
          <cell r="B61" t="str">
            <v>BANCO GNB SUDAMARIS</v>
          </cell>
          <cell r="C61">
            <v>4825.4999600000001</v>
          </cell>
          <cell r="D61">
            <v>4301.7355700000007</v>
          </cell>
          <cell r="E61">
            <v>1.3224</v>
          </cell>
          <cell r="F61">
            <v>9125.9131300000008</v>
          </cell>
          <cell r="I61">
            <v>4300.4131700000007</v>
          </cell>
        </row>
        <row r="62">
          <cell r="A62">
            <v>11100632</v>
          </cell>
          <cell r="B62" t="str">
            <v>BANCO CITIBANK -COLOMBIA S.A. 5502937016</v>
          </cell>
          <cell r="C62">
            <v>28178267.42018</v>
          </cell>
          <cell r="D62">
            <v>1481910.0155999998</v>
          </cell>
          <cell r="E62">
            <v>5733.701</v>
          </cell>
          <cell r="F62">
            <v>29654443.734779999</v>
          </cell>
          <cell r="I62">
            <v>1476176.3145999999</v>
          </cell>
        </row>
        <row r="63">
          <cell r="A63">
            <v>11100633</v>
          </cell>
          <cell r="B63" t="str">
            <v>BANCO BOGOTA 260020409</v>
          </cell>
          <cell r="C63">
            <v>25042853.789999999</v>
          </cell>
          <cell r="D63">
            <v>5068049.8779999996</v>
          </cell>
          <cell r="E63">
            <v>25004782.545000002</v>
          </cell>
          <cell r="F63">
            <v>5106121.1229999997</v>
          </cell>
          <cell r="I63">
            <v>-19936732.667000003</v>
          </cell>
        </row>
        <row r="64">
          <cell r="A64">
            <v>111090</v>
          </cell>
          <cell r="B64" t="str">
            <v>OTROS DEPOSITOS</v>
          </cell>
          <cell r="C64">
            <v>946356.95267999999</v>
          </cell>
          <cell r="D64">
            <v>108725.30568</v>
          </cell>
          <cell r="E64">
            <v>93230.23328</v>
          </cell>
          <cell r="F64">
            <v>961852.02508000005</v>
          </cell>
          <cell r="I64">
            <v>15495.072400000005</v>
          </cell>
        </row>
        <row r="65">
          <cell r="A65">
            <v>11109001</v>
          </cell>
          <cell r="B65" t="str">
            <v>FONDO ROTATORIO  VIATI.  DAV 66169999621</v>
          </cell>
          <cell r="C65">
            <v>10582.062</v>
          </cell>
          <cell r="D65">
            <v>83697.998590000003</v>
          </cell>
          <cell r="E65">
            <v>92640.821420000007</v>
          </cell>
          <cell r="F65">
            <v>1639.2391699999998</v>
          </cell>
          <cell r="I65">
            <v>-8942.8228300000046</v>
          </cell>
        </row>
        <row r="66">
          <cell r="A66">
            <v>11109002</v>
          </cell>
          <cell r="B66" t="str">
            <v>FONDO ROTATORIO  VIVI  DAV  66066999812</v>
          </cell>
          <cell r="C66">
            <v>935774.89067999995</v>
          </cell>
          <cell r="D66">
            <v>25027.307089999998</v>
          </cell>
          <cell r="E66">
            <v>589.41185999999993</v>
          </cell>
          <cell r="F66">
            <v>960212.78590999998</v>
          </cell>
          <cell r="I66">
            <v>24437.895229999998</v>
          </cell>
        </row>
        <row r="67">
          <cell r="A67">
            <v>12</v>
          </cell>
          <cell r="B67" t="str">
            <v>INVERSIONES E INSTRUMENTOS DERIVADOS</v>
          </cell>
          <cell r="C67">
            <v>33199370.25829</v>
          </cell>
          <cell r="D67">
            <v>30093118.524700001</v>
          </cell>
          <cell r="E67">
            <v>53002242.535699993</v>
          </cell>
          <cell r="F67">
            <v>10290246.24729</v>
          </cell>
          <cell r="I67">
            <v>-22909124.010999992</v>
          </cell>
        </row>
        <row r="68">
          <cell r="A68">
            <v>1201</v>
          </cell>
          <cell r="B68" t="str">
            <v>ADMINISTRACION DE LIQUIDEZ EN TITULOS DE</v>
          </cell>
          <cell r="C68">
            <v>25883565.782110002</v>
          </cell>
          <cell r="D68">
            <v>30072715.297770001</v>
          </cell>
          <cell r="E68">
            <v>53000365.403739996</v>
          </cell>
          <cell r="F68">
            <v>2955915.6761399996</v>
          </cell>
          <cell r="I68">
            <v>-22927650.105969995</v>
          </cell>
        </row>
        <row r="69">
          <cell r="A69">
            <v>120106</v>
          </cell>
          <cell r="B69" t="str">
            <v>CERTIFICADOS DE DEPOSITO A TERMINO</v>
          </cell>
          <cell r="C69">
            <v>25883565.782110002</v>
          </cell>
          <cell r="D69">
            <v>30072715.297770001</v>
          </cell>
          <cell r="E69">
            <v>53000365.403739996</v>
          </cell>
          <cell r="F69">
            <v>2955915.6761399996</v>
          </cell>
          <cell r="I69">
            <v>-22927650.105969995</v>
          </cell>
        </row>
        <row r="70">
          <cell r="A70">
            <v>120144</v>
          </cell>
          <cell r="B70" t="str">
            <v>OTROS CERTIFICADOS</v>
          </cell>
          <cell r="C70">
            <v>0</v>
          </cell>
          <cell r="D70">
            <v>0</v>
          </cell>
          <cell r="E70">
            <v>0</v>
          </cell>
          <cell r="F70">
            <v>0</v>
          </cell>
          <cell r="I70">
            <v>0</v>
          </cell>
        </row>
        <row r="71">
          <cell r="A71">
            <v>12014401</v>
          </cell>
          <cell r="B71" t="str">
            <v>INVERSIONES  REPO</v>
          </cell>
          <cell r="C71">
            <v>0</v>
          </cell>
          <cell r="D71">
            <v>0</v>
          </cell>
          <cell r="E71">
            <v>0</v>
          </cell>
          <cell r="F71">
            <v>0</v>
          </cell>
          <cell r="I71">
            <v>0</v>
          </cell>
        </row>
        <row r="72">
          <cell r="A72">
            <v>1202</v>
          </cell>
          <cell r="B72" t="str">
            <v>ADMINISTRACION DE LIQUIDEZ EN TITULOS PA</v>
          </cell>
          <cell r="C72">
            <v>7244585.6850399999</v>
          </cell>
          <cell r="D72">
            <v>20403.226930000001</v>
          </cell>
          <cell r="E72">
            <v>1428.2260000000001</v>
          </cell>
          <cell r="F72">
            <v>7263560.68597</v>
          </cell>
          <cell r="I72">
            <v>18975.000930000002</v>
          </cell>
        </row>
        <row r="73">
          <cell r="A73">
            <v>120204</v>
          </cell>
          <cell r="B73" t="str">
            <v>DERECHOS EN FONDOS DE VALORES Y FIDUCIAS</v>
          </cell>
          <cell r="C73">
            <v>0</v>
          </cell>
          <cell r="D73">
            <v>0</v>
          </cell>
          <cell r="E73">
            <v>0</v>
          </cell>
          <cell r="F73">
            <v>0</v>
          </cell>
          <cell r="I73">
            <v>0</v>
          </cell>
        </row>
        <row r="74">
          <cell r="A74">
            <v>120290</v>
          </cell>
          <cell r="B74" t="str">
            <v>OTRAS INVERSIONES EN TITULOS PARTICIPATI</v>
          </cell>
          <cell r="C74">
            <v>7244585.6850399999</v>
          </cell>
          <cell r="D74">
            <v>20403.226930000001</v>
          </cell>
          <cell r="E74">
            <v>1428.2260000000001</v>
          </cell>
          <cell r="F74">
            <v>7263560.68597</v>
          </cell>
          <cell r="I74">
            <v>18975.000930000002</v>
          </cell>
        </row>
        <row r="75">
          <cell r="A75">
            <v>1207</v>
          </cell>
          <cell r="B75" t="str">
            <v>INVERSIONES PATRIMONIALES EN ENTIDADES N</v>
          </cell>
          <cell r="C75">
            <v>75774.317620000002</v>
          </cell>
          <cell r="D75">
            <v>0</v>
          </cell>
          <cell r="E75">
            <v>0</v>
          </cell>
          <cell r="F75">
            <v>75774.317620000002</v>
          </cell>
          <cell r="I75">
            <v>0</v>
          </cell>
        </row>
        <row r="76">
          <cell r="A76">
            <v>120755</v>
          </cell>
          <cell r="B76" t="str">
            <v>SOCIEDADES DE ECONOMIA MIXTA</v>
          </cell>
          <cell r="C76">
            <v>75774.317620000002</v>
          </cell>
          <cell r="D76">
            <v>0</v>
          </cell>
          <cell r="E76">
            <v>0</v>
          </cell>
          <cell r="F76">
            <v>75774.317620000002</v>
          </cell>
          <cell r="I76">
            <v>0</v>
          </cell>
        </row>
        <row r="77">
          <cell r="A77">
            <v>1280</v>
          </cell>
          <cell r="B77" t="str">
            <v>PROVISION PARA PROTECCION DE INVERSIONES</v>
          </cell>
          <cell r="C77">
            <v>-4555.5264800000004</v>
          </cell>
          <cell r="D77">
            <v>0</v>
          </cell>
          <cell r="E77">
            <v>448.90595999999999</v>
          </cell>
          <cell r="F77">
            <v>-5004.4324400000005</v>
          </cell>
          <cell r="I77">
            <v>-448.90595999999999</v>
          </cell>
        </row>
        <row r="78">
          <cell r="A78">
            <v>128032</v>
          </cell>
          <cell r="B78" t="str">
            <v>INVERSIONES DE ADMINISTRACION DE LIQUIDE</v>
          </cell>
          <cell r="C78">
            <v>0</v>
          </cell>
          <cell r="D78">
            <v>0</v>
          </cell>
          <cell r="E78">
            <v>0</v>
          </cell>
          <cell r="F78">
            <v>0</v>
          </cell>
          <cell r="I78">
            <v>0</v>
          </cell>
        </row>
        <row r="79">
          <cell r="A79">
            <v>128034</v>
          </cell>
          <cell r="B79" t="str">
            <v>INVERSIONES PATRIMONIALES EN ENTIDADES NO CONTROLADAS</v>
          </cell>
          <cell r="C79">
            <v>-4555.5264800000004</v>
          </cell>
          <cell r="D79">
            <v>0</v>
          </cell>
          <cell r="E79">
            <v>448.90595999999999</v>
          </cell>
          <cell r="F79">
            <v>-5004.4324400000005</v>
          </cell>
          <cell r="I79">
            <v>-448.90595999999999</v>
          </cell>
        </row>
        <row r="80">
          <cell r="A80">
            <v>14</v>
          </cell>
          <cell r="B80" t="str">
            <v>DEUDORES</v>
          </cell>
          <cell r="C80">
            <v>98839397.450169995</v>
          </cell>
          <cell r="D80">
            <v>61633643.390249997</v>
          </cell>
          <cell r="E80">
            <v>61596853.584580004</v>
          </cell>
          <cell r="F80">
            <v>98876187.255840003</v>
          </cell>
          <cell r="I80">
            <v>36789.805669993162</v>
          </cell>
        </row>
        <row r="81">
          <cell r="A81">
            <v>1406</v>
          </cell>
          <cell r="B81" t="str">
            <v>VENTA DE BIENES</v>
          </cell>
          <cell r="C81">
            <v>12071727.449299999</v>
          </cell>
          <cell r="D81">
            <v>1107695.027</v>
          </cell>
          <cell r="E81">
            <v>1195041.3559999999</v>
          </cell>
          <cell r="F81">
            <v>11984381.120299999</v>
          </cell>
          <cell r="I81">
            <v>-87346.328999999911</v>
          </cell>
        </row>
        <row r="82">
          <cell r="A82">
            <v>140606</v>
          </cell>
          <cell r="B82" t="str">
            <v xml:space="preserve">BIENES COMERCIALIZADOS </v>
          </cell>
          <cell r="C82">
            <v>12071727.449299999</v>
          </cell>
          <cell r="D82">
            <v>1107695.027</v>
          </cell>
          <cell r="E82">
            <v>1195041.3559999999</v>
          </cell>
          <cell r="F82">
            <v>11984381.120299999</v>
          </cell>
          <cell r="I82">
            <v>-87346.328999999911</v>
          </cell>
        </row>
        <row r="83">
          <cell r="A83">
            <v>1408</v>
          </cell>
          <cell r="B83" t="str">
            <v>SERVICIOS PUBLICOS</v>
          </cell>
          <cell r="C83">
            <v>83434023.204999998</v>
          </cell>
          <cell r="D83">
            <v>53736246.711999997</v>
          </cell>
          <cell r="E83">
            <v>52729385.016000003</v>
          </cell>
          <cell r="F83">
            <v>84440884.900999993</v>
          </cell>
          <cell r="I83">
            <v>1006861.6959999949</v>
          </cell>
        </row>
        <row r="84">
          <cell r="A84">
            <v>140801</v>
          </cell>
          <cell r="B84" t="str">
            <v>SERVICIO DE ENERGIA</v>
          </cell>
          <cell r="C84">
            <v>51267994.101000004</v>
          </cell>
          <cell r="D84">
            <v>43714494.965999998</v>
          </cell>
          <cell r="E84">
            <v>45361268.016999997</v>
          </cell>
          <cell r="F84">
            <v>49621221.049999997</v>
          </cell>
          <cell r="I84">
            <v>-1646773.050999999</v>
          </cell>
        </row>
        <row r="85">
          <cell r="A85">
            <v>14080101</v>
          </cell>
          <cell r="B85" t="str">
            <v>SECTOR PARTICULAR</v>
          </cell>
          <cell r="C85">
            <v>37429762.517999999</v>
          </cell>
          <cell r="D85">
            <v>36314951.973999999</v>
          </cell>
          <cell r="E85">
            <v>38241701.239</v>
          </cell>
          <cell r="F85">
            <v>35503013.252999999</v>
          </cell>
          <cell r="I85">
            <v>-1926749.2650000006</v>
          </cell>
        </row>
        <row r="86">
          <cell r="A86">
            <v>14080102</v>
          </cell>
          <cell r="B86" t="str">
            <v>SECTOR OFICIAL</v>
          </cell>
          <cell r="C86">
            <v>9970879.8540000003</v>
          </cell>
          <cell r="D86">
            <v>1861215.486</v>
          </cell>
          <cell r="E86">
            <v>1864244.193</v>
          </cell>
          <cell r="F86">
            <v>9967851.1469999999</v>
          </cell>
          <cell r="I86">
            <v>-3028.7069999999367</v>
          </cell>
        </row>
        <row r="87">
          <cell r="A87">
            <v>14080103</v>
          </cell>
          <cell r="B87" t="str">
            <v>ALUMBRADO PUBLICO</v>
          </cell>
          <cell r="C87">
            <v>2626899.0150000001</v>
          </cell>
          <cell r="D87">
            <v>3782144.068</v>
          </cell>
          <cell r="E87">
            <v>3482746.452</v>
          </cell>
          <cell r="F87">
            <v>2926296.6310000001</v>
          </cell>
          <cell r="I87">
            <v>299397.61599999992</v>
          </cell>
        </row>
        <row r="88">
          <cell r="A88">
            <v>14080104</v>
          </cell>
          <cell r="B88" t="str">
            <v>CONTRIBUCIONES</v>
          </cell>
          <cell r="C88">
            <v>1214744.2849999999</v>
          </cell>
          <cell r="D88">
            <v>1695725.497</v>
          </cell>
          <cell r="E88">
            <v>1713729.8470000001</v>
          </cell>
          <cell r="F88">
            <v>1196739.9350000001</v>
          </cell>
          <cell r="I88">
            <v>-18004.350000000093</v>
          </cell>
        </row>
        <row r="89">
          <cell r="A89">
            <v>14080106</v>
          </cell>
          <cell r="B89" t="str">
            <v>CHEQUES DEVUELTOS</v>
          </cell>
          <cell r="C89">
            <v>25708.429</v>
          </cell>
          <cell r="D89">
            <v>60457.940999999999</v>
          </cell>
          <cell r="E89">
            <v>58846.286</v>
          </cell>
          <cell r="F89">
            <v>27320.083999999999</v>
          </cell>
          <cell r="I89">
            <v>1611.6549999999988</v>
          </cell>
        </row>
        <row r="90">
          <cell r="A90">
            <v>140807</v>
          </cell>
          <cell r="B90" t="str">
            <v>SUBSIDIOS SERVICIOS DE ENERGIA</v>
          </cell>
          <cell r="C90">
            <v>32166029.103999998</v>
          </cell>
          <cell r="D90">
            <v>10021751.745999999</v>
          </cell>
          <cell r="E90">
            <v>7368116.9989999998</v>
          </cell>
          <cell r="F90">
            <v>34819663.851000004</v>
          </cell>
          <cell r="I90">
            <v>2653634.7469999995</v>
          </cell>
        </row>
        <row r="91">
          <cell r="A91">
            <v>14080701</v>
          </cell>
          <cell r="B91" t="str">
            <v>ESTRATO UNO</v>
          </cell>
          <cell r="C91">
            <v>0</v>
          </cell>
          <cell r="D91">
            <v>2302939.7209999999</v>
          </cell>
          <cell r="E91">
            <v>2302939.7209999999</v>
          </cell>
          <cell r="F91">
            <v>0</v>
          </cell>
          <cell r="I91">
            <v>0</v>
          </cell>
        </row>
        <row r="92">
          <cell r="A92">
            <v>14080702</v>
          </cell>
          <cell r="B92" t="str">
            <v>ESTRATO DOS</v>
          </cell>
          <cell r="C92">
            <v>0</v>
          </cell>
          <cell r="D92">
            <v>3946475.483</v>
          </cell>
          <cell r="E92">
            <v>3946475.483</v>
          </cell>
          <cell r="F92">
            <v>0</v>
          </cell>
          <cell r="I92">
            <v>0</v>
          </cell>
        </row>
        <row r="93">
          <cell r="A93">
            <v>14080703</v>
          </cell>
          <cell r="B93" t="str">
            <v>ESTRATO TRES</v>
          </cell>
          <cell r="C93">
            <v>0</v>
          </cell>
          <cell r="D93">
            <v>413596.07299999997</v>
          </cell>
          <cell r="E93">
            <v>413596.07299999997</v>
          </cell>
          <cell r="F93">
            <v>0</v>
          </cell>
          <cell r="I93">
            <v>0</v>
          </cell>
        </row>
        <row r="94">
          <cell r="A94">
            <v>14080704</v>
          </cell>
          <cell r="B94" t="str">
            <v>APORTES DE LA NACION Y DEFICIT</v>
          </cell>
          <cell r="C94">
            <v>32166029.103999998</v>
          </cell>
          <cell r="D94">
            <v>3358740.469</v>
          </cell>
          <cell r="E94">
            <v>705105.72199999995</v>
          </cell>
          <cell r="F94">
            <v>34819663.851000004</v>
          </cell>
          <cell r="I94">
            <v>2653634.747</v>
          </cell>
        </row>
        <row r="95">
          <cell r="A95">
            <v>1420</v>
          </cell>
          <cell r="B95" t="str">
            <v>AVANCES Y ANTICIPOS ENTREGADOS</v>
          </cell>
          <cell r="C95">
            <v>1945217.1850000001</v>
          </cell>
          <cell r="D95">
            <v>110979.399</v>
          </cell>
          <cell r="E95">
            <v>243729.10399999999</v>
          </cell>
          <cell r="F95">
            <v>1812467.48</v>
          </cell>
          <cell r="I95">
            <v>-132749.70499999999</v>
          </cell>
        </row>
        <row r="96">
          <cell r="A96">
            <v>142011</v>
          </cell>
          <cell r="B96" t="str">
            <v>AVANCES PARA VIATICOS Y GASTOS DE VIAJE</v>
          </cell>
          <cell r="C96">
            <v>116113.30499999999</v>
          </cell>
          <cell r="D96">
            <v>97753.399000000005</v>
          </cell>
          <cell r="E96">
            <v>132434.101</v>
          </cell>
          <cell r="F96">
            <v>81432.603000000003</v>
          </cell>
          <cell r="I96">
            <v>-34680.70199999999</v>
          </cell>
        </row>
        <row r="97">
          <cell r="A97">
            <v>142012</v>
          </cell>
          <cell r="B97" t="str">
            <v>ANTICIPO PARA ADQUISICION DE BIENES Y SE</v>
          </cell>
          <cell r="C97">
            <v>978911.80900000001</v>
          </cell>
          <cell r="D97">
            <v>0</v>
          </cell>
          <cell r="E97">
            <v>61598.908000000003</v>
          </cell>
          <cell r="F97">
            <v>917312.90099999995</v>
          </cell>
          <cell r="I97">
            <v>-61598.908000000003</v>
          </cell>
        </row>
        <row r="98">
          <cell r="A98">
            <v>142013</v>
          </cell>
          <cell r="B98" t="str">
            <v>ANTICIPO PARA ADQUISICION DE BIENES Y SE</v>
          </cell>
          <cell r="C98">
            <v>837668.00699999998</v>
          </cell>
          <cell r="D98">
            <v>0</v>
          </cell>
          <cell r="E98">
            <v>47496.095000000001</v>
          </cell>
          <cell r="F98">
            <v>790171.91200000001</v>
          </cell>
          <cell r="I98">
            <v>-47496.095000000001</v>
          </cell>
        </row>
        <row r="99">
          <cell r="A99">
            <v>142090</v>
          </cell>
          <cell r="B99" t="str">
            <v>OTROS AVANCES Y ANTICIPOS</v>
          </cell>
          <cell r="C99">
            <v>12524.064</v>
          </cell>
          <cell r="D99">
            <v>13226</v>
          </cell>
          <cell r="E99">
            <v>2200</v>
          </cell>
          <cell r="F99">
            <v>23550.063999999998</v>
          </cell>
          <cell r="I99">
            <v>11026</v>
          </cell>
        </row>
        <row r="100">
          <cell r="A100">
            <v>1422</v>
          </cell>
          <cell r="B100" t="str">
            <v>ANTICIPOS O SALDOS A FAVOR POR IMPUESTOS</v>
          </cell>
          <cell r="C100">
            <v>2868287.92172</v>
          </cell>
          <cell r="D100">
            <v>509744.77124999999</v>
          </cell>
          <cell r="E100">
            <v>160244.065</v>
          </cell>
          <cell r="F100">
            <v>3217788.6279699998</v>
          </cell>
          <cell r="I100">
            <v>349500.70624999999</v>
          </cell>
        </row>
        <row r="101">
          <cell r="A101">
            <v>142201</v>
          </cell>
          <cell r="B101" t="str">
            <v>ANTICIPOS DE IMPUESTO SOBRE LA RENTA</v>
          </cell>
          <cell r="C101">
            <v>0</v>
          </cell>
          <cell r="D101">
            <v>0</v>
          </cell>
          <cell r="E101">
            <v>0</v>
          </cell>
          <cell r="F101">
            <v>0</v>
          </cell>
          <cell r="I101">
            <v>0</v>
          </cell>
        </row>
        <row r="102">
          <cell r="A102">
            <v>142202</v>
          </cell>
          <cell r="B102" t="str">
            <v>RETENCION EN LA FUENTE</v>
          </cell>
          <cell r="C102">
            <v>560818.27471999999</v>
          </cell>
          <cell r="D102">
            <v>337137.10725</v>
          </cell>
          <cell r="E102">
            <v>418.79700000000003</v>
          </cell>
          <cell r="F102">
            <v>897536.58497000008</v>
          </cell>
          <cell r="I102">
            <v>336718.31024999998</v>
          </cell>
        </row>
        <row r="103">
          <cell r="A103">
            <v>14220201</v>
          </cell>
          <cell r="B103" t="str">
            <v>RETENCION EN LA FUENTE QUE NOS PRACTICAR</v>
          </cell>
          <cell r="C103">
            <v>15826.017449999999</v>
          </cell>
          <cell r="D103">
            <v>14973.35787</v>
          </cell>
          <cell r="E103">
            <v>0</v>
          </cell>
          <cell r="F103">
            <v>30799.375319999999</v>
          </cell>
          <cell r="I103">
            <v>14973.35787</v>
          </cell>
        </row>
        <row r="104">
          <cell r="A104">
            <v>14220202</v>
          </cell>
          <cell r="B104" t="str">
            <v>AUTORRETENCION POR INGRESOS OPERACIONALE</v>
          </cell>
          <cell r="C104">
            <v>537504.63926999993</v>
          </cell>
          <cell r="D104">
            <v>322163.74937999999</v>
          </cell>
          <cell r="E104">
            <v>418.79700000000003</v>
          </cell>
          <cell r="F104">
            <v>859249.59164999996</v>
          </cell>
          <cell r="I104">
            <v>321744.95237999997</v>
          </cell>
        </row>
        <row r="105">
          <cell r="A105">
            <v>14220203</v>
          </cell>
          <cell r="B105" t="str">
            <v>AUTORRETENCIONES POR RENDIMIENTOS FINANC</v>
          </cell>
          <cell r="C105">
            <v>7487.6180000000004</v>
          </cell>
          <cell r="D105">
            <v>0</v>
          </cell>
          <cell r="E105">
            <v>0</v>
          </cell>
          <cell r="F105">
            <v>7487.6180000000004</v>
          </cell>
          <cell r="I105">
            <v>0</v>
          </cell>
        </row>
        <row r="106">
          <cell r="A106">
            <v>142203</v>
          </cell>
          <cell r="B106" t="str">
            <v>SALDOS A FAVOR EN LIQUIDACIONES PRIVADAS</v>
          </cell>
          <cell r="C106">
            <v>1396953</v>
          </cell>
          <cell r="D106">
            <v>0</v>
          </cell>
          <cell r="E106">
            <v>0</v>
          </cell>
          <cell r="F106">
            <v>1396953</v>
          </cell>
          <cell r="I106">
            <v>0</v>
          </cell>
        </row>
        <row r="107">
          <cell r="A107">
            <v>14220301</v>
          </cell>
          <cell r="B107" t="str">
            <v>DECLARACIONES DE RENTA Y COMPLEMENTARIOS</v>
          </cell>
          <cell r="C107">
            <v>1396953</v>
          </cell>
          <cell r="D107">
            <v>0</v>
          </cell>
          <cell r="E107">
            <v>0</v>
          </cell>
          <cell r="F107">
            <v>1396953</v>
          </cell>
          <cell r="I107">
            <v>0</v>
          </cell>
        </row>
        <row r="108">
          <cell r="A108">
            <v>142211</v>
          </cell>
          <cell r="B108" t="str">
            <v>ANTICIPO IMPUESTO INDUSTRIA Y COMERCIO</v>
          </cell>
          <cell r="C108">
            <v>910516.647</v>
          </cell>
          <cell r="D108">
            <v>172607.66399999999</v>
          </cell>
          <cell r="E108">
            <v>159825.26800000001</v>
          </cell>
          <cell r="F108">
            <v>923299.04299999995</v>
          </cell>
          <cell r="I108">
            <v>12782.395999999979</v>
          </cell>
        </row>
        <row r="109">
          <cell r="A109">
            <v>1470</v>
          </cell>
          <cell r="B109" t="str">
            <v>OTROS DEUDORES</v>
          </cell>
          <cell r="C109">
            <v>12579660.09757</v>
          </cell>
          <cell r="D109">
            <v>6168634.2889999999</v>
          </cell>
          <cell r="E109">
            <v>6063937.0439999998</v>
          </cell>
          <cell r="F109">
            <v>12684357.342569999</v>
          </cell>
          <cell r="I109">
            <v>104697.24500000011</v>
          </cell>
        </row>
        <row r="110">
          <cell r="A110">
            <v>147008</v>
          </cell>
          <cell r="B110" t="str">
            <v>CUOTAS PARTES DE PENSIONES</v>
          </cell>
          <cell r="C110">
            <v>838354.86919000011</v>
          </cell>
          <cell r="D110">
            <v>0</v>
          </cell>
          <cell r="E110">
            <v>887.18700000000001</v>
          </cell>
          <cell r="F110">
            <v>837467.68219000008</v>
          </cell>
          <cell r="I110">
            <v>-887.18700000000001</v>
          </cell>
        </row>
        <row r="111">
          <cell r="A111">
            <v>147012</v>
          </cell>
          <cell r="B111" t="str">
            <v>CREDITOS A EMPLEADOS</v>
          </cell>
          <cell r="C111">
            <v>4968438.7926700003</v>
          </cell>
          <cell r="D111">
            <v>51233.921999999999</v>
          </cell>
          <cell r="E111">
            <v>50737.192000000003</v>
          </cell>
          <cell r="F111">
            <v>4968935.5226699999</v>
          </cell>
          <cell r="I111">
            <v>496.72999999999593</v>
          </cell>
        </row>
        <row r="112">
          <cell r="A112">
            <v>147090</v>
          </cell>
          <cell r="B112" t="str">
            <v>OTROS DEUDORES</v>
          </cell>
          <cell r="C112">
            <v>6772866.4357099999</v>
          </cell>
          <cell r="D112">
            <v>6117400.3669999996</v>
          </cell>
          <cell r="E112">
            <v>6012312.665</v>
          </cell>
          <cell r="F112">
            <v>6877954.1377100004</v>
          </cell>
          <cell r="I112">
            <v>105087.70199999958</v>
          </cell>
        </row>
        <row r="113">
          <cell r="A113">
            <v>14709001</v>
          </cell>
          <cell r="B113" t="str">
            <v>DEUDORES - OTROS SERV FACTURADOS</v>
          </cell>
          <cell r="C113">
            <v>4018687.4836399998</v>
          </cell>
          <cell r="D113">
            <v>3012014.01</v>
          </cell>
          <cell r="E113">
            <v>3127455.077</v>
          </cell>
          <cell r="F113">
            <v>3903246.41664</v>
          </cell>
          <cell r="I113">
            <v>-115441.06700000027</v>
          </cell>
        </row>
        <row r="114">
          <cell r="A114">
            <v>14709002</v>
          </cell>
          <cell r="B114" t="str">
            <v xml:space="preserve">DEUDORES - OTROS </v>
          </cell>
          <cell r="C114">
            <v>2749349.9520700001</v>
          </cell>
          <cell r="D114">
            <v>3098966.6069999998</v>
          </cell>
          <cell r="E114">
            <v>2873608.838</v>
          </cell>
          <cell r="F114">
            <v>2974707.72107</v>
          </cell>
          <cell r="I114">
            <v>225357.76899999985</v>
          </cell>
        </row>
        <row r="115">
          <cell r="A115">
            <v>14709003</v>
          </cell>
          <cell r="B115" t="str">
            <v>CHEQUES DEVUELTOS</v>
          </cell>
          <cell r="C115">
            <v>4829</v>
          </cell>
          <cell r="D115">
            <v>6419.75</v>
          </cell>
          <cell r="E115">
            <v>11248.75</v>
          </cell>
          <cell r="F115">
            <v>0</v>
          </cell>
          <cell r="I115">
            <v>-4829</v>
          </cell>
        </row>
        <row r="116">
          <cell r="A116">
            <v>1475</v>
          </cell>
          <cell r="B116" t="str">
            <v>DEUDAS DE DIFICIL RECAUDO</v>
          </cell>
          <cell r="C116">
            <v>893547.03200000001</v>
          </cell>
          <cell r="D116">
            <v>343.19200000000001</v>
          </cell>
          <cell r="E116">
            <v>0</v>
          </cell>
          <cell r="F116">
            <v>893890.22400000005</v>
          </cell>
          <cell r="I116">
            <v>343.19200000000001</v>
          </cell>
        </row>
        <row r="117">
          <cell r="A117">
            <v>147515</v>
          </cell>
          <cell r="B117" t="str">
            <v>SERVICIO DE ENERGIA</v>
          </cell>
          <cell r="C117">
            <v>893547.03200000001</v>
          </cell>
          <cell r="D117">
            <v>343.19200000000001</v>
          </cell>
          <cell r="E117">
            <v>0</v>
          </cell>
          <cell r="F117">
            <v>893890.22400000005</v>
          </cell>
          <cell r="I117">
            <v>343.19200000000001</v>
          </cell>
        </row>
        <row r="118">
          <cell r="A118">
            <v>1480</v>
          </cell>
          <cell r="B118" t="str">
            <v>PROVISION PARA DEUDORES (CR)</v>
          </cell>
          <cell r="C118">
            <v>-14953065.44042</v>
          </cell>
          <cell r="D118">
            <v>0</v>
          </cell>
          <cell r="E118">
            <v>1204516.9995799998</v>
          </cell>
          <cell r="F118">
            <v>-16157582.439999999</v>
          </cell>
          <cell r="I118">
            <v>-1204516.9995799998</v>
          </cell>
        </row>
        <row r="119">
          <cell r="A119">
            <v>148019</v>
          </cell>
          <cell r="B119" t="str">
            <v>SERVICIO DE ENERGIA</v>
          </cell>
          <cell r="C119">
            <v>-14953065.44042</v>
          </cell>
          <cell r="D119">
            <v>0</v>
          </cell>
          <cell r="E119">
            <v>1204516.9995799998</v>
          </cell>
          <cell r="F119">
            <v>-16157582.439999999</v>
          </cell>
          <cell r="I119">
            <v>-1204516.9995799998</v>
          </cell>
        </row>
        <row r="120">
          <cell r="A120">
            <v>14801901</v>
          </cell>
          <cell r="B120" t="str">
            <v>PROVISION CUENTAS POR COBRAR</v>
          </cell>
          <cell r="C120">
            <v>-12154440.439999999</v>
          </cell>
          <cell r="D120">
            <v>0</v>
          </cell>
          <cell r="E120">
            <v>968100</v>
          </cell>
          <cell r="F120">
            <v>-13122540.439999999</v>
          </cell>
          <cell r="I120">
            <v>-968100</v>
          </cell>
        </row>
        <row r="121">
          <cell r="A121">
            <v>14801902</v>
          </cell>
          <cell r="B121" t="str">
            <v xml:space="preserve">PROVISION OTRAS CUENTAS POR COBRAR </v>
          </cell>
          <cell r="C121">
            <v>-2798625.0004199999</v>
          </cell>
          <cell r="D121">
            <v>0</v>
          </cell>
          <cell r="E121">
            <v>236416.99958</v>
          </cell>
          <cell r="F121">
            <v>-3035042</v>
          </cell>
          <cell r="I121">
            <v>-236416.99958</v>
          </cell>
        </row>
        <row r="122">
          <cell r="A122">
            <v>15</v>
          </cell>
          <cell r="B122" t="str">
            <v>INVENTARIOS</v>
          </cell>
          <cell r="C122">
            <v>7226160.7786600003</v>
          </cell>
          <cell r="D122">
            <v>1846020.58641</v>
          </cell>
          <cell r="E122">
            <v>1841743.8741300001</v>
          </cell>
          <cell r="F122">
            <v>7230437.4909399999</v>
          </cell>
          <cell r="I122">
            <v>4276.7122799998615</v>
          </cell>
        </row>
        <row r="123">
          <cell r="A123">
            <v>1510</v>
          </cell>
          <cell r="B123" t="str">
            <v>MERCANCIA EN EXISTENCIA</v>
          </cell>
          <cell r="C123">
            <v>1270587.4387100001</v>
          </cell>
          <cell r="D123">
            <v>410479.29706000001</v>
          </cell>
          <cell r="E123">
            <v>362821.22521</v>
          </cell>
          <cell r="F123">
            <v>1318245.5105599998</v>
          </cell>
          <cell r="G123">
            <v>47658.071850000008</v>
          </cell>
          <cell r="I123">
            <v>47658.071850000008</v>
          </cell>
        </row>
        <row r="124">
          <cell r="A124">
            <v>151032</v>
          </cell>
          <cell r="B124" t="str">
            <v>MEDIDORES DE ENERGIA</v>
          </cell>
          <cell r="C124">
            <v>388772.57848000003</v>
          </cell>
          <cell r="D124">
            <v>134779.82880000002</v>
          </cell>
          <cell r="E124">
            <v>89843.836410000004</v>
          </cell>
          <cell r="F124">
            <v>433708.57087</v>
          </cell>
          <cell r="I124">
            <v>44935.992390000014</v>
          </cell>
        </row>
        <row r="125">
          <cell r="A125">
            <v>151090</v>
          </cell>
          <cell r="B125" t="str">
            <v>OTRAS MERCANCIAS EN EXISTENCIA</v>
          </cell>
          <cell r="C125">
            <v>881814.86022999999</v>
          </cell>
          <cell r="D125">
            <v>275699.46825999999</v>
          </cell>
          <cell r="E125">
            <v>272977.38880000002</v>
          </cell>
          <cell r="F125">
            <v>884536.93969000003</v>
          </cell>
          <cell r="I125">
            <v>2722.079459999979</v>
          </cell>
        </row>
        <row r="126">
          <cell r="A126">
            <v>1518</v>
          </cell>
          <cell r="B126" t="str">
            <v>MATERIALES PARA LA PRESTACION DE SERVICI</v>
          </cell>
          <cell r="C126">
            <v>6624220.9753100006</v>
          </cell>
          <cell r="D126">
            <v>1435541.28935</v>
          </cell>
          <cell r="E126">
            <v>1478922.6489200001</v>
          </cell>
          <cell r="F126">
            <v>6580839.6157399993</v>
          </cell>
          <cell r="G126">
            <v>-43381.359570000088</v>
          </cell>
          <cell r="I126">
            <v>-43381.359570000088</v>
          </cell>
        </row>
        <row r="127">
          <cell r="A127">
            <v>151807</v>
          </cell>
          <cell r="B127" t="str">
            <v>REPUESTOS</v>
          </cell>
          <cell r="C127">
            <v>55254.984280000004</v>
          </cell>
          <cell r="D127">
            <v>2018.68669</v>
          </cell>
          <cell r="E127">
            <v>2018.24469</v>
          </cell>
          <cell r="F127">
            <v>55255.42628</v>
          </cell>
          <cell r="I127">
            <v>0.44200000000000728</v>
          </cell>
        </row>
        <row r="128">
          <cell r="A128">
            <v>151808</v>
          </cell>
          <cell r="B128" t="str">
            <v>ELEMENTOS Y ACCESORIOS DE ENERGIA</v>
          </cell>
          <cell r="C128">
            <v>6568965.9910300002</v>
          </cell>
          <cell r="D128">
            <v>1433522.6026600001</v>
          </cell>
          <cell r="E128">
            <v>1476904.40423</v>
          </cell>
          <cell r="F128">
            <v>6525584.18946</v>
          </cell>
          <cell r="I128">
            <v>-43381.801569999894</v>
          </cell>
        </row>
        <row r="129">
          <cell r="A129">
            <v>151890</v>
          </cell>
          <cell r="B129" t="str">
            <v>OTROS MATERIALES</v>
          </cell>
          <cell r="C129">
            <v>0</v>
          </cell>
          <cell r="D129">
            <v>0</v>
          </cell>
          <cell r="E129">
            <v>0</v>
          </cell>
          <cell r="F129">
            <v>0</v>
          </cell>
          <cell r="I129">
            <v>0</v>
          </cell>
        </row>
        <row r="130">
          <cell r="A130">
            <v>1580</v>
          </cell>
          <cell r="B130" t="str">
            <v>PROVISION PARA PROTECCION DE INVENTARIOS</v>
          </cell>
          <cell r="C130">
            <v>-668647.63535999996</v>
          </cell>
          <cell r="D130">
            <v>0</v>
          </cell>
          <cell r="E130">
            <v>0</v>
          </cell>
          <cell r="F130">
            <v>-668647.63535999996</v>
          </cell>
          <cell r="I130">
            <v>0</v>
          </cell>
        </row>
        <row r="131">
          <cell r="A131">
            <v>158009</v>
          </cell>
          <cell r="B131" t="str">
            <v>MATERIALES PARA LA PRESTACION DE S</v>
          </cell>
          <cell r="C131">
            <v>-668647.63535999996</v>
          </cell>
          <cell r="D131">
            <v>0</v>
          </cell>
          <cell r="E131">
            <v>0</v>
          </cell>
          <cell r="F131">
            <v>-668647.63535999996</v>
          </cell>
          <cell r="I131">
            <v>0</v>
          </cell>
        </row>
        <row r="132">
          <cell r="A132">
            <v>158011</v>
          </cell>
          <cell r="B132" t="str">
            <v>INVENTARIOS EN PODER DE TERCEROS</v>
          </cell>
          <cell r="C132">
            <v>0</v>
          </cell>
          <cell r="D132">
            <v>0</v>
          </cell>
          <cell r="E132">
            <v>0</v>
          </cell>
          <cell r="F132">
            <v>0</v>
          </cell>
          <cell r="I132">
            <v>0</v>
          </cell>
        </row>
        <row r="133">
          <cell r="A133">
            <v>16</v>
          </cell>
          <cell r="B133" t="str">
            <v>PROPIEDADES PLANTA Y EQUIPO</v>
          </cell>
          <cell r="C133">
            <v>199156034.36467001</v>
          </cell>
          <cell r="D133">
            <v>8889958.2735099997</v>
          </cell>
          <cell r="E133">
            <v>8195498.7508500004</v>
          </cell>
          <cell r="F133">
            <v>199850493.88733</v>
          </cell>
          <cell r="I133">
            <v>694459.52265999932</v>
          </cell>
        </row>
        <row r="134">
          <cell r="A134">
            <v>1605</v>
          </cell>
          <cell r="B134" t="str">
            <v>TERRENOS</v>
          </cell>
          <cell r="C134">
            <v>1646796.6046099998</v>
          </cell>
          <cell r="D134">
            <v>0</v>
          </cell>
          <cell r="E134">
            <v>0</v>
          </cell>
          <cell r="F134">
            <v>1646796.6046099998</v>
          </cell>
          <cell r="I134">
            <v>0</v>
          </cell>
        </row>
        <row r="135">
          <cell r="A135">
            <v>160501</v>
          </cell>
          <cell r="B135" t="str">
            <v>URBANOS</v>
          </cell>
          <cell r="C135">
            <v>1376007.31299</v>
          </cell>
          <cell r="D135">
            <v>0</v>
          </cell>
          <cell r="E135">
            <v>0</v>
          </cell>
          <cell r="F135">
            <v>1376007.31299</v>
          </cell>
          <cell r="I135">
            <v>0</v>
          </cell>
        </row>
        <row r="136">
          <cell r="A136">
            <v>160502</v>
          </cell>
          <cell r="B136" t="str">
            <v>RURALES</v>
          </cell>
          <cell r="C136">
            <v>270789.29162000003</v>
          </cell>
          <cell r="D136">
            <v>0</v>
          </cell>
          <cell r="E136">
            <v>0</v>
          </cell>
          <cell r="F136">
            <v>270789.29162000003</v>
          </cell>
          <cell r="I136">
            <v>0</v>
          </cell>
        </row>
        <row r="137">
          <cell r="A137">
            <v>160599</v>
          </cell>
          <cell r="B137" t="str">
            <v>AJUSTES POR INFLACION</v>
          </cell>
          <cell r="C137">
            <v>0</v>
          </cell>
          <cell r="D137">
            <v>0</v>
          </cell>
          <cell r="E137">
            <v>0</v>
          </cell>
          <cell r="F137">
            <v>0</v>
          </cell>
          <cell r="I137">
            <v>0</v>
          </cell>
        </row>
        <row r="138">
          <cell r="A138">
            <v>1615</v>
          </cell>
          <cell r="B138" t="str">
            <v>CONSTRUCCIONES EN CURSO</v>
          </cell>
          <cell r="C138">
            <v>15796705.660799999</v>
          </cell>
          <cell r="D138">
            <v>2330825.40062</v>
          </cell>
          <cell r="E138">
            <v>1836735.0114500001</v>
          </cell>
          <cell r="F138">
            <v>16290796.049969999</v>
          </cell>
          <cell r="I138">
            <v>494090.38916999986</v>
          </cell>
        </row>
        <row r="139">
          <cell r="A139">
            <v>161501</v>
          </cell>
          <cell r="B139" t="str">
            <v>EDIFICACIONES</v>
          </cell>
          <cell r="C139">
            <v>625307.26300000004</v>
          </cell>
          <cell r="D139">
            <v>0</v>
          </cell>
          <cell r="E139">
            <v>0</v>
          </cell>
          <cell r="F139">
            <v>625307.26300000004</v>
          </cell>
          <cell r="I139">
            <v>0</v>
          </cell>
        </row>
        <row r="140">
          <cell r="A140">
            <v>161505</v>
          </cell>
          <cell r="B140" t="str">
            <v>REDES LINEAS Y CABLES</v>
          </cell>
          <cell r="C140">
            <v>15171398.397799999</v>
          </cell>
          <cell r="D140">
            <v>2330825.40062</v>
          </cell>
          <cell r="E140">
            <v>1836735.0114500001</v>
          </cell>
          <cell r="F140">
            <v>15665488.786969999</v>
          </cell>
          <cell r="I140">
            <v>494090.38916999986</v>
          </cell>
        </row>
        <row r="141">
          <cell r="A141">
            <v>16150500</v>
          </cell>
          <cell r="B141" t="str">
            <v>OBRAS CONSTRUCCION REDES</v>
          </cell>
          <cell r="C141">
            <v>15171398.397799999</v>
          </cell>
          <cell r="D141">
            <v>2330825.40062</v>
          </cell>
          <cell r="E141">
            <v>1836735.0114500001</v>
          </cell>
          <cell r="F141">
            <v>15665488.786969999</v>
          </cell>
          <cell r="I141">
            <v>494090.38916999986</v>
          </cell>
        </row>
        <row r="142">
          <cell r="A142">
            <v>1615050000</v>
          </cell>
          <cell r="B142" t="str">
            <v>MATERIALES PARA REMODELACION</v>
          </cell>
          <cell r="C142">
            <v>5315659.9592299992</v>
          </cell>
          <cell r="D142">
            <v>795242.01651999995</v>
          </cell>
          <cell r="E142">
            <v>1175857.0471900001</v>
          </cell>
          <cell r="F142">
            <v>4935044.9285600008</v>
          </cell>
          <cell r="I142">
            <v>-380615.03067000012</v>
          </cell>
        </row>
        <row r="143">
          <cell r="A143">
            <v>1615050001</v>
          </cell>
          <cell r="B143" t="str">
            <v>REMODELACION REDES CUCUTA</v>
          </cell>
          <cell r="C143">
            <v>8102545.0768599994</v>
          </cell>
          <cell r="D143">
            <v>1230523.3385999999</v>
          </cell>
          <cell r="E143">
            <v>221501.16766000001</v>
          </cell>
          <cell r="F143">
            <v>9111567.2478</v>
          </cell>
          <cell r="I143">
            <v>1009022.1709399999</v>
          </cell>
        </row>
        <row r="144">
          <cell r="A144">
            <v>1615050002</v>
          </cell>
          <cell r="B144" t="str">
            <v>REMODELACION REDES PAMPLONA</v>
          </cell>
          <cell r="C144">
            <v>137073.90708999999</v>
          </cell>
          <cell r="D144">
            <v>86969.977440000002</v>
          </cell>
          <cell r="E144">
            <v>0</v>
          </cell>
          <cell r="F144">
            <v>224043.88453000001</v>
          </cell>
          <cell r="I144">
            <v>86969.977440000002</v>
          </cell>
        </row>
        <row r="145">
          <cell r="A145">
            <v>1615050003</v>
          </cell>
          <cell r="B145" t="str">
            <v>REMODELACION REDES OCAÑA</v>
          </cell>
          <cell r="C145">
            <v>221127.82584</v>
          </cell>
          <cell r="D145">
            <v>13219.440259999999</v>
          </cell>
          <cell r="E145">
            <v>0</v>
          </cell>
          <cell r="F145">
            <v>234347.26610000001</v>
          </cell>
          <cell r="I145">
            <v>13219.440259999999</v>
          </cell>
        </row>
        <row r="146">
          <cell r="A146">
            <v>1615050004</v>
          </cell>
          <cell r="B146" t="str">
            <v>REMODELACION REDES TIBU</v>
          </cell>
          <cell r="C146">
            <v>983665.51916999999</v>
          </cell>
          <cell r="D146">
            <v>128739.08056999999</v>
          </cell>
          <cell r="E146">
            <v>438837.06637999997</v>
          </cell>
          <cell r="F146">
            <v>673567.53336</v>
          </cell>
          <cell r="I146">
            <v>-310097.98580999998</v>
          </cell>
        </row>
        <row r="147">
          <cell r="A147">
            <v>1615050005</v>
          </cell>
          <cell r="B147" t="str">
            <v>REMODELACION REDES AGUACHICA</v>
          </cell>
          <cell r="C147">
            <v>411326.10961000004</v>
          </cell>
          <cell r="D147">
            <v>76131.547230000011</v>
          </cell>
          <cell r="E147">
            <v>539.73021999999992</v>
          </cell>
          <cell r="F147">
            <v>486917.92661999998</v>
          </cell>
          <cell r="I147">
            <v>75591.817010000013</v>
          </cell>
        </row>
        <row r="148">
          <cell r="A148">
            <v>1635</v>
          </cell>
          <cell r="B148" t="str">
            <v>BIENES MUEBLES EN BODEGA</v>
          </cell>
          <cell r="C148">
            <v>3922098.03</v>
          </cell>
          <cell r="D148">
            <v>4539205.2960000001</v>
          </cell>
          <cell r="E148">
            <v>4945822.4239999996</v>
          </cell>
          <cell r="F148">
            <v>3515480.9019999998</v>
          </cell>
          <cell r="I148">
            <v>-406617.12799999956</v>
          </cell>
        </row>
        <row r="149">
          <cell r="A149">
            <v>163501</v>
          </cell>
          <cell r="B149" t="str">
            <v>MAQUINARIA Y EQUIPO</v>
          </cell>
          <cell r="C149">
            <v>332449.092</v>
          </cell>
          <cell r="D149">
            <v>83398.2</v>
          </cell>
          <cell r="E149">
            <v>0</v>
          </cell>
          <cell r="F149">
            <v>415847.29200000002</v>
          </cell>
          <cell r="I149">
            <v>83398.2</v>
          </cell>
        </row>
        <row r="150">
          <cell r="A150">
            <v>163503</v>
          </cell>
          <cell r="B150" t="str">
            <v>MUEBLES ENSERES Y EQUIPO DE OFICINA</v>
          </cell>
          <cell r="C150">
            <v>20150.001</v>
          </cell>
          <cell r="D150">
            <v>10331.248</v>
          </cell>
          <cell r="E150">
            <v>17806.810000000001</v>
          </cell>
          <cell r="F150">
            <v>12674.439</v>
          </cell>
          <cell r="I150">
            <v>-7475.5620000000017</v>
          </cell>
        </row>
        <row r="151">
          <cell r="A151">
            <v>163504</v>
          </cell>
          <cell r="B151" t="str">
            <v>EQUIPO DE COMUNICACION Y COMPUTACION</v>
          </cell>
          <cell r="C151">
            <v>364853.14899999998</v>
          </cell>
          <cell r="D151">
            <v>0</v>
          </cell>
          <cell r="E151">
            <v>34443.642</v>
          </cell>
          <cell r="F151">
            <v>330409.50699999998</v>
          </cell>
          <cell r="I151">
            <v>-34443.642</v>
          </cell>
        </row>
        <row r="152">
          <cell r="A152">
            <v>16350401</v>
          </cell>
          <cell r="B152" t="str">
            <v>EQUIPO COMPUTACION-OFIMATICA</v>
          </cell>
          <cell r="C152">
            <v>17052</v>
          </cell>
          <cell r="D152">
            <v>0</v>
          </cell>
          <cell r="E152">
            <v>17052</v>
          </cell>
          <cell r="F152">
            <v>0</v>
          </cell>
          <cell r="I152">
            <v>-17052</v>
          </cell>
        </row>
        <row r="153">
          <cell r="A153">
            <v>16350402</v>
          </cell>
          <cell r="B153" t="str">
            <v>EQUIPO DE COMUNICACION DE VOZ</v>
          </cell>
          <cell r="C153">
            <v>8855.5439999999999</v>
          </cell>
          <cell r="D153">
            <v>0</v>
          </cell>
          <cell r="E153">
            <v>1144.972</v>
          </cell>
          <cell r="F153">
            <v>7710.5720000000001</v>
          </cell>
          <cell r="I153">
            <v>-1144.972</v>
          </cell>
        </row>
        <row r="154">
          <cell r="A154">
            <v>16350403</v>
          </cell>
          <cell r="B154" t="str">
            <v>EQUIPO DE COMUNICACION DE DATOS</v>
          </cell>
          <cell r="C154">
            <v>338945.60499999998</v>
          </cell>
          <cell r="D154">
            <v>0</v>
          </cell>
          <cell r="E154">
            <v>16246.67</v>
          </cell>
          <cell r="F154">
            <v>322698.935</v>
          </cell>
          <cell r="I154">
            <v>-16246.67</v>
          </cell>
        </row>
        <row r="155">
          <cell r="A155">
            <v>163505</v>
          </cell>
          <cell r="B155" t="str">
            <v>EQUIPO DE TRANSPORTE TRACCION Y ELEVACIO</v>
          </cell>
          <cell r="C155">
            <v>205969.6</v>
          </cell>
          <cell r="D155">
            <v>0</v>
          </cell>
          <cell r="E155">
            <v>205969.6</v>
          </cell>
          <cell r="F155">
            <v>0</v>
          </cell>
          <cell r="I155">
            <v>-205969.6</v>
          </cell>
        </row>
        <row r="156">
          <cell r="A156">
            <v>163507</v>
          </cell>
          <cell r="B156" t="str">
            <v>REDES LINEAS Y CABLES</v>
          </cell>
          <cell r="C156">
            <v>431798.63199999998</v>
          </cell>
          <cell r="D156">
            <v>122406.17600000001</v>
          </cell>
          <cell r="E156">
            <v>98620.376000000004</v>
          </cell>
          <cell r="F156">
            <v>455584.43199999997</v>
          </cell>
          <cell r="I156">
            <v>23785.800000000003</v>
          </cell>
        </row>
        <row r="157">
          <cell r="A157">
            <v>163590</v>
          </cell>
          <cell r="B157" t="str">
            <v>OTROS BIENES MUEBLES EN BODEGA</v>
          </cell>
          <cell r="C157">
            <v>2566877.5559999999</v>
          </cell>
          <cell r="D157">
            <v>4323069.6720000003</v>
          </cell>
          <cell r="E157">
            <v>4588981.9960000003</v>
          </cell>
          <cell r="F157">
            <v>2300965.2319999998</v>
          </cell>
          <cell r="I157">
            <v>-265912.32400000002</v>
          </cell>
        </row>
        <row r="158">
          <cell r="A158">
            <v>1640</v>
          </cell>
          <cell r="B158" t="str">
            <v>EDIFICACIONES</v>
          </cell>
          <cell r="C158">
            <v>17434899.810589999</v>
          </cell>
          <cell r="D158">
            <v>0</v>
          </cell>
          <cell r="E158">
            <v>0</v>
          </cell>
          <cell r="F158">
            <v>17434899.810589999</v>
          </cell>
          <cell r="I158">
            <v>0</v>
          </cell>
        </row>
        <row r="159">
          <cell r="A159">
            <v>164001</v>
          </cell>
          <cell r="B159" t="str">
            <v>EDIFICIOS Y CASAS</v>
          </cell>
          <cell r="C159">
            <v>15500750.679169999</v>
          </cell>
          <cell r="D159">
            <v>0</v>
          </cell>
          <cell r="E159">
            <v>0</v>
          </cell>
          <cell r="F159">
            <v>15500750.679169999</v>
          </cell>
          <cell r="I159">
            <v>0</v>
          </cell>
        </row>
        <row r="160">
          <cell r="A160">
            <v>164002</v>
          </cell>
          <cell r="B160" t="str">
            <v>OFICINAS</v>
          </cell>
          <cell r="C160">
            <v>1934149.13142</v>
          </cell>
          <cell r="D160">
            <v>0</v>
          </cell>
          <cell r="E160">
            <v>0</v>
          </cell>
          <cell r="F160">
            <v>1934149.13142</v>
          </cell>
          <cell r="I160">
            <v>0</v>
          </cell>
        </row>
        <row r="161">
          <cell r="A161">
            <v>164099</v>
          </cell>
          <cell r="B161" t="str">
            <v>AJUSTES POR INFLACION</v>
          </cell>
          <cell r="C161">
            <v>0</v>
          </cell>
          <cell r="D161">
            <v>0</v>
          </cell>
          <cell r="E161">
            <v>0</v>
          </cell>
          <cell r="F161">
            <v>0</v>
          </cell>
          <cell r="I161">
            <v>0</v>
          </cell>
        </row>
        <row r="162">
          <cell r="A162">
            <v>1645</v>
          </cell>
          <cell r="B162" t="str">
            <v>PLANTAS DUCTOS Y TUNELES</v>
          </cell>
          <cell r="C162">
            <v>34677498.965369999</v>
          </cell>
          <cell r="D162">
            <v>1374425.1237600001</v>
          </cell>
          <cell r="E162">
            <v>27745.38176</v>
          </cell>
          <cell r="F162">
            <v>36024178.707370006</v>
          </cell>
          <cell r="I162">
            <v>1346679.7420000001</v>
          </cell>
        </row>
        <row r="163">
          <cell r="A163">
            <v>164501</v>
          </cell>
          <cell r="B163" t="str">
            <v>PLANTAS DE GENERACION</v>
          </cell>
          <cell r="C163">
            <v>194836.8628</v>
          </cell>
          <cell r="D163">
            <v>0</v>
          </cell>
          <cell r="E163">
            <v>0</v>
          </cell>
          <cell r="F163">
            <v>194836.8628</v>
          </cell>
          <cell r="I163">
            <v>0</v>
          </cell>
        </row>
        <row r="164">
          <cell r="A164">
            <v>164512</v>
          </cell>
          <cell r="B164" t="str">
            <v>SUBESTACIONES Y ESTACIONES DE REGULACION</v>
          </cell>
          <cell r="C164">
            <v>34482662.102569997</v>
          </cell>
          <cell r="D164">
            <v>1374425.1237600001</v>
          </cell>
          <cell r="E164">
            <v>27745.38176</v>
          </cell>
          <cell r="F164">
            <v>35829341.844569996</v>
          </cell>
          <cell r="I164">
            <v>1346679.7420000001</v>
          </cell>
        </row>
        <row r="165">
          <cell r="A165">
            <v>164599</v>
          </cell>
          <cell r="B165" t="str">
            <v>AJUSTES POR INFLACION</v>
          </cell>
          <cell r="C165">
            <v>0</v>
          </cell>
          <cell r="D165">
            <v>0</v>
          </cell>
          <cell r="E165">
            <v>0</v>
          </cell>
          <cell r="F165">
            <v>0</v>
          </cell>
          <cell r="I165">
            <v>0</v>
          </cell>
        </row>
        <row r="166">
          <cell r="A166">
            <v>1650</v>
          </cell>
          <cell r="B166" t="str">
            <v>REDES LINEAS Y CABLES</v>
          </cell>
          <cell r="C166">
            <v>271553942.41135001</v>
          </cell>
          <cell r="D166">
            <v>109829.18706</v>
          </cell>
          <cell r="E166">
            <v>51229.816350000001</v>
          </cell>
          <cell r="F166">
            <v>271612541.78206003</v>
          </cell>
          <cell r="I166">
            <v>58599.370709999996</v>
          </cell>
        </row>
        <row r="167">
          <cell r="A167">
            <v>165002</v>
          </cell>
          <cell r="B167" t="str">
            <v>REDES DE DISTRIBUCION</v>
          </cell>
          <cell r="C167">
            <v>271553942.41135001</v>
          </cell>
          <cell r="D167">
            <v>109829.18706</v>
          </cell>
          <cell r="E167">
            <v>51229.816350000001</v>
          </cell>
          <cell r="F167">
            <v>271612541.78206003</v>
          </cell>
          <cell r="I167">
            <v>58599.370709999996</v>
          </cell>
        </row>
        <row r="168">
          <cell r="A168">
            <v>16500201</v>
          </cell>
          <cell r="B168" t="str">
            <v>REDES Y LINEAS DE DISTRIBUCION</v>
          </cell>
          <cell r="C168">
            <v>213311660.50983998</v>
          </cell>
          <cell r="D168">
            <v>45178.517999999996</v>
          </cell>
          <cell r="E168">
            <v>22589.258999999998</v>
          </cell>
          <cell r="F168">
            <v>213334249.76883999</v>
          </cell>
          <cell r="I168">
            <v>22589.258999999998</v>
          </cell>
        </row>
        <row r="169">
          <cell r="A169">
            <v>16500202</v>
          </cell>
          <cell r="B169" t="str">
            <v>EQUIPOS DE MACROMEDICION</v>
          </cell>
          <cell r="C169">
            <v>87696</v>
          </cell>
          <cell r="D169">
            <v>0</v>
          </cell>
          <cell r="E169">
            <v>0</v>
          </cell>
          <cell r="F169">
            <v>87696</v>
          </cell>
          <cell r="I169">
            <v>0</v>
          </cell>
        </row>
        <row r="170">
          <cell r="A170">
            <v>16500203</v>
          </cell>
          <cell r="B170" t="str">
            <v>TRANSFORMADORES DE DISTRIBUCION</v>
          </cell>
          <cell r="C170">
            <v>58154585.90151</v>
          </cell>
          <cell r="D170">
            <v>64650.66906</v>
          </cell>
          <cell r="E170">
            <v>28640.557350000003</v>
          </cell>
          <cell r="F170">
            <v>58190596.013220005</v>
          </cell>
          <cell r="I170">
            <v>36010.111709999997</v>
          </cell>
        </row>
        <row r="171">
          <cell r="A171">
            <v>165099</v>
          </cell>
          <cell r="B171" t="str">
            <v>AJUSTES POR INFLACION</v>
          </cell>
          <cell r="C171">
            <v>0</v>
          </cell>
          <cell r="D171">
            <v>0</v>
          </cell>
          <cell r="E171">
            <v>0</v>
          </cell>
          <cell r="F171">
            <v>0</v>
          </cell>
          <cell r="I171">
            <v>0</v>
          </cell>
        </row>
        <row r="172">
          <cell r="A172">
            <v>1655</v>
          </cell>
          <cell r="B172" t="str">
            <v>MAQUINARIA Y EQUIPO</v>
          </cell>
          <cell r="C172">
            <v>4860118.0306099998</v>
          </cell>
          <cell r="D172">
            <v>0</v>
          </cell>
          <cell r="E172">
            <v>0</v>
          </cell>
          <cell r="F172">
            <v>4860118.0306099998</v>
          </cell>
          <cell r="I172">
            <v>0</v>
          </cell>
        </row>
        <row r="173">
          <cell r="A173">
            <v>165511</v>
          </cell>
          <cell r="B173" t="str">
            <v>HERRAMIENTAS Y ACCESORIOS</v>
          </cell>
          <cell r="C173">
            <v>2573292.23361</v>
          </cell>
          <cell r="D173">
            <v>0</v>
          </cell>
          <cell r="E173">
            <v>0</v>
          </cell>
          <cell r="F173">
            <v>2573292.23361</v>
          </cell>
          <cell r="I173">
            <v>0</v>
          </cell>
        </row>
        <row r="174">
          <cell r="A174">
            <v>165590</v>
          </cell>
          <cell r="B174" t="str">
            <v>OTRA MAQUINARIA Y EQUIPO</v>
          </cell>
          <cell r="C174">
            <v>2286825.7969999998</v>
          </cell>
          <cell r="D174">
            <v>0</v>
          </cell>
          <cell r="E174">
            <v>0</v>
          </cell>
          <cell r="F174">
            <v>2286825.7969999998</v>
          </cell>
          <cell r="I174">
            <v>0</v>
          </cell>
        </row>
        <row r="175">
          <cell r="A175">
            <v>165599</v>
          </cell>
          <cell r="B175" t="str">
            <v>AJUSTES POR INFLACION</v>
          </cell>
          <cell r="C175">
            <v>0</v>
          </cell>
          <cell r="D175">
            <v>0</v>
          </cell>
          <cell r="E175">
            <v>0</v>
          </cell>
          <cell r="F175">
            <v>0</v>
          </cell>
          <cell r="I175">
            <v>0</v>
          </cell>
        </row>
        <row r="176">
          <cell r="A176">
            <v>1665</v>
          </cell>
          <cell r="B176" t="str">
            <v>MUEBLES ENSERES Y EQUIPO DE OFICINA</v>
          </cell>
          <cell r="C176">
            <v>2418215.85518</v>
          </cell>
          <cell r="D176">
            <v>17806.810000000001</v>
          </cell>
          <cell r="E176">
            <v>9890.7308699999994</v>
          </cell>
          <cell r="F176">
            <v>2426131.9343099999</v>
          </cell>
          <cell r="I176">
            <v>7916.0791300000019</v>
          </cell>
        </row>
        <row r="177">
          <cell r="A177">
            <v>166501</v>
          </cell>
          <cell r="B177" t="str">
            <v>MUEBLES Y ENSERES</v>
          </cell>
          <cell r="C177">
            <v>1636293.09953</v>
          </cell>
          <cell r="D177">
            <v>17806.810000000001</v>
          </cell>
          <cell r="E177">
            <v>4972.3308699999998</v>
          </cell>
          <cell r="F177">
            <v>1649127.5786600001</v>
          </cell>
          <cell r="I177">
            <v>12834.479130000002</v>
          </cell>
        </row>
        <row r="178">
          <cell r="A178">
            <v>166502</v>
          </cell>
          <cell r="B178" t="str">
            <v>EQUIPO Y MAQUINA DE OFICINA</v>
          </cell>
          <cell r="C178">
            <v>781922.75564999995</v>
          </cell>
          <cell r="D178">
            <v>0</v>
          </cell>
          <cell r="E178">
            <v>4918.3999999999996</v>
          </cell>
          <cell r="F178">
            <v>777004.35564999992</v>
          </cell>
          <cell r="I178">
            <v>-4918.3999999999996</v>
          </cell>
        </row>
        <row r="179">
          <cell r="A179">
            <v>166599</v>
          </cell>
          <cell r="B179" t="str">
            <v>AJUSTES POR INFLACION</v>
          </cell>
          <cell r="C179">
            <v>0</v>
          </cell>
          <cell r="D179">
            <v>0</v>
          </cell>
          <cell r="E179">
            <v>0</v>
          </cell>
          <cell r="F179">
            <v>0</v>
          </cell>
          <cell r="I179">
            <v>0</v>
          </cell>
        </row>
        <row r="180">
          <cell r="A180">
            <v>1670</v>
          </cell>
          <cell r="B180" t="str">
            <v>EQUIPOS DE COMUNICACION Y COMPUTACION</v>
          </cell>
          <cell r="C180">
            <v>9061704.0363799985</v>
          </cell>
          <cell r="D180">
            <v>133538.06065999999</v>
          </cell>
          <cell r="E180">
            <v>119861.72626000001</v>
          </cell>
          <cell r="F180">
            <v>9075380.3707800005</v>
          </cell>
          <cell r="I180">
            <v>13676.334399999978</v>
          </cell>
        </row>
        <row r="181">
          <cell r="A181">
            <v>167001</v>
          </cell>
          <cell r="B181" t="str">
            <v>EQUIPO DE COMUNICACION</v>
          </cell>
          <cell r="C181">
            <v>991347.91812000005</v>
          </cell>
          <cell r="D181">
            <v>5491.4120000000003</v>
          </cell>
          <cell r="E181">
            <v>8891.7967200000003</v>
          </cell>
          <cell r="F181">
            <v>987947.53339999996</v>
          </cell>
          <cell r="I181">
            <v>-3400.38472</v>
          </cell>
        </row>
        <row r="182">
          <cell r="A182">
            <v>167002</v>
          </cell>
          <cell r="B182" t="str">
            <v>EQUIPO DE COMPUTACION</v>
          </cell>
          <cell r="C182">
            <v>4088867.2456</v>
          </cell>
          <cell r="D182">
            <v>20371.52792</v>
          </cell>
          <cell r="E182">
            <v>13240.83483</v>
          </cell>
          <cell r="F182">
            <v>4095997.9386900002</v>
          </cell>
          <cell r="I182">
            <v>7130.6930900000007</v>
          </cell>
        </row>
        <row r="183">
          <cell r="A183">
            <v>167004</v>
          </cell>
          <cell r="B183" t="str">
            <v>SATELITES Y ANTENAS</v>
          </cell>
          <cell r="C183">
            <v>20806.566139999999</v>
          </cell>
          <cell r="D183">
            <v>0</v>
          </cell>
          <cell r="E183">
            <v>0</v>
          </cell>
          <cell r="F183">
            <v>20806.566139999999</v>
          </cell>
          <cell r="I183">
            <v>0</v>
          </cell>
        </row>
        <row r="184">
          <cell r="A184">
            <v>167090</v>
          </cell>
          <cell r="B184" t="str">
            <v>OTROS EQUIPOS DE COMUNICACION Y COMPUTAC</v>
          </cell>
          <cell r="C184">
            <v>3960682.3065200001</v>
          </cell>
          <cell r="D184">
            <v>107675.12074</v>
          </cell>
          <cell r="E184">
            <v>97729.09470999999</v>
          </cell>
          <cell r="F184">
            <v>3970628.3325500004</v>
          </cell>
          <cell r="I184">
            <v>9946.0260300000082</v>
          </cell>
        </row>
        <row r="185">
          <cell r="A185">
            <v>167099</v>
          </cell>
          <cell r="B185" t="str">
            <v>AJUSTES POR INFLACION</v>
          </cell>
          <cell r="C185">
            <v>0</v>
          </cell>
          <cell r="D185">
            <v>0</v>
          </cell>
          <cell r="E185">
            <v>0</v>
          </cell>
          <cell r="F185">
            <v>0</v>
          </cell>
          <cell r="I185">
            <v>0</v>
          </cell>
        </row>
        <row r="186">
          <cell r="A186">
            <v>1675</v>
          </cell>
          <cell r="B186" t="str">
            <v>EQUIPO DE TRANSPORTE TRACCION Y ELEVACIO</v>
          </cell>
          <cell r="C186">
            <v>4457559.2742299996</v>
          </cell>
          <cell r="D186">
            <v>205969.6</v>
          </cell>
          <cell r="E186">
            <v>0</v>
          </cell>
          <cell r="F186">
            <v>4663528.8742299993</v>
          </cell>
          <cell r="I186">
            <v>205969.6</v>
          </cell>
        </row>
        <row r="187">
          <cell r="A187">
            <v>167502</v>
          </cell>
          <cell r="B187" t="str">
            <v>TERRESTRE</v>
          </cell>
          <cell r="C187">
            <v>4457559.2742299996</v>
          </cell>
          <cell r="D187">
            <v>205969.6</v>
          </cell>
          <cell r="E187">
            <v>0</v>
          </cell>
          <cell r="F187">
            <v>4663528.8742299993</v>
          </cell>
          <cell r="I187">
            <v>205969.6</v>
          </cell>
        </row>
        <row r="188">
          <cell r="A188">
            <v>167506</v>
          </cell>
          <cell r="B188" t="str">
            <v>DE ELEVACION</v>
          </cell>
          <cell r="C188">
            <v>0</v>
          </cell>
          <cell r="D188">
            <v>0</v>
          </cell>
          <cell r="E188">
            <v>0</v>
          </cell>
          <cell r="F188">
            <v>0</v>
          </cell>
          <cell r="I188">
            <v>0</v>
          </cell>
        </row>
        <row r="189">
          <cell r="A189">
            <v>167599</v>
          </cell>
          <cell r="B189" t="str">
            <v>AJUSTES POR INFLACION</v>
          </cell>
          <cell r="C189">
            <v>0</v>
          </cell>
          <cell r="D189">
            <v>0</v>
          </cell>
          <cell r="E189">
            <v>0</v>
          </cell>
          <cell r="F189">
            <v>0</v>
          </cell>
          <cell r="I189">
            <v>0</v>
          </cell>
        </row>
        <row r="190">
          <cell r="A190">
            <v>1685</v>
          </cell>
          <cell r="B190" t="str">
            <v>DEPRECIACION ACUMULADA (CR)</v>
          </cell>
          <cell r="C190">
            <v>-172616676.0566</v>
          </cell>
          <cell r="D190">
            <v>175604.59969</v>
          </cell>
          <cell r="E190">
            <v>1202811.1318399999</v>
          </cell>
          <cell r="F190">
            <v>-173643882.58875</v>
          </cell>
          <cell r="I190">
            <v>-1027206.5321499999</v>
          </cell>
        </row>
        <row r="191">
          <cell r="A191">
            <v>168501</v>
          </cell>
          <cell r="B191" t="str">
            <v>EDIFICACIONES</v>
          </cell>
          <cell r="C191">
            <v>-5540918.8795200009</v>
          </cell>
          <cell r="D191">
            <v>0</v>
          </cell>
          <cell r="E191">
            <v>30970.358640000002</v>
          </cell>
          <cell r="F191">
            <v>-5571889.2381600002</v>
          </cell>
          <cell r="I191">
            <v>-30970.358640000002</v>
          </cell>
        </row>
        <row r="192">
          <cell r="A192">
            <v>168502</v>
          </cell>
          <cell r="B192" t="str">
            <v>PLANTAS DUCTOS Y TUNELES</v>
          </cell>
          <cell r="C192">
            <v>-18217627.145290002</v>
          </cell>
          <cell r="D192">
            <v>6803.0659800000003</v>
          </cell>
          <cell r="E192">
            <v>175017.61447999999</v>
          </cell>
          <cell r="F192">
            <v>-18385841.69379</v>
          </cell>
          <cell r="I192">
            <v>-168214.54849999998</v>
          </cell>
        </row>
        <row r="193">
          <cell r="A193">
            <v>168503</v>
          </cell>
          <cell r="B193" t="str">
            <v>REDES LINEAS Y CABLES</v>
          </cell>
          <cell r="C193">
            <v>-135653307.55155998</v>
          </cell>
          <cell r="D193">
            <v>22159.15137</v>
          </cell>
          <cell r="E193">
            <v>743443.01275999995</v>
          </cell>
          <cell r="F193">
            <v>-136374591.41295001</v>
          </cell>
          <cell r="I193">
            <v>-721283.86138999998</v>
          </cell>
        </row>
        <row r="194">
          <cell r="A194">
            <v>168504</v>
          </cell>
          <cell r="B194" t="str">
            <v>MAQUINARIA Y EQUIPO</v>
          </cell>
          <cell r="C194">
            <v>-1917497.6584000001</v>
          </cell>
          <cell r="D194">
            <v>0</v>
          </cell>
          <cell r="E194">
            <v>23884.02608</v>
          </cell>
          <cell r="F194">
            <v>-1941381.6844800001</v>
          </cell>
          <cell r="I194">
            <v>-23884.02608</v>
          </cell>
        </row>
        <row r="195">
          <cell r="A195">
            <v>168506</v>
          </cell>
          <cell r="B195" t="str">
            <v>MUEBLES ENSERES Y EQUIPO DE OFICINA</v>
          </cell>
          <cell r="C195">
            <v>-1342509.9609000001</v>
          </cell>
          <cell r="D195">
            <v>9890.7308699999994</v>
          </cell>
          <cell r="E195">
            <v>18943.181659999998</v>
          </cell>
          <cell r="F195">
            <v>-1351562.41169</v>
          </cell>
          <cell r="I195">
            <v>-9052.450789999999</v>
          </cell>
        </row>
        <row r="196">
          <cell r="A196">
            <v>168507</v>
          </cell>
          <cell r="B196" t="str">
            <v>EQUIPOS DE COMUNICACION Y COMPUTACION</v>
          </cell>
          <cell r="C196">
            <v>-7214006.2443199996</v>
          </cell>
          <cell r="D196">
            <v>136751.65147000001</v>
          </cell>
          <cell r="E196">
            <v>184053.56436000002</v>
          </cell>
          <cell r="F196">
            <v>-7261308.1572099999</v>
          </cell>
          <cell r="I196">
            <v>-47301.912890000007</v>
          </cell>
        </row>
        <row r="197">
          <cell r="A197">
            <v>168508</v>
          </cell>
          <cell r="B197" t="str">
            <v>EQUIPOS DE TRANSPORTE TRACCION Y ELEVACI</v>
          </cell>
          <cell r="C197">
            <v>-2730808.6166099999</v>
          </cell>
          <cell r="D197">
            <v>0</v>
          </cell>
          <cell r="E197">
            <v>26499.37386</v>
          </cell>
          <cell r="F197">
            <v>-2757307.9904699996</v>
          </cell>
          <cell r="I197">
            <v>-26499.37386</v>
          </cell>
        </row>
        <row r="198">
          <cell r="A198">
            <v>168599</v>
          </cell>
          <cell r="B198" t="str">
            <v>AJUSTES POR INFLACION</v>
          </cell>
          <cell r="C198">
            <v>0</v>
          </cell>
          <cell r="D198">
            <v>0</v>
          </cell>
          <cell r="E198">
            <v>0</v>
          </cell>
          <cell r="F198">
            <v>0</v>
          </cell>
          <cell r="I198">
            <v>0</v>
          </cell>
        </row>
        <row r="199">
          <cell r="A199">
            <v>1690</v>
          </cell>
          <cell r="B199" t="str">
            <v>DEPRECIACION DIFERIDA</v>
          </cell>
          <cell r="C199">
            <v>6090912.6500000004</v>
          </cell>
          <cell r="D199">
            <v>0</v>
          </cell>
          <cell r="E199">
            <v>0</v>
          </cell>
          <cell r="F199">
            <v>6090912.6500000004</v>
          </cell>
          <cell r="I199">
            <v>0</v>
          </cell>
        </row>
        <row r="200">
          <cell r="A200">
            <v>169001</v>
          </cell>
          <cell r="B200" t="str">
            <v>EXCESO FISCAL SOBRE LA CONTABLE</v>
          </cell>
          <cell r="C200">
            <v>6090912.6500000004</v>
          </cell>
          <cell r="D200">
            <v>0</v>
          </cell>
          <cell r="E200">
            <v>0</v>
          </cell>
          <cell r="F200">
            <v>6090912.6500000004</v>
          </cell>
          <cell r="I200">
            <v>0</v>
          </cell>
        </row>
        <row r="201">
          <cell r="A201">
            <v>1695</v>
          </cell>
          <cell r="B201" t="str">
            <v>PROVISION PROTECCION PROPIEDAD PLANTA Y</v>
          </cell>
          <cell r="C201">
            <v>-147740.90784999999</v>
          </cell>
          <cell r="D201">
            <v>2754.1957199999997</v>
          </cell>
          <cell r="E201">
            <v>1402.5283200000001</v>
          </cell>
          <cell r="F201">
            <v>-146389.24044999998</v>
          </cell>
          <cell r="I201">
            <v>1351.6673999999996</v>
          </cell>
        </row>
        <row r="202">
          <cell r="A202">
            <v>169501</v>
          </cell>
          <cell r="B202" t="str">
            <v>TERRENOS</v>
          </cell>
          <cell r="C202">
            <v>-18976.61563</v>
          </cell>
          <cell r="D202">
            <v>0</v>
          </cell>
          <cell r="E202">
            <v>0</v>
          </cell>
          <cell r="F202">
            <v>-18976.61563</v>
          </cell>
          <cell r="I202">
            <v>0</v>
          </cell>
        </row>
        <row r="203">
          <cell r="A203">
            <v>169508</v>
          </cell>
          <cell r="B203" t="str">
            <v>MAQUINARIA Y EQUIPO</v>
          </cell>
          <cell r="C203">
            <v>-8222.6808099999998</v>
          </cell>
          <cell r="D203">
            <v>0</v>
          </cell>
          <cell r="E203">
            <v>0</v>
          </cell>
          <cell r="F203">
            <v>-8222.6808099999998</v>
          </cell>
          <cell r="I203">
            <v>0</v>
          </cell>
        </row>
        <row r="204">
          <cell r="A204">
            <v>169510</v>
          </cell>
          <cell r="B204" t="str">
            <v>MUEBLES ENSERES Y EQUIPO DE OFICINA</v>
          </cell>
          <cell r="C204">
            <v>-118504.51682999999</v>
          </cell>
          <cell r="D204">
            <v>0</v>
          </cell>
          <cell r="E204">
            <v>0</v>
          </cell>
          <cell r="F204">
            <v>-118504.51682999999</v>
          </cell>
          <cell r="I204">
            <v>0</v>
          </cell>
        </row>
        <row r="205">
          <cell r="A205">
            <v>169511</v>
          </cell>
          <cell r="B205" t="str">
            <v>EQUIPOS DE COMUNICACION Y COMPUTACION</v>
          </cell>
          <cell r="C205">
            <v>-2037.0945800000002</v>
          </cell>
          <cell r="D205">
            <v>2754.1957199999997</v>
          </cell>
          <cell r="E205">
            <v>1402.5283200000001</v>
          </cell>
          <cell r="F205">
            <v>-685.42718000000002</v>
          </cell>
          <cell r="I205">
            <v>1351.6673999999996</v>
          </cell>
        </row>
        <row r="206">
          <cell r="A206">
            <v>19</v>
          </cell>
          <cell r="B206" t="str">
            <v>OTROS ACTIVOS</v>
          </cell>
          <cell r="C206">
            <v>728125635.20597994</v>
          </cell>
          <cell r="D206">
            <v>14755219.28452</v>
          </cell>
          <cell r="E206">
            <v>14831834.447350001</v>
          </cell>
          <cell r="F206">
            <v>728049020.04315007</v>
          </cell>
          <cell r="I206">
            <v>-76615.162830000743</v>
          </cell>
        </row>
        <row r="207">
          <cell r="A207">
            <v>1905</v>
          </cell>
          <cell r="B207" t="str">
            <v>BIENES Y SERVICIOS PAGADOS POR ANTICIPAD</v>
          </cell>
          <cell r="C207">
            <v>0</v>
          </cell>
          <cell r="D207">
            <v>0</v>
          </cell>
          <cell r="E207">
            <v>0</v>
          </cell>
          <cell r="F207">
            <v>0</v>
          </cell>
          <cell r="I207">
            <v>0</v>
          </cell>
        </row>
        <row r="208">
          <cell r="A208">
            <v>190501</v>
          </cell>
          <cell r="B208" t="str">
            <v>SEGUROS</v>
          </cell>
          <cell r="C208">
            <v>0</v>
          </cell>
          <cell r="D208">
            <v>0</v>
          </cell>
          <cell r="E208">
            <v>0</v>
          </cell>
          <cell r="F208">
            <v>0</v>
          </cell>
          <cell r="I208">
            <v>0</v>
          </cell>
        </row>
        <row r="209">
          <cell r="A209">
            <v>1910</v>
          </cell>
          <cell r="B209" t="str">
            <v>CARGOS DIFERIDOS</v>
          </cell>
          <cell r="C209">
            <v>10303258.959000001</v>
          </cell>
          <cell r="D209">
            <v>0</v>
          </cell>
          <cell r="E209">
            <v>0</v>
          </cell>
          <cell r="F209">
            <v>10303258.959000001</v>
          </cell>
          <cell r="I209">
            <v>0</v>
          </cell>
        </row>
        <row r="210">
          <cell r="A210">
            <v>191008</v>
          </cell>
          <cell r="B210" t="str">
            <v>ESTUDIOS Y PROYECTOS</v>
          </cell>
          <cell r="C210">
            <v>0</v>
          </cell>
          <cell r="D210">
            <v>0</v>
          </cell>
          <cell r="E210">
            <v>0</v>
          </cell>
          <cell r="F210">
            <v>0</v>
          </cell>
          <cell r="I210">
            <v>0</v>
          </cell>
        </row>
        <row r="211">
          <cell r="A211">
            <v>19100801</v>
          </cell>
          <cell r="B211" t="str">
            <v>PROYECTO PIENSE</v>
          </cell>
          <cell r="C211">
            <v>0</v>
          </cell>
          <cell r="D211">
            <v>0</v>
          </cell>
          <cell r="E211">
            <v>0</v>
          </cell>
          <cell r="F211">
            <v>0</v>
          </cell>
          <cell r="I211">
            <v>0</v>
          </cell>
        </row>
        <row r="212">
          <cell r="A212">
            <v>19100802</v>
          </cell>
          <cell r="B212" t="str">
            <v>PROYECTO X</v>
          </cell>
          <cell r="C212">
            <v>0</v>
          </cell>
          <cell r="D212">
            <v>0</v>
          </cell>
          <cell r="E212">
            <v>0</v>
          </cell>
          <cell r="F212">
            <v>0</v>
          </cell>
          <cell r="I212">
            <v>0</v>
          </cell>
        </row>
        <row r="213">
          <cell r="A213">
            <v>191087</v>
          </cell>
          <cell r="B213" t="str">
            <v>IMPUESTO DIFERIDO</v>
          </cell>
          <cell r="C213">
            <v>10303258.959000001</v>
          </cell>
          <cell r="D213">
            <v>0</v>
          </cell>
          <cell r="E213">
            <v>0</v>
          </cell>
          <cell r="F213">
            <v>10303258.959000001</v>
          </cell>
          <cell r="I213">
            <v>0</v>
          </cell>
        </row>
        <row r="214">
          <cell r="A214">
            <v>191090</v>
          </cell>
          <cell r="B214" t="str">
            <v>OTROS CARGOS DIFERIDOS</v>
          </cell>
          <cell r="C214">
            <v>0</v>
          </cell>
          <cell r="D214">
            <v>0</v>
          </cell>
          <cell r="E214">
            <v>0</v>
          </cell>
          <cell r="F214">
            <v>0</v>
          </cell>
          <cell r="I214">
            <v>0</v>
          </cell>
        </row>
        <row r="215">
          <cell r="A215">
            <v>1920</v>
          </cell>
          <cell r="B215" t="str">
            <v>BIENES ENTREGADOS A TERCEROS</v>
          </cell>
          <cell r="C215">
            <v>126763.2518</v>
          </cell>
          <cell r="D215">
            <v>79.016400000000004</v>
          </cell>
          <cell r="E215">
            <v>0</v>
          </cell>
          <cell r="F215">
            <v>126842.26820000001</v>
          </cell>
          <cell r="I215">
            <v>79.016400000000004</v>
          </cell>
        </row>
        <row r="216">
          <cell r="A216">
            <v>192090</v>
          </cell>
          <cell r="B216" t="str">
            <v>OTROS BIENES ENTREGADOS A TERCEROS</v>
          </cell>
          <cell r="C216">
            <v>126763.2518</v>
          </cell>
          <cell r="D216">
            <v>79.016400000000004</v>
          </cell>
          <cell r="E216">
            <v>0</v>
          </cell>
          <cell r="F216">
            <v>126842.26820000001</v>
          </cell>
          <cell r="I216">
            <v>79.016400000000004</v>
          </cell>
        </row>
        <row r="217">
          <cell r="A217">
            <v>1925</v>
          </cell>
          <cell r="B217" t="str">
            <v>AMOTIZAC ACUMULADA DE BIENES ENTREG A TE</v>
          </cell>
          <cell r="C217">
            <v>-12615.59316</v>
          </cell>
          <cell r="D217">
            <v>0</v>
          </cell>
          <cell r="E217">
            <v>1332.71162</v>
          </cell>
          <cell r="F217">
            <v>-13948.304779999999</v>
          </cell>
          <cell r="I217">
            <v>-1332.71162</v>
          </cell>
        </row>
        <row r="218">
          <cell r="A218">
            <v>192505</v>
          </cell>
          <cell r="B218" t="str">
            <v>BIENES MUEBLES ENTREGADOS EN COMODATO</v>
          </cell>
          <cell r="C218">
            <v>-12615.59316</v>
          </cell>
          <cell r="D218">
            <v>0</v>
          </cell>
          <cell r="E218">
            <v>918.78808000000004</v>
          </cell>
          <cell r="F218">
            <v>-13534.381240000001</v>
          </cell>
          <cell r="I218">
            <v>-918.78808000000004</v>
          </cell>
        </row>
        <row r="219">
          <cell r="A219">
            <v>19250502</v>
          </cell>
          <cell r="B219" t="str">
            <v>MUEBLES Y ENSERES</v>
          </cell>
          <cell r="C219">
            <v>-12140.83066</v>
          </cell>
          <cell r="D219">
            <v>0</v>
          </cell>
          <cell r="E219">
            <v>871.3118300000001</v>
          </cell>
          <cell r="F219">
            <v>-13012.14249</v>
          </cell>
          <cell r="I219">
            <v>-871.3118300000001</v>
          </cell>
        </row>
        <row r="220">
          <cell r="A220">
            <v>19250503</v>
          </cell>
          <cell r="B220" t="str">
            <v>EQUIPOS DE COMUNICACION</v>
          </cell>
          <cell r="C220">
            <v>-474.76249999999999</v>
          </cell>
          <cell r="D220">
            <v>0</v>
          </cell>
          <cell r="E220">
            <v>47.47625</v>
          </cell>
          <cell r="F220">
            <v>-522.23874999999998</v>
          </cell>
          <cell r="I220">
            <v>-47.47625</v>
          </cell>
        </row>
        <row r="221">
          <cell r="A221">
            <v>192506</v>
          </cell>
          <cell r="B221" t="str">
            <v>BIENES INMUEBLES ENTREGADOS EN COMODATO</v>
          </cell>
          <cell r="C221">
            <v>0</v>
          </cell>
          <cell r="D221">
            <v>0</v>
          </cell>
          <cell r="E221">
            <v>413.92354000000006</v>
          </cell>
          <cell r="F221">
            <v>-413.92354000000006</v>
          </cell>
          <cell r="I221">
            <v>-413.92354000000006</v>
          </cell>
        </row>
        <row r="222">
          <cell r="A222">
            <v>19250602</v>
          </cell>
          <cell r="B222" t="str">
            <v>TERRENOS</v>
          </cell>
          <cell r="C222">
            <v>0</v>
          </cell>
          <cell r="D222">
            <v>0</v>
          </cell>
          <cell r="E222">
            <v>413.92354000000006</v>
          </cell>
          <cell r="F222">
            <v>-413.92354000000006</v>
          </cell>
          <cell r="I222">
            <v>-413.92354000000006</v>
          </cell>
        </row>
        <row r="223">
          <cell r="A223">
            <v>1926</v>
          </cell>
          <cell r="B223" t="str">
            <v>DERECHOS EN FIDEICOMISO</v>
          </cell>
          <cell r="C223">
            <v>21348180.560090002</v>
          </cell>
          <cell r="D223">
            <v>0</v>
          </cell>
          <cell r="E223">
            <v>71995.108999999997</v>
          </cell>
          <cell r="F223">
            <v>21276185.451090001</v>
          </cell>
          <cell r="I223">
            <v>-71995.108999999997</v>
          </cell>
        </row>
        <row r="224">
          <cell r="A224">
            <v>192603</v>
          </cell>
          <cell r="B224" t="str">
            <v>FIDUCIA MERCANTIL -CONSTITUCION DE PATRI</v>
          </cell>
          <cell r="C224">
            <v>21348180.560090002</v>
          </cell>
          <cell r="D224">
            <v>0</v>
          </cell>
          <cell r="E224">
            <v>71995.108999999997</v>
          </cell>
          <cell r="F224">
            <v>21276185.451090001</v>
          </cell>
          <cell r="I224">
            <v>-71995.108999999997</v>
          </cell>
        </row>
        <row r="225">
          <cell r="A225">
            <v>1970</v>
          </cell>
          <cell r="B225" t="str">
            <v>INTANGIBLES</v>
          </cell>
          <cell r="C225">
            <v>0</v>
          </cell>
          <cell r="D225">
            <v>0</v>
          </cell>
          <cell r="E225">
            <v>0</v>
          </cell>
          <cell r="F225">
            <v>0</v>
          </cell>
          <cell r="I225">
            <v>0</v>
          </cell>
        </row>
        <row r="226">
          <cell r="A226">
            <v>197008</v>
          </cell>
          <cell r="B226" t="str">
            <v>SOFTWARE</v>
          </cell>
          <cell r="C226">
            <v>0</v>
          </cell>
          <cell r="D226">
            <v>0</v>
          </cell>
          <cell r="E226">
            <v>0</v>
          </cell>
          <cell r="F226">
            <v>0</v>
          </cell>
          <cell r="I226">
            <v>0</v>
          </cell>
        </row>
        <row r="227">
          <cell r="A227">
            <v>1975</v>
          </cell>
          <cell r="B227" t="str">
            <v>AMORTIZACION ACUMULADA DE INTANGIBLES</v>
          </cell>
          <cell r="C227">
            <v>0</v>
          </cell>
          <cell r="D227">
            <v>0</v>
          </cell>
          <cell r="E227">
            <v>0</v>
          </cell>
          <cell r="F227">
            <v>0</v>
          </cell>
          <cell r="I227">
            <v>0</v>
          </cell>
        </row>
        <row r="228">
          <cell r="A228">
            <v>197508</v>
          </cell>
          <cell r="B228" t="str">
            <v>SOFTWARE</v>
          </cell>
          <cell r="C228">
            <v>0</v>
          </cell>
          <cell r="D228">
            <v>0</v>
          </cell>
          <cell r="E228">
            <v>0</v>
          </cell>
          <cell r="F228">
            <v>0</v>
          </cell>
          <cell r="I228">
            <v>0</v>
          </cell>
        </row>
        <row r="229">
          <cell r="A229">
            <v>1995</v>
          </cell>
          <cell r="B229" t="str">
            <v>PRINCIPAL Y SUBALTERNA</v>
          </cell>
          <cell r="C229">
            <v>0</v>
          </cell>
          <cell r="D229">
            <v>14745508.022780001</v>
          </cell>
          <cell r="E229">
            <v>14745508.022780001</v>
          </cell>
          <cell r="F229">
            <v>0</v>
          </cell>
          <cell r="I229">
            <v>0</v>
          </cell>
        </row>
        <row r="230">
          <cell r="A230">
            <v>199504</v>
          </cell>
          <cell r="B230" t="str">
            <v>FONDOS Y BIENES EN TRANSITO</v>
          </cell>
          <cell r="C230">
            <v>0</v>
          </cell>
          <cell r="D230">
            <v>14745508.022780001</v>
          </cell>
          <cell r="E230">
            <v>14745508.022780001</v>
          </cell>
          <cell r="F230">
            <v>0</v>
          </cell>
          <cell r="I230">
            <v>0</v>
          </cell>
        </row>
        <row r="231">
          <cell r="A231">
            <v>1999</v>
          </cell>
          <cell r="B231" t="str">
            <v>VALORIZACIONES</v>
          </cell>
          <cell r="C231">
            <v>696360048.02824998</v>
          </cell>
          <cell r="D231">
            <v>9632.2453399999995</v>
          </cell>
          <cell r="E231">
            <v>12998.603949999999</v>
          </cell>
          <cell r="F231">
            <v>696356681.66964006</v>
          </cell>
          <cell r="I231">
            <v>-3366.3586099999993</v>
          </cell>
        </row>
        <row r="232">
          <cell r="A232">
            <v>199952</v>
          </cell>
          <cell r="B232" t="str">
            <v>TERRENOS</v>
          </cell>
          <cell r="C232">
            <v>4432040.8845200008</v>
          </cell>
          <cell r="D232">
            <v>0</v>
          </cell>
          <cell r="E232">
            <v>0</v>
          </cell>
          <cell r="F232">
            <v>4432040.8845200008</v>
          </cell>
          <cell r="I232">
            <v>0</v>
          </cell>
        </row>
        <row r="233">
          <cell r="A233">
            <v>199962</v>
          </cell>
          <cell r="B233" t="str">
            <v>EDIFICACIONES</v>
          </cell>
          <cell r="C233">
            <v>13532797.6986</v>
          </cell>
          <cell r="D233">
            <v>0</v>
          </cell>
          <cell r="E233">
            <v>0</v>
          </cell>
          <cell r="F233">
            <v>13532797.6986</v>
          </cell>
          <cell r="I233">
            <v>0</v>
          </cell>
        </row>
        <row r="234">
          <cell r="A234">
            <v>199964</v>
          </cell>
          <cell r="B234" t="str">
            <v>PLANTAS DUCTOS Y TUNELES</v>
          </cell>
          <cell r="C234">
            <v>148362728.86410001</v>
          </cell>
          <cell r="D234">
            <v>0</v>
          </cell>
          <cell r="E234">
            <v>0</v>
          </cell>
          <cell r="F234">
            <v>148362728.86410001</v>
          </cell>
          <cell r="I234">
            <v>0</v>
          </cell>
        </row>
        <row r="235">
          <cell r="A235">
            <v>199965</v>
          </cell>
          <cell r="B235" t="str">
            <v>REDES LINEAS Y CABLES</v>
          </cell>
          <cell r="C235">
            <v>526737286.33151001</v>
          </cell>
          <cell r="D235">
            <v>9472.181779999999</v>
          </cell>
          <cell r="E235">
            <v>12786.95</v>
          </cell>
          <cell r="F235">
            <v>526733971.56329</v>
          </cell>
          <cell r="I235">
            <v>-3314.7682200000017</v>
          </cell>
        </row>
        <row r="236">
          <cell r="A236">
            <v>199966</v>
          </cell>
          <cell r="B236" t="str">
            <v>MAQUINARIA Y EQUIPO</v>
          </cell>
          <cell r="C236">
            <v>143352.57222999999</v>
          </cell>
          <cell r="D236">
            <v>0</v>
          </cell>
          <cell r="E236">
            <v>0</v>
          </cell>
          <cell r="F236">
            <v>143352.57222999999</v>
          </cell>
          <cell r="I236">
            <v>0</v>
          </cell>
        </row>
        <row r="237">
          <cell r="A237">
            <v>199968</v>
          </cell>
          <cell r="B237" t="str">
            <v>MUEBLES ENSERES Y EQUIPO DE OFICINA</v>
          </cell>
          <cell r="C237">
            <v>829798.36495000008</v>
          </cell>
          <cell r="D237">
            <v>87.75</v>
          </cell>
          <cell r="E237">
            <v>211.65395000000001</v>
          </cell>
          <cell r="F237">
            <v>829674.46100000001</v>
          </cell>
          <cell r="I237">
            <v>-123.90395000000001</v>
          </cell>
        </row>
        <row r="238">
          <cell r="A238">
            <v>199969</v>
          </cell>
          <cell r="B238" t="str">
            <v>EQUIPOS DE COMUNICACION Y COMPUTACION</v>
          </cell>
          <cell r="C238">
            <v>271791.68868999998</v>
          </cell>
          <cell r="D238">
            <v>72.313559999999995</v>
          </cell>
          <cell r="E238">
            <v>0</v>
          </cell>
          <cell r="F238">
            <v>271864.00225000002</v>
          </cell>
          <cell r="I238">
            <v>72.313559999999995</v>
          </cell>
        </row>
        <row r="239">
          <cell r="A239">
            <v>199970</v>
          </cell>
          <cell r="B239" t="str">
            <v>EQUIPOS DE TRANSPORTE TRACCION Y ELEVACI</v>
          </cell>
          <cell r="C239">
            <v>2050251.6236500002</v>
          </cell>
          <cell r="D239">
            <v>0</v>
          </cell>
          <cell r="E239">
            <v>0</v>
          </cell>
          <cell r="F239">
            <v>2050251.6236500002</v>
          </cell>
          <cell r="I239">
            <v>0</v>
          </cell>
        </row>
        <row r="240">
          <cell r="A240">
            <v>2</v>
          </cell>
          <cell r="B240" t="str">
            <v>PASIVO</v>
          </cell>
          <cell r="C240">
            <v>-328392093.33280998</v>
          </cell>
          <cell r="D240">
            <v>114886628.96616</v>
          </cell>
          <cell r="E240">
            <v>72146973.558310002</v>
          </cell>
          <cell r="F240">
            <v>-285652437.92496002</v>
          </cell>
          <cell r="I240">
            <v>42739655.407849997</v>
          </cell>
        </row>
        <row r="241">
          <cell r="A241">
            <v>23</v>
          </cell>
          <cell r="B241" t="str">
            <v>OPERACIONES DE FINANCIAM E INSTRUM DERIV</v>
          </cell>
          <cell r="C241">
            <v>-50000000</v>
          </cell>
          <cell r="D241">
            <v>0</v>
          </cell>
          <cell r="E241">
            <v>0</v>
          </cell>
          <cell r="F241">
            <v>-50000000</v>
          </cell>
          <cell r="I241">
            <v>0</v>
          </cell>
        </row>
        <row r="242">
          <cell r="A242">
            <v>2309</v>
          </cell>
          <cell r="B242" t="str">
            <v>OPERACIONES DE FINANCIAM EXTERNAS DE L P</v>
          </cell>
          <cell r="C242">
            <v>-50000000</v>
          </cell>
          <cell r="D242">
            <v>0</v>
          </cell>
          <cell r="E242">
            <v>0</v>
          </cell>
          <cell r="F242">
            <v>-50000000</v>
          </cell>
          <cell r="I242">
            <v>0</v>
          </cell>
        </row>
        <row r="243">
          <cell r="A243">
            <v>230901</v>
          </cell>
          <cell r="B243" t="str">
            <v>PRESTAMOS DE BANCA COMERCIAL</v>
          </cell>
          <cell r="C243">
            <v>-50000000</v>
          </cell>
          <cell r="D243">
            <v>0</v>
          </cell>
          <cell r="E243">
            <v>0</v>
          </cell>
          <cell r="F243">
            <v>-50000000</v>
          </cell>
          <cell r="I243">
            <v>0</v>
          </cell>
        </row>
        <row r="244">
          <cell r="A244">
            <v>24</v>
          </cell>
          <cell r="B244" t="str">
            <v>OBLIGACIONES LABORALES Y DE SEGURIDAD SO</v>
          </cell>
          <cell r="C244">
            <v>-77420291.885669991</v>
          </cell>
          <cell r="D244">
            <v>87327251.899340004</v>
          </cell>
          <cell r="E244">
            <v>56964027.747019999</v>
          </cell>
          <cell r="F244">
            <v>-47057067.733350001</v>
          </cell>
          <cell r="I244">
            <v>30363224.152320005</v>
          </cell>
        </row>
        <row r="245">
          <cell r="A245">
            <v>2401</v>
          </cell>
          <cell r="B245" t="str">
            <v>ADQUISICION DE BIENES Y SERVICIOS NACION</v>
          </cell>
          <cell r="C245">
            <v>-41231818.554519996</v>
          </cell>
          <cell r="D245">
            <v>44841017.501999997</v>
          </cell>
          <cell r="E245">
            <v>43978675.424999997</v>
          </cell>
          <cell r="F245">
            <v>-40369476.477519996</v>
          </cell>
          <cell r="I245">
            <v>862342.07699999958</v>
          </cell>
        </row>
        <row r="246">
          <cell r="A246">
            <v>240101</v>
          </cell>
          <cell r="B246" t="str">
            <v>BIENES Y SERVICIOS</v>
          </cell>
          <cell r="C246">
            <v>-41231818.554519996</v>
          </cell>
          <cell r="D246">
            <v>44841017.501999997</v>
          </cell>
          <cell r="E246">
            <v>43978675.424999997</v>
          </cell>
          <cell r="F246">
            <v>-40369476.477519996</v>
          </cell>
          <cell r="I246">
            <v>862342.07699999958</v>
          </cell>
        </row>
        <row r="247">
          <cell r="A247">
            <v>24010101</v>
          </cell>
          <cell r="B247" t="str">
            <v>PROVEEDORES NACIONALES</v>
          </cell>
          <cell r="C247">
            <v>-2733894.2695200001</v>
          </cell>
          <cell r="D247">
            <v>6604871.2429999998</v>
          </cell>
          <cell r="E247">
            <v>8624748.9629999995</v>
          </cell>
          <cell r="F247">
            <v>-4753771.9895200003</v>
          </cell>
          <cell r="I247">
            <v>-2019877.7199999997</v>
          </cell>
        </row>
        <row r="248">
          <cell r="A248">
            <v>24010102</v>
          </cell>
          <cell r="B248" t="str">
            <v>PROVEEDORES DE ENERGIA</v>
          </cell>
          <cell r="C248">
            <v>-21529300.892999999</v>
          </cell>
          <cell r="D248">
            <v>20897637.164999999</v>
          </cell>
          <cell r="E248">
            <v>15603880.009</v>
          </cell>
          <cell r="F248">
            <v>-16235543.737</v>
          </cell>
          <cell r="I248">
            <v>5293757.1559999995</v>
          </cell>
        </row>
        <row r="249">
          <cell r="A249">
            <v>24010103</v>
          </cell>
          <cell r="B249" t="str">
            <v>OTROS PROVEEDORES NACIONALES</v>
          </cell>
          <cell r="C249">
            <v>-65.647000000000006</v>
          </cell>
          <cell r="D249">
            <v>369951.34899999999</v>
          </cell>
          <cell r="E249">
            <v>997719.47</v>
          </cell>
          <cell r="F249">
            <v>-627833.76800000004</v>
          </cell>
          <cell r="I249">
            <v>-627768.12100000004</v>
          </cell>
        </row>
        <row r="250">
          <cell r="A250">
            <v>24010104</v>
          </cell>
          <cell r="B250" t="str">
            <v>OTROS PROVEEDORES DE ENERGIA</v>
          </cell>
          <cell r="C250">
            <v>-16968557.745000001</v>
          </cell>
          <cell r="D250">
            <v>16968557.745000001</v>
          </cell>
          <cell r="E250">
            <v>18752326.982999999</v>
          </cell>
          <cell r="F250">
            <v>-18752326.982999999</v>
          </cell>
          <cell r="I250">
            <v>-1783769.237999998</v>
          </cell>
        </row>
        <row r="251">
          <cell r="A251">
            <v>2425</v>
          </cell>
          <cell r="B251" t="str">
            <v>ACREEDORES</v>
          </cell>
          <cell r="C251">
            <v>-34948935.651000001</v>
          </cell>
          <cell r="D251">
            <v>36691459.398999996</v>
          </cell>
          <cell r="E251">
            <v>2511750.5070000002</v>
          </cell>
          <cell r="F251">
            <v>-769226.75899999996</v>
          </cell>
          <cell r="I251">
            <v>34179708.891999997</v>
          </cell>
        </row>
        <row r="252">
          <cell r="A252">
            <v>242502</v>
          </cell>
          <cell r="B252" t="str">
            <v>SUSCRIPCIONES ACCIONES O PARTICIPACIONES</v>
          </cell>
          <cell r="C252">
            <v>-48823.644999999997</v>
          </cell>
          <cell r="D252">
            <v>0</v>
          </cell>
          <cell r="E252">
            <v>0</v>
          </cell>
          <cell r="F252">
            <v>-48823.644999999997</v>
          </cell>
          <cell r="I252">
            <v>0</v>
          </cell>
        </row>
        <row r="253">
          <cell r="A253">
            <v>242503</v>
          </cell>
          <cell r="B253" t="str">
            <v>DIVIDENDOS Y PARTICIPACIONES</v>
          </cell>
          <cell r="C253">
            <v>0</v>
          </cell>
          <cell r="D253">
            <v>0</v>
          </cell>
          <cell r="E253">
            <v>0</v>
          </cell>
          <cell r="F253">
            <v>0</v>
          </cell>
          <cell r="I253">
            <v>0</v>
          </cell>
        </row>
        <row r="254">
          <cell r="A254">
            <v>242519</v>
          </cell>
          <cell r="B254" t="str">
            <v>APORTES A SEGURIDAD SOCIAL EN SALUD</v>
          </cell>
          <cell r="C254">
            <v>-540503.80200000003</v>
          </cell>
          <cell r="D254">
            <v>540863.41200000001</v>
          </cell>
          <cell r="E254">
            <v>545344.04299999995</v>
          </cell>
          <cell r="F254">
            <v>-544984.43299999996</v>
          </cell>
          <cell r="I254">
            <v>-4480.6309999999357</v>
          </cell>
        </row>
        <row r="255">
          <cell r="A255">
            <v>242520</v>
          </cell>
          <cell r="B255" t="str">
            <v>APORTES AL ICBF SENA Y CAJAS DE COMPENSA</v>
          </cell>
          <cell r="C255">
            <v>-84342.7</v>
          </cell>
          <cell r="D255">
            <v>84342.7</v>
          </cell>
          <cell r="E255">
            <v>101597</v>
          </cell>
          <cell r="F255">
            <v>-101597</v>
          </cell>
          <cell r="I255">
            <v>-17254.300000000003</v>
          </cell>
        </row>
        <row r="256">
          <cell r="A256">
            <v>242529</v>
          </cell>
          <cell r="B256" t="str">
            <v>CHEQUES NO COBRADOS O POR PAGAR</v>
          </cell>
          <cell r="C256">
            <v>0</v>
          </cell>
          <cell r="D256">
            <v>0</v>
          </cell>
          <cell r="E256">
            <v>0</v>
          </cell>
          <cell r="F256">
            <v>0</v>
          </cell>
          <cell r="I256">
            <v>0</v>
          </cell>
        </row>
        <row r="257">
          <cell r="A257">
            <v>242590</v>
          </cell>
          <cell r="B257" t="str">
            <v>OTROS ACREEDORES</v>
          </cell>
          <cell r="C257">
            <v>-34275265.504000001</v>
          </cell>
          <cell r="D257">
            <v>36066253.287</v>
          </cell>
          <cell r="E257">
            <v>1864809.4639999999</v>
          </cell>
          <cell r="F257">
            <v>-73821.680999999997</v>
          </cell>
          <cell r="I257">
            <v>34201443.822999999</v>
          </cell>
        </row>
        <row r="258">
          <cell r="A258">
            <v>2430</v>
          </cell>
          <cell r="B258" t="str">
            <v>SUBSIDIOS ASIGNADOS</v>
          </cell>
          <cell r="C258">
            <v>0</v>
          </cell>
          <cell r="D258">
            <v>2904919.9890000001</v>
          </cell>
          <cell r="E258">
            <v>2904919.9890000001</v>
          </cell>
          <cell r="F258">
            <v>0</v>
          </cell>
          <cell r="I258">
            <v>0</v>
          </cell>
        </row>
        <row r="259">
          <cell r="A259">
            <v>243011</v>
          </cell>
          <cell r="B259" t="str">
            <v>SERVICIO DE ENERGIA</v>
          </cell>
          <cell r="C259">
            <v>0</v>
          </cell>
          <cell r="D259">
            <v>2904919.9890000001</v>
          </cell>
          <cell r="E259">
            <v>2904919.9890000001</v>
          </cell>
          <cell r="F259">
            <v>0</v>
          </cell>
          <cell r="I259">
            <v>0</v>
          </cell>
        </row>
        <row r="260">
          <cell r="A260">
            <v>24301104</v>
          </cell>
          <cell r="B260" t="str">
            <v>CONTRIBUCIONES FACTURADAS ESTRATO CINCO</v>
          </cell>
          <cell r="C260">
            <v>0</v>
          </cell>
          <cell r="D260">
            <v>89700.383000000002</v>
          </cell>
          <cell r="E260">
            <v>89700.383000000002</v>
          </cell>
          <cell r="F260">
            <v>0</v>
          </cell>
          <cell r="I260">
            <v>0</v>
          </cell>
        </row>
        <row r="261">
          <cell r="A261">
            <v>24301105</v>
          </cell>
          <cell r="B261" t="str">
            <v>CONTRIBUCIONES FACTURADAS ESTRATO SEIS</v>
          </cell>
          <cell r="C261">
            <v>0</v>
          </cell>
          <cell r="D261">
            <v>20305.251</v>
          </cell>
          <cell r="E261">
            <v>20305.251</v>
          </cell>
          <cell r="F261">
            <v>0</v>
          </cell>
          <cell r="I261">
            <v>0</v>
          </cell>
        </row>
        <row r="262">
          <cell r="A262">
            <v>24301106</v>
          </cell>
          <cell r="B262" t="str">
            <v>CONTRIBUCIONES FACTURADAS SECTOR COMERCI</v>
          </cell>
          <cell r="C262">
            <v>0</v>
          </cell>
          <cell r="D262">
            <v>1192876.52</v>
          </cell>
          <cell r="E262">
            <v>1192876.52</v>
          </cell>
          <cell r="F262">
            <v>0</v>
          </cell>
          <cell r="I262">
            <v>0</v>
          </cell>
        </row>
        <row r="263">
          <cell r="A263">
            <v>24301107</v>
          </cell>
          <cell r="B263" t="str">
            <v>CONTRIBUCIONES FACTURADAS SECTOR INDUSTR</v>
          </cell>
          <cell r="C263">
            <v>0</v>
          </cell>
          <cell r="D263">
            <v>703948.75100000005</v>
          </cell>
          <cell r="E263">
            <v>703948.75100000005</v>
          </cell>
          <cell r="F263">
            <v>0</v>
          </cell>
          <cell r="I263">
            <v>0</v>
          </cell>
        </row>
        <row r="264">
          <cell r="A264">
            <v>24301108</v>
          </cell>
          <cell r="B264" t="str">
            <v>CONTRIBUCIONES FACTURADAS SECTOR OFICIAL</v>
          </cell>
          <cell r="C264">
            <v>0</v>
          </cell>
          <cell r="D264">
            <v>7208.6760000000004</v>
          </cell>
          <cell r="E264">
            <v>7208.6760000000004</v>
          </cell>
          <cell r="F264">
            <v>0</v>
          </cell>
          <cell r="I264">
            <v>0</v>
          </cell>
        </row>
        <row r="265">
          <cell r="A265">
            <v>24301109</v>
          </cell>
          <cell r="B265" t="str">
            <v>CONTRIBUCIONES OTRAS EMPRESAS</v>
          </cell>
          <cell r="C265">
            <v>0</v>
          </cell>
          <cell r="D265">
            <v>185676.802</v>
          </cell>
          <cell r="E265">
            <v>185676.802</v>
          </cell>
          <cell r="F265">
            <v>0</v>
          </cell>
          <cell r="I265">
            <v>0</v>
          </cell>
        </row>
        <row r="266">
          <cell r="A266">
            <v>24301110</v>
          </cell>
          <cell r="B266" t="str">
            <v>SUBSIDIOS DEL ESTADO</v>
          </cell>
          <cell r="C266">
            <v>0</v>
          </cell>
          <cell r="D266">
            <v>705105.72199999995</v>
          </cell>
          <cell r="E266">
            <v>705105.72199999995</v>
          </cell>
          <cell r="F266">
            <v>0</v>
          </cell>
          <cell r="I266">
            <v>0</v>
          </cell>
        </row>
        <row r="267">
          <cell r="A267">
            <v>24301111</v>
          </cell>
          <cell r="B267" t="str">
            <v>CONTRIBUCIONES FACTURADAS PROVISIONAL</v>
          </cell>
          <cell r="C267">
            <v>0</v>
          </cell>
          <cell r="D267">
            <v>97.884</v>
          </cell>
          <cell r="E267">
            <v>97.884</v>
          </cell>
          <cell r="F267">
            <v>0</v>
          </cell>
          <cell r="I267">
            <v>0</v>
          </cell>
        </row>
        <row r="268">
          <cell r="A268">
            <v>2436</v>
          </cell>
          <cell r="B268" t="str">
            <v>RETENCION EN LA FUENTE E IMPUESTO DE TIM</v>
          </cell>
          <cell r="C268">
            <v>-746483.15970000008</v>
          </cell>
          <cell r="D268">
            <v>1493438.5757000002</v>
          </cell>
          <cell r="E268">
            <v>1510322.1383800001</v>
          </cell>
          <cell r="F268">
            <v>-763366.72238000005</v>
          </cell>
          <cell r="I268">
            <v>-16883.562679999974</v>
          </cell>
        </row>
        <row r="269">
          <cell r="A269">
            <v>243601</v>
          </cell>
          <cell r="B269" t="str">
            <v>SALARIOS Y PAGOS LABORALES</v>
          </cell>
          <cell r="C269">
            <v>-18831.102999999999</v>
          </cell>
          <cell r="D269">
            <v>18831.102999999999</v>
          </cell>
          <cell r="E269">
            <v>19773.281999999999</v>
          </cell>
          <cell r="F269">
            <v>-19773.281999999999</v>
          </cell>
          <cell r="I269">
            <v>-942.17900000000009</v>
          </cell>
        </row>
        <row r="270">
          <cell r="A270">
            <v>243602</v>
          </cell>
          <cell r="B270" t="str">
            <v>DIVIDENDOS Y PARTICIPACIONES</v>
          </cell>
          <cell r="C270">
            <v>0</v>
          </cell>
          <cell r="D270">
            <v>0</v>
          </cell>
          <cell r="E270">
            <v>0</v>
          </cell>
          <cell r="F270">
            <v>0</v>
          </cell>
          <cell r="I270">
            <v>0</v>
          </cell>
        </row>
        <row r="271">
          <cell r="A271">
            <v>243603</v>
          </cell>
          <cell r="B271" t="str">
            <v>HONORARIOS</v>
          </cell>
          <cell r="C271">
            <v>-49775.499000000003</v>
          </cell>
          <cell r="D271">
            <v>49775.499000000003</v>
          </cell>
          <cell r="E271">
            <v>54325.84</v>
          </cell>
          <cell r="F271">
            <v>-54325.84</v>
          </cell>
          <cell r="I271">
            <v>-4550.3409999999931</v>
          </cell>
        </row>
        <row r="272">
          <cell r="A272">
            <v>24360301</v>
          </cell>
          <cell r="B272" t="str">
            <v>HONORARIOS A DECLARANTES</v>
          </cell>
          <cell r="C272">
            <v>-46603.385000000002</v>
          </cell>
          <cell r="D272">
            <v>46603.385000000002</v>
          </cell>
          <cell r="E272">
            <v>46807.707000000002</v>
          </cell>
          <cell r="F272">
            <v>-46807.707000000002</v>
          </cell>
          <cell r="I272">
            <v>-204.32200000000012</v>
          </cell>
        </row>
        <row r="273">
          <cell r="A273">
            <v>24360302</v>
          </cell>
          <cell r="B273" t="str">
            <v>HONORARIOS A NO DECLARANTES</v>
          </cell>
          <cell r="C273">
            <v>-3172.114</v>
          </cell>
          <cell r="D273">
            <v>3172.114</v>
          </cell>
          <cell r="E273">
            <v>7518.1329999999998</v>
          </cell>
          <cell r="F273">
            <v>-7518.1329999999998</v>
          </cell>
          <cell r="I273">
            <v>-4346.0190000000002</v>
          </cell>
        </row>
        <row r="274">
          <cell r="A274">
            <v>243605</v>
          </cell>
          <cell r="B274" t="str">
            <v>SERVICIOS</v>
          </cell>
          <cell r="C274">
            <v>-78145.455000000002</v>
          </cell>
          <cell r="D274">
            <v>78198.255000000005</v>
          </cell>
          <cell r="E274">
            <v>98221.676000000007</v>
          </cell>
          <cell r="F274">
            <v>-98168.876000000004</v>
          </cell>
          <cell r="I274">
            <v>-20023.421000000002</v>
          </cell>
        </row>
        <row r="275">
          <cell r="A275">
            <v>24360501</v>
          </cell>
          <cell r="B275" t="str">
            <v>SERVICIOS EN GENERAL NO DECLARANTES</v>
          </cell>
          <cell r="C275">
            <v>-55.014000000000003</v>
          </cell>
          <cell r="D275">
            <v>55.014000000000003</v>
          </cell>
          <cell r="E275">
            <v>545.44000000000005</v>
          </cell>
          <cell r="F275">
            <v>-545.44000000000005</v>
          </cell>
          <cell r="I275">
            <v>-490.42600000000004</v>
          </cell>
        </row>
        <row r="276">
          <cell r="A276">
            <v>24360502</v>
          </cell>
          <cell r="B276" t="str">
            <v>SERVICIOS TEMPORALES</v>
          </cell>
          <cell r="C276">
            <v>-3568.91</v>
          </cell>
          <cell r="D276">
            <v>3568.91</v>
          </cell>
          <cell r="E276">
            <v>3526.5419999999999</v>
          </cell>
          <cell r="F276">
            <v>-3526.5419999999999</v>
          </cell>
          <cell r="I276">
            <v>42.367999999999938</v>
          </cell>
        </row>
        <row r="277">
          <cell r="A277">
            <v>24360503</v>
          </cell>
          <cell r="B277" t="str">
            <v>SERVICIO CONSTRUCCION OBRAS</v>
          </cell>
          <cell r="C277">
            <v>-5102.3630000000003</v>
          </cell>
          <cell r="D277">
            <v>5102.3630000000003</v>
          </cell>
          <cell r="E277">
            <v>8596.1880000000001</v>
          </cell>
          <cell r="F277">
            <v>-8596.1880000000001</v>
          </cell>
          <cell r="I277">
            <v>-3493.8249999999998</v>
          </cell>
        </row>
        <row r="278">
          <cell r="A278">
            <v>24360504</v>
          </cell>
          <cell r="B278" t="str">
            <v>TRANSPORTE DE PASAJEROS</v>
          </cell>
          <cell r="C278">
            <v>-4477.2</v>
          </cell>
          <cell r="D278">
            <v>4477.2</v>
          </cell>
          <cell r="E278">
            <v>4891.53</v>
          </cell>
          <cell r="F278">
            <v>-4891.53</v>
          </cell>
          <cell r="I278">
            <v>-414.32999999999993</v>
          </cell>
        </row>
        <row r="279">
          <cell r="A279">
            <v>24360505</v>
          </cell>
          <cell r="B279" t="str">
            <v>TRANSPORTE DE CARGA</v>
          </cell>
          <cell r="C279">
            <v>-28.919</v>
          </cell>
          <cell r="D279">
            <v>28.919</v>
          </cell>
          <cell r="E279">
            <v>40.344000000000001</v>
          </cell>
          <cell r="F279">
            <v>-40.344000000000001</v>
          </cell>
          <cell r="I279">
            <v>-11.425000000000001</v>
          </cell>
        </row>
        <row r="280">
          <cell r="A280">
            <v>24360506</v>
          </cell>
          <cell r="B280" t="str">
            <v>SERVICIO DE HOTEL Y RESTAURANTE</v>
          </cell>
          <cell r="C280">
            <v>-179.35900000000001</v>
          </cell>
          <cell r="D280">
            <v>179.35900000000001</v>
          </cell>
          <cell r="E280">
            <v>316.19600000000003</v>
          </cell>
          <cell r="F280">
            <v>-316.19600000000003</v>
          </cell>
          <cell r="I280">
            <v>-136.83700000000002</v>
          </cell>
        </row>
        <row r="281">
          <cell r="A281">
            <v>24360507</v>
          </cell>
          <cell r="B281" t="str">
            <v>SERVICIOS EN GENERAL DECLARANTES</v>
          </cell>
          <cell r="C281">
            <v>-64034.091</v>
          </cell>
          <cell r="D281">
            <v>64086.891000000003</v>
          </cell>
          <cell r="E281">
            <v>79501.707999999999</v>
          </cell>
          <cell r="F281">
            <v>-79448.907999999996</v>
          </cell>
          <cell r="I281">
            <v>-15414.816999999995</v>
          </cell>
        </row>
        <row r="282">
          <cell r="A282">
            <v>24360508</v>
          </cell>
          <cell r="B282" t="str">
            <v>SERVICIOS DE ASEO Y VIGILANCIA</v>
          </cell>
          <cell r="C282">
            <v>-699.59900000000005</v>
          </cell>
          <cell r="D282">
            <v>699.59900000000005</v>
          </cell>
          <cell r="E282">
            <v>803.72799999999995</v>
          </cell>
          <cell r="F282">
            <v>-803.72799999999995</v>
          </cell>
          <cell r="I282">
            <v>-104.12899999999991</v>
          </cell>
        </row>
        <row r="283">
          <cell r="A283">
            <v>243606</v>
          </cell>
          <cell r="B283" t="str">
            <v>ARRENDAMIENTOS</v>
          </cell>
          <cell r="C283">
            <v>-24.5</v>
          </cell>
          <cell r="D283">
            <v>24.5</v>
          </cell>
          <cell r="E283">
            <v>271.65899999999999</v>
          </cell>
          <cell r="F283">
            <v>-271.65899999999999</v>
          </cell>
          <cell r="I283">
            <v>-247.15899999999999</v>
          </cell>
        </row>
        <row r="284">
          <cell r="A284">
            <v>24360601</v>
          </cell>
          <cell r="B284" t="str">
            <v>ARRENDAMIENTO DE BIENES INMUEBLES</v>
          </cell>
          <cell r="C284">
            <v>-24.5</v>
          </cell>
          <cell r="D284">
            <v>24.5</v>
          </cell>
          <cell r="E284">
            <v>271.65899999999999</v>
          </cell>
          <cell r="F284">
            <v>-271.65899999999999</v>
          </cell>
          <cell r="I284">
            <v>-247.15899999999999</v>
          </cell>
        </row>
        <row r="285">
          <cell r="A285">
            <v>24360602</v>
          </cell>
          <cell r="B285" t="str">
            <v>ARRENDAMIENTO DE BIENES MUEBLES</v>
          </cell>
          <cell r="C285">
            <v>0</v>
          </cell>
          <cell r="D285">
            <v>0</v>
          </cell>
          <cell r="E285">
            <v>0</v>
          </cell>
          <cell r="F285">
            <v>0</v>
          </cell>
          <cell r="I285">
            <v>0</v>
          </cell>
        </row>
        <row r="286">
          <cell r="A286">
            <v>243607</v>
          </cell>
          <cell r="B286" t="str">
            <v>RENDIMIENTOS FINANCIEROS</v>
          </cell>
          <cell r="C286">
            <v>0</v>
          </cell>
          <cell r="D286">
            <v>0</v>
          </cell>
          <cell r="E286">
            <v>0</v>
          </cell>
          <cell r="F286">
            <v>0</v>
          </cell>
          <cell r="I286">
            <v>0</v>
          </cell>
        </row>
        <row r="287">
          <cell r="A287">
            <v>243608</v>
          </cell>
          <cell r="B287" t="str">
            <v>COMPRAS</v>
          </cell>
          <cell r="C287">
            <v>-15273.814</v>
          </cell>
          <cell r="D287">
            <v>15273.814</v>
          </cell>
          <cell r="E287">
            <v>8642.91</v>
          </cell>
          <cell r="F287">
            <v>-8642.91</v>
          </cell>
          <cell r="I287">
            <v>6630.9040000000005</v>
          </cell>
        </row>
        <row r="288">
          <cell r="A288">
            <v>24360801</v>
          </cell>
          <cell r="B288" t="str">
            <v>BIENES MATERIALES Y EQUIPOS</v>
          </cell>
          <cell r="C288">
            <v>-15250.959000000001</v>
          </cell>
          <cell r="D288">
            <v>15250.959000000001</v>
          </cell>
          <cell r="E288">
            <v>8622.3439999999991</v>
          </cell>
          <cell r="F288">
            <v>-8622.3439999999991</v>
          </cell>
          <cell r="I288">
            <v>6628.6150000000016</v>
          </cell>
        </row>
        <row r="289">
          <cell r="A289">
            <v>24360802</v>
          </cell>
          <cell r="B289" t="str">
            <v>COMBUSTIBLES Y LUBRICANTES</v>
          </cell>
          <cell r="C289">
            <v>-22.855</v>
          </cell>
          <cell r="D289">
            <v>22.855</v>
          </cell>
          <cell r="E289">
            <v>20.565999999999999</v>
          </cell>
          <cell r="F289">
            <v>-20.565999999999999</v>
          </cell>
          <cell r="I289">
            <v>2.2890000000000015</v>
          </cell>
        </row>
        <row r="290">
          <cell r="A290">
            <v>24360803</v>
          </cell>
          <cell r="B290" t="str">
            <v>VEHICULOS Y BIENES RAICES</v>
          </cell>
          <cell r="C290">
            <v>0</v>
          </cell>
          <cell r="D290">
            <v>0</v>
          </cell>
          <cell r="E290">
            <v>0</v>
          </cell>
          <cell r="F290">
            <v>0</v>
          </cell>
          <cell r="I290">
            <v>0</v>
          </cell>
        </row>
        <row r="291">
          <cell r="A291">
            <v>243610</v>
          </cell>
          <cell r="B291" t="str">
            <v>PAGOS AL EXTERIOR</v>
          </cell>
          <cell r="C291">
            <v>0</v>
          </cell>
          <cell r="D291">
            <v>0</v>
          </cell>
          <cell r="E291">
            <v>0</v>
          </cell>
          <cell r="F291">
            <v>0</v>
          </cell>
          <cell r="I291">
            <v>0</v>
          </cell>
        </row>
        <row r="292">
          <cell r="A292">
            <v>24361002</v>
          </cell>
          <cell r="B292" t="str">
            <v>RENTA POR PAGOS A EXTRANJEROS</v>
          </cell>
          <cell r="C292">
            <v>0</v>
          </cell>
          <cell r="D292">
            <v>0</v>
          </cell>
          <cell r="E292">
            <v>0</v>
          </cell>
          <cell r="F292">
            <v>0</v>
          </cell>
          <cell r="I292">
            <v>0</v>
          </cell>
        </row>
        <row r="293">
          <cell r="A293">
            <v>243625</v>
          </cell>
          <cell r="B293" t="str">
            <v>IVA RETENIDO POR CONSIGNAR</v>
          </cell>
          <cell r="C293">
            <v>-206208.48800000001</v>
          </cell>
          <cell r="D293">
            <v>206208.48800000001</v>
          </cell>
          <cell r="E293">
            <v>213066.64199999999</v>
          </cell>
          <cell r="F293">
            <v>-213066.64199999999</v>
          </cell>
          <cell r="I293">
            <v>-6858.1539999999804</v>
          </cell>
        </row>
        <row r="294">
          <cell r="A294">
            <v>24362501</v>
          </cell>
          <cell r="B294" t="str">
            <v>IVA POR COMPRAS RETENIDO AL REGIMEN COMU</v>
          </cell>
          <cell r="C294">
            <v>-32523.348999999998</v>
          </cell>
          <cell r="D294">
            <v>32523.348999999998</v>
          </cell>
          <cell r="E294">
            <v>11036.84</v>
          </cell>
          <cell r="F294">
            <v>-11036.84</v>
          </cell>
          <cell r="I294">
            <v>21486.508999999998</v>
          </cell>
        </row>
        <row r="295">
          <cell r="A295">
            <v>24362502</v>
          </cell>
          <cell r="B295" t="str">
            <v>IVA POR SERVICIOS RETENIDO AL REGIMEN CO</v>
          </cell>
          <cell r="C295">
            <v>-171369.948</v>
          </cell>
          <cell r="D295">
            <v>171369.948</v>
          </cell>
          <cell r="E295">
            <v>194885.13800000001</v>
          </cell>
          <cell r="F295">
            <v>-194885.13800000001</v>
          </cell>
          <cell r="I295">
            <v>-23515.190000000002</v>
          </cell>
        </row>
        <row r="296">
          <cell r="A296">
            <v>24362503</v>
          </cell>
          <cell r="B296" t="str">
            <v>RETENCION IVA AL REGIMEN SIMPLIFICADO</v>
          </cell>
          <cell r="C296">
            <v>-2315.1909999999998</v>
          </cell>
          <cell r="D296">
            <v>2315.1909999999998</v>
          </cell>
          <cell r="E296">
            <v>7144.6639999999998</v>
          </cell>
          <cell r="F296">
            <v>-7144.6639999999998</v>
          </cell>
          <cell r="I296">
            <v>-4829.473</v>
          </cell>
        </row>
        <row r="297">
          <cell r="A297">
            <v>243627</v>
          </cell>
          <cell r="B297" t="str">
            <v>RETENCION ICA POR SERVICIOS</v>
          </cell>
          <cell r="C297">
            <v>-29173.595000000001</v>
          </cell>
          <cell r="D297">
            <v>29173.595000000001</v>
          </cell>
          <cell r="E297">
            <v>26202.761999999999</v>
          </cell>
          <cell r="F297">
            <v>-26202.761999999999</v>
          </cell>
          <cell r="I297">
            <v>2970.8330000000024</v>
          </cell>
        </row>
        <row r="298">
          <cell r="A298">
            <v>243628</v>
          </cell>
          <cell r="B298" t="str">
            <v>RETENCION ICA POR COMPRAS</v>
          </cell>
          <cell r="C298">
            <v>-3300.8040000000001</v>
          </cell>
          <cell r="D298">
            <v>3300.8040000000001</v>
          </cell>
          <cell r="E298">
            <v>1105.6500000000001</v>
          </cell>
          <cell r="F298">
            <v>-1105.6500000000001</v>
          </cell>
          <cell r="I298">
            <v>2195.154</v>
          </cell>
        </row>
        <row r="299">
          <cell r="A299">
            <v>243690</v>
          </cell>
          <cell r="B299" t="str">
            <v>OTRAS RETENCIONES</v>
          </cell>
          <cell r="C299">
            <v>0</v>
          </cell>
          <cell r="D299">
            <v>0</v>
          </cell>
          <cell r="E299">
            <v>0</v>
          </cell>
          <cell r="F299">
            <v>0</v>
          </cell>
          <cell r="I299">
            <v>0</v>
          </cell>
        </row>
        <row r="300">
          <cell r="A300">
            <v>24369001</v>
          </cell>
          <cell r="B300" t="str">
            <v>RETENCION A OTROS PAGOS NO CLASIFICADOS</v>
          </cell>
          <cell r="C300">
            <v>0</v>
          </cell>
          <cell r="D300">
            <v>0</v>
          </cell>
          <cell r="E300">
            <v>0</v>
          </cell>
          <cell r="F300">
            <v>0</v>
          </cell>
          <cell r="I300">
            <v>0</v>
          </cell>
        </row>
        <row r="301">
          <cell r="A301">
            <v>243695</v>
          </cell>
          <cell r="B301" t="str">
            <v>AUTORRETENCIONES</v>
          </cell>
          <cell r="C301">
            <v>-324367.56770000001</v>
          </cell>
          <cell r="D301">
            <v>324786.36469999998</v>
          </cell>
          <cell r="E301">
            <v>322163.74937999999</v>
          </cell>
          <cell r="F301">
            <v>-321744.95237999997</v>
          </cell>
          <cell r="I301">
            <v>2622.6153199999826</v>
          </cell>
        </row>
        <row r="302">
          <cell r="A302">
            <v>24369501</v>
          </cell>
          <cell r="B302" t="str">
            <v>AUTORRETENCIONES POR VENTAS</v>
          </cell>
          <cell r="C302">
            <v>-214386.27769999998</v>
          </cell>
          <cell r="D302">
            <v>214386.27769999998</v>
          </cell>
          <cell r="E302">
            <v>219735.40338</v>
          </cell>
          <cell r="F302">
            <v>-219735.40338</v>
          </cell>
          <cell r="I302">
            <v>-5349.1256800000265</v>
          </cell>
        </row>
        <row r="303">
          <cell r="A303">
            <v>24369502</v>
          </cell>
          <cell r="B303" t="str">
            <v>AUTORRETENCIONES POR SERVICIOS</v>
          </cell>
          <cell r="C303">
            <v>-109981.29</v>
          </cell>
          <cell r="D303">
            <v>110400.087</v>
          </cell>
          <cell r="E303">
            <v>102428.34600000001</v>
          </cell>
          <cell r="F303">
            <v>-102009.549</v>
          </cell>
          <cell r="I303">
            <v>7971.7409999999945</v>
          </cell>
        </row>
        <row r="304">
          <cell r="A304">
            <v>24369503</v>
          </cell>
          <cell r="B304" t="str">
            <v>AUTORRETENCIONES POR RENDIMIENTOS FINANC</v>
          </cell>
          <cell r="C304">
            <v>0</v>
          </cell>
          <cell r="D304">
            <v>0</v>
          </cell>
          <cell r="E304">
            <v>0</v>
          </cell>
          <cell r="F304">
            <v>0</v>
          </cell>
          <cell r="I304">
            <v>0</v>
          </cell>
        </row>
        <row r="305">
          <cell r="A305">
            <v>243697</v>
          </cell>
          <cell r="B305" t="str">
            <v>PAGO DE RETENCION EN LA FUENTE</v>
          </cell>
          <cell r="C305">
            <v>0</v>
          </cell>
          <cell r="D305">
            <v>714009</v>
          </cell>
          <cell r="E305">
            <v>714009</v>
          </cell>
          <cell r="F305">
            <v>0</v>
          </cell>
          <cell r="I305">
            <v>0</v>
          </cell>
        </row>
        <row r="306">
          <cell r="A306">
            <v>243698</v>
          </cell>
          <cell r="B306" t="str">
            <v>IMPUESTO DE TIMBRE</v>
          </cell>
          <cell r="C306">
            <v>-21382.333999999999</v>
          </cell>
          <cell r="D306">
            <v>21382.333999999999</v>
          </cell>
          <cell r="E306">
            <v>20064.149000000001</v>
          </cell>
          <cell r="F306">
            <v>-20064.149000000001</v>
          </cell>
          <cell r="I306">
            <v>1318.1849999999977</v>
          </cell>
        </row>
        <row r="307">
          <cell r="A307">
            <v>243699</v>
          </cell>
          <cell r="B307" t="str">
            <v>PAGO DE RETENCION ICA</v>
          </cell>
          <cell r="C307">
            <v>0</v>
          </cell>
          <cell r="D307">
            <v>32474.819</v>
          </cell>
          <cell r="E307">
            <v>32474.819</v>
          </cell>
          <cell r="F307">
            <v>0</v>
          </cell>
          <cell r="I307">
            <v>0</v>
          </cell>
        </row>
        <row r="308">
          <cell r="A308">
            <v>2440</v>
          </cell>
          <cell r="B308" t="str">
            <v>IMPUESTOS CONTRIBUCIONES Y TASAS POR PAG</v>
          </cell>
          <cell r="C308">
            <v>-3027.1239999999998</v>
          </cell>
          <cell r="D308">
            <v>715386.48899999994</v>
          </cell>
          <cell r="E308">
            <v>5522745.068</v>
          </cell>
          <cell r="F308">
            <v>-4810385.7029999997</v>
          </cell>
          <cell r="I308">
            <v>-4807358.5789999999</v>
          </cell>
        </row>
        <row r="309">
          <cell r="A309">
            <v>244001</v>
          </cell>
          <cell r="B309" t="str">
            <v>RENTA Y COMPLEMENTARIOS</v>
          </cell>
          <cell r="C309">
            <v>0</v>
          </cell>
          <cell r="D309">
            <v>0</v>
          </cell>
          <cell r="E309">
            <v>0</v>
          </cell>
          <cell r="F309">
            <v>0</v>
          </cell>
          <cell r="I309">
            <v>0</v>
          </cell>
        </row>
        <row r="310">
          <cell r="A310">
            <v>244004</v>
          </cell>
          <cell r="B310" t="str">
            <v>INDUSTRIA Y COMERCIO</v>
          </cell>
          <cell r="C310">
            <v>-3027.1239999999998</v>
          </cell>
          <cell r="D310">
            <v>715386.48899999994</v>
          </cell>
          <cell r="E310">
            <v>3065313.5240000002</v>
          </cell>
          <cell r="F310">
            <v>-2352954.159</v>
          </cell>
          <cell r="I310">
            <v>-2349927.0350000001</v>
          </cell>
        </row>
        <row r="311">
          <cell r="A311">
            <v>244022</v>
          </cell>
          <cell r="B311" t="str">
            <v>IMPUESTO AL PATRIMONIO</v>
          </cell>
          <cell r="C311">
            <v>0</v>
          </cell>
          <cell r="D311">
            <v>0</v>
          </cell>
          <cell r="E311">
            <v>2457431.5440000002</v>
          </cell>
          <cell r="F311">
            <v>-2457431.5440000002</v>
          </cell>
          <cell r="I311">
            <v>-2457431.5440000002</v>
          </cell>
        </row>
        <row r="312">
          <cell r="A312">
            <v>2445</v>
          </cell>
          <cell r="B312" t="str">
            <v>IMPUESTOS AL VALOR AGREGADO</v>
          </cell>
          <cell r="C312">
            <v>-329374.06702999998</v>
          </cell>
          <cell r="D312">
            <v>680921.12800000003</v>
          </cell>
          <cell r="E312">
            <v>535505.80299999996</v>
          </cell>
          <cell r="F312">
            <v>-183958.74202999999</v>
          </cell>
          <cell r="I312">
            <v>145415.32500000007</v>
          </cell>
        </row>
        <row r="313">
          <cell r="A313">
            <v>244501</v>
          </cell>
          <cell r="B313" t="str">
            <v>VENTA DE BIENES</v>
          </cell>
          <cell r="C313">
            <v>-101801.70600000001</v>
          </cell>
          <cell r="D313">
            <v>101851.36199999999</v>
          </cell>
          <cell r="E313">
            <v>38198.9</v>
          </cell>
          <cell r="F313">
            <v>-38149.243999999999</v>
          </cell>
          <cell r="I313">
            <v>63652.461999999992</v>
          </cell>
        </row>
        <row r="314">
          <cell r="A314">
            <v>244502</v>
          </cell>
          <cell r="B314" t="str">
            <v>VENTA DE SERVICIOS</v>
          </cell>
          <cell r="C314">
            <v>-227704.52103</v>
          </cell>
          <cell r="D314">
            <v>237488.56599999999</v>
          </cell>
          <cell r="E314">
            <v>167800.74299999999</v>
          </cell>
          <cell r="F314">
            <v>-158016.69803</v>
          </cell>
          <cell r="I314">
            <v>69687.823000000004</v>
          </cell>
        </row>
        <row r="315">
          <cell r="A315">
            <v>244505</v>
          </cell>
          <cell r="B315" t="str">
            <v>COMPRA DE BIENES (DB)</v>
          </cell>
          <cell r="C315">
            <v>132.16</v>
          </cell>
          <cell r="D315">
            <v>12207.2</v>
          </cell>
          <cell r="E315">
            <v>132.16</v>
          </cell>
          <cell r="F315">
            <v>12207.2</v>
          </cell>
          <cell r="I315">
            <v>12075.04</v>
          </cell>
        </row>
        <row r="316">
          <cell r="A316">
            <v>244597</v>
          </cell>
          <cell r="B316" t="str">
            <v>PAGO DE RETENCION DE IVA</v>
          </cell>
          <cell r="C316">
            <v>0</v>
          </cell>
          <cell r="D316">
            <v>329374</v>
          </cell>
          <cell r="E316">
            <v>329374</v>
          </cell>
          <cell r="F316">
            <v>0</v>
          </cell>
          <cell r="I316">
            <v>0</v>
          </cell>
        </row>
        <row r="317">
          <cell r="A317">
            <v>2453</v>
          </cell>
          <cell r="B317" t="str">
            <v>RECURSOS RECIBIDOS</v>
          </cell>
          <cell r="C317">
            <v>-160653.32941999999</v>
          </cell>
          <cell r="D317">
            <v>108.81663999999999</v>
          </cell>
          <cell r="E317">
            <v>108.81663999999999</v>
          </cell>
          <cell r="F317">
            <v>-160653.32941999999</v>
          </cell>
          <cell r="I317">
            <v>0</v>
          </cell>
        </row>
        <row r="318">
          <cell r="A318">
            <v>245301</v>
          </cell>
          <cell r="B318" t="str">
            <v xml:space="preserve">EN ADMINISTRACION </v>
          </cell>
          <cell r="C318">
            <v>-160653.32941999999</v>
          </cell>
          <cell r="D318">
            <v>108.81663999999999</v>
          </cell>
          <cell r="E318">
            <v>108.81663999999999</v>
          </cell>
          <cell r="F318">
            <v>-160653.32941999999</v>
          </cell>
          <cell r="I318">
            <v>0</v>
          </cell>
        </row>
        <row r="319">
          <cell r="A319">
            <v>24530101</v>
          </cell>
          <cell r="B319" t="str">
            <v>APORTES NACIONALES</v>
          </cell>
          <cell r="C319">
            <v>-160653.32941999999</v>
          </cell>
          <cell r="D319">
            <v>108.81663999999999</v>
          </cell>
          <cell r="E319">
            <v>108.81663999999999</v>
          </cell>
          <cell r="F319">
            <v>-160653.32941999999</v>
          </cell>
          <cell r="I319">
            <v>0</v>
          </cell>
        </row>
        <row r="320">
          <cell r="A320">
            <v>25</v>
          </cell>
          <cell r="B320" t="str">
            <v>OBLIGACIONES LABORALES Y DE SEGURIDAD SO</v>
          </cell>
          <cell r="C320">
            <v>-2305821.304</v>
          </cell>
          <cell r="D320">
            <v>1907657.274</v>
          </cell>
          <cell r="E320">
            <v>1744533.7390000001</v>
          </cell>
          <cell r="F320">
            <v>-2142697.7689999999</v>
          </cell>
          <cell r="I320">
            <v>163123.53499999992</v>
          </cell>
        </row>
        <row r="321">
          <cell r="A321">
            <v>2505</v>
          </cell>
          <cell r="B321" t="str">
            <v>SALARIOS Y PRESTACIONES SOCIALES</v>
          </cell>
          <cell r="C321">
            <v>-2305821.304</v>
          </cell>
          <cell r="D321">
            <v>940072.60699999996</v>
          </cell>
          <cell r="E321">
            <v>776949.07200000004</v>
          </cell>
          <cell r="F321">
            <v>-2142697.7689999999</v>
          </cell>
          <cell r="I321">
            <v>163123.53499999992</v>
          </cell>
        </row>
        <row r="322">
          <cell r="A322">
            <v>250501</v>
          </cell>
          <cell r="B322" t="str">
            <v>NOMINA POR PAGAR</v>
          </cell>
          <cell r="C322">
            <v>0</v>
          </cell>
          <cell r="D322">
            <v>776949.07200000004</v>
          </cell>
          <cell r="E322">
            <v>776949.07200000004</v>
          </cell>
          <cell r="F322">
            <v>0</v>
          </cell>
          <cell r="I322">
            <v>0</v>
          </cell>
        </row>
        <row r="323">
          <cell r="A323">
            <v>250502</v>
          </cell>
          <cell r="B323" t="str">
            <v>CESANTIAS</v>
          </cell>
          <cell r="C323">
            <v>-1393579.767</v>
          </cell>
          <cell r="D323">
            <v>39715.866000000002</v>
          </cell>
          <cell r="E323">
            <v>0</v>
          </cell>
          <cell r="F323">
            <v>-1353863.9010000001</v>
          </cell>
          <cell r="I323">
            <v>39715.866000000002</v>
          </cell>
        </row>
        <row r="324">
          <cell r="A324">
            <v>250503</v>
          </cell>
          <cell r="B324" t="str">
            <v>INTERESES SOBRE CESANTIAS</v>
          </cell>
          <cell r="C324">
            <v>0</v>
          </cell>
          <cell r="D324">
            <v>0</v>
          </cell>
          <cell r="E324">
            <v>0</v>
          </cell>
          <cell r="F324">
            <v>0</v>
          </cell>
          <cell r="I324">
            <v>0</v>
          </cell>
        </row>
        <row r="325">
          <cell r="A325">
            <v>250504</v>
          </cell>
          <cell r="B325" t="str">
            <v>VACACIONES</v>
          </cell>
          <cell r="C325">
            <v>-288916.43900000001</v>
          </cell>
          <cell r="D325">
            <v>42272.186999999998</v>
          </cell>
          <cell r="E325">
            <v>0</v>
          </cell>
          <cell r="F325">
            <v>-246644.25200000001</v>
          </cell>
          <cell r="I325">
            <v>42272.186999999998</v>
          </cell>
        </row>
        <row r="326">
          <cell r="A326">
            <v>250505</v>
          </cell>
          <cell r="B326" t="str">
            <v>PRIMA DE VACACIONES</v>
          </cell>
          <cell r="C326">
            <v>-288916.43900000001</v>
          </cell>
          <cell r="D326">
            <v>42272.186999999998</v>
          </cell>
          <cell r="E326">
            <v>0</v>
          </cell>
          <cell r="F326">
            <v>-246644.25200000001</v>
          </cell>
          <cell r="I326">
            <v>42272.186999999998</v>
          </cell>
        </row>
        <row r="327">
          <cell r="A327">
            <v>250515</v>
          </cell>
          <cell r="B327" t="str">
            <v>OTRAS PRIMAS - ANTIGUEDAD</v>
          </cell>
          <cell r="C327">
            <v>-334408.65899999999</v>
          </cell>
          <cell r="D327">
            <v>38863.294999999998</v>
          </cell>
          <cell r="E327">
            <v>0</v>
          </cell>
          <cell r="F327">
            <v>-295545.364</v>
          </cell>
          <cell r="I327">
            <v>38863.294999999998</v>
          </cell>
        </row>
        <row r="328">
          <cell r="A328">
            <v>2510</v>
          </cell>
          <cell r="B328" t="str">
            <v>PENSIONES Y PRESTACIONES ECONOMICAS POR PAGAR</v>
          </cell>
          <cell r="C328">
            <v>0</v>
          </cell>
          <cell r="D328">
            <v>967584.66700000002</v>
          </cell>
          <cell r="E328">
            <v>967584.66700000002</v>
          </cell>
          <cell r="F328">
            <v>0</v>
          </cell>
          <cell r="I328">
            <v>0</v>
          </cell>
        </row>
        <row r="329">
          <cell r="A329">
            <v>251001</v>
          </cell>
          <cell r="B329" t="str">
            <v>PENSIONES DE JUBILACION PATRONALES</v>
          </cell>
          <cell r="C329">
            <v>0</v>
          </cell>
          <cell r="D329">
            <v>967584.66700000002</v>
          </cell>
          <cell r="E329">
            <v>967584.66700000002</v>
          </cell>
          <cell r="F329">
            <v>0</v>
          </cell>
          <cell r="I329">
            <v>0</v>
          </cell>
        </row>
        <row r="330">
          <cell r="A330">
            <v>27</v>
          </cell>
          <cell r="B330" t="str">
            <v>PASIVOS ESTIMADOS</v>
          </cell>
          <cell r="C330">
            <v>-181757635.33614001</v>
          </cell>
          <cell r="D330">
            <v>18161139.148819998</v>
          </cell>
          <cell r="E330">
            <v>5797147.8452899996</v>
          </cell>
          <cell r="F330">
            <v>-169393644.03261</v>
          </cell>
          <cell r="I330">
            <v>12363991.303529998</v>
          </cell>
        </row>
        <row r="331">
          <cell r="A331">
            <v>2705</v>
          </cell>
          <cell r="B331" t="str">
            <v>PROVISION PARA OBLIGACIONES FISCALES</v>
          </cell>
          <cell r="C331">
            <v>-26805480.232889999</v>
          </cell>
          <cell r="D331">
            <v>14822300.916819999</v>
          </cell>
          <cell r="E331">
            <v>489943.57876</v>
          </cell>
          <cell r="F331">
            <v>-12473122.89483</v>
          </cell>
          <cell r="I331">
            <v>14332357.338059999</v>
          </cell>
        </row>
        <row r="332">
          <cell r="A332">
            <v>270501</v>
          </cell>
          <cell r="B332" t="str">
            <v>IMPUESTO DE RENTA Y COMPLEMENTARIOS</v>
          </cell>
          <cell r="C332">
            <v>-13441964.4616</v>
          </cell>
          <cell r="D332">
            <v>1955556.18582</v>
          </cell>
          <cell r="E332">
            <v>234116.53797999999</v>
          </cell>
          <cell r="F332">
            <v>-11720524.813759999</v>
          </cell>
          <cell r="I332">
            <v>1721439.64784</v>
          </cell>
        </row>
        <row r="333">
          <cell r="A333">
            <v>270502</v>
          </cell>
          <cell r="B333" t="str">
            <v>IMPUESTO DE INDUSTRIA Y COMERCIO</v>
          </cell>
          <cell r="C333">
            <v>-3539882.2222899999</v>
          </cell>
          <cell r="D333">
            <v>3043111.182</v>
          </cell>
          <cell r="E333">
            <v>255827.04078000001</v>
          </cell>
          <cell r="F333">
            <v>-752598.08107000007</v>
          </cell>
          <cell r="I333">
            <v>2787284.1412200001</v>
          </cell>
        </row>
        <row r="334">
          <cell r="A334">
            <v>270590</v>
          </cell>
          <cell r="B334" t="str">
            <v>OTRAS PROVISIONES PARA OBLIGACIONES FISC</v>
          </cell>
          <cell r="C334">
            <v>-9823633.5490000006</v>
          </cell>
          <cell r="D334">
            <v>9823633.5490000006</v>
          </cell>
          <cell r="E334">
            <v>0</v>
          </cell>
          <cell r="F334">
            <v>0</v>
          </cell>
          <cell r="I334">
            <v>9823633.5490000006</v>
          </cell>
        </row>
        <row r="335">
          <cell r="A335">
            <v>2710</v>
          </cell>
          <cell r="B335" t="str">
            <v>PROVISION PARA CONTINGENCIAS</v>
          </cell>
          <cell r="C335">
            <v>-26185531.46125</v>
          </cell>
          <cell r="D335">
            <v>1971106.621</v>
          </cell>
          <cell r="E335">
            <v>1358786.5805299999</v>
          </cell>
          <cell r="F335">
            <v>-25573211.420779999</v>
          </cell>
          <cell r="I335">
            <v>612320.04047000012</v>
          </cell>
        </row>
        <row r="336">
          <cell r="A336">
            <v>271005</v>
          </cell>
          <cell r="B336" t="str">
            <v>LITIGIOS O DEMANDAS</v>
          </cell>
          <cell r="C336">
            <v>-26185531.46125</v>
          </cell>
          <cell r="D336">
            <v>1971106.621</v>
          </cell>
          <cell r="E336">
            <v>1358786.5805299999</v>
          </cell>
          <cell r="F336">
            <v>-25573211.420779999</v>
          </cell>
          <cell r="I336">
            <v>612320.04047000012</v>
          </cell>
        </row>
        <row r="337">
          <cell r="A337">
            <v>2715</v>
          </cell>
          <cell r="B337" t="str">
            <v>PROVISION PARA PRESTACIONES SOCIALES</v>
          </cell>
          <cell r="C337">
            <v>-1536803.2709999999</v>
          </cell>
          <cell r="D337">
            <v>38734.851999999999</v>
          </cell>
          <cell r="E337">
            <v>884354.75699999998</v>
          </cell>
          <cell r="F337">
            <v>-2382423.176</v>
          </cell>
          <cell r="I337">
            <v>-845619.90500000003</v>
          </cell>
        </row>
        <row r="338">
          <cell r="A338">
            <v>271501</v>
          </cell>
          <cell r="B338" t="str">
            <v>CESANTIAS</v>
          </cell>
          <cell r="C338">
            <v>-376494.17200000002</v>
          </cell>
          <cell r="D338">
            <v>0</v>
          </cell>
          <cell r="E338">
            <v>212245.14300000001</v>
          </cell>
          <cell r="F338">
            <v>-588739.31499999994</v>
          </cell>
          <cell r="I338">
            <v>-212245.14300000001</v>
          </cell>
        </row>
        <row r="339">
          <cell r="A339">
            <v>271502</v>
          </cell>
          <cell r="B339" t="str">
            <v>INTERESES SOBRE CESANTIAS</v>
          </cell>
          <cell r="C339">
            <v>-99464.718999999997</v>
          </cell>
          <cell r="D339">
            <v>834.03300000000002</v>
          </cell>
          <cell r="E339">
            <v>56598.697999999997</v>
          </cell>
          <cell r="F339">
            <v>-155229.38399999999</v>
          </cell>
          <cell r="I339">
            <v>-55764.664999999994</v>
          </cell>
        </row>
        <row r="340">
          <cell r="A340">
            <v>271503</v>
          </cell>
          <cell r="B340" t="str">
            <v>VACACIONES</v>
          </cell>
          <cell r="C340">
            <v>-143037.80300000001</v>
          </cell>
          <cell r="D340">
            <v>13072.156999999999</v>
          </cell>
          <cell r="E340">
            <v>84898.061000000002</v>
          </cell>
          <cell r="F340">
            <v>-214863.70699999999</v>
          </cell>
          <cell r="I340">
            <v>-71825.90400000001</v>
          </cell>
        </row>
        <row r="341">
          <cell r="A341">
            <v>271504</v>
          </cell>
          <cell r="B341" t="str">
            <v>PRIMA DE SERVICIOS</v>
          </cell>
          <cell r="C341">
            <v>-263545.91800000001</v>
          </cell>
          <cell r="D341">
            <v>267.90100000000001</v>
          </cell>
          <cell r="E341">
            <v>148571.598</v>
          </cell>
          <cell r="F341">
            <v>-411849.61499999999</v>
          </cell>
          <cell r="I341">
            <v>-148303.69699999999</v>
          </cell>
        </row>
        <row r="342">
          <cell r="A342">
            <v>271506</v>
          </cell>
          <cell r="B342" t="str">
            <v>PRIMA DE VACACIONES</v>
          </cell>
          <cell r="C342">
            <v>-145269.47</v>
          </cell>
          <cell r="D342">
            <v>12896.54</v>
          </cell>
          <cell r="E342">
            <v>84898.061000000002</v>
          </cell>
          <cell r="F342">
            <v>-217270.99100000001</v>
          </cell>
          <cell r="I342">
            <v>-72001.521000000008</v>
          </cell>
        </row>
        <row r="343">
          <cell r="A343">
            <v>271512</v>
          </cell>
          <cell r="B343" t="str">
            <v>OTRAS PRIMAS</v>
          </cell>
          <cell r="C343">
            <v>-508991.18900000001</v>
          </cell>
          <cell r="D343">
            <v>11664.221</v>
          </cell>
          <cell r="E343">
            <v>297143.196</v>
          </cell>
          <cell r="F343">
            <v>-794470.16399999999</v>
          </cell>
          <cell r="I343">
            <v>-285478.97499999998</v>
          </cell>
        </row>
        <row r="344">
          <cell r="A344">
            <v>27151201</v>
          </cell>
          <cell r="B344" t="str">
            <v>PRIMA EXTRALEGAL</v>
          </cell>
          <cell r="C344">
            <v>-263545.91800000001</v>
          </cell>
          <cell r="D344">
            <v>0</v>
          </cell>
          <cell r="E344">
            <v>148571.598</v>
          </cell>
          <cell r="F344">
            <v>-412117.516</v>
          </cell>
          <cell r="I344">
            <v>-148571.598</v>
          </cell>
        </row>
        <row r="345">
          <cell r="A345">
            <v>27151202</v>
          </cell>
          <cell r="B345" t="str">
            <v>PRIMA DE ANTIGUEDAD</v>
          </cell>
          <cell r="C345">
            <v>-245445.27100000001</v>
          </cell>
          <cell r="D345">
            <v>11664.221</v>
          </cell>
          <cell r="E345">
            <v>148571.598</v>
          </cell>
          <cell r="F345">
            <v>-382352.64799999999</v>
          </cell>
          <cell r="I345">
            <v>-136907.37700000001</v>
          </cell>
        </row>
        <row r="346">
          <cell r="A346">
            <v>2720</v>
          </cell>
          <cell r="B346" t="str">
            <v>PROVISION PARA PENSIONES</v>
          </cell>
          <cell r="C346">
            <v>-127229820.37100001</v>
          </cell>
          <cell r="D346">
            <v>1328996.7590000001</v>
          </cell>
          <cell r="E346">
            <v>3064062.929</v>
          </cell>
          <cell r="F346">
            <v>-128964886.54099999</v>
          </cell>
          <cell r="I346">
            <v>-1735066.17</v>
          </cell>
        </row>
        <row r="347">
          <cell r="A347">
            <v>272003</v>
          </cell>
          <cell r="B347" t="str">
            <v>CALCULO ACTUARIAL DE PENSIONES ACTUALES</v>
          </cell>
          <cell r="C347">
            <v>-157870449.655</v>
          </cell>
          <cell r="D347">
            <v>1328996.7590000001</v>
          </cell>
          <cell r="E347">
            <v>0</v>
          </cell>
          <cell r="F347">
            <v>-156541452.896</v>
          </cell>
          <cell r="I347">
            <v>1328996.7590000001</v>
          </cell>
        </row>
        <row r="348">
          <cell r="A348">
            <v>272004</v>
          </cell>
          <cell r="B348" t="str">
            <v>PENSIONES ACTUALES POR AMORTIZAR (DB)</v>
          </cell>
          <cell r="C348">
            <v>30640629.284000002</v>
          </cell>
          <cell r="D348">
            <v>0</v>
          </cell>
          <cell r="E348">
            <v>3064062.929</v>
          </cell>
          <cell r="F348">
            <v>27576566.355</v>
          </cell>
          <cell r="I348">
            <v>-3064062.929</v>
          </cell>
        </row>
        <row r="349">
          <cell r="A349">
            <v>272006</v>
          </cell>
          <cell r="B349" t="str">
            <v>FUTURAS PENSIONES POR AMORTIZAR (DB)</v>
          </cell>
          <cell r="C349">
            <v>0</v>
          </cell>
          <cell r="D349">
            <v>0</v>
          </cell>
          <cell r="E349">
            <v>0</v>
          </cell>
          <cell r="F349">
            <v>0</v>
          </cell>
          <cell r="I349">
            <v>0</v>
          </cell>
        </row>
        <row r="350">
          <cell r="A350">
            <v>29</v>
          </cell>
          <cell r="B350" t="str">
            <v>OTROS PASIVOS</v>
          </cell>
          <cell r="C350">
            <v>-16908344.807</v>
          </cell>
          <cell r="D350">
            <v>7490580.6440000003</v>
          </cell>
          <cell r="E350">
            <v>7641264.227</v>
          </cell>
          <cell r="F350">
            <v>-17059028.390000001</v>
          </cell>
          <cell r="I350">
            <v>-150683.58299999963</v>
          </cell>
        </row>
        <row r="351">
          <cell r="A351">
            <v>2905</v>
          </cell>
          <cell r="B351" t="str">
            <v>RECAUDOS A FAVOR DE TERCEROS</v>
          </cell>
          <cell r="C351">
            <v>-6450121.318</v>
          </cell>
          <cell r="D351">
            <v>7480291.3679999998</v>
          </cell>
          <cell r="E351">
            <v>7641264.227</v>
          </cell>
          <cell r="F351">
            <v>-6611094.1770000001</v>
          </cell>
          <cell r="I351">
            <v>-160972.85900000017</v>
          </cell>
        </row>
        <row r="352">
          <cell r="A352">
            <v>290505</v>
          </cell>
          <cell r="B352" t="str">
            <v>COBRO CARTERA DE TERCEROS</v>
          </cell>
          <cell r="C352">
            <v>-1511038.281</v>
          </cell>
          <cell r="D352">
            <v>3696454.8530000001</v>
          </cell>
          <cell r="E352">
            <v>4008351.361</v>
          </cell>
          <cell r="F352">
            <v>-1822934.7890000001</v>
          </cell>
          <cell r="I352">
            <v>-311896.50799999991</v>
          </cell>
        </row>
        <row r="353">
          <cell r="A353">
            <v>290517</v>
          </cell>
          <cell r="B353" t="str">
            <v>CONVENIOS ALUMBRADO PUBLICO</v>
          </cell>
          <cell r="C353">
            <v>-4766797.8499999996</v>
          </cell>
          <cell r="D353">
            <v>3669534.1460000002</v>
          </cell>
          <cell r="E353">
            <v>3067980.898</v>
          </cell>
          <cell r="F353">
            <v>-4165244.602</v>
          </cell>
          <cell r="I353">
            <v>601553.24800000014</v>
          </cell>
        </row>
        <row r="354">
          <cell r="A354">
            <v>290580</v>
          </cell>
          <cell r="B354" t="str">
            <v>RECAUDOS POR CLASIFICAR</v>
          </cell>
          <cell r="C354">
            <v>-172285.18700000001</v>
          </cell>
          <cell r="D354">
            <v>114302.36900000001</v>
          </cell>
          <cell r="E354">
            <v>564931.96799999999</v>
          </cell>
          <cell r="F354">
            <v>-622914.78599999996</v>
          </cell>
          <cell r="I354">
            <v>-450629.59899999999</v>
          </cell>
        </row>
        <row r="355">
          <cell r="A355">
            <v>290590</v>
          </cell>
          <cell r="B355" t="str">
            <v>OTROS RECUADOS A FAVOR DE TERCEROS</v>
          </cell>
          <cell r="C355">
            <v>0</v>
          </cell>
          <cell r="D355">
            <v>0</v>
          </cell>
          <cell r="E355">
            <v>0</v>
          </cell>
          <cell r="F355">
            <v>0</v>
          </cell>
          <cell r="I355">
            <v>0</v>
          </cell>
        </row>
        <row r="356">
          <cell r="A356">
            <v>29059001</v>
          </cell>
          <cell r="B356" t="str">
            <v>APORTES PARA OBRA DE TERCEROS</v>
          </cell>
          <cell r="C356">
            <v>0</v>
          </cell>
          <cell r="D356">
            <v>0</v>
          </cell>
          <cell r="E356">
            <v>0</v>
          </cell>
          <cell r="F356">
            <v>0</v>
          </cell>
          <cell r="I356">
            <v>0</v>
          </cell>
        </row>
        <row r="357">
          <cell r="A357">
            <v>2905900101</v>
          </cell>
          <cell r="B357" t="str">
            <v>APORTES NACIONALES</v>
          </cell>
          <cell r="C357">
            <v>0</v>
          </cell>
          <cell r="D357">
            <v>0</v>
          </cell>
          <cell r="E357">
            <v>0</v>
          </cell>
          <cell r="F357">
            <v>0</v>
          </cell>
          <cell r="I357">
            <v>0</v>
          </cell>
        </row>
        <row r="358">
          <cell r="A358">
            <v>2905900102</v>
          </cell>
          <cell r="B358" t="str">
            <v>APORTES DEPARTAMENTALES</v>
          </cell>
          <cell r="C358">
            <v>0</v>
          </cell>
          <cell r="D358">
            <v>0</v>
          </cell>
          <cell r="E358">
            <v>0</v>
          </cell>
          <cell r="F358">
            <v>0</v>
          </cell>
          <cell r="I358">
            <v>0</v>
          </cell>
        </row>
        <row r="359">
          <cell r="A359">
            <v>2910</v>
          </cell>
          <cell r="B359" t="str">
            <v>INGRESOS RECIBIDOS POR ANTICIPADO</v>
          </cell>
          <cell r="C359">
            <v>-513301.36200000002</v>
          </cell>
          <cell r="D359">
            <v>10289.276</v>
          </cell>
          <cell r="E359">
            <v>0</v>
          </cell>
          <cell r="F359">
            <v>-503012.08600000001</v>
          </cell>
          <cell r="I359">
            <v>10289.276</v>
          </cell>
        </row>
        <row r="360">
          <cell r="A360">
            <v>291090</v>
          </cell>
          <cell r="B360" t="str">
            <v>OTROS INGRESOS RECIBIDOS POR ANTICIPADO</v>
          </cell>
          <cell r="C360">
            <v>-513301.36200000002</v>
          </cell>
          <cell r="D360">
            <v>10289.276</v>
          </cell>
          <cell r="E360">
            <v>0</v>
          </cell>
          <cell r="F360">
            <v>-503012.08600000001</v>
          </cell>
          <cell r="I360">
            <v>10289.276</v>
          </cell>
        </row>
        <row r="361">
          <cell r="A361">
            <v>2915</v>
          </cell>
          <cell r="B361" t="str">
            <v>CREDITOS DIFERIDOS</v>
          </cell>
          <cell r="C361">
            <v>-9944922.1270000003</v>
          </cell>
          <cell r="D361">
            <v>0</v>
          </cell>
          <cell r="E361">
            <v>0</v>
          </cell>
          <cell r="F361">
            <v>-9944922.1270000003</v>
          </cell>
          <cell r="I361">
            <v>0</v>
          </cell>
        </row>
        <row r="362">
          <cell r="A362">
            <v>291501</v>
          </cell>
          <cell r="B362" t="str">
            <v>CREDITO POR CORRECCION MONETARIA DIFERID</v>
          </cell>
          <cell r="C362">
            <v>0</v>
          </cell>
          <cell r="D362">
            <v>0</v>
          </cell>
          <cell r="E362">
            <v>0</v>
          </cell>
          <cell r="F362">
            <v>0</v>
          </cell>
          <cell r="I362">
            <v>0</v>
          </cell>
        </row>
        <row r="363">
          <cell r="A363">
            <v>291502</v>
          </cell>
          <cell r="B363" t="str">
            <v>IMPUESTO DIFERIDO</v>
          </cell>
          <cell r="C363">
            <v>-9944922.1270000003</v>
          </cell>
          <cell r="D363">
            <v>0</v>
          </cell>
          <cell r="E363">
            <v>0</v>
          </cell>
          <cell r="F363">
            <v>-9944922.1270000003</v>
          </cell>
          <cell r="I363">
            <v>0</v>
          </cell>
        </row>
        <row r="364">
          <cell r="A364">
            <v>3</v>
          </cell>
          <cell r="B364" t="str">
            <v>PATRIMONIO</v>
          </cell>
          <cell r="C364">
            <v>-805961795.97347999</v>
          </cell>
          <cell r="D364">
            <v>2470430.1479499997</v>
          </cell>
          <cell r="E364">
            <v>9833265.7943399996</v>
          </cell>
          <cell r="F364">
            <v>-813324631.61986995</v>
          </cell>
          <cell r="I364">
            <v>-7362835.6463900004</v>
          </cell>
        </row>
        <row r="365">
          <cell r="A365">
            <v>32</v>
          </cell>
          <cell r="B365" t="str">
            <v>PATRIMONIO INSTITUCIONAL</v>
          </cell>
          <cell r="C365">
            <v>-805961795.97347999</v>
          </cell>
          <cell r="D365">
            <v>2470430.1479499997</v>
          </cell>
          <cell r="E365">
            <v>9833265.7943399996</v>
          </cell>
          <cell r="F365">
            <v>-813324631.61986995</v>
          </cell>
          <cell r="I365">
            <v>-7362835.6463900004</v>
          </cell>
        </row>
        <row r="366">
          <cell r="A366">
            <v>3204</v>
          </cell>
          <cell r="B366" t="str">
            <v>CAPITAL SUSCRITO Y PAGADO</v>
          </cell>
          <cell r="C366">
            <v>-15182299.449999999</v>
          </cell>
          <cell r="D366">
            <v>0</v>
          </cell>
          <cell r="E366">
            <v>0</v>
          </cell>
          <cell r="F366">
            <v>-15182299.449999999</v>
          </cell>
          <cell r="I366">
            <v>0</v>
          </cell>
        </row>
        <row r="367">
          <cell r="A367">
            <v>320401</v>
          </cell>
          <cell r="B367" t="str">
            <v>CAPITAL AUTORIZADO</v>
          </cell>
          <cell r="C367">
            <v>-60000000</v>
          </cell>
          <cell r="D367">
            <v>0</v>
          </cell>
          <cell r="E367">
            <v>0</v>
          </cell>
          <cell r="F367">
            <v>-60000000</v>
          </cell>
          <cell r="I367">
            <v>0</v>
          </cell>
        </row>
        <row r="368">
          <cell r="A368">
            <v>320402</v>
          </cell>
          <cell r="B368" t="str">
            <v>CAPITAL POR SUSCRIBIR (DB)</v>
          </cell>
          <cell r="C368">
            <v>44817700.549999997</v>
          </cell>
          <cell r="D368">
            <v>0</v>
          </cell>
          <cell r="E368">
            <v>0</v>
          </cell>
          <cell r="F368">
            <v>44817700.549999997</v>
          </cell>
          <cell r="I368">
            <v>0</v>
          </cell>
        </row>
        <row r="369">
          <cell r="A369">
            <v>3210</v>
          </cell>
          <cell r="B369" t="str">
            <v>PRIMA EN COLOCACION DE ACCIONES O CUOTAS</v>
          </cell>
          <cell r="C369">
            <v>-58193.260999999999</v>
          </cell>
          <cell r="D369">
            <v>0</v>
          </cell>
          <cell r="E369">
            <v>0</v>
          </cell>
          <cell r="F369">
            <v>-58193.260999999999</v>
          </cell>
          <cell r="I369">
            <v>0</v>
          </cell>
        </row>
        <row r="370">
          <cell r="A370">
            <v>321001</v>
          </cell>
          <cell r="B370" t="str">
            <v>PRIMA EN COLOCACION DE ACCIONES</v>
          </cell>
          <cell r="C370">
            <v>-58193.260999999999</v>
          </cell>
          <cell r="D370">
            <v>0</v>
          </cell>
          <cell r="E370">
            <v>0</v>
          </cell>
          <cell r="F370">
            <v>-58193.260999999999</v>
          </cell>
          <cell r="I370">
            <v>0</v>
          </cell>
        </row>
        <row r="371">
          <cell r="A371">
            <v>3215</v>
          </cell>
          <cell r="B371" t="str">
            <v>RESERVAS</v>
          </cell>
          <cell r="C371">
            <v>-19912272.593119998</v>
          </cell>
          <cell r="D371">
            <v>0</v>
          </cell>
          <cell r="E371">
            <v>0</v>
          </cell>
          <cell r="F371">
            <v>-19912272.593119998</v>
          </cell>
          <cell r="I371">
            <v>0</v>
          </cell>
        </row>
        <row r="372">
          <cell r="A372">
            <v>321501</v>
          </cell>
          <cell r="B372" t="str">
            <v>RESERVAS DE LEY</v>
          </cell>
          <cell r="C372">
            <v>-10969149.659399999</v>
          </cell>
          <cell r="D372">
            <v>0</v>
          </cell>
          <cell r="E372">
            <v>0</v>
          </cell>
          <cell r="F372">
            <v>-10969149.659399999</v>
          </cell>
          <cell r="I372">
            <v>0</v>
          </cell>
        </row>
        <row r="373">
          <cell r="A373">
            <v>321505</v>
          </cell>
          <cell r="B373" t="str">
            <v>FONDOS PATRIMONIALES</v>
          </cell>
          <cell r="C373">
            <v>-577177.34909999999</v>
          </cell>
          <cell r="D373">
            <v>0</v>
          </cell>
          <cell r="E373">
            <v>0</v>
          </cell>
          <cell r="F373">
            <v>-577177.34909999999</v>
          </cell>
          <cell r="I373">
            <v>0</v>
          </cell>
        </row>
        <row r="374">
          <cell r="A374">
            <v>32150501</v>
          </cell>
          <cell r="B374" t="str">
            <v>FONDO SOCIAL PASIVO PENSIONAL</v>
          </cell>
          <cell r="C374">
            <v>-577177.34909999999</v>
          </cell>
          <cell r="D374">
            <v>0</v>
          </cell>
          <cell r="E374">
            <v>0</v>
          </cell>
          <cell r="F374">
            <v>-577177.34909999999</v>
          </cell>
          <cell r="I374">
            <v>0</v>
          </cell>
        </row>
        <row r="375">
          <cell r="A375">
            <v>321590</v>
          </cell>
          <cell r="B375" t="str">
            <v>OTRAS RESERVAS</v>
          </cell>
          <cell r="C375">
            <v>-8365945.5846199999</v>
          </cell>
          <cell r="D375">
            <v>0</v>
          </cell>
          <cell r="E375">
            <v>0</v>
          </cell>
          <cell r="F375">
            <v>-8365945.5846199999</v>
          </cell>
          <cell r="I375">
            <v>0</v>
          </cell>
        </row>
        <row r="376">
          <cell r="A376">
            <v>32159001</v>
          </cell>
          <cell r="B376" t="str">
            <v>RESERVAS FUTURA ELECTRIFICACION RURAL</v>
          </cell>
          <cell r="C376">
            <v>-5052006.8650000002</v>
          </cell>
          <cell r="D376">
            <v>0</v>
          </cell>
          <cell r="E376">
            <v>0</v>
          </cell>
          <cell r="F376">
            <v>-5052006.8650000002</v>
          </cell>
          <cell r="I376">
            <v>0</v>
          </cell>
        </row>
        <row r="377">
          <cell r="A377">
            <v>32159002</v>
          </cell>
          <cell r="B377" t="str">
            <v>OTRAS RESERVAS VARIAS</v>
          </cell>
          <cell r="C377">
            <v>-3313938.7196200001</v>
          </cell>
          <cell r="D377">
            <v>0</v>
          </cell>
          <cell r="E377">
            <v>0</v>
          </cell>
          <cell r="F377">
            <v>-3313938.7196200001</v>
          </cell>
          <cell r="I377">
            <v>0</v>
          </cell>
        </row>
        <row r="378">
          <cell r="A378">
            <v>3225</v>
          </cell>
          <cell r="B378" t="str">
            <v>RESULTADOS DE EJERCICIOS ANTERIORES</v>
          </cell>
          <cell r="C378">
            <v>0</v>
          </cell>
          <cell r="D378">
            <v>0</v>
          </cell>
          <cell r="E378">
            <v>0</v>
          </cell>
          <cell r="F378">
            <v>0</v>
          </cell>
          <cell r="I378">
            <v>0</v>
          </cell>
        </row>
        <row r="379">
          <cell r="A379">
            <v>322501</v>
          </cell>
          <cell r="B379" t="str">
            <v>UTILIDAD ACUMULADA</v>
          </cell>
          <cell r="C379">
            <v>0</v>
          </cell>
          <cell r="D379">
            <v>0</v>
          </cell>
          <cell r="E379">
            <v>0</v>
          </cell>
          <cell r="F379">
            <v>0</v>
          </cell>
          <cell r="I379">
            <v>0</v>
          </cell>
        </row>
        <row r="380">
          <cell r="A380">
            <v>322502</v>
          </cell>
          <cell r="B380" t="str">
            <v>PERDIDA ACUMULADA</v>
          </cell>
          <cell r="C380">
            <v>0</v>
          </cell>
          <cell r="D380">
            <v>0</v>
          </cell>
          <cell r="E380">
            <v>0</v>
          </cell>
          <cell r="F380">
            <v>0</v>
          </cell>
          <cell r="I380">
            <v>0</v>
          </cell>
        </row>
        <row r="381">
          <cell r="A381">
            <v>3230</v>
          </cell>
          <cell r="B381" t="str">
            <v>RESULTADOS DEL EJERCICIO</v>
          </cell>
          <cell r="C381">
            <v>0</v>
          </cell>
          <cell r="D381">
            <v>0</v>
          </cell>
          <cell r="E381">
            <v>0</v>
          </cell>
          <cell r="F381">
            <v>0</v>
          </cell>
          <cell r="I381">
            <v>0</v>
          </cell>
        </row>
        <row r="382">
          <cell r="A382">
            <v>323001</v>
          </cell>
          <cell r="B382" t="str">
            <v>UTILIDAD DEL EJERCICIO</v>
          </cell>
          <cell r="C382">
            <v>0</v>
          </cell>
          <cell r="D382">
            <v>0</v>
          </cell>
          <cell r="E382">
            <v>0</v>
          </cell>
          <cell r="F382">
            <v>0</v>
          </cell>
          <cell r="I382">
            <v>0</v>
          </cell>
        </row>
        <row r="383">
          <cell r="A383">
            <v>323002</v>
          </cell>
          <cell r="B383" t="str">
            <v>PERDIDA DEL EJERCICIO</v>
          </cell>
          <cell r="C383">
            <v>0</v>
          </cell>
          <cell r="D383">
            <v>0</v>
          </cell>
          <cell r="E383">
            <v>0</v>
          </cell>
          <cell r="F383">
            <v>0</v>
          </cell>
          <cell r="I383">
            <v>0</v>
          </cell>
        </row>
        <row r="384">
          <cell r="A384">
            <v>3235</v>
          </cell>
          <cell r="B384" t="str">
            <v>SUPERAVIT POR DONACION</v>
          </cell>
          <cell r="C384">
            <v>-14012267.83928</v>
          </cell>
          <cell r="D384">
            <v>0</v>
          </cell>
          <cell r="E384">
            <v>0</v>
          </cell>
          <cell r="F384">
            <v>-14012267.83928</v>
          </cell>
          <cell r="I384">
            <v>0</v>
          </cell>
        </row>
        <row r="385">
          <cell r="A385">
            <v>323501</v>
          </cell>
          <cell r="B385" t="str">
            <v>EN DINERO</v>
          </cell>
          <cell r="C385">
            <v>-14012267.83928</v>
          </cell>
          <cell r="D385">
            <v>0</v>
          </cell>
          <cell r="E385">
            <v>0</v>
          </cell>
          <cell r="F385">
            <v>-14012267.83928</v>
          </cell>
          <cell r="I385">
            <v>0</v>
          </cell>
        </row>
        <row r="386">
          <cell r="A386">
            <v>3240</v>
          </cell>
          <cell r="B386" t="str">
            <v>SUPERAVIT POR VALORIZACION</v>
          </cell>
          <cell r="C386">
            <v>-696360048.02824998</v>
          </cell>
          <cell r="D386">
            <v>12998.603949999999</v>
          </cell>
          <cell r="E386">
            <v>9632.2453399999995</v>
          </cell>
          <cell r="F386">
            <v>-696356681.66964006</v>
          </cell>
          <cell r="I386">
            <v>3366.3586099999993</v>
          </cell>
        </row>
        <row r="387">
          <cell r="A387">
            <v>324052</v>
          </cell>
          <cell r="B387" t="str">
            <v>TERRENOS</v>
          </cell>
          <cell r="C387">
            <v>-4432040.8845200008</v>
          </cell>
          <cell r="D387">
            <v>0</v>
          </cell>
          <cell r="E387">
            <v>0</v>
          </cell>
          <cell r="F387">
            <v>-4432040.8845200008</v>
          </cell>
          <cell r="I387">
            <v>0</v>
          </cell>
        </row>
        <row r="388">
          <cell r="A388">
            <v>324062</v>
          </cell>
          <cell r="B388" t="str">
            <v>EDIFICACIONES</v>
          </cell>
          <cell r="C388">
            <v>-13532797.6986</v>
          </cell>
          <cell r="D388">
            <v>0</v>
          </cell>
          <cell r="E388">
            <v>0</v>
          </cell>
          <cell r="F388">
            <v>-13532797.6986</v>
          </cell>
          <cell r="I388">
            <v>0</v>
          </cell>
        </row>
        <row r="389">
          <cell r="A389">
            <v>324064</v>
          </cell>
          <cell r="B389" t="str">
            <v>PLANTAS DUCTOS Y TUNELES</v>
          </cell>
          <cell r="C389">
            <v>-148362728.86410001</v>
          </cell>
          <cell r="D389">
            <v>0</v>
          </cell>
          <cell r="E389">
            <v>0</v>
          </cell>
          <cell r="F389">
            <v>-148362728.86410001</v>
          </cell>
          <cell r="I389">
            <v>0</v>
          </cell>
        </row>
        <row r="390">
          <cell r="A390">
            <v>324065</v>
          </cell>
          <cell r="B390" t="str">
            <v>REDES LINEAS Y CABLES</v>
          </cell>
          <cell r="C390">
            <v>-526737286.33151001</v>
          </cell>
          <cell r="D390">
            <v>12786.95</v>
          </cell>
          <cell r="E390">
            <v>9472.181779999999</v>
          </cell>
          <cell r="F390">
            <v>-526733971.56329</v>
          </cell>
          <cell r="I390">
            <v>3314.7682200000017</v>
          </cell>
        </row>
        <row r="391">
          <cell r="A391">
            <v>324066</v>
          </cell>
          <cell r="B391" t="str">
            <v>MAQUINARIA Y EQUIPO</v>
          </cell>
          <cell r="C391">
            <v>-143352.57222999999</v>
          </cell>
          <cell r="D391">
            <v>0</v>
          </cell>
          <cell r="E391">
            <v>0</v>
          </cell>
          <cell r="F391">
            <v>-143352.57222999999</v>
          </cell>
          <cell r="I391">
            <v>0</v>
          </cell>
        </row>
        <row r="392">
          <cell r="A392">
            <v>324068</v>
          </cell>
          <cell r="B392" t="str">
            <v>MUEBLES ENSERES Y EQUIPO DE OFICINA</v>
          </cell>
          <cell r="C392">
            <v>-829798.36495000008</v>
          </cell>
          <cell r="D392">
            <v>211.65395000000001</v>
          </cell>
          <cell r="E392">
            <v>87.75</v>
          </cell>
          <cell r="F392">
            <v>-829674.46100000001</v>
          </cell>
          <cell r="I392">
            <v>123.90395000000001</v>
          </cell>
        </row>
        <row r="393">
          <cell r="A393">
            <v>324069</v>
          </cell>
          <cell r="B393" t="str">
            <v>EQUIPO DE COMUNICACION Y COMPUTACION</v>
          </cell>
          <cell r="C393">
            <v>-271791.68868999998</v>
          </cell>
          <cell r="D393">
            <v>0</v>
          </cell>
          <cell r="E393">
            <v>72.313559999999995</v>
          </cell>
          <cell r="F393">
            <v>-271864.00225000002</v>
          </cell>
          <cell r="G393">
            <v>-2050251.6236500002</v>
          </cell>
          <cell r="I393">
            <v>-72.313559999999995</v>
          </cell>
        </row>
        <row r="394">
          <cell r="A394">
            <v>324070</v>
          </cell>
          <cell r="B394" t="str">
            <v>EQUIPO DE TRANSPORTE TRACCION Y ELEVACIO</v>
          </cell>
          <cell r="C394">
            <v>-2050251.6236500002</v>
          </cell>
          <cell r="D394">
            <v>0</v>
          </cell>
          <cell r="E394">
            <v>0</v>
          </cell>
          <cell r="F394">
            <v>-2050251.6236500002</v>
          </cell>
          <cell r="I394">
            <v>0</v>
          </cell>
        </row>
        <row r="395">
          <cell r="A395">
            <v>3245</v>
          </cell>
          <cell r="B395" t="str">
            <v>REVALORIZACION DEL PATRIMONIO</v>
          </cell>
          <cell r="C395">
            <v>-60436714.801830001</v>
          </cell>
          <cell r="D395">
            <v>2457431.5440000002</v>
          </cell>
          <cell r="E395">
            <v>9823633.5490000006</v>
          </cell>
          <cell r="F395">
            <v>-67802916.806830004</v>
          </cell>
          <cell r="I395">
            <v>-7366202.0050000008</v>
          </cell>
        </row>
        <row r="396">
          <cell r="A396">
            <v>324501</v>
          </cell>
          <cell r="B396" t="str">
            <v>CAPITAL</v>
          </cell>
          <cell r="C396">
            <v>-60436714.801830001</v>
          </cell>
          <cell r="D396">
            <v>2457431.5440000002</v>
          </cell>
          <cell r="E396">
            <v>9823633.5490000006</v>
          </cell>
          <cell r="F396">
            <v>-67802916.806830004</v>
          </cell>
          <cell r="I396">
            <v>-7366202.0050000008</v>
          </cell>
        </row>
        <row r="397">
          <cell r="A397">
            <v>4</v>
          </cell>
          <cell r="B397" t="str">
            <v>INGRESOS</v>
          </cell>
          <cell r="C397">
            <v>-65716313.821059994</v>
          </cell>
          <cell r="D397">
            <v>16862968.845320001</v>
          </cell>
          <cell r="E397">
            <v>48087001.222550005</v>
          </cell>
          <cell r="F397">
            <v>-96940346.19828999</v>
          </cell>
          <cell r="I397">
            <v>-31224032.377230003</v>
          </cell>
        </row>
        <row r="398">
          <cell r="A398">
            <v>42</v>
          </cell>
          <cell r="B398" t="str">
            <v>VENTA DE BIENES</v>
          </cell>
          <cell r="C398">
            <v>-3108.674</v>
          </cell>
          <cell r="D398">
            <v>0</v>
          </cell>
          <cell r="E398">
            <v>10118.636</v>
          </cell>
          <cell r="F398">
            <v>-13227.31</v>
          </cell>
          <cell r="I398">
            <v>-10118.636</v>
          </cell>
        </row>
        <row r="399">
          <cell r="A399">
            <v>4210</v>
          </cell>
          <cell r="B399" t="str">
            <v>BIENES COMERCIALIZADOS</v>
          </cell>
          <cell r="C399">
            <v>-3108.674</v>
          </cell>
          <cell r="D399">
            <v>0</v>
          </cell>
          <cell r="E399">
            <v>10118.636</v>
          </cell>
          <cell r="F399">
            <v>-13227.31</v>
          </cell>
          <cell r="I399">
            <v>-10118.636</v>
          </cell>
        </row>
        <row r="400">
          <cell r="A400">
            <v>421003</v>
          </cell>
          <cell r="B400" t="str">
            <v>CONTRUCCIONES OBRAS ELECTRICAS</v>
          </cell>
          <cell r="C400">
            <v>-1240.402</v>
          </cell>
          <cell r="D400">
            <v>0</v>
          </cell>
          <cell r="E400">
            <v>6429.5590000000002</v>
          </cell>
          <cell r="F400">
            <v>-7669.9610000000002</v>
          </cell>
          <cell r="I400">
            <v>-6429.5590000000002</v>
          </cell>
        </row>
        <row r="401">
          <cell r="A401">
            <v>421028</v>
          </cell>
          <cell r="B401" t="str">
            <v>MEDIDORES CABLE CONCENTRICO Y CONECTORES</v>
          </cell>
          <cell r="C401">
            <v>-1868.2719999999999</v>
          </cell>
          <cell r="D401">
            <v>0</v>
          </cell>
          <cell r="E401">
            <v>3689.0770000000002</v>
          </cell>
          <cell r="F401">
            <v>-5557.3490000000002</v>
          </cell>
          <cell r="I401">
            <v>-3689.0770000000002</v>
          </cell>
        </row>
        <row r="402">
          <cell r="A402">
            <v>43</v>
          </cell>
          <cell r="B402" t="str">
            <v>VENTA DE SERVICIOS</v>
          </cell>
          <cell r="C402">
            <v>-63133065.934</v>
          </cell>
          <cell r="D402">
            <v>16773796.793</v>
          </cell>
          <cell r="E402">
            <v>47176495.612000003</v>
          </cell>
          <cell r="F402">
            <v>-93535764.753000006</v>
          </cell>
          <cell r="I402">
            <v>-30402698.819000006</v>
          </cell>
        </row>
        <row r="403">
          <cell r="A403">
            <v>4315</v>
          </cell>
          <cell r="B403" t="str">
            <v>SERVICIO DE ENERGIA</v>
          </cell>
          <cell r="C403">
            <v>-63133065.934</v>
          </cell>
          <cell r="D403">
            <v>16773796.793</v>
          </cell>
          <cell r="E403">
            <v>47176495.612000003</v>
          </cell>
          <cell r="F403">
            <v>-93535764.753000006</v>
          </cell>
          <cell r="I403">
            <v>-30402698.819000006</v>
          </cell>
        </row>
        <row r="404">
          <cell r="A404">
            <v>431519</v>
          </cell>
          <cell r="B404" t="str">
            <v>DISTRIBUCION</v>
          </cell>
          <cell r="C404">
            <v>-6421938.0190000003</v>
          </cell>
          <cell r="D404">
            <v>3016164.0490000001</v>
          </cell>
          <cell r="E404">
            <v>5858777.4699999997</v>
          </cell>
          <cell r="F404">
            <v>-9264551.4399999995</v>
          </cell>
          <cell r="I404">
            <v>-2842613.4209999996</v>
          </cell>
        </row>
        <row r="405">
          <cell r="A405">
            <v>43151901</v>
          </cell>
          <cell r="B405" t="str">
            <v>SISTEMA TRANSMISION NACIONAL (STN)</v>
          </cell>
          <cell r="C405">
            <v>-415291.17</v>
          </cell>
          <cell r="D405">
            <v>208768.38500000001</v>
          </cell>
          <cell r="E405">
            <v>372885.97899999999</v>
          </cell>
          <cell r="F405">
            <v>-579408.76399999997</v>
          </cell>
          <cell r="I405">
            <v>-164117.59399999998</v>
          </cell>
        </row>
        <row r="406">
          <cell r="A406">
            <v>43151902</v>
          </cell>
          <cell r="B406" t="str">
            <v>SISTEMA TRANSMISION REGIONAL (STR)</v>
          </cell>
          <cell r="C406">
            <v>-4740463.7050000001</v>
          </cell>
          <cell r="D406">
            <v>2383048.3859999999</v>
          </cell>
          <cell r="E406">
            <v>4640518.8930000002</v>
          </cell>
          <cell r="F406">
            <v>-6997934.2120000003</v>
          </cell>
          <cell r="I406">
            <v>-2257470.5070000002</v>
          </cell>
        </row>
        <row r="407">
          <cell r="A407">
            <v>43151903</v>
          </cell>
          <cell r="B407" t="str">
            <v>SISTEMA DISTRIBUCION LOCAL (SDL) NIVEL I</v>
          </cell>
          <cell r="C407">
            <v>-967496.29099999997</v>
          </cell>
          <cell r="D407">
            <v>317152.125</v>
          </cell>
          <cell r="E407">
            <v>659318.70400000003</v>
          </cell>
          <cell r="F407">
            <v>-1309662.8700000001</v>
          </cell>
          <cell r="I407">
            <v>-342166.57900000003</v>
          </cell>
        </row>
        <row r="408">
          <cell r="A408">
            <v>43151907</v>
          </cell>
          <cell r="B408" t="str">
            <v>OTROS SERVICIOS DE ENERGIA DISTRIBUCION</v>
          </cell>
          <cell r="C408">
            <v>-291378.51400000002</v>
          </cell>
          <cell r="D408">
            <v>23931.243999999999</v>
          </cell>
          <cell r="E408">
            <v>170459.16500000001</v>
          </cell>
          <cell r="F408">
            <v>-437906.435</v>
          </cell>
          <cell r="I408">
            <v>-146527.921</v>
          </cell>
        </row>
        <row r="409">
          <cell r="A409">
            <v>43151908</v>
          </cell>
          <cell r="B409" t="str">
            <v>COMPENSACIONES DES - FES</v>
          </cell>
          <cell r="C409">
            <v>52985.855000000003</v>
          </cell>
          <cell r="D409">
            <v>83263.909</v>
          </cell>
          <cell r="E409">
            <v>251.12899999999999</v>
          </cell>
          <cell r="F409">
            <v>135998.63500000001</v>
          </cell>
          <cell r="I409">
            <v>83012.78</v>
          </cell>
        </row>
        <row r="410">
          <cell r="A410">
            <v>43151910</v>
          </cell>
          <cell r="B410" t="str">
            <v>INGRESOS POR MEDICIONES</v>
          </cell>
          <cell r="C410">
            <v>-17656.8</v>
          </cell>
          <cell r="D410">
            <v>0</v>
          </cell>
          <cell r="E410">
            <v>350</v>
          </cell>
          <cell r="F410">
            <v>-18006.8</v>
          </cell>
          <cell r="I410">
            <v>-350</v>
          </cell>
        </row>
        <row r="411">
          <cell r="A411">
            <v>43151911</v>
          </cell>
          <cell r="B411" t="str">
            <v>INGRESOS POR OBRAS DE TERCEROS</v>
          </cell>
          <cell r="C411">
            <v>-42637.394</v>
          </cell>
          <cell r="D411">
            <v>0</v>
          </cell>
          <cell r="E411">
            <v>14993.6</v>
          </cell>
          <cell r="F411">
            <v>-57630.993999999999</v>
          </cell>
          <cell r="I411">
            <v>-14993.6</v>
          </cell>
        </row>
        <row r="412">
          <cell r="A412">
            <v>431520</v>
          </cell>
          <cell r="B412" t="str">
            <v>COMERCIALIZACION</v>
          </cell>
          <cell r="C412">
            <v>-56711127.914999999</v>
          </cell>
          <cell r="D412">
            <v>13757632.744000001</v>
          </cell>
          <cell r="E412">
            <v>41317718.141999997</v>
          </cell>
          <cell r="F412">
            <v>-84271213.312999994</v>
          </cell>
          <cell r="I412">
            <v>-27560085.397999994</v>
          </cell>
        </row>
        <row r="413">
          <cell r="A413">
            <v>43152001</v>
          </cell>
          <cell r="B413" t="str">
            <v>MERCADO REGULADO</v>
          </cell>
          <cell r="C413">
            <v>-46544628.711889997</v>
          </cell>
          <cell r="D413">
            <v>9587888.3059999999</v>
          </cell>
          <cell r="E413">
            <v>31995324.210999999</v>
          </cell>
          <cell r="F413">
            <v>-68952064.616889998</v>
          </cell>
          <cell r="I413">
            <v>-22407435.905000001</v>
          </cell>
        </row>
        <row r="414">
          <cell r="A414">
            <v>4315200101</v>
          </cell>
          <cell r="B414" t="str">
            <v>RESIDENCIAL</v>
          </cell>
          <cell r="C414">
            <v>-34489006.259000003</v>
          </cell>
          <cell r="D414">
            <v>6551965.1469999999</v>
          </cell>
          <cell r="E414">
            <v>22001072.144000001</v>
          </cell>
          <cell r="F414">
            <v>-49938113.255999997</v>
          </cell>
          <cell r="I414">
            <v>-15449106.997000001</v>
          </cell>
        </row>
        <row r="415">
          <cell r="A415">
            <v>4315200102</v>
          </cell>
          <cell r="B415" t="str">
            <v>COMERCIAL</v>
          </cell>
          <cell r="C415">
            <v>-8960211.1063500009</v>
          </cell>
          <cell r="D415">
            <v>1970633.412</v>
          </cell>
          <cell r="E415">
            <v>6712215.0810000002</v>
          </cell>
          <cell r="F415">
            <v>-13701792.775350001</v>
          </cell>
          <cell r="I415">
            <v>-4741581.6689999998</v>
          </cell>
        </row>
        <row r="416">
          <cell r="A416">
            <v>4315200103</v>
          </cell>
          <cell r="B416" t="str">
            <v>INDUSTRIAL</v>
          </cell>
          <cell r="C416">
            <v>-1277613.3735799999</v>
          </cell>
          <cell r="D416">
            <v>673139.13800000004</v>
          </cell>
          <cell r="E416">
            <v>1437876.578</v>
          </cell>
          <cell r="F416">
            <v>-2042350.8135799998</v>
          </cell>
          <cell r="I416">
            <v>-764737.44</v>
          </cell>
        </row>
        <row r="417">
          <cell r="A417">
            <v>4315200104</v>
          </cell>
          <cell r="B417" t="str">
            <v>OFICIAL</v>
          </cell>
          <cell r="C417">
            <v>-1635858.92096</v>
          </cell>
          <cell r="D417">
            <v>251273.39300000001</v>
          </cell>
          <cell r="E417">
            <v>1388322.294</v>
          </cell>
          <cell r="F417">
            <v>-2772907.8219599999</v>
          </cell>
          <cell r="I417">
            <v>-1137048.9010000001</v>
          </cell>
        </row>
        <row r="418">
          <cell r="A418">
            <v>4315200105</v>
          </cell>
          <cell r="B418" t="str">
            <v>PROVISIONALES</v>
          </cell>
          <cell r="C418">
            <v>-71980.122000000003</v>
          </cell>
          <cell r="D418">
            <v>30990.542000000001</v>
          </cell>
          <cell r="E418">
            <v>58053.116000000002</v>
          </cell>
          <cell r="F418">
            <v>-99042.695999999996</v>
          </cell>
          <cell r="I418">
            <v>-27062.574000000001</v>
          </cell>
        </row>
        <row r="419">
          <cell r="A419">
            <v>4315200106</v>
          </cell>
          <cell r="B419" t="str">
            <v>VENTA ENERGIA EN BOLSA MERCADO REGULADO</v>
          </cell>
          <cell r="C419">
            <v>-109958.93</v>
          </cell>
          <cell r="D419">
            <v>109886.674</v>
          </cell>
          <cell r="E419">
            <v>397784.99800000002</v>
          </cell>
          <cell r="F419">
            <v>-397857.25400000002</v>
          </cell>
          <cell r="I419">
            <v>-287898.32400000002</v>
          </cell>
        </row>
        <row r="420">
          <cell r="A420">
            <v>43152002</v>
          </cell>
          <cell r="B420" t="str">
            <v>ALUMBRADO PUBLICO</v>
          </cell>
          <cell r="C420">
            <v>-16278.357</v>
          </cell>
          <cell r="D420">
            <v>0</v>
          </cell>
          <cell r="E420">
            <v>1642.175</v>
          </cell>
          <cell r="F420">
            <v>-17920.531999999999</v>
          </cell>
          <cell r="I420">
            <v>-1642.175</v>
          </cell>
        </row>
        <row r="421">
          <cell r="A421">
            <v>43152003</v>
          </cell>
          <cell r="B421" t="str">
            <v>MERCADO NO REGULADO</v>
          </cell>
          <cell r="C421">
            <v>-8028650.6121100001</v>
          </cell>
          <cell r="D421">
            <v>4105146.7050000001</v>
          </cell>
          <cell r="E421">
            <v>8136372.068</v>
          </cell>
          <cell r="F421">
            <v>-12059875.97511</v>
          </cell>
          <cell r="I421">
            <v>-4031225.3629999999</v>
          </cell>
        </row>
        <row r="422">
          <cell r="A422">
            <v>4315200301</v>
          </cell>
          <cell r="B422" t="str">
            <v>ALUMBRADO PUBLICO</v>
          </cell>
          <cell r="C422">
            <v>-2696573.1540000001</v>
          </cell>
          <cell r="D422">
            <v>1248160.395</v>
          </cell>
          <cell r="E422">
            <v>2587505.142</v>
          </cell>
          <cell r="F422">
            <v>-4035917.9010000001</v>
          </cell>
          <cell r="I422">
            <v>-1339344.747</v>
          </cell>
        </row>
        <row r="423">
          <cell r="A423">
            <v>4315200302</v>
          </cell>
          <cell r="B423" t="str">
            <v>COMERCIAL</v>
          </cell>
          <cell r="C423">
            <v>-1219849.92365</v>
          </cell>
          <cell r="D423">
            <v>565942.57700000005</v>
          </cell>
          <cell r="E423">
            <v>861648.08600000001</v>
          </cell>
          <cell r="F423">
            <v>-1515555.4326500001</v>
          </cell>
          <cell r="I423">
            <v>-295705.50899999996</v>
          </cell>
        </row>
        <row r="424">
          <cell r="A424">
            <v>4315200303</v>
          </cell>
          <cell r="B424" t="str">
            <v>INDUSTRIAL</v>
          </cell>
          <cell r="C424">
            <v>-3623369.75642</v>
          </cell>
          <cell r="D424">
            <v>2053981.6229999999</v>
          </cell>
          <cell r="E424">
            <v>4283455.7220000001</v>
          </cell>
          <cell r="F424">
            <v>-5852843.8554199999</v>
          </cell>
          <cell r="I424">
            <v>-2229474.0990000004</v>
          </cell>
        </row>
        <row r="425">
          <cell r="A425">
            <v>4315200304</v>
          </cell>
          <cell r="B425" t="str">
            <v>OFICIAL</v>
          </cell>
          <cell r="C425">
            <v>-488857.77804</v>
          </cell>
          <cell r="D425">
            <v>237062.11</v>
          </cell>
          <cell r="E425">
            <v>403763.11800000002</v>
          </cell>
          <cell r="F425">
            <v>-655558.78603999992</v>
          </cell>
          <cell r="I425">
            <v>-166701.00800000003</v>
          </cell>
        </row>
        <row r="426">
          <cell r="A426">
            <v>43152004</v>
          </cell>
          <cell r="B426" t="str">
            <v>VENTAS ENERGIA EN BOLSA</v>
          </cell>
          <cell r="C426">
            <v>-43636.027000000002</v>
          </cell>
          <cell r="D426">
            <v>1204.4659999999999</v>
          </cell>
          <cell r="E426">
            <v>20037.692999999999</v>
          </cell>
          <cell r="F426">
            <v>-62469.254000000001</v>
          </cell>
          <cell r="I426">
            <v>-18833.226999999999</v>
          </cell>
        </row>
        <row r="427">
          <cell r="A427">
            <v>43152005</v>
          </cell>
          <cell r="B427" t="str">
            <v>INSTALACIONES</v>
          </cell>
          <cell r="C427">
            <v>-242331.96400000001</v>
          </cell>
          <cell r="D427">
            <v>1863.7570000000001</v>
          </cell>
          <cell r="E427">
            <v>86509.212</v>
          </cell>
          <cell r="F427">
            <v>-326977.41899999999</v>
          </cell>
          <cell r="I427">
            <v>-84645.455000000002</v>
          </cell>
        </row>
        <row r="428">
          <cell r="A428">
            <v>43152006</v>
          </cell>
          <cell r="B428" t="str">
            <v>RECONEXIONES</v>
          </cell>
          <cell r="C428">
            <v>-142146.11900000001</v>
          </cell>
          <cell r="D428">
            <v>295.25099999999998</v>
          </cell>
          <cell r="E428">
            <v>71659.777000000002</v>
          </cell>
          <cell r="F428">
            <v>-213510.64499999999</v>
          </cell>
          <cell r="I428">
            <v>-71364.525999999998</v>
          </cell>
        </row>
        <row r="429">
          <cell r="A429">
            <v>4315200601</v>
          </cell>
          <cell r="B429" t="str">
            <v>RESIDENCIAL</v>
          </cell>
          <cell r="C429">
            <v>-127667.48</v>
          </cell>
          <cell r="D429">
            <v>267.125</v>
          </cell>
          <cell r="E429">
            <v>65429.868000000002</v>
          </cell>
          <cell r="F429">
            <v>-192830.223</v>
          </cell>
          <cell r="I429">
            <v>-65162.743000000002</v>
          </cell>
        </row>
        <row r="430">
          <cell r="A430">
            <v>4315200602</v>
          </cell>
          <cell r="B430" t="str">
            <v>COMERCIAL</v>
          </cell>
          <cell r="C430">
            <v>-13831.741</v>
          </cell>
          <cell r="D430">
            <v>28.126000000000001</v>
          </cell>
          <cell r="E430">
            <v>5765.83</v>
          </cell>
          <cell r="F430">
            <v>-19569.445</v>
          </cell>
          <cell r="I430">
            <v>-5737.7039999999997</v>
          </cell>
        </row>
        <row r="431">
          <cell r="A431">
            <v>4315200603</v>
          </cell>
          <cell r="B431" t="str">
            <v>INDUSTRIAL</v>
          </cell>
          <cell r="C431">
            <v>-253.13399999999999</v>
          </cell>
          <cell r="D431">
            <v>0</v>
          </cell>
          <cell r="E431">
            <v>196.88200000000001</v>
          </cell>
          <cell r="F431">
            <v>-450.01600000000002</v>
          </cell>
          <cell r="I431">
            <v>-196.88200000000001</v>
          </cell>
        </row>
        <row r="432">
          <cell r="A432">
            <v>4315200604</v>
          </cell>
          <cell r="B432" t="str">
            <v>OFICIAL</v>
          </cell>
          <cell r="C432">
            <v>-393.76400000000001</v>
          </cell>
          <cell r="D432">
            <v>0</v>
          </cell>
          <cell r="E432">
            <v>267.197</v>
          </cell>
          <cell r="F432">
            <v>-660.96100000000001</v>
          </cell>
          <cell r="I432">
            <v>-267.197</v>
          </cell>
        </row>
        <row r="433">
          <cell r="A433">
            <v>43152007</v>
          </cell>
          <cell r="B433" t="str">
            <v>OTROS SERVICIOS DE ENERGIA COMERCIALIZAC</v>
          </cell>
          <cell r="C433">
            <v>-1601529.7579999999</v>
          </cell>
          <cell r="D433">
            <v>61234.258999999998</v>
          </cell>
          <cell r="E433">
            <v>974268.56099999999</v>
          </cell>
          <cell r="F433">
            <v>-2514564.06</v>
          </cell>
          <cell r="I433">
            <v>-913034.30200000003</v>
          </cell>
        </row>
        <row r="434">
          <cell r="A434">
            <v>4315200702</v>
          </cell>
          <cell r="B434" t="str">
            <v>SANCIONES Y MULTAS</v>
          </cell>
          <cell r="C434">
            <v>-84319.904999999999</v>
          </cell>
          <cell r="D434">
            <v>6038.067</v>
          </cell>
          <cell r="E434">
            <v>38534.321000000004</v>
          </cell>
          <cell r="F434">
            <v>-116816.159</v>
          </cell>
          <cell r="I434">
            <v>-32496.254000000004</v>
          </cell>
        </row>
        <row r="435">
          <cell r="A435">
            <v>4315200703</v>
          </cell>
          <cell r="B435" t="str">
            <v>SERVICIOS DE FACTURACION Y RECAUDO</v>
          </cell>
          <cell r="C435">
            <v>-953485.68599999999</v>
          </cell>
          <cell r="D435">
            <v>1483.4010000000001</v>
          </cell>
          <cell r="E435">
            <v>412145.40100000001</v>
          </cell>
          <cell r="F435">
            <v>-1364147.686</v>
          </cell>
          <cell r="I435">
            <v>-410662</v>
          </cell>
        </row>
        <row r="436">
          <cell r="A436">
            <v>4315200705</v>
          </cell>
          <cell r="B436" t="str">
            <v>SERVICIOS ESPECIALIZADOS COMERCIALIZACIO</v>
          </cell>
          <cell r="C436">
            <v>-518992.217</v>
          </cell>
          <cell r="D436">
            <v>53402.447</v>
          </cell>
          <cell r="E436">
            <v>506438.19500000001</v>
          </cell>
          <cell r="F436">
            <v>-972027.96499999997</v>
          </cell>
          <cell r="I436">
            <v>-453035.74800000002</v>
          </cell>
        </row>
        <row r="437">
          <cell r="A437">
            <v>4315200706</v>
          </cell>
          <cell r="B437" t="str">
            <v>PROGRAMA LAS AHORRADORAS VENTA BOMBILLOS</v>
          </cell>
          <cell r="C437">
            <v>-44731.95</v>
          </cell>
          <cell r="D437">
            <v>310.34399999999999</v>
          </cell>
          <cell r="E437">
            <v>17150.644</v>
          </cell>
          <cell r="F437">
            <v>-61572.25</v>
          </cell>
          <cell r="I437">
            <v>-16840.3</v>
          </cell>
        </row>
        <row r="438">
          <cell r="A438">
            <v>43152009</v>
          </cell>
          <cell r="B438" t="str">
            <v>RECUPERACION DE PERDIDAS</v>
          </cell>
          <cell r="C438">
            <v>-91926.365999999995</v>
          </cell>
          <cell r="D438">
            <v>0</v>
          </cell>
          <cell r="E438">
            <v>31904.445</v>
          </cell>
          <cell r="F438">
            <v>-123830.811</v>
          </cell>
          <cell r="I438">
            <v>-31904.445</v>
          </cell>
        </row>
        <row r="439">
          <cell r="A439">
            <v>4315200901</v>
          </cell>
          <cell r="B439" t="str">
            <v>RESIDENCIAL</v>
          </cell>
          <cell r="C439">
            <v>-75183.531000000003</v>
          </cell>
          <cell r="D439">
            <v>0</v>
          </cell>
          <cell r="E439">
            <v>27011.616999999998</v>
          </cell>
          <cell r="F439">
            <v>-102195.148</v>
          </cell>
          <cell r="I439">
            <v>-27011.616999999998</v>
          </cell>
        </row>
        <row r="440">
          <cell r="A440">
            <v>4315200902</v>
          </cell>
          <cell r="B440" t="str">
            <v>COMERCIAL</v>
          </cell>
          <cell r="C440">
            <v>-12499.251</v>
          </cell>
          <cell r="D440">
            <v>0</v>
          </cell>
          <cell r="E440">
            <v>4892.8280000000004</v>
          </cell>
          <cell r="F440">
            <v>-17392.079000000002</v>
          </cell>
          <cell r="I440">
            <v>-4892.8280000000004</v>
          </cell>
        </row>
        <row r="441">
          <cell r="A441">
            <v>4315200903</v>
          </cell>
          <cell r="B441" t="str">
            <v>INDUSTRIAL</v>
          </cell>
          <cell r="C441">
            <v>-4243.5839999999998</v>
          </cell>
          <cell r="D441">
            <v>0</v>
          </cell>
          <cell r="E441">
            <v>0</v>
          </cell>
          <cell r="F441">
            <v>-4243.5839999999998</v>
          </cell>
          <cell r="I441">
            <v>0</v>
          </cell>
        </row>
        <row r="442">
          <cell r="A442">
            <v>48</v>
          </cell>
          <cell r="B442" t="str">
            <v>OTROS INGRESOS</v>
          </cell>
          <cell r="C442">
            <v>-2580139.21306</v>
          </cell>
          <cell r="D442">
            <v>89172.052319999988</v>
          </cell>
          <cell r="E442">
            <v>900386.97454999993</v>
          </cell>
          <cell r="F442">
            <v>-3391354.1352900001</v>
          </cell>
          <cell r="I442">
            <v>-811214.92222999991</v>
          </cell>
        </row>
        <row r="443">
          <cell r="A443">
            <v>4805</v>
          </cell>
          <cell r="B443" t="str">
            <v>FINANCIEROS</v>
          </cell>
          <cell r="C443">
            <v>-1412439.96016</v>
          </cell>
          <cell r="D443">
            <v>87767.078999999998</v>
          </cell>
          <cell r="E443">
            <v>771748.25170000002</v>
          </cell>
          <cell r="F443">
            <v>-2096421.1328599998</v>
          </cell>
          <cell r="I443">
            <v>-683981.1727</v>
          </cell>
        </row>
        <row r="444">
          <cell r="A444">
            <v>480504</v>
          </cell>
          <cell r="B444" t="str">
            <v>INTERESES DEUDORES EMPLEADOS</v>
          </cell>
          <cell r="C444">
            <v>-58949.582999999999</v>
          </cell>
          <cell r="D444">
            <v>0</v>
          </cell>
          <cell r="E444">
            <v>33049.834999999999</v>
          </cell>
          <cell r="F444">
            <v>-91999.418000000005</v>
          </cell>
          <cell r="I444">
            <v>-33049.834999999999</v>
          </cell>
        </row>
        <row r="445">
          <cell r="A445">
            <v>480513</v>
          </cell>
          <cell r="B445" t="str">
            <v>INTERESES POR SERVICIOS DE ENERGIA</v>
          </cell>
          <cell r="C445">
            <v>-469650.42499999999</v>
          </cell>
          <cell r="D445">
            <v>87767.078999999998</v>
          </cell>
          <cell r="E445">
            <v>222739.59099999999</v>
          </cell>
          <cell r="F445">
            <v>-604622.93700000003</v>
          </cell>
          <cell r="I445">
            <v>-134972.51199999999</v>
          </cell>
        </row>
        <row r="446">
          <cell r="A446">
            <v>480522</v>
          </cell>
          <cell r="B446" t="str">
            <v>INTERESES POR DEPOSITOS EN INSTITUCIONES</v>
          </cell>
          <cell r="C446">
            <v>-350774.62716000003</v>
          </cell>
          <cell r="D446">
            <v>0</v>
          </cell>
          <cell r="E446">
            <v>220128.8737</v>
          </cell>
          <cell r="F446">
            <v>-570903.50086000003</v>
          </cell>
          <cell r="I446">
            <v>-220128.8737</v>
          </cell>
        </row>
        <row r="447">
          <cell r="A447">
            <v>480527</v>
          </cell>
          <cell r="B447" t="str">
            <v>DIVIDENDOS Y PARTICIPACIONES</v>
          </cell>
          <cell r="C447">
            <v>-186.22300000000001</v>
          </cell>
          <cell r="D447">
            <v>0</v>
          </cell>
          <cell r="E447">
            <v>36.659999999999997</v>
          </cell>
          <cell r="F447">
            <v>-222.88300000000001</v>
          </cell>
          <cell r="I447">
            <v>-36.659999999999997</v>
          </cell>
        </row>
        <row r="448">
          <cell r="A448">
            <v>480590</v>
          </cell>
          <cell r="B448" t="str">
            <v>OTROS INGRESOS FINANCIEROS</v>
          </cell>
          <cell r="C448">
            <v>-532879.10199999996</v>
          </cell>
          <cell r="D448">
            <v>0</v>
          </cell>
          <cell r="E448">
            <v>295793.29200000002</v>
          </cell>
          <cell r="F448">
            <v>-828672.39399999997</v>
          </cell>
          <cell r="I448">
            <v>-295793.29200000002</v>
          </cell>
        </row>
        <row r="449">
          <cell r="A449">
            <v>48059001</v>
          </cell>
          <cell r="B449" t="str">
            <v>COMISIONES POR PRONTO PAGO</v>
          </cell>
          <cell r="C449">
            <v>-11435.42</v>
          </cell>
          <cell r="D449">
            <v>0</v>
          </cell>
          <cell r="E449">
            <v>23435.51</v>
          </cell>
          <cell r="F449">
            <v>-34870.93</v>
          </cell>
          <cell r="I449">
            <v>-23435.51</v>
          </cell>
        </row>
        <row r="450">
          <cell r="A450">
            <v>48059002</v>
          </cell>
          <cell r="B450" t="str">
            <v>DESCUENTOS COMERCIALES</v>
          </cell>
          <cell r="C450">
            <v>-1651</v>
          </cell>
          <cell r="D450">
            <v>0</v>
          </cell>
          <cell r="E450">
            <v>0</v>
          </cell>
          <cell r="F450">
            <v>-1651</v>
          </cell>
          <cell r="I450">
            <v>0</v>
          </cell>
        </row>
        <row r="451">
          <cell r="A451">
            <v>48059003</v>
          </cell>
          <cell r="B451" t="str">
            <v>COMISIONESX SERVICIO DE FACTURACION Y RE</v>
          </cell>
          <cell r="C451">
            <v>-516339.47399999999</v>
          </cell>
          <cell r="D451">
            <v>0</v>
          </cell>
          <cell r="E451">
            <v>266945.79100000003</v>
          </cell>
          <cell r="F451">
            <v>-783285.26500000001</v>
          </cell>
          <cell r="I451">
            <v>-266945.79100000003</v>
          </cell>
        </row>
        <row r="452">
          <cell r="A452">
            <v>48059005</v>
          </cell>
          <cell r="B452" t="str">
            <v>INTERESES X ANTICIPOS ENTREGADOS A TERCEROS</v>
          </cell>
          <cell r="C452">
            <v>-3453.2080000000001</v>
          </cell>
          <cell r="D452">
            <v>0</v>
          </cell>
          <cell r="E452">
            <v>5411.991</v>
          </cell>
          <cell r="F452">
            <v>-8865.1990000000005</v>
          </cell>
          <cell r="I452">
            <v>-5411.991</v>
          </cell>
        </row>
        <row r="453">
          <cell r="A453">
            <v>4808</v>
          </cell>
          <cell r="B453" t="str">
            <v>OTROS INGRESOS ORDINARIOS</v>
          </cell>
          <cell r="C453">
            <v>-36773.474999999999</v>
          </cell>
          <cell r="D453">
            <v>0</v>
          </cell>
          <cell r="E453">
            <v>1072.566</v>
          </cell>
          <cell r="F453">
            <v>-37846.040999999997</v>
          </cell>
          <cell r="I453">
            <v>-1072.566</v>
          </cell>
        </row>
        <row r="454">
          <cell r="A454">
            <v>480802</v>
          </cell>
          <cell r="B454" t="str">
            <v>VENTA DE PLIEGOS</v>
          </cell>
          <cell r="C454">
            <v>-12849.4</v>
          </cell>
          <cell r="D454">
            <v>0</v>
          </cell>
          <cell r="E454">
            <v>635</v>
          </cell>
          <cell r="F454">
            <v>-13484.4</v>
          </cell>
          <cell r="I454">
            <v>-635</v>
          </cell>
        </row>
        <row r="455">
          <cell r="A455">
            <v>480803</v>
          </cell>
          <cell r="B455" t="str">
            <v>CUOTAS PARTES DE PENSIONES</v>
          </cell>
          <cell r="C455">
            <v>-23311.641</v>
          </cell>
          <cell r="D455">
            <v>0</v>
          </cell>
          <cell r="E455">
            <v>0</v>
          </cell>
          <cell r="F455">
            <v>-23311.641</v>
          </cell>
          <cell r="I455">
            <v>0</v>
          </cell>
        </row>
        <row r="456">
          <cell r="A456">
            <v>480817</v>
          </cell>
          <cell r="B456" t="str">
            <v>ARRENDAMIENTOS</v>
          </cell>
          <cell r="C456">
            <v>-612.43399999999997</v>
          </cell>
          <cell r="D456">
            <v>0</v>
          </cell>
          <cell r="E456">
            <v>437.56599999999997</v>
          </cell>
          <cell r="F456">
            <v>-1050</v>
          </cell>
          <cell r="I456">
            <v>-437.56599999999997</v>
          </cell>
        </row>
        <row r="457">
          <cell r="A457">
            <v>4810</v>
          </cell>
          <cell r="B457" t="str">
            <v>EXTRAORDINARIOS</v>
          </cell>
          <cell r="C457">
            <v>-1130925.7779000001</v>
          </cell>
          <cell r="D457">
            <v>1404.9733200000001</v>
          </cell>
          <cell r="E457">
            <v>127566.15685</v>
          </cell>
          <cell r="F457">
            <v>-1257086.9614300001</v>
          </cell>
          <cell r="G457">
            <v>-1257086.9614300001</v>
          </cell>
          <cell r="I457">
            <v>-126161.18352999999</v>
          </cell>
        </row>
        <row r="458">
          <cell r="A458">
            <v>481007</v>
          </cell>
          <cell r="B458" t="str">
            <v>SOBRANTES</v>
          </cell>
          <cell r="C458">
            <v>-3457.7620400000001</v>
          </cell>
          <cell r="D458">
            <v>0</v>
          </cell>
          <cell r="E458">
            <v>0</v>
          </cell>
          <cell r="F458">
            <v>-3457.7620400000001</v>
          </cell>
          <cell r="I458">
            <v>0</v>
          </cell>
        </row>
        <row r="459">
          <cell r="A459">
            <v>481008</v>
          </cell>
          <cell r="B459" t="str">
            <v>RECUPERACIONES</v>
          </cell>
          <cell r="C459">
            <v>-1095319.1043</v>
          </cell>
          <cell r="D459">
            <v>1404.9733200000001</v>
          </cell>
          <cell r="E459">
            <v>9832.4947599999996</v>
          </cell>
          <cell r="F459">
            <v>-1103746.62574</v>
          </cell>
          <cell r="I459">
            <v>-8427.5214400000004</v>
          </cell>
        </row>
        <row r="460">
          <cell r="A460">
            <v>481047</v>
          </cell>
          <cell r="B460" t="str">
            <v>APROVECHAMIENTOS</v>
          </cell>
          <cell r="C460">
            <v>-29669.032999999999</v>
          </cell>
          <cell r="D460">
            <v>0</v>
          </cell>
          <cell r="E460">
            <v>52512</v>
          </cell>
          <cell r="F460">
            <v>-82181.032999999996</v>
          </cell>
          <cell r="I460">
            <v>-52512</v>
          </cell>
        </row>
        <row r="461">
          <cell r="A461">
            <v>48104701</v>
          </cell>
          <cell r="B461" t="str">
            <v>VENTA DE MATERIAL INSERVIBLE O DE RECICL</v>
          </cell>
          <cell r="C461">
            <v>-29669.032999999999</v>
          </cell>
          <cell r="D461">
            <v>0</v>
          </cell>
          <cell r="E461">
            <v>52512</v>
          </cell>
          <cell r="F461">
            <v>-82181.032999999996</v>
          </cell>
          <cell r="I461">
            <v>-52512</v>
          </cell>
        </row>
        <row r="462">
          <cell r="A462">
            <v>481049</v>
          </cell>
          <cell r="B462" t="str">
            <v>INDEMNIZACIONES</v>
          </cell>
          <cell r="C462">
            <v>-2474.9939900000004</v>
          </cell>
          <cell r="D462">
            <v>0</v>
          </cell>
          <cell r="E462">
            <v>0</v>
          </cell>
          <cell r="F462">
            <v>-2474.9939900000004</v>
          </cell>
          <cell r="I462">
            <v>0</v>
          </cell>
        </row>
        <row r="463">
          <cell r="A463">
            <v>481090</v>
          </cell>
          <cell r="B463" t="str">
            <v>OTROS INGRESOS EXTRAORDINARIOS</v>
          </cell>
          <cell r="C463">
            <v>-4.8845700000000001</v>
          </cell>
          <cell r="D463">
            <v>0</v>
          </cell>
          <cell r="E463">
            <v>65221.662090000005</v>
          </cell>
          <cell r="F463">
            <v>-65226.54666</v>
          </cell>
          <cell r="I463">
            <v>-65221.662090000005</v>
          </cell>
        </row>
        <row r="464">
          <cell r="A464">
            <v>5</v>
          </cell>
          <cell r="B464" t="str">
            <v>GASTOS</v>
          </cell>
          <cell r="C464">
            <v>13759536.95445</v>
          </cell>
          <cell r="D464">
            <v>9471827.8809200004</v>
          </cell>
          <cell r="E464">
            <v>2463652.1536099999</v>
          </cell>
          <cell r="F464">
            <v>20767712.681759998</v>
          </cell>
          <cell r="I464">
            <v>7008175.72731</v>
          </cell>
        </row>
        <row r="465">
          <cell r="A465">
            <v>51</v>
          </cell>
          <cell r="B465" t="str">
            <v>DE ADMINISTRACION</v>
          </cell>
          <cell r="C465">
            <v>9668774.1719699986</v>
          </cell>
          <cell r="D465">
            <v>5365369.2703999998</v>
          </cell>
          <cell r="E465">
            <v>72519.95534</v>
          </cell>
          <cell r="F465">
            <v>14961623.487030001</v>
          </cell>
          <cell r="I465">
            <v>5292849.3150599999</v>
          </cell>
        </row>
        <row r="466">
          <cell r="A466">
            <v>5101</v>
          </cell>
          <cell r="B466" t="str">
            <v>SUELDOS Y SALARIOS</v>
          </cell>
          <cell r="C466">
            <v>1241181.78626</v>
          </cell>
          <cell r="D466">
            <v>924752.67580999993</v>
          </cell>
          <cell r="E466">
            <v>247.089</v>
          </cell>
          <cell r="F466">
            <v>2165687.3730700002</v>
          </cell>
          <cell r="I466">
            <v>924505.58680999989</v>
          </cell>
        </row>
        <row r="467">
          <cell r="A467">
            <v>510101</v>
          </cell>
          <cell r="B467" t="str">
            <v>SUELDOS DEL PERSONAL</v>
          </cell>
          <cell r="C467">
            <v>340337.37800000003</v>
          </cell>
          <cell r="D467">
            <v>192189.21900000001</v>
          </cell>
          <cell r="E467">
            <v>0</v>
          </cell>
          <cell r="F467">
            <v>532526.59699999995</v>
          </cell>
          <cell r="I467">
            <v>192189.21900000001</v>
          </cell>
        </row>
        <row r="468">
          <cell r="A468">
            <v>510103</v>
          </cell>
          <cell r="B468" t="str">
            <v>HORAS EXTRAS Y FESTIVOS</v>
          </cell>
          <cell r="C468">
            <v>1483.3610000000001</v>
          </cell>
          <cell r="D468">
            <v>88.441000000000003</v>
          </cell>
          <cell r="E468">
            <v>0</v>
          </cell>
          <cell r="F468">
            <v>1571.8019999999999</v>
          </cell>
          <cell r="I468">
            <v>88.441000000000003</v>
          </cell>
        </row>
        <row r="469">
          <cell r="A469">
            <v>510105</v>
          </cell>
          <cell r="B469" t="str">
            <v>GASTOS DE REPRESENTACION</v>
          </cell>
          <cell r="C469">
            <v>29318.947</v>
          </cell>
          <cell r="D469">
            <v>6034.8</v>
          </cell>
          <cell r="E469">
            <v>0</v>
          </cell>
          <cell r="F469">
            <v>35353.747000000003</v>
          </cell>
          <cell r="I469">
            <v>6034.8</v>
          </cell>
        </row>
        <row r="470">
          <cell r="A470">
            <v>510113</v>
          </cell>
          <cell r="B470" t="str">
            <v>PRIMA DE VACACIONES</v>
          </cell>
          <cell r="C470">
            <v>42860.94</v>
          </cell>
          <cell r="D470">
            <v>24114.414000000001</v>
          </cell>
          <cell r="E470">
            <v>0</v>
          </cell>
          <cell r="F470">
            <v>66975.354000000007</v>
          </cell>
          <cell r="I470">
            <v>24114.414000000001</v>
          </cell>
        </row>
        <row r="471">
          <cell r="A471">
            <v>510117</v>
          </cell>
          <cell r="B471" t="str">
            <v>VACACIONES</v>
          </cell>
          <cell r="C471">
            <v>42860.94</v>
          </cell>
          <cell r="D471">
            <v>24114.414000000001</v>
          </cell>
          <cell r="E471">
            <v>0</v>
          </cell>
          <cell r="F471">
            <v>66975.354000000007</v>
          </cell>
          <cell r="I471">
            <v>24114.414000000001</v>
          </cell>
        </row>
        <row r="472">
          <cell r="A472">
            <v>510119</v>
          </cell>
          <cell r="B472" t="str">
            <v>BONIFICACIONES</v>
          </cell>
          <cell r="C472">
            <v>69749.600000000006</v>
          </cell>
          <cell r="D472">
            <v>18746</v>
          </cell>
          <cell r="E472">
            <v>0</v>
          </cell>
          <cell r="F472">
            <v>88495.6</v>
          </cell>
          <cell r="I472">
            <v>18746</v>
          </cell>
        </row>
        <row r="473">
          <cell r="A473">
            <v>510123</v>
          </cell>
          <cell r="B473" t="str">
            <v>AUXILIO DE TRANSPORTE</v>
          </cell>
          <cell r="C473">
            <v>3156.68</v>
          </cell>
          <cell r="D473">
            <v>5506.14</v>
          </cell>
          <cell r="E473">
            <v>0</v>
          </cell>
          <cell r="F473">
            <v>8662.82</v>
          </cell>
          <cell r="I473">
            <v>5506.14</v>
          </cell>
        </row>
        <row r="474">
          <cell r="A474">
            <v>510124</v>
          </cell>
          <cell r="B474" t="str">
            <v>CESANTIAS</v>
          </cell>
          <cell r="C474">
            <v>107152.357</v>
          </cell>
          <cell r="D474">
            <v>60286.035000000003</v>
          </cell>
          <cell r="E474">
            <v>0</v>
          </cell>
          <cell r="F474">
            <v>167438.39199999999</v>
          </cell>
          <cell r="I474">
            <v>60286.035000000003</v>
          </cell>
        </row>
        <row r="475">
          <cell r="A475">
            <v>510125</v>
          </cell>
          <cell r="B475" t="str">
            <v>INTERESES A LAS CESANTIAS</v>
          </cell>
          <cell r="C475">
            <v>28577.774000000001</v>
          </cell>
          <cell r="D475">
            <v>16113.153</v>
          </cell>
          <cell r="E475">
            <v>0</v>
          </cell>
          <cell r="F475">
            <v>44690.927000000003</v>
          </cell>
          <cell r="I475">
            <v>16113.153</v>
          </cell>
        </row>
        <row r="476">
          <cell r="A476">
            <v>510130</v>
          </cell>
          <cell r="B476" t="str">
            <v>CAPACITACION BIENESTAR SOCIAL Y ESTIMULO</v>
          </cell>
          <cell r="C476">
            <v>67318.06</v>
          </cell>
          <cell r="D476">
            <v>229820.35800000001</v>
          </cell>
          <cell r="E476">
            <v>0</v>
          </cell>
          <cell r="F476">
            <v>297138.41800000001</v>
          </cell>
          <cell r="I476">
            <v>229820.35800000001</v>
          </cell>
        </row>
        <row r="477">
          <cell r="A477">
            <v>51013001</v>
          </cell>
          <cell r="B477" t="str">
            <v>CAPACITACION</v>
          </cell>
          <cell r="C477">
            <v>38597.273000000001</v>
          </cell>
          <cell r="D477">
            <v>202958.58600000001</v>
          </cell>
          <cell r="E477">
            <v>0</v>
          </cell>
          <cell r="F477">
            <v>241555.859</v>
          </cell>
          <cell r="I477">
            <v>202958.58600000001</v>
          </cell>
        </row>
        <row r="478">
          <cell r="A478">
            <v>51013002</v>
          </cell>
          <cell r="B478" t="str">
            <v>BIENESTAR SOCIAL</v>
          </cell>
          <cell r="C478">
            <v>28720.787</v>
          </cell>
          <cell r="D478">
            <v>26861.772000000001</v>
          </cell>
          <cell r="E478">
            <v>0</v>
          </cell>
          <cell r="F478">
            <v>55582.559000000001</v>
          </cell>
          <cell r="I478">
            <v>26861.772000000001</v>
          </cell>
        </row>
        <row r="479">
          <cell r="A479">
            <v>510131</v>
          </cell>
          <cell r="B479" t="str">
            <v>DOTACION Y SUMINISTRO A TRABAJADORES</v>
          </cell>
          <cell r="C479">
            <v>13860.555259999999</v>
          </cell>
          <cell r="D479">
            <v>1488.4468100000001</v>
          </cell>
          <cell r="E479">
            <v>0</v>
          </cell>
          <cell r="F479">
            <v>15349.00207</v>
          </cell>
          <cell r="I479">
            <v>1488.4468100000001</v>
          </cell>
        </row>
        <row r="480">
          <cell r="A480">
            <v>510145</v>
          </cell>
          <cell r="B480" t="str">
            <v>SALARIO INTEGRAL</v>
          </cell>
          <cell r="C480">
            <v>11693.933000000001</v>
          </cell>
          <cell r="D480">
            <v>6962.8</v>
          </cell>
          <cell r="E480">
            <v>0</v>
          </cell>
          <cell r="F480">
            <v>18656.733</v>
          </cell>
          <cell r="I480">
            <v>6962.8</v>
          </cell>
        </row>
        <row r="481">
          <cell r="A481">
            <v>510146</v>
          </cell>
          <cell r="B481" t="str">
            <v>CONTRATOS DE PERSONAL TEMPORAL</v>
          </cell>
          <cell r="C481">
            <v>192188.89799999999</v>
          </cell>
          <cell r="D481">
            <v>117972.155</v>
          </cell>
          <cell r="E481">
            <v>0</v>
          </cell>
          <cell r="F481">
            <v>310161.05300000001</v>
          </cell>
          <cell r="I481">
            <v>117972.155</v>
          </cell>
        </row>
        <row r="482">
          <cell r="A482">
            <v>510147</v>
          </cell>
          <cell r="B482" t="str">
            <v>VIATICOS EMPLEADOS</v>
          </cell>
          <cell r="C482">
            <v>0</v>
          </cell>
          <cell r="D482">
            <v>41578.464</v>
          </cell>
          <cell r="E482">
            <v>219.089</v>
          </cell>
          <cell r="F482">
            <v>41359.375</v>
          </cell>
          <cell r="I482">
            <v>41359.375</v>
          </cell>
        </row>
        <row r="483">
          <cell r="A483">
            <v>510148</v>
          </cell>
          <cell r="B483" t="str">
            <v>GASTOS DE VIAJE EMPLEADOS</v>
          </cell>
          <cell r="C483">
            <v>19708.663</v>
          </cell>
          <cell r="D483">
            <v>30039.99</v>
          </cell>
          <cell r="E483">
            <v>28</v>
          </cell>
          <cell r="F483">
            <v>49720.652999999998</v>
          </cell>
          <cell r="I483">
            <v>30011.99</v>
          </cell>
        </row>
        <row r="484">
          <cell r="A484">
            <v>510152</v>
          </cell>
          <cell r="B484" t="str">
            <v>PRIMA DE SERVICIOS</v>
          </cell>
          <cell r="C484">
            <v>75006.649000000005</v>
          </cell>
          <cell r="D484">
            <v>42200.224999999999</v>
          </cell>
          <cell r="E484">
            <v>0</v>
          </cell>
          <cell r="F484">
            <v>117206.874</v>
          </cell>
          <cell r="I484">
            <v>42200.224999999999</v>
          </cell>
        </row>
        <row r="485">
          <cell r="A485">
            <v>510160</v>
          </cell>
          <cell r="B485" t="str">
            <v>SUBSIDIO DE ALIMENTACION</v>
          </cell>
          <cell r="C485">
            <v>108.873</v>
          </cell>
          <cell r="D485">
            <v>17.274000000000001</v>
          </cell>
          <cell r="E485">
            <v>0</v>
          </cell>
          <cell r="F485">
            <v>126.14700000000001</v>
          </cell>
          <cell r="I485">
            <v>17.274000000000001</v>
          </cell>
        </row>
        <row r="486">
          <cell r="A486">
            <v>510164</v>
          </cell>
          <cell r="B486" t="str">
            <v>OTRAS PRIMAS</v>
          </cell>
          <cell r="C486">
            <v>150013.29800000001</v>
          </cell>
          <cell r="D486">
            <v>84400.45</v>
          </cell>
          <cell r="E486">
            <v>0</v>
          </cell>
          <cell r="F486">
            <v>234413.74799999999</v>
          </cell>
          <cell r="I486">
            <v>84400.45</v>
          </cell>
        </row>
        <row r="487">
          <cell r="A487">
            <v>51016402</v>
          </cell>
          <cell r="B487" t="str">
            <v>PRIMA DE CARESTIA</v>
          </cell>
          <cell r="C487">
            <v>75006.649000000005</v>
          </cell>
          <cell r="D487">
            <v>42200.224999999999</v>
          </cell>
          <cell r="E487">
            <v>0</v>
          </cell>
          <cell r="F487">
            <v>117206.874</v>
          </cell>
          <cell r="I487">
            <v>42200.224999999999</v>
          </cell>
        </row>
        <row r="488">
          <cell r="A488">
            <v>51016403</v>
          </cell>
          <cell r="B488" t="str">
            <v>PRIMA DE ANTIGUEDAD</v>
          </cell>
          <cell r="C488">
            <v>75006.649000000005</v>
          </cell>
          <cell r="D488">
            <v>42200.224999999999</v>
          </cell>
          <cell r="E488">
            <v>0</v>
          </cell>
          <cell r="F488">
            <v>117206.874</v>
          </cell>
          <cell r="I488">
            <v>42200.224999999999</v>
          </cell>
        </row>
        <row r="489">
          <cell r="A489">
            <v>510170</v>
          </cell>
          <cell r="B489" t="str">
            <v>GASTOS DE APOYO A ESTUDIANTES</v>
          </cell>
          <cell r="C489">
            <v>45784.88</v>
          </cell>
          <cell r="D489">
            <v>23079.897000000001</v>
          </cell>
          <cell r="E489">
            <v>0</v>
          </cell>
          <cell r="F489">
            <v>68864.777000000002</v>
          </cell>
          <cell r="I489">
            <v>23079.897000000001</v>
          </cell>
        </row>
        <row r="490">
          <cell r="A490">
            <v>5102</v>
          </cell>
          <cell r="B490" t="str">
            <v>CONTRIBUCIONES IMPUTADAS</v>
          </cell>
          <cell r="C490">
            <v>6132662.4780000001</v>
          </cell>
          <cell r="D490">
            <v>3065462.929</v>
          </cell>
          <cell r="E490">
            <v>0</v>
          </cell>
          <cell r="F490">
            <v>9198125.4069999997</v>
          </cell>
          <cell r="I490">
            <v>3065462.929</v>
          </cell>
        </row>
        <row r="491">
          <cell r="A491">
            <v>510204</v>
          </cell>
          <cell r="B491" t="str">
            <v>GASTOS MEDICOS Y DROGAS</v>
          </cell>
          <cell r="C491">
            <v>750</v>
          </cell>
          <cell r="D491">
            <v>1400</v>
          </cell>
          <cell r="E491">
            <v>0</v>
          </cell>
          <cell r="F491">
            <v>2150</v>
          </cell>
          <cell r="I491">
            <v>1400</v>
          </cell>
        </row>
        <row r="492">
          <cell r="A492">
            <v>510205</v>
          </cell>
          <cell r="B492" t="str">
            <v>AUXILIOS Y SERVICIOS FUNERARIOS</v>
          </cell>
          <cell r="C492">
            <v>3786.6210000000001</v>
          </cell>
          <cell r="D492">
            <v>0</v>
          </cell>
          <cell r="E492">
            <v>0</v>
          </cell>
          <cell r="F492">
            <v>3786.6210000000001</v>
          </cell>
          <cell r="I492">
            <v>0</v>
          </cell>
        </row>
        <row r="493">
          <cell r="A493">
            <v>510209</v>
          </cell>
          <cell r="B493" t="str">
            <v>AMORTIZ.CALCULO ACTUARIAL PENSIONES ACTU</v>
          </cell>
          <cell r="C493">
            <v>3328185.523</v>
          </cell>
          <cell r="D493">
            <v>3064062.929</v>
          </cell>
          <cell r="E493">
            <v>0</v>
          </cell>
          <cell r="F493">
            <v>6392248.4519999996</v>
          </cell>
          <cell r="G493">
            <v>6128125857</v>
          </cell>
          <cell r="I493">
            <v>3064062.929</v>
          </cell>
        </row>
        <row r="494">
          <cell r="A494" t="str">
            <v>510209-NOP</v>
          </cell>
          <cell r="B494" t="str">
            <v>Amortización Calculo Actuarial</v>
          </cell>
          <cell r="C494">
            <v>2799940.3339999998</v>
          </cell>
          <cell r="D494">
            <v>1399970.169</v>
          </cell>
          <cell r="E494">
            <v>0</v>
          </cell>
          <cell r="F494">
            <v>4199910.5029999996</v>
          </cell>
          <cell r="G494">
            <v>1664.0927610000001</v>
          </cell>
          <cell r="H494">
            <v>1664.092762</v>
          </cell>
          <cell r="I494">
            <v>0</v>
          </cell>
        </row>
        <row r="495">
          <cell r="A495">
            <v>5103</v>
          </cell>
          <cell r="B495" t="str">
            <v>CONTRIBUCIONES EFECTIVAS</v>
          </cell>
          <cell r="C495">
            <v>746583.84337999998</v>
          </cell>
          <cell r="D495">
            <v>371966.05200000003</v>
          </cell>
          <cell r="E495">
            <v>0</v>
          </cell>
          <cell r="F495">
            <v>1118549.8953800001</v>
          </cell>
          <cell r="I495">
            <v>371966.05200000003</v>
          </cell>
        </row>
        <row r="496">
          <cell r="A496">
            <v>510301</v>
          </cell>
          <cell r="B496" t="str">
            <v>SEGUROS DE VIDA COLECTIVA</v>
          </cell>
          <cell r="C496">
            <v>3175.5903800000001</v>
          </cell>
          <cell r="D496">
            <v>0</v>
          </cell>
          <cell r="E496">
            <v>0</v>
          </cell>
          <cell r="F496">
            <v>3175.5903800000001</v>
          </cell>
          <cell r="I496">
            <v>0</v>
          </cell>
        </row>
        <row r="497">
          <cell r="A497">
            <v>510302</v>
          </cell>
          <cell r="B497" t="str">
            <v>APORTES A CAJAS DE COMPENSACION FAMILIAR</v>
          </cell>
          <cell r="C497">
            <v>19859.8</v>
          </cell>
          <cell r="D497">
            <v>11945.4</v>
          </cell>
          <cell r="E497">
            <v>0</v>
          </cell>
          <cell r="F497">
            <v>31805.200000000001</v>
          </cell>
          <cell r="I497">
            <v>11945.4</v>
          </cell>
        </row>
        <row r="498">
          <cell r="A498">
            <v>510303</v>
          </cell>
          <cell r="B498" t="str">
            <v>COTIZACIONES A SEGURIDAD SOCIAL EN SALUD</v>
          </cell>
          <cell r="C498">
            <v>343485.68800000002</v>
          </cell>
          <cell r="D498">
            <v>169734.47</v>
          </cell>
          <cell r="E498">
            <v>0</v>
          </cell>
          <cell r="F498">
            <v>513220.158</v>
          </cell>
          <cell r="I498">
            <v>169734.47</v>
          </cell>
        </row>
        <row r="499">
          <cell r="A499">
            <v>510304</v>
          </cell>
          <cell r="B499" t="str">
            <v>APORTES SINDICALES</v>
          </cell>
          <cell r="C499">
            <v>399</v>
          </cell>
          <cell r="D499">
            <v>1836.8</v>
          </cell>
          <cell r="E499">
            <v>0</v>
          </cell>
          <cell r="F499">
            <v>2235.8000000000002</v>
          </cell>
          <cell r="I499">
            <v>1836.8</v>
          </cell>
        </row>
        <row r="500">
          <cell r="A500">
            <v>510305</v>
          </cell>
          <cell r="B500" t="str">
            <v>COTIZACIONES A RIESGOS PROFESIONALES</v>
          </cell>
          <cell r="C500">
            <v>3112.0830000000001</v>
          </cell>
          <cell r="D500">
            <v>1617.24</v>
          </cell>
          <cell r="E500">
            <v>0</v>
          </cell>
          <cell r="F500">
            <v>4729.3230000000003</v>
          </cell>
          <cell r="I500">
            <v>1617.24</v>
          </cell>
        </row>
        <row r="501">
          <cell r="A501">
            <v>510307</v>
          </cell>
          <cell r="B501" t="str">
            <v>COTIZACIONES A ENTIDADES PROMOTORAS DE P</v>
          </cell>
          <cell r="C501">
            <v>376551.68199999997</v>
          </cell>
          <cell r="D501">
            <v>186832.14199999999</v>
          </cell>
          <cell r="E501">
            <v>0</v>
          </cell>
          <cell r="F501">
            <v>563383.82400000002</v>
          </cell>
          <cell r="I501">
            <v>186832.14199999999</v>
          </cell>
        </row>
        <row r="502">
          <cell r="A502">
            <v>5104</v>
          </cell>
          <cell r="B502" t="str">
            <v>APORTES SOBRE LA NOMINA</v>
          </cell>
          <cell r="C502">
            <v>24824.560000000001</v>
          </cell>
          <cell r="D502">
            <v>14932.5</v>
          </cell>
          <cell r="E502">
            <v>0</v>
          </cell>
          <cell r="F502">
            <v>39757.06</v>
          </cell>
          <cell r="I502">
            <v>14932.5</v>
          </cell>
        </row>
        <row r="503">
          <cell r="A503">
            <v>510401</v>
          </cell>
          <cell r="B503" t="str">
            <v>APORTES AL ICBF</v>
          </cell>
          <cell r="C503">
            <v>14893.92</v>
          </cell>
          <cell r="D503">
            <v>8958.9</v>
          </cell>
          <cell r="E503">
            <v>0</v>
          </cell>
          <cell r="F503">
            <v>23852.82</v>
          </cell>
          <cell r="I503">
            <v>8958.9</v>
          </cell>
        </row>
        <row r="504">
          <cell r="A504">
            <v>510402</v>
          </cell>
          <cell r="B504" t="str">
            <v>APORTES AL SENA</v>
          </cell>
          <cell r="C504">
            <v>9930.64</v>
          </cell>
          <cell r="D504">
            <v>5973.6</v>
          </cell>
          <cell r="E504">
            <v>0</v>
          </cell>
          <cell r="F504">
            <v>15904.24</v>
          </cell>
          <cell r="I504">
            <v>5973.6</v>
          </cell>
        </row>
        <row r="505">
          <cell r="A505">
            <v>5111</v>
          </cell>
          <cell r="B505" t="str">
            <v>GENERALES</v>
          </cell>
          <cell r="C505">
            <v>981962.95652999997</v>
          </cell>
          <cell r="D505">
            <v>695918.23164000001</v>
          </cell>
          <cell r="E505">
            <v>63049.736570000001</v>
          </cell>
          <cell r="F505">
            <v>1614831.4515999998</v>
          </cell>
          <cell r="I505">
            <v>632868.49507000006</v>
          </cell>
        </row>
        <row r="506">
          <cell r="A506">
            <v>511111</v>
          </cell>
          <cell r="B506" t="str">
            <v>COMISIONES Y HONORARIOS</v>
          </cell>
          <cell r="C506">
            <v>234001.73199999999</v>
          </cell>
          <cell r="D506">
            <v>125410.93</v>
          </cell>
          <cell r="E506">
            <v>14036</v>
          </cell>
          <cell r="F506">
            <v>345376.66200000001</v>
          </cell>
          <cell r="I506">
            <v>111374.93</v>
          </cell>
        </row>
        <row r="507">
          <cell r="A507">
            <v>51111101</v>
          </cell>
          <cell r="B507" t="str">
            <v>COMISIONES Y HONORARIOS EN GENERAL</v>
          </cell>
          <cell r="C507">
            <v>228645.73199999999</v>
          </cell>
          <cell r="D507">
            <v>121126.13</v>
          </cell>
          <cell r="E507">
            <v>14036</v>
          </cell>
          <cell r="F507">
            <v>335735.86200000002</v>
          </cell>
          <cell r="I507">
            <v>107090.13</v>
          </cell>
        </row>
        <row r="508">
          <cell r="A508">
            <v>51111102</v>
          </cell>
          <cell r="B508" t="str">
            <v>HONORARIOS MIEMBROS JUNTA DIRECTIVA</v>
          </cell>
          <cell r="C508">
            <v>5356</v>
          </cell>
          <cell r="D508">
            <v>4284.8</v>
          </cell>
          <cell r="E508">
            <v>0</v>
          </cell>
          <cell r="F508">
            <v>9640.7999999999993</v>
          </cell>
          <cell r="I508">
            <v>4284.8</v>
          </cell>
        </row>
        <row r="509">
          <cell r="A509">
            <v>511113</v>
          </cell>
          <cell r="B509" t="str">
            <v>VIGILANCIA Y SEGURIDAD</v>
          </cell>
          <cell r="C509">
            <v>79045.153999999995</v>
          </cell>
          <cell r="D509">
            <v>73866.046000000002</v>
          </cell>
          <cell r="E509">
            <v>0</v>
          </cell>
          <cell r="F509">
            <v>152911.20000000001</v>
          </cell>
          <cell r="I509">
            <v>73866.046000000002</v>
          </cell>
        </row>
        <row r="510">
          <cell r="A510">
            <v>511114</v>
          </cell>
          <cell r="B510" t="str">
            <v>MATERIALES Y SUMINISTROS</v>
          </cell>
          <cell r="C510">
            <v>2283.7987899999998</v>
          </cell>
          <cell r="D510">
            <v>45893.602890000002</v>
          </cell>
          <cell r="E510">
            <v>44653.12889</v>
          </cell>
          <cell r="F510">
            <v>3524.27279</v>
          </cell>
          <cell r="I510">
            <v>1240.474000000002</v>
          </cell>
        </row>
        <row r="511">
          <cell r="A511">
            <v>51111401</v>
          </cell>
          <cell r="B511" t="str">
            <v>MATERIALES ELECTRICOS</v>
          </cell>
          <cell r="C511">
            <v>2031.16</v>
          </cell>
          <cell r="D511">
            <v>0</v>
          </cell>
          <cell r="E511">
            <v>0</v>
          </cell>
          <cell r="F511">
            <v>2031.16</v>
          </cell>
          <cell r="I511">
            <v>0</v>
          </cell>
        </row>
        <row r="512">
          <cell r="A512">
            <v>51111402</v>
          </cell>
          <cell r="B512" t="str">
            <v>ELEMENTOS DEVOLUTIVOS</v>
          </cell>
          <cell r="C512">
            <v>181.33979000000002</v>
          </cell>
          <cell r="D512">
            <v>44653.12889</v>
          </cell>
          <cell r="E512">
            <v>44653.12889</v>
          </cell>
          <cell r="F512">
            <v>181.33979000000002</v>
          </cell>
          <cell r="I512">
            <v>0</v>
          </cell>
        </row>
        <row r="513">
          <cell r="A513">
            <v>51111403</v>
          </cell>
          <cell r="B513" t="str">
            <v>MATERIALES VARIOS</v>
          </cell>
          <cell r="C513">
            <v>71.299000000000007</v>
          </cell>
          <cell r="D513">
            <v>400.47399999999999</v>
          </cell>
          <cell r="E513">
            <v>0</v>
          </cell>
          <cell r="F513">
            <v>471.77300000000002</v>
          </cell>
          <cell r="I513">
            <v>400.47399999999999</v>
          </cell>
        </row>
        <row r="514">
          <cell r="A514">
            <v>51111490</v>
          </cell>
          <cell r="B514" t="str">
            <v>OTROS MATERIALES</v>
          </cell>
          <cell r="C514">
            <v>0</v>
          </cell>
          <cell r="D514">
            <v>840</v>
          </cell>
          <cell r="E514">
            <v>0</v>
          </cell>
          <cell r="F514">
            <v>840</v>
          </cell>
          <cell r="I514">
            <v>840</v>
          </cell>
        </row>
        <row r="515">
          <cell r="A515">
            <v>511115</v>
          </cell>
          <cell r="B515" t="str">
            <v>MANTENIMIENTO</v>
          </cell>
          <cell r="C515">
            <v>152538.69702000002</v>
          </cell>
          <cell r="D515">
            <v>101290.14599999999</v>
          </cell>
          <cell r="E515">
            <v>0</v>
          </cell>
          <cell r="F515">
            <v>253828.84302</v>
          </cell>
          <cell r="I515">
            <v>101290.14599999999</v>
          </cell>
        </row>
        <row r="516">
          <cell r="A516">
            <v>51111501</v>
          </cell>
          <cell r="B516" t="str">
            <v>MANTENIMIENTO DE EDIFICACIONES</v>
          </cell>
          <cell r="C516">
            <v>504.52800000000002</v>
          </cell>
          <cell r="D516">
            <v>396.25200000000001</v>
          </cell>
          <cell r="E516">
            <v>0</v>
          </cell>
          <cell r="F516">
            <v>900.78</v>
          </cell>
          <cell r="I516">
            <v>396.25200000000001</v>
          </cell>
        </row>
        <row r="517">
          <cell r="A517">
            <v>51111502</v>
          </cell>
          <cell r="B517" t="str">
            <v>MANTENIMIENTO DE MUEBLES Y EQUIPOS DE OF</v>
          </cell>
          <cell r="C517">
            <v>4600.5600000000004</v>
          </cell>
          <cell r="D517">
            <v>2114.39</v>
          </cell>
          <cell r="E517">
            <v>0</v>
          </cell>
          <cell r="F517">
            <v>6714.95</v>
          </cell>
          <cell r="I517">
            <v>2114.39</v>
          </cell>
        </row>
        <row r="518">
          <cell r="A518">
            <v>51111503</v>
          </cell>
          <cell r="B518" t="str">
            <v>MANTENIMIENTO DE VEHICULOS</v>
          </cell>
          <cell r="C518">
            <v>2291.99802</v>
          </cell>
          <cell r="D518">
            <v>0</v>
          </cell>
          <cell r="E518">
            <v>0</v>
          </cell>
          <cell r="F518">
            <v>2291.99802</v>
          </cell>
          <cell r="I518">
            <v>0</v>
          </cell>
        </row>
        <row r="519">
          <cell r="A519">
            <v>5111150301</v>
          </cell>
          <cell r="B519" t="str">
            <v>LLANTAS Y NEUMATICOS</v>
          </cell>
          <cell r="C519">
            <v>2291.99802</v>
          </cell>
          <cell r="D519">
            <v>0</v>
          </cell>
          <cell r="E519">
            <v>0</v>
          </cell>
          <cell r="F519">
            <v>2291.99802</v>
          </cell>
          <cell r="I519">
            <v>0</v>
          </cell>
        </row>
        <row r="520">
          <cell r="A520">
            <v>5111150303</v>
          </cell>
          <cell r="B520" t="str">
            <v>LAVADO Y ENGRASE</v>
          </cell>
          <cell r="C520">
            <v>0</v>
          </cell>
          <cell r="D520">
            <v>0</v>
          </cell>
          <cell r="E520">
            <v>0</v>
          </cell>
          <cell r="F520">
            <v>0</v>
          </cell>
          <cell r="I520">
            <v>0</v>
          </cell>
        </row>
        <row r="521">
          <cell r="A521">
            <v>51111504</v>
          </cell>
          <cell r="B521" t="str">
            <v>MANTENIMIENTO DE EQUIPOS DE COMPUTACION</v>
          </cell>
          <cell r="C521">
            <v>51341.813999999998</v>
          </cell>
          <cell r="D521">
            <v>19567.141</v>
          </cell>
          <cell r="E521">
            <v>0</v>
          </cell>
          <cell r="F521">
            <v>70908.955000000002</v>
          </cell>
          <cell r="I521">
            <v>19567.141</v>
          </cell>
        </row>
        <row r="522">
          <cell r="A522">
            <v>51111505</v>
          </cell>
          <cell r="B522" t="str">
            <v>MANTENIMIENTO DEL SOFTWARE</v>
          </cell>
          <cell r="C522">
            <v>93799.797000000006</v>
          </cell>
          <cell r="D522">
            <v>79212.362999999998</v>
          </cell>
          <cell r="E522">
            <v>0</v>
          </cell>
          <cell r="F522">
            <v>173012.16</v>
          </cell>
          <cell r="I522">
            <v>79212.362999999998</v>
          </cell>
        </row>
        <row r="523">
          <cell r="A523">
            <v>511116</v>
          </cell>
          <cell r="B523" t="str">
            <v>REPARACIONES</v>
          </cell>
          <cell r="C523">
            <v>13125.925999999999</v>
          </cell>
          <cell r="D523">
            <v>10078.879999999999</v>
          </cell>
          <cell r="E523">
            <v>0.438</v>
          </cell>
          <cell r="F523">
            <v>23204.367999999999</v>
          </cell>
          <cell r="I523">
            <v>10078.441999999999</v>
          </cell>
        </row>
        <row r="524">
          <cell r="A524">
            <v>51111601</v>
          </cell>
          <cell r="B524" t="str">
            <v>REPARACION DE EDIFICACIONES</v>
          </cell>
          <cell r="C524">
            <v>10000</v>
          </cell>
          <cell r="D524">
            <v>10078.879999999999</v>
          </cell>
          <cell r="E524">
            <v>0</v>
          </cell>
          <cell r="F524">
            <v>20078.88</v>
          </cell>
          <cell r="I524">
            <v>10078.879999999999</v>
          </cell>
        </row>
        <row r="525">
          <cell r="A525">
            <v>51111603</v>
          </cell>
          <cell r="B525" t="str">
            <v>REPARACION DE VEHICULOS</v>
          </cell>
          <cell r="C525">
            <v>2200</v>
          </cell>
          <cell r="D525">
            <v>0</v>
          </cell>
          <cell r="E525">
            <v>0.438</v>
          </cell>
          <cell r="F525">
            <v>2199.5619999999999</v>
          </cell>
          <cell r="I525">
            <v>-0.438</v>
          </cell>
        </row>
        <row r="526">
          <cell r="A526">
            <v>51111605</v>
          </cell>
          <cell r="B526" t="str">
            <v>REPUESTOS PARA VEHICULOS</v>
          </cell>
          <cell r="C526">
            <v>925.92600000000004</v>
          </cell>
          <cell r="D526">
            <v>0</v>
          </cell>
          <cell r="E526">
            <v>0</v>
          </cell>
          <cell r="F526">
            <v>925.92600000000004</v>
          </cell>
          <cell r="I526">
            <v>0</v>
          </cell>
        </row>
        <row r="527">
          <cell r="A527">
            <v>511117</v>
          </cell>
          <cell r="B527" t="str">
            <v>SERVICIOS PUBLICOS</v>
          </cell>
          <cell r="C527">
            <v>23909.297730000002</v>
          </cell>
          <cell r="D527">
            <v>32140.567190000002</v>
          </cell>
          <cell r="E527">
            <v>0</v>
          </cell>
          <cell r="F527">
            <v>56049.86492</v>
          </cell>
          <cell r="I527">
            <v>32140.567190000002</v>
          </cell>
        </row>
        <row r="528">
          <cell r="A528">
            <v>51111701</v>
          </cell>
          <cell r="B528" t="str">
            <v>ACUEDUCTO Y ALCANTARILLADO</v>
          </cell>
          <cell r="C528">
            <v>2186.9079999999999</v>
          </cell>
          <cell r="D528">
            <v>2270.71</v>
          </cell>
          <cell r="E528">
            <v>0</v>
          </cell>
          <cell r="F528">
            <v>4457.6180000000004</v>
          </cell>
          <cell r="I528">
            <v>2270.71</v>
          </cell>
        </row>
        <row r="529">
          <cell r="A529">
            <v>51111702</v>
          </cell>
          <cell r="B529" t="str">
            <v>ASEO Y RECOLECCION DE RESIDUOS</v>
          </cell>
          <cell r="C529">
            <v>830.553</v>
          </cell>
          <cell r="D529">
            <v>513.93799999999999</v>
          </cell>
          <cell r="E529">
            <v>0</v>
          </cell>
          <cell r="F529">
            <v>1344.491</v>
          </cell>
          <cell r="I529">
            <v>513.93799999999999</v>
          </cell>
        </row>
        <row r="530">
          <cell r="A530">
            <v>51111703</v>
          </cell>
          <cell r="B530" t="str">
            <v>TELECOMUNICACIONES</v>
          </cell>
          <cell r="C530">
            <v>20891.836729999999</v>
          </cell>
          <cell r="D530">
            <v>29355.919190000001</v>
          </cell>
          <cell r="E530">
            <v>0</v>
          </cell>
          <cell r="F530">
            <v>50247.755920000003</v>
          </cell>
          <cell r="I530">
            <v>29355.919190000001</v>
          </cell>
        </row>
        <row r="531">
          <cell r="A531">
            <v>511118</v>
          </cell>
          <cell r="B531" t="str">
            <v>ARRENDAMIENTOS</v>
          </cell>
          <cell r="C531">
            <v>27649.646000000001</v>
          </cell>
          <cell r="D531">
            <v>58978.565999999999</v>
          </cell>
          <cell r="E531">
            <v>4349.3419999999996</v>
          </cell>
          <cell r="F531">
            <v>82278.87</v>
          </cell>
          <cell r="I531">
            <v>54629.224000000002</v>
          </cell>
        </row>
        <row r="532">
          <cell r="A532">
            <v>51111801</v>
          </cell>
          <cell r="B532" t="str">
            <v>ARRENDAMIENTO DE INMUEBLES</v>
          </cell>
          <cell r="C532">
            <v>3927</v>
          </cell>
          <cell r="D532">
            <v>7418.6909999999998</v>
          </cell>
          <cell r="E532">
            <v>0</v>
          </cell>
          <cell r="F532">
            <v>11345.691000000001</v>
          </cell>
          <cell r="I532">
            <v>7418.6909999999998</v>
          </cell>
        </row>
        <row r="533">
          <cell r="A533">
            <v>51111802</v>
          </cell>
          <cell r="B533" t="str">
            <v>ARRENDAMIENTO DE MUEBLES Y EQUIPOS DE OF</v>
          </cell>
          <cell r="C533">
            <v>0</v>
          </cell>
          <cell r="D533">
            <v>10198.054</v>
          </cell>
          <cell r="E533">
            <v>0</v>
          </cell>
          <cell r="F533">
            <v>10198.054</v>
          </cell>
          <cell r="I533">
            <v>10198.054</v>
          </cell>
        </row>
        <row r="534">
          <cell r="A534">
            <v>51111804</v>
          </cell>
          <cell r="B534" t="str">
            <v>ARRENDAMIENTO DE EQUIPOS DE COMPUTACION</v>
          </cell>
          <cell r="C534">
            <v>23722.646000000001</v>
          </cell>
          <cell r="D534">
            <v>41361.821000000004</v>
          </cell>
          <cell r="E534">
            <v>4349.3419999999996</v>
          </cell>
          <cell r="F534">
            <v>60735.125</v>
          </cell>
          <cell r="I534">
            <v>37012.479000000007</v>
          </cell>
        </row>
        <row r="535">
          <cell r="A535">
            <v>511119</v>
          </cell>
          <cell r="B535" t="str">
            <v>VIATICOS Y GASTOS DE VIAJE JUNTA DIRECTI</v>
          </cell>
          <cell r="C535">
            <v>4689.7550000000001</v>
          </cell>
          <cell r="D535">
            <v>9423.18</v>
          </cell>
          <cell r="E535">
            <v>0</v>
          </cell>
          <cell r="F535">
            <v>14112.934999999999</v>
          </cell>
          <cell r="I535">
            <v>9423.18</v>
          </cell>
        </row>
        <row r="536">
          <cell r="A536">
            <v>511120</v>
          </cell>
          <cell r="B536" t="str">
            <v>PUBLICIDAD Y PROPAGANDA</v>
          </cell>
          <cell r="C536">
            <v>184909.63963999998</v>
          </cell>
          <cell r="D536">
            <v>12338.6</v>
          </cell>
          <cell r="E536">
            <v>0</v>
          </cell>
          <cell r="F536">
            <v>197248.23963999999</v>
          </cell>
          <cell r="I536">
            <v>12338.6</v>
          </cell>
        </row>
        <row r="537">
          <cell r="A537">
            <v>511121</v>
          </cell>
          <cell r="B537" t="str">
            <v>IMPRESOS PUBLICACIONES SUSCRIPCIONES Y A</v>
          </cell>
          <cell r="C537">
            <v>73546.601999999999</v>
          </cell>
          <cell r="D537">
            <v>4194.9979999999996</v>
          </cell>
          <cell r="E537">
            <v>0</v>
          </cell>
          <cell r="F537">
            <v>77741.600000000006</v>
          </cell>
          <cell r="I537">
            <v>4194.9979999999996</v>
          </cell>
        </row>
        <row r="538">
          <cell r="A538">
            <v>511122</v>
          </cell>
          <cell r="B538" t="str">
            <v>FOTOCOPIAS UTILES DE ESCRITORIO Y PAPELE</v>
          </cell>
          <cell r="C538">
            <v>10920.6165</v>
          </cell>
          <cell r="D538">
            <v>5906.5069999999996</v>
          </cell>
          <cell r="E538">
            <v>0</v>
          </cell>
          <cell r="F538">
            <v>16827.123500000002</v>
          </cell>
          <cell r="I538">
            <v>5906.5069999999996</v>
          </cell>
        </row>
        <row r="539">
          <cell r="A539">
            <v>511123</v>
          </cell>
          <cell r="B539" t="str">
            <v>COMUNICACIONES Y TRANSPORTES</v>
          </cell>
          <cell r="C539">
            <v>26716.789000000001</v>
          </cell>
          <cell r="D539">
            <v>18065.530999999999</v>
          </cell>
          <cell r="E539">
            <v>0</v>
          </cell>
          <cell r="F539">
            <v>44782.32</v>
          </cell>
          <cell r="I539">
            <v>18065.530999999999</v>
          </cell>
        </row>
        <row r="540">
          <cell r="A540">
            <v>51112301</v>
          </cell>
          <cell r="B540" t="str">
            <v>FLETES Y ACARREOS</v>
          </cell>
          <cell r="C540">
            <v>231</v>
          </cell>
          <cell r="D540">
            <v>375</v>
          </cell>
          <cell r="E540">
            <v>0</v>
          </cell>
          <cell r="F540">
            <v>606</v>
          </cell>
          <cell r="I540">
            <v>375</v>
          </cell>
        </row>
        <row r="541">
          <cell r="A541">
            <v>51112302</v>
          </cell>
          <cell r="B541" t="str">
            <v>MENSAJERIA Y ENCOMIENDAS</v>
          </cell>
          <cell r="C541">
            <v>7270.7889999999998</v>
          </cell>
          <cell r="D541">
            <v>4143.0309999999999</v>
          </cell>
          <cell r="E541">
            <v>0</v>
          </cell>
          <cell r="F541">
            <v>11413.82</v>
          </cell>
          <cell r="I541">
            <v>4143.0309999999999</v>
          </cell>
        </row>
        <row r="542">
          <cell r="A542">
            <v>51112303</v>
          </cell>
          <cell r="B542" t="str">
            <v>SERVICIO DE TRANSPORTE</v>
          </cell>
          <cell r="C542">
            <v>19215</v>
          </cell>
          <cell r="D542">
            <v>13547.5</v>
          </cell>
          <cell r="E542">
            <v>0</v>
          </cell>
          <cell r="F542">
            <v>32762.5</v>
          </cell>
          <cell r="I542">
            <v>13547.5</v>
          </cell>
        </row>
        <row r="543">
          <cell r="A543">
            <v>511125</v>
          </cell>
          <cell r="B543" t="str">
            <v>SEGUROS GENERALES</v>
          </cell>
          <cell r="C543">
            <v>88402.536160000003</v>
          </cell>
          <cell r="D543">
            <v>2526.6729999999998</v>
          </cell>
          <cell r="E543">
            <v>0</v>
          </cell>
          <cell r="F543">
            <v>90929.209159999999</v>
          </cell>
          <cell r="I543">
            <v>2526.6729999999998</v>
          </cell>
        </row>
        <row r="544">
          <cell r="A544">
            <v>51112502</v>
          </cell>
          <cell r="B544" t="str">
            <v>SEGUROS DE MANEJO</v>
          </cell>
          <cell r="C544">
            <v>1466.2186000000002</v>
          </cell>
          <cell r="D544">
            <v>121.89</v>
          </cell>
          <cell r="E544">
            <v>0</v>
          </cell>
          <cell r="F544">
            <v>1588.1086</v>
          </cell>
          <cell r="I544">
            <v>121.89</v>
          </cell>
        </row>
        <row r="545">
          <cell r="A545">
            <v>51112503</v>
          </cell>
          <cell r="B545" t="str">
            <v>SEGUROS DE CORRIENTE DEBIL</v>
          </cell>
          <cell r="C545">
            <v>5286.9790999999996</v>
          </cell>
          <cell r="D545">
            <v>2404.7829999999999</v>
          </cell>
          <cell r="E545">
            <v>0</v>
          </cell>
          <cell r="F545">
            <v>7691.7620999999999</v>
          </cell>
          <cell r="I545">
            <v>2404.7829999999999</v>
          </cell>
        </row>
        <row r="546">
          <cell r="A546">
            <v>51112504</v>
          </cell>
          <cell r="B546" t="str">
            <v>SEGUROS DE INCENDIO</v>
          </cell>
          <cell r="C546">
            <v>14477.279779999999</v>
          </cell>
          <cell r="D546">
            <v>0</v>
          </cell>
          <cell r="E546">
            <v>0</v>
          </cell>
          <cell r="F546">
            <v>14477.279779999999</v>
          </cell>
          <cell r="I546">
            <v>0</v>
          </cell>
        </row>
        <row r="547">
          <cell r="A547">
            <v>51112506</v>
          </cell>
          <cell r="B547" t="str">
            <v>SEGUROS DE SUSTRACION Y HURTO</v>
          </cell>
          <cell r="C547">
            <v>1837.88526</v>
          </cell>
          <cell r="D547">
            <v>0</v>
          </cell>
          <cell r="E547">
            <v>0</v>
          </cell>
          <cell r="F547">
            <v>1837.88526</v>
          </cell>
          <cell r="I547">
            <v>0</v>
          </cell>
        </row>
        <row r="548">
          <cell r="A548">
            <v>51112507</v>
          </cell>
          <cell r="B548" t="str">
            <v>SEGUROS DE FLOTA Y EQUIPO DE TRANSPORTE</v>
          </cell>
          <cell r="C548">
            <v>3106.8952000000004</v>
          </cell>
          <cell r="D548">
            <v>0</v>
          </cell>
          <cell r="E548">
            <v>0</v>
          </cell>
          <cell r="F548">
            <v>3106.8952000000004</v>
          </cell>
          <cell r="I548">
            <v>0</v>
          </cell>
        </row>
        <row r="549">
          <cell r="A549">
            <v>51112508</v>
          </cell>
          <cell r="B549" t="str">
            <v>SEGUROS DE RESPONSABILIDAD CIVIL</v>
          </cell>
          <cell r="C549">
            <v>51884.67282</v>
          </cell>
          <cell r="D549">
            <v>0</v>
          </cell>
          <cell r="E549">
            <v>0</v>
          </cell>
          <cell r="F549">
            <v>51884.67282</v>
          </cell>
          <cell r="I549">
            <v>0</v>
          </cell>
        </row>
        <row r="550">
          <cell r="A550">
            <v>51112510</v>
          </cell>
          <cell r="B550" t="str">
            <v>SEGUROS DE DANOS COMBINADOS</v>
          </cell>
          <cell r="C550">
            <v>10342.6054</v>
          </cell>
          <cell r="D550">
            <v>0</v>
          </cell>
          <cell r="E550">
            <v>0</v>
          </cell>
          <cell r="F550">
            <v>10342.6054</v>
          </cell>
          <cell r="I550">
            <v>0</v>
          </cell>
        </row>
        <row r="551">
          <cell r="A551">
            <v>511133</v>
          </cell>
          <cell r="B551" t="str">
            <v>SEGURIDAD INDUSTRIAL</v>
          </cell>
          <cell r="C551">
            <v>4690.759</v>
          </cell>
          <cell r="D551">
            <v>3781.1990000000001</v>
          </cell>
          <cell r="E551">
            <v>0</v>
          </cell>
          <cell r="F551">
            <v>8471.9580000000005</v>
          </cell>
          <cell r="I551">
            <v>3781.1990000000001</v>
          </cell>
        </row>
        <row r="552">
          <cell r="A552">
            <v>511140</v>
          </cell>
          <cell r="B552" t="str">
            <v>CONTRATOS DE ADMINISTRACION</v>
          </cell>
          <cell r="C552">
            <v>14007</v>
          </cell>
          <cell r="D552">
            <v>14007</v>
          </cell>
          <cell r="E552">
            <v>0</v>
          </cell>
          <cell r="F552">
            <v>28014</v>
          </cell>
          <cell r="I552">
            <v>14007</v>
          </cell>
        </row>
        <row r="553">
          <cell r="A553">
            <v>51114001</v>
          </cell>
          <cell r="B553" t="str">
            <v>CONTRATOS OUTSOURCING</v>
          </cell>
          <cell r="C553">
            <v>14007</v>
          </cell>
          <cell r="D553">
            <v>14007</v>
          </cell>
          <cell r="E553">
            <v>0</v>
          </cell>
          <cell r="F553">
            <v>28014</v>
          </cell>
          <cell r="I553">
            <v>14007</v>
          </cell>
        </row>
        <row r="554">
          <cell r="A554">
            <v>511146</v>
          </cell>
          <cell r="B554" t="str">
            <v>COMBUSTIBLES Y LUBRICANTES</v>
          </cell>
          <cell r="C554">
            <v>2274.6419999999998</v>
          </cell>
          <cell r="D554">
            <v>1000</v>
          </cell>
          <cell r="E554">
            <v>0</v>
          </cell>
          <cell r="F554">
            <v>3274.6419999999998</v>
          </cell>
          <cell r="I554">
            <v>1000</v>
          </cell>
        </row>
        <row r="555">
          <cell r="A555">
            <v>511149</v>
          </cell>
          <cell r="B555" t="str">
            <v>SERVICIOS DE ASEO Y CAFETERIA</v>
          </cell>
          <cell r="C555">
            <v>12674.252</v>
          </cell>
          <cell r="D555">
            <v>605.44299999999998</v>
          </cell>
          <cell r="E555">
            <v>0</v>
          </cell>
          <cell r="F555">
            <v>13279.695</v>
          </cell>
          <cell r="I555">
            <v>605.44299999999998</v>
          </cell>
        </row>
        <row r="556">
          <cell r="A556">
            <v>511150</v>
          </cell>
          <cell r="B556" t="str">
            <v>PROCESAMIENTO DE INFORMACION</v>
          </cell>
          <cell r="C556">
            <v>13289.157999999999</v>
          </cell>
          <cell r="D556">
            <v>4465.6760000000004</v>
          </cell>
          <cell r="E556">
            <v>0</v>
          </cell>
          <cell r="F556">
            <v>17754.833999999999</v>
          </cell>
          <cell r="I556">
            <v>4465.6760000000004</v>
          </cell>
        </row>
        <row r="557">
          <cell r="A557">
            <v>511161</v>
          </cell>
          <cell r="B557" t="str">
            <v>RELACIONES PUBLICAS</v>
          </cell>
          <cell r="C557">
            <v>1315.5</v>
          </cell>
          <cell r="D557">
            <v>1482.2</v>
          </cell>
          <cell r="E557">
            <v>0</v>
          </cell>
          <cell r="F557">
            <v>2797.7</v>
          </cell>
          <cell r="I557">
            <v>1482.2</v>
          </cell>
        </row>
        <row r="558">
          <cell r="A558">
            <v>511164</v>
          </cell>
          <cell r="B558" t="str">
            <v>GASTOS LEGALES</v>
          </cell>
          <cell r="C558">
            <v>1353.7739999999999</v>
          </cell>
          <cell r="D558">
            <v>168787.57</v>
          </cell>
          <cell r="E558">
            <v>0</v>
          </cell>
          <cell r="F558">
            <v>170141.34400000001</v>
          </cell>
          <cell r="I558">
            <v>168787.57</v>
          </cell>
        </row>
        <row r="559">
          <cell r="A559">
            <v>511190</v>
          </cell>
          <cell r="B559" t="str">
            <v>OTROS GASTOS GENERALES</v>
          </cell>
          <cell r="C559">
            <v>10617.681689999999</v>
          </cell>
          <cell r="D559">
            <v>1674.9165600000001</v>
          </cell>
          <cell r="E559">
            <v>10.827680000000001</v>
          </cell>
          <cell r="F559">
            <v>12281.770570000001</v>
          </cell>
          <cell r="I559">
            <v>1664.08888</v>
          </cell>
        </row>
        <row r="560">
          <cell r="A560">
            <v>5120</v>
          </cell>
          <cell r="B560" t="str">
            <v>IMPUESTOS CONTRIBUCIONES Y TASAS</v>
          </cell>
          <cell r="C560">
            <v>541558.54779999994</v>
          </cell>
          <cell r="D560">
            <v>292336.88195000001</v>
          </cell>
          <cell r="E560">
            <v>9223.1297699999996</v>
          </cell>
          <cell r="F560">
            <v>824672.29998000001</v>
          </cell>
          <cell r="I560">
            <v>283113.75218000001</v>
          </cell>
        </row>
        <row r="561">
          <cell r="A561">
            <v>512001</v>
          </cell>
          <cell r="B561" t="str">
            <v>IMPUESTO PREDIAL</v>
          </cell>
          <cell r="C561">
            <v>3166.9839999999999</v>
          </cell>
          <cell r="D561">
            <v>11638.249</v>
          </cell>
          <cell r="E561">
            <v>0</v>
          </cell>
          <cell r="F561">
            <v>14805.233</v>
          </cell>
          <cell r="I561">
            <v>11638.249</v>
          </cell>
        </row>
        <row r="562">
          <cell r="A562">
            <v>512002</v>
          </cell>
          <cell r="B562" t="str">
            <v>CUOTA DE FISCALIZACION Y AUDITAJE</v>
          </cell>
          <cell r="C562">
            <v>211597.55600000001</v>
          </cell>
          <cell r="D562">
            <v>105798.77800000001</v>
          </cell>
          <cell r="E562">
            <v>0</v>
          </cell>
          <cell r="F562">
            <v>317396.33399999997</v>
          </cell>
          <cell r="I562">
            <v>105798.77800000001</v>
          </cell>
        </row>
        <row r="563">
          <cell r="A563">
            <v>512008</v>
          </cell>
          <cell r="B563" t="str">
            <v>SANCIONES</v>
          </cell>
          <cell r="C563">
            <v>0</v>
          </cell>
          <cell r="D563">
            <v>521.35</v>
          </cell>
          <cell r="E563">
            <v>0</v>
          </cell>
          <cell r="F563">
            <v>521.35</v>
          </cell>
          <cell r="I563">
            <v>521.35</v>
          </cell>
        </row>
        <row r="564">
          <cell r="A564">
            <v>512009</v>
          </cell>
          <cell r="B564" t="str">
            <v>IMPUESTO DE INDUSTRIA Y COMERCIO</v>
          </cell>
          <cell r="C564">
            <v>0</v>
          </cell>
          <cell r="D564">
            <v>5874.3419999999996</v>
          </cell>
          <cell r="E564">
            <v>0</v>
          </cell>
          <cell r="F564">
            <v>5874.3419999999996</v>
          </cell>
          <cell r="I564">
            <v>5874.3419999999996</v>
          </cell>
        </row>
        <row r="565">
          <cell r="A565">
            <v>512023</v>
          </cell>
          <cell r="B565" t="str">
            <v>IMPUESTO AL PATRIMONIO</v>
          </cell>
          <cell r="C565">
            <v>0</v>
          </cell>
          <cell r="D565">
            <v>0</v>
          </cell>
          <cell r="E565">
            <v>0</v>
          </cell>
          <cell r="F565">
            <v>0</v>
          </cell>
          <cell r="I565">
            <v>0</v>
          </cell>
        </row>
        <row r="566">
          <cell r="A566">
            <v>512024</v>
          </cell>
          <cell r="B566" t="str">
            <v>GRAVAMEN A LOS MOVIMIENTOS FINANCIEROS</v>
          </cell>
          <cell r="C566">
            <v>194299.6048</v>
          </cell>
          <cell r="D566">
            <v>168504.16295</v>
          </cell>
          <cell r="E566">
            <v>9223.1297699999996</v>
          </cell>
          <cell r="F566">
            <v>353580.63798</v>
          </cell>
          <cell r="I566">
            <v>159281.03318</v>
          </cell>
        </row>
        <row r="567">
          <cell r="A567">
            <v>512026</v>
          </cell>
          <cell r="B567" t="str">
            <v>CONTRIBUCIONES</v>
          </cell>
          <cell r="C567">
            <v>132494.40299999999</v>
          </cell>
          <cell r="D567">
            <v>0</v>
          </cell>
          <cell r="E567">
            <v>0</v>
          </cell>
          <cell r="F567">
            <v>132494.40299999999</v>
          </cell>
          <cell r="I567">
            <v>0</v>
          </cell>
        </row>
        <row r="568">
          <cell r="A568">
            <v>51202602</v>
          </cell>
          <cell r="B568" t="str">
            <v>CONTRIBUCIONES CREG</v>
          </cell>
          <cell r="C568">
            <v>115064.40300000001</v>
          </cell>
          <cell r="D568">
            <v>0</v>
          </cell>
          <cell r="E568">
            <v>0</v>
          </cell>
          <cell r="F568">
            <v>115064.40300000001</v>
          </cell>
          <cell r="G568">
            <v>115064.40300000001</v>
          </cell>
          <cell r="I568">
            <v>0</v>
          </cell>
        </row>
        <row r="569">
          <cell r="A569">
            <v>51202604</v>
          </cell>
          <cell r="B569" t="str">
            <v>OTRAS CONTRIBUCIONES</v>
          </cell>
          <cell r="C569">
            <v>17430</v>
          </cell>
          <cell r="D569">
            <v>0</v>
          </cell>
          <cell r="E569">
            <v>0</v>
          </cell>
          <cell r="F569">
            <v>17430</v>
          </cell>
          <cell r="I569">
            <v>0</v>
          </cell>
        </row>
        <row r="570">
          <cell r="A570">
            <v>53</v>
          </cell>
          <cell r="B570" t="str">
            <v>PROVISIONES DEPRECIACIONES Y AMORTIZACIO</v>
          </cell>
          <cell r="C570">
            <v>2624821.7580999997</v>
          </cell>
          <cell r="D570">
            <v>3157545.1764099998</v>
          </cell>
          <cell r="E570">
            <v>2005333.26822</v>
          </cell>
          <cell r="F570">
            <v>3777033.6662900001</v>
          </cell>
          <cell r="I570">
            <v>1152211.9081899999</v>
          </cell>
        </row>
        <row r="571">
          <cell r="A571">
            <v>5302</v>
          </cell>
          <cell r="B571" t="str">
            <v>PROVISION PARA PROTECCION DE INVERSIONES</v>
          </cell>
          <cell r="C571">
            <v>0</v>
          </cell>
          <cell r="D571">
            <v>448.90595999999999</v>
          </cell>
          <cell r="E571">
            <v>0</v>
          </cell>
          <cell r="F571">
            <v>448.90595999999999</v>
          </cell>
          <cell r="I571">
            <v>448.90595999999999</v>
          </cell>
        </row>
        <row r="572">
          <cell r="A572">
            <v>530234</v>
          </cell>
          <cell r="B572" t="str">
            <v>INVERSIONES PATRIMONIALES EN ENTIDADES N</v>
          </cell>
          <cell r="C572">
            <v>0</v>
          </cell>
          <cell r="D572">
            <v>448.90595999999999</v>
          </cell>
          <cell r="E572">
            <v>0</v>
          </cell>
          <cell r="F572">
            <v>448.90595999999999</v>
          </cell>
          <cell r="I572">
            <v>448.90595999999999</v>
          </cell>
        </row>
        <row r="573">
          <cell r="A573">
            <v>5304</v>
          </cell>
          <cell r="B573" t="str">
            <v>PROVISION PARA DEUDORES</v>
          </cell>
          <cell r="C573">
            <v>38463</v>
          </cell>
          <cell r="D573">
            <v>1204516.9995799998</v>
          </cell>
          <cell r="E573">
            <v>0</v>
          </cell>
          <cell r="F573">
            <v>1242979.9995799998</v>
          </cell>
          <cell r="I573">
            <v>1204516.9995799998</v>
          </cell>
        </row>
        <row r="574">
          <cell r="A574">
            <v>530414</v>
          </cell>
          <cell r="B574" t="str">
            <v>SERVICIO DE ENERGIA</v>
          </cell>
          <cell r="C574">
            <v>38463</v>
          </cell>
          <cell r="D574">
            <v>1204516.9995799998</v>
          </cell>
          <cell r="E574">
            <v>0</v>
          </cell>
          <cell r="F574">
            <v>1242979.9995799998</v>
          </cell>
          <cell r="I574">
            <v>1204516.9995799998</v>
          </cell>
        </row>
        <row r="575">
          <cell r="A575">
            <v>53041401</v>
          </cell>
          <cell r="B575" t="str">
            <v>PROVISION CUENTAS POR COBRAR ENERGIA</v>
          </cell>
          <cell r="C575">
            <v>0</v>
          </cell>
          <cell r="D575">
            <v>968100</v>
          </cell>
          <cell r="E575">
            <v>0</v>
          </cell>
          <cell r="F575">
            <v>968100</v>
          </cell>
          <cell r="I575">
            <v>968100</v>
          </cell>
        </row>
        <row r="576">
          <cell r="A576">
            <v>53041402</v>
          </cell>
          <cell r="B576" t="str">
            <v>PROVISION OTRAS CUENTAS POR COBRAR</v>
          </cell>
          <cell r="C576">
            <v>38463</v>
          </cell>
          <cell r="D576">
            <v>236416.99958</v>
          </cell>
          <cell r="E576">
            <v>0</v>
          </cell>
          <cell r="F576">
            <v>274879.99958</v>
          </cell>
          <cell r="I576">
            <v>236416.99958</v>
          </cell>
        </row>
        <row r="577">
          <cell r="A577">
            <v>5313</v>
          </cell>
          <cell r="B577" t="str">
            <v>PROVISION PARA OBLIGACIONES FISCALES</v>
          </cell>
          <cell r="C577">
            <v>2452689.5348800002</v>
          </cell>
          <cell r="D577">
            <v>471614.59976000001</v>
          </cell>
          <cell r="E577">
            <v>1952891.3698</v>
          </cell>
          <cell r="F577">
            <v>971412.76484000008</v>
          </cell>
          <cell r="I577">
            <v>-1481276.7700399999</v>
          </cell>
        </row>
        <row r="578">
          <cell r="A578">
            <v>531301</v>
          </cell>
          <cell r="B578" t="str">
            <v>IMPUESTO DE RENTA Y COMPLEMENTARIOS</v>
          </cell>
          <cell r="C578">
            <v>1952891.3698</v>
          </cell>
          <cell r="D578">
            <v>234116.53797999999</v>
          </cell>
          <cell r="E578">
            <v>1952891.3698</v>
          </cell>
          <cell r="F578">
            <v>234116.53797999999</v>
          </cell>
          <cell r="I578">
            <v>-1718774.83182</v>
          </cell>
        </row>
        <row r="579">
          <cell r="A579">
            <v>531302</v>
          </cell>
          <cell r="B579" t="str">
            <v xml:space="preserve">IMPUESTO INDUSTRIA Y COMERCIO </v>
          </cell>
          <cell r="C579">
            <v>499798.16508000001</v>
          </cell>
          <cell r="D579">
            <v>237498.06177999999</v>
          </cell>
          <cell r="E579">
            <v>0</v>
          </cell>
          <cell r="F579">
            <v>737296.22686000005</v>
          </cell>
          <cell r="I579">
            <v>237498.06177999999</v>
          </cell>
        </row>
        <row r="580">
          <cell r="A580">
            <v>5314</v>
          </cell>
          <cell r="B580" t="str">
            <v>PROVISION PARA CONTINGENCIAS</v>
          </cell>
          <cell r="C580">
            <v>0</v>
          </cell>
          <cell r="D580">
            <v>1358786.5805299999</v>
          </cell>
          <cell r="E580">
            <v>0</v>
          </cell>
          <cell r="F580">
            <v>1358786.5805299999</v>
          </cell>
          <cell r="I580">
            <v>1358786.5805299999</v>
          </cell>
        </row>
        <row r="581">
          <cell r="A581">
            <v>531401</v>
          </cell>
          <cell r="B581" t="str">
            <v>LITIGIOS Y DEMANDAS</v>
          </cell>
          <cell r="C581">
            <v>0</v>
          </cell>
          <cell r="D581">
            <v>1358786.5805299999</v>
          </cell>
          <cell r="E581">
            <v>0</v>
          </cell>
          <cell r="F581">
            <v>1358786.5805299999</v>
          </cell>
          <cell r="I581">
            <v>1358786.5805299999</v>
          </cell>
        </row>
        <row r="582">
          <cell r="A582">
            <v>5330</v>
          </cell>
          <cell r="B582" t="str">
            <v>DEPRECIACION DE PROPIEDADES PLANTA Y EQU</v>
          </cell>
          <cell r="C582">
            <v>131831.64705999999</v>
          </cell>
          <cell r="D582">
            <v>120924.39535999999</v>
          </cell>
          <cell r="E582">
            <v>52441.898420000005</v>
          </cell>
          <cell r="F582">
            <v>200314.144</v>
          </cell>
          <cell r="I582">
            <v>68482.496939999983</v>
          </cell>
        </row>
        <row r="583">
          <cell r="A583">
            <v>533001</v>
          </cell>
          <cell r="B583" t="str">
            <v>EDIFICACIONES</v>
          </cell>
          <cell r="C583">
            <v>34395.937479999993</v>
          </cell>
          <cell r="D583">
            <v>30970.358640000002</v>
          </cell>
          <cell r="E583">
            <v>14013.14791</v>
          </cell>
          <cell r="F583">
            <v>51353.148209999999</v>
          </cell>
          <cell r="I583">
            <v>16957.210730000003</v>
          </cell>
        </row>
        <row r="584">
          <cell r="A584">
            <v>533004</v>
          </cell>
          <cell r="B584" t="str">
            <v>MAQUINARIA Y EQUIPO</v>
          </cell>
          <cell r="C584">
            <v>1067.74803</v>
          </cell>
          <cell r="D584">
            <v>772.58091999999999</v>
          </cell>
          <cell r="E584">
            <v>0</v>
          </cell>
          <cell r="F584">
            <v>1840.3289500000001</v>
          </cell>
          <cell r="I584">
            <v>772.58091999999999</v>
          </cell>
        </row>
        <row r="585">
          <cell r="A585">
            <v>533006</v>
          </cell>
          <cell r="B585" t="str">
            <v>MUEBLES ENSERES Y EQUIPO DE OFICINA</v>
          </cell>
          <cell r="C585">
            <v>24962.28284</v>
          </cell>
          <cell r="D585">
            <v>18943.181659999998</v>
          </cell>
          <cell r="E585">
            <v>4337.1797300000007</v>
          </cell>
          <cell r="F585">
            <v>39568.284770000006</v>
          </cell>
          <cell r="I585">
            <v>14606.001929999999</v>
          </cell>
        </row>
        <row r="586">
          <cell r="A586">
            <v>533007</v>
          </cell>
          <cell r="B586" t="str">
            <v>EQUIPO DE COMUNICACION Y COMPUTACION</v>
          </cell>
          <cell r="C586">
            <v>67694.41373</v>
          </cell>
          <cell r="D586">
            <v>67953.538319999992</v>
          </cell>
          <cell r="E586">
            <v>34091.570780000002</v>
          </cell>
          <cell r="F586">
            <v>101556.38127</v>
          </cell>
          <cell r="I586">
            <v>33861.967539999991</v>
          </cell>
        </row>
        <row r="587">
          <cell r="A587">
            <v>533008</v>
          </cell>
          <cell r="B587" t="str">
            <v>EQUIPO  DE TRANSPORTE TRACCION Y ELEVACI</v>
          </cell>
          <cell r="C587">
            <v>3711.2649799999999</v>
          </cell>
          <cell r="D587">
            <v>2284.7358199999999</v>
          </cell>
          <cell r="E587">
            <v>0</v>
          </cell>
          <cell r="F587">
            <v>5996.0007999999998</v>
          </cell>
          <cell r="I587">
            <v>2284.7358199999999</v>
          </cell>
        </row>
        <row r="588">
          <cell r="A588">
            <v>5344</v>
          </cell>
          <cell r="B588" t="str">
            <v>AMORTIZACION DE BIENES ENTREGADOS A TERC</v>
          </cell>
          <cell r="C588">
            <v>1837.5761600000001</v>
          </cell>
          <cell r="D588">
            <v>1253.6952200000001</v>
          </cell>
          <cell r="E588">
            <v>0</v>
          </cell>
          <cell r="F588">
            <v>3091.2713799999997</v>
          </cell>
          <cell r="I588">
            <v>1253.6952200000001</v>
          </cell>
        </row>
        <row r="589">
          <cell r="A589">
            <v>534405</v>
          </cell>
          <cell r="B589" t="str">
            <v>BIENES MUEBLES ENTREGADOS EN COMODATO</v>
          </cell>
          <cell r="C589">
            <v>1837.5761600000001</v>
          </cell>
          <cell r="D589">
            <v>918.78808000000004</v>
          </cell>
          <cell r="E589">
            <v>0</v>
          </cell>
          <cell r="F589">
            <v>2756.3642400000003</v>
          </cell>
          <cell r="I589">
            <v>918.78808000000004</v>
          </cell>
        </row>
        <row r="590">
          <cell r="A590">
            <v>53440502</v>
          </cell>
          <cell r="B590" t="str">
            <v>MUEBLES Y ENSERES</v>
          </cell>
          <cell r="C590">
            <v>1742.6236600000002</v>
          </cell>
          <cell r="D590">
            <v>871.3118300000001</v>
          </cell>
          <cell r="E590">
            <v>0</v>
          </cell>
          <cell r="F590">
            <v>2613.9354900000003</v>
          </cell>
          <cell r="I590">
            <v>871.3118300000001</v>
          </cell>
        </row>
        <row r="591">
          <cell r="A591">
            <v>53440503</v>
          </cell>
          <cell r="B591" t="str">
            <v>EQUIPOS DE COMUNICACION</v>
          </cell>
          <cell r="C591">
            <v>94.952500000000001</v>
          </cell>
          <cell r="D591">
            <v>47.47625</v>
          </cell>
          <cell r="E591">
            <v>0</v>
          </cell>
          <cell r="F591">
            <v>142.42875000000001</v>
          </cell>
          <cell r="I591">
            <v>47.47625</v>
          </cell>
        </row>
        <row r="592">
          <cell r="A592">
            <v>534406</v>
          </cell>
          <cell r="B592" t="str">
            <v>BIENES INMUEBLES ENTREGADOS EN COMODATO</v>
          </cell>
          <cell r="C592">
            <v>0</v>
          </cell>
          <cell r="D592">
            <v>334.90714000000003</v>
          </cell>
          <cell r="E592">
            <v>0</v>
          </cell>
          <cell r="F592">
            <v>334.90714000000003</v>
          </cell>
          <cell r="I592">
            <v>334.90714000000003</v>
          </cell>
        </row>
        <row r="593">
          <cell r="A593">
            <v>53440602</v>
          </cell>
          <cell r="B593" t="str">
            <v>EDIFICACIONES</v>
          </cell>
          <cell r="C593">
            <v>0</v>
          </cell>
          <cell r="D593">
            <v>334.90714000000003</v>
          </cell>
          <cell r="E593">
            <v>0</v>
          </cell>
          <cell r="F593">
            <v>334.90714000000003</v>
          </cell>
          <cell r="I593">
            <v>334.90714000000003</v>
          </cell>
        </row>
        <row r="594">
          <cell r="A594">
            <v>58</v>
          </cell>
          <cell r="B594" t="str">
            <v>OTROS GASTOS</v>
          </cell>
          <cell r="C594">
            <v>1465941.0243800001</v>
          </cell>
          <cell r="D594">
            <v>948913.43411000003</v>
          </cell>
          <cell r="E594">
            <v>385798.93005000002</v>
          </cell>
          <cell r="F594">
            <v>2029055.52844</v>
          </cell>
          <cell r="I594">
            <v>563114.50405999995</v>
          </cell>
        </row>
        <row r="595">
          <cell r="A595">
            <v>5801</v>
          </cell>
          <cell r="B595" t="str">
            <v>INTERESES</v>
          </cell>
          <cell r="C595">
            <v>543841.11100000003</v>
          </cell>
          <cell r="D595">
            <v>298875.55499999999</v>
          </cell>
          <cell r="E595">
            <v>0</v>
          </cell>
          <cell r="F595">
            <v>842716.66599999997</v>
          </cell>
          <cell r="I595">
            <v>298875.55499999999</v>
          </cell>
        </row>
        <row r="596">
          <cell r="A596">
            <v>580142</v>
          </cell>
          <cell r="B596" t="str">
            <v>OPERACIONES DE FINANCIAM EXTERNAS DE LP</v>
          </cell>
          <cell r="C596">
            <v>543841.11100000003</v>
          </cell>
          <cell r="D596">
            <v>298875.55499999999</v>
          </cell>
          <cell r="E596">
            <v>0</v>
          </cell>
          <cell r="F596">
            <v>842716.66599999997</v>
          </cell>
          <cell r="I596">
            <v>298875.55499999999</v>
          </cell>
        </row>
        <row r="597">
          <cell r="A597">
            <v>58014201</v>
          </cell>
          <cell r="B597" t="str">
            <v>BANCOLOMBIA</v>
          </cell>
          <cell r="C597">
            <v>543841.11100000003</v>
          </cell>
          <cell r="D597">
            <v>298875.55499999999</v>
          </cell>
          <cell r="E597">
            <v>0</v>
          </cell>
          <cell r="F597">
            <v>842716.66599999997</v>
          </cell>
          <cell r="I597">
            <v>298875.55499999999</v>
          </cell>
        </row>
        <row r="598">
          <cell r="A598">
            <v>5802</v>
          </cell>
          <cell r="B598" t="str">
            <v>COMISIONES</v>
          </cell>
          <cell r="C598">
            <v>348414.80651999998</v>
          </cell>
          <cell r="D598">
            <v>241187.43009000001</v>
          </cell>
          <cell r="E598">
            <v>0</v>
          </cell>
          <cell r="F598">
            <v>589602.23661000002</v>
          </cell>
          <cell r="I598">
            <v>241187.43009000001</v>
          </cell>
        </row>
        <row r="599">
          <cell r="A599">
            <v>580238</v>
          </cell>
          <cell r="B599" t="str">
            <v>COMISIONES Y OTROS GASTOS BANCARIOS</v>
          </cell>
          <cell r="C599">
            <v>348414.80651999998</v>
          </cell>
          <cell r="D599">
            <v>241187.43009000001</v>
          </cell>
          <cell r="E599">
            <v>0</v>
          </cell>
          <cell r="F599">
            <v>589602.23661000002</v>
          </cell>
          <cell r="I599">
            <v>241187.43009000001</v>
          </cell>
        </row>
        <row r="600">
          <cell r="A600">
            <v>5805</v>
          </cell>
          <cell r="B600" t="str">
            <v>FINANCIEROS</v>
          </cell>
          <cell r="C600">
            <v>448.0283</v>
          </cell>
          <cell r="D600">
            <v>323922.76948000002</v>
          </cell>
          <cell r="E600">
            <v>323875.55499999999</v>
          </cell>
          <cell r="F600">
            <v>495.24278000000004</v>
          </cell>
          <cell r="I600">
            <v>47.214480000024196</v>
          </cell>
        </row>
        <row r="601">
          <cell r="A601">
            <v>580569</v>
          </cell>
          <cell r="B601" t="str">
            <v>PERDIDA VALORIZACION INVERSIONES TITULOS</v>
          </cell>
          <cell r="C601">
            <v>0</v>
          </cell>
          <cell r="D601">
            <v>0</v>
          </cell>
          <cell r="E601">
            <v>0</v>
          </cell>
          <cell r="F601">
            <v>0</v>
          </cell>
          <cell r="I601">
            <v>0</v>
          </cell>
        </row>
        <row r="602">
          <cell r="A602">
            <v>580590</v>
          </cell>
          <cell r="B602" t="str">
            <v>OTROS GASTOS FINANCIEROS</v>
          </cell>
          <cell r="C602">
            <v>448.0283</v>
          </cell>
          <cell r="D602">
            <v>323922.76948000002</v>
          </cell>
          <cell r="E602">
            <v>323875.55499999999</v>
          </cell>
          <cell r="F602">
            <v>495.24278000000004</v>
          </cell>
          <cell r="I602">
            <v>47.214480000024196</v>
          </cell>
        </row>
        <row r="603">
          <cell r="A603">
            <v>5808</v>
          </cell>
          <cell r="B603" t="str">
            <v>OTROS GASTOS ORDINARIOS</v>
          </cell>
          <cell r="C603">
            <v>5300.2069599999995</v>
          </cell>
          <cell r="D603">
            <v>9224.0586800000001</v>
          </cell>
          <cell r="E603">
            <v>0</v>
          </cell>
          <cell r="F603">
            <v>14524.265640000001</v>
          </cell>
          <cell r="I603">
            <v>9224.0586800000001</v>
          </cell>
        </row>
        <row r="604">
          <cell r="A604">
            <v>580802</v>
          </cell>
          <cell r="B604" t="str">
            <v>PERDIDA EN BAJA DE ACTIVOS</v>
          </cell>
          <cell r="C604">
            <v>872.27095999999995</v>
          </cell>
          <cell r="D604">
            <v>22.081499999999998</v>
          </cell>
          <cell r="E604">
            <v>0</v>
          </cell>
          <cell r="F604">
            <v>894.35245999999995</v>
          </cell>
          <cell r="I604">
            <v>22.081499999999998</v>
          </cell>
        </row>
        <row r="605">
          <cell r="A605">
            <v>580803</v>
          </cell>
          <cell r="B605" t="str">
            <v>IMPUESTOS ASUMIDOS</v>
          </cell>
          <cell r="C605">
            <v>4427.9359999999997</v>
          </cell>
          <cell r="D605">
            <v>9201.9771799999999</v>
          </cell>
          <cell r="E605">
            <v>0</v>
          </cell>
          <cell r="F605">
            <v>13629.91318</v>
          </cell>
          <cell r="I605">
            <v>9201.9771799999999</v>
          </cell>
        </row>
        <row r="606">
          <cell r="A606">
            <v>5810</v>
          </cell>
          <cell r="B606" t="str">
            <v>EXTRAORDINARIOS</v>
          </cell>
          <cell r="C606">
            <v>567936.87160000007</v>
          </cell>
          <cell r="D606">
            <v>75703.620859999995</v>
          </cell>
          <cell r="E606">
            <v>61923.375049999995</v>
          </cell>
          <cell r="F606">
            <v>581717.11740999995</v>
          </cell>
          <cell r="I606">
            <v>13780.24581</v>
          </cell>
        </row>
        <row r="607">
          <cell r="A607">
            <v>581090</v>
          </cell>
          <cell r="B607" t="str">
            <v>OTROS GASTOS EXTRAORDINARIOS</v>
          </cell>
          <cell r="C607">
            <v>567936.87160000007</v>
          </cell>
          <cell r="D607">
            <v>75703.620859999995</v>
          </cell>
          <cell r="E607">
            <v>61923.375049999995</v>
          </cell>
          <cell r="F607">
            <v>581717.11740999995</v>
          </cell>
          <cell r="I607">
            <v>13780.24581</v>
          </cell>
        </row>
        <row r="608">
          <cell r="A608">
            <v>58109001</v>
          </cell>
          <cell r="B608" t="str">
            <v>INDEMNIZACIONES A TERCEROS POR SINIESTRO</v>
          </cell>
          <cell r="C608">
            <v>12573.6065</v>
          </cell>
          <cell r="D608">
            <v>6552</v>
          </cell>
          <cell r="E608">
            <v>0</v>
          </cell>
          <cell r="F608">
            <v>19125.606500000002</v>
          </cell>
          <cell r="I608">
            <v>6552</v>
          </cell>
        </row>
        <row r="609">
          <cell r="A609">
            <v>58109002</v>
          </cell>
          <cell r="B609" t="str">
            <v>OTROS GASTOS EXTRAORDINARIOS</v>
          </cell>
          <cell r="C609">
            <v>555363.26510000008</v>
          </cell>
          <cell r="D609">
            <v>69151.620859999995</v>
          </cell>
          <cell r="E609">
            <v>61923.375049999995</v>
          </cell>
          <cell r="F609">
            <v>562591.51090999995</v>
          </cell>
          <cell r="I609">
            <v>7228.2458100000003</v>
          </cell>
        </row>
        <row r="610">
          <cell r="A610">
            <v>5815</v>
          </cell>
          <cell r="B610" t="str">
            <v>AJUSTE DE EJERCICIOS ANTERIORES</v>
          </cell>
          <cell r="C610">
            <v>0</v>
          </cell>
          <cell r="D610">
            <v>0</v>
          </cell>
          <cell r="E610">
            <v>0</v>
          </cell>
          <cell r="F610">
            <v>0</v>
          </cell>
          <cell r="I610">
            <v>0</v>
          </cell>
        </row>
        <row r="611">
          <cell r="A611">
            <v>581588</v>
          </cell>
          <cell r="B611" t="str">
            <v>GASTOS DE ADMINISTRACION</v>
          </cell>
          <cell r="C611">
            <v>0</v>
          </cell>
          <cell r="D611">
            <v>0</v>
          </cell>
          <cell r="E611">
            <v>0</v>
          </cell>
          <cell r="F611">
            <v>0</v>
          </cell>
          <cell r="I611">
            <v>0</v>
          </cell>
        </row>
        <row r="612">
          <cell r="A612">
            <v>581589</v>
          </cell>
          <cell r="B612" t="str">
            <v>GASTOS DE OPERACION</v>
          </cell>
          <cell r="C612">
            <v>0</v>
          </cell>
          <cell r="D612">
            <v>0</v>
          </cell>
          <cell r="E612">
            <v>0</v>
          </cell>
          <cell r="F612">
            <v>0</v>
          </cell>
          <cell r="I612">
            <v>0</v>
          </cell>
        </row>
        <row r="613">
          <cell r="A613">
            <v>6</v>
          </cell>
          <cell r="B613" t="str">
            <v>COSTO DE VENTAS</v>
          </cell>
          <cell r="C613">
            <v>45474790.758529998</v>
          </cell>
          <cell r="D613">
            <v>25962530.017529998</v>
          </cell>
          <cell r="E613">
            <v>106652.35032</v>
          </cell>
          <cell r="F613">
            <v>71330668.425740004</v>
          </cell>
          <cell r="I613">
            <v>25855877.667209998</v>
          </cell>
        </row>
        <row r="614">
          <cell r="A614">
            <v>62</v>
          </cell>
          <cell r="B614" t="str">
            <v>COSTO DE VENTA DE BIENES</v>
          </cell>
          <cell r="C614">
            <v>215902.28187999999</v>
          </cell>
          <cell r="D614">
            <v>200198.74721</v>
          </cell>
          <cell r="E614">
            <v>106652.35032</v>
          </cell>
          <cell r="F614">
            <v>309448.67877</v>
          </cell>
          <cell r="I614">
            <v>93546.396890000004</v>
          </cell>
        </row>
        <row r="615">
          <cell r="A615">
            <v>6210</v>
          </cell>
          <cell r="B615" t="str">
            <v>BIENES COMERCIALIZADOS</v>
          </cell>
          <cell r="C615">
            <v>215902.28187999999</v>
          </cell>
          <cell r="D615">
            <v>200198.74721</v>
          </cell>
          <cell r="E615">
            <v>106652.35032</v>
          </cell>
          <cell r="F615">
            <v>309448.67877</v>
          </cell>
          <cell r="I615">
            <v>93546.396890000004</v>
          </cell>
        </row>
        <row r="616">
          <cell r="A616">
            <v>621030</v>
          </cell>
          <cell r="B616" t="str">
            <v>MEDIDORES CABLE CONCENTRICO Y CONECTORES</v>
          </cell>
          <cell r="C616">
            <v>19653.368710000002</v>
          </cell>
          <cell r="D616">
            <v>112173.27237000001</v>
          </cell>
          <cell r="E616">
            <v>98497.592239999998</v>
          </cell>
          <cell r="F616">
            <v>33329.048840000003</v>
          </cell>
          <cell r="I616">
            <v>13675.680130000008</v>
          </cell>
        </row>
        <row r="617">
          <cell r="A617">
            <v>621031</v>
          </cell>
          <cell r="B617" t="str">
            <v>MEDIDORES CABLE CONCENTRICO Y CONECTORES</v>
          </cell>
          <cell r="C617">
            <v>83834.178</v>
          </cell>
          <cell r="D617">
            <v>0</v>
          </cell>
          <cell r="E617">
            <v>0</v>
          </cell>
          <cell r="F617">
            <v>83834.178</v>
          </cell>
          <cell r="I617">
            <v>0</v>
          </cell>
        </row>
        <row r="618">
          <cell r="A618">
            <v>621090</v>
          </cell>
          <cell r="B618" t="str">
            <v>OTRAS VENTAS DE BIENES COMERCIALIZADOS</v>
          </cell>
          <cell r="C618">
            <v>112414.73517</v>
          </cell>
          <cell r="D618">
            <v>88025.47484000001</v>
          </cell>
          <cell r="E618">
            <v>8154.7580800000005</v>
          </cell>
          <cell r="F618">
            <v>192285.45193000001</v>
          </cell>
          <cell r="I618">
            <v>79870.71676000001</v>
          </cell>
        </row>
        <row r="619">
          <cell r="A619">
            <v>63</v>
          </cell>
          <cell r="B619" t="str">
            <v>COSTO DE VENTA DE SERVICIOS</v>
          </cell>
          <cell r="C619">
            <v>45258888.47665</v>
          </cell>
          <cell r="D619">
            <v>25762331.270319998</v>
          </cell>
          <cell r="E619">
            <v>0</v>
          </cell>
          <cell r="F619">
            <v>71021219.746969998</v>
          </cell>
          <cell r="I619">
            <v>25762331.270319998</v>
          </cell>
        </row>
        <row r="620">
          <cell r="A620">
            <v>6360</v>
          </cell>
          <cell r="B620" t="str">
            <v>SERVICIOS PUBLICOS</v>
          </cell>
          <cell r="C620">
            <v>45258888.47665</v>
          </cell>
          <cell r="D620">
            <v>25762331.270319998</v>
          </cell>
          <cell r="E620">
            <v>0</v>
          </cell>
          <cell r="F620">
            <v>71021219.746969998</v>
          </cell>
          <cell r="I620">
            <v>25762331.270319998</v>
          </cell>
        </row>
        <row r="621">
          <cell r="A621">
            <v>636001</v>
          </cell>
          <cell r="B621" t="str">
            <v>ENERGIA ELECTRICA</v>
          </cell>
          <cell r="C621">
            <v>45258888.47665</v>
          </cell>
          <cell r="D621">
            <v>25762331.270319998</v>
          </cell>
          <cell r="E621">
            <v>0</v>
          </cell>
          <cell r="F621">
            <v>71021219.746969998</v>
          </cell>
          <cell r="I621">
            <v>25762331.270319998</v>
          </cell>
        </row>
        <row r="622">
          <cell r="A622">
            <v>63600101</v>
          </cell>
          <cell r="B622" t="str">
            <v>CONST. Y MANTTO DE OBRAS DE TERCEROS</v>
          </cell>
          <cell r="C622">
            <v>0</v>
          </cell>
          <cell r="D622">
            <v>0</v>
          </cell>
          <cell r="E622">
            <v>0</v>
          </cell>
          <cell r="F622">
            <v>0</v>
          </cell>
          <cell r="I622">
            <v>0</v>
          </cell>
        </row>
        <row r="623">
          <cell r="A623">
            <v>63600199</v>
          </cell>
          <cell r="B623" t="str">
            <v>ENERGIA ELECTRICA</v>
          </cell>
          <cell r="C623">
            <v>45258888.47665</v>
          </cell>
          <cell r="D623">
            <v>25762331.270319998</v>
          </cell>
          <cell r="E623">
            <v>0</v>
          </cell>
          <cell r="F623">
            <v>71021219.746969998</v>
          </cell>
          <cell r="I623">
            <v>25762331.270319998</v>
          </cell>
        </row>
        <row r="624">
          <cell r="A624">
            <v>7</v>
          </cell>
          <cell r="B624" t="str">
            <v>COSTOS DE PRODUCCIÓN</v>
          </cell>
          <cell r="C624">
            <v>0</v>
          </cell>
          <cell r="D624">
            <v>45286764.385559998</v>
          </cell>
          <cell r="E624">
            <v>45286764.385559998</v>
          </cell>
          <cell r="F624">
            <v>0</v>
          </cell>
          <cell r="I624">
            <v>0</v>
          </cell>
        </row>
        <row r="625">
          <cell r="A625">
            <v>75</v>
          </cell>
          <cell r="B625" t="str">
            <v>SERVICIOS PÚBLICOS</v>
          </cell>
          <cell r="C625">
            <v>0</v>
          </cell>
          <cell r="D625">
            <v>45286764.385559998</v>
          </cell>
          <cell r="E625">
            <v>45286764.385559998</v>
          </cell>
          <cell r="F625">
            <v>0</v>
          </cell>
          <cell r="I625">
            <v>0</v>
          </cell>
        </row>
        <row r="626">
          <cell r="A626">
            <v>75010115</v>
          </cell>
          <cell r="B626" t="str">
            <v>TRASLADO COSTO DE ENERGIA ENTRE SUCURSA</v>
          </cell>
          <cell r="C626">
            <v>0</v>
          </cell>
          <cell r="D626">
            <v>2301198.7000000002</v>
          </cell>
          <cell r="E626">
            <v>2301198.7000000002</v>
          </cell>
          <cell r="F626">
            <v>0</v>
          </cell>
          <cell r="I626">
            <v>0</v>
          </cell>
        </row>
        <row r="627">
          <cell r="A627">
            <v>7505</v>
          </cell>
          <cell r="B627" t="str">
            <v>SERVICIOS PERSONALES</v>
          </cell>
          <cell r="C627">
            <v>3186188.7182</v>
          </cell>
          <cell r="D627">
            <v>2059677.77621</v>
          </cell>
          <cell r="E627">
            <v>359.61</v>
          </cell>
          <cell r="F627">
            <v>5245506.8844099995</v>
          </cell>
          <cell r="I627">
            <v>2059318.1662099999</v>
          </cell>
        </row>
        <row r="628">
          <cell r="A628">
            <v>750501</v>
          </cell>
          <cell r="B628" t="str">
            <v>SUELDOS DE PERSONAL</v>
          </cell>
          <cell r="C628">
            <v>717028.04500000004</v>
          </cell>
          <cell r="D628">
            <v>412277.75799999997</v>
          </cell>
          <cell r="E628">
            <v>0</v>
          </cell>
          <cell r="F628">
            <v>1129305.8030000001</v>
          </cell>
          <cell r="I628">
            <v>412277.75799999997</v>
          </cell>
        </row>
        <row r="629">
          <cell r="A629">
            <v>750503</v>
          </cell>
          <cell r="B629" t="str">
            <v>HORAS EXTRAS Y FESTIVOS</v>
          </cell>
          <cell r="C629">
            <v>101647.572</v>
          </cell>
          <cell r="D629">
            <v>51481.559000000001</v>
          </cell>
          <cell r="E629">
            <v>0</v>
          </cell>
          <cell r="F629">
            <v>153129.13099999999</v>
          </cell>
          <cell r="I629">
            <v>51481.559000000001</v>
          </cell>
        </row>
        <row r="630">
          <cell r="A630">
            <v>750505</v>
          </cell>
          <cell r="B630" t="str">
            <v>COSTOS DE REPRESENTACION</v>
          </cell>
          <cell r="C630">
            <v>0</v>
          </cell>
          <cell r="D630">
            <v>0</v>
          </cell>
          <cell r="E630">
            <v>0</v>
          </cell>
          <cell r="F630">
            <v>0</v>
          </cell>
          <cell r="I630">
            <v>0</v>
          </cell>
        </row>
        <row r="631">
          <cell r="A631">
            <v>750513</v>
          </cell>
          <cell r="B631" t="str">
            <v>PRIMA DE VACACIONES</v>
          </cell>
          <cell r="C631">
            <v>107736.72</v>
          </cell>
          <cell r="D631">
            <v>60783.646999999997</v>
          </cell>
          <cell r="E631">
            <v>0</v>
          </cell>
          <cell r="F631">
            <v>168520.367</v>
          </cell>
          <cell r="I631">
            <v>60783.646999999997</v>
          </cell>
        </row>
        <row r="632">
          <cell r="A632">
            <v>750515</v>
          </cell>
          <cell r="B632" t="str">
            <v>PRIMA EXTRALEGAL</v>
          </cell>
          <cell r="C632">
            <v>188539.269</v>
          </cell>
          <cell r="D632">
            <v>106371.37300000001</v>
          </cell>
          <cell r="E632">
            <v>0</v>
          </cell>
          <cell r="F632">
            <v>294910.64199999999</v>
          </cell>
          <cell r="I632">
            <v>106371.37300000001</v>
          </cell>
        </row>
        <row r="633">
          <cell r="A633">
            <v>750518</v>
          </cell>
          <cell r="B633" t="str">
            <v>VACACIONES</v>
          </cell>
          <cell r="C633">
            <v>107736.72</v>
          </cell>
          <cell r="D633">
            <v>60783.646999999997</v>
          </cell>
          <cell r="E633">
            <v>0</v>
          </cell>
          <cell r="F633">
            <v>168520.367</v>
          </cell>
          <cell r="I633">
            <v>60783.646999999997</v>
          </cell>
        </row>
        <row r="634">
          <cell r="A634">
            <v>750520</v>
          </cell>
          <cell r="B634" t="str">
            <v>BONIFICACIONES</v>
          </cell>
          <cell r="C634">
            <v>195609.68700000001</v>
          </cell>
          <cell r="D634">
            <v>55194.487000000001</v>
          </cell>
          <cell r="E634">
            <v>0</v>
          </cell>
          <cell r="F634">
            <v>250804.174</v>
          </cell>
          <cell r="I634">
            <v>55194.487000000001</v>
          </cell>
        </row>
        <row r="635">
          <cell r="A635">
            <v>750522</v>
          </cell>
          <cell r="B635" t="str">
            <v>SUBSIDIO  DE ALIMENTACIÓN</v>
          </cell>
          <cell r="C635">
            <v>26991.767</v>
          </cell>
          <cell r="D635">
            <v>14651.628000000001</v>
          </cell>
          <cell r="E635">
            <v>0</v>
          </cell>
          <cell r="F635">
            <v>41643.394999999997</v>
          </cell>
          <cell r="I635">
            <v>14651.628000000001</v>
          </cell>
        </row>
        <row r="636">
          <cell r="A636">
            <v>750523</v>
          </cell>
          <cell r="B636" t="str">
            <v>AUXILIO DE TRANSPORTE</v>
          </cell>
          <cell r="C636">
            <v>18757.759999999998</v>
          </cell>
          <cell r="D636">
            <v>11079.85</v>
          </cell>
          <cell r="E636">
            <v>0</v>
          </cell>
          <cell r="F636">
            <v>29837.61</v>
          </cell>
          <cell r="I636">
            <v>11079.85</v>
          </cell>
        </row>
        <row r="637">
          <cell r="A637">
            <v>750524</v>
          </cell>
          <cell r="B637" t="str">
            <v>CESANTÍAS</v>
          </cell>
          <cell r="C637">
            <v>269341.815</v>
          </cell>
          <cell r="D637">
            <v>151959.10800000001</v>
          </cell>
          <cell r="E637">
            <v>0</v>
          </cell>
          <cell r="F637">
            <v>421300.92300000001</v>
          </cell>
          <cell r="I637">
            <v>151959.10800000001</v>
          </cell>
        </row>
        <row r="638">
          <cell r="A638">
            <v>750525</v>
          </cell>
          <cell r="B638" t="str">
            <v>INTERESES A LAS CESANTÍAS</v>
          </cell>
          <cell r="C638">
            <v>71824.482999999993</v>
          </cell>
          <cell r="D638">
            <v>40522.425000000003</v>
          </cell>
          <cell r="E638">
            <v>0</v>
          </cell>
          <cell r="F638">
            <v>112346.908</v>
          </cell>
          <cell r="I638">
            <v>40522.425000000003</v>
          </cell>
        </row>
        <row r="639">
          <cell r="A639">
            <v>750530</v>
          </cell>
          <cell r="B639" t="str">
            <v>CAPACITACIÓN, BIENESTAR SOCIAL Y ESTÍMULOS</v>
          </cell>
          <cell r="C639">
            <v>88589.6</v>
          </cell>
          <cell r="D639">
            <v>246578.753</v>
          </cell>
          <cell r="E639">
            <v>0</v>
          </cell>
          <cell r="F639">
            <v>335168.353</v>
          </cell>
          <cell r="I639">
            <v>246578.753</v>
          </cell>
        </row>
        <row r="640">
          <cell r="A640">
            <v>75053001</v>
          </cell>
          <cell r="B640" t="str">
            <v>CAPACITACION</v>
          </cell>
          <cell r="C640">
            <v>88553.600000000006</v>
          </cell>
          <cell r="D640">
            <v>223067</v>
          </cell>
          <cell r="E640">
            <v>0</v>
          </cell>
          <cell r="F640">
            <v>311620.59999999998</v>
          </cell>
          <cell r="I640">
            <v>223067</v>
          </cell>
        </row>
        <row r="641">
          <cell r="A641">
            <v>75053002</v>
          </cell>
          <cell r="B641" t="str">
            <v>BIENESTAR SOCIAL</v>
          </cell>
          <cell r="C641">
            <v>36</v>
          </cell>
          <cell r="D641">
            <v>23411.753000000001</v>
          </cell>
          <cell r="E641">
            <v>0</v>
          </cell>
          <cell r="F641">
            <v>23447.753000000001</v>
          </cell>
          <cell r="I641">
            <v>23411.753000000001</v>
          </cell>
        </row>
        <row r="642">
          <cell r="A642">
            <v>75053003</v>
          </cell>
          <cell r="B642" t="str">
            <v>GASTOS MEDICOS CONVENCIONALES</v>
          </cell>
          <cell r="C642">
            <v>0</v>
          </cell>
          <cell r="D642">
            <v>100</v>
          </cell>
          <cell r="E642">
            <v>0</v>
          </cell>
          <cell r="F642">
            <v>100</v>
          </cell>
          <cell r="I642">
            <v>100</v>
          </cell>
        </row>
        <row r="643">
          <cell r="A643">
            <v>750531</v>
          </cell>
          <cell r="B643" t="str">
            <v>DOTACIÓN Y SUMINISTRO A TRABAJADORES</v>
          </cell>
          <cell r="C643">
            <v>6089.9162000000006</v>
          </cell>
          <cell r="D643">
            <v>1128.80421</v>
          </cell>
          <cell r="E643">
            <v>0</v>
          </cell>
          <cell r="F643">
            <v>7218.7204099999999</v>
          </cell>
          <cell r="I643">
            <v>1128.80421</v>
          </cell>
        </row>
        <row r="644">
          <cell r="A644">
            <v>750533</v>
          </cell>
          <cell r="B644" t="str">
            <v>COSTOS DEPORTIVOS Y DE RECREACIÓN</v>
          </cell>
          <cell r="C644">
            <v>0</v>
          </cell>
          <cell r="D644">
            <v>5571.1790000000001</v>
          </cell>
          <cell r="E644">
            <v>0</v>
          </cell>
          <cell r="F644">
            <v>5571.1790000000001</v>
          </cell>
          <cell r="I644">
            <v>5571.1790000000001</v>
          </cell>
        </row>
        <row r="645">
          <cell r="A645">
            <v>750535</v>
          </cell>
          <cell r="B645" t="str">
            <v>APORTES A CAJAS DE COMPENSACIÓN FAMILIAR</v>
          </cell>
          <cell r="C645">
            <v>50380.3</v>
          </cell>
          <cell r="D645">
            <v>33208.9</v>
          </cell>
          <cell r="E645">
            <v>0</v>
          </cell>
          <cell r="F645">
            <v>83589.2</v>
          </cell>
          <cell r="I645">
            <v>33208.9</v>
          </cell>
        </row>
        <row r="646">
          <cell r="A646">
            <v>750536</v>
          </cell>
          <cell r="B646" t="str">
            <v>APORTES AL ICBF</v>
          </cell>
          <cell r="C646">
            <v>37782.699999999997</v>
          </cell>
          <cell r="D646">
            <v>24905.3</v>
          </cell>
          <cell r="E646">
            <v>0</v>
          </cell>
          <cell r="F646">
            <v>62688</v>
          </cell>
          <cell r="I646">
            <v>24905.3</v>
          </cell>
        </row>
        <row r="647">
          <cell r="A647">
            <v>750537</v>
          </cell>
          <cell r="B647" t="str">
            <v>APORTES A SEGURIDAD SOCIAL</v>
          </cell>
          <cell r="C647">
            <v>140086.99600000001</v>
          </cell>
          <cell r="D647">
            <v>68453.375</v>
          </cell>
          <cell r="E647">
            <v>359.61</v>
          </cell>
          <cell r="F647">
            <v>208180.761</v>
          </cell>
          <cell r="I647">
            <v>68093.764999999999</v>
          </cell>
        </row>
        <row r="648">
          <cell r="A648">
            <v>750538</v>
          </cell>
          <cell r="B648" t="str">
            <v>APORTES AL SENA</v>
          </cell>
          <cell r="C648">
            <v>25190.34</v>
          </cell>
          <cell r="D648">
            <v>16604.900000000001</v>
          </cell>
          <cell r="E648">
            <v>0</v>
          </cell>
          <cell r="F648">
            <v>41795.24</v>
          </cell>
          <cell r="I648">
            <v>16604.900000000001</v>
          </cell>
        </row>
        <row r="649">
          <cell r="A649">
            <v>750539</v>
          </cell>
          <cell r="B649" t="str">
            <v>APORTES SINDICALES</v>
          </cell>
          <cell r="C649">
            <v>0</v>
          </cell>
          <cell r="D649">
            <v>0</v>
          </cell>
          <cell r="E649">
            <v>0</v>
          </cell>
          <cell r="F649">
            <v>0</v>
          </cell>
          <cell r="I649">
            <v>0</v>
          </cell>
        </row>
        <row r="650">
          <cell r="A650">
            <v>750544</v>
          </cell>
          <cell r="B650" t="str">
            <v>RIESGOS PROFESIONALES</v>
          </cell>
          <cell r="C650">
            <v>31818.442999999999</v>
          </cell>
          <cell r="D650">
            <v>17004.645</v>
          </cell>
          <cell r="E650">
            <v>0</v>
          </cell>
          <cell r="F650">
            <v>48823.088000000003</v>
          </cell>
          <cell r="I650">
            <v>17004.645</v>
          </cell>
        </row>
        <row r="651">
          <cell r="A651">
            <v>750545</v>
          </cell>
          <cell r="B651" t="str">
            <v>SALARIO INTEGRAL</v>
          </cell>
          <cell r="C651">
            <v>19834.8</v>
          </cell>
          <cell r="D651">
            <v>10024.096</v>
          </cell>
          <cell r="E651">
            <v>0</v>
          </cell>
          <cell r="F651">
            <v>29858.896000000001</v>
          </cell>
          <cell r="I651">
            <v>10024.096</v>
          </cell>
        </row>
        <row r="652">
          <cell r="A652">
            <v>750546</v>
          </cell>
          <cell r="B652" t="str">
            <v>CONTRATOS PERSONAL TEMPORAL</v>
          </cell>
          <cell r="C652">
            <v>377178.36700000003</v>
          </cell>
          <cell r="D652">
            <v>240434.84599999999</v>
          </cell>
          <cell r="E652">
            <v>0</v>
          </cell>
          <cell r="F652">
            <v>617613.21299999999</v>
          </cell>
          <cell r="I652">
            <v>240434.84599999999</v>
          </cell>
        </row>
        <row r="653">
          <cell r="A653">
            <v>750547</v>
          </cell>
          <cell r="B653" t="str">
            <v>VIÁTICOS</v>
          </cell>
          <cell r="C653">
            <v>0</v>
          </cell>
          <cell r="D653">
            <v>99853.206999999995</v>
          </cell>
          <cell r="E653">
            <v>0</v>
          </cell>
          <cell r="F653">
            <v>99853.206999999995</v>
          </cell>
          <cell r="I653">
            <v>99853.206999999995</v>
          </cell>
        </row>
        <row r="654">
          <cell r="A654">
            <v>750548</v>
          </cell>
          <cell r="B654" t="str">
            <v>GASTOS DE VIAJE</v>
          </cell>
          <cell r="C654">
            <v>21286.418000000001</v>
          </cell>
          <cell r="D654">
            <v>22571.749</v>
          </cell>
          <cell r="E654">
            <v>0</v>
          </cell>
          <cell r="F654">
            <v>43858.167000000001</v>
          </cell>
          <cell r="I654">
            <v>22571.749</v>
          </cell>
        </row>
        <row r="655">
          <cell r="A655">
            <v>750552</v>
          </cell>
          <cell r="B655" t="str">
            <v>PRIMA DE SERVICIOS</v>
          </cell>
          <cell r="C655">
            <v>188539.269</v>
          </cell>
          <cell r="D655">
            <v>106371.37300000001</v>
          </cell>
          <cell r="E655">
            <v>0</v>
          </cell>
          <cell r="F655">
            <v>294910.64199999999</v>
          </cell>
          <cell r="I655">
            <v>106371.37300000001</v>
          </cell>
        </row>
        <row r="656">
          <cell r="A656">
            <v>750562</v>
          </cell>
          <cell r="B656" t="str">
            <v>PENSIONES DE JUBILACIÓN</v>
          </cell>
          <cell r="C656">
            <v>0</v>
          </cell>
          <cell r="D656">
            <v>0</v>
          </cell>
          <cell r="E656">
            <v>0</v>
          </cell>
          <cell r="F656">
            <v>0</v>
          </cell>
          <cell r="I656">
            <v>0</v>
          </cell>
        </row>
        <row r="657">
          <cell r="A657">
            <v>750567</v>
          </cell>
          <cell r="B657" t="str">
            <v>COTIZACIONES A ENTIDADES ADMINSITRADORAS DEL REGIMEN DE PRIMA MEDIA</v>
          </cell>
          <cell r="C657">
            <v>185805.55100000001</v>
          </cell>
          <cell r="D657">
            <v>87759.301000000007</v>
          </cell>
          <cell r="E657">
            <v>0</v>
          </cell>
          <cell r="F657">
            <v>273564.85200000001</v>
          </cell>
          <cell r="I657">
            <v>87759.301000000007</v>
          </cell>
        </row>
        <row r="658">
          <cell r="A658">
            <v>750577</v>
          </cell>
          <cell r="B658" t="str">
            <v>PRIMA DE ESPECIAL DE QUINQUENIO</v>
          </cell>
          <cell r="C658">
            <v>188539.269</v>
          </cell>
          <cell r="D658">
            <v>106371.37300000001</v>
          </cell>
          <cell r="E658">
            <v>0</v>
          </cell>
          <cell r="F658">
            <v>294910.64199999999</v>
          </cell>
          <cell r="I658">
            <v>106371.37300000001</v>
          </cell>
        </row>
        <row r="659">
          <cell r="A659">
            <v>75059003</v>
          </cell>
          <cell r="B659" t="str">
            <v>COSTOS DE APOYO A ESTUDIANTES</v>
          </cell>
          <cell r="C659">
            <v>19852.911</v>
          </cell>
          <cell r="D659">
            <v>7730.4930000000004</v>
          </cell>
          <cell r="E659">
            <v>0</v>
          </cell>
          <cell r="F659">
            <v>27583.403999999999</v>
          </cell>
          <cell r="I659">
            <v>7730.4930000000004</v>
          </cell>
        </row>
        <row r="660">
          <cell r="A660">
            <v>7510</v>
          </cell>
          <cell r="B660" t="str">
            <v>GENERALES</v>
          </cell>
          <cell r="C660">
            <v>438909.56354</v>
          </cell>
          <cell r="D660">
            <v>227220.51399000001</v>
          </cell>
          <cell r="E660">
            <v>71.33</v>
          </cell>
          <cell r="F660">
            <v>666058.74752999994</v>
          </cell>
          <cell r="I660">
            <v>227149.18399000002</v>
          </cell>
        </row>
        <row r="661">
          <cell r="A661">
            <v>751013</v>
          </cell>
          <cell r="B661" t="str">
            <v>SUSCRIPCIONES Y AFILIACIONES</v>
          </cell>
          <cell r="C661">
            <v>0</v>
          </cell>
          <cell r="D661">
            <v>0</v>
          </cell>
          <cell r="E661">
            <v>0</v>
          </cell>
          <cell r="F661">
            <v>0</v>
          </cell>
          <cell r="I661">
            <v>0</v>
          </cell>
        </row>
        <row r="662">
          <cell r="A662">
            <v>751023</v>
          </cell>
          <cell r="B662" t="str">
            <v>PUBLICIDAD Y PROPAGANDA</v>
          </cell>
          <cell r="C662">
            <v>0</v>
          </cell>
          <cell r="D662">
            <v>14156.64</v>
          </cell>
          <cell r="E662">
            <v>0</v>
          </cell>
          <cell r="F662">
            <v>14156.64</v>
          </cell>
          <cell r="I662">
            <v>14156.64</v>
          </cell>
        </row>
        <row r="663">
          <cell r="A663">
            <v>751025</v>
          </cell>
          <cell r="B663" t="str">
            <v>FOTOCOPIAS, ÚTILES DE ESCRITORIO Y PAPELERÍA</v>
          </cell>
          <cell r="C663">
            <v>6289.5945400000001</v>
          </cell>
          <cell r="D663">
            <v>15027.43399</v>
          </cell>
          <cell r="E663">
            <v>0</v>
          </cell>
          <cell r="F663">
            <v>21317.02853</v>
          </cell>
          <cell r="I663">
            <v>15027.43399</v>
          </cell>
        </row>
        <row r="664">
          <cell r="A664">
            <v>751026</v>
          </cell>
          <cell r="B664" t="str">
            <v>COMUNICACIONES</v>
          </cell>
          <cell r="C664">
            <v>556.79999999999995</v>
          </cell>
          <cell r="D664">
            <v>9575.7999999999993</v>
          </cell>
          <cell r="E664">
            <v>0</v>
          </cell>
          <cell r="F664">
            <v>10132.6</v>
          </cell>
          <cell r="I664">
            <v>9575.7999999999993</v>
          </cell>
        </row>
        <row r="665">
          <cell r="A665">
            <v>751036</v>
          </cell>
          <cell r="B665" t="str">
            <v>SEGURIDAD INDUSTRIAL</v>
          </cell>
          <cell r="C665">
            <v>9369.6589999999997</v>
          </cell>
          <cell r="D665">
            <v>18405.365000000002</v>
          </cell>
          <cell r="E665">
            <v>0</v>
          </cell>
          <cell r="F665">
            <v>27775.024000000001</v>
          </cell>
          <cell r="I665">
            <v>18405.365000000002</v>
          </cell>
        </row>
        <row r="666">
          <cell r="A666">
            <v>751037</v>
          </cell>
          <cell r="B666" t="str">
            <v>TRANSPORTE, FLETES Y ACARREOS</v>
          </cell>
          <cell r="C666">
            <v>6001.7709999999997</v>
          </cell>
          <cell r="D666">
            <v>3102.38</v>
          </cell>
          <cell r="E666">
            <v>0</v>
          </cell>
          <cell r="F666">
            <v>9104.1509999999998</v>
          </cell>
          <cell r="I666">
            <v>3102.38</v>
          </cell>
        </row>
        <row r="667">
          <cell r="A667">
            <v>751090</v>
          </cell>
          <cell r="B667" t="str">
            <v>OTROS COSTOS GENERALES</v>
          </cell>
          <cell r="C667">
            <v>416691.739</v>
          </cell>
          <cell r="D667">
            <v>166952.89499999999</v>
          </cell>
          <cell r="E667">
            <v>71.33</v>
          </cell>
          <cell r="F667">
            <v>583573.304</v>
          </cell>
          <cell r="I667">
            <v>166881.565</v>
          </cell>
        </row>
        <row r="668">
          <cell r="A668">
            <v>75109001</v>
          </cell>
          <cell r="B668" t="str">
            <v>COSTO DE ENEGÍA ELECTRICA A DEPENDENCIAS</v>
          </cell>
          <cell r="C668">
            <v>215727.717</v>
          </cell>
          <cell r="D668">
            <v>77516.207999999999</v>
          </cell>
          <cell r="E668">
            <v>13.393000000000001</v>
          </cell>
          <cell r="F668">
            <v>293230.53200000001</v>
          </cell>
          <cell r="I668">
            <v>77502.815000000002</v>
          </cell>
        </row>
        <row r="669">
          <cell r="A669">
            <v>75109002</v>
          </cell>
          <cell r="B669" t="str">
            <v>COSTO DE ENERGÍA ELECTRICA A TRABAJADORES</v>
          </cell>
          <cell r="C669">
            <v>161975.87700000001</v>
          </cell>
          <cell r="D669">
            <v>80168.960000000006</v>
          </cell>
          <cell r="E669">
            <v>57.936999999999998</v>
          </cell>
          <cell r="F669">
            <v>242086.9</v>
          </cell>
          <cell r="I669">
            <v>80111.023000000001</v>
          </cell>
        </row>
        <row r="670">
          <cell r="A670">
            <v>75109004</v>
          </cell>
          <cell r="B670" t="str">
            <v>COSTO ALUMBRADO PUBLICO CONVENIOS</v>
          </cell>
          <cell r="C670">
            <v>23608.458999999999</v>
          </cell>
          <cell r="D670">
            <v>466.262</v>
          </cell>
          <cell r="E670">
            <v>0</v>
          </cell>
          <cell r="F670">
            <v>24074.721000000001</v>
          </cell>
          <cell r="I670">
            <v>466.262</v>
          </cell>
        </row>
        <row r="671">
          <cell r="A671">
            <v>75109005</v>
          </cell>
          <cell r="B671" t="str">
            <v>COSTOS DE OBRAS VARIAS PARA TERCEROS</v>
          </cell>
          <cell r="C671">
            <v>15379.686</v>
          </cell>
          <cell r="D671">
            <v>8801.4650000000001</v>
          </cell>
          <cell r="E671">
            <v>0</v>
          </cell>
          <cell r="F671">
            <v>24181.151000000002</v>
          </cell>
          <cell r="I671">
            <v>8801.4650000000001</v>
          </cell>
        </row>
        <row r="672">
          <cell r="A672">
            <v>7515</v>
          </cell>
          <cell r="B672" t="str">
            <v xml:space="preserve">DEPRECIACIONES </v>
          </cell>
          <cell r="C672">
            <v>2083782.9961900001</v>
          </cell>
          <cell r="D672">
            <v>1004175.5260800001</v>
          </cell>
          <cell r="E672">
            <v>3823.2351100000001</v>
          </cell>
          <cell r="F672">
            <v>3084135.2871599998</v>
          </cell>
          <cell r="I672">
            <v>1000352.2909700001</v>
          </cell>
        </row>
        <row r="673">
          <cell r="A673">
            <v>751501</v>
          </cell>
          <cell r="B673" t="str">
            <v>DEPRECIACIÓN EDIFICACIONES</v>
          </cell>
          <cell r="C673">
            <v>28026.295819999999</v>
          </cell>
          <cell r="D673">
            <v>14013.14791</v>
          </cell>
          <cell r="E673">
            <v>0</v>
          </cell>
          <cell r="F673">
            <v>42039.443729999999</v>
          </cell>
          <cell r="I673">
            <v>14013.14791</v>
          </cell>
        </row>
        <row r="674">
          <cell r="A674">
            <v>751502</v>
          </cell>
          <cell r="B674" t="str">
            <v>DEPRECIACIONES PLANTAS, DUCTOS Y TÚNELES</v>
          </cell>
          <cell r="C674">
            <v>336253.17551999999</v>
          </cell>
          <cell r="D674">
            <v>168341.06268999999</v>
          </cell>
          <cell r="E674">
            <v>126.51419</v>
          </cell>
          <cell r="F674">
            <v>504467.72401999997</v>
          </cell>
          <cell r="I674">
            <v>168214.5485</v>
          </cell>
        </row>
        <row r="675">
          <cell r="A675">
            <v>751503</v>
          </cell>
          <cell r="B675" t="str">
            <v>DEPRECIACIÓN REDES, LÍNEAS, CABLES</v>
          </cell>
          <cell r="C675">
            <v>1564387.8555399999</v>
          </cell>
          <cell r="D675">
            <v>732870.04324999999</v>
          </cell>
          <cell r="E675">
            <v>615.96457000000009</v>
          </cell>
          <cell r="F675">
            <v>2296641.9342199997</v>
          </cell>
          <cell r="I675">
            <v>732254.07868000004</v>
          </cell>
        </row>
        <row r="676">
          <cell r="A676">
            <v>751504</v>
          </cell>
          <cell r="B676" t="str">
            <v>DEPRECIACIÓN MAQUINARIA Y EQUIPO</v>
          </cell>
          <cell r="C676">
            <v>43032.750770000006</v>
          </cell>
          <cell r="D676">
            <v>23893.665290000001</v>
          </cell>
          <cell r="E676">
            <v>782.22013000000004</v>
          </cell>
          <cell r="F676">
            <v>66144.195930000002</v>
          </cell>
          <cell r="I676">
            <v>23111.445159999999</v>
          </cell>
        </row>
        <row r="677">
          <cell r="A677">
            <v>751506</v>
          </cell>
          <cell r="B677" t="str">
            <v>DEPRECIACIÓN MUEBLES, ENSERES Y EQUIPO DE OFICINA</v>
          </cell>
          <cell r="C677">
            <v>9906.074779999999</v>
          </cell>
          <cell r="D677">
            <v>4337.1797300000007</v>
          </cell>
          <cell r="E677">
            <v>0</v>
          </cell>
          <cell r="F677">
            <v>14243.254510000001</v>
          </cell>
          <cell r="I677">
            <v>4337.1797300000007</v>
          </cell>
        </row>
        <row r="678">
          <cell r="A678">
            <v>751507</v>
          </cell>
          <cell r="B678" t="str">
            <v>DEPRECIACIÓN EQUIPO DE COMUNICACIÓN Y COMPUTACIÓN</v>
          </cell>
          <cell r="C678">
            <v>56955.325349999999</v>
          </cell>
          <cell r="D678">
            <v>34221.053350000002</v>
          </cell>
          <cell r="E678">
            <v>13.8004</v>
          </cell>
          <cell r="F678">
            <v>91162.578299999994</v>
          </cell>
          <cell r="I678">
            <v>34207.252950000002</v>
          </cell>
        </row>
        <row r="679">
          <cell r="A679">
            <v>751509</v>
          </cell>
          <cell r="B679" t="str">
            <v>DEPRECIACIÓN EQUIPO DE TRANSPORTE, TRACCIÓN Y ELEVACIÓN</v>
          </cell>
          <cell r="C679">
            <v>45221.518409999997</v>
          </cell>
          <cell r="D679">
            <v>26499.37386</v>
          </cell>
          <cell r="E679">
            <v>2284.7358199999999</v>
          </cell>
          <cell r="F679">
            <v>69436.156450000009</v>
          </cell>
          <cell r="I679">
            <v>24214.638039999998</v>
          </cell>
        </row>
        <row r="680">
          <cell r="A680">
            <v>7517</v>
          </cell>
          <cell r="B680" t="str">
            <v>ARRENDAMIENTOS</v>
          </cell>
          <cell r="C680">
            <v>62477.96</v>
          </cell>
          <cell r="D680">
            <v>7423.4830000000002</v>
          </cell>
          <cell r="E680">
            <v>30240</v>
          </cell>
          <cell r="F680">
            <v>39661.442999999999</v>
          </cell>
          <cell r="I680">
            <v>-22816.517</v>
          </cell>
        </row>
        <row r="681">
          <cell r="A681">
            <v>751702</v>
          </cell>
          <cell r="B681" t="str">
            <v>CONSTRUCCIONES Y EDIFICACIONES</v>
          </cell>
          <cell r="C681">
            <v>5915.3010000000004</v>
          </cell>
          <cell r="D681">
            <v>7423.4830000000002</v>
          </cell>
          <cell r="E681">
            <v>0</v>
          </cell>
          <cell r="F681">
            <v>13338.784</v>
          </cell>
          <cell r="I681">
            <v>7423.4830000000002</v>
          </cell>
        </row>
        <row r="682">
          <cell r="A682">
            <v>751703</v>
          </cell>
          <cell r="B682" t="str">
            <v>MAQUINARIA Y EQUIPO</v>
          </cell>
          <cell r="C682">
            <v>26322.659</v>
          </cell>
          <cell r="D682">
            <v>0</v>
          </cell>
          <cell r="E682">
            <v>0</v>
          </cell>
          <cell r="F682">
            <v>26322.659</v>
          </cell>
          <cell r="I682">
            <v>0</v>
          </cell>
        </row>
        <row r="683">
          <cell r="A683">
            <v>751707</v>
          </cell>
          <cell r="B683" t="str">
            <v>FLOTA Y EQUIPO DE TRANSPORTE</v>
          </cell>
          <cell r="C683">
            <v>30240</v>
          </cell>
          <cell r="D683">
            <v>0</v>
          </cell>
          <cell r="E683">
            <v>30240</v>
          </cell>
          <cell r="F683">
            <v>0</v>
          </cell>
          <cell r="I683">
            <v>-30240</v>
          </cell>
        </row>
        <row r="684">
          <cell r="A684">
            <v>7530</v>
          </cell>
          <cell r="B684" t="str">
            <v>COSTO DE BIENES Y SERVICIOS PUBLICOS PARA LA VENTA</v>
          </cell>
          <cell r="C684">
            <v>35010471.740000002</v>
          </cell>
          <cell r="D684">
            <v>38068186.148999996</v>
          </cell>
          <cell r="E684">
            <v>19307228.521000002</v>
          </cell>
          <cell r="F684">
            <v>53771429.368000001</v>
          </cell>
          <cell r="I684">
            <v>18760957.627999995</v>
          </cell>
        </row>
        <row r="685">
          <cell r="A685">
            <v>753001</v>
          </cell>
          <cell r="B685" t="str">
            <v>COMPRAS EN BLOQUE Y/O A LARGO PLAZO</v>
          </cell>
          <cell r="C685">
            <v>35010471.740000002</v>
          </cell>
          <cell r="D685">
            <v>38068186.148999996</v>
          </cell>
          <cell r="E685">
            <v>19307228.521000002</v>
          </cell>
          <cell r="F685">
            <v>53771429.368000001</v>
          </cell>
          <cell r="I685">
            <v>18760957.627999995</v>
          </cell>
        </row>
        <row r="686">
          <cell r="A686">
            <v>75300101</v>
          </cell>
          <cell r="B686" t="str">
            <v>COMPRAS EN BLOQUE Y/O A LARGO PLAZO</v>
          </cell>
          <cell r="C686">
            <v>23473267.287999999</v>
          </cell>
          <cell r="D686">
            <v>24274089.370000001</v>
          </cell>
          <cell r="E686">
            <v>11479902.624</v>
          </cell>
          <cell r="F686">
            <v>36267454.034000002</v>
          </cell>
          <cell r="I686">
            <v>12794186.746000001</v>
          </cell>
        </row>
        <row r="687">
          <cell r="A687">
            <v>7530010101</v>
          </cell>
          <cell r="B687" t="str">
            <v>COMPRAS ENERGIA EN BLOQUE MERCADO REGULA</v>
          </cell>
          <cell r="C687">
            <v>20202340.631000001</v>
          </cell>
          <cell r="D687">
            <v>22095574.791000001</v>
          </cell>
          <cell r="E687">
            <v>9892391.5920000002</v>
          </cell>
          <cell r="F687">
            <v>32405523.829999998</v>
          </cell>
          <cell r="I687">
            <v>12203183.199000001</v>
          </cell>
        </row>
        <row r="688">
          <cell r="A688">
            <v>7530010102</v>
          </cell>
          <cell r="B688" t="str">
            <v>COMPRAS ENERGIA EN BLOQUE MERCADO NO REG</v>
          </cell>
          <cell r="C688">
            <v>3270926.6570000001</v>
          </cell>
          <cell r="D688">
            <v>2178514.5789999999</v>
          </cell>
          <cell r="E688">
            <v>1587511.0319999999</v>
          </cell>
          <cell r="F688">
            <v>3861930.2039999999</v>
          </cell>
          <cell r="I688">
            <v>591003.54700000002</v>
          </cell>
        </row>
        <row r="689">
          <cell r="A689">
            <v>753002</v>
          </cell>
          <cell r="B689" t="str">
            <v>COMPRAS EN BOLSA Y/O CORTO PLAZO</v>
          </cell>
          <cell r="C689">
            <v>3015401.9380000001</v>
          </cell>
          <cell r="D689">
            <v>2604814.818</v>
          </cell>
          <cell r="E689">
            <v>1343479.0630000001</v>
          </cell>
          <cell r="F689">
            <v>4276737.693</v>
          </cell>
          <cell r="I689">
            <v>1261335.7549999999</v>
          </cell>
        </row>
        <row r="690">
          <cell r="A690">
            <v>75300201</v>
          </cell>
          <cell r="B690" t="str">
            <v>COMPRAS EN BOLSA  Y/O A CORTO PLAZO</v>
          </cell>
          <cell r="C690">
            <v>1588202.0360000001</v>
          </cell>
          <cell r="D690">
            <v>1252451.7150000001</v>
          </cell>
          <cell r="E690">
            <v>797188.54200000002</v>
          </cell>
          <cell r="F690">
            <v>2043465.209</v>
          </cell>
          <cell r="I690">
            <v>455263.17300000007</v>
          </cell>
        </row>
        <row r="691">
          <cell r="A691">
            <v>7530020101</v>
          </cell>
          <cell r="B691" t="str">
            <v>COMPRA ENERGIA EN BOLSA CP MERCADO REGUL</v>
          </cell>
          <cell r="C691">
            <v>715969.64800000004</v>
          </cell>
          <cell r="D691">
            <v>360295.45199999999</v>
          </cell>
          <cell r="E691">
            <v>271660.076</v>
          </cell>
          <cell r="F691">
            <v>804605.02399999998</v>
          </cell>
          <cell r="I691">
            <v>88635.375999999989</v>
          </cell>
        </row>
        <row r="692">
          <cell r="A692">
            <v>7530020102</v>
          </cell>
          <cell r="B692" t="str">
            <v>COMPRA ENERGIA EN BOLSA CP MERCAD NO REG</v>
          </cell>
          <cell r="C692">
            <v>872232.38800000004</v>
          </cell>
          <cell r="D692">
            <v>892156.26300000004</v>
          </cell>
          <cell r="E692">
            <v>525528.46600000001</v>
          </cell>
          <cell r="F692">
            <v>1238860.1850000001</v>
          </cell>
          <cell r="I692">
            <v>366627.79700000002</v>
          </cell>
        </row>
        <row r="693">
          <cell r="A693">
            <v>75300202</v>
          </cell>
          <cell r="B693" t="str">
            <v>SERVICIOS SIC Y CND</v>
          </cell>
          <cell r="C693">
            <v>96122.888999999996</v>
          </cell>
          <cell r="D693">
            <v>97247.426000000007</v>
          </cell>
          <cell r="E693">
            <v>48532.135999999999</v>
          </cell>
          <cell r="F693">
            <v>144838.179</v>
          </cell>
          <cell r="I693">
            <v>48715.290000000008</v>
          </cell>
        </row>
        <row r="694">
          <cell r="A694">
            <v>7530020201</v>
          </cell>
          <cell r="B694" t="str">
            <v>SERVICIOS SIC Y CND MERCADO REGULADO</v>
          </cell>
          <cell r="C694">
            <v>79257.087</v>
          </cell>
          <cell r="D694">
            <v>79338.278000000006</v>
          </cell>
          <cell r="E694">
            <v>39775.523999999998</v>
          </cell>
          <cell r="F694">
            <v>118819.841</v>
          </cell>
          <cell r="I694">
            <v>39562.754000000008</v>
          </cell>
        </row>
        <row r="695">
          <cell r="A695">
            <v>7530020202</v>
          </cell>
          <cell r="B695" t="str">
            <v>SERVICIOS SIC Y CND MERCADO NO REGULADO</v>
          </cell>
          <cell r="C695">
            <v>16865.802</v>
          </cell>
          <cell r="D695">
            <v>17909.148000000001</v>
          </cell>
          <cell r="E695">
            <v>8756.6119999999992</v>
          </cell>
          <cell r="F695">
            <v>26018.338</v>
          </cell>
          <cell r="I695">
            <v>9152.5360000000019</v>
          </cell>
        </row>
        <row r="696">
          <cell r="A696">
            <v>75300203</v>
          </cell>
          <cell r="B696" t="str">
            <v>RESTRICCIONES Y DESVIACIONES</v>
          </cell>
          <cell r="C696">
            <v>1331077.013</v>
          </cell>
          <cell r="D696">
            <v>1255115.6769999999</v>
          </cell>
          <cell r="E696">
            <v>497758.38500000001</v>
          </cell>
          <cell r="F696">
            <v>2088434.3049999999</v>
          </cell>
          <cell r="I696">
            <v>757357.2919999999</v>
          </cell>
        </row>
        <row r="697">
          <cell r="A697">
            <v>7530020301</v>
          </cell>
          <cell r="B697" t="str">
            <v>RESTRICCIONES Y DESVIAC  MERCADO REGULAD</v>
          </cell>
          <cell r="C697">
            <v>1099274.216</v>
          </cell>
          <cell r="D697">
            <v>1022997.16</v>
          </cell>
          <cell r="E697">
            <v>407948.27100000001</v>
          </cell>
          <cell r="F697">
            <v>1714323.105</v>
          </cell>
          <cell r="I697">
            <v>615048.88899999997</v>
          </cell>
        </row>
        <row r="698">
          <cell r="A698">
            <v>7530020302</v>
          </cell>
          <cell r="B698" t="str">
            <v>RESTRICCIONES Y DESVIAC  MERCADO NO REGU</v>
          </cell>
          <cell r="C698">
            <v>231802.79699999999</v>
          </cell>
          <cell r="D698">
            <v>232118.51699999999</v>
          </cell>
          <cell r="E698">
            <v>89810.114000000001</v>
          </cell>
          <cell r="F698">
            <v>374111.2</v>
          </cell>
          <cell r="I698">
            <v>142308.40299999999</v>
          </cell>
        </row>
        <row r="699">
          <cell r="A699">
            <v>753004</v>
          </cell>
          <cell r="B699" t="str">
            <v>COSTO POR CONEXIÓN</v>
          </cell>
          <cell r="C699">
            <v>840399.74399999995</v>
          </cell>
          <cell r="D699">
            <v>766717.09100000001</v>
          </cell>
          <cell r="E699">
            <v>422472.01500000001</v>
          </cell>
          <cell r="F699">
            <v>1184644.82</v>
          </cell>
          <cell r="I699">
            <v>344245.076</v>
          </cell>
        </row>
        <row r="700">
          <cell r="A700">
            <v>75300401</v>
          </cell>
          <cell r="B700" t="str">
            <v>COSTOS POR CONEXION</v>
          </cell>
          <cell r="C700">
            <v>840399.74399999995</v>
          </cell>
          <cell r="D700">
            <v>766717.09100000001</v>
          </cell>
          <cell r="E700">
            <v>422472.01500000001</v>
          </cell>
          <cell r="F700">
            <v>1184644.82</v>
          </cell>
          <cell r="I700">
            <v>344245.076</v>
          </cell>
        </row>
        <row r="701">
          <cell r="A701">
            <v>753005</v>
          </cell>
          <cell r="B701" t="str">
            <v>USO DE LINEAS REDES Y DUCTOS</v>
          </cell>
          <cell r="C701">
            <v>7681402.7699999996</v>
          </cell>
          <cell r="D701">
            <v>8121366.1699999999</v>
          </cell>
          <cell r="E701">
            <v>3760176.1189999999</v>
          </cell>
          <cell r="F701">
            <v>12042592.821</v>
          </cell>
          <cell r="I701">
            <v>4361190.051</v>
          </cell>
        </row>
        <row r="702">
          <cell r="A702">
            <v>75300501</v>
          </cell>
          <cell r="B702" t="str">
            <v>SISTEMA DE DISTRIBUCIÓN LOCAL (SDL)</v>
          </cell>
          <cell r="C702">
            <v>12575.196</v>
          </cell>
          <cell r="D702">
            <v>11367.504999999999</v>
          </cell>
          <cell r="E702">
            <v>6321.5969999999998</v>
          </cell>
          <cell r="F702">
            <v>17621.103999999999</v>
          </cell>
          <cell r="I702">
            <v>5045.9079999999994</v>
          </cell>
        </row>
        <row r="703">
          <cell r="A703">
            <v>75300502</v>
          </cell>
          <cell r="B703" t="str">
            <v>SERVICIO DE TRANSMISIÓN NACIONAL (STN)</v>
          </cell>
          <cell r="C703">
            <v>4294746.1560000004</v>
          </cell>
          <cell r="D703">
            <v>4606948.6500000004</v>
          </cell>
          <cell r="E703">
            <v>2091654.486</v>
          </cell>
          <cell r="F703">
            <v>6810040.3200000003</v>
          </cell>
          <cell r="I703">
            <v>2515294.1640000003</v>
          </cell>
        </row>
        <row r="704">
          <cell r="A704">
            <v>7530050201</v>
          </cell>
          <cell r="B704" t="str">
            <v>SISTEMA TRANSM NAL (STN) MERCADO REGULAD</v>
          </cell>
          <cell r="C704">
            <v>3504436.7209999999</v>
          </cell>
          <cell r="D704">
            <v>3727623.3820000002</v>
          </cell>
          <cell r="E704">
            <v>1692380.18</v>
          </cell>
          <cell r="F704">
            <v>5539679.9230000004</v>
          </cell>
          <cell r="I704">
            <v>2035243.2020000003</v>
          </cell>
        </row>
        <row r="705">
          <cell r="A705">
            <v>7530050202</v>
          </cell>
          <cell r="B705" t="str">
            <v>SISTEMA TRANSM NAL (STN) MERCADO NO REGU</v>
          </cell>
          <cell r="C705">
            <v>727303.46299999999</v>
          </cell>
          <cell r="D705">
            <v>822976.679</v>
          </cell>
          <cell r="E705">
            <v>367600.97399999999</v>
          </cell>
          <cell r="F705">
            <v>1182679.1680000001</v>
          </cell>
          <cell r="I705">
            <v>455375.70500000002</v>
          </cell>
        </row>
        <row r="706">
          <cell r="A706">
            <v>7530050203</v>
          </cell>
          <cell r="B706" t="str">
            <v>COSTO DISTRIB  STN,STR (LAC-FAER-PRONE)</v>
          </cell>
          <cell r="C706">
            <v>63005.972000000002</v>
          </cell>
          <cell r="D706">
            <v>56348.589</v>
          </cell>
          <cell r="E706">
            <v>31673.331999999999</v>
          </cell>
          <cell r="F706">
            <v>87681.229000000007</v>
          </cell>
          <cell r="I706">
            <v>24675.257000000001</v>
          </cell>
        </row>
        <row r="707">
          <cell r="A707">
            <v>75300503</v>
          </cell>
          <cell r="B707" t="str">
            <v>SISTEMA DE TRASNMISION REGIONAL (STR)</v>
          </cell>
          <cell r="C707">
            <v>3374081.4180000001</v>
          </cell>
          <cell r="D707">
            <v>3503050.0150000001</v>
          </cell>
          <cell r="E707">
            <v>1662200.0360000001</v>
          </cell>
          <cell r="F707">
            <v>5214931.3969999999</v>
          </cell>
          <cell r="I707">
            <v>1840849.9790000001</v>
          </cell>
        </row>
        <row r="708">
          <cell r="A708">
            <v>7530050301</v>
          </cell>
          <cell r="B708" t="str">
            <v>SISTEMA TRANSM REG (STR) MERCADO REGULAD</v>
          </cell>
          <cell r="C708">
            <v>2798366.6039999998</v>
          </cell>
          <cell r="D708">
            <v>2865674.8029999998</v>
          </cell>
          <cell r="E708">
            <v>1366364.3160000001</v>
          </cell>
          <cell r="F708">
            <v>4297677.091</v>
          </cell>
          <cell r="I708">
            <v>1499310.4869999997</v>
          </cell>
        </row>
        <row r="709">
          <cell r="A709">
            <v>7530050302</v>
          </cell>
          <cell r="B709" t="str">
            <v>SISTEMA TRANSM REG (STR) MERCADO NO REGU</v>
          </cell>
          <cell r="C709">
            <v>575714.81400000001</v>
          </cell>
          <cell r="D709">
            <v>637375.21200000006</v>
          </cell>
          <cell r="E709">
            <v>295835.71999999997</v>
          </cell>
          <cell r="F709">
            <v>917254.30599999998</v>
          </cell>
          <cell r="I709">
            <v>341539.49200000009</v>
          </cell>
        </row>
        <row r="710">
          <cell r="A710">
            <v>753513</v>
          </cell>
          <cell r="B710" t="str">
            <v>COMITE DE ESTRATIFICACION LEY 505 /1999</v>
          </cell>
          <cell r="C710">
            <v>10068.069</v>
          </cell>
          <cell r="D710">
            <v>0</v>
          </cell>
          <cell r="E710">
            <v>0</v>
          </cell>
          <cell r="F710">
            <v>10068.069</v>
          </cell>
          <cell r="I710">
            <v>0</v>
          </cell>
        </row>
        <row r="711">
          <cell r="A711">
            <v>7540</v>
          </cell>
          <cell r="B711" t="str">
            <v>ORDENES Y CONTRATOS DE MANTENIMIENTO Y REPARACIONES</v>
          </cell>
          <cell r="C711">
            <v>1316473.39334</v>
          </cell>
          <cell r="D711">
            <v>1811837.7880599999</v>
          </cell>
          <cell r="E711">
            <v>111157.11622</v>
          </cell>
          <cell r="F711">
            <v>3017154.0651799999</v>
          </cell>
          <cell r="I711">
            <v>1700680.67184</v>
          </cell>
        </row>
        <row r="712">
          <cell r="A712">
            <v>754001</v>
          </cell>
          <cell r="B712" t="str">
            <v>MANTENIMIENTO DE CONSTRUCCIONES Y EDIFICACIONES</v>
          </cell>
          <cell r="C712">
            <v>2018.115</v>
          </cell>
          <cell r="D712">
            <v>87014.915999999997</v>
          </cell>
          <cell r="E712">
            <v>0</v>
          </cell>
          <cell r="F712">
            <v>89033.031000000003</v>
          </cell>
          <cell r="I712">
            <v>87014.915999999997</v>
          </cell>
        </row>
        <row r="713">
          <cell r="A713">
            <v>754002</v>
          </cell>
          <cell r="B713" t="str">
            <v>MANTENIMIENTO MAQUINARIA Y EQUIPO</v>
          </cell>
          <cell r="C713">
            <v>140670.82199999999</v>
          </cell>
          <cell r="D713">
            <v>3101.3180000000002</v>
          </cell>
          <cell r="E713">
            <v>0</v>
          </cell>
          <cell r="F713">
            <v>143772.14000000001</v>
          </cell>
          <cell r="I713">
            <v>3101.3180000000002</v>
          </cell>
        </row>
        <row r="714">
          <cell r="A714">
            <v>754003</v>
          </cell>
          <cell r="B714" t="str">
            <v>MANTENIMIENTO DE EQUIPO DE OFICINA</v>
          </cell>
          <cell r="C714">
            <v>0</v>
          </cell>
          <cell r="D714">
            <v>2711.6</v>
          </cell>
          <cell r="E714">
            <v>0</v>
          </cell>
          <cell r="F714">
            <v>2711.6</v>
          </cell>
          <cell r="I714">
            <v>2711.6</v>
          </cell>
        </row>
        <row r="715">
          <cell r="A715">
            <v>754004</v>
          </cell>
          <cell r="B715" t="str">
            <v>MANTENIMIENTO DE EQUIPO COMPUTACIÓN Y COMUNICACIÓN</v>
          </cell>
          <cell r="C715">
            <v>44217.834000000003</v>
          </cell>
          <cell r="D715">
            <v>22101.437000000002</v>
          </cell>
          <cell r="E715">
            <v>0</v>
          </cell>
          <cell r="F715">
            <v>66319.270999999993</v>
          </cell>
          <cell r="I715">
            <v>22101.437000000002</v>
          </cell>
        </row>
        <row r="716">
          <cell r="A716">
            <v>754005</v>
          </cell>
          <cell r="B716" t="str">
            <v>MANTENIMIENTO EQUIPO DE TRANSPORTE, TRACCIÓN Y ELEVACIÓN</v>
          </cell>
          <cell r="C716">
            <v>18791.666000000001</v>
          </cell>
          <cell r="D716">
            <v>6272.0069999999996</v>
          </cell>
          <cell r="E716">
            <v>7.0000000000000001E-3</v>
          </cell>
          <cell r="F716">
            <v>25063.666000000001</v>
          </cell>
          <cell r="I716">
            <v>6272</v>
          </cell>
        </row>
        <row r="717">
          <cell r="A717">
            <v>754007</v>
          </cell>
          <cell r="B717" t="str">
            <v>MANTENIMIENTO LÍNEAS, REDES Y DUCTOS</v>
          </cell>
          <cell r="C717">
            <v>1089913.4853399999</v>
          </cell>
          <cell r="D717">
            <v>1497838.1070599998</v>
          </cell>
          <cell r="E717">
            <v>111157.10922</v>
          </cell>
          <cell r="F717">
            <v>2476594.48318</v>
          </cell>
          <cell r="I717">
            <v>1386680.9978399999</v>
          </cell>
        </row>
        <row r="718">
          <cell r="A718">
            <v>75400701</v>
          </cell>
          <cell r="B718" t="str">
            <v>MANTENIMIENTO LÍNEAS DE TRANSMISIÓN</v>
          </cell>
          <cell r="C718">
            <v>9875.2870000000003</v>
          </cell>
          <cell r="D718">
            <v>10875.287</v>
          </cell>
          <cell r="E718">
            <v>0</v>
          </cell>
          <cell r="F718">
            <v>20750.574000000001</v>
          </cell>
          <cell r="I718">
            <v>10875.287</v>
          </cell>
        </row>
        <row r="719">
          <cell r="A719">
            <v>75400702</v>
          </cell>
          <cell r="B719" t="str">
            <v>MANTENIMIENTO LÍNEAS DE SUBTRANSMISIÓN</v>
          </cell>
          <cell r="C719">
            <v>12000</v>
          </cell>
          <cell r="D719">
            <v>33721.508999999998</v>
          </cell>
          <cell r="E719">
            <v>0</v>
          </cell>
          <cell r="F719">
            <v>45721.508999999998</v>
          </cell>
          <cell r="I719">
            <v>33721.508999999998</v>
          </cell>
        </row>
        <row r="720">
          <cell r="A720">
            <v>75400703</v>
          </cell>
          <cell r="B720" t="str">
            <v>MANTENIMIENTO REDES PRIMARIAS</v>
          </cell>
          <cell r="C720">
            <v>924957.71634000004</v>
          </cell>
          <cell r="D720">
            <v>1097091.97006</v>
          </cell>
          <cell r="E720">
            <v>111157.10922</v>
          </cell>
          <cell r="F720">
            <v>1910892.57718</v>
          </cell>
          <cell r="I720">
            <v>985934.86083999998</v>
          </cell>
        </row>
        <row r="721">
          <cell r="A721">
            <v>75400704</v>
          </cell>
          <cell r="B721" t="str">
            <v>MANTENIMIENTO REDES SECUNDARÍAS</v>
          </cell>
          <cell r="C721">
            <v>121423.219</v>
          </cell>
          <cell r="D721">
            <v>322118.20600000001</v>
          </cell>
          <cell r="E721">
            <v>0</v>
          </cell>
          <cell r="F721">
            <v>443541.42499999999</v>
          </cell>
          <cell r="I721">
            <v>322118.20600000001</v>
          </cell>
        </row>
        <row r="722">
          <cell r="A722">
            <v>75400705</v>
          </cell>
          <cell r="B722" t="str">
            <v>MANTENIMIENTO ALUMBRADO PÚBLICO</v>
          </cell>
          <cell r="C722">
            <v>17322.128000000001</v>
          </cell>
          <cell r="D722">
            <v>0</v>
          </cell>
          <cell r="E722">
            <v>0</v>
          </cell>
          <cell r="F722">
            <v>17322.128000000001</v>
          </cell>
          <cell r="I722">
            <v>0</v>
          </cell>
        </row>
        <row r="723">
          <cell r="A723">
            <v>75400706</v>
          </cell>
          <cell r="B723" t="str">
            <v>MANTENIMIENTO SUBESTACIONES</v>
          </cell>
          <cell r="C723">
            <v>4335.1350000000002</v>
          </cell>
          <cell r="D723">
            <v>34031.135000000002</v>
          </cell>
          <cell r="E723">
            <v>0</v>
          </cell>
          <cell r="F723">
            <v>38366.269999999997</v>
          </cell>
          <cell r="I723">
            <v>34031.135000000002</v>
          </cell>
        </row>
        <row r="724">
          <cell r="A724">
            <v>754009</v>
          </cell>
          <cell r="B724" t="str">
            <v>REPARACIONES DE CONSTRUCCIONES Y EDIFICACIONES</v>
          </cell>
          <cell r="C724">
            <v>14561.471</v>
          </cell>
          <cell r="D724">
            <v>19771.254000000001</v>
          </cell>
          <cell r="E724">
            <v>0</v>
          </cell>
          <cell r="F724">
            <v>34332.724999999999</v>
          </cell>
          <cell r="I724">
            <v>19771.254000000001</v>
          </cell>
        </row>
        <row r="725">
          <cell r="A725">
            <v>754010</v>
          </cell>
          <cell r="B725" t="str">
            <v>REPARACIONES DE MAQUINARIA Y EQUIPO</v>
          </cell>
          <cell r="C725">
            <v>0</v>
          </cell>
          <cell r="D725">
            <v>126259.541</v>
          </cell>
          <cell r="E725">
            <v>0</v>
          </cell>
          <cell r="F725">
            <v>126259.541</v>
          </cell>
          <cell r="I725">
            <v>126259.541</v>
          </cell>
        </row>
        <row r="726">
          <cell r="A726">
            <v>754013</v>
          </cell>
          <cell r="B726" t="str">
            <v>REPARACIONES EQUIPO DE TRANSPORTE, TRACCIÓN Y ELEVACIÓN</v>
          </cell>
          <cell r="C726">
            <v>6300</v>
          </cell>
          <cell r="D726">
            <v>6500</v>
          </cell>
          <cell r="E726">
            <v>0</v>
          </cell>
          <cell r="F726">
            <v>12800</v>
          </cell>
          <cell r="I726">
            <v>6500</v>
          </cell>
        </row>
        <row r="727">
          <cell r="A727">
            <v>754014</v>
          </cell>
          <cell r="B727" t="str">
            <v>REPARACIÓN DE LÍNEAS, REDES Y DUCTOS</v>
          </cell>
          <cell r="C727">
            <v>0</v>
          </cell>
          <cell r="D727">
            <v>0</v>
          </cell>
          <cell r="E727">
            <v>0</v>
          </cell>
          <cell r="F727">
            <v>0</v>
          </cell>
          <cell r="I727">
            <v>0</v>
          </cell>
        </row>
        <row r="728">
          <cell r="A728">
            <v>754090</v>
          </cell>
          <cell r="B728" t="str">
            <v>OTROS CONTRATOS DE  MANTENIMIENTO Y REPARACIONES</v>
          </cell>
          <cell r="C728">
            <v>0</v>
          </cell>
          <cell r="D728">
            <v>40267.608</v>
          </cell>
          <cell r="E728">
            <v>0</v>
          </cell>
          <cell r="F728">
            <v>40267.608</v>
          </cell>
          <cell r="I728">
            <v>40267.608</v>
          </cell>
        </row>
        <row r="729">
          <cell r="A729">
            <v>7542</v>
          </cell>
          <cell r="B729" t="str">
            <v>HONORARIOS</v>
          </cell>
          <cell r="C729">
            <v>272624.48499999999</v>
          </cell>
          <cell r="D729">
            <v>240837.448</v>
          </cell>
          <cell r="E729">
            <v>2223.3429999999998</v>
          </cell>
          <cell r="F729">
            <v>511238.59</v>
          </cell>
          <cell r="I729">
            <v>238614.10500000001</v>
          </cell>
        </row>
        <row r="730">
          <cell r="A730">
            <v>754207</v>
          </cell>
          <cell r="B730" t="str">
            <v>ASESORÍA TÉCNICA</v>
          </cell>
          <cell r="C730">
            <v>64059.928999999996</v>
          </cell>
          <cell r="D730">
            <v>90540.813999999998</v>
          </cell>
          <cell r="E730">
            <v>0</v>
          </cell>
          <cell r="F730">
            <v>154600.74299999999</v>
          </cell>
          <cell r="I730">
            <v>90540.813999999998</v>
          </cell>
        </row>
        <row r="731">
          <cell r="A731">
            <v>754290</v>
          </cell>
          <cell r="B731" t="str">
            <v>OTROS</v>
          </cell>
          <cell r="C731">
            <v>208564.55600000001</v>
          </cell>
          <cell r="D731">
            <v>150296.63399999999</v>
          </cell>
          <cell r="E731">
            <v>2223.3429999999998</v>
          </cell>
          <cell r="F731">
            <v>356637.84700000001</v>
          </cell>
          <cell r="I731">
            <v>148073.291</v>
          </cell>
        </row>
        <row r="732">
          <cell r="A732">
            <v>7545</v>
          </cell>
          <cell r="B732" t="str">
            <v>SERVICIOS PÚBLICOS</v>
          </cell>
          <cell r="C732">
            <v>130388.11237</v>
          </cell>
          <cell r="D732">
            <v>31333.74581</v>
          </cell>
          <cell r="E732">
            <v>0</v>
          </cell>
          <cell r="F732">
            <v>161721.85818000001</v>
          </cell>
          <cell r="I732">
            <v>31333.74581</v>
          </cell>
        </row>
        <row r="733">
          <cell r="A733">
            <v>754501</v>
          </cell>
          <cell r="B733" t="str">
            <v>ACUEDUCTO</v>
          </cell>
          <cell r="C733">
            <v>2761.68</v>
          </cell>
          <cell r="D733">
            <v>176.221</v>
          </cell>
          <cell r="E733">
            <v>0</v>
          </cell>
          <cell r="F733">
            <v>2937.9009999999998</v>
          </cell>
          <cell r="I733">
            <v>176.221</v>
          </cell>
        </row>
        <row r="734">
          <cell r="A734">
            <v>754503</v>
          </cell>
          <cell r="B734" t="str">
            <v>ASEO</v>
          </cell>
          <cell r="C734">
            <v>830.55100000000004</v>
          </cell>
          <cell r="D734">
            <v>513.93700000000001</v>
          </cell>
          <cell r="E734">
            <v>0</v>
          </cell>
          <cell r="F734">
            <v>1344.4880000000001</v>
          </cell>
          <cell r="I734">
            <v>513.93700000000001</v>
          </cell>
        </row>
        <row r="735">
          <cell r="A735">
            <v>754505</v>
          </cell>
          <cell r="B735" t="str">
            <v>TELECOMUNICACIONES</v>
          </cell>
          <cell r="C735">
            <v>126795.88137</v>
          </cell>
          <cell r="D735">
            <v>30643.587809999997</v>
          </cell>
          <cell r="E735">
            <v>0</v>
          </cell>
          <cell r="F735">
            <v>157439.46918000001</v>
          </cell>
          <cell r="I735">
            <v>30643.587809999997</v>
          </cell>
        </row>
        <row r="736">
          <cell r="A736">
            <v>7550</v>
          </cell>
          <cell r="B736" t="str">
            <v xml:space="preserve">MATERIALES Y OTROS COSTOS DE OPERACIÓN </v>
          </cell>
          <cell r="C736">
            <v>488116.08147000003</v>
          </cell>
          <cell r="D736">
            <v>238095.54564</v>
          </cell>
          <cell r="E736">
            <v>68383.446150000003</v>
          </cell>
          <cell r="F736">
            <v>657828.18096000003</v>
          </cell>
          <cell r="I736">
            <v>169712.09948999999</v>
          </cell>
        </row>
        <row r="737">
          <cell r="A737">
            <v>755001</v>
          </cell>
          <cell r="B737" t="str">
            <v>REPUESTOS PARA VEHÍCULOS</v>
          </cell>
          <cell r="C737">
            <v>1365.741</v>
          </cell>
          <cell r="D737">
            <v>0</v>
          </cell>
          <cell r="E737">
            <v>0</v>
          </cell>
          <cell r="F737">
            <v>1365.741</v>
          </cell>
          <cell r="I737">
            <v>0</v>
          </cell>
        </row>
        <row r="738">
          <cell r="A738">
            <v>755002</v>
          </cell>
          <cell r="B738" t="str">
            <v>LLANTAS Y NEUMÁTICOS</v>
          </cell>
          <cell r="C738">
            <v>462.26797000000005</v>
          </cell>
          <cell r="D738">
            <v>4023.72246</v>
          </cell>
          <cell r="E738">
            <v>183.745</v>
          </cell>
          <cell r="F738">
            <v>4302.2454299999999</v>
          </cell>
          <cell r="I738">
            <v>3839.9774600000001</v>
          </cell>
        </row>
        <row r="739">
          <cell r="A739">
            <v>755004</v>
          </cell>
          <cell r="B739" t="str">
            <v>COMBUSTIBLES Y LUBRICANTES</v>
          </cell>
          <cell r="C739">
            <v>42521.548000000003</v>
          </cell>
          <cell r="D739">
            <v>19566.599999999999</v>
          </cell>
          <cell r="E739">
            <v>0</v>
          </cell>
          <cell r="F739">
            <v>62088.148000000001</v>
          </cell>
          <cell r="I739">
            <v>19566.599999999999</v>
          </cell>
        </row>
        <row r="740">
          <cell r="A740">
            <v>75500401</v>
          </cell>
          <cell r="B740" t="str">
            <v>COMBUSTIBLES Y LUBRICANTES</v>
          </cell>
          <cell r="C740">
            <v>42216.148000000001</v>
          </cell>
          <cell r="D740">
            <v>19566.599999999999</v>
          </cell>
          <cell r="E740">
            <v>0</v>
          </cell>
          <cell r="F740">
            <v>61782.748</v>
          </cell>
          <cell r="I740">
            <v>19566.599999999999</v>
          </cell>
        </row>
        <row r="741">
          <cell r="A741">
            <v>75500402</v>
          </cell>
          <cell r="B741" t="str">
            <v>LAVADO Y ENGRASE</v>
          </cell>
          <cell r="C741">
            <v>305.39999999999998</v>
          </cell>
          <cell r="D741">
            <v>0</v>
          </cell>
          <cell r="E741">
            <v>0</v>
          </cell>
          <cell r="F741">
            <v>305.39999999999998</v>
          </cell>
          <cell r="I741">
            <v>0</v>
          </cell>
        </row>
        <row r="742">
          <cell r="A742">
            <v>755013</v>
          </cell>
          <cell r="B742" t="str">
            <v>MATERIALES ELÉCTRICOS</v>
          </cell>
          <cell r="C742">
            <v>212494.88597999999</v>
          </cell>
          <cell r="D742">
            <v>46392.030070000001</v>
          </cell>
          <cell r="E742">
            <v>25588.773440000001</v>
          </cell>
          <cell r="F742">
            <v>233298.14261000001</v>
          </cell>
          <cell r="I742">
            <v>20803.25663</v>
          </cell>
        </row>
        <row r="743">
          <cell r="A743">
            <v>755015</v>
          </cell>
          <cell r="B743" t="str">
            <v>COSTOS DE GESTIÓN AMBIENTAL</v>
          </cell>
          <cell r="C743">
            <v>230837.18400000001</v>
          </cell>
          <cell r="D743">
            <v>125222.261</v>
          </cell>
          <cell r="E743">
            <v>0</v>
          </cell>
          <cell r="F743">
            <v>356059.44500000001</v>
          </cell>
          <cell r="I743">
            <v>125222.261</v>
          </cell>
        </row>
        <row r="744">
          <cell r="A744">
            <v>755090</v>
          </cell>
          <cell r="B744" t="str">
            <v>ELEMENTOS DEVOLUTIVOS</v>
          </cell>
          <cell r="C744">
            <v>434.45452</v>
          </cell>
          <cell r="D744">
            <v>42890.932110000002</v>
          </cell>
          <cell r="E744">
            <v>42610.927710000004</v>
          </cell>
          <cell r="F744">
            <v>714.45892000000003</v>
          </cell>
          <cell r="I744">
            <v>280.00439999999799</v>
          </cell>
        </row>
        <row r="745">
          <cell r="A745">
            <v>7560</v>
          </cell>
          <cell r="B745" t="str">
            <v>SEGUROS</v>
          </cell>
          <cell r="C745">
            <v>314917.36198000005</v>
          </cell>
          <cell r="D745">
            <v>5557.3249999999998</v>
          </cell>
          <cell r="E745">
            <v>0</v>
          </cell>
          <cell r="F745">
            <v>320474.68698</v>
          </cell>
          <cell r="I745">
            <v>5557.3249999999998</v>
          </cell>
        </row>
        <row r="746">
          <cell r="A746">
            <v>756001</v>
          </cell>
          <cell r="B746" t="str">
            <v>DE MANEJO</v>
          </cell>
          <cell r="C746">
            <v>2200.357</v>
          </cell>
          <cell r="D746">
            <v>0</v>
          </cell>
          <cell r="E746">
            <v>0</v>
          </cell>
          <cell r="F746">
            <v>2200.357</v>
          </cell>
          <cell r="I746">
            <v>0</v>
          </cell>
        </row>
        <row r="747">
          <cell r="A747">
            <v>756002</v>
          </cell>
          <cell r="B747" t="str">
            <v>DE CUMPLIMIENTO</v>
          </cell>
          <cell r="C747">
            <v>0</v>
          </cell>
          <cell r="D747">
            <v>77.72</v>
          </cell>
          <cell r="E747">
            <v>0</v>
          </cell>
          <cell r="F747">
            <v>77.72</v>
          </cell>
          <cell r="I747">
            <v>77.72</v>
          </cell>
        </row>
        <row r="748">
          <cell r="A748">
            <v>756003</v>
          </cell>
          <cell r="B748" t="str">
            <v>DE CORRIENTE DÉBIL</v>
          </cell>
          <cell r="C748">
            <v>5961.9125999999997</v>
          </cell>
          <cell r="D748">
            <v>0</v>
          </cell>
          <cell r="E748">
            <v>0</v>
          </cell>
          <cell r="F748">
            <v>5961.9125999999997</v>
          </cell>
          <cell r="I748">
            <v>0</v>
          </cell>
        </row>
        <row r="749">
          <cell r="A749">
            <v>756004</v>
          </cell>
          <cell r="B749" t="str">
            <v>SEGURO DE VIDA COLECTIVO</v>
          </cell>
          <cell r="C749">
            <v>10056.036239999999</v>
          </cell>
          <cell r="D749">
            <v>0</v>
          </cell>
          <cell r="E749">
            <v>0</v>
          </cell>
          <cell r="F749">
            <v>10056.036239999999</v>
          </cell>
          <cell r="I749">
            <v>0</v>
          </cell>
        </row>
        <row r="750">
          <cell r="A750">
            <v>756005</v>
          </cell>
          <cell r="B750" t="str">
            <v>DE INCENDIO</v>
          </cell>
          <cell r="C750">
            <v>35054.193460000002</v>
          </cell>
          <cell r="D750">
            <v>0</v>
          </cell>
          <cell r="E750">
            <v>0</v>
          </cell>
          <cell r="F750">
            <v>35054.193460000002</v>
          </cell>
          <cell r="I750">
            <v>0</v>
          </cell>
        </row>
        <row r="751">
          <cell r="A751">
            <v>756007</v>
          </cell>
          <cell r="B751" t="str">
            <v>DE SUSTRACCIÓN Y HURTO</v>
          </cell>
          <cell r="C751">
            <v>2246.30422</v>
          </cell>
          <cell r="D751">
            <v>0</v>
          </cell>
          <cell r="E751">
            <v>0</v>
          </cell>
          <cell r="F751">
            <v>2246.30422</v>
          </cell>
          <cell r="I751">
            <v>0</v>
          </cell>
        </row>
        <row r="752">
          <cell r="A752">
            <v>756008</v>
          </cell>
          <cell r="B752" t="str">
            <v>DE FLOTA Y EQUIPO DE TRANSPORTE</v>
          </cell>
          <cell r="C752">
            <v>30107.32764</v>
          </cell>
          <cell r="D752">
            <v>5479.6049999999996</v>
          </cell>
          <cell r="E752">
            <v>0</v>
          </cell>
          <cell r="F752">
            <v>35586.932639999999</v>
          </cell>
          <cell r="I752">
            <v>5479.6049999999996</v>
          </cell>
        </row>
        <row r="753">
          <cell r="A753">
            <v>756009</v>
          </cell>
          <cell r="B753" t="str">
            <v>DE RESPONSABILIDAD CIVIL Y EXTRACONTRACTUAL</v>
          </cell>
          <cell r="C753">
            <v>61187.380819999998</v>
          </cell>
          <cell r="D753">
            <v>0</v>
          </cell>
          <cell r="E753">
            <v>0</v>
          </cell>
          <cell r="F753">
            <v>61187.380819999998</v>
          </cell>
          <cell r="I753">
            <v>0</v>
          </cell>
        </row>
        <row r="754">
          <cell r="A754">
            <v>756010</v>
          </cell>
          <cell r="B754" t="str">
            <v>DE ROTURA DE MAQUINARIA</v>
          </cell>
          <cell r="C754">
            <v>61994.284700000004</v>
          </cell>
          <cell r="D754">
            <v>0</v>
          </cell>
          <cell r="E754">
            <v>0</v>
          </cell>
          <cell r="F754">
            <v>61994.284700000004</v>
          </cell>
          <cell r="I754">
            <v>0</v>
          </cell>
        </row>
        <row r="755">
          <cell r="A755">
            <v>756090</v>
          </cell>
          <cell r="B755" t="str">
            <v>OTROS SEGUROS</v>
          </cell>
          <cell r="C755">
            <v>106109.5653</v>
          </cell>
          <cell r="D755">
            <v>0</v>
          </cell>
          <cell r="E755">
            <v>0</v>
          </cell>
          <cell r="F755">
            <v>106109.5653</v>
          </cell>
          <cell r="I755">
            <v>0</v>
          </cell>
        </row>
        <row r="756">
          <cell r="A756">
            <v>75609001</v>
          </cell>
          <cell r="B756" t="str">
            <v>SEGURO DAÑOS COMBINADOS</v>
          </cell>
          <cell r="C756">
            <v>106109.5653</v>
          </cell>
          <cell r="D756">
            <v>0</v>
          </cell>
          <cell r="E756">
            <v>0</v>
          </cell>
          <cell r="F756">
            <v>106109.5653</v>
          </cell>
          <cell r="I756">
            <v>0</v>
          </cell>
        </row>
        <row r="757">
          <cell r="A757">
            <v>7565</v>
          </cell>
          <cell r="B757" t="str">
            <v>IMPUESTOS Y TASAS</v>
          </cell>
          <cell r="C757">
            <v>18674.935000000001</v>
          </cell>
          <cell r="D757">
            <v>95775.725999999995</v>
          </cell>
          <cell r="E757">
            <v>0</v>
          </cell>
          <cell r="F757">
            <v>114450.66099999999</v>
          </cell>
          <cell r="I757">
            <v>95775.725999999995</v>
          </cell>
        </row>
        <row r="758">
          <cell r="A758">
            <v>756502</v>
          </cell>
          <cell r="B758" t="str">
            <v>DE TIMBRE</v>
          </cell>
          <cell r="C758">
            <v>0</v>
          </cell>
          <cell r="D758">
            <v>0</v>
          </cell>
          <cell r="E758">
            <v>0</v>
          </cell>
          <cell r="F758">
            <v>0</v>
          </cell>
          <cell r="I758">
            <v>0</v>
          </cell>
        </row>
        <row r="759">
          <cell r="A759">
            <v>756503</v>
          </cell>
          <cell r="B759" t="str">
            <v>PREDIAL</v>
          </cell>
          <cell r="C759">
            <v>1926.037</v>
          </cell>
          <cell r="D759">
            <v>87469.217999999993</v>
          </cell>
          <cell r="E759">
            <v>0</v>
          </cell>
          <cell r="F759">
            <v>89395.255000000005</v>
          </cell>
          <cell r="I759">
            <v>87469.217999999993</v>
          </cell>
        </row>
        <row r="760">
          <cell r="A760">
            <v>756590</v>
          </cell>
          <cell r="B760" t="str">
            <v>OTROS IMPUESTOS</v>
          </cell>
          <cell r="C760">
            <v>16748.898000000001</v>
          </cell>
          <cell r="D760">
            <v>8306.5079999999998</v>
          </cell>
          <cell r="E760">
            <v>0</v>
          </cell>
          <cell r="F760">
            <v>25055.405999999999</v>
          </cell>
          <cell r="I760">
            <v>8306.5079999999998</v>
          </cell>
        </row>
        <row r="761">
          <cell r="A761">
            <v>75659002</v>
          </cell>
          <cell r="B761" t="str">
            <v>IMPUESTOS ASUMIDOS</v>
          </cell>
          <cell r="C761">
            <v>16748.898000000001</v>
          </cell>
          <cell r="D761">
            <v>8306.5079999999998</v>
          </cell>
          <cell r="E761">
            <v>0</v>
          </cell>
          <cell r="F761">
            <v>25055.405999999999</v>
          </cell>
          <cell r="I761">
            <v>8306.5079999999998</v>
          </cell>
        </row>
        <row r="762">
          <cell r="A762">
            <v>75659004</v>
          </cell>
          <cell r="B762" t="str">
            <v>OTROS IMPUESTOS</v>
          </cell>
          <cell r="C762">
            <v>0</v>
          </cell>
          <cell r="D762">
            <v>0</v>
          </cell>
          <cell r="E762">
            <v>0</v>
          </cell>
          <cell r="F762">
            <v>0</v>
          </cell>
          <cell r="I762">
            <v>0</v>
          </cell>
        </row>
        <row r="763">
          <cell r="A763">
            <v>7570</v>
          </cell>
          <cell r="B763" t="str">
            <v>ÓRDENES Y CONTRATOS POR OTROS  SERVICIOS</v>
          </cell>
          <cell r="C763">
            <v>1925795.0605599999</v>
          </cell>
          <cell r="D763">
            <v>1496643.35877</v>
          </cell>
          <cell r="E763">
            <v>946.51376000000005</v>
          </cell>
          <cell r="F763">
            <v>3421491.9055699999</v>
          </cell>
          <cell r="I763">
            <v>1495696.84501</v>
          </cell>
        </row>
        <row r="764">
          <cell r="A764">
            <v>757001</v>
          </cell>
          <cell r="B764" t="str">
            <v>ASEO</v>
          </cell>
          <cell r="C764">
            <v>38892.445</v>
          </cell>
          <cell r="D764">
            <v>17841.419999999998</v>
          </cell>
          <cell r="E764">
            <v>0</v>
          </cell>
          <cell r="F764">
            <v>56733.864999999998</v>
          </cell>
          <cell r="I764">
            <v>17841.419999999998</v>
          </cell>
        </row>
        <row r="765">
          <cell r="A765">
            <v>757002</v>
          </cell>
          <cell r="B765" t="str">
            <v>VIGILANCIA Y SEGURIDAD</v>
          </cell>
          <cell r="C765">
            <v>246138.29</v>
          </cell>
          <cell r="D765">
            <v>107256.37</v>
          </cell>
          <cell r="E765">
            <v>0</v>
          </cell>
          <cell r="F765">
            <v>353394.66</v>
          </cell>
          <cell r="I765">
            <v>107256.37</v>
          </cell>
        </row>
        <row r="766">
          <cell r="A766">
            <v>757004</v>
          </cell>
          <cell r="B766" t="str">
            <v>TOMA DE LECTURA</v>
          </cell>
          <cell r="C766">
            <v>171838.785</v>
          </cell>
          <cell r="D766">
            <v>70051.464999999997</v>
          </cell>
          <cell r="E766">
            <v>0</v>
          </cell>
          <cell r="F766">
            <v>241890.25</v>
          </cell>
          <cell r="I766">
            <v>70051.464999999997</v>
          </cell>
        </row>
        <row r="767">
          <cell r="A767">
            <v>757005</v>
          </cell>
          <cell r="B767" t="str">
            <v>ENTREGA DE FACTURAS</v>
          </cell>
          <cell r="C767">
            <v>141285.46599999999</v>
          </cell>
          <cell r="D767">
            <v>38172.483999999997</v>
          </cell>
          <cell r="E767">
            <v>0</v>
          </cell>
          <cell r="F767">
            <v>179457.95</v>
          </cell>
          <cell r="I767">
            <v>38172.483999999997</v>
          </cell>
        </row>
        <row r="768">
          <cell r="A768">
            <v>757008</v>
          </cell>
          <cell r="B768" t="str">
            <v>SUMINISTROS Y SERVICIOS INFORMATICOS</v>
          </cell>
          <cell r="C768">
            <v>61512.173000000003</v>
          </cell>
          <cell r="D768">
            <v>37922.603999999999</v>
          </cell>
          <cell r="E768">
            <v>0</v>
          </cell>
          <cell r="F768">
            <v>99434.777000000002</v>
          </cell>
          <cell r="I768">
            <v>37922.603999999999</v>
          </cell>
        </row>
        <row r="769">
          <cell r="A769">
            <v>757007</v>
          </cell>
          <cell r="B769" t="str">
            <v>ADMINISTRACIÓN DE INFRAESTRUCTURA INFORMÁTICA</v>
          </cell>
          <cell r="C769">
            <v>0</v>
          </cell>
          <cell r="D769">
            <v>0</v>
          </cell>
          <cell r="E769">
            <v>0</v>
          </cell>
          <cell r="F769">
            <v>0</v>
          </cell>
          <cell r="I769">
            <v>0</v>
          </cell>
        </row>
        <row r="770">
          <cell r="A770">
            <v>757009</v>
          </cell>
          <cell r="B770" t="str">
            <v>SERVICIOS DE INSTALACIÓN Y DESINSTALACIÓN</v>
          </cell>
          <cell r="C770">
            <v>655734.93228999991</v>
          </cell>
          <cell r="D770">
            <v>753716.28940999997</v>
          </cell>
          <cell r="E770">
            <v>946.51076</v>
          </cell>
          <cell r="F770">
            <v>1408504.7109400001</v>
          </cell>
          <cell r="I770">
            <v>752769.77864999999</v>
          </cell>
        </row>
        <row r="771">
          <cell r="A771">
            <v>757090</v>
          </cell>
          <cell r="B771" t="str">
            <v>OTROS CONTRATOS</v>
          </cell>
          <cell r="C771">
            <v>610392.96927</v>
          </cell>
          <cell r="D771">
            <v>471682.72636000003</v>
          </cell>
          <cell r="E771">
            <v>3.0000000000000001E-3</v>
          </cell>
          <cell r="F771">
            <v>1082075.6926300002</v>
          </cell>
          <cell r="I771">
            <v>471682.72336</v>
          </cell>
        </row>
        <row r="772">
          <cell r="A772">
            <v>75709001</v>
          </cell>
          <cell r="B772" t="str">
            <v>SERVICIO DE CORTE Y RECONEXIÓN</v>
          </cell>
          <cell r="C772">
            <v>231580.80799999999</v>
          </cell>
          <cell r="D772">
            <v>138837.96299999999</v>
          </cell>
          <cell r="E772">
            <v>0</v>
          </cell>
          <cell r="F772">
            <v>370418.77100000001</v>
          </cell>
          <cell r="I772">
            <v>138837.96299999999</v>
          </cell>
        </row>
        <row r="773">
          <cell r="A773">
            <v>75709002</v>
          </cell>
          <cell r="B773" t="str">
            <v>SERVICIO DE TRANSPORTE</v>
          </cell>
          <cell r="C773">
            <v>135161.48699999999</v>
          </cell>
          <cell r="D773">
            <v>159900.076</v>
          </cell>
          <cell r="E773">
            <v>0</v>
          </cell>
          <cell r="F773">
            <v>295061.56300000002</v>
          </cell>
          <cell r="I773">
            <v>159900.076</v>
          </cell>
        </row>
        <row r="774">
          <cell r="A774">
            <v>75709003</v>
          </cell>
          <cell r="B774" t="str">
            <v>SERVICIO DE DIGITALIZACIÓN DE DATOS</v>
          </cell>
          <cell r="C774">
            <v>20000</v>
          </cell>
          <cell r="D774">
            <v>17862.701000000001</v>
          </cell>
          <cell r="E774">
            <v>0</v>
          </cell>
          <cell r="F774">
            <v>37862.701000000001</v>
          </cell>
          <cell r="I774">
            <v>17862.701000000001</v>
          </cell>
        </row>
        <row r="775">
          <cell r="A775">
            <v>75709005</v>
          </cell>
          <cell r="B775" t="str">
            <v>CONTRATOS OUTSOURCING</v>
          </cell>
          <cell r="C775">
            <v>103939.822</v>
          </cell>
          <cell r="D775">
            <v>100660.41499999999</v>
          </cell>
          <cell r="E775">
            <v>0</v>
          </cell>
          <cell r="F775">
            <v>204600.23699999999</v>
          </cell>
          <cell r="I775">
            <v>100660.41499999999</v>
          </cell>
        </row>
        <row r="776">
          <cell r="A776">
            <v>75709006</v>
          </cell>
          <cell r="B776" t="str">
            <v>BODEGAJE DE MATERIALES</v>
          </cell>
          <cell r="C776">
            <v>9569.9480000000003</v>
          </cell>
          <cell r="D776">
            <v>7921.7479999999996</v>
          </cell>
          <cell r="E776">
            <v>0</v>
          </cell>
          <cell r="F776">
            <v>17491.696</v>
          </cell>
          <cell r="I776">
            <v>7921.7479999999996</v>
          </cell>
        </row>
        <row r="777">
          <cell r="A777">
            <v>75709007</v>
          </cell>
          <cell r="B777" t="str">
            <v>ALUMBRADO NAVIDEÑO</v>
          </cell>
          <cell r="C777">
            <v>40388.284</v>
          </cell>
          <cell r="D777">
            <v>0</v>
          </cell>
          <cell r="E777">
            <v>0</v>
          </cell>
          <cell r="F777">
            <v>40388.284</v>
          </cell>
          <cell r="I777">
            <v>0</v>
          </cell>
        </row>
        <row r="778">
          <cell r="A778">
            <v>75709008</v>
          </cell>
          <cell r="B778" t="str">
            <v>OTROS GASTOS GENERALES</v>
          </cell>
          <cell r="C778">
            <v>69752.620269999999</v>
          </cell>
          <cell r="D778">
            <v>46499.823360000002</v>
          </cell>
          <cell r="E778">
            <v>3.0000000000000001E-3</v>
          </cell>
          <cell r="F778">
            <v>116252.44063</v>
          </cell>
          <cell r="I778">
            <v>46499.820360000005</v>
          </cell>
        </row>
        <row r="779">
          <cell r="A779">
            <v>7595</v>
          </cell>
          <cell r="B779" t="str">
            <v>TRASLADO DE COSTOS (CR)</v>
          </cell>
          <cell r="C779">
            <v>-45258888.47665</v>
          </cell>
          <cell r="D779">
            <v>0</v>
          </cell>
          <cell r="E779">
            <v>25762331.270319998</v>
          </cell>
          <cell r="F779">
            <v>-71021219.746969998</v>
          </cell>
          <cell r="I779">
            <v>-25762331.270319998</v>
          </cell>
        </row>
        <row r="780">
          <cell r="A780">
            <v>759521</v>
          </cell>
          <cell r="B780" t="str">
            <v>TRASLADO DE COSTOS SERVIC PUBL (CR)</v>
          </cell>
          <cell r="C780">
            <v>-45258888.47665</v>
          </cell>
          <cell r="D780">
            <v>0</v>
          </cell>
          <cell r="E780">
            <v>25762331.270319998</v>
          </cell>
          <cell r="F780">
            <v>-71021219.746969998</v>
          </cell>
          <cell r="I780">
            <v>-25762331.270319998</v>
          </cell>
        </row>
        <row r="781">
          <cell r="A781">
            <v>8</v>
          </cell>
          <cell r="B781" t="str">
            <v>CUENTAS DE ORDEN DEUDORAS</v>
          </cell>
          <cell r="C781">
            <v>0</v>
          </cell>
          <cell r="D781">
            <v>596175335.94500005</v>
          </cell>
          <cell r="E781">
            <v>596175335.94500005</v>
          </cell>
          <cell r="F781">
            <v>0</v>
          </cell>
          <cell r="I781">
            <v>0</v>
          </cell>
        </row>
        <row r="782">
          <cell r="A782">
            <v>81</v>
          </cell>
          <cell r="B782" t="str">
            <v>DERECHOS CONTINGENTES</v>
          </cell>
          <cell r="C782">
            <v>16173886.168</v>
          </cell>
          <cell r="D782">
            <v>272996.92300000001</v>
          </cell>
          <cell r="E782">
            <v>12692551.139</v>
          </cell>
          <cell r="F782">
            <v>3754331.952</v>
          </cell>
          <cell r="I782">
            <v>-12419554.216</v>
          </cell>
        </row>
        <row r="783">
          <cell r="A783">
            <v>8120</v>
          </cell>
          <cell r="B783" t="str">
            <v>LITIGIOS Y DEMANDAS</v>
          </cell>
          <cell r="C783">
            <v>16173886.168</v>
          </cell>
          <cell r="D783">
            <v>272996.92300000001</v>
          </cell>
          <cell r="E783">
            <v>12692551.139</v>
          </cell>
          <cell r="F783">
            <v>3754331.952</v>
          </cell>
          <cell r="I783">
            <v>-12419554.216</v>
          </cell>
        </row>
        <row r="784">
          <cell r="A784">
            <v>812001</v>
          </cell>
          <cell r="B784" t="str">
            <v>CIVILES</v>
          </cell>
          <cell r="C784">
            <v>1667692.4569999999</v>
          </cell>
          <cell r="D784">
            <v>133867.033</v>
          </cell>
          <cell r="E784">
            <v>0</v>
          </cell>
          <cell r="F784">
            <v>1801559.49</v>
          </cell>
          <cell r="I784">
            <v>133867.033</v>
          </cell>
        </row>
        <row r="785">
          <cell r="A785">
            <v>812003</v>
          </cell>
          <cell r="B785" t="str">
            <v>PENALES</v>
          </cell>
          <cell r="C785">
            <v>7665</v>
          </cell>
          <cell r="D785">
            <v>139129.89000000001</v>
          </cell>
          <cell r="E785">
            <v>0</v>
          </cell>
          <cell r="F785">
            <v>146794.89000000001</v>
          </cell>
          <cell r="I785">
            <v>139129.89000000001</v>
          </cell>
        </row>
        <row r="786">
          <cell r="A786">
            <v>812004</v>
          </cell>
          <cell r="B786" t="str">
            <v>ADMINISTRATIVAS</v>
          </cell>
          <cell r="C786">
            <v>14498528.710999999</v>
          </cell>
          <cell r="D786">
            <v>0</v>
          </cell>
          <cell r="E786">
            <v>12692551.139</v>
          </cell>
          <cell r="F786">
            <v>1805977.5719999999</v>
          </cell>
          <cell r="I786">
            <v>-12692551.139</v>
          </cell>
        </row>
        <row r="787">
          <cell r="A787">
            <v>82</v>
          </cell>
          <cell r="B787" t="str">
            <v>DEUDORAS FISCALES</v>
          </cell>
          <cell r="C787">
            <v>701805808.11856997</v>
          </cell>
          <cell r="D787">
            <v>7372294.6310000001</v>
          </cell>
          <cell r="E787">
            <v>0</v>
          </cell>
          <cell r="F787">
            <v>709178102.74956989</v>
          </cell>
          <cell r="I787">
            <v>7372294.6310000001</v>
          </cell>
        </row>
        <row r="788">
          <cell r="A788">
            <v>8205</v>
          </cell>
          <cell r="B788" t="str">
            <v>DEUDORAS FISCALES</v>
          </cell>
          <cell r="C788">
            <v>701805808.11856997</v>
          </cell>
          <cell r="D788">
            <v>7372294.6310000001</v>
          </cell>
          <cell r="E788">
            <v>0</v>
          </cell>
          <cell r="F788">
            <v>709178102.74956989</v>
          </cell>
          <cell r="I788">
            <v>7372294.6310000001</v>
          </cell>
        </row>
        <row r="789">
          <cell r="A789">
            <v>820501</v>
          </cell>
          <cell r="B789" t="str">
            <v>DEUDORAS FISCALES</v>
          </cell>
          <cell r="C789">
            <v>701805808.11856997</v>
          </cell>
          <cell r="D789">
            <v>0</v>
          </cell>
          <cell r="E789">
            <v>0</v>
          </cell>
          <cell r="F789">
            <v>701805808.11856997</v>
          </cell>
          <cell r="I789">
            <v>0</v>
          </cell>
        </row>
        <row r="790">
          <cell r="A790">
            <v>820503</v>
          </cell>
          <cell r="B790" t="str">
            <v>CUENTAS DEL PATRIMONIO</v>
          </cell>
          <cell r="C790">
            <v>0</v>
          </cell>
          <cell r="D790">
            <v>7372294.6310000001</v>
          </cell>
          <cell r="E790">
            <v>0</v>
          </cell>
          <cell r="F790">
            <v>7372294.6310000001</v>
          </cell>
          <cell r="I790">
            <v>7372294.6310000001</v>
          </cell>
        </row>
        <row r="791">
          <cell r="A791">
            <v>83</v>
          </cell>
          <cell r="B791" t="str">
            <v>DEUDORAS DE CONTROL</v>
          </cell>
          <cell r="C791">
            <v>7193109.9866000004</v>
          </cell>
          <cell r="D791">
            <v>562758848.30599999</v>
          </cell>
          <cell r="E791">
            <v>13078644.946</v>
          </cell>
          <cell r="F791">
            <v>556873313.34659994</v>
          </cell>
          <cell r="I791">
            <v>549680203.36000001</v>
          </cell>
        </row>
        <row r="792">
          <cell r="A792">
            <v>8315</v>
          </cell>
          <cell r="B792" t="str">
            <v>ACTIVOS DEPRECIADOS</v>
          </cell>
          <cell r="C792">
            <v>1000</v>
          </cell>
          <cell r="D792">
            <v>0</v>
          </cell>
          <cell r="E792">
            <v>0</v>
          </cell>
          <cell r="F792">
            <v>1000</v>
          </cell>
          <cell r="I792">
            <v>0</v>
          </cell>
        </row>
        <row r="793">
          <cell r="A793">
            <v>831510</v>
          </cell>
          <cell r="B793" t="str">
            <v>PROPIEDAD PLANTA Y EQUIPO</v>
          </cell>
          <cell r="C793">
            <v>1000</v>
          </cell>
          <cell r="D793">
            <v>0</v>
          </cell>
          <cell r="E793">
            <v>0</v>
          </cell>
          <cell r="F793">
            <v>1000</v>
          </cell>
          <cell r="I793">
            <v>0</v>
          </cell>
        </row>
        <row r="794">
          <cell r="A794">
            <v>8361</v>
          </cell>
          <cell r="B794" t="str">
            <v>RESPONSABILIDADES</v>
          </cell>
          <cell r="C794">
            <v>9090.4696000000004</v>
          </cell>
          <cell r="D794">
            <v>0</v>
          </cell>
          <cell r="E794">
            <v>0</v>
          </cell>
          <cell r="F794">
            <v>9090.4696000000004</v>
          </cell>
          <cell r="I794">
            <v>0</v>
          </cell>
        </row>
        <row r="795">
          <cell r="A795">
            <v>836101</v>
          </cell>
          <cell r="B795" t="str">
            <v>RESPONSABILIDADES</v>
          </cell>
          <cell r="C795">
            <v>9090.4696000000004</v>
          </cell>
          <cell r="D795">
            <v>0</v>
          </cell>
          <cell r="E795">
            <v>0</v>
          </cell>
          <cell r="F795">
            <v>9090.4696000000004</v>
          </cell>
          <cell r="I795">
            <v>0</v>
          </cell>
        </row>
        <row r="796">
          <cell r="A796">
            <v>8390</v>
          </cell>
          <cell r="B796" t="str">
            <v>OTRAS CUENTAS DEUDORAS DE CONTROL</v>
          </cell>
          <cell r="C796">
            <v>7183019.517</v>
          </cell>
          <cell r="D796">
            <v>562758848.30599999</v>
          </cell>
          <cell r="E796">
            <v>13078644.946</v>
          </cell>
          <cell r="F796">
            <v>556863222.87699997</v>
          </cell>
          <cell r="I796">
            <v>549680203.36000001</v>
          </cell>
        </row>
        <row r="797">
          <cell r="A797">
            <v>839001</v>
          </cell>
          <cell r="B797" t="str">
            <v>ACUERDOS DE PAGOS</v>
          </cell>
          <cell r="C797">
            <v>0</v>
          </cell>
          <cell r="D797">
            <v>0</v>
          </cell>
          <cell r="E797">
            <v>0</v>
          </cell>
          <cell r="F797">
            <v>0</v>
          </cell>
          <cell r="I797">
            <v>0</v>
          </cell>
        </row>
        <row r="798">
          <cell r="A798">
            <v>839090</v>
          </cell>
          <cell r="B798" t="str">
            <v>OTRAS CUENTAS DEUDORAS DE CONTROL</v>
          </cell>
          <cell r="C798">
            <v>7183019.517</v>
          </cell>
          <cell r="D798">
            <v>562758848.30599999</v>
          </cell>
          <cell r="E798">
            <v>13078644.946</v>
          </cell>
          <cell r="F798">
            <v>556863222.87699997</v>
          </cell>
          <cell r="I798">
            <v>549680203.36000001</v>
          </cell>
        </row>
        <row r="799">
          <cell r="A799">
            <v>89</v>
          </cell>
          <cell r="B799" t="str">
            <v>DEUDORAS POR CONTRA (CR)</v>
          </cell>
          <cell r="C799">
            <v>-725172804.27316999</v>
          </cell>
          <cell r="D799">
            <v>25771196.085000001</v>
          </cell>
          <cell r="E799">
            <v>570404139.86000001</v>
          </cell>
          <cell r="F799">
            <v>-1269805748.0481699</v>
          </cell>
          <cell r="I799">
            <v>-544632943.77499998</v>
          </cell>
        </row>
        <row r="800">
          <cell r="A800">
            <v>8905</v>
          </cell>
          <cell r="B800" t="str">
            <v>DERECHOS CONTINGENTES</v>
          </cell>
          <cell r="C800">
            <v>-16173886.168</v>
          </cell>
          <cell r="D800">
            <v>0</v>
          </cell>
          <cell r="E800">
            <v>0</v>
          </cell>
          <cell r="F800">
            <v>-16173886.168</v>
          </cell>
          <cell r="I800">
            <v>0</v>
          </cell>
        </row>
        <row r="801">
          <cell r="A801">
            <v>890506</v>
          </cell>
          <cell r="B801" t="str">
            <v>LITIGIOS Y DEMANDAS</v>
          </cell>
          <cell r="C801">
            <v>-16173886.168</v>
          </cell>
          <cell r="D801">
            <v>0</v>
          </cell>
          <cell r="E801">
            <v>0</v>
          </cell>
          <cell r="F801">
            <v>-16173886.168</v>
          </cell>
          <cell r="I801">
            <v>0</v>
          </cell>
        </row>
        <row r="802">
          <cell r="A802">
            <v>8910</v>
          </cell>
          <cell r="B802" t="str">
            <v>DEUDORAS FISCALES POR CONTRA (CR)</v>
          </cell>
          <cell r="C802">
            <v>-701805808.11856997</v>
          </cell>
          <cell r="D802">
            <v>12692551.139</v>
          </cell>
          <cell r="E802">
            <v>7645291.5539999995</v>
          </cell>
          <cell r="F802">
            <v>-696758548.53356993</v>
          </cell>
          <cell r="I802">
            <v>5047259.5850000009</v>
          </cell>
        </row>
        <row r="803">
          <cell r="A803">
            <v>891001</v>
          </cell>
          <cell r="B803" t="str">
            <v>DEUDORAS FISCALES POR CONTRA (CR)</v>
          </cell>
          <cell r="C803">
            <v>-701805808.11856997</v>
          </cell>
          <cell r="D803">
            <v>12692551.139</v>
          </cell>
          <cell r="E803">
            <v>7645291.5539999995</v>
          </cell>
          <cell r="F803">
            <v>-696758548.53356993</v>
          </cell>
          <cell r="I803">
            <v>5047259.5850000009</v>
          </cell>
        </row>
        <row r="804">
          <cell r="A804">
            <v>89100101</v>
          </cell>
          <cell r="B804" t="str">
            <v>DEUDORAS FISCALES POR  CONTRA</v>
          </cell>
          <cell r="C804">
            <v>-701805808.11856997</v>
          </cell>
          <cell r="D804">
            <v>12692551.139</v>
          </cell>
          <cell r="E804">
            <v>272996.92300000001</v>
          </cell>
          <cell r="F804">
            <v>-689386253.90256989</v>
          </cell>
          <cell r="I804">
            <v>12419554.216</v>
          </cell>
        </row>
        <row r="805">
          <cell r="A805">
            <v>89100103</v>
          </cell>
          <cell r="B805" t="str">
            <v>CUENTAS DEL PATRIMONIO</v>
          </cell>
          <cell r="C805">
            <v>0</v>
          </cell>
          <cell r="D805">
            <v>0</v>
          </cell>
          <cell r="E805">
            <v>7372294.6310000001</v>
          </cell>
          <cell r="F805">
            <v>-7372294.6310000001</v>
          </cell>
          <cell r="I805">
            <v>-7372294.6310000001</v>
          </cell>
        </row>
        <row r="806">
          <cell r="A806">
            <v>8915</v>
          </cell>
          <cell r="B806" t="str">
            <v>DEUDORAS DE CONTROL POR CONTRA (CR)</v>
          </cell>
          <cell r="C806">
            <v>-7193109.9866000004</v>
          </cell>
          <cell r="D806">
            <v>13078644.946</v>
          </cell>
          <cell r="E806">
            <v>562758848.30599999</v>
          </cell>
          <cell r="F806">
            <v>-556873313.34659994</v>
          </cell>
          <cell r="I806">
            <v>-549680203.36000001</v>
          </cell>
        </row>
        <row r="807">
          <cell r="A807">
            <v>891506</v>
          </cell>
          <cell r="B807" t="str">
            <v>ACTIVOS DEPRECIADOS AGOTADOS O AMORTIZAD</v>
          </cell>
          <cell r="C807">
            <v>-1000</v>
          </cell>
          <cell r="D807">
            <v>0</v>
          </cell>
          <cell r="E807">
            <v>0</v>
          </cell>
          <cell r="F807">
            <v>-1000</v>
          </cell>
          <cell r="I807">
            <v>0</v>
          </cell>
        </row>
        <row r="808">
          <cell r="A808">
            <v>891521</v>
          </cell>
          <cell r="B808" t="str">
            <v>RESPONSABILIDADES</v>
          </cell>
          <cell r="C808">
            <v>-9090.4696000000004</v>
          </cell>
          <cell r="D808">
            <v>0</v>
          </cell>
          <cell r="E808">
            <v>0</v>
          </cell>
          <cell r="F808">
            <v>-9090.4696000000004</v>
          </cell>
          <cell r="I808">
            <v>0</v>
          </cell>
        </row>
        <row r="809">
          <cell r="A809">
            <v>891590</v>
          </cell>
          <cell r="B809" t="str">
            <v>OTRAS  CUENTAS DEUDORAS DE CONTROL (CR)</v>
          </cell>
          <cell r="C809">
            <v>-7183019.517</v>
          </cell>
          <cell r="D809">
            <v>13078644.946</v>
          </cell>
          <cell r="E809">
            <v>562758848.30599999</v>
          </cell>
          <cell r="F809">
            <v>-556863222.87699997</v>
          </cell>
          <cell r="I809">
            <v>-549680203.36000001</v>
          </cell>
        </row>
        <row r="810">
          <cell r="A810">
            <v>9</v>
          </cell>
          <cell r="B810" t="str">
            <v>CUENTAS DE ORDEN ACREEDORAS</v>
          </cell>
          <cell r="C810">
            <v>0</v>
          </cell>
          <cell r="D810">
            <v>14294887.6064</v>
          </cell>
          <cell r="E810">
            <v>14294887.6064</v>
          </cell>
          <cell r="F810">
            <v>0</v>
          </cell>
          <cell r="I810">
            <v>0</v>
          </cell>
        </row>
        <row r="811">
          <cell r="A811">
            <v>91</v>
          </cell>
          <cell r="B811" t="str">
            <v>RESPONSABILIDADES CONTINGENTES</v>
          </cell>
          <cell r="C811">
            <v>-11456961.8674</v>
          </cell>
          <cell r="D811">
            <v>2555371.7644000002</v>
          </cell>
          <cell r="E811">
            <v>11739515.842</v>
          </cell>
          <cell r="F811">
            <v>-20641105.945</v>
          </cell>
          <cell r="I811">
            <v>-9184144.0776000004</v>
          </cell>
        </row>
        <row r="812">
          <cell r="A812">
            <v>9120</v>
          </cell>
          <cell r="B812" t="str">
            <v>LITIGIOS Y DEMANDAS</v>
          </cell>
          <cell r="C812">
            <v>-11456961.8674</v>
          </cell>
          <cell r="D812">
            <v>2555371.7644000002</v>
          </cell>
          <cell r="E812">
            <v>11739515.842</v>
          </cell>
          <cell r="F812">
            <v>-20641105.945</v>
          </cell>
          <cell r="I812">
            <v>-9184144.0776000004</v>
          </cell>
        </row>
        <row r="813">
          <cell r="A813">
            <v>912001</v>
          </cell>
          <cell r="B813" t="str">
            <v>CIVILES</v>
          </cell>
          <cell r="C813">
            <v>-900546.77</v>
          </cell>
          <cell r="D813">
            <v>0</v>
          </cell>
          <cell r="E813">
            <v>11739515.842</v>
          </cell>
          <cell r="F813">
            <v>-12640062.612</v>
          </cell>
          <cell r="I813">
            <v>-11739515.842</v>
          </cell>
        </row>
        <row r="814">
          <cell r="A814">
            <v>912002</v>
          </cell>
          <cell r="B814" t="str">
            <v>LABORALES</v>
          </cell>
          <cell r="C814">
            <v>-1692000</v>
          </cell>
          <cell r="D814">
            <v>1135000</v>
          </cell>
          <cell r="E814">
            <v>0</v>
          </cell>
          <cell r="F814">
            <v>-557000</v>
          </cell>
          <cell r="I814">
            <v>1135000</v>
          </cell>
        </row>
        <row r="815">
          <cell r="A815">
            <v>912004</v>
          </cell>
          <cell r="B815" t="str">
            <v>ADMINISTRATIVO</v>
          </cell>
          <cell r="C815">
            <v>-8864415.0974000003</v>
          </cell>
          <cell r="D815">
            <v>1420371.7644</v>
          </cell>
          <cell r="E815">
            <v>0</v>
          </cell>
          <cell r="F815">
            <v>-7444043.3329999996</v>
          </cell>
          <cell r="I815">
            <v>1420371.7644</v>
          </cell>
        </row>
        <row r="816">
          <cell r="A816">
            <v>92</v>
          </cell>
          <cell r="B816" t="str">
            <v>ACREEDORAS FISCALES</v>
          </cell>
          <cell r="C816">
            <v>-703875395.52828002</v>
          </cell>
          <cell r="D816">
            <v>0</v>
          </cell>
          <cell r="E816">
            <v>0</v>
          </cell>
          <cell r="F816">
            <v>-703875395.52828002</v>
          </cell>
          <cell r="I816">
            <v>0</v>
          </cell>
        </row>
        <row r="817">
          <cell r="A817">
            <v>9290</v>
          </cell>
          <cell r="B817" t="str">
            <v>ACREEDORAS FISCALES</v>
          </cell>
          <cell r="C817">
            <v>-703875395.52828002</v>
          </cell>
          <cell r="D817">
            <v>0</v>
          </cell>
          <cell r="E817">
            <v>0</v>
          </cell>
          <cell r="F817">
            <v>-703875395.52828002</v>
          </cell>
          <cell r="I817">
            <v>0</v>
          </cell>
        </row>
        <row r="818">
          <cell r="A818">
            <v>929001</v>
          </cell>
          <cell r="B818" t="str">
            <v>ACREEDORAS FISCALES</v>
          </cell>
          <cell r="C818">
            <v>-703875395.52828002</v>
          </cell>
          <cell r="D818">
            <v>0</v>
          </cell>
          <cell r="E818">
            <v>0</v>
          </cell>
          <cell r="F818">
            <v>-703875395.52828002</v>
          </cell>
          <cell r="I818">
            <v>0</v>
          </cell>
        </row>
        <row r="819">
          <cell r="A819">
            <v>93</v>
          </cell>
          <cell r="B819" t="str">
            <v>ACREEDORAS DE CONTROL</v>
          </cell>
          <cell r="C819">
            <v>-501001.50599999999</v>
          </cell>
          <cell r="D819">
            <v>0</v>
          </cell>
          <cell r="E819">
            <v>0</v>
          </cell>
          <cell r="F819">
            <v>-501001.50599999999</v>
          </cell>
          <cell r="I819">
            <v>0</v>
          </cell>
        </row>
        <row r="820">
          <cell r="A820">
            <v>9390</v>
          </cell>
          <cell r="B820" t="str">
            <v>OTRAS CUENTAS ACREEDORAS DE CONTROL</v>
          </cell>
          <cell r="C820">
            <v>-501001.50599999999</v>
          </cell>
          <cell r="D820">
            <v>0</v>
          </cell>
          <cell r="E820">
            <v>0</v>
          </cell>
          <cell r="F820">
            <v>-501001.50599999999</v>
          </cell>
          <cell r="I820">
            <v>0</v>
          </cell>
        </row>
        <row r="821">
          <cell r="A821">
            <v>939090</v>
          </cell>
          <cell r="B821" t="str">
            <v>OTRAS CUENTAS ACREEDORAS DE CONTROL</v>
          </cell>
          <cell r="C821">
            <v>-501001.50599999999</v>
          </cell>
          <cell r="D821">
            <v>0</v>
          </cell>
          <cell r="E821">
            <v>0</v>
          </cell>
          <cell r="F821">
            <v>-501001.50599999999</v>
          </cell>
          <cell r="I821">
            <v>0</v>
          </cell>
        </row>
        <row r="822">
          <cell r="A822">
            <v>99</v>
          </cell>
          <cell r="B822" t="str">
            <v>ACREEDORAS POR CONTRA (DB)</v>
          </cell>
          <cell r="C822">
            <v>715833358.90168011</v>
          </cell>
          <cell r="D822">
            <v>11739515.842</v>
          </cell>
          <cell r="E822">
            <v>2555371.7644000002</v>
          </cell>
          <cell r="F822">
            <v>725017502.97927999</v>
          </cell>
          <cell r="I822">
            <v>9184144.0776000004</v>
          </cell>
        </row>
        <row r="823">
          <cell r="A823">
            <v>9905</v>
          </cell>
          <cell r="B823" t="str">
            <v>RESPONSABILIDADES CONTINGENTES POR CONTRA</v>
          </cell>
          <cell r="C823">
            <v>11456961.8674</v>
          </cell>
          <cell r="D823">
            <v>0</v>
          </cell>
          <cell r="E823">
            <v>0</v>
          </cell>
          <cell r="F823">
            <v>11456961.8674</v>
          </cell>
          <cell r="I823">
            <v>0</v>
          </cell>
        </row>
        <row r="824">
          <cell r="A824">
            <v>990505</v>
          </cell>
          <cell r="B824" t="str">
            <v>LITIGIOS Y DEMANDAS</v>
          </cell>
          <cell r="C824">
            <v>11456961.8674</v>
          </cell>
          <cell r="D824">
            <v>0</v>
          </cell>
          <cell r="E824">
            <v>0</v>
          </cell>
          <cell r="F824">
            <v>11456961.8674</v>
          </cell>
          <cell r="I824">
            <v>0</v>
          </cell>
        </row>
        <row r="825">
          <cell r="A825">
            <v>9910</v>
          </cell>
          <cell r="B825" t="str">
            <v>ACREEDORAS FISCALES POR CONTRA (DB)</v>
          </cell>
          <cell r="C825">
            <v>703875395.52828002</v>
          </cell>
          <cell r="D825">
            <v>11739515.842</v>
          </cell>
          <cell r="E825">
            <v>2555371.7644000002</v>
          </cell>
          <cell r="F825">
            <v>713059539.60588002</v>
          </cell>
          <cell r="I825">
            <v>9184144.0776000004</v>
          </cell>
        </row>
        <row r="826">
          <cell r="A826">
            <v>991001</v>
          </cell>
          <cell r="B826" t="str">
            <v>ACREEDORAS FISCALES POR CONTRA (DB)</v>
          </cell>
          <cell r="C826">
            <v>703875395.52828002</v>
          </cell>
          <cell r="D826">
            <v>11739515.842</v>
          </cell>
          <cell r="E826">
            <v>2555371.7644000002</v>
          </cell>
          <cell r="F826">
            <v>713059539.60588002</v>
          </cell>
          <cell r="I826">
            <v>9184144.0776000004</v>
          </cell>
        </row>
        <row r="827">
          <cell r="A827">
            <v>9915</v>
          </cell>
          <cell r="B827" t="str">
            <v>ACRREDORAS DE CONTROL POR CONTRA (DB)</v>
          </cell>
          <cell r="C827">
            <v>501001.50599999999</v>
          </cell>
          <cell r="D827">
            <v>0</v>
          </cell>
          <cell r="E827">
            <v>0</v>
          </cell>
          <cell r="F827">
            <v>501001.50599999999</v>
          </cell>
          <cell r="I827">
            <v>0</v>
          </cell>
        </row>
        <row r="828">
          <cell r="A828">
            <v>991590</v>
          </cell>
          <cell r="B828" t="str">
            <v>ACREEDORAS DE CONTROL POR CONTRA (DB)</v>
          </cell>
          <cell r="C828">
            <v>501001.50599999999</v>
          </cell>
          <cell r="D828">
            <v>0</v>
          </cell>
          <cell r="E828">
            <v>0</v>
          </cell>
          <cell r="F828">
            <v>501001.50599999999</v>
          </cell>
          <cell r="I828">
            <v>0</v>
          </cell>
        </row>
        <row r="829">
          <cell r="A829">
            <v>999999</v>
          </cell>
          <cell r="B829" t="str">
            <v xml:space="preserve">  TOTALES </v>
          </cell>
          <cell r="C829">
            <v>0</v>
          </cell>
          <cell r="D829">
            <v>1140550373.16131</v>
          </cell>
          <cell r="E829">
            <v>1140550373.16131</v>
          </cell>
          <cell r="F829">
            <v>0</v>
          </cell>
          <cell r="I829">
            <v>0</v>
          </cell>
        </row>
        <row r="830">
          <cell r="I830">
            <v>0</v>
          </cell>
        </row>
        <row r="831">
          <cell r="I831">
            <v>0</v>
          </cell>
        </row>
        <row r="832">
          <cell r="I832">
            <v>0</v>
          </cell>
        </row>
        <row r="833">
          <cell r="A833">
            <v>580228</v>
          </cell>
          <cell r="C833">
            <v>1664.0927610000001</v>
          </cell>
          <cell r="D833">
            <v>1664.092762</v>
          </cell>
          <cell r="E833">
            <v>1664.09276</v>
          </cell>
          <cell r="I833">
            <v>1.9999999949504854E-6</v>
          </cell>
        </row>
        <row r="834">
          <cell r="I834">
            <v>0</v>
          </cell>
        </row>
        <row r="835">
          <cell r="I835">
            <v>0</v>
          </cell>
        </row>
        <row r="836">
          <cell r="I836">
            <v>0</v>
          </cell>
        </row>
        <row r="837">
          <cell r="I837">
            <v>0</v>
          </cell>
        </row>
        <row r="838">
          <cell r="I838">
            <v>0</v>
          </cell>
        </row>
        <row r="839">
          <cell r="I839">
            <v>0</v>
          </cell>
        </row>
        <row r="840">
          <cell r="I840">
            <v>0</v>
          </cell>
        </row>
        <row r="841">
          <cell r="I841">
            <v>0</v>
          </cell>
        </row>
        <row r="842">
          <cell r="I842">
            <v>0</v>
          </cell>
        </row>
        <row r="843">
          <cell r="I843">
            <v>0</v>
          </cell>
        </row>
        <row r="844">
          <cell r="I844">
            <v>0</v>
          </cell>
        </row>
        <row r="845">
          <cell r="I845">
            <v>0</v>
          </cell>
        </row>
        <row r="846">
          <cell r="I846">
            <v>0</v>
          </cell>
        </row>
        <row r="851">
          <cell r="I851">
            <v>0</v>
          </cell>
        </row>
        <row r="852">
          <cell r="A852">
            <v>75709006</v>
          </cell>
          <cell r="I852">
            <v>0</v>
          </cell>
        </row>
        <row r="853">
          <cell r="I853">
            <v>0</v>
          </cell>
        </row>
        <row r="854">
          <cell r="A854">
            <v>421090</v>
          </cell>
          <cell r="I854">
            <v>0</v>
          </cell>
        </row>
        <row r="855">
          <cell r="A855">
            <v>750504</v>
          </cell>
          <cell r="I855">
            <v>0</v>
          </cell>
        </row>
        <row r="856">
          <cell r="A856">
            <v>750505</v>
          </cell>
          <cell r="I856">
            <v>0</v>
          </cell>
        </row>
        <row r="857">
          <cell r="A857">
            <v>750506</v>
          </cell>
          <cell r="I857">
            <v>0</v>
          </cell>
        </row>
        <row r="858">
          <cell r="I858">
            <v>0</v>
          </cell>
        </row>
        <row r="859">
          <cell r="A859">
            <v>750517</v>
          </cell>
          <cell r="I859">
            <v>0</v>
          </cell>
        </row>
        <row r="860">
          <cell r="A860">
            <v>750533</v>
          </cell>
          <cell r="I860">
            <v>0</v>
          </cell>
        </row>
        <row r="861">
          <cell r="A861">
            <v>750539</v>
          </cell>
          <cell r="I861">
            <v>0</v>
          </cell>
        </row>
        <row r="862">
          <cell r="A862">
            <v>750541</v>
          </cell>
          <cell r="I862">
            <v>0</v>
          </cell>
        </row>
        <row r="863">
          <cell r="A863">
            <v>750543</v>
          </cell>
          <cell r="I863">
            <v>0</v>
          </cell>
        </row>
        <row r="864">
          <cell r="I864">
            <v>0</v>
          </cell>
        </row>
        <row r="865">
          <cell r="I865">
            <v>0</v>
          </cell>
        </row>
        <row r="866">
          <cell r="A866">
            <v>751013</v>
          </cell>
          <cell r="I866">
            <v>0</v>
          </cell>
        </row>
        <row r="867">
          <cell r="A867">
            <v>751015</v>
          </cell>
          <cell r="I867">
            <v>0</v>
          </cell>
        </row>
        <row r="868">
          <cell r="A868">
            <v>751024</v>
          </cell>
          <cell r="I868">
            <v>0</v>
          </cell>
        </row>
        <row r="869">
          <cell r="A869">
            <v>751027</v>
          </cell>
          <cell r="I869">
            <v>0</v>
          </cell>
        </row>
        <row r="870">
          <cell r="A870">
            <v>751041</v>
          </cell>
          <cell r="I870">
            <v>0</v>
          </cell>
        </row>
        <row r="871">
          <cell r="A871">
            <v>751704</v>
          </cell>
          <cell r="I871">
            <v>0</v>
          </cell>
        </row>
        <row r="872">
          <cell r="I872">
            <v>0</v>
          </cell>
        </row>
        <row r="873">
          <cell r="I873">
            <v>0</v>
          </cell>
        </row>
        <row r="874">
          <cell r="A874">
            <v>753007</v>
          </cell>
          <cell r="I874">
            <v>0</v>
          </cell>
        </row>
        <row r="875">
          <cell r="A875">
            <v>753011</v>
          </cell>
          <cell r="I875">
            <v>0</v>
          </cell>
        </row>
        <row r="876">
          <cell r="I876">
            <v>0</v>
          </cell>
        </row>
        <row r="877">
          <cell r="I877">
            <v>0</v>
          </cell>
        </row>
        <row r="878">
          <cell r="A878">
            <v>754003</v>
          </cell>
          <cell r="I878">
            <v>0</v>
          </cell>
        </row>
        <row r="879">
          <cell r="A879">
            <v>754008</v>
          </cell>
          <cell r="I879">
            <v>0</v>
          </cell>
        </row>
        <row r="880">
          <cell r="A880">
            <v>754011</v>
          </cell>
          <cell r="I880">
            <v>0</v>
          </cell>
        </row>
        <row r="881">
          <cell r="A881">
            <v>754090</v>
          </cell>
          <cell r="I881">
            <v>0</v>
          </cell>
        </row>
        <row r="882">
          <cell r="I882">
            <v>0</v>
          </cell>
        </row>
        <row r="883">
          <cell r="I883">
            <v>0</v>
          </cell>
        </row>
        <row r="884">
          <cell r="A884">
            <v>756505</v>
          </cell>
          <cell r="I884">
            <v>0</v>
          </cell>
        </row>
        <row r="885">
          <cell r="A885">
            <v>756510</v>
          </cell>
          <cell r="I885">
            <v>0</v>
          </cell>
        </row>
        <row r="886">
          <cell r="I886">
            <v>0</v>
          </cell>
        </row>
        <row r="887">
          <cell r="A887">
            <v>755005</v>
          </cell>
          <cell r="I887">
            <v>0</v>
          </cell>
        </row>
        <row r="888">
          <cell r="A888">
            <v>755014</v>
          </cell>
          <cell r="I888">
            <v>0</v>
          </cell>
        </row>
        <row r="889">
          <cell r="A889">
            <v>756012</v>
          </cell>
          <cell r="I889">
            <v>0</v>
          </cell>
        </row>
        <row r="890">
          <cell r="I890">
            <v>0</v>
          </cell>
        </row>
        <row r="891">
          <cell r="A891">
            <v>510133</v>
          </cell>
          <cell r="I891">
            <v>0</v>
          </cell>
        </row>
        <row r="892">
          <cell r="A892">
            <v>510147</v>
          </cell>
          <cell r="I892">
            <v>0</v>
          </cell>
        </row>
        <row r="893">
          <cell r="A893">
            <v>510201</v>
          </cell>
          <cell r="I893">
            <v>0</v>
          </cell>
        </row>
        <row r="894">
          <cell r="A894">
            <v>510306</v>
          </cell>
          <cell r="I894">
            <v>0</v>
          </cell>
        </row>
        <row r="895">
          <cell r="I895">
            <v>0</v>
          </cell>
        </row>
        <row r="896">
          <cell r="A896">
            <v>511127</v>
          </cell>
          <cell r="I896">
            <v>0</v>
          </cell>
        </row>
        <row r="897">
          <cell r="A897">
            <v>511137</v>
          </cell>
          <cell r="I897">
            <v>0</v>
          </cell>
        </row>
        <row r="898">
          <cell r="A898">
            <v>511156</v>
          </cell>
          <cell r="I898">
            <v>0</v>
          </cell>
        </row>
        <row r="901">
          <cell r="A901">
            <v>512011</v>
          </cell>
        </row>
        <row r="902">
          <cell r="A902">
            <v>512090</v>
          </cell>
        </row>
        <row r="904">
          <cell r="A904">
            <v>530606</v>
          </cell>
        </row>
        <row r="906">
          <cell r="A906">
            <v>530701</v>
          </cell>
        </row>
        <row r="907">
          <cell r="A907">
            <v>530708</v>
          </cell>
        </row>
        <row r="908">
          <cell r="A908">
            <v>530711</v>
          </cell>
        </row>
        <row r="909">
          <cell r="A909">
            <v>533002</v>
          </cell>
        </row>
        <row r="910">
          <cell r="A910">
            <v>534402</v>
          </cell>
        </row>
        <row r="911">
          <cell r="A911">
            <v>480536</v>
          </cell>
        </row>
        <row r="912">
          <cell r="A912">
            <v>480572</v>
          </cell>
        </row>
        <row r="914">
          <cell r="A914">
            <v>531401</v>
          </cell>
        </row>
        <row r="915">
          <cell r="A915">
            <v>753510</v>
          </cell>
        </row>
        <row r="924">
          <cell r="A924">
            <v>751019</v>
          </cell>
          <cell r="B924" t="str">
            <v>VIATICOS Y GASTOS DE VIAJE CONTRATISTAS</v>
          </cell>
        </row>
        <row r="925">
          <cell r="A925">
            <v>751707</v>
          </cell>
          <cell r="B925" t="str">
            <v>FLOTA Y EQUIPO DE TRANSPORTE</v>
          </cell>
        </row>
        <row r="926">
          <cell r="A926">
            <v>753001</v>
          </cell>
          <cell r="B926" t="str">
            <v>Compras en bloque y/o a largo plazo</v>
          </cell>
        </row>
        <row r="927">
          <cell r="A927">
            <v>753002</v>
          </cell>
          <cell r="B927" t="str">
            <v xml:space="preserve">Compras en bolsa  y/o a corto plazo </v>
          </cell>
        </row>
        <row r="928">
          <cell r="A928">
            <v>7530050203</v>
          </cell>
          <cell r="B928" t="str">
            <v>Manejo comercial y financiero del servicio - LAC STR OR - 753007</v>
          </cell>
        </row>
        <row r="929">
          <cell r="A929">
            <v>754012</v>
          </cell>
          <cell r="B929" t="str">
            <v>REPARACIONES DE EQUIPO DE COMPUTACIÓN Y COMUNICACIÓN</v>
          </cell>
        </row>
        <row r="930">
          <cell r="A930">
            <v>756002</v>
          </cell>
          <cell r="B930" t="str">
            <v>DE CUMPLIMIENTO</v>
          </cell>
        </row>
        <row r="931">
          <cell r="A931">
            <v>757003</v>
          </cell>
          <cell r="B931" t="str">
            <v>CASINO Y CAFETERÍA</v>
          </cell>
        </row>
        <row r="932">
          <cell r="A932">
            <v>510190</v>
          </cell>
          <cell r="B932" t="str">
            <v>OTROS SUELDOS Y SALARIOS</v>
          </cell>
        </row>
        <row r="933">
          <cell r="A933">
            <v>530234</v>
          </cell>
          <cell r="B933" t="str">
            <v>INVERSIONES PATRIMONIALES EN ENTIDADES N</v>
          </cell>
        </row>
        <row r="934">
          <cell r="A934">
            <v>533003</v>
          </cell>
          <cell r="B934" t="str">
            <v>REDES LINEAS Y CABLES</v>
          </cell>
        </row>
        <row r="935">
          <cell r="A935">
            <v>534406</v>
          </cell>
          <cell r="B935" t="str">
            <v>BIENES INMUEBLES ENTREGADOS EN COMODATO</v>
          </cell>
        </row>
        <row r="936">
          <cell r="A936">
            <v>580142</v>
          </cell>
          <cell r="B936" t="str">
            <v>OPERACIONES DE FINANCIAM EXTERNAS DE LP</v>
          </cell>
        </row>
        <row r="937">
          <cell r="A937" t="str">
            <v>510209-NOP</v>
          </cell>
          <cell r="B937" t="str">
            <v>AMORTIZ.CALCULO ACTUARIAL PENSIONES ACTU</v>
          </cell>
        </row>
        <row r="938">
          <cell r="A938">
            <v>581588</v>
          </cell>
          <cell r="B938" t="str">
            <v>GASTOS DE ADMINISTRACION</v>
          </cell>
        </row>
        <row r="939">
          <cell r="A939">
            <v>590501</v>
          </cell>
          <cell r="B939" t="str">
            <v>Cierre de ingresos, gastos y costos</v>
          </cell>
        </row>
        <row r="948">
          <cell r="A948">
            <v>7530010101</v>
          </cell>
          <cell r="B948" t="str">
            <v>Compras en bloque y/o a largo plazo MERCADO REGULADO</v>
          </cell>
        </row>
        <row r="949">
          <cell r="A949">
            <v>7530010102</v>
          </cell>
          <cell r="B949" t="str">
            <v>Compras en bloque y/o a largo plazo MERCADO NO REGULADO</v>
          </cell>
        </row>
        <row r="950">
          <cell r="A950">
            <v>7530020101</v>
          </cell>
          <cell r="B950" t="str">
            <v>Compras en bolsa  y/o a corto plazo MERCADO REGULADO</v>
          </cell>
        </row>
        <row r="951">
          <cell r="A951">
            <v>7530020102</v>
          </cell>
          <cell r="B951" t="str">
            <v>Compras en bolsa  y/o a corto plazo MERCADO NO REGULADO</v>
          </cell>
        </row>
        <row r="952">
          <cell r="A952">
            <v>22275700104</v>
          </cell>
          <cell r="B952" t="str">
            <v>CONTRATOS OUTSOURCING - CAID</v>
          </cell>
        </row>
        <row r="953">
          <cell r="A953">
            <v>22275700104</v>
          </cell>
          <cell r="B953" t="str">
            <v>CONTRATOS OUTSOURCING - CARTERA</v>
          </cell>
        </row>
        <row r="954">
          <cell r="A954">
            <v>75709003</v>
          </cell>
          <cell r="B954" t="str">
            <v>SERVICIO DE DIGITALIZACIÓN DE DATOS</v>
          </cell>
        </row>
      </sheetData>
      <sheetData sheetId="20" refreshError="1">
        <row r="1">
          <cell r="A1" t="str">
            <v>CENS</v>
          </cell>
        </row>
        <row r="2">
          <cell r="A2" t="str">
            <v>BALANCE DE PRUEBA</v>
          </cell>
          <cell r="C2" t="str">
            <v>Abril</v>
          </cell>
        </row>
        <row r="4">
          <cell r="A4" t="str">
            <v>COPIAR LOS ESTADOS FINANCIEROS COMPLETOS DE CADA MES DESDE LA COLUMNA A HASTA LA COLUMANA M</v>
          </cell>
        </row>
        <row r="7">
          <cell r="A7" t="str">
            <v>CUENTAS</v>
          </cell>
          <cell r="B7" t="str">
            <v>NOMBRE</v>
          </cell>
          <cell r="C7" t="str">
            <v>SALDO ANTERIOR</v>
          </cell>
          <cell r="D7" t="str">
            <v>MOVIMIENTO DEBITO</v>
          </cell>
          <cell r="E7" t="str">
            <v>MOVIMIENTO CREDITO</v>
          </cell>
          <cell r="F7" t="str">
            <v>NUEVOSALDO</v>
          </cell>
          <cell r="I7" t="str">
            <v>MES</v>
          </cell>
        </row>
        <row r="8">
          <cell r="A8">
            <v>1</v>
          </cell>
          <cell r="B8" t="str">
            <v>ACTIVO</v>
          </cell>
          <cell r="C8">
            <v>1103819034.6356201</v>
          </cell>
          <cell r="D8">
            <v>228606687.59120998</v>
          </cell>
          <cell r="E8">
            <v>231692296.71254998</v>
          </cell>
          <cell r="F8">
            <v>1100733425.5142801</v>
          </cell>
          <cell r="I8">
            <v>-3085609.1213400066</v>
          </cell>
        </row>
        <row r="9">
          <cell r="A9">
            <v>11</v>
          </cell>
          <cell r="B9" t="str">
            <v>EFECTIVO</v>
          </cell>
          <cell r="C9">
            <v>59522649.711070001</v>
          </cell>
          <cell r="D9">
            <v>118386922.47580999</v>
          </cell>
          <cell r="E9">
            <v>129067695.46102999</v>
          </cell>
          <cell r="F9">
            <v>48841876.725850001</v>
          </cell>
          <cell r="I9">
            <v>-10680772.98522</v>
          </cell>
        </row>
        <row r="10">
          <cell r="A10">
            <v>1105</v>
          </cell>
          <cell r="B10" t="str">
            <v>CAJA</v>
          </cell>
          <cell r="C10">
            <v>11105.2</v>
          </cell>
          <cell r="D10">
            <v>33250694.054000001</v>
          </cell>
          <cell r="E10">
            <v>33234626.054000001</v>
          </cell>
          <cell r="F10">
            <v>27173.200000000001</v>
          </cell>
          <cell r="I10">
            <v>16068</v>
          </cell>
        </row>
        <row r="11">
          <cell r="A11">
            <v>110501</v>
          </cell>
          <cell r="B11" t="str">
            <v>CAJA PRINCIPAL</v>
          </cell>
          <cell r="C11">
            <v>0</v>
          </cell>
          <cell r="D11">
            <v>33234626.054000001</v>
          </cell>
          <cell r="E11">
            <v>33234626.054000001</v>
          </cell>
          <cell r="F11">
            <v>0</v>
          </cell>
          <cell r="I11">
            <v>0</v>
          </cell>
        </row>
        <row r="12">
          <cell r="A12">
            <v>110502</v>
          </cell>
          <cell r="B12" t="str">
            <v>CAJAS MENORES</v>
          </cell>
          <cell r="C12">
            <v>11105.2</v>
          </cell>
          <cell r="D12">
            <v>16068</v>
          </cell>
          <cell r="E12">
            <v>0</v>
          </cell>
          <cell r="F12">
            <v>27173.200000000001</v>
          </cell>
          <cell r="I12">
            <v>16068</v>
          </cell>
        </row>
        <row r="13">
          <cell r="A13">
            <v>1110</v>
          </cell>
          <cell r="B13" t="str">
            <v>DEPOSITOS EN INSTITUCIONES FINANCIERAS</v>
          </cell>
          <cell r="C13">
            <v>59511544.511069998</v>
          </cell>
          <cell r="D13">
            <v>85136228.421810001</v>
          </cell>
          <cell r="E13">
            <v>95833069.407030001</v>
          </cell>
          <cell r="F13">
            <v>48814703.525849998</v>
          </cell>
          <cell r="I13">
            <v>-10696840.98522</v>
          </cell>
        </row>
        <row r="14">
          <cell r="A14">
            <v>111005</v>
          </cell>
          <cell r="B14" t="str">
            <v>CUENTAS CORRIENTES</v>
          </cell>
          <cell r="C14">
            <v>3633809.5464299996</v>
          </cell>
          <cell r="D14">
            <v>52082208.405000001</v>
          </cell>
          <cell r="E14">
            <v>52691247.743699998</v>
          </cell>
          <cell r="F14">
            <v>3024770.2077299999</v>
          </cell>
          <cell r="I14">
            <v>-609039.33869999647</v>
          </cell>
        </row>
        <row r="15">
          <cell r="A15">
            <v>11100503</v>
          </cell>
          <cell r="B15" t="str">
            <v>BANCO DAVIVIENDA S.A.  66169999472</v>
          </cell>
          <cell r="C15">
            <v>333834.21716</v>
          </cell>
          <cell r="D15">
            <v>36166297</v>
          </cell>
          <cell r="E15">
            <v>36463771.279800005</v>
          </cell>
          <cell r="F15">
            <v>36359.937359999996</v>
          </cell>
          <cell r="I15">
            <v>-297474.27980000526</v>
          </cell>
        </row>
        <row r="16">
          <cell r="A16">
            <v>11100504</v>
          </cell>
          <cell r="B16" t="str">
            <v>BANCO DAVIVIENDA S.A.  66169999712</v>
          </cell>
          <cell r="C16">
            <v>317327.07316999999</v>
          </cell>
          <cell r="D16">
            <v>14844364.914120002</v>
          </cell>
          <cell r="E16">
            <v>14773572.570969999</v>
          </cell>
          <cell r="F16">
            <v>388119.41632000002</v>
          </cell>
          <cell r="I16">
            <v>70792.343150002882</v>
          </cell>
        </row>
        <row r="17">
          <cell r="A17">
            <v>11100505</v>
          </cell>
          <cell r="B17" t="str">
            <v>BANCO DE BOGOTA S.A.   260005335</v>
          </cell>
          <cell r="C17">
            <v>660625.21507000003</v>
          </cell>
          <cell r="D17">
            <v>527706.33788999997</v>
          </cell>
          <cell r="E17">
            <v>10578.727999999999</v>
          </cell>
          <cell r="F17">
            <v>1177752.8249600001</v>
          </cell>
          <cell r="I17">
            <v>517127.60988999996</v>
          </cell>
        </row>
        <row r="18">
          <cell r="A18">
            <v>11100506</v>
          </cell>
          <cell r="B18" t="str">
            <v>BANCO DE OCCIDENTE S.A.  600014146</v>
          </cell>
          <cell r="C18">
            <v>20346.927190000002</v>
          </cell>
          <cell r="D18">
            <v>95506.73</v>
          </cell>
          <cell r="E18">
            <v>36282.849689999995</v>
          </cell>
          <cell r="F18">
            <v>79570.807499999995</v>
          </cell>
          <cell r="I18">
            <v>59223.88031</v>
          </cell>
        </row>
        <row r="19">
          <cell r="A19">
            <v>11100508</v>
          </cell>
          <cell r="B19" t="str">
            <v>BANCO DE OCCIDENTE S.A.  600082374</v>
          </cell>
          <cell r="C19">
            <v>827146.00040000002</v>
          </cell>
          <cell r="D19">
            <v>575.33067000000005</v>
          </cell>
          <cell r="E19">
            <v>40.433980000000005</v>
          </cell>
          <cell r="F19">
            <v>827680.89708999998</v>
          </cell>
          <cell r="I19">
            <v>534.89669000000004</v>
          </cell>
        </row>
        <row r="20">
          <cell r="A20">
            <v>11100509</v>
          </cell>
          <cell r="B20" t="str">
            <v>BANCO OCCIDENTE S.A. 600072235 Tibú</v>
          </cell>
          <cell r="C20">
            <v>0</v>
          </cell>
          <cell r="D20">
            <v>0</v>
          </cell>
          <cell r="E20">
            <v>0</v>
          </cell>
          <cell r="F20">
            <v>0</v>
          </cell>
          <cell r="I20">
            <v>0</v>
          </cell>
        </row>
        <row r="21">
          <cell r="A21">
            <v>11100510</v>
          </cell>
          <cell r="B21" t="str">
            <v>BANCO BOGOTA S.A.  462001678 Pamplona</v>
          </cell>
          <cell r="C21">
            <v>0</v>
          </cell>
          <cell r="D21">
            <v>0</v>
          </cell>
          <cell r="E21">
            <v>0</v>
          </cell>
          <cell r="F21">
            <v>0</v>
          </cell>
          <cell r="I21">
            <v>0</v>
          </cell>
        </row>
        <row r="22">
          <cell r="A22">
            <v>11100511</v>
          </cell>
          <cell r="B22" t="str">
            <v>BANCO POPULAR S.A.  720040013 Pamplona</v>
          </cell>
          <cell r="C22">
            <v>0</v>
          </cell>
          <cell r="D22">
            <v>0</v>
          </cell>
          <cell r="E22">
            <v>0</v>
          </cell>
          <cell r="F22">
            <v>0</v>
          </cell>
          <cell r="I22">
            <v>0</v>
          </cell>
        </row>
        <row r="23">
          <cell r="A23">
            <v>11100512</v>
          </cell>
          <cell r="B23" t="str">
            <v>BANCO BOGOTA S.A.  446042566 Ocaña</v>
          </cell>
          <cell r="C23">
            <v>0</v>
          </cell>
          <cell r="D23">
            <v>0</v>
          </cell>
          <cell r="E23">
            <v>0</v>
          </cell>
          <cell r="F23">
            <v>0</v>
          </cell>
          <cell r="I23">
            <v>0</v>
          </cell>
        </row>
        <row r="24">
          <cell r="A24">
            <v>11100513</v>
          </cell>
          <cell r="B24" t="str">
            <v>BBVA COLOMBIA S.A.  306016536</v>
          </cell>
          <cell r="C24">
            <v>17246.519800000002</v>
          </cell>
          <cell r="D24">
            <v>0</v>
          </cell>
          <cell r="E24">
            <v>0</v>
          </cell>
          <cell r="F24">
            <v>17246.519800000002</v>
          </cell>
          <cell r="I24">
            <v>0</v>
          </cell>
        </row>
        <row r="25">
          <cell r="A25">
            <v>11100514</v>
          </cell>
          <cell r="B25" t="str">
            <v>BANCOLOMBIA S.A.   29758033891 Aguachica</v>
          </cell>
          <cell r="C25">
            <v>1695.1956200000002</v>
          </cell>
          <cell r="D25">
            <v>501.79</v>
          </cell>
          <cell r="E25">
            <v>2196.9856199999999</v>
          </cell>
          <cell r="F25">
            <v>0</v>
          </cell>
          <cell r="I25">
            <v>-1695.19562</v>
          </cell>
        </row>
        <row r="26">
          <cell r="A26">
            <v>11100515</v>
          </cell>
          <cell r="B26" t="str">
            <v>BANCO BOGOTA S.A.  116018094 Aguachica</v>
          </cell>
          <cell r="C26">
            <v>0</v>
          </cell>
          <cell r="D26">
            <v>0</v>
          </cell>
          <cell r="E26">
            <v>0</v>
          </cell>
          <cell r="F26">
            <v>0</v>
          </cell>
          <cell r="I26">
            <v>0</v>
          </cell>
        </row>
        <row r="27">
          <cell r="A27">
            <v>11100516</v>
          </cell>
          <cell r="B27" t="str">
            <v>BAN AGRARIO COLOMBIA SA 51700017976 Tibú</v>
          </cell>
          <cell r="C27">
            <v>2105.4581000000003</v>
          </cell>
          <cell r="D27">
            <v>0</v>
          </cell>
          <cell r="E27">
            <v>40.5</v>
          </cell>
          <cell r="F27">
            <v>2064.9581000000003</v>
          </cell>
          <cell r="I27">
            <v>-40.5</v>
          </cell>
        </row>
        <row r="28">
          <cell r="A28">
            <v>11100517</v>
          </cell>
          <cell r="B28" t="str">
            <v>BANCO CITIBANK     502937014</v>
          </cell>
          <cell r="C28">
            <v>536355.94510999997</v>
          </cell>
          <cell r="D28">
            <v>374815.30499999999</v>
          </cell>
          <cell r="E28">
            <v>500000</v>
          </cell>
          <cell r="F28">
            <v>411171.25011000002</v>
          </cell>
          <cell r="I28">
            <v>-125184.69500000001</v>
          </cell>
        </row>
        <row r="29">
          <cell r="A29">
            <v>11100521</v>
          </cell>
          <cell r="B29" t="str">
            <v>BANCO SANTANDER 489034751</v>
          </cell>
          <cell r="C29">
            <v>909186.87479999999</v>
          </cell>
          <cell r="D29">
            <v>65571.200320000004</v>
          </cell>
          <cell r="E29">
            <v>890504.73864</v>
          </cell>
          <cell r="F29">
            <v>84253.336479999998</v>
          </cell>
          <cell r="I29">
            <v>-824933.53832000005</v>
          </cell>
        </row>
        <row r="30">
          <cell r="A30">
            <v>11100522</v>
          </cell>
          <cell r="B30" t="str">
            <v>BANCO DAVIVIENDA 470169998163</v>
          </cell>
          <cell r="C30">
            <v>0</v>
          </cell>
          <cell r="D30">
            <v>0</v>
          </cell>
          <cell r="E30">
            <v>0</v>
          </cell>
          <cell r="F30">
            <v>0</v>
          </cell>
          <cell r="I30">
            <v>0</v>
          </cell>
        </row>
        <row r="31">
          <cell r="A31">
            <v>11100523</v>
          </cell>
          <cell r="B31" t="str">
            <v>BANCO  DAVIVIENDA 6616999938-1</v>
          </cell>
          <cell r="C31">
            <v>7940.1200099999996</v>
          </cell>
          <cell r="D31">
            <v>6869.7969999999996</v>
          </cell>
          <cell r="E31">
            <v>14259.656999999999</v>
          </cell>
          <cell r="F31">
            <v>550.26000999999997</v>
          </cell>
          <cell r="I31">
            <v>-7389.86</v>
          </cell>
        </row>
        <row r="32">
          <cell r="A32">
            <v>11100524</v>
          </cell>
          <cell r="B32" t="str">
            <v>BANCO SANTANDER 480-02317-6</v>
          </cell>
          <cell r="C32">
            <v>0</v>
          </cell>
          <cell r="D32">
            <v>0</v>
          </cell>
          <cell r="E32">
            <v>0</v>
          </cell>
          <cell r="F32">
            <v>0</v>
          </cell>
          <cell r="I32">
            <v>0</v>
          </cell>
        </row>
        <row r="33">
          <cell r="A33">
            <v>111006</v>
          </cell>
          <cell r="B33" t="str">
            <v>CUENTAS DE AHORROS</v>
          </cell>
          <cell r="C33">
            <v>54915882.939559996</v>
          </cell>
          <cell r="D33">
            <v>32884249.807299998</v>
          </cell>
          <cell r="E33">
            <v>42854168.408239998</v>
          </cell>
          <cell r="F33">
            <v>44945964.33862</v>
          </cell>
          <cell r="I33">
            <v>-9969918.6009400003</v>
          </cell>
        </row>
        <row r="34">
          <cell r="A34">
            <v>11100601</v>
          </cell>
          <cell r="B34" t="str">
            <v>BANCO CAJA SOCIAL S.A. 24009979907</v>
          </cell>
          <cell r="C34">
            <v>200399.42491</v>
          </cell>
          <cell r="D34">
            <v>67792.038499999995</v>
          </cell>
          <cell r="E34">
            <v>6.8040000000000003</v>
          </cell>
          <cell r="F34">
            <v>268184.65941000002</v>
          </cell>
          <cell r="I34">
            <v>67785.234499999991</v>
          </cell>
        </row>
        <row r="35">
          <cell r="A35">
            <v>11100602</v>
          </cell>
          <cell r="B35" t="str">
            <v>BANCO COLMENA S.A.  26505524368</v>
          </cell>
          <cell r="C35">
            <v>184504.01787000001</v>
          </cell>
          <cell r="D35">
            <v>147700.25177</v>
          </cell>
          <cell r="E35">
            <v>120000</v>
          </cell>
          <cell r="F35">
            <v>212204.26963999998</v>
          </cell>
          <cell r="I35">
            <v>27700.251770000003</v>
          </cell>
        </row>
        <row r="36">
          <cell r="A36">
            <v>11100603</v>
          </cell>
          <cell r="B36" t="str">
            <v>BANCO COMERCIAL AV VILLAS S.A. 953000106</v>
          </cell>
          <cell r="C36">
            <v>140757.20126</v>
          </cell>
          <cell r="D36">
            <v>108758.90762</v>
          </cell>
          <cell r="E36">
            <v>50000</v>
          </cell>
          <cell r="F36">
            <v>199516.10887999999</v>
          </cell>
          <cell r="I36">
            <v>58758.907619999998</v>
          </cell>
        </row>
        <row r="37">
          <cell r="A37">
            <v>11100604</v>
          </cell>
          <cell r="B37" t="str">
            <v>BANCO COMERCIAL GRANBANCO S.A. 158614966</v>
          </cell>
          <cell r="C37">
            <v>0</v>
          </cell>
          <cell r="D37">
            <v>0</v>
          </cell>
          <cell r="E37">
            <v>0</v>
          </cell>
          <cell r="F37">
            <v>0</v>
          </cell>
          <cell r="I37">
            <v>0</v>
          </cell>
        </row>
        <row r="38">
          <cell r="A38">
            <v>11100605</v>
          </cell>
          <cell r="B38" t="str">
            <v>BANCO DAVIVIENDA S.A.  66100656140</v>
          </cell>
          <cell r="C38">
            <v>106895.42951</v>
          </cell>
          <cell r="D38">
            <v>27.151430000000001</v>
          </cell>
          <cell r="E38">
            <v>0</v>
          </cell>
          <cell r="F38">
            <v>106922.58094</v>
          </cell>
          <cell r="I38">
            <v>27.151430000000001</v>
          </cell>
        </row>
        <row r="39">
          <cell r="A39">
            <v>11100606</v>
          </cell>
          <cell r="B39" t="str">
            <v>BANCO DAVIVIENDA S.A.  66100007625</v>
          </cell>
          <cell r="C39">
            <v>60011.322220000002</v>
          </cell>
          <cell r="D39">
            <v>545120.90659000003</v>
          </cell>
          <cell r="E39">
            <v>517000</v>
          </cell>
          <cell r="F39">
            <v>88132.228810000001</v>
          </cell>
          <cell r="I39">
            <v>28120.906590000028</v>
          </cell>
        </row>
        <row r="40">
          <cell r="A40">
            <v>11100607</v>
          </cell>
          <cell r="B40" t="str">
            <v>BANCO DAVIVIENDA S.A.  66100161703</v>
          </cell>
          <cell r="C40">
            <v>14410065.935549999</v>
          </cell>
          <cell r="D40">
            <v>28530894.193840001</v>
          </cell>
          <cell r="E40">
            <v>31995698.824419998</v>
          </cell>
          <cell r="F40">
            <v>10945261.30497</v>
          </cell>
          <cell r="I40">
            <v>-3464804.6305799969</v>
          </cell>
        </row>
        <row r="41">
          <cell r="A41">
            <v>11100608</v>
          </cell>
          <cell r="B41" t="str">
            <v>BANCO POPULAR S.A.  450720248</v>
          </cell>
          <cell r="C41">
            <v>131642.07834000001</v>
          </cell>
          <cell r="D41">
            <v>241055.318</v>
          </cell>
          <cell r="E41">
            <v>61587.538310000004</v>
          </cell>
          <cell r="F41">
            <v>311109.85802999994</v>
          </cell>
          <cell r="I41">
            <v>179467.77969</v>
          </cell>
        </row>
        <row r="42">
          <cell r="A42">
            <v>11100609</v>
          </cell>
          <cell r="B42" t="str">
            <v>BANCOLOMBIA S.A.    8803341037</v>
          </cell>
          <cell r="C42">
            <v>628655.49744000006</v>
          </cell>
          <cell r="D42">
            <v>1104907.1202400001</v>
          </cell>
          <cell r="E42">
            <v>402049.94769999996</v>
          </cell>
          <cell r="F42">
            <v>1331512.66998</v>
          </cell>
          <cell r="I42">
            <v>702857.17254000017</v>
          </cell>
        </row>
        <row r="43">
          <cell r="A43">
            <v>11100610</v>
          </cell>
          <cell r="B43" t="str">
            <v>BANCO CIAL. GRANBANCO 291605244 Ocaña</v>
          </cell>
          <cell r="C43">
            <v>0</v>
          </cell>
          <cell r="D43">
            <v>0</v>
          </cell>
          <cell r="E43">
            <v>0</v>
          </cell>
          <cell r="F43">
            <v>0</v>
          </cell>
          <cell r="I43">
            <v>0</v>
          </cell>
        </row>
        <row r="44">
          <cell r="A44">
            <v>11100611</v>
          </cell>
          <cell r="B44" t="str">
            <v>BBVA COLOMBIA S.A.  32102101248</v>
          </cell>
          <cell r="C44">
            <v>0</v>
          </cell>
          <cell r="D44">
            <v>0</v>
          </cell>
          <cell r="E44">
            <v>0</v>
          </cell>
          <cell r="F44">
            <v>0</v>
          </cell>
          <cell r="I44">
            <v>0</v>
          </cell>
        </row>
        <row r="45">
          <cell r="A45">
            <v>11100613</v>
          </cell>
          <cell r="B45" t="str">
            <v>BBVA COLOMBIA S.A.  69702055101</v>
          </cell>
          <cell r="C45">
            <v>0</v>
          </cell>
          <cell r="D45">
            <v>0</v>
          </cell>
          <cell r="E45">
            <v>0</v>
          </cell>
          <cell r="F45">
            <v>0</v>
          </cell>
          <cell r="I45">
            <v>0</v>
          </cell>
        </row>
        <row r="46">
          <cell r="A46">
            <v>11100614</v>
          </cell>
          <cell r="B46" t="str">
            <v>IFINORTE         1040008452</v>
          </cell>
          <cell r="C46">
            <v>197475.33300000001</v>
          </cell>
          <cell r="D46">
            <v>149231.05300000001</v>
          </cell>
          <cell r="E46">
            <v>198085.2</v>
          </cell>
          <cell r="F46">
            <v>148621.18599999999</v>
          </cell>
          <cell r="I46">
            <v>-48854.146999999997</v>
          </cell>
        </row>
        <row r="47">
          <cell r="A47">
            <v>11100615</v>
          </cell>
          <cell r="B47" t="str">
            <v>BANCO DAVIVIENDA S.A. 226000003161 Ocaña</v>
          </cell>
          <cell r="C47">
            <v>-2007.8076799999999</v>
          </cell>
          <cell r="D47">
            <v>0</v>
          </cell>
          <cell r="E47">
            <v>0</v>
          </cell>
          <cell r="F47">
            <v>-2007.8076799999999</v>
          </cell>
          <cell r="I47">
            <v>0</v>
          </cell>
        </row>
        <row r="48">
          <cell r="A48">
            <v>11100616</v>
          </cell>
          <cell r="B48" t="str">
            <v>BBVA COLOMBIA S.A.  32402025204 Pamplona</v>
          </cell>
          <cell r="C48">
            <v>8.1199999999999992</v>
          </cell>
          <cell r="D48">
            <v>0</v>
          </cell>
          <cell r="E48">
            <v>8.1199999999999992</v>
          </cell>
          <cell r="F48">
            <v>0</v>
          </cell>
          <cell r="I48">
            <v>-8.1199999999999992</v>
          </cell>
        </row>
        <row r="49">
          <cell r="A49">
            <v>11100617</v>
          </cell>
          <cell r="B49" t="str">
            <v>BBVA COLOMBIA S.A. 32402081421 Pamplona</v>
          </cell>
          <cell r="C49">
            <v>8.1199999999999992</v>
          </cell>
          <cell r="D49">
            <v>0</v>
          </cell>
          <cell r="E49">
            <v>8.1199999999999992</v>
          </cell>
          <cell r="F49">
            <v>0</v>
          </cell>
          <cell r="I49">
            <v>-8.1199999999999992</v>
          </cell>
        </row>
        <row r="50">
          <cell r="A50">
            <v>11100618</v>
          </cell>
          <cell r="B50" t="str">
            <v>BANCO CAJA SOCIAL S.A. 24009221019 Ocaña</v>
          </cell>
          <cell r="C50">
            <v>0</v>
          </cell>
          <cell r="D50">
            <v>0</v>
          </cell>
          <cell r="E50">
            <v>0</v>
          </cell>
          <cell r="F50">
            <v>0</v>
          </cell>
          <cell r="I50">
            <v>0</v>
          </cell>
        </row>
        <row r="51">
          <cell r="A51">
            <v>11100619</v>
          </cell>
          <cell r="B51" t="str">
            <v>BANCO COLPATRIA 1362099532</v>
          </cell>
          <cell r="C51">
            <v>356273.41862999997</v>
          </cell>
          <cell r="D51">
            <v>180894.41180999999</v>
          </cell>
          <cell r="E51">
            <v>200335.11549</v>
          </cell>
          <cell r="F51">
            <v>336832.71494999999</v>
          </cell>
          <cell r="I51">
            <v>-19440.703680000006</v>
          </cell>
        </row>
        <row r="52">
          <cell r="A52">
            <v>11100620</v>
          </cell>
          <cell r="B52" t="str">
            <v>BANCO AGRARIO COLOMBIA 51010400000</v>
          </cell>
          <cell r="C52">
            <v>2044800.3221500001</v>
          </cell>
          <cell r="D52">
            <v>1393743.148</v>
          </cell>
          <cell r="E52">
            <v>1534371.2120000001</v>
          </cell>
          <cell r="F52">
            <v>1904172.2581500001</v>
          </cell>
          <cell r="I52">
            <v>-140628.06400000001</v>
          </cell>
        </row>
        <row r="53">
          <cell r="A53">
            <v>11100622</v>
          </cell>
          <cell r="B53" t="str">
            <v>BANCO GRANAHORAR 2782055100</v>
          </cell>
          <cell r="C53">
            <v>0</v>
          </cell>
          <cell r="D53">
            <v>0</v>
          </cell>
          <cell r="E53">
            <v>0</v>
          </cell>
          <cell r="F53">
            <v>0</v>
          </cell>
          <cell r="I53">
            <v>0</v>
          </cell>
        </row>
        <row r="54">
          <cell r="A54">
            <v>11100623</v>
          </cell>
          <cell r="B54" t="str">
            <v>BANCO COLPATRIA 1371000158</v>
          </cell>
          <cell r="C54">
            <v>0</v>
          </cell>
          <cell r="D54">
            <v>0</v>
          </cell>
          <cell r="E54">
            <v>0</v>
          </cell>
          <cell r="F54">
            <v>0</v>
          </cell>
          <cell r="I54">
            <v>0</v>
          </cell>
        </row>
        <row r="55">
          <cell r="A55">
            <v>11100625</v>
          </cell>
          <cell r="B55" t="str">
            <v>BBVA 697020005501 SUCURSAL CUCUTA</v>
          </cell>
          <cell r="C55">
            <v>286625.10327999998</v>
          </cell>
          <cell r="D55">
            <v>110558.772</v>
          </cell>
          <cell r="E55">
            <v>29.931000000000001</v>
          </cell>
          <cell r="F55">
            <v>397153.94428</v>
          </cell>
          <cell r="I55">
            <v>110528.841</v>
          </cell>
        </row>
        <row r="56">
          <cell r="A56">
            <v>11100626</v>
          </cell>
          <cell r="B56" t="str">
            <v>BANCO DAVIVIENDA S.A.  680000000718 Pamp</v>
          </cell>
          <cell r="C56">
            <v>0</v>
          </cell>
          <cell r="D56">
            <v>0</v>
          </cell>
          <cell r="E56">
            <v>0</v>
          </cell>
          <cell r="F56">
            <v>0</v>
          </cell>
          <cell r="I56">
            <v>0</v>
          </cell>
        </row>
        <row r="57">
          <cell r="A57">
            <v>11100627</v>
          </cell>
          <cell r="B57" t="str">
            <v>BANCO DAVIVIENDA S.A. 67370000977 Aguach</v>
          </cell>
          <cell r="C57">
            <v>0</v>
          </cell>
          <cell r="D57">
            <v>0</v>
          </cell>
          <cell r="E57">
            <v>0</v>
          </cell>
          <cell r="F57">
            <v>0</v>
          </cell>
          <cell r="I57">
            <v>0</v>
          </cell>
        </row>
        <row r="58">
          <cell r="A58">
            <v>11100628</v>
          </cell>
          <cell r="B58" t="str">
            <v>BANCO DAVIVIENDA S.A. 67470000075 Gamarr</v>
          </cell>
          <cell r="C58">
            <v>0</v>
          </cell>
          <cell r="D58">
            <v>0</v>
          </cell>
          <cell r="E58">
            <v>0</v>
          </cell>
          <cell r="F58">
            <v>0</v>
          </cell>
          <cell r="I58">
            <v>0</v>
          </cell>
        </row>
        <row r="59">
          <cell r="A59">
            <v>11100629</v>
          </cell>
          <cell r="B59" t="str">
            <v>BANCO DAVIVIENDA S.A. 67470000075 FNR</v>
          </cell>
          <cell r="C59">
            <v>160796.891</v>
          </cell>
          <cell r="D59">
            <v>40.854840000000003</v>
          </cell>
          <cell r="E59">
            <v>40.854840000000003</v>
          </cell>
          <cell r="F59">
            <v>160796.891</v>
          </cell>
          <cell r="I59">
            <v>0</v>
          </cell>
        </row>
        <row r="60">
          <cell r="A60">
            <v>11100630</v>
          </cell>
          <cell r="B60" t="str">
            <v>BANCO OCCIDENTE</v>
          </cell>
          <cell r="C60">
            <v>1239281.7611700001</v>
          </cell>
          <cell r="D60">
            <v>197735.25899999999</v>
          </cell>
          <cell r="E60">
            <v>15246.19636</v>
          </cell>
          <cell r="F60">
            <v>1421770.82381</v>
          </cell>
          <cell r="I60">
            <v>182489.06263999999</v>
          </cell>
        </row>
        <row r="61">
          <cell r="A61">
            <v>11100631</v>
          </cell>
          <cell r="B61" t="str">
            <v>BANCO GNB SUDAMARIS</v>
          </cell>
          <cell r="C61">
            <v>9125.9131300000008</v>
          </cell>
          <cell r="D61">
            <v>15234.94774</v>
          </cell>
          <cell r="E61">
            <v>9.2991200000000003</v>
          </cell>
          <cell r="F61">
            <v>24351.561750000001</v>
          </cell>
          <cell r="I61">
            <v>15225.64862</v>
          </cell>
        </row>
        <row r="62">
          <cell r="A62">
            <v>11100632</v>
          </cell>
          <cell r="B62" t="str">
            <v>BANCO CITIBANK -COLOMBIA S.A. 5502937016</v>
          </cell>
          <cell r="C62">
            <v>29654443.734779999</v>
          </cell>
          <cell r="D62">
            <v>90555.47292</v>
          </cell>
          <cell r="E62">
            <v>7759691.1150000002</v>
          </cell>
          <cell r="F62">
            <v>21985308.092700001</v>
          </cell>
          <cell r="I62">
            <v>-7669135.6420800006</v>
          </cell>
        </row>
        <row r="63">
          <cell r="A63">
            <v>11100633</v>
          </cell>
          <cell r="B63" t="str">
            <v>BANCO BOGOTA 260020409</v>
          </cell>
          <cell r="C63">
            <v>5106121.1229999997</v>
          </cell>
          <cell r="D63">
            <v>0</v>
          </cell>
          <cell r="E63">
            <v>0.13</v>
          </cell>
          <cell r="F63">
            <v>5106120.9929999998</v>
          </cell>
          <cell r="I63">
            <v>-0.13</v>
          </cell>
        </row>
        <row r="64">
          <cell r="A64">
            <v>111090</v>
          </cell>
          <cell r="B64" t="str">
            <v>OTROS DEPOSITOS</v>
          </cell>
          <cell r="C64">
            <v>961852.02508000005</v>
          </cell>
          <cell r="D64">
            <v>169770.20950999999</v>
          </cell>
          <cell r="E64">
            <v>287653.25508999999</v>
          </cell>
          <cell r="F64">
            <v>843968.97950000002</v>
          </cell>
          <cell r="I64">
            <v>-117883.04558000001</v>
          </cell>
        </row>
        <row r="65">
          <cell r="A65">
            <v>11109001</v>
          </cell>
          <cell r="B65" t="str">
            <v>FONDO ROTATORIO  VIATI.  DAV 66169999621</v>
          </cell>
          <cell r="C65">
            <v>1639.2391699999998</v>
          </cell>
          <cell r="D65">
            <v>145038.67551</v>
          </cell>
          <cell r="E65">
            <v>103653.255</v>
          </cell>
          <cell r="F65">
            <v>43024.659679999997</v>
          </cell>
          <cell r="I65">
            <v>41385.420509999996</v>
          </cell>
        </row>
        <row r="66">
          <cell r="A66">
            <v>11109002</v>
          </cell>
          <cell r="B66" t="str">
            <v>FONDO ROTATORIO  VIVI  DAV  66066999812</v>
          </cell>
          <cell r="C66">
            <v>960212.78590999998</v>
          </cell>
          <cell r="D66">
            <v>24731.534</v>
          </cell>
          <cell r="E66">
            <v>184000.00009000002</v>
          </cell>
          <cell r="F66">
            <v>800944.31982000009</v>
          </cell>
          <cell r="I66">
            <v>-159268.46609</v>
          </cell>
        </row>
        <row r="67">
          <cell r="A67">
            <v>12</v>
          </cell>
          <cell r="B67" t="str">
            <v>INVERSIONES E INSTRUMENTOS DERIVADOS</v>
          </cell>
          <cell r="C67">
            <v>10290246.24729</v>
          </cell>
          <cell r="D67">
            <v>8995165.6353799999</v>
          </cell>
          <cell r="E67">
            <v>8901422.0618399996</v>
          </cell>
          <cell r="F67">
            <v>10383989.820830001</v>
          </cell>
          <cell r="I67">
            <v>93743.573540000245</v>
          </cell>
        </row>
        <row r="68">
          <cell r="A68">
            <v>1201</v>
          </cell>
          <cell r="B68" t="str">
            <v>ADMINISTRACION DE LIQUIDEZ EN TITULOS DE</v>
          </cell>
          <cell r="C68">
            <v>2955915.6761399996</v>
          </cell>
          <cell r="D68">
            <v>8978235.6745699998</v>
          </cell>
          <cell r="E68">
            <v>8900236.9648400005</v>
          </cell>
          <cell r="F68">
            <v>3033914.3858699999</v>
          </cell>
          <cell r="I68">
            <v>77998.709729999304</v>
          </cell>
        </row>
        <row r="69">
          <cell r="A69">
            <v>120106</v>
          </cell>
          <cell r="B69" t="str">
            <v>CERTIFICADOS DE DEPOSITO A TERMINO</v>
          </cell>
          <cell r="C69">
            <v>2955915.6761399996</v>
          </cell>
          <cell r="D69">
            <v>8978235.6745699998</v>
          </cell>
          <cell r="E69">
            <v>8900236.9648400005</v>
          </cell>
          <cell r="F69">
            <v>3033914.3858699999</v>
          </cell>
          <cell r="I69">
            <v>77998.709729999304</v>
          </cell>
        </row>
        <row r="70">
          <cell r="A70">
            <v>120144</v>
          </cell>
          <cell r="B70" t="str">
            <v>OTROS CERTIFICADOS</v>
          </cell>
          <cell r="C70">
            <v>0</v>
          </cell>
          <cell r="D70">
            <v>0</v>
          </cell>
          <cell r="E70">
            <v>0</v>
          </cell>
          <cell r="F70">
            <v>0</v>
          </cell>
          <cell r="I70">
            <v>0</v>
          </cell>
        </row>
        <row r="71">
          <cell r="A71">
            <v>12014401</v>
          </cell>
          <cell r="B71" t="str">
            <v>INVERSIONES  REPO</v>
          </cell>
          <cell r="C71">
            <v>0</v>
          </cell>
          <cell r="D71">
            <v>0</v>
          </cell>
          <cell r="E71">
            <v>0</v>
          </cell>
          <cell r="F71">
            <v>0</v>
          </cell>
          <cell r="I71">
            <v>0</v>
          </cell>
        </row>
        <row r="72">
          <cell r="A72">
            <v>1202</v>
          </cell>
          <cell r="B72" t="str">
            <v>ADMINISTRACION DE LIQUIDEZ EN TITULOS PA</v>
          </cell>
          <cell r="C72">
            <v>7263560.68597</v>
          </cell>
          <cell r="D72">
            <v>16929.960809999997</v>
          </cell>
          <cell r="E72">
            <v>1185.097</v>
          </cell>
          <cell r="F72">
            <v>7279305.54978</v>
          </cell>
          <cell r="I72">
            <v>15744.863809999997</v>
          </cell>
        </row>
        <row r="73">
          <cell r="A73">
            <v>120204</v>
          </cell>
          <cell r="B73" t="str">
            <v>DERECHOS EN FONDOS DE VALORES Y FIDUCIAS</v>
          </cell>
          <cell r="C73">
            <v>0</v>
          </cell>
          <cell r="D73">
            <v>0</v>
          </cell>
          <cell r="E73">
            <v>0</v>
          </cell>
          <cell r="F73">
            <v>0</v>
          </cell>
          <cell r="I73">
            <v>0</v>
          </cell>
        </row>
        <row r="74">
          <cell r="A74">
            <v>120290</v>
          </cell>
          <cell r="B74" t="str">
            <v>OTRAS INVERSIONES EN TITULOS PARTICIPATI</v>
          </cell>
          <cell r="C74">
            <v>7263560.68597</v>
          </cell>
          <cell r="D74">
            <v>16929.960809999997</v>
          </cell>
          <cell r="E74">
            <v>1185.097</v>
          </cell>
          <cell r="F74">
            <v>7279305.54978</v>
          </cell>
          <cell r="I74">
            <v>15744.863809999997</v>
          </cell>
        </row>
        <row r="75">
          <cell r="A75">
            <v>1207</v>
          </cell>
          <cell r="B75" t="str">
            <v>INVERSIONES PATRIMONIALES EN ENTIDADES N</v>
          </cell>
          <cell r="C75">
            <v>75774.317620000002</v>
          </cell>
          <cell r="D75">
            <v>0</v>
          </cell>
          <cell r="E75">
            <v>0</v>
          </cell>
          <cell r="F75">
            <v>75774.317620000002</v>
          </cell>
          <cell r="I75">
            <v>0</v>
          </cell>
        </row>
        <row r="76">
          <cell r="A76">
            <v>120755</v>
          </cell>
          <cell r="B76" t="str">
            <v>SOCIEDADES DE ECONOMIA MIXTA</v>
          </cell>
          <cell r="C76">
            <v>75774.317620000002</v>
          </cell>
          <cell r="D76">
            <v>0</v>
          </cell>
          <cell r="E76">
            <v>0</v>
          </cell>
          <cell r="F76">
            <v>75774.317620000002</v>
          </cell>
          <cell r="I76">
            <v>0</v>
          </cell>
        </row>
        <row r="77">
          <cell r="A77">
            <v>1280</v>
          </cell>
          <cell r="B77" t="str">
            <v>PROVISION PARA PROTECCION DE INVERSIONES</v>
          </cell>
          <cell r="C77">
            <v>-5004.4324400000005</v>
          </cell>
          <cell r="D77">
            <v>0</v>
          </cell>
          <cell r="E77">
            <v>0</v>
          </cell>
          <cell r="F77">
            <v>-5004.4324400000005</v>
          </cell>
          <cell r="I77">
            <v>0</v>
          </cell>
        </row>
        <row r="78">
          <cell r="A78">
            <v>128032</v>
          </cell>
          <cell r="B78" t="str">
            <v>INVERSIONES DE ADMINISTRACION DE LIQUIDE</v>
          </cell>
          <cell r="C78">
            <v>0</v>
          </cell>
          <cell r="D78">
            <v>0</v>
          </cell>
          <cell r="E78">
            <v>0</v>
          </cell>
          <cell r="F78">
            <v>0</v>
          </cell>
          <cell r="I78">
            <v>0</v>
          </cell>
        </row>
        <row r="79">
          <cell r="A79">
            <v>128034</v>
          </cell>
          <cell r="B79" t="str">
            <v>INVERSIONES PATRIMONIALES EN ENTIDADES NO CONTROLADAS</v>
          </cell>
          <cell r="C79">
            <v>-5004.4324400000005</v>
          </cell>
          <cell r="D79">
            <v>0</v>
          </cell>
          <cell r="E79">
            <v>0</v>
          </cell>
          <cell r="F79">
            <v>-5004.4324400000005</v>
          </cell>
          <cell r="I79">
            <v>0</v>
          </cell>
        </row>
        <row r="80">
          <cell r="A80">
            <v>14</v>
          </cell>
          <cell r="B80" t="str">
            <v>DEUDORES</v>
          </cell>
          <cell r="C80">
            <v>98876187.255840003</v>
          </cell>
          <cell r="D80">
            <v>63890960.018080004</v>
          </cell>
          <cell r="E80">
            <v>57611414.787160002</v>
          </cell>
          <cell r="F80">
            <v>105155732.48675999</v>
          </cell>
          <cell r="I80">
            <v>6279545.2309200019</v>
          </cell>
        </row>
        <row r="81">
          <cell r="A81">
            <v>1406</v>
          </cell>
          <cell r="B81" t="str">
            <v>VENTA DE BIENES</v>
          </cell>
          <cell r="C81">
            <v>11984381.120299999</v>
          </cell>
          <cell r="D81">
            <v>1113158.8219999999</v>
          </cell>
          <cell r="E81">
            <v>1391254.629</v>
          </cell>
          <cell r="F81">
            <v>11706285.313299999</v>
          </cell>
          <cell r="I81">
            <v>-278095.80700000003</v>
          </cell>
        </row>
        <row r="82">
          <cell r="A82">
            <v>140606</v>
          </cell>
          <cell r="B82" t="str">
            <v>BIENES COMERCIALIZADOS</v>
          </cell>
          <cell r="C82">
            <v>11984381.120299999</v>
          </cell>
          <cell r="D82">
            <v>1113158.8219999999</v>
          </cell>
          <cell r="E82">
            <v>1391254.629</v>
          </cell>
          <cell r="F82">
            <v>11706285.313299999</v>
          </cell>
          <cell r="I82">
            <v>-278095.80700000003</v>
          </cell>
        </row>
        <row r="83">
          <cell r="A83">
            <v>1408</v>
          </cell>
          <cell r="B83" t="str">
            <v>SERVICIOS PUBLICOS</v>
          </cell>
          <cell r="C83">
            <v>84440884.900999993</v>
          </cell>
          <cell r="D83">
            <v>54891398.880599998</v>
          </cell>
          <cell r="E83">
            <v>48867867.112160005</v>
          </cell>
          <cell r="F83">
            <v>90464416.669440001</v>
          </cell>
          <cell r="I83">
            <v>6023531.7684399933</v>
          </cell>
        </row>
        <row r="84">
          <cell r="A84">
            <v>140801</v>
          </cell>
          <cell r="B84" t="str">
            <v>SERVICIO DE ENERGIA</v>
          </cell>
          <cell r="C84">
            <v>49621221.049999997</v>
          </cell>
          <cell r="D84">
            <v>44574354.478</v>
          </cell>
          <cell r="E84">
            <v>41831731.873160005</v>
          </cell>
          <cell r="F84">
            <v>52363843.65484</v>
          </cell>
          <cell r="I84">
            <v>2742622.6048399955</v>
          </cell>
        </row>
        <row r="85">
          <cell r="A85">
            <v>14080101</v>
          </cell>
          <cell r="B85" t="str">
            <v>SECTOR PARTICULAR</v>
          </cell>
          <cell r="C85">
            <v>35503013.252999999</v>
          </cell>
          <cell r="D85">
            <v>36480838.042000003</v>
          </cell>
          <cell r="E85">
            <v>34716008.745160006</v>
          </cell>
          <cell r="F85">
            <v>37267842.549839996</v>
          </cell>
          <cell r="I85">
            <v>1764829.2968399972</v>
          </cell>
        </row>
        <row r="86">
          <cell r="A86">
            <v>14080102</v>
          </cell>
          <cell r="B86" t="str">
            <v>SECTOR OFICIAL</v>
          </cell>
          <cell r="C86">
            <v>9967851.1469999999</v>
          </cell>
          <cell r="D86">
            <v>2395958.531</v>
          </cell>
          <cell r="E86">
            <v>1419057.798</v>
          </cell>
          <cell r="F86">
            <v>10944751.880000001</v>
          </cell>
          <cell r="I86">
            <v>976900.73300000001</v>
          </cell>
        </row>
        <row r="87">
          <cell r="A87">
            <v>14080103</v>
          </cell>
          <cell r="B87" t="str">
            <v>ALUMBRADO PUBLICO</v>
          </cell>
          <cell r="C87">
            <v>2926296.6310000001</v>
          </cell>
          <cell r="D87">
            <v>4021690.84</v>
          </cell>
          <cell r="E87">
            <v>4150697.949</v>
          </cell>
          <cell r="F87">
            <v>2797289.5219999999</v>
          </cell>
          <cell r="I87">
            <v>-129007.10900000017</v>
          </cell>
        </row>
        <row r="88">
          <cell r="A88">
            <v>14080104</v>
          </cell>
          <cell r="B88" t="str">
            <v>CONTRIBUCIONES</v>
          </cell>
          <cell r="C88">
            <v>1196739.9350000001</v>
          </cell>
          <cell r="D88">
            <v>1648009.497</v>
          </cell>
          <cell r="E88">
            <v>1512982.0589999999</v>
          </cell>
          <cell r="F88">
            <v>1331767.3729999999</v>
          </cell>
          <cell r="I88">
            <v>135027.43800000008</v>
          </cell>
        </row>
        <row r="89">
          <cell r="A89">
            <v>14080106</v>
          </cell>
          <cell r="B89" t="str">
            <v>CHEQUES DEVUELTOS</v>
          </cell>
          <cell r="C89">
            <v>27320.083999999999</v>
          </cell>
          <cell r="D89">
            <v>27857.567999999999</v>
          </cell>
          <cell r="E89">
            <v>32985.322</v>
          </cell>
          <cell r="F89">
            <v>22192.33</v>
          </cell>
          <cell r="I89">
            <v>-5127.7540000000008</v>
          </cell>
        </row>
        <row r="90">
          <cell r="A90">
            <v>140807</v>
          </cell>
          <cell r="B90" t="str">
            <v>SUBSIDIOS SERVICIOS DE ENERGIA</v>
          </cell>
          <cell r="C90">
            <v>34819663.851000004</v>
          </cell>
          <cell r="D90">
            <v>10317044.4026</v>
          </cell>
          <cell r="E90">
            <v>7036135.2390000001</v>
          </cell>
          <cell r="F90">
            <v>38100573.014600001</v>
          </cell>
          <cell r="I90">
            <v>3280909.1635999996</v>
          </cell>
        </row>
        <row r="91">
          <cell r="A91">
            <v>14080701</v>
          </cell>
          <cell r="B91" t="str">
            <v>ESTRATO UNO</v>
          </cell>
          <cell r="C91">
            <v>0</v>
          </cell>
          <cell r="D91">
            <v>2456513.4879999999</v>
          </cell>
          <cell r="E91">
            <v>2456513.4879999999</v>
          </cell>
          <cell r="F91">
            <v>0</v>
          </cell>
          <cell r="I91">
            <v>0</v>
          </cell>
        </row>
        <row r="92">
          <cell r="A92">
            <v>14080702</v>
          </cell>
          <cell r="B92" t="str">
            <v>ESTRATO DOS</v>
          </cell>
          <cell r="C92">
            <v>0</v>
          </cell>
          <cell r="D92">
            <v>4163535.1260000002</v>
          </cell>
          <cell r="E92">
            <v>4163535.1260000002</v>
          </cell>
          <cell r="F92">
            <v>0</v>
          </cell>
          <cell r="I92">
            <v>0</v>
          </cell>
        </row>
        <row r="93">
          <cell r="A93">
            <v>14080703</v>
          </cell>
          <cell r="B93" t="str">
            <v>ESTRATO TRES</v>
          </cell>
          <cell r="C93">
            <v>0</v>
          </cell>
          <cell r="D93">
            <v>416086.625</v>
          </cell>
          <cell r="E93">
            <v>416086.625</v>
          </cell>
          <cell r="F93">
            <v>0</v>
          </cell>
          <cell r="I93">
            <v>0</v>
          </cell>
        </row>
        <row r="94">
          <cell r="A94">
            <v>14080704</v>
          </cell>
          <cell r="B94" t="str">
            <v>APORTES DE LA NACION Y DEFICIT</v>
          </cell>
          <cell r="C94">
            <v>34819663.851000004</v>
          </cell>
          <cell r="D94">
            <v>3280909.1636000001</v>
          </cell>
          <cell r="E94">
            <v>0</v>
          </cell>
          <cell r="F94">
            <v>38100573.014600001</v>
          </cell>
          <cell r="I94">
            <v>3280909.1636000001</v>
          </cell>
        </row>
        <row r="95">
          <cell r="A95">
            <v>1420</v>
          </cell>
          <cell r="B95" t="str">
            <v>AVANCES Y ANTICIPOS ENTREGADOS</v>
          </cell>
          <cell r="C95">
            <v>1812467.48</v>
          </cell>
          <cell r="D95">
            <v>93468.892000000007</v>
          </cell>
          <cell r="E95">
            <v>219589.802</v>
          </cell>
          <cell r="F95">
            <v>1686346.57</v>
          </cell>
          <cell r="I95">
            <v>-126120.90999999999</v>
          </cell>
        </row>
        <row r="96">
          <cell r="A96">
            <v>142011</v>
          </cell>
          <cell r="B96" t="str">
            <v>AVANCES PARA VIATICOS Y GASTOS DE VIAJE</v>
          </cell>
          <cell r="C96">
            <v>81432.603000000003</v>
          </cell>
          <cell r="D96">
            <v>50182.591999999997</v>
          </cell>
          <cell r="E96">
            <v>17587.429</v>
          </cell>
          <cell r="F96">
            <v>114027.766</v>
          </cell>
          <cell r="I96">
            <v>32595.162999999997</v>
          </cell>
        </row>
        <row r="97">
          <cell r="A97">
            <v>142012</v>
          </cell>
          <cell r="B97" t="str">
            <v>ANTICIPO PARA ADQUISICION DE BIENES Y SE</v>
          </cell>
          <cell r="C97">
            <v>917312.90099999995</v>
          </cell>
          <cell r="D97">
            <v>0</v>
          </cell>
          <cell r="E97">
            <v>102036.13099999999</v>
          </cell>
          <cell r="F97">
            <v>815276.77</v>
          </cell>
          <cell r="I97">
            <v>-102036.13099999999</v>
          </cell>
        </row>
        <row r="98">
          <cell r="A98">
            <v>142013</v>
          </cell>
          <cell r="B98" t="str">
            <v>ANTICIPO PARA ADQUISICION DE BIENES Y SE</v>
          </cell>
          <cell r="C98">
            <v>790171.91200000001</v>
          </cell>
          <cell r="D98">
            <v>0</v>
          </cell>
          <cell r="E98">
            <v>88296.178</v>
          </cell>
          <cell r="F98">
            <v>701875.73400000005</v>
          </cell>
          <cell r="I98">
            <v>-88296.178</v>
          </cell>
        </row>
        <row r="99">
          <cell r="A99">
            <v>142090</v>
          </cell>
          <cell r="B99" t="str">
            <v>OTROS AVANCES Y ANTICIPOS</v>
          </cell>
          <cell r="C99">
            <v>23550.063999999998</v>
          </cell>
          <cell r="D99">
            <v>43286.3</v>
          </cell>
          <cell r="E99">
            <v>11670.064</v>
          </cell>
          <cell r="F99">
            <v>55166.3</v>
          </cell>
          <cell r="I99">
            <v>31616.236000000004</v>
          </cell>
        </row>
        <row r="100">
          <cell r="A100">
            <v>1422</v>
          </cell>
          <cell r="B100" t="str">
            <v>ANTICIPOS O SALDOS A FAVOR POR IMPUESTOS</v>
          </cell>
          <cell r="C100">
            <v>3217788.6279699998</v>
          </cell>
          <cell r="D100">
            <v>347879.33870999998</v>
          </cell>
          <cell r="E100">
            <v>1380.2639999999999</v>
          </cell>
          <cell r="F100">
            <v>3564287.7026799996</v>
          </cell>
          <cell r="I100">
            <v>346499.07470999996</v>
          </cell>
        </row>
        <row r="101">
          <cell r="A101">
            <v>142201</v>
          </cell>
          <cell r="B101" t="str">
            <v>ANTICIPOS DE IMPUESTO SOBRE LA RENTA</v>
          </cell>
          <cell r="C101">
            <v>0</v>
          </cell>
          <cell r="D101">
            <v>0</v>
          </cell>
          <cell r="E101">
            <v>0</v>
          </cell>
          <cell r="F101">
            <v>0</v>
          </cell>
          <cell r="I101">
            <v>0</v>
          </cell>
        </row>
        <row r="102">
          <cell r="A102">
            <v>142202</v>
          </cell>
          <cell r="B102" t="str">
            <v>RETENCION EN LA FUENTE</v>
          </cell>
          <cell r="C102">
            <v>897536.58497000008</v>
          </cell>
          <cell r="D102">
            <v>347879.33870999998</v>
          </cell>
          <cell r="E102">
            <v>1380.2639999999999</v>
          </cell>
          <cell r="F102">
            <v>1244035.65968</v>
          </cell>
          <cell r="I102">
            <v>346499.07470999996</v>
          </cell>
        </row>
        <row r="103">
          <cell r="A103">
            <v>14220201</v>
          </cell>
          <cell r="B103" t="str">
            <v>RETENCION EN LA FUENTE QUE NOS PRACTICAR</v>
          </cell>
          <cell r="C103">
            <v>30799.375319999999</v>
          </cell>
          <cell r="D103">
            <v>1819.98911</v>
          </cell>
          <cell r="E103">
            <v>0</v>
          </cell>
          <cell r="F103">
            <v>32619.364430000001</v>
          </cell>
          <cell r="I103">
            <v>1819.98911</v>
          </cell>
        </row>
        <row r="104">
          <cell r="A104">
            <v>14220202</v>
          </cell>
          <cell r="B104" t="str">
            <v>AUTORRETENCION POR INGRESOS OPERACIONALE</v>
          </cell>
          <cell r="C104">
            <v>859249.59164999996</v>
          </cell>
          <cell r="D104">
            <v>346059.34960000002</v>
          </cell>
          <cell r="E104">
            <v>1380.2639999999999</v>
          </cell>
          <cell r="F104">
            <v>1203928.6772499999</v>
          </cell>
          <cell r="I104">
            <v>344679.08559999999</v>
          </cell>
        </row>
        <row r="105">
          <cell r="A105">
            <v>14220203</v>
          </cell>
          <cell r="B105" t="str">
            <v>AUTORRETENCIONES POR RENDIMIENTOS FINANC</v>
          </cell>
          <cell r="C105">
            <v>7487.6180000000004</v>
          </cell>
          <cell r="D105">
            <v>0</v>
          </cell>
          <cell r="E105">
            <v>0</v>
          </cell>
          <cell r="F105">
            <v>7487.6180000000004</v>
          </cell>
          <cell r="I105">
            <v>0</v>
          </cell>
        </row>
        <row r="106">
          <cell r="A106">
            <v>142203</v>
          </cell>
          <cell r="B106" t="str">
            <v>SALDOS A FAVOR EN LIQUIDACIONES PRIVADAS</v>
          </cell>
          <cell r="C106">
            <v>1396953</v>
          </cell>
          <cell r="D106">
            <v>0</v>
          </cell>
          <cell r="E106">
            <v>0</v>
          </cell>
          <cell r="F106">
            <v>1396953</v>
          </cell>
          <cell r="I106">
            <v>0</v>
          </cell>
        </row>
        <row r="107">
          <cell r="A107">
            <v>14220301</v>
          </cell>
          <cell r="B107" t="str">
            <v>DECLARACIONES DE RENTA Y COMPLEMENTARIOS</v>
          </cell>
          <cell r="C107">
            <v>1396953</v>
          </cell>
          <cell r="D107">
            <v>0</v>
          </cell>
          <cell r="E107">
            <v>0</v>
          </cell>
          <cell r="F107">
            <v>1396953</v>
          </cell>
          <cell r="I107">
            <v>0</v>
          </cell>
        </row>
        <row r="108">
          <cell r="A108">
            <v>142211</v>
          </cell>
          <cell r="B108" t="str">
            <v>ANTICIPO IMPUESTO INDUSTRIA Y COMERCIO</v>
          </cell>
          <cell r="C108">
            <v>923299.04299999995</v>
          </cell>
          <cell r="D108">
            <v>0</v>
          </cell>
          <cell r="E108">
            <v>0</v>
          </cell>
          <cell r="F108">
            <v>923299.04299999995</v>
          </cell>
          <cell r="I108">
            <v>0</v>
          </cell>
        </row>
        <row r="109">
          <cell r="A109">
            <v>1470</v>
          </cell>
          <cell r="B109" t="str">
            <v>OTROS DEUDORES</v>
          </cell>
          <cell r="C109">
            <v>12684357.342569999</v>
          </cell>
          <cell r="D109">
            <v>7443708.0087700002</v>
          </cell>
          <cell r="E109">
            <v>6772314.1579999998</v>
          </cell>
          <cell r="F109">
            <v>13355751.19334</v>
          </cell>
          <cell r="I109">
            <v>671393.85077000037</v>
          </cell>
        </row>
        <row r="110">
          <cell r="A110">
            <v>147008</v>
          </cell>
          <cell r="B110" t="str">
            <v>CUOTAS PARTES DE PENSIONES</v>
          </cell>
          <cell r="C110">
            <v>837467.68219000008</v>
          </cell>
          <cell r="D110">
            <v>69782.504000000001</v>
          </cell>
          <cell r="E110">
            <v>0</v>
          </cell>
          <cell r="F110">
            <v>907250.18619000004</v>
          </cell>
          <cell r="I110">
            <v>69782.504000000001</v>
          </cell>
        </row>
        <row r="111">
          <cell r="A111">
            <v>147012</v>
          </cell>
          <cell r="B111" t="str">
            <v>CREDITOS A EMPLEADOS</v>
          </cell>
          <cell r="C111">
            <v>4968935.5226699999</v>
          </cell>
          <cell r="D111">
            <v>520022.28700000001</v>
          </cell>
          <cell r="E111">
            <v>278700.853</v>
          </cell>
          <cell r="F111">
            <v>5210256.9566700002</v>
          </cell>
          <cell r="I111">
            <v>241321.43400000001</v>
          </cell>
        </row>
        <row r="112">
          <cell r="A112">
            <v>147090</v>
          </cell>
          <cell r="B112" t="str">
            <v>OTROS DEUDORES</v>
          </cell>
          <cell r="C112">
            <v>6877954.1377100004</v>
          </cell>
          <cell r="D112">
            <v>6853903.2177700009</v>
          </cell>
          <cell r="E112">
            <v>6493613.3049999997</v>
          </cell>
          <cell r="F112">
            <v>7238244.0504799997</v>
          </cell>
          <cell r="I112">
            <v>360289.91277000122</v>
          </cell>
        </row>
        <row r="113">
          <cell r="A113">
            <v>14709001</v>
          </cell>
          <cell r="B113" t="str">
            <v>DEUDORES - OTROS SERV FACTURADOS</v>
          </cell>
          <cell r="C113">
            <v>3903246.41664</v>
          </cell>
          <cell r="D113">
            <v>3551657.8089999999</v>
          </cell>
          <cell r="E113">
            <v>3387590.8319999999</v>
          </cell>
          <cell r="F113">
            <v>4067313.3936399999</v>
          </cell>
          <cell r="I113">
            <v>164066.97699999996</v>
          </cell>
        </row>
        <row r="114">
          <cell r="A114">
            <v>14709002</v>
          </cell>
          <cell r="B114" t="str">
            <v>DEUDORES - OTROS</v>
          </cell>
          <cell r="C114">
            <v>2974707.72107</v>
          </cell>
          <cell r="D114">
            <v>3293170.1787700001</v>
          </cell>
          <cell r="E114">
            <v>3096947.2429999998</v>
          </cell>
          <cell r="F114">
            <v>3170930.6568400003</v>
          </cell>
          <cell r="I114">
            <v>196222.93577000033</v>
          </cell>
        </row>
        <row r="115">
          <cell r="A115">
            <v>14709003</v>
          </cell>
          <cell r="B115" t="str">
            <v>CHEQUES DEVUELTOS</v>
          </cell>
          <cell r="C115">
            <v>0</v>
          </cell>
          <cell r="D115">
            <v>9075.23</v>
          </cell>
          <cell r="E115">
            <v>9075.23</v>
          </cell>
          <cell r="F115">
            <v>0</v>
          </cell>
          <cell r="I115">
            <v>0</v>
          </cell>
        </row>
        <row r="116">
          <cell r="A116">
            <v>1475</v>
          </cell>
          <cell r="B116" t="str">
            <v>DEUDAS DE DIFICIL RECAUDO</v>
          </cell>
          <cell r="C116">
            <v>893890.22400000005</v>
          </cell>
          <cell r="D116">
            <v>1346.076</v>
          </cell>
          <cell r="E116">
            <v>3755.8220000000001</v>
          </cell>
          <cell r="F116">
            <v>891480.478</v>
          </cell>
          <cell r="I116">
            <v>-2409.7460000000001</v>
          </cell>
        </row>
        <row r="117">
          <cell r="A117">
            <v>147515</v>
          </cell>
          <cell r="B117" t="str">
            <v>SERVICIO DE ENERGIA</v>
          </cell>
          <cell r="C117">
            <v>893890.22400000005</v>
          </cell>
          <cell r="D117">
            <v>1346.076</v>
          </cell>
          <cell r="E117">
            <v>3755.8220000000001</v>
          </cell>
          <cell r="F117">
            <v>891480.478</v>
          </cell>
          <cell r="I117">
            <v>-2409.7460000000001</v>
          </cell>
        </row>
        <row r="118">
          <cell r="A118">
            <v>1480</v>
          </cell>
          <cell r="B118" t="str">
            <v>PROVISION PARA DEUDORES (CR)</v>
          </cell>
          <cell r="C118">
            <v>-16157582.439999999</v>
          </cell>
          <cell r="D118">
            <v>0</v>
          </cell>
          <cell r="E118">
            <v>355253</v>
          </cell>
          <cell r="F118">
            <v>-16512835.439999999</v>
          </cell>
          <cell r="I118">
            <v>-355253</v>
          </cell>
        </row>
        <row r="119">
          <cell r="A119">
            <v>148019</v>
          </cell>
          <cell r="B119" t="str">
            <v>SERVICIO DE ENERGIA</v>
          </cell>
          <cell r="C119">
            <v>-16157582.439999999</v>
          </cell>
          <cell r="D119">
            <v>0</v>
          </cell>
          <cell r="E119">
            <v>355253</v>
          </cell>
          <cell r="F119">
            <v>-16512835.439999999</v>
          </cell>
          <cell r="I119">
            <v>-355253</v>
          </cell>
        </row>
        <row r="120">
          <cell r="A120">
            <v>14801901</v>
          </cell>
          <cell r="B120" t="str">
            <v>PROVISION CUENTAS POR COBRAR</v>
          </cell>
          <cell r="C120">
            <v>-13122540.439999999</v>
          </cell>
          <cell r="D120">
            <v>0</v>
          </cell>
          <cell r="E120">
            <v>294403</v>
          </cell>
          <cell r="F120">
            <v>-13416943.439999999</v>
          </cell>
          <cell r="I120">
            <v>-294403</v>
          </cell>
        </row>
        <row r="121">
          <cell r="A121">
            <v>14801902</v>
          </cell>
          <cell r="B121" t="str">
            <v>PROVISION OTRAS CUENTAS POR COBRAR</v>
          </cell>
          <cell r="C121">
            <v>-3035042</v>
          </cell>
          <cell r="D121">
            <v>0</v>
          </cell>
          <cell r="E121">
            <v>60850</v>
          </cell>
          <cell r="F121">
            <v>-3095892</v>
          </cell>
          <cell r="I121">
            <v>-60850</v>
          </cell>
        </row>
        <row r="122">
          <cell r="A122">
            <v>15</v>
          </cell>
          <cell r="B122" t="str">
            <v>INVENTARIOS</v>
          </cell>
          <cell r="C122">
            <v>7230437.4909399999</v>
          </cell>
          <cell r="D122">
            <v>1940638.1372799999</v>
          </cell>
          <cell r="E122">
            <v>2497089.7545700003</v>
          </cell>
          <cell r="F122">
            <v>6673985.8736499995</v>
          </cell>
          <cell r="I122">
            <v>-556451.61729000043</v>
          </cell>
        </row>
        <row r="123">
          <cell r="A123">
            <v>1510</v>
          </cell>
          <cell r="B123" t="str">
            <v>MERCANCIA EN EXISTENCIA</v>
          </cell>
          <cell r="C123">
            <v>1318245.5105599998</v>
          </cell>
          <cell r="D123">
            <v>334481.39135000005</v>
          </cell>
          <cell r="E123">
            <v>600113.51933000004</v>
          </cell>
          <cell r="F123">
            <v>1052613.38258</v>
          </cell>
          <cell r="I123">
            <v>-265632.12797999999</v>
          </cell>
        </row>
        <row r="124">
          <cell r="A124">
            <v>151032</v>
          </cell>
          <cell r="B124" t="str">
            <v>MEDIDORES DE ENERGIA</v>
          </cell>
          <cell r="C124">
            <v>433708.57087</v>
          </cell>
          <cell r="D124">
            <v>141246.61996000001</v>
          </cell>
          <cell r="E124">
            <v>231052.14966</v>
          </cell>
          <cell r="F124">
            <v>343903.04117000004</v>
          </cell>
          <cell r="I124">
            <v>-89805.529699999985</v>
          </cell>
        </row>
        <row r="125">
          <cell r="A125">
            <v>151090</v>
          </cell>
          <cell r="B125" t="str">
            <v>OTRAS MERCANCIAS EN EXISTENCIA</v>
          </cell>
          <cell r="C125">
            <v>884536.93969000003</v>
          </cell>
          <cell r="D125">
            <v>193234.77138999998</v>
          </cell>
          <cell r="E125">
            <v>369061.36967000004</v>
          </cell>
          <cell r="F125">
            <v>708710.34140999999</v>
          </cell>
          <cell r="I125">
            <v>-175826.59828000006</v>
          </cell>
        </row>
        <row r="126">
          <cell r="A126">
            <v>1518</v>
          </cell>
          <cell r="B126" t="str">
            <v>MATERIALES PARA LA PRESTACION DE SERVICI</v>
          </cell>
          <cell r="C126">
            <v>6580839.6157399993</v>
          </cell>
          <cell r="D126">
            <v>1606156.74593</v>
          </cell>
          <cell r="E126">
            <v>1896976.2352400001</v>
          </cell>
          <cell r="F126">
            <v>6290020.1264300002</v>
          </cell>
          <cell r="I126">
            <v>-290819.48931000009</v>
          </cell>
        </row>
        <row r="127">
          <cell r="A127">
            <v>151807</v>
          </cell>
          <cell r="B127" t="str">
            <v>REPUESTOS</v>
          </cell>
          <cell r="C127">
            <v>55255.42628</v>
          </cell>
          <cell r="D127">
            <v>1717.64408</v>
          </cell>
          <cell r="E127">
            <v>1773.27548</v>
          </cell>
          <cell r="F127">
            <v>55199.794880000001</v>
          </cell>
          <cell r="I127">
            <v>-55.631399999999985</v>
          </cell>
        </row>
        <row r="128">
          <cell r="A128">
            <v>151808</v>
          </cell>
          <cell r="B128" t="str">
            <v>ELEMENTOS Y ACCESORIOS DE ENERGIA</v>
          </cell>
          <cell r="C128">
            <v>6525584.18946</v>
          </cell>
          <cell r="D128">
            <v>1604439.10185</v>
          </cell>
          <cell r="E128">
            <v>1895202.95976</v>
          </cell>
          <cell r="F128">
            <v>6234820.3315500002</v>
          </cell>
          <cell r="I128">
            <v>-290763.85791000002</v>
          </cell>
        </row>
        <row r="129">
          <cell r="A129">
            <v>151890</v>
          </cell>
          <cell r="B129" t="str">
            <v>OTROS MATERIALES</v>
          </cell>
          <cell r="C129">
            <v>0</v>
          </cell>
          <cell r="D129">
            <v>0</v>
          </cell>
          <cell r="E129">
            <v>0</v>
          </cell>
          <cell r="F129">
            <v>0</v>
          </cell>
          <cell r="I129">
            <v>0</v>
          </cell>
        </row>
        <row r="130">
          <cell r="A130">
            <v>1580</v>
          </cell>
          <cell r="B130" t="str">
            <v>PROVISION PARA PROTECCION DE INVENTARIOS</v>
          </cell>
          <cell r="C130">
            <v>-668647.63535999996</v>
          </cell>
          <cell r="D130">
            <v>0</v>
          </cell>
          <cell r="E130">
            <v>0</v>
          </cell>
          <cell r="F130">
            <v>-668647.63535999996</v>
          </cell>
          <cell r="I130">
            <v>0</v>
          </cell>
        </row>
        <row r="131">
          <cell r="A131">
            <v>158009</v>
          </cell>
          <cell r="B131" t="str">
            <v>MATERIALES PARA LA PRESTACION DE S</v>
          </cell>
          <cell r="C131">
            <v>-668647.63535999996</v>
          </cell>
          <cell r="D131">
            <v>0</v>
          </cell>
          <cell r="E131">
            <v>0</v>
          </cell>
          <cell r="F131">
            <v>-668647.63535999996</v>
          </cell>
          <cell r="I131">
            <v>0</v>
          </cell>
        </row>
        <row r="132">
          <cell r="A132">
            <v>158011</v>
          </cell>
          <cell r="B132" t="str">
            <v>INVENTARIOS EN PODER DE TERCEROS</v>
          </cell>
          <cell r="C132">
            <v>0</v>
          </cell>
          <cell r="D132">
            <v>0</v>
          </cell>
          <cell r="E132">
            <v>0</v>
          </cell>
          <cell r="F132">
            <v>0</v>
          </cell>
          <cell r="I132">
            <v>0</v>
          </cell>
        </row>
        <row r="133">
          <cell r="A133">
            <v>16</v>
          </cell>
          <cell r="B133" t="str">
            <v>PROPIEDADES PLANTA Y EQUIPO</v>
          </cell>
          <cell r="C133">
            <v>199850493.88733</v>
          </cell>
          <cell r="D133">
            <v>17306351.158160001</v>
          </cell>
          <cell r="E133">
            <v>16280534.379729999</v>
          </cell>
          <cell r="F133">
            <v>200876310.66576001</v>
          </cell>
          <cell r="I133">
            <v>1025816.7784300018</v>
          </cell>
        </row>
        <row r="134">
          <cell r="A134">
            <v>1605</v>
          </cell>
          <cell r="B134" t="str">
            <v>TERRENOS</v>
          </cell>
          <cell r="C134">
            <v>1646796.6046099998</v>
          </cell>
          <cell r="D134">
            <v>0</v>
          </cell>
          <cell r="E134">
            <v>0</v>
          </cell>
          <cell r="F134">
            <v>1646796.6046099998</v>
          </cell>
          <cell r="I134">
            <v>0</v>
          </cell>
        </row>
        <row r="135">
          <cell r="A135">
            <v>160501</v>
          </cell>
          <cell r="B135" t="str">
            <v>URBANOS</v>
          </cell>
          <cell r="C135">
            <v>1376007.31299</v>
          </cell>
          <cell r="D135">
            <v>0</v>
          </cell>
          <cell r="E135">
            <v>0</v>
          </cell>
          <cell r="F135">
            <v>1376007.31299</v>
          </cell>
          <cell r="I135">
            <v>0</v>
          </cell>
        </row>
        <row r="136">
          <cell r="A136">
            <v>160502</v>
          </cell>
          <cell r="B136" t="str">
            <v>RURALES</v>
          </cell>
          <cell r="C136">
            <v>270789.29162000003</v>
          </cell>
          <cell r="D136">
            <v>0</v>
          </cell>
          <cell r="E136">
            <v>0</v>
          </cell>
          <cell r="F136">
            <v>270789.29162000003</v>
          </cell>
          <cell r="I136">
            <v>0</v>
          </cell>
        </row>
        <row r="137">
          <cell r="A137">
            <v>160599</v>
          </cell>
          <cell r="B137" t="str">
            <v>AJUSTES POR INFLACION</v>
          </cell>
          <cell r="C137">
            <v>0</v>
          </cell>
          <cell r="D137">
            <v>0</v>
          </cell>
          <cell r="E137">
            <v>0</v>
          </cell>
          <cell r="F137">
            <v>0</v>
          </cell>
          <cell r="I137">
            <v>0</v>
          </cell>
        </row>
        <row r="138">
          <cell r="A138">
            <v>1615</v>
          </cell>
          <cell r="B138" t="str">
            <v>CONSTRUCCIONES EN CURSO</v>
          </cell>
          <cell r="C138">
            <v>16290796.049969999</v>
          </cell>
          <cell r="D138">
            <v>3711115.01217</v>
          </cell>
          <cell r="E138">
            <v>4887669.4934799997</v>
          </cell>
          <cell r="F138">
            <v>15114241.56866</v>
          </cell>
          <cell r="I138">
            <v>-1176554.4813099997</v>
          </cell>
        </row>
        <row r="139">
          <cell r="A139">
            <v>161501</v>
          </cell>
          <cell r="B139" t="str">
            <v>EDIFICACIONES</v>
          </cell>
          <cell r="C139">
            <v>625307.26300000004</v>
          </cell>
          <cell r="D139">
            <v>27699.396000000001</v>
          </cell>
          <cell r="E139">
            <v>0</v>
          </cell>
          <cell r="F139">
            <v>653006.65899999999</v>
          </cell>
          <cell r="I139">
            <v>27699.396000000001</v>
          </cell>
        </row>
        <row r="140">
          <cell r="A140">
            <v>161505</v>
          </cell>
          <cell r="B140" t="str">
            <v>REDES LINEAS Y CABLES</v>
          </cell>
          <cell r="C140">
            <v>15665488.786969999</v>
          </cell>
          <cell r="D140">
            <v>3683415.6161700003</v>
          </cell>
          <cell r="E140">
            <v>4887669.4934799997</v>
          </cell>
          <cell r="F140">
            <v>14461234.90966</v>
          </cell>
          <cell r="I140">
            <v>-1204253.8773099994</v>
          </cell>
        </row>
        <row r="141">
          <cell r="A141">
            <v>16150500</v>
          </cell>
          <cell r="B141" t="str">
            <v>OBRAS CONSTRUCCION REDES</v>
          </cell>
          <cell r="C141">
            <v>15665488.786969999</v>
          </cell>
          <cell r="D141">
            <v>3683415.6161700003</v>
          </cell>
          <cell r="E141">
            <v>4887669.4934799997</v>
          </cell>
          <cell r="F141">
            <v>14461234.90966</v>
          </cell>
          <cell r="I141">
            <v>-1204253.8773099994</v>
          </cell>
        </row>
        <row r="142">
          <cell r="A142">
            <v>1615050000</v>
          </cell>
          <cell r="B142" t="str">
            <v>MATERIALES PARA REMODELACION</v>
          </cell>
          <cell r="C142">
            <v>4935044.9285600008</v>
          </cell>
          <cell r="D142">
            <v>952647.54535999999</v>
          </cell>
          <cell r="E142">
            <v>1698811.9301800001</v>
          </cell>
          <cell r="F142">
            <v>4188880.5437399996</v>
          </cell>
          <cell r="I142">
            <v>-746164.38482000015</v>
          </cell>
        </row>
        <row r="143">
          <cell r="A143">
            <v>1615050001</v>
          </cell>
          <cell r="B143" t="str">
            <v>REMODELACION REDES CUCUTA</v>
          </cell>
          <cell r="C143">
            <v>9111567.2478</v>
          </cell>
          <cell r="D143">
            <v>2347642.13784</v>
          </cell>
          <cell r="E143">
            <v>3176054.8564800001</v>
          </cell>
          <cell r="F143">
            <v>8283154.5291599995</v>
          </cell>
          <cell r="I143">
            <v>-828412.71864000009</v>
          </cell>
        </row>
        <row r="144">
          <cell r="A144">
            <v>1615050002</v>
          </cell>
          <cell r="B144" t="str">
            <v>REMODELACION REDES PAMPLONA</v>
          </cell>
          <cell r="C144">
            <v>224043.88453000001</v>
          </cell>
          <cell r="D144">
            <v>2870.0173799999998</v>
          </cell>
          <cell r="E144">
            <v>78.135999999999996</v>
          </cell>
          <cell r="F144">
            <v>226835.76590999999</v>
          </cell>
          <cell r="I144">
            <v>2791.8813799999998</v>
          </cell>
        </row>
        <row r="145">
          <cell r="A145">
            <v>1615050003</v>
          </cell>
          <cell r="B145" t="str">
            <v>REMODELACION REDES OCAÑA</v>
          </cell>
          <cell r="C145">
            <v>234347.26610000001</v>
          </cell>
          <cell r="D145">
            <v>88329.620500000005</v>
          </cell>
          <cell r="E145">
            <v>4670.2844500000001</v>
          </cell>
          <cell r="F145">
            <v>318006.60214999999</v>
          </cell>
          <cell r="I145">
            <v>83659.336049999998</v>
          </cell>
        </row>
        <row r="146">
          <cell r="A146">
            <v>1615050004</v>
          </cell>
          <cell r="B146" t="str">
            <v>REMODELACION REDES TIBU</v>
          </cell>
          <cell r="C146">
            <v>673567.53336</v>
          </cell>
          <cell r="D146">
            <v>8148.6949100000002</v>
          </cell>
          <cell r="E146">
            <v>0</v>
          </cell>
          <cell r="F146">
            <v>681716.22826999996</v>
          </cell>
          <cell r="I146">
            <v>8148.6949100000002</v>
          </cell>
        </row>
        <row r="147">
          <cell r="A147">
            <v>1615050005</v>
          </cell>
          <cell r="B147" t="str">
            <v>REMODELACION REDES AGUACHICA</v>
          </cell>
          <cell r="C147">
            <v>486917.92661999998</v>
          </cell>
          <cell r="D147">
            <v>283777.60018000001</v>
          </cell>
          <cell r="E147">
            <v>8054.2863699999998</v>
          </cell>
          <cell r="F147">
            <v>762641.24043000001</v>
          </cell>
          <cell r="I147">
            <v>275723.31381000002</v>
          </cell>
        </row>
        <row r="148">
          <cell r="A148">
            <v>1635</v>
          </cell>
          <cell r="B148" t="str">
            <v>BIENES MUEBLES EN BODEGA</v>
          </cell>
          <cell r="C148">
            <v>3515480.9019999998</v>
          </cell>
          <cell r="D148">
            <v>6347831.3455799995</v>
          </cell>
          <cell r="E148">
            <v>5999383.1625800002</v>
          </cell>
          <cell r="F148">
            <v>3863929.085</v>
          </cell>
          <cell r="I148">
            <v>348448.18299999926</v>
          </cell>
        </row>
        <row r="149">
          <cell r="A149">
            <v>163501</v>
          </cell>
          <cell r="B149" t="str">
            <v>MAQUINARIA Y EQUIPO</v>
          </cell>
          <cell r="C149">
            <v>415847.29200000002</v>
          </cell>
          <cell r="D149">
            <v>154101.82399999999</v>
          </cell>
          <cell r="E149">
            <v>171710.62400000001</v>
          </cell>
          <cell r="F149">
            <v>398238.49200000003</v>
          </cell>
          <cell r="I149">
            <v>-17608.800000000017</v>
          </cell>
        </row>
        <row r="150">
          <cell r="A150">
            <v>163503</v>
          </cell>
          <cell r="B150" t="str">
            <v>MUEBLES ENSERES Y EQUIPO DE OFICINA</v>
          </cell>
          <cell r="C150">
            <v>12674.439</v>
          </cell>
          <cell r="D150">
            <v>0</v>
          </cell>
          <cell r="E150">
            <v>6297.2169999999996</v>
          </cell>
          <cell r="F150">
            <v>6377.2219999999998</v>
          </cell>
          <cell r="I150">
            <v>-6297.2169999999996</v>
          </cell>
        </row>
        <row r="151">
          <cell r="A151">
            <v>163504</v>
          </cell>
          <cell r="B151" t="str">
            <v>EQUIPO DE COMUNICACION Y COMPUTACION</v>
          </cell>
          <cell r="C151">
            <v>330409.50699999998</v>
          </cell>
          <cell r="D151">
            <v>6264</v>
          </cell>
          <cell r="E151">
            <v>6264</v>
          </cell>
          <cell r="F151">
            <v>330409.50699999998</v>
          </cell>
          <cell r="I151">
            <v>0</v>
          </cell>
        </row>
        <row r="152">
          <cell r="A152">
            <v>16350401</v>
          </cell>
          <cell r="B152" t="str">
            <v>EQUIPO COMPUTACION-OFIMATICA</v>
          </cell>
          <cell r="C152">
            <v>0</v>
          </cell>
          <cell r="D152">
            <v>6264</v>
          </cell>
          <cell r="E152">
            <v>6264</v>
          </cell>
          <cell r="F152">
            <v>0</v>
          </cell>
          <cell r="I152">
            <v>0</v>
          </cell>
        </row>
        <row r="153">
          <cell r="A153">
            <v>16350402</v>
          </cell>
          <cell r="B153" t="str">
            <v>EQUIPO DE COMUNICACION DE VOZ</v>
          </cell>
          <cell r="C153">
            <v>7710.5720000000001</v>
          </cell>
          <cell r="D153">
            <v>0</v>
          </cell>
          <cell r="E153">
            <v>0</v>
          </cell>
          <cell r="F153">
            <v>7710.5720000000001</v>
          </cell>
          <cell r="I153">
            <v>0</v>
          </cell>
        </row>
        <row r="154">
          <cell r="A154">
            <v>16350403</v>
          </cell>
          <cell r="B154" t="str">
            <v>EQUIPO DE COMUNICACION DE DATOS</v>
          </cell>
          <cell r="C154">
            <v>322698.935</v>
          </cell>
          <cell r="D154">
            <v>0</v>
          </cell>
          <cell r="E154">
            <v>0</v>
          </cell>
          <cell r="F154">
            <v>322698.935</v>
          </cell>
          <cell r="I154">
            <v>0</v>
          </cell>
        </row>
        <row r="155">
          <cell r="A155">
            <v>163505</v>
          </cell>
          <cell r="B155" t="str">
            <v>EQUIPO DE TRANSPORTE TRACCION Y ELEVACIO</v>
          </cell>
          <cell r="C155">
            <v>0</v>
          </cell>
          <cell r="D155">
            <v>129224</v>
          </cell>
          <cell r="E155">
            <v>129224</v>
          </cell>
          <cell r="F155">
            <v>0</v>
          </cell>
          <cell r="I155">
            <v>0</v>
          </cell>
        </row>
        <row r="156">
          <cell r="A156">
            <v>163507</v>
          </cell>
          <cell r="B156" t="str">
            <v>REDES LINEAS Y CABLES</v>
          </cell>
          <cell r="C156">
            <v>455584.43199999997</v>
          </cell>
          <cell r="D156">
            <v>6058241.5215799995</v>
          </cell>
          <cell r="E156">
            <v>5685887.3215800002</v>
          </cell>
          <cell r="F156">
            <v>827938.63199999998</v>
          </cell>
          <cell r="I156">
            <v>372354.19999999925</v>
          </cell>
        </row>
        <row r="157">
          <cell r="A157">
            <v>163590</v>
          </cell>
          <cell r="B157" t="str">
            <v>OTROS BIENES MUEBLES EN BODEGA</v>
          </cell>
          <cell r="C157">
            <v>2300965.2319999998</v>
          </cell>
          <cell r="D157">
            <v>0</v>
          </cell>
          <cell r="E157">
            <v>0</v>
          </cell>
          <cell r="F157">
            <v>2300965.2319999998</v>
          </cell>
          <cell r="I157">
            <v>0</v>
          </cell>
        </row>
        <row r="158">
          <cell r="A158">
            <v>1640</v>
          </cell>
          <cell r="B158" t="str">
            <v>EDIFICACIONES</v>
          </cell>
          <cell r="C158">
            <v>17434899.810589999</v>
          </cell>
          <cell r="D158">
            <v>0</v>
          </cell>
          <cell r="E158">
            <v>0</v>
          </cell>
          <cell r="F158">
            <v>17434899.810589999</v>
          </cell>
          <cell r="I158">
            <v>0</v>
          </cell>
        </row>
        <row r="159">
          <cell r="A159">
            <v>164001</v>
          </cell>
          <cell r="B159" t="str">
            <v>EDIFICIOS Y CASAS</v>
          </cell>
          <cell r="C159">
            <v>15500750.679169999</v>
          </cell>
          <cell r="D159">
            <v>0</v>
          </cell>
          <cell r="E159">
            <v>0</v>
          </cell>
          <cell r="F159">
            <v>15500750.679169999</v>
          </cell>
          <cell r="I159">
            <v>0</v>
          </cell>
        </row>
        <row r="160">
          <cell r="A160">
            <v>164002</v>
          </cell>
          <cell r="B160" t="str">
            <v>OFICINAS</v>
          </cell>
          <cell r="C160">
            <v>1934149.13142</v>
          </cell>
          <cell r="D160">
            <v>0</v>
          </cell>
          <cell r="E160">
            <v>0</v>
          </cell>
          <cell r="F160">
            <v>1934149.13142</v>
          </cell>
          <cell r="I160">
            <v>0</v>
          </cell>
        </row>
        <row r="161">
          <cell r="A161">
            <v>164099</v>
          </cell>
          <cell r="B161" t="str">
            <v>AJUSTES POR INFLACION</v>
          </cell>
          <cell r="C161">
            <v>0</v>
          </cell>
          <cell r="D161">
            <v>0</v>
          </cell>
          <cell r="E161">
            <v>0</v>
          </cell>
          <cell r="F161">
            <v>0</v>
          </cell>
          <cell r="I161">
            <v>0</v>
          </cell>
        </row>
        <row r="162">
          <cell r="A162">
            <v>1645</v>
          </cell>
          <cell r="B162" t="str">
            <v>PLANTAS DUCTOS Y TUNELES</v>
          </cell>
          <cell r="C162">
            <v>36024178.707370006</v>
          </cell>
          <cell r="D162">
            <v>110981.52704</v>
          </cell>
          <cell r="E162">
            <v>185307.20999</v>
          </cell>
          <cell r="F162">
            <v>35949853.024420001</v>
          </cell>
          <cell r="I162">
            <v>-74325.682950000002</v>
          </cell>
        </row>
        <row r="163">
          <cell r="A163">
            <v>164501</v>
          </cell>
          <cell r="B163" t="str">
            <v>PLANTAS DE GENERACION</v>
          </cell>
          <cell r="C163">
            <v>194836.8628</v>
          </cell>
          <cell r="D163">
            <v>0</v>
          </cell>
          <cell r="E163">
            <v>0</v>
          </cell>
          <cell r="F163">
            <v>194836.8628</v>
          </cell>
          <cell r="I163">
            <v>0</v>
          </cell>
        </row>
        <row r="164">
          <cell r="A164">
            <v>164512</v>
          </cell>
          <cell r="B164" t="str">
            <v>SUBESTACIONES Y ESTACIONES DE REGULACION</v>
          </cell>
          <cell r="C164">
            <v>35829341.844569996</v>
          </cell>
          <cell r="D164">
            <v>110981.52704</v>
          </cell>
          <cell r="E164">
            <v>185307.20999</v>
          </cell>
          <cell r="F164">
            <v>35755016.161620006</v>
          </cell>
          <cell r="I164">
            <v>-74325.682950000002</v>
          </cell>
        </row>
        <row r="165">
          <cell r="A165">
            <v>164599</v>
          </cell>
          <cell r="B165" t="str">
            <v>AJUSTES POR INFLACION</v>
          </cell>
          <cell r="C165">
            <v>0</v>
          </cell>
          <cell r="D165">
            <v>0</v>
          </cell>
          <cell r="E165">
            <v>0</v>
          </cell>
          <cell r="F165">
            <v>0</v>
          </cell>
          <cell r="I165">
            <v>0</v>
          </cell>
        </row>
        <row r="166">
          <cell r="A166">
            <v>1650</v>
          </cell>
          <cell r="B166" t="str">
            <v>REDES LINEAS Y CABLES</v>
          </cell>
          <cell r="C166">
            <v>271612541.78206003</v>
          </cell>
          <cell r="D166">
            <v>5703415.5762299998</v>
          </cell>
          <cell r="E166">
            <v>3635283.7243000004</v>
          </cell>
          <cell r="F166">
            <v>273680673.63398999</v>
          </cell>
          <cell r="I166">
            <v>2068131.8519299994</v>
          </cell>
        </row>
        <row r="167">
          <cell r="A167">
            <v>165002</v>
          </cell>
          <cell r="B167" t="str">
            <v>REDES DE DISTRIBUCION</v>
          </cell>
          <cell r="C167">
            <v>271612541.78206003</v>
          </cell>
          <cell r="D167">
            <v>5703415.5762299998</v>
          </cell>
          <cell r="E167">
            <v>3635283.7243000004</v>
          </cell>
          <cell r="F167">
            <v>273680673.63398999</v>
          </cell>
          <cell r="I167">
            <v>2068131.8519299994</v>
          </cell>
        </row>
        <row r="168">
          <cell r="A168">
            <v>16500201</v>
          </cell>
          <cell r="B168" t="str">
            <v>REDES Y LINEAS DE DISTRIBUCION</v>
          </cell>
          <cell r="C168">
            <v>213334249.76883999</v>
          </cell>
          <cell r="D168">
            <v>5530889.2175799999</v>
          </cell>
          <cell r="E168">
            <v>2765444.60879</v>
          </cell>
          <cell r="F168">
            <v>216099694.37763</v>
          </cell>
          <cell r="I168">
            <v>2765444.60879</v>
          </cell>
        </row>
        <row r="169">
          <cell r="A169">
            <v>16500202</v>
          </cell>
          <cell r="B169" t="str">
            <v>EQUIPOS DE MACROMEDICION</v>
          </cell>
          <cell r="C169">
            <v>87696</v>
          </cell>
          <cell r="D169">
            <v>0</v>
          </cell>
          <cell r="E169">
            <v>0</v>
          </cell>
          <cell r="F169">
            <v>87696</v>
          </cell>
          <cell r="I169">
            <v>0</v>
          </cell>
        </row>
        <row r="170">
          <cell r="A170">
            <v>16500203</v>
          </cell>
          <cell r="B170" t="str">
            <v>TRANSFORMADORES DE DISTRIBUCION</v>
          </cell>
          <cell r="C170">
            <v>58190596.013220005</v>
          </cell>
          <cell r="D170">
            <v>172526.35865000001</v>
          </cell>
          <cell r="E170">
            <v>869839.11551000003</v>
          </cell>
          <cell r="F170">
            <v>57493283.256360002</v>
          </cell>
          <cell r="I170">
            <v>-697312.75686000008</v>
          </cell>
        </row>
        <row r="171">
          <cell r="A171">
            <v>165099</v>
          </cell>
          <cell r="B171" t="str">
            <v>AJUSTES POR INFLACION</v>
          </cell>
          <cell r="C171">
            <v>0</v>
          </cell>
          <cell r="D171">
            <v>0</v>
          </cell>
          <cell r="E171">
            <v>0</v>
          </cell>
          <cell r="F171">
            <v>0</v>
          </cell>
          <cell r="I171">
            <v>0</v>
          </cell>
        </row>
        <row r="172">
          <cell r="A172">
            <v>1655</v>
          </cell>
          <cell r="B172" t="str">
            <v>MAQUINARIA Y EQUIPO</v>
          </cell>
          <cell r="C172">
            <v>4860118.0306099998</v>
          </cell>
          <cell r="D172">
            <v>243505.86410000001</v>
          </cell>
          <cell r="E172">
            <v>174908.19080000001</v>
          </cell>
          <cell r="F172">
            <v>4928715.7039099997</v>
          </cell>
          <cell r="I172">
            <v>68597.673299999995</v>
          </cell>
        </row>
        <row r="173">
          <cell r="A173">
            <v>165511</v>
          </cell>
          <cell r="B173" t="str">
            <v>HERRAMIENTAS Y ACCESORIOS</v>
          </cell>
          <cell r="C173">
            <v>2573292.23361</v>
          </cell>
          <cell r="D173">
            <v>242369.06409999999</v>
          </cell>
          <cell r="E173">
            <v>174908.19080000001</v>
          </cell>
          <cell r="F173">
            <v>2640753.1069099996</v>
          </cell>
          <cell r="I173">
            <v>67460.873299999977</v>
          </cell>
        </row>
        <row r="174">
          <cell r="A174">
            <v>165590</v>
          </cell>
          <cell r="B174" t="str">
            <v>OTRA MAQUINARIA Y EQUIPO</v>
          </cell>
          <cell r="C174">
            <v>2286825.7969999998</v>
          </cell>
          <cell r="D174">
            <v>1136.8</v>
          </cell>
          <cell r="E174">
            <v>0</v>
          </cell>
          <cell r="F174">
            <v>2287962.5970000001</v>
          </cell>
          <cell r="I174">
            <v>1136.8</v>
          </cell>
        </row>
        <row r="175">
          <cell r="A175">
            <v>165599</v>
          </cell>
          <cell r="B175" t="str">
            <v>AJUSTES POR INFLACION</v>
          </cell>
          <cell r="C175">
            <v>0</v>
          </cell>
          <cell r="D175">
            <v>0</v>
          </cell>
          <cell r="E175">
            <v>0</v>
          </cell>
          <cell r="F175">
            <v>0</v>
          </cell>
          <cell r="I175">
            <v>0</v>
          </cell>
        </row>
        <row r="176">
          <cell r="A176">
            <v>1665</v>
          </cell>
          <cell r="B176" t="str">
            <v>MUEBLES ENSERES Y EQUIPO DE OFICINA</v>
          </cell>
          <cell r="C176">
            <v>2426131.9343099999</v>
          </cell>
          <cell r="D176">
            <v>6297.2169999999996</v>
          </cell>
          <cell r="E176">
            <v>2058.1414</v>
          </cell>
          <cell r="F176">
            <v>2430371.00991</v>
          </cell>
          <cell r="I176">
            <v>4239.0756000000001</v>
          </cell>
        </row>
        <row r="177">
          <cell r="A177">
            <v>166501</v>
          </cell>
          <cell r="B177" t="str">
            <v>MUEBLES Y ENSERES</v>
          </cell>
          <cell r="C177">
            <v>1649127.5786600001</v>
          </cell>
          <cell r="D177">
            <v>6297.2169999999996</v>
          </cell>
          <cell r="E177">
            <v>0</v>
          </cell>
          <cell r="F177">
            <v>1655424.7956600001</v>
          </cell>
          <cell r="I177">
            <v>6297.2169999999996</v>
          </cell>
        </row>
        <row r="178">
          <cell r="A178">
            <v>166502</v>
          </cell>
          <cell r="B178" t="str">
            <v>EQUIPO Y MAQUINA DE OFICINA</v>
          </cell>
          <cell r="C178">
            <v>777004.35564999992</v>
          </cell>
          <cell r="D178">
            <v>0</v>
          </cell>
          <cell r="E178">
            <v>2058.1414</v>
          </cell>
          <cell r="F178">
            <v>774946.21424999996</v>
          </cell>
          <cell r="I178">
            <v>-2058.1414</v>
          </cell>
        </row>
        <row r="179">
          <cell r="A179">
            <v>166599</v>
          </cell>
          <cell r="B179" t="str">
            <v>AJUSTES POR INFLACION</v>
          </cell>
          <cell r="C179">
            <v>0</v>
          </cell>
          <cell r="D179">
            <v>0</v>
          </cell>
          <cell r="E179">
            <v>0</v>
          </cell>
          <cell r="F179">
            <v>0</v>
          </cell>
          <cell r="I179">
            <v>0</v>
          </cell>
        </row>
        <row r="180">
          <cell r="A180">
            <v>1670</v>
          </cell>
          <cell r="B180" t="str">
            <v>EQUIPOS DE COMUNICACION Y COMPUTACION</v>
          </cell>
          <cell r="C180">
            <v>9075380.3707800005</v>
          </cell>
          <cell r="D180">
            <v>96730.936959999992</v>
          </cell>
          <cell r="E180">
            <v>109459.42337</v>
          </cell>
          <cell r="F180">
            <v>9062651.884370001</v>
          </cell>
          <cell r="I180">
            <v>-12728.486410000012</v>
          </cell>
        </row>
        <row r="181">
          <cell r="A181">
            <v>167001</v>
          </cell>
          <cell r="B181" t="str">
            <v>EQUIPO DE COMUNICACION</v>
          </cell>
          <cell r="C181">
            <v>987947.53339999996</v>
          </cell>
          <cell r="D181">
            <v>0</v>
          </cell>
          <cell r="E181">
            <v>1138.4547700000001</v>
          </cell>
          <cell r="F181">
            <v>986809.07863</v>
          </cell>
          <cell r="I181">
            <v>-1138.4547700000001</v>
          </cell>
        </row>
        <row r="182">
          <cell r="A182">
            <v>167002</v>
          </cell>
          <cell r="B182" t="str">
            <v>EQUIPO DE COMPUTACION</v>
          </cell>
          <cell r="C182">
            <v>4095997.9386900002</v>
          </cell>
          <cell r="D182">
            <v>6264</v>
          </cell>
          <cell r="E182">
            <v>17551.807239999998</v>
          </cell>
          <cell r="F182">
            <v>4084710.1314499998</v>
          </cell>
          <cell r="I182">
            <v>-11287.807239999998</v>
          </cell>
        </row>
        <row r="183">
          <cell r="A183">
            <v>167004</v>
          </cell>
          <cell r="B183" t="str">
            <v>SATELITES Y ANTENAS</v>
          </cell>
          <cell r="C183">
            <v>20806.566139999999</v>
          </cell>
          <cell r="D183">
            <v>0</v>
          </cell>
          <cell r="E183">
            <v>0</v>
          </cell>
          <cell r="F183">
            <v>20806.566139999999</v>
          </cell>
          <cell r="I183">
            <v>0</v>
          </cell>
        </row>
        <row r="184">
          <cell r="A184">
            <v>167090</v>
          </cell>
          <cell r="B184" t="str">
            <v>OTROS EQUIPOS DE COMUNICACION Y COMPUTAC</v>
          </cell>
          <cell r="C184">
            <v>3970628.3325500004</v>
          </cell>
          <cell r="D184">
            <v>90466.936959999992</v>
          </cell>
          <cell r="E184">
            <v>90769.161359999998</v>
          </cell>
          <cell r="F184">
            <v>3970326.1081500002</v>
          </cell>
          <cell r="I184">
            <v>-302.22440000000643</v>
          </cell>
        </row>
        <row r="185">
          <cell r="A185">
            <v>167099</v>
          </cell>
          <cell r="B185" t="str">
            <v>AJUSTES POR INFLACION</v>
          </cell>
          <cell r="C185">
            <v>0</v>
          </cell>
          <cell r="D185">
            <v>0</v>
          </cell>
          <cell r="E185">
            <v>0</v>
          </cell>
          <cell r="F185">
            <v>0</v>
          </cell>
          <cell r="I185">
            <v>0</v>
          </cell>
        </row>
        <row r="186">
          <cell r="A186">
            <v>1675</v>
          </cell>
          <cell r="B186" t="str">
            <v>EQUIPO DE TRANSPORTE TRACCION Y ELEVACIO</v>
          </cell>
          <cell r="C186">
            <v>4663528.8742299993</v>
          </cell>
          <cell r="D186">
            <v>129224</v>
          </cell>
          <cell r="E186">
            <v>64612</v>
          </cell>
          <cell r="F186">
            <v>4728140.8742299993</v>
          </cell>
          <cell r="I186">
            <v>64612</v>
          </cell>
        </row>
        <row r="187">
          <cell r="A187">
            <v>167502</v>
          </cell>
          <cell r="B187" t="str">
            <v>TERRESTRE</v>
          </cell>
          <cell r="C187">
            <v>4663528.8742299993</v>
          </cell>
          <cell r="D187">
            <v>129224</v>
          </cell>
          <cell r="E187">
            <v>64612</v>
          </cell>
          <cell r="F187">
            <v>4728140.8742299993</v>
          </cell>
          <cell r="I187">
            <v>64612</v>
          </cell>
        </row>
        <row r="188">
          <cell r="A188">
            <v>167506</v>
          </cell>
          <cell r="B188" t="str">
            <v>DE ELEVACION</v>
          </cell>
          <cell r="C188">
            <v>0</v>
          </cell>
          <cell r="D188">
            <v>0</v>
          </cell>
          <cell r="E188">
            <v>0</v>
          </cell>
          <cell r="F188">
            <v>0</v>
          </cell>
          <cell r="I188">
            <v>0</v>
          </cell>
        </row>
        <row r="189">
          <cell r="A189">
            <v>167599</v>
          </cell>
          <cell r="B189" t="str">
            <v>AJUSTES POR INFLACION</v>
          </cell>
          <cell r="C189">
            <v>0</v>
          </cell>
          <cell r="D189">
            <v>0</v>
          </cell>
          <cell r="E189">
            <v>0</v>
          </cell>
          <cell r="F189">
            <v>0</v>
          </cell>
          <cell r="I189">
            <v>0</v>
          </cell>
        </row>
        <row r="190">
          <cell r="A190">
            <v>1685</v>
          </cell>
          <cell r="B190" t="str">
            <v>DEPRECIACION ACUMULADA (CR)</v>
          </cell>
          <cell r="C190">
            <v>-173643882.58875</v>
          </cell>
          <cell r="D190">
            <v>957249.67908000003</v>
          </cell>
          <cell r="E190">
            <v>1221853.0338099999</v>
          </cell>
          <cell r="F190">
            <v>-173908485.94348001</v>
          </cell>
          <cell r="I190">
            <v>-264603.3547299999</v>
          </cell>
        </row>
        <row r="191">
          <cell r="A191">
            <v>168501</v>
          </cell>
          <cell r="B191" t="str">
            <v>EDIFICACIONES</v>
          </cell>
          <cell r="C191">
            <v>-5571889.2381600002</v>
          </cell>
          <cell r="D191">
            <v>0</v>
          </cell>
          <cell r="E191">
            <v>30954.959510000001</v>
          </cell>
          <cell r="F191">
            <v>-5602844.1976699997</v>
          </cell>
          <cell r="I191">
            <v>-30954.959510000001</v>
          </cell>
        </row>
        <row r="192">
          <cell r="A192">
            <v>168502</v>
          </cell>
          <cell r="B192" t="str">
            <v>PLANTAS DUCTOS Y TUNELES</v>
          </cell>
          <cell r="C192">
            <v>-18385841.69379</v>
          </cell>
          <cell r="D192">
            <v>101537.94687</v>
          </cell>
          <cell r="E192">
            <v>208716.35806</v>
          </cell>
          <cell r="F192">
            <v>-18493020.104979999</v>
          </cell>
          <cell r="I192">
            <v>-107178.41119</v>
          </cell>
        </row>
        <row r="193">
          <cell r="A193">
            <v>168503</v>
          </cell>
          <cell r="B193" t="str">
            <v>REDES LINEAS Y CABLES</v>
          </cell>
          <cell r="C193">
            <v>-136374591.41295001</v>
          </cell>
          <cell r="D193">
            <v>741631.65204999992</v>
          </cell>
          <cell r="E193">
            <v>768314.38966999995</v>
          </cell>
          <cell r="F193">
            <v>-136401274.15057001</v>
          </cell>
          <cell r="I193">
            <v>-26682.737620000029</v>
          </cell>
        </row>
        <row r="194">
          <cell r="A194">
            <v>168504</v>
          </cell>
          <cell r="B194" t="str">
            <v>MAQUINARIA Y EQUIPO</v>
          </cell>
          <cell r="C194">
            <v>-1941381.6844800001</v>
          </cell>
          <cell r="D194">
            <v>45965.47956</v>
          </cell>
          <cell r="E194">
            <v>57849.247840000004</v>
          </cell>
          <cell r="F194">
            <v>-1953265.45276</v>
          </cell>
          <cell r="I194">
            <v>-11883.768280000004</v>
          </cell>
        </row>
        <row r="195">
          <cell r="A195">
            <v>168506</v>
          </cell>
          <cell r="B195" t="str">
            <v>MUEBLES ENSERES Y EQUIPO DE OFICINA</v>
          </cell>
          <cell r="C195">
            <v>-1351562.41169</v>
          </cell>
          <cell r="D195">
            <v>2058.1414</v>
          </cell>
          <cell r="E195">
            <v>11002.611429999999</v>
          </cell>
          <cell r="F195">
            <v>-1360506.8817199999</v>
          </cell>
          <cell r="I195">
            <v>-8944.4700299999986</v>
          </cell>
        </row>
        <row r="196">
          <cell r="A196">
            <v>168507</v>
          </cell>
          <cell r="B196" t="str">
            <v>EQUIPOS DE COMUNICACION Y COMPUTACION</v>
          </cell>
          <cell r="C196">
            <v>-7261308.1572099999</v>
          </cell>
          <cell r="D196">
            <v>66056.459199999998</v>
          </cell>
          <cell r="E196">
            <v>116799.68012</v>
          </cell>
          <cell r="F196">
            <v>-7312051.3781300001</v>
          </cell>
          <cell r="I196">
            <v>-50743.220920000007</v>
          </cell>
        </row>
        <row r="197">
          <cell r="A197">
            <v>168508</v>
          </cell>
          <cell r="B197" t="str">
            <v>EQUIPOS DE TRANSPORTE TRACCION Y ELEVACI</v>
          </cell>
          <cell r="C197">
            <v>-2757307.9904699996</v>
          </cell>
          <cell r="D197">
            <v>0</v>
          </cell>
          <cell r="E197">
            <v>28215.787179999999</v>
          </cell>
          <cell r="F197">
            <v>-2785523.7776500001</v>
          </cell>
          <cell r="I197">
            <v>-28215.787179999999</v>
          </cell>
        </row>
        <row r="198">
          <cell r="A198">
            <v>168599</v>
          </cell>
          <cell r="B198" t="str">
            <v>AJUSTES POR INFLACION</v>
          </cell>
          <cell r="C198">
            <v>0</v>
          </cell>
          <cell r="D198">
            <v>0</v>
          </cell>
          <cell r="E198">
            <v>0</v>
          </cell>
          <cell r="F198">
            <v>0</v>
          </cell>
          <cell r="I198">
            <v>0</v>
          </cell>
        </row>
        <row r="199">
          <cell r="A199">
            <v>1690</v>
          </cell>
          <cell r="B199" t="str">
            <v>DEPRECIACION DIFERIDA</v>
          </cell>
          <cell r="C199">
            <v>6090912.6500000004</v>
          </cell>
          <cell r="D199">
            <v>0</v>
          </cell>
          <cell r="E199">
            <v>0</v>
          </cell>
          <cell r="F199">
            <v>6090912.6500000004</v>
          </cell>
          <cell r="I199">
            <v>0</v>
          </cell>
        </row>
        <row r="200">
          <cell r="A200">
            <v>169001</v>
          </cell>
          <cell r="B200" t="str">
            <v>EXCESO FISCAL SOBRE LA CONTABLE</v>
          </cell>
          <cell r="C200">
            <v>6090912.6500000004</v>
          </cell>
          <cell r="D200">
            <v>0</v>
          </cell>
          <cell r="E200">
            <v>0</v>
          </cell>
          <cell r="F200">
            <v>6090912.6500000004</v>
          </cell>
          <cell r="I200">
            <v>0</v>
          </cell>
        </row>
        <row r="201">
          <cell r="A201">
            <v>1695</v>
          </cell>
          <cell r="B201" t="str">
            <v>PROVISION PROTECCION PROPIEDAD PLANTA Y</v>
          </cell>
          <cell r="C201">
            <v>-146389.24044999998</v>
          </cell>
          <cell r="D201">
            <v>0</v>
          </cell>
          <cell r="E201">
            <v>0</v>
          </cell>
          <cell r="F201">
            <v>-146389.24044999998</v>
          </cell>
          <cell r="I201">
            <v>0</v>
          </cell>
        </row>
        <row r="202">
          <cell r="A202">
            <v>169501</v>
          </cell>
          <cell r="B202" t="str">
            <v>TERRENOS</v>
          </cell>
          <cell r="C202">
            <v>-18976.61563</v>
          </cell>
          <cell r="D202">
            <v>0</v>
          </cell>
          <cell r="E202">
            <v>0</v>
          </cell>
          <cell r="F202">
            <v>-18976.61563</v>
          </cell>
          <cell r="I202">
            <v>0</v>
          </cell>
        </row>
        <row r="203">
          <cell r="A203">
            <v>169508</v>
          </cell>
          <cell r="B203" t="str">
            <v>MAQUINARIA Y EQUIPO</v>
          </cell>
          <cell r="C203">
            <v>-8222.6808099999998</v>
          </cell>
          <cell r="D203">
            <v>0</v>
          </cell>
          <cell r="E203">
            <v>0</v>
          </cell>
          <cell r="F203">
            <v>-8222.6808099999998</v>
          </cell>
          <cell r="I203">
            <v>0</v>
          </cell>
        </row>
        <row r="204">
          <cell r="A204">
            <v>169510</v>
          </cell>
          <cell r="B204" t="str">
            <v>MUEBLES ENSERES Y EQUIPO DE OFICINA</v>
          </cell>
          <cell r="C204">
            <v>-118504.51682999999</v>
          </cell>
          <cell r="D204">
            <v>0</v>
          </cell>
          <cell r="E204">
            <v>0</v>
          </cell>
          <cell r="F204">
            <v>-118504.51682999999</v>
          </cell>
          <cell r="I204">
            <v>0</v>
          </cell>
        </row>
        <row r="205">
          <cell r="A205">
            <v>169511</v>
          </cell>
          <cell r="B205" t="str">
            <v>EQUIPOS DE COMUNICACION Y COMPUTACION</v>
          </cell>
          <cell r="C205">
            <v>-685.42718000000002</v>
          </cell>
          <cell r="D205">
            <v>0</v>
          </cell>
          <cell r="E205">
            <v>0</v>
          </cell>
          <cell r="F205">
            <v>-685.42718000000002</v>
          </cell>
          <cell r="I205">
            <v>0</v>
          </cell>
        </row>
        <row r="206">
          <cell r="A206">
            <v>19</v>
          </cell>
          <cell r="B206" t="str">
            <v>OTROS ACTIVOS</v>
          </cell>
          <cell r="C206">
            <v>728049020.04315007</v>
          </cell>
          <cell r="D206">
            <v>18086650.166499998</v>
          </cell>
          <cell r="E206">
            <v>17334140.26822</v>
          </cell>
          <cell r="F206">
            <v>728801529.94143009</v>
          </cell>
          <cell r="I206">
            <v>752509.89827999845</v>
          </cell>
        </row>
        <row r="207">
          <cell r="A207">
            <v>1905</v>
          </cell>
          <cell r="B207" t="str">
            <v>BIENES Y SERVICIOS PAGADOS POR ANTICIPAD</v>
          </cell>
          <cell r="C207">
            <v>0</v>
          </cell>
          <cell r="D207">
            <v>1071922.152</v>
          </cell>
          <cell r="E207">
            <v>0</v>
          </cell>
          <cell r="F207">
            <v>1071922.152</v>
          </cell>
          <cell r="I207">
            <v>1071922.152</v>
          </cell>
        </row>
        <row r="208">
          <cell r="A208">
            <v>190501</v>
          </cell>
          <cell r="B208" t="str">
            <v>SEGUROS</v>
          </cell>
          <cell r="C208">
            <v>0</v>
          </cell>
          <cell r="D208">
            <v>1071922.152</v>
          </cell>
          <cell r="E208">
            <v>0</v>
          </cell>
          <cell r="F208">
            <v>1071922.152</v>
          </cell>
          <cell r="I208">
            <v>1071922.152</v>
          </cell>
        </row>
        <row r="209">
          <cell r="A209">
            <v>1910</v>
          </cell>
          <cell r="B209" t="str">
            <v>CARGOS DIFERIDOS</v>
          </cell>
          <cell r="C209">
            <v>10303258.959000001</v>
          </cell>
          <cell r="D209">
            <v>0</v>
          </cell>
          <cell r="E209">
            <v>0</v>
          </cell>
          <cell r="F209">
            <v>10303258.959000001</v>
          </cell>
          <cell r="I209">
            <v>0</v>
          </cell>
        </row>
        <row r="210">
          <cell r="A210">
            <v>191008</v>
          </cell>
          <cell r="B210" t="str">
            <v>ESTUDIOS Y PROYECTOS</v>
          </cell>
          <cell r="C210">
            <v>0</v>
          </cell>
          <cell r="D210">
            <v>0</v>
          </cell>
          <cell r="E210">
            <v>0</v>
          </cell>
          <cell r="F210">
            <v>0</v>
          </cell>
          <cell r="I210">
            <v>0</v>
          </cell>
        </row>
        <row r="211">
          <cell r="A211">
            <v>19100801</v>
          </cell>
          <cell r="B211" t="str">
            <v>PROYECTO PIENSE</v>
          </cell>
          <cell r="C211">
            <v>0</v>
          </cell>
          <cell r="D211">
            <v>0</v>
          </cell>
          <cell r="E211">
            <v>0</v>
          </cell>
          <cell r="F211">
            <v>0</v>
          </cell>
          <cell r="I211">
            <v>0</v>
          </cell>
        </row>
        <row r="212">
          <cell r="A212">
            <v>19100802</v>
          </cell>
          <cell r="B212" t="str">
            <v>PROYECTO X</v>
          </cell>
          <cell r="C212">
            <v>0</v>
          </cell>
          <cell r="D212">
            <v>0</v>
          </cell>
          <cell r="E212">
            <v>0</v>
          </cell>
          <cell r="F212">
            <v>0</v>
          </cell>
          <cell r="I212">
            <v>0</v>
          </cell>
        </row>
        <row r="213">
          <cell r="A213">
            <v>191087</v>
          </cell>
          <cell r="B213" t="str">
            <v>IMPUESTO DIFERIDO</v>
          </cell>
          <cell r="C213">
            <v>10303258.959000001</v>
          </cell>
          <cell r="D213">
            <v>0</v>
          </cell>
          <cell r="E213">
            <v>0</v>
          </cell>
          <cell r="F213">
            <v>10303258.959000001</v>
          </cell>
          <cell r="I213">
            <v>0</v>
          </cell>
        </row>
        <row r="214">
          <cell r="A214">
            <v>191090</v>
          </cell>
          <cell r="B214" t="str">
            <v>OTROS CARGOS DIFERIDOS</v>
          </cell>
          <cell r="C214">
            <v>0</v>
          </cell>
          <cell r="D214">
            <v>0</v>
          </cell>
          <cell r="E214">
            <v>0</v>
          </cell>
          <cell r="F214">
            <v>0</v>
          </cell>
          <cell r="I214">
            <v>0</v>
          </cell>
        </row>
        <row r="215">
          <cell r="A215">
            <v>1920</v>
          </cell>
          <cell r="B215" t="str">
            <v>BIENES ENTREGADOS A TERCEROS</v>
          </cell>
          <cell r="C215">
            <v>126842.26820000001</v>
          </cell>
          <cell r="D215">
            <v>0</v>
          </cell>
          <cell r="E215">
            <v>0</v>
          </cell>
          <cell r="F215">
            <v>126842.26820000001</v>
          </cell>
          <cell r="I215">
            <v>0</v>
          </cell>
        </row>
        <row r="216">
          <cell r="A216">
            <v>192090</v>
          </cell>
          <cell r="B216" t="str">
            <v>OTROS BIENES ENTREGADOS A TERCEROS</v>
          </cell>
          <cell r="C216">
            <v>126842.26820000001</v>
          </cell>
          <cell r="D216">
            <v>0</v>
          </cell>
          <cell r="E216">
            <v>0</v>
          </cell>
          <cell r="F216">
            <v>126842.26820000001</v>
          </cell>
          <cell r="I216">
            <v>0</v>
          </cell>
        </row>
        <row r="217">
          <cell r="A217">
            <v>1925</v>
          </cell>
          <cell r="B217" t="str">
            <v>AMOTIZAC ACUMULADA DE BIENES ENTREG A TE</v>
          </cell>
          <cell r="C217">
            <v>-13948.304779999999</v>
          </cell>
          <cell r="D217">
            <v>522.23874999999998</v>
          </cell>
          <cell r="E217">
            <v>1441.02683</v>
          </cell>
          <cell r="F217">
            <v>-14867.092859999999</v>
          </cell>
          <cell r="I217">
            <v>-918.78808000000004</v>
          </cell>
        </row>
        <row r="218">
          <cell r="A218">
            <v>192505</v>
          </cell>
          <cell r="B218" t="str">
            <v>BIENES MUEBLES ENTREGADOS EN COMODATO</v>
          </cell>
          <cell r="C218">
            <v>-13534.381240000001</v>
          </cell>
          <cell r="D218">
            <v>522.23874999999998</v>
          </cell>
          <cell r="E218">
            <v>1441.02683</v>
          </cell>
          <cell r="F218">
            <v>-14453.169320000001</v>
          </cell>
          <cell r="I218">
            <v>-918.78808000000004</v>
          </cell>
        </row>
        <row r="219">
          <cell r="A219">
            <v>19250502</v>
          </cell>
          <cell r="B219" t="str">
            <v>MUEBLES Y ENSERES</v>
          </cell>
          <cell r="C219">
            <v>-13012.14249</v>
          </cell>
          <cell r="D219">
            <v>0</v>
          </cell>
          <cell r="E219">
            <v>1441.02683</v>
          </cell>
          <cell r="F219">
            <v>-14453.169320000001</v>
          </cell>
          <cell r="I219">
            <v>-1441.02683</v>
          </cell>
        </row>
        <row r="220">
          <cell r="A220">
            <v>19250503</v>
          </cell>
          <cell r="B220" t="str">
            <v>EQUIPOS DE COMUNICACION</v>
          </cell>
          <cell r="C220">
            <v>-522.23874999999998</v>
          </cell>
          <cell r="D220">
            <v>522.23874999999998</v>
          </cell>
          <cell r="E220">
            <v>0</v>
          </cell>
          <cell r="F220">
            <v>0</v>
          </cell>
          <cell r="I220">
            <v>522.23874999999998</v>
          </cell>
        </row>
        <row r="221">
          <cell r="A221">
            <v>192506</v>
          </cell>
          <cell r="B221" t="str">
            <v>BIENES INMUEBLES ENTREGADOS EN COMODATO</v>
          </cell>
          <cell r="C221">
            <v>-413.92354000000006</v>
          </cell>
          <cell r="D221">
            <v>0</v>
          </cell>
          <cell r="E221">
            <v>0</v>
          </cell>
          <cell r="F221">
            <v>-413.92354000000006</v>
          </cell>
          <cell r="I221">
            <v>0</v>
          </cell>
        </row>
        <row r="222">
          <cell r="A222">
            <v>19250602</v>
          </cell>
          <cell r="B222" t="str">
            <v>TERRENOS</v>
          </cell>
          <cell r="C222">
            <v>-413.92354000000006</v>
          </cell>
          <cell r="D222">
            <v>0</v>
          </cell>
          <cell r="E222">
            <v>0</v>
          </cell>
          <cell r="F222">
            <v>-413.92354000000006</v>
          </cell>
          <cell r="I222">
            <v>0</v>
          </cell>
        </row>
        <row r="223">
          <cell r="A223">
            <v>1926</v>
          </cell>
          <cell r="B223" t="str">
            <v>DERECHOS EN FIDEICOMISO</v>
          </cell>
          <cell r="C223">
            <v>21276185.451090001</v>
          </cell>
          <cell r="D223">
            <v>0</v>
          </cell>
          <cell r="E223">
            <v>329573.64376000001</v>
          </cell>
          <cell r="F223">
            <v>20946611.807330001</v>
          </cell>
          <cell r="I223">
            <v>-329573.64376000001</v>
          </cell>
        </row>
        <row r="224">
          <cell r="A224">
            <v>192603</v>
          </cell>
          <cell r="B224" t="str">
            <v>FIDUCIA MERCANTIL -CONSTITUCION DE PATRI</v>
          </cell>
          <cell r="C224">
            <v>21276185.451090001</v>
          </cell>
          <cell r="D224">
            <v>0</v>
          </cell>
          <cell r="E224">
            <v>329573.64376000001</v>
          </cell>
          <cell r="F224">
            <v>20946611.807330001</v>
          </cell>
          <cell r="I224">
            <v>-329573.64376000001</v>
          </cell>
        </row>
        <row r="225">
          <cell r="A225">
            <v>1970</v>
          </cell>
          <cell r="B225" t="str">
            <v>INTANGIBLES</v>
          </cell>
          <cell r="C225">
            <v>0</v>
          </cell>
          <cell r="D225">
            <v>11600</v>
          </cell>
          <cell r="E225">
            <v>0</v>
          </cell>
          <cell r="F225">
            <v>11600</v>
          </cell>
          <cell r="I225">
            <v>11600</v>
          </cell>
        </row>
        <row r="226">
          <cell r="A226">
            <v>197008</v>
          </cell>
          <cell r="B226" t="str">
            <v>SOFTWARE</v>
          </cell>
          <cell r="C226">
            <v>0</v>
          </cell>
          <cell r="D226">
            <v>11600</v>
          </cell>
          <cell r="E226">
            <v>0</v>
          </cell>
          <cell r="F226">
            <v>11600</v>
          </cell>
          <cell r="I226">
            <v>11600</v>
          </cell>
        </row>
        <row r="227">
          <cell r="A227">
            <v>1975</v>
          </cell>
          <cell r="B227" t="str">
            <v>AMORTIZACION ACUMULADA DE INTANGIBLES</v>
          </cell>
          <cell r="C227">
            <v>0</v>
          </cell>
          <cell r="D227">
            <v>0</v>
          </cell>
          <cell r="E227">
            <v>0</v>
          </cell>
          <cell r="F227">
            <v>0</v>
          </cell>
          <cell r="I227">
            <v>0</v>
          </cell>
        </row>
        <row r="228">
          <cell r="A228">
            <v>197508</v>
          </cell>
          <cell r="B228" t="str">
            <v>SOFTWARE</v>
          </cell>
          <cell r="C228">
            <v>0</v>
          </cell>
          <cell r="D228">
            <v>0</v>
          </cell>
          <cell r="E228">
            <v>0</v>
          </cell>
          <cell r="F228">
            <v>0</v>
          </cell>
          <cell r="I228">
            <v>0</v>
          </cell>
        </row>
        <row r="229">
          <cell r="A229">
            <v>1995</v>
          </cell>
          <cell r="B229" t="str">
            <v>PRINCIPAL Y SUBALTERNA</v>
          </cell>
          <cell r="C229">
            <v>0</v>
          </cell>
          <cell r="D229">
            <v>17002605.77575</v>
          </cell>
          <cell r="E229">
            <v>17002605.77575</v>
          </cell>
          <cell r="F229">
            <v>0</v>
          </cell>
          <cell r="I229">
            <v>0</v>
          </cell>
        </row>
        <row r="230">
          <cell r="A230">
            <v>199504</v>
          </cell>
          <cell r="B230" t="str">
            <v>FONDOS Y BIENES EN TRANSITO</v>
          </cell>
          <cell r="C230">
            <v>0</v>
          </cell>
          <cell r="D230">
            <v>17002605.77575</v>
          </cell>
          <cell r="E230">
            <v>17002605.77575</v>
          </cell>
          <cell r="F230">
            <v>0</v>
          </cell>
          <cell r="I230">
            <v>0</v>
          </cell>
        </row>
        <row r="231">
          <cell r="A231">
            <v>1999</v>
          </cell>
          <cell r="B231" t="str">
            <v>VALORIZACIONES</v>
          </cell>
          <cell r="C231">
            <v>696356681.66964006</v>
          </cell>
          <cell r="D231">
            <v>0</v>
          </cell>
          <cell r="E231">
            <v>519.82187999999996</v>
          </cell>
          <cell r="F231">
            <v>696356161.84775996</v>
          </cell>
          <cell r="I231">
            <v>-519.82187999999996</v>
          </cell>
        </row>
        <row r="232">
          <cell r="A232">
            <v>199952</v>
          </cell>
          <cell r="B232" t="str">
            <v>TERRENOS</v>
          </cell>
          <cell r="C232">
            <v>4432040.8845200008</v>
          </cell>
          <cell r="D232">
            <v>0</v>
          </cell>
          <cell r="E232">
            <v>0</v>
          </cell>
          <cell r="F232">
            <v>4432040.8845200008</v>
          </cell>
          <cell r="I232">
            <v>0</v>
          </cell>
        </row>
        <row r="233">
          <cell r="A233">
            <v>199962</v>
          </cell>
          <cell r="B233" t="str">
            <v>EDIFICACIONES</v>
          </cell>
          <cell r="C233">
            <v>13532797.6986</v>
          </cell>
          <cell r="D233">
            <v>0</v>
          </cell>
          <cell r="E233">
            <v>0</v>
          </cell>
          <cell r="F233">
            <v>13532797.6986</v>
          </cell>
          <cell r="I233">
            <v>0</v>
          </cell>
        </row>
        <row r="234">
          <cell r="A234">
            <v>199964</v>
          </cell>
          <cell r="B234" t="str">
            <v>PLANTAS DUCTOS Y TUNELES</v>
          </cell>
          <cell r="C234">
            <v>148362728.86410001</v>
          </cell>
          <cell r="D234">
            <v>0</v>
          </cell>
          <cell r="E234">
            <v>0</v>
          </cell>
          <cell r="F234">
            <v>148362728.86410001</v>
          </cell>
          <cell r="I234">
            <v>0</v>
          </cell>
        </row>
        <row r="235">
          <cell r="A235">
            <v>199965</v>
          </cell>
          <cell r="B235" t="str">
            <v>REDES LINEAS Y CABLES</v>
          </cell>
          <cell r="C235">
            <v>526733971.56329</v>
          </cell>
          <cell r="D235">
            <v>0</v>
          </cell>
          <cell r="E235">
            <v>0</v>
          </cell>
          <cell r="F235">
            <v>526733971.56329</v>
          </cell>
          <cell r="I235">
            <v>0</v>
          </cell>
        </row>
        <row r="236">
          <cell r="A236">
            <v>199966</v>
          </cell>
          <cell r="B236" t="str">
            <v>MAQUINARIA Y EQUIPO</v>
          </cell>
          <cell r="C236">
            <v>143352.57222999999</v>
          </cell>
          <cell r="D236">
            <v>0</v>
          </cell>
          <cell r="E236">
            <v>299.57017999999999</v>
          </cell>
          <cell r="F236">
            <v>143053.00205000001</v>
          </cell>
          <cell r="I236">
            <v>-299.57017999999999</v>
          </cell>
        </row>
        <row r="237">
          <cell r="A237">
            <v>199968</v>
          </cell>
          <cell r="B237" t="str">
            <v>MUEBLES ENSERES Y EQUIPO DE OFICINA</v>
          </cell>
          <cell r="C237">
            <v>829674.46100000001</v>
          </cell>
          <cell r="D237">
            <v>0</v>
          </cell>
          <cell r="E237">
            <v>0</v>
          </cell>
          <cell r="F237">
            <v>829674.46100000001</v>
          </cell>
          <cell r="I237">
            <v>0</v>
          </cell>
        </row>
        <row r="238">
          <cell r="A238">
            <v>199969</v>
          </cell>
          <cell r="B238" t="str">
            <v>EQUIPOS DE COMUNICACION Y COMPUTACION</v>
          </cell>
          <cell r="C238">
            <v>271864.00225000002</v>
          </cell>
          <cell r="D238">
            <v>0</v>
          </cell>
          <cell r="E238">
            <v>220.2517</v>
          </cell>
          <cell r="F238">
            <v>271643.75055</v>
          </cell>
          <cell r="I238">
            <v>-220.2517</v>
          </cell>
        </row>
        <row r="239">
          <cell r="A239">
            <v>199970</v>
          </cell>
          <cell r="B239" t="str">
            <v>EQUIPOS DE TRANSPORTE TRACCION Y ELEVACI</v>
          </cell>
          <cell r="C239">
            <v>2050251.6236500002</v>
          </cell>
          <cell r="D239">
            <v>0</v>
          </cell>
          <cell r="E239">
            <v>0</v>
          </cell>
          <cell r="F239">
            <v>2050251.6236500002</v>
          </cell>
          <cell r="I239">
            <v>0</v>
          </cell>
        </row>
        <row r="240">
          <cell r="A240">
            <v>2</v>
          </cell>
          <cell r="B240" t="str">
            <v>PASIVO</v>
          </cell>
          <cell r="C240">
            <v>-285652437.92496002</v>
          </cell>
          <cell r="D240">
            <v>84176408.165600002</v>
          </cell>
          <cell r="E240">
            <v>77397428.121429995</v>
          </cell>
          <cell r="F240">
            <v>-278873457.88079</v>
          </cell>
          <cell r="I240">
            <v>6778980.0441700071</v>
          </cell>
        </row>
        <row r="241">
          <cell r="A241">
            <v>23</v>
          </cell>
          <cell r="B241" t="str">
            <v>OPERACIONES DE FINANCIAM E INSTRUM DERIV</v>
          </cell>
          <cell r="C241">
            <v>-50000000</v>
          </cell>
          <cell r="D241">
            <v>0</v>
          </cell>
          <cell r="E241">
            <v>0</v>
          </cell>
          <cell r="F241">
            <v>-50000000</v>
          </cell>
          <cell r="I241">
            <v>0</v>
          </cell>
        </row>
        <row r="242">
          <cell r="A242">
            <v>2309</v>
          </cell>
          <cell r="B242" t="str">
            <v>OPERACIONES DE FINANCIAM EXTERNAS DE L P</v>
          </cell>
          <cell r="C242">
            <v>-50000000</v>
          </cell>
          <cell r="D242">
            <v>0</v>
          </cell>
          <cell r="E242">
            <v>0</v>
          </cell>
          <cell r="F242">
            <v>-50000000</v>
          </cell>
          <cell r="I242">
            <v>0</v>
          </cell>
        </row>
        <row r="243">
          <cell r="A243">
            <v>230901</v>
          </cell>
          <cell r="B243" t="str">
            <v>PRESTAMOS DE BANCA COMERCIAL</v>
          </cell>
          <cell r="C243">
            <v>-50000000</v>
          </cell>
          <cell r="D243">
            <v>0</v>
          </cell>
          <cell r="E243">
            <v>0</v>
          </cell>
          <cell r="F243">
            <v>-50000000</v>
          </cell>
          <cell r="I243">
            <v>0</v>
          </cell>
        </row>
        <row r="244">
          <cell r="A244">
            <v>24</v>
          </cell>
          <cell r="B244" t="str">
            <v>OBLIGACIONES LABORALES Y DE SEGURIDAD SO</v>
          </cell>
          <cell r="C244">
            <v>-47057067.733350001</v>
          </cell>
          <cell r="D244">
            <v>64463674.735619999</v>
          </cell>
          <cell r="E244">
            <v>63746892.119319998</v>
          </cell>
          <cell r="F244">
            <v>-46340285.11705</v>
          </cell>
          <cell r="I244">
            <v>716782.61630000174</v>
          </cell>
        </row>
        <row r="245">
          <cell r="A245">
            <v>2401</v>
          </cell>
          <cell r="B245" t="str">
            <v>ADQUISICION DE BIENES Y SERVICIOS NACION</v>
          </cell>
          <cell r="C245">
            <v>-40369476.477519996</v>
          </cell>
          <cell r="D245">
            <v>44099302.798</v>
          </cell>
          <cell r="E245">
            <v>43313002.463480003</v>
          </cell>
          <cell r="F245">
            <v>-39583176.142999999</v>
          </cell>
          <cell r="I245">
            <v>786300.33451999724</v>
          </cell>
        </row>
        <row r="246">
          <cell r="A246">
            <v>240101</v>
          </cell>
          <cell r="B246" t="str">
            <v>BIENES Y SERVICIOS</v>
          </cell>
          <cell r="C246">
            <v>-40369476.477519996</v>
          </cell>
          <cell r="D246">
            <v>44099302.798</v>
          </cell>
          <cell r="E246">
            <v>43313002.463480003</v>
          </cell>
          <cell r="F246">
            <v>-39583176.142999999</v>
          </cell>
          <cell r="I246">
            <v>786300.33451999724</v>
          </cell>
        </row>
        <row r="247">
          <cell r="A247">
            <v>24010101</v>
          </cell>
          <cell r="B247" t="str">
            <v>PROVEEDORES NACIONALES</v>
          </cell>
          <cell r="C247">
            <v>-4753771.9895200003</v>
          </cell>
          <cell r="D247">
            <v>9442076.5010000002</v>
          </cell>
          <cell r="E247">
            <v>7174886.7614799999</v>
          </cell>
          <cell r="F247">
            <v>-2486582.25</v>
          </cell>
          <cell r="I247">
            <v>2267189.7395200003</v>
          </cell>
        </row>
        <row r="248">
          <cell r="A248">
            <v>24010102</v>
          </cell>
          <cell r="B248" t="str">
            <v>PROVEEDORES DE ENERGIA</v>
          </cell>
          <cell r="C248">
            <v>-16235543.737</v>
          </cell>
          <cell r="D248">
            <v>15606820.608999999</v>
          </cell>
          <cell r="E248">
            <v>16772761.32</v>
          </cell>
          <cell r="F248">
            <v>-17401484.447999999</v>
          </cell>
          <cell r="I248">
            <v>-1165940.7110000011</v>
          </cell>
        </row>
        <row r="249">
          <cell r="A249">
            <v>24010103</v>
          </cell>
          <cell r="B249" t="str">
            <v>OTROS PROVEEDORES NACIONALES</v>
          </cell>
          <cell r="C249">
            <v>-627833.76800000004</v>
          </cell>
          <cell r="D249">
            <v>298078.70500000002</v>
          </cell>
          <cell r="E249">
            <v>1253350.5319999999</v>
          </cell>
          <cell r="F249">
            <v>-1583105.595</v>
          </cell>
          <cell r="I249">
            <v>-955271.82699999982</v>
          </cell>
        </row>
        <row r="250">
          <cell r="A250">
            <v>24010104</v>
          </cell>
          <cell r="B250" t="str">
            <v>OTROS PROVEEDORES DE ENERGIA</v>
          </cell>
          <cell r="C250">
            <v>-18752326.982999999</v>
          </cell>
          <cell r="D250">
            <v>18752326.982999999</v>
          </cell>
          <cell r="E250">
            <v>18112003.850000001</v>
          </cell>
          <cell r="F250">
            <v>-18112003.850000001</v>
          </cell>
          <cell r="I250">
            <v>640323.13299999759</v>
          </cell>
        </row>
        <row r="251">
          <cell r="A251">
            <v>2425</v>
          </cell>
          <cell r="B251" t="str">
            <v>ACREEDORES</v>
          </cell>
          <cell r="C251">
            <v>-769226.75899999996</v>
          </cell>
          <cell r="D251">
            <v>9070900.0329999998</v>
          </cell>
          <cell r="E251">
            <v>9011613.0590000004</v>
          </cell>
          <cell r="F251">
            <v>-709939.78500000003</v>
          </cell>
          <cell r="I251">
            <v>59286.973999999464</v>
          </cell>
        </row>
        <row r="252">
          <cell r="A252">
            <v>242502</v>
          </cell>
          <cell r="B252" t="str">
            <v>SUSCRIPCIONES ACCIONES O PARTICIPACIONES</v>
          </cell>
          <cell r="C252">
            <v>-48823.644999999997</v>
          </cell>
          <cell r="D252">
            <v>0</v>
          </cell>
          <cell r="E252">
            <v>0</v>
          </cell>
          <cell r="F252">
            <v>-48823.644999999997</v>
          </cell>
          <cell r="I252">
            <v>0</v>
          </cell>
        </row>
        <row r="253">
          <cell r="A253">
            <v>242503</v>
          </cell>
          <cell r="B253" t="str">
            <v>DIVIDENDOS Y PARTICIPACIONES</v>
          </cell>
          <cell r="C253">
            <v>0</v>
          </cell>
          <cell r="D253">
            <v>0</v>
          </cell>
          <cell r="E253">
            <v>0</v>
          </cell>
          <cell r="F253">
            <v>0</v>
          </cell>
          <cell r="I253">
            <v>0</v>
          </cell>
        </row>
        <row r="254">
          <cell r="A254">
            <v>242519</v>
          </cell>
          <cell r="B254" t="str">
            <v>APORTES A SEGURIDAD SOCIAL EN SALUD</v>
          </cell>
          <cell r="C254">
            <v>-544984.43299999996</v>
          </cell>
          <cell r="D254">
            <v>551436.152</v>
          </cell>
          <cell r="E254">
            <v>561301.31299999997</v>
          </cell>
          <cell r="F254">
            <v>-554849.59400000004</v>
          </cell>
          <cell r="I254">
            <v>-9865.1609999999637</v>
          </cell>
        </row>
        <row r="255">
          <cell r="A255">
            <v>242520</v>
          </cell>
          <cell r="B255" t="str">
            <v>APORTES AL ICBF SENA Y CAJAS DE COMPENSA</v>
          </cell>
          <cell r="C255">
            <v>-101597</v>
          </cell>
          <cell r="D255">
            <v>101911.8</v>
          </cell>
          <cell r="E255">
            <v>84345.4</v>
          </cell>
          <cell r="F255">
            <v>-84030.6</v>
          </cell>
          <cell r="I255">
            <v>17566.400000000009</v>
          </cell>
        </row>
        <row r="256">
          <cell r="A256">
            <v>242529</v>
          </cell>
          <cell r="B256" t="str">
            <v>CHEQUES NO COBRADOS O POR PAGAR</v>
          </cell>
          <cell r="C256">
            <v>0</v>
          </cell>
          <cell r="D256">
            <v>0</v>
          </cell>
          <cell r="E256">
            <v>0</v>
          </cell>
          <cell r="F256">
            <v>0</v>
          </cell>
          <cell r="I256">
            <v>0</v>
          </cell>
        </row>
        <row r="257">
          <cell r="A257">
            <v>242590</v>
          </cell>
          <cell r="B257" t="str">
            <v>OTROS ACREEDORES</v>
          </cell>
          <cell r="C257">
            <v>-73821.680999999997</v>
          </cell>
          <cell r="D257">
            <v>8417552.0810000002</v>
          </cell>
          <cell r="E257">
            <v>8365966.3459999999</v>
          </cell>
          <cell r="F257">
            <v>-22235.946</v>
          </cell>
          <cell r="I257">
            <v>51585.735000000335</v>
          </cell>
        </row>
        <row r="258">
          <cell r="A258">
            <v>2430</v>
          </cell>
          <cell r="B258" t="str">
            <v>SUBSIDIOS ASIGNADOS</v>
          </cell>
          <cell r="C258">
            <v>0</v>
          </cell>
          <cell r="D258">
            <v>2540095.1044000001</v>
          </cell>
          <cell r="E258">
            <v>2540095.1044000001</v>
          </cell>
          <cell r="F258">
            <v>0</v>
          </cell>
          <cell r="I258">
            <v>0</v>
          </cell>
        </row>
        <row r="259">
          <cell r="A259">
            <v>243011</v>
          </cell>
          <cell r="B259" t="str">
            <v>SERVICIO DE ENERGIA</v>
          </cell>
          <cell r="C259">
            <v>0</v>
          </cell>
          <cell r="D259">
            <v>2540095.1044000001</v>
          </cell>
          <cell r="E259">
            <v>2540095.1044000001</v>
          </cell>
          <cell r="F259">
            <v>0</v>
          </cell>
          <cell r="I259">
            <v>0</v>
          </cell>
        </row>
        <row r="260">
          <cell r="A260">
            <v>24301104</v>
          </cell>
          <cell r="B260" t="str">
            <v>CONTRIBUCIONES FACTURADAS ESTRATO CINCO</v>
          </cell>
          <cell r="C260">
            <v>0</v>
          </cell>
          <cell r="D260">
            <v>78073.563999999998</v>
          </cell>
          <cell r="E260">
            <v>78073.563999999998</v>
          </cell>
          <cell r="F260">
            <v>0</v>
          </cell>
          <cell r="I260">
            <v>0</v>
          </cell>
        </row>
        <row r="261">
          <cell r="A261">
            <v>24301105</v>
          </cell>
          <cell r="B261" t="str">
            <v>CONTRIBUCIONES FACTURADAS ESTRATO SEIS</v>
          </cell>
          <cell r="C261">
            <v>0</v>
          </cell>
          <cell r="D261">
            <v>15340.898999999999</v>
          </cell>
          <cell r="E261">
            <v>15340.898999999999</v>
          </cell>
          <cell r="F261">
            <v>0</v>
          </cell>
          <cell r="I261">
            <v>0</v>
          </cell>
        </row>
        <row r="262">
          <cell r="A262">
            <v>24301106</v>
          </cell>
          <cell r="B262" t="str">
            <v>CONTRIBUCIONES FACTURADAS SECTOR COMERCI</v>
          </cell>
          <cell r="C262">
            <v>0</v>
          </cell>
          <cell r="D262">
            <v>1180066.8810000001</v>
          </cell>
          <cell r="E262">
            <v>1180066.8810000001</v>
          </cell>
          <cell r="F262">
            <v>0</v>
          </cell>
          <cell r="I262">
            <v>0</v>
          </cell>
        </row>
        <row r="263">
          <cell r="A263">
            <v>24301107</v>
          </cell>
          <cell r="B263" t="str">
            <v>CONTRIBUCIONES FACTURADAS SECTOR INDUSTR</v>
          </cell>
          <cell r="C263">
            <v>0</v>
          </cell>
          <cell r="D263">
            <v>699509.78399999999</v>
          </cell>
          <cell r="E263">
            <v>699509.78399999999</v>
          </cell>
          <cell r="F263">
            <v>0</v>
          </cell>
          <cell r="I263">
            <v>0</v>
          </cell>
        </row>
        <row r="264">
          <cell r="A264">
            <v>24301108</v>
          </cell>
          <cell r="B264" t="str">
            <v>CONTRIBUCIONES FACTURADAS SECTOR OFICIAL</v>
          </cell>
          <cell r="C264">
            <v>0</v>
          </cell>
          <cell r="D264">
            <v>6372.2120000000004</v>
          </cell>
          <cell r="E264">
            <v>6372.2120000000004</v>
          </cell>
          <cell r="F264">
            <v>0</v>
          </cell>
          <cell r="I264">
            <v>0</v>
          </cell>
        </row>
        <row r="265">
          <cell r="A265">
            <v>24301109</v>
          </cell>
          <cell r="B265" t="str">
            <v>CONTRIBUCIONES OTRAS EMPRESAS</v>
          </cell>
          <cell r="C265">
            <v>0</v>
          </cell>
          <cell r="D265">
            <v>560560.64139999996</v>
          </cell>
          <cell r="E265">
            <v>560560.64139999996</v>
          </cell>
          <cell r="F265">
            <v>0</v>
          </cell>
          <cell r="I265">
            <v>0</v>
          </cell>
        </row>
        <row r="266">
          <cell r="A266">
            <v>24301110</v>
          </cell>
          <cell r="B266" t="str">
            <v>SUBSIDIOS DEL ESTADO</v>
          </cell>
          <cell r="C266">
            <v>0</v>
          </cell>
          <cell r="D266">
            <v>0</v>
          </cell>
          <cell r="E266">
            <v>0</v>
          </cell>
          <cell r="F266">
            <v>0</v>
          </cell>
          <cell r="I266">
            <v>0</v>
          </cell>
        </row>
        <row r="267">
          <cell r="A267">
            <v>24301111</v>
          </cell>
          <cell r="B267" t="str">
            <v>CONTRIBUCIONES FACTURADAS PROVISIONAL</v>
          </cell>
          <cell r="C267">
            <v>0</v>
          </cell>
          <cell r="D267">
            <v>171.12299999999999</v>
          </cell>
          <cell r="E267">
            <v>171.12299999999999</v>
          </cell>
          <cell r="F267">
            <v>0</v>
          </cell>
          <cell r="I267">
            <v>0</v>
          </cell>
        </row>
        <row r="268">
          <cell r="A268">
            <v>2436</v>
          </cell>
          <cell r="B268" t="str">
            <v>RETENCION EN LA FUENTE E IMPUESTO DE TIM</v>
          </cell>
          <cell r="C268">
            <v>-763366.72238000005</v>
          </cell>
          <cell r="D268">
            <v>1477087.3183800001</v>
          </cell>
          <cell r="E268">
            <v>1450895.9805999999</v>
          </cell>
          <cell r="F268">
            <v>-737175.38459999999</v>
          </cell>
          <cell r="I268">
            <v>26191.337780000176</v>
          </cell>
        </row>
        <row r="269">
          <cell r="A269">
            <v>243601</v>
          </cell>
          <cell r="B269" t="str">
            <v>SALARIOS Y PAGOS LABORALES</v>
          </cell>
          <cell r="C269">
            <v>-19773.281999999999</v>
          </cell>
          <cell r="D269">
            <v>19773.281999999999</v>
          </cell>
          <cell r="E269">
            <v>22856.675999999999</v>
          </cell>
          <cell r="F269">
            <v>-22856.675999999999</v>
          </cell>
          <cell r="I269">
            <v>-3083.3940000000002</v>
          </cell>
        </row>
        <row r="270">
          <cell r="A270">
            <v>243602</v>
          </cell>
          <cell r="B270" t="str">
            <v>DIVIDENDOS Y PARTICIPACIONES</v>
          </cell>
          <cell r="C270">
            <v>0</v>
          </cell>
          <cell r="D270">
            <v>0</v>
          </cell>
          <cell r="E270">
            <v>0</v>
          </cell>
          <cell r="F270">
            <v>0</v>
          </cell>
          <cell r="I270">
            <v>0</v>
          </cell>
        </row>
        <row r="271">
          <cell r="A271">
            <v>243603</v>
          </cell>
          <cell r="B271" t="str">
            <v>HONORARIOS</v>
          </cell>
          <cell r="C271">
            <v>-54325.84</v>
          </cell>
          <cell r="D271">
            <v>54325.84</v>
          </cell>
          <cell r="E271">
            <v>62851.964999999997</v>
          </cell>
          <cell r="F271">
            <v>-62851.964999999997</v>
          </cell>
          <cell r="I271">
            <v>-8526.125</v>
          </cell>
        </row>
        <row r="272">
          <cell r="A272">
            <v>24360301</v>
          </cell>
          <cell r="B272" t="str">
            <v>HONORARIOS A DECLARANTES</v>
          </cell>
          <cell r="C272">
            <v>-46807.707000000002</v>
          </cell>
          <cell r="D272">
            <v>46807.707000000002</v>
          </cell>
          <cell r="E272">
            <v>52245.798000000003</v>
          </cell>
          <cell r="F272">
            <v>-52245.798000000003</v>
          </cell>
          <cell r="I272">
            <v>-5438.0910000000003</v>
          </cell>
        </row>
        <row r="273">
          <cell r="A273">
            <v>24360302</v>
          </cell>
          <cell r="B273" t="str">
            <v>HONORARIOS A NO DECLARANTES</v>
          </cell>
          <cell r="C273">
            <v>-7518.1329999999998</v>
          </cell>
          <cell r="D273">
            <v>7518.1329999999998</v>
          </cell>
          <cell r="E273">
            <v>10606.166999999999</v>
          </cell>
          <cell r="F273">
            <v>-10606.166999999999</v>
          </cell>
          <cell r="I273">
            <v>-3088.0339999999997</v>
          </cell>
        </row>
        <row r="274">
          <cell r="A274">
            <v>243605</v>
          </cell>
          <cell r="B274" t="str">
            <v>SERVICIOS</v>
          </cell>
          <cell r="C274">
            <v>-98168.876000000004</v>
          </cell>
          <cell r="D274">
            <v>98168.876000000004</v>
          </cell>
          <cell r="E274">
            <v>65077.644</v>
          </cell>
          <cell r="F274">
            <v>-65077.644</v>
          </cell>
          <cell r="I274">
            <v>33091.232000000004</v>
          </cell>
        </row>
        <row r="275">
          <cell r="A275">
            <v>24360501</v>
          </cell>
          <cell r="B275" t="str">
            <v>SERVICIOS EN GENERAL NO DECLARANTES</v>
          </cell>
          <cell r="C275">
            <v>-545.44000000000005</v>
          </cell>
          <cell r="D275">
            <v>545.44000000000005</v>
          </cell>
          <cell r="E275">
            <v>586.601</v>
          </cell>
          <cell r="F275">
            <v>-586.601</v>
          </cell>
          <cell r="I275">
            <v>-41.160999999999945</v>
          </cell>
        </row>
        <row r="276">
          <cell r="A276">
            <v>24360502</v>
          </cell>
          <cell r="B276" t="str">
            <v>SERVICIOS TEMPORALES</v>
          </cell>
          <cell r="C276">
            <v>-3526.5419999999999</v>
          </cell>
          <cell r="D276">
            <v>3526.5419999999999</v>
          </cell>
          <cell r="E276">
            <v>3250.8310000000001</v>
          </cell>
          <cell r="F276">
            <v>-3250.8310000000001</v>
          </cell>
          <cell r="I276">
            <v>275.71099999999979</v>
          </cell>
        </row>
        <row r="277">
          <cell r="A277">
            <v>24360503</v>
          </cell>
          <cell r="B277" t="str">
            <v>SERVICIO CONSTRUCCION OBRAS</v>
          </cell>
          <cell r="C277">
            <v>-8596.1880000000001</v>
          </cell>
          <cell r="D277">
            <v>8596.1880000000001</v>
          </cell>
          <cell r="E277">
            <v>12458.132</v>
          </cell>
          <cell r="F277">
            <v>-12458.132</v>
          </cell>
          <cell r="I277">
            <v>-3861.9439999999995</v>
          </cell>
        </row>
        <row r="278">
          <cell r="A278">
            <v>24360504</v>
          </cell>
          <cell r="B278" t="str">
            <v>TRANSPORTE DE PASAJEROS</v>
          </cell>
          <cell r="C278">
            <v>-4891.53</v>
          </cell>
          <cell r="D278">
            <v>4891.53</v>
          </cell>
          <cell r="E278">
            <v>0</v>
          </cell>
          <cell r="F278">
            <v>0</v>
          </cell>
          <cell r="I278">
            <v>4891.53</v>
          </cell>
        </row>
        <row r="279">
          <cell r="A279">
            <v>24360505</v>
          </cell>
          <cell r="B279" t="str">
            <v>TRANSPORTE DE CARGA</v>
          </cell>
          <cell r="C279">
            <v>-40.344000000000001</v>
          </cell>
          <cell r="D279">
            <v>40.344000000000001</v>
          </cell>
          <cell r="E279">
            <v>45.002000000000002</v>
          </cell>
          <cell r="F279">
            <v>-45.002000000000002</v>
          </cell>
          <cell r="I279">
            <v>-4.6580000000000013</v>
          </cell>
        </row>
        <row r="280">
          <cell r="A280">
            <v>24360506</v>
          </cell>
          <cell r="B280" t="str">
            <v>SERVICIO DE HOTEL Y RESTAURANTE</v>
          </cell>
          <cell r="C280">
            <v>-316.19600000000003</v>
          </cell>
          <cell r="D280">
            <v>316.19600000000003</v>
          </cell>
          <cell r="E280">
            <v>147.488</v>
          </cell>
          <cell r="F280">
            <v>-147.488</v>
          </cell>
          <cell r="I280">
            <v>168.70800000000003</v>
          </cell>
        </row>
        <row r="281">
          <cell r="A281">
            <v>24360507</v>
          </cell>
          <cell r="B281" t="str">
            <v>SERVICIOS EN GENERAL DECLARANTES</v>
          </cell>
          <cell r="C281">
            <v>-79448.907999999996</v>
          </cell>
          <cell r="D281">
            <v>79448.907999999996</v>
          </cell>
          <cell r="E281">
            <v>47641.186000000002</v>
          </cell>
          <cell r="F281">
            <v>-47641.186000000002</v>
          </cell>
          <cell r="I281">
            <v>31807.721999999994</v>
          </cell>
        </row>
        <row r="282">
          <cell r="A282">
            <v>24360508</v>
          </cell>
          <cell r="B282" t="str">
            <v>SERVICIOS DE ASEO Y VIGILANCIA</v>
          </cell>
          <cell r="C282">
            <v>-803.72799999999995</v>
          </cell>
          <cell r="D282">
            <v>803.72799999999995</v>
          </cell>
          <cell r="E282">
            <v>948.404</v>
          </cell>
          <cell r="F282">
            <v>-948.404</v>
          </cell>
          <cell r="I282">
            <v>-144.67600000000004</v>
          </cell>
        </row>
        <row r="283">
          <cell r="A283">
            <v>243606</v>
          </cell>
          <cell r="B283" t="str">
            <v>ARRENDAMIENTOS</v>
          </cell>
          <cell r="C283">
            <v>-271.65899999999999</v>
          </cell>
          <cell r="D283">
            <v>271.65899999999999</v>
          </cell>
          <cell r="E283">
            <v>181.411</v>
          </cell>
          <cell r="F283">
            <v>-181.411</v>
          </cell>
          <cell r="I283">
            <v>90.24799999999999</v>
          </cell>
        </row>
        <row r="284">
          <cell r="A284">
            <v>24360601</v>
          </cell>
          <cell r="B284" t="str">
            <v>ARRENDAMIENTO DE BIENES INMUEBLES</v>
          </cell>
          <cell r="C284">
            <v>-271.65899999999999</v>
          </cell>
          <cell r="D284">
            <v>271.65899999999999</v>
          </cell>
          <cell r="E284">
            <v>181.411</v>
          </cell>
          <cell r="F284">
            <v>-181.411</v>
          </cell>
          <cell r="I284">
            <v>90.24799999999999</v>
          </cell>
        </row>
        <row r="285">
          <cell r="A285">
            <v>24360602</v>
          </cell>
          <cell r="B285" t="str">
            <v>ARRENDAMIENTO DE BIENES MUEBLES</v>
          </cell>
          <cell r="C285">
            <v>0</v>
          </cell>
          <cell r="D285">
            <v>0</v>
          </cell>
          <cell r="E285">
            <v>0</v>
          </cell>
          <cell r="F285">
            <v>0</v>
          </cell>
          <cell r="I285">
            <v>0</v>
          </cell>
        </row>
        <row r="286">
          <cell r="A286">
            <v>243607</v>
          </cell>
          <cell r="B286" t="str">
            <v>RENDIMIENTOS FINANCIEROS</v>
          </cell>
          <cell r="C286">
            <v>0</v>
          </cell>
          <cell r="D286">
            <v>0</v>
          </cell>
          <cell r="E286">
            <v>0</v>
          </cell>
          <cell r="F286">
            <v>0</v>
          </cell>
          <cell r="I286">
            <v>0</v>
          </cell>
        </row>
        <row r="287">
          <cell r="A287">
            <v>243608</v>
          </cell>
          <cell r="B287" t="str">
            <v>COMPRAS</v>
          </cell>
          <cell r="C287">
            <v>-8642.91</v>
          </cell>
          <cell r="D287">
            <v>8642.91</v>
          </cell>
          <cell r="E287">
            <v>9650.1720000000005</v>
          </cell>
          <cell r="F287">
            <v>-9650.1720000000005</v>
          </cell>
          <cell r="I287">
            <v>-1007.2620000000006</v>
          </cell>
        </row>
        <row r="288">
          <cell r="A288">
            <v>24360801</v>
          </cell>
          <cell r="B288" t="str">
            <v>BIENES MATERIALES Y EQUIPOS</v>
          </cell>
          <cell r="C288">
            <v>-8622.3439999999991</v>
          </cell>
          <cell r="D288">
            <v>8622.3439999999991</v>
          </cell>
          <cell r="E288">
            <v>9636.6790000000001</v>
          </cell>
          <cell r="F288">
            <v>-9636.6790000000001</v>
          </cell>
          <cell r="I288">
            <v>-1014.3350000000009</v>
          </cell>
        </row>
        <row r="289">
          <cell r="A289">
            <v>24360802</v>
          </cell>
          <cell r="B289" t="str">
            <v>COMBUSTIBLES Y LUBRICANTES</v>
          </cell>
          <cell r="C289">
            <v>-20.565999999999999</v>
          </cell>
          <cell r="D289">
            <v>20.565999999999999</v>
          </cell>
          <cell r="E289">
            <v>13.493</v>
          </cell>
          <cell r="F289">
            <v>-13.493</v>
          </cell>
          <cell r="I289">
            <v>7.0729999999999986</v>
          </cell>
        </row>
        <row r="290">
          <cell r="A290">
            <v>24360803</v>
          </cell>
          <cell r="B290" t="str">
            <v>VEHICULOS Y BIENES RAICES</v>
          </cell>
          <cell r="C290">
            <v>0</v>
          </cell>
          <cell r="D290">
            <v>0</v>
          </cell>
          <cell r="E290">
            <v>0</v>
          </cell>
          <cell r="F290">
            <v>0</v>
          </cell>
          <cell r="I290">
            <v>0</v>
          </cell>
        </row>
        <row r="291">
          <cell r="A291">
            <v>243610</v>
          </cell>
          <cell r="B291" t="str">
            <v>PAGOS AL EXTERIOR</v>
          </cell>
          <cell r="C291">
            <v>0</v>
          </cell>
          <cell r="D291">
            <v>0</v>
          </cell>
          <cell r="E291">
            <v>0</v>
          </cell>
          <cell r="F291">
            <v>0</v>
          </cell>
          <cell r="I291">
            <v>0</v>
          </cell>
        </row>
        <row r="292">
          <cell r="A292">
            <v>24361002</v>
          </cell>
          <cell r="B292" t="str">
            <v>RENTA POR PAGOS A EXTRANJEROS</v>
          </cell>
          <cell r="C292">
            <v>0</v>
          </cell>
          <cell r="D292">
            <v>0</v>
          </cell>
          <cell r="E292">
            <v>0</v>
          </cell>
          <cell r="F292">
            <v>0</v>
          </cell>
          <cell r="I292">
            <v>0</v>
          </cell>
        </row>
        <row r="293">
          <cell r="A293">
            <v>243625</v>
          </cell>
          <cell r="B293" t="str">
            <v>IVA RETENIDO POR CONSIGNAR</v>
          </cell>
          <cell r="C293">
            <v>-213066.64199999999</v>
          </cell>
          <cell r="D293">
            <v>213066.64199999999</v>
          </cell>
          <cell r="E293">
            <v>183396.03899999999</v>
          </cell>
          <cell r="F293">
            <v>-183396.03899999999</v>
          </cell>
          <cell r="I293">
            <v>29670.603000000003</v>
          </cell>
        </row>
        <row r="294">
          <cell r="A294">
            <v>24362501</v>
          </cell>
          <cell r="B294" t="str">
            <v>IVA POR COMPRAS RETENIDO AL REGIMEN COMU</v>
          </cell>
          <cell r="C294">
            <v>-11036.84</v>
          </cell>
          <cell r="D294">
            <v>11036.84</v>
          </cell>
          <cell r="E294">
            <v>21741.409</v>
          </cell>
          <cell r="F294">
            <v>-21741.409</v>
          </cell>
          <cell r="I294">
            <v>-10704.569</v>
          </cell>
        </row>
        <row r="295">
          <cell r="A295">
            <v>24362502</v>
          </cell>
          <cell r="B295" t="str">
            <v>IVA POR SERVICIOS RETENIDO AL REGIMEN CO</v>
          </cell>
          <cell r="C295">
            <v>-194885.13800000001</v>
          </cell>
          <cell r="D295">
            <v>194885.13800000001</v>
          </cell>
          <cell r="E295">
            <v>152062.43900000001</v>
          </cell>
          <cell r="F295">
            <v>-152062.43900000001</v>
          </cell>
          <cell r="I295">
            <v>42822.698999999993</v>
          </cell>
        </row>
        <row r="296">
          <cell r="A296">
            <v>24362503</v>
          </cell>
          <cell r="B296" t="str">
            <v>RETENCION IVA AL REGIMEN SIMPLIFICADO</v>
          </cell>
          <cell r="C296">
            <v>-7144.6639999999998</v>
          </cell>
          <cell r="D296">
            <v>7144.6639999999998</v>
          </cell>
          <cell r="E296">
            <v>9592.1910000000007</v>
          </cell>
          <cell r="F296">
            <v>-9592.1910000000007</v>
          </cell>
          <cell r="I296">
            <v>-2447.527000000001</v>
          </cell>
        </row>
        <row r="297">
          <cell r="A297">
            <v>243627</v>
          </cell>
          <cell r="B297" t="str">
            <v>RETENCION ICA POR SERVICIOS</v>
          </cell>
          <cell r="C297">
            <v>-26202.761999999999</v>
          </cell>
          <cell r="D297">
            <v>1865.7449999999999</v>
          </cell>
          <cell r="E297">
            <v>20000.600999999999</v>
          </cell>
          <cell r="F297">
            <v>-44337.618000000002</v>
          </cell>
          <cell r="I297">
            <v>-18134.856</v>
          </cell>
        </row>
        <row r="298">
          <cell r="A298">
            <v>243628</v>
          </cell>
          <cell r="B298" t="str">
            <v>RETENCION ICA POR COMPRAS</v>
          </cell>
          <cell r="C298">
            <v>-1105.6500000000001</v>
          </cell>
          <cell r="D298">
            <v>17.881</v>
          </cell>
          <cell r="E298">
            <v>1723.942</v>
          </cell>
          <cell r="F298">
            <v>-2811.7109999999998</v>
          </cell>
          <cell r="I298">
            <v>-1706.0609999999999</v>
          </cell>
        </row>
        <row r="299">
          <cell r="A299">
            <v>243690</v>
          </cell>
          <cell r="B299" t="str">
            <v>OTRAS RETENCIONES</v>
          </cell>
          <cell r="C299">
            <v>0</v>
          </cell>
          <cell r="D299">
            <v>0</v>
          </cell>
          <cell r="E299">
            <v>0</v>
          </cell>
          <cell r="F299">
            <v>0</v>
          </cell>
          <cell r="I299">
            <v>0</v>
          </cell>
        </row>
        <row r="300">
          <cell r="A300">
            <v>24369001</v>
          </cell>
          <cell r="B300" t="str">
            <v>RETENCION A OTROS PAGOS NO CLASIFICADOS</v>
          </cell>
          <cell r="C300">
            <v>0</v>
          </cell>
          <cell r="D300">
            <v>0</v>
          </cell>
          <cell r="E300">
            <v>0</v>
          </cell>
          <cell r="F300">
            <v>0</v>
          </cell>
          <cell r="I300">
            <v>0</v>
          </cell>
        </row>
        <row r="301">
          <cell r="A301">
            <v>243695</v>
          </cell>
          <cell r="B301" t="str">
            <v>AUTORRETENCIONES</v>
          </cell>
          <cell r="C301">
            <v>-321744.95237999997</v>
          </cell>
          <cell r="D301">
            <v>323125.21638</v>
          </cell>
          <cell r="E301">
            <v>346059.34960000002</v>
          </cell>
          <cell r="F301">
            <v>-344679.08560000005</v>
          </cell>
          <cell r="I301">
            <v>-22934.133220000018</v>
          </cell>
        </row>
        <row r="302">
          <cell r="A302">
            <v>24369501</v>
          </cell>
          <cell r="B302" t="str">
            <v>AUTORRETENCIONES POR VENTAS</v>
          </cell>
          <cell r="C302">
            <v>-219735.40338</v>
          </cell>
          <cell r="D302">
            <v>219735.40338</v>
          </cell>
          <cell r="E302">
            <v>229836.14059999998</v>
          </cell>
          <cell r="F302">
            <v>-229836.14059999998</v>
          </cell>
          <cell r="I302">
            <v>-10100.737219999981</v>
          </cell>
        </row>
        <row r="303">
          <cell r="A303">
            <v>24369502</v>
          </cell>
          <cell r="B303" t="str">
            <v>AUTORRETENCIONES POR SERVICIOS</v>
          </cell>
          <cell r="C303">
            <v>-102009.549</v>
          </cell>
          <cell r="D303">
            <v>103389.81299999999</v>
          </cell>
          <cell r="E303">
            <v>116223.209</v>
          </cell>
          <cell r="F303">
            <v>-114842.94500000001</v>
          </cell>
          <cell r="I303">
            <v>-12833.396000000008</v>
          </cell>
        </row>
        <row r="304">
          <cell r="A304">
            <v>24369503</v>
          </cell>
          <cell r="B304" t="str">
            <v>AUTORRETENCIONES POR RENDIMIENTOS FINANC</v>
          </cell>
          <cell r="C304">
            <v>0</v>
          </cell>
          <cell r="D304">
            <v>0</v>
          </cell>
          <cell r="E304">
            <v>0</v>
          </cell>
          <cell r="F304">
            <v>0</v>
          </cell>
          <cell r="I304">
            <v>0</v>
          </cell>
        </row>
        <row r="305">
          <cell r="A305">
            <v>243697</v>
          </cell>
          <cell r="B305" t="str">
            <v>PAGO DE RETENCION EN LA FUENTE</v>
          </cell>
          <cell r="C305">
            <v>0</v>
          </cell>
          <cell r="D305">
            <v>736059</v>
          </cell>
          <cell r="E305">
            <v>736059</v>
          </cell>
          <cell r="F305">
            <v>0</v>
          </cell>
          <cell r="I305">
            <v>0</v>
          </cell>
        </row>
        <row r="306">
          <cell r="A306">
            <v>243698</v>
          </cell>
          <cell r="B306" t="str">
            <v>IMPUESTO DE TIMBRE</v>
          </cell>
          <cell r="C306">
            <v>-20064.149000000001</v>
          </cell>
          <cell r="D306">
            <v>20064.149000000001</v>
          </cell>
          <cell r="E306">
            <v>1333.0630000000001</v>
          </cell>
          <cell r="F306">
            <v>-1333.0630000000001</v>
          </cell>
          <cell r="I306">
            <v>18731.086000000003</v>
          </cell>
        </row>
        <row r="307">
          <cell r="A307">
            <v>243699</v>
          </cell>
          <cell r="B307" t="str">
            <v>PAGO DE RETENCION ICA</v>
          </cell>
          <cell r="C307">
            <v>0</v>
          </cell>
          <cell r="D307">
            <v>1706.1179999999999</v>
          </cell>
          <cell r="E307">
            <v>1706.1179999999999</v>
          </cell>
          <cell r="F307">
            <v>0</v>
          </cell>
          <cell r="I307">
            <v>0</v>
          </cell>
        </row>
        <row r="308">
          <cell r="A308">
            <v>2440</v>
          </cell>
          <cell r="B308" t="str">
            <v>IMPUESTOS CONTRIBUCIONES Y TASAS POR PAG</v>
          </cell>
          <cell r="C308">
            <v>-4810385.7029999997</v>
          </cell>
          <cell r="D308">
            <v>7272305.0180000002</v>
          </cell>
          <cell r="E308">
            <v>7232175</v>
          </cell>
          <cell r="F308">
            <v>-4770255.6849999996</v>
          </cell>
          <cell r="I308">
            <v>40130.018000000156</v>
          </cell>
        </row>
        <row r="309">
          <cell r="A309">
            <v>244001</v>
          </cell>
          <cell r="B309" t="str">
            <v>RENTA Y COMPLEMENTARIOS</v>
          </cell>
          <cell r="C309">
            <v>0</v>
          </cell>
          <cell r="D309">
            <v>7232175</v>
          </cell>
          <cell r="E309">
            <v>7232175</v>
          </cell>
          <cell r="F309">
            <v>0</v>
          </cell>
          <cell r="I309">
            <v>0</v>
          </cell>
        </row>
        <row r="310">
          <cell r="A310">
            <v>244004</v>
          </cell>
          <cell r="B310" t="str">
            <v>INDUSTRIA Y COMERCIO</v>
          </cell>
          <cell r="C310">
            <v>-2352954.159</v>
          </cell>
          <cell r="D310">
            <v>40130.017999999996</v>
          </cell>
          <cell r="E310">
            <v>0</v>
          </cell>
          <cell r="F310">
            <v>-2312824.1409999998</v>
          </cell>
          <cell r="I310">
            <v>40130.017999999996</v>
          </cell>
        </row>
        <row r="311">
          <cell r="A311">
            <v>244022</v>
          </cell>
          <cell r="B311" t="str">
            <v>IMPUESTO AL PATRIMONIO</v>
          </cell>
          <cell r="C311">
            <v>-2457431.5440000002</v>
          </cell>
          <cell r="D311">
            <v>0</v>
          </cell>
          <cell r="E311">
            <v>0</v>
          </cell>
          <cell r="F311">
            <v>-2457431.5440000002</v>
          </cell>
          <cell r="I311">
            <v>0</v>
          </cell>
        </row>
        <row r="312">
          <cell r="A312">
            <v>2445</v>
          </cell>
          <cell r="B312" t="str">
            <v>IMPUESTOS AL VALOR AGREGADO</v>
          </cell>
          <cell r="C312">
            <v>-183958.74202999999</v>
          </cell>
          <cell r="D312">
            <v>3943.6089999999999</v>
          </cell>
          <cell r="E312">
            <v>199069.65700000001</v>
          </cell>
          <cell r="F312">
            <v>-379084.79002999997</v>
          </cell>
          <cell r="I312">
            <v>-195126.04800000001</v>
          </cell>
        </row>
        <row r="313">
          <cell r="A313">
            <v>244501</v>
          </cell>
          <cell r="B313" t="str">
            <v>VENTA DE BIENES</v>
          </cell>
          <cell r="C313">
            <v>-38149.243999999999</v>
          </cell>
          <cell r="D313">
            <v>0</v>
          </cell>
          <cell r="E313">
            <v>22266.202000000001</v>
          </cell>
          <cell r="F313">
            <v>-60415.446000000004</v>
          </cell>
          <cell r="I313">
            <v>-22266.202000000001</v>
          </cell>
        </row>
        <row r="314">
          <cell r="A314">
            <v>244502</v>
          </cell>
          <cell r="B314" t="str">
            <v>VENTA DE SERVICIOS</v>
          </cell>
          <cell r="C314">
            <v>-158016.69803</v>
          </cell>
          <cell r="D314">
            <v>3943.6089999999999</v>
          </cell>
          <cell r="E314">
            <v>176803.45499999999</v>
          </cell>
          <cell r="F314">
            <v>-330876.54402999999</v>
          </cell>
          <cell r="I314">
            <v>-172859.84599999999</v>
          </cell>
        </row>
        <row r="315">
          <cell r="A315">
            <v>244505</v>
          </cell>
          <cell r="B315" t="str">
            <v>COMPRA DE BIENES (DB)</v>
          </cell>
          <cell r="C315">
            <v>12207.2</v>
          </cell>
          <cell r="D315">
            <v>0</v>
          </cell>
          <cell r="E315">
            <v>0</v>
          </cell>
          <cell r="F315">
            <v>12207.2</v>
          </cell>
          <cell r="I315">
            <v>0</v>
          </cell>
        </row>
        <row r="316">
          <cell r="A316">
            <v>244597</v>
          </cell>
          <cell r="B316" t="str">
            <v>PAGO DE RETENCION DE IVA</v>
          </cell>
          <cell r="C316">
            <v>0</v>
          </cell>
          <cell r="D316">
            <v>0</v>
          </cell>
          <cell r="E316">
            <v>0</v>
          </cell>
          <cell r="F316">
            <v>0</v>
          </cell>
          <cell r="I316">
            <v>0</v>
          </cell>
        </row>
        <row r="317">
          <cell r="A317">
            <v>2453</v>
          </cell>
          <cell r="B317" t="str">
            <v>RECURSOS RECIBIDOS</v>
          </cell>
          <cell r="C317">
            <v>-160653.32941999999</v>
          </cell>
          <cell r="D317">
            <v>40.854840000000003</v>
          </cell>
          <cell r="E317">
            <v>40.854840000000003</v>
          </cell>
          <cell r="F317">
            <v>-160653.32941999999</v>
          </cell>
          <cell r="I317">
            <v>0</v>
          </cell>
        </row>
        <row r="318">
          <cell r="A318">
            <v>245301</v>
          </cell>
          <cell r="B318" t="str">
            <v>EN ADMINISTRACION</v>
          </cell>
          <cell r="C318">
            <v>-160653.32941999999</v>
          </cell>
          <cell r="D318">
            <v>40.854840000000003</v>
          </cell>
          <cell r="E318">
            <v>40.854840000000003</v>
          </cell>
          <cell r="F318">
            <v>-160653.32941999999</v>
          </cell>
          <cell r="I318">
            <v>0</v>
          </cell>
        </row>
        <row r="319">
          <cell r="A319">
            <v>24530101</v>
          </cell>
          <cell r="B319" t="str">
            <v>APORTES NACIONALES</v>
          </cell>
          <cell r="C319">
            <v>-160653.32941999999</v>
          </cell>
          <cell r="D319">
            <v>40.854840000000003</v>
          </cell>
          <cell r="E319">
            <v>40.854840000000003</v>
          </cell>
          <cell r="F319">
            <v>-160653.32941999999</v>
          </cell>
          <cell r="I319">
            <v>0</v>
          </cell>
        </row>
        <row r="320">
          <cell r="A320">
            <v>25</v>
          </cell>
          <cell r="B320" t="str">
            <v>OBLIGACIONES LABORALES Y DE SEGURIDAD SO</v>
          </cell>
          <cell r="C320">
            <v>-2142697.7689999999</v>
          </cell>
          <cell r="D320">
            <v>1729524.017</v>
          </cell>
          <cell r="E320">
            <v>1548987.1510000001</v>
          </cell>
          <cell r="F320">
            <v>-1962160.9029999999</v>
          </cell>
          <cell r="I320">
            <v>180536.86599999992</v>
          </cell>
        </row>
        <row r="321">
          <cell r="A321">
            <v>2505</v>
          </cell>
          <cell r="B321" t="str">
            <v>SALARIOS Y PRESTACIONES SOCIALES</v>
          </cell>
          <cell r="C321">
            <v>-2142697.7689999999</v>
          </cell>
          <cell r="D321">
            <v>796046.87899999996</v>
          </cell>
          <cell r="E321">
            <v>615510.01300000004</v>
          </cell>
          <cell r="F321">
            <v>-1962160.9029999999</v>
          </cell>
          <cell r="I321">
            <v>180536.86599999992</v>
          </cell>
        </row>
        <row r="322">
          <cell r="A322">
            <v>250501</v>
          </cell>
          <cell r="B322" t="str">
            <v>NOMINA POR PAGAR</v>
          </cell>
          <cell r="C322">
            <v>0</v>
          </cell>
          <cell r="D322">
            <v>615510.01300000004</v>
          </cell>
          <cell r="E322">
            <v>615510.01300000004</v>
          </cell>
          <cell r="F322">
            <v>0</v>
          </cell>
          <cell r="I322">
            <v>0</v>
          </cell>
        </row>
        <row r="323">
          <cell r="A323">
            <v>250502</v>
          </cell>
          <cell r="B323" t="str">
            <v>CESANTIAS</v>
          </cell>
          <cell r="C323">
            <v>-1353863.9010000001</v>
          </cell>
          <cell r="D323">
            <v>65807.591</v>
          </cell>
          <cell r="E323">
            <v>0</v>
          </cell>
          <cell r="F323">
            <v>-1288056.31</v>
          </cell>
          <cell r="I323">
            <v>65807.591</v>
          </cell>
        </row>
        <row r="324">
          <cell r="A324">
            <v>250503</v>
          </cell>
          <cell r="B324" t="str">
            <v>INTERESES SOBRE CESANTIAS</v>
          </cell>
          <cell r="C324">
            <v>0</v>
          </cell>
          <cell r="D324">
            <v>0</v>
          </cell>
          <cell r="E324">
            <v>0</v>
          </cell>
          <cell r="F324">
            <v>0</v>
          </cell>
          <cell r="I324">
            <v>0</v>
          </cell>
        </row>
        <row r="325">
          <cell r="A325">
            <v>250504</v>
          </cell>
          <cell r="B325" t="str">
            <v>VACACIONES</v>
          </cell>
          <cell r="C325">
            <v>-246644.25200000001</v>
          </cell>
          <cell r="D325">
            <v>24041.649000000001</v>
          </cell>
          <cell r="E325">
            <v>0</v>
          </cell>
          <cell r="F325">
            <v>-222602.603</v>
          </cell>
          <cell r="I325">
            <v>24041.649000000001</v>
          </cell>
        </row>
        <row r="326">
          <cell r="A326">
            <v>250505</v>
          </cell>
          <cell r="B326" t="str">
            <v>PRIMA DE VACACIONES</v>
          </cell>
          <cell r="C326">
            <v>-246644.25200000001</v>
          </cell>
          <cell r="D326">
            <v>24041.649000000001</v>
          </cell>
          <cell r="E326">
            <v>0</v>
          </cell>
          <cell r="F326">
            <v>-222602.603</v>
          </cell>
          <cell r="I326">
            <v>24041.649000000001</v>
          </cell>
        </row>
        <row r="327">
          <cell r="A327">
            <v>250515</v>
          </cell>
          <cell r="B327" t="str">
            <v>OTRAS PRIMAS - ANTIGUEDAD</v>
          </cell>
          <cell r="C327">
            <v>-295545.364</v>
          </cell>
          <cell r="D327">
            <v>66645.976999999999</v>
          </cell>
          <cell r="E327">
            <v>0</v>
          </cell>
          <cell r="F327">
            <v>-228899.38699999999</v>
          </cell>
          <cell r="I327">
            <v>66645.976999999999</v>
          </cell>
        </row>
        <row r="328">
          <cell r="A328">
            <v>2510</v>
          </cell>
          <cell r="B328" t="str">
            <v>PENSIONES Y PRESTACIONES ECONOMICAS POR PAGAR</v>
          </cell>
          <cell r="C328">
            <v>0</v>
          </cell>
          <cell r="D328">
            <v>933477.13800000004</v>
          </cell>
          <cell r="E328">
            <v>933477.13800000004</v>
          </cell>
          <cell r="F328">
            <v>0</v>
          </cell>
          <cell r="I328">
            <v>0</v>
          </cell>
        </row>
        <row r="329">
          <cell r="A329">
            <v>251001</v>
          </cell>
          <cell r="B329" t="str">
            <v>PENSIONES DE JUBILACION PATRONALES</v>
          </cell>
          <cell r="C329">
            <v>0</v>
          </cell>
          <cell r="D329">
            <v>933477.13800000004</v>
          </cell>
          <cell r="E329">
            <v>933477.13800000004</v>
          </cell>
          <cell r="F329">
            <v>0</v>
          </cell>
          <cell r="I329">
            <v>0</v>
          </cell>
        </row>
        <row r="330">
          <cell r="A330">
            <v>27</v>
          </cell>
          <cell r="B330" t="str">
            <v>PASIVOS ESTIMADOS</v>
          </cell>
          <cell r="C330">
            <v>-169393644.03261</v>
          </cell>
          <cell r="D330">
            <v>9085108.2749799993</v>
          </cell>
          <cell r="E330">
            <v>5751893.43836</v>
          </cell>
          <cell r="F330">
            <v>-166060429.19599</v>
          </cell>
          <cell r="I330">
            <v>3333214.8366199993</v>
          </cell>
        </row>
        <row r="331">
          <cell r="A331">
            <v>2705</v>
          </cell>
          <cell r="B331" t="str">
            <v>PROVISION PARA OBLIGACIONES FISCALES</v>
          </cell>
          <cell r="C331">
            <v>-12473122.89483</v>
          </cell>
          <cell r="D331">
            <v>7466291.5379799996</v>
          </cell>
          <cell r="E331">
            <v>1823201.6063599999</v>
          </cell>
          <cell r="F331">
            <v>-6830032.9632099997</v>
          </cell>
          <cell r="I331">
            <v>5643089.9316199999</v>
          </cell>
        </row>
        <row r="332">
          <cell r="A332">
            <v>270501</v>
          </cell>
          <cell r="B332" t="str">
            <v>IMPUESTO DE RENTA Y COMPLEMENTARIOS</v>
          </cell>
          <cell r="C332">
            <v>-11720524.813759999</v>
          </cell>
          <cell r="D332">
            <v>7466291.5379799996</v>
          </cell>
          <cell r="E332">
            <v>1556908.8922899999</v>
          </cell>
          <cell r="F332">
            <v>-5811142.1680699997</v>
          </cell>
          <cell r="I332">
            <v>5909382.6456899997</v>
          </cell>
        </row>
        <row r="333">
          <cell r="A333">
            <v>270502</v>
          </cell>
          <cell r="B333" t="str">
            <v>IMPUESTO DE INDUSTRIA Y COMERCIO</v>
          </cell>
          <cell r="C333">
            <v>-752598.08107000007</v>
          </cell>
          <cell r="D333">
            <v>0</v>
          </cell>
          <cell r="E333">
            <v>266292.71406999999</v>
          </cell>
          <cell r="F333">
            <v>-1018890.7951399999</v>
          </cell>
          <cell r="I333">
            <v>-266292.71406999999</v>
          </cell>
        </row>
        <row r="334">
          <cell r="A334">
            <v>270590</v>
          </cell>
          <cell r="B334" t="str">
            <v>OTRAS PROVISIONES PARA OBLIGACIONES FISC</v>
          </cell>
          <cell r="C334">
            <v>0</v>
          </cell>
          <cell r="D334">
            <v>0</v>
          </cell>
          <cell r="E334">
            <v>0</v>
          </cell>
          <cell r="F334">
            <v>0</v>
          </cell>
          <cell r="I334">
            <v>0</v>
          </cell>
        </row>
        <row r="335">
          <cell r="A335">
            <v>2710</v>
          </cell>
          <cell r="B335" t="str">
            <v>PROVISION PARA CONTINGENCIAS</v>
          </cell>
          <cell r="C335">
            <v>-25573211.420779999</v>
          </cell>
          <cell r="D335">
            <v>214763.17499999999</v>
          </cell>
          <cell r="E335">
            <v>0</v>
          </cell>
          <cell r="F335">
            <v>-25358448.245779999</v>
          </cell>
          <cell r="I335">
            <v>214763.17499999999</v>
          </cell>
        </row>
        <row r="336">
          <cell r="A336">
            <v>271005</v>
          </cell>
          <cell r="B336" t="str">
            <v>LITIGIOS O DEMANDAS</v>
          </cell>
          <cell r="C336">
            <v>-25573211.420779999</v>
          </cell>
          <cell r="D336">
            <v>214763.17499999999</v>
          </cell>
          <cell r="E336">
            <v>0</v>
          </cell>
          <cell r="F336">
            <v>-25358448.245779999</v>
          </cell>
          <cell r="I336">
            <v>214763.17499999999</v>
          </cell>
        </row>
        <row r="337">
          <cell r="A337">
            <v>2715</v>
          </cell>
          <cell r="B337" t="str">
            <v>PROVISION PARA PRESTACIONES SOCIALES</v>
          </cell>
          <cell r="C337">
            <v>-2382423.176</v>
          </cell>
          <cell r="D337">
            <v>60762.947</v>
          </cell>
          <cell r="E337">
            <v>864628.90300000005</v>
          </cell>
          <cell r="F337">
            <v>-3186289.1320000002</v>
          </cell>
          <cell r="I337">
            <v>-803865.95600000001</v>
          </cell>
        </row>
        <row r="338">
          <cell r="A338">
            <v>271501</v>
          </cell>
          <cell r="B338" t="str">
            <v>CESANTIAS</v>
          </cell>
          <cell r="C338">
            <v>-588739.31499999994</v>
          </cell>
          <cell r="D338">
            <v>0</v>
          </cell>
          <cell r="E338">
            <v>207510.94200000001</v>
          </cell>
          <cell r="F338">
            <v>-796250.25699999998</v>
          </cell>
          <cell r="I338">
            <v>-207510.94200000001</v>
          </cell>
        </row>
        <row r="339">
          <cell r="A339">
            <v>271502</v>
          </cell>
          <cell r="B339" t="str">
            <v>INTERESES SOBRE CESANTIAS</v>
          </cell>
          <cell r="C339">
            <v>-155229.38399999999</v>
          </cell>
          <cell r="D339">
            <v>2237.4589999999998</v>
          </cell>
          <cell r="E339">
            <v>55336.252999999997</v>
          </cell>
          <cell r="F339">
            <v>-208328.17800000001</v>
          </cell>
          <cell r="I339">
            <v>-53098.793999999994</v>
          </cell>
        </row>
        <row r="340">
          <cell r="A340">
            <v>271503</v>
          </cell>
          <cell r="B340" t="str">
            <v>VACACIONES</v>
          </cell>
          <cell r="C340">
            <v>-214863.70699999999</v>
          </cell>
          <cell r="D340">
            <v>17458.217000000001</v>
          </cell>
          <cell r="E340">
            <v>83004.376000000004</v>
          </cell>
          <cell r="F340">
            <v>-280409.86599999998</v>
          </cell>
          <cell r="I340">
            <v>-65546.159</v>
          </cell>
        </row>
        <row r="341">
          <cell r="A341">
            <v>271504</v>
          </cell>
          <cell r="B341" t="str">
            <v>PRIMA DE SERVICIOS</v>
          </cell>
          <cell r="C341">
            <v>-411849.61499999999</v>
          </cell>
          <cell r="D341">
            <v>0</v>
          </cell>
          <cell r="E341">
            <v>145257.652</v>
          </cell>
          <cell r="F341">
            <v>-557107.26699999999</v>
          </cell>
          <cell r="I341">
            <v>-145257.652</v>
          </cell>
        </row>
        <row r="342">
          <cell r="A342">
            <v>271506</v>
          </cell>
          <cell r="B342" t="str">
            <v>PRIMA DE VACACIONES</v>
          </cell>
          <cell r="C342">
            <v>-217270.99100000001</v>
          </cell>
          <cell r="D342">
            <v>11270.856</v>
          </cell>
          <cell r="E342">
            <v>83004.376000000004</v>
          </cell>
          <cell r="F342">
            <v>-289004.511</v>
          </cell>
          <cell r="I342">
            <v>-71733.52</v>
          </cell>
        </row>
        <row r="343">
          <cell r="A343">
            <v>271512</v>
          </cell>
          <cell r="B343" t="str">
            <v>OTRAS PRIMAS</v>
          </cell>
          <cell r="C343">
            <v>-794470.16399999999</v>
          </cell>
          <cell r="D343">
            <v>29796.415000000001</v>
          </cell>
          <cell r="E343">
            <v>290515.304</v>
          </cell>
          <cell r="F343">
            <v>-1055189.0530000001</v>
          </cell>
          <cell r="I343">
            <v>-260718.889</v>
          </cell>
        </row>
        <row r="344">
          <cell r="A344">
            <v>27151201</v>
          </cell>
          <cell r="B344" t="str">
            <v>PRIMA EXTRALEGAL</v>
          </cell>
          <cell r="C344">
            <v>-412117.516</v>
          </cell>
          <cell r="D344">
            <v>0</v>
          </cell>
          <cell r="E344">
            <v>145257.652</v>
          </cell>
          <cell r="F344">
            <v>-557375.16799999995</v>
          </cell>
          <cell r="I344">
            <v>-145257.652</v>
          </cell>
        </row>
        <row r="345">
          <cell r="A345">
            <v>27151202</v>
          </cell>
          <cell r="B345" t="str">
            <v>PRIMA DE ANTIGUEDAD</v>
          </cell>
          <cell r="C345">
            <v>-382352.64799999999</v>
          </cell>
          <cell r="D345">
            <v>29796.415000000001</v>
          </cell>
          <cell r="E345">
            <v>145257.652</v>
          </cell>
          <cell r="F345">
            <v>-497813.88500000001</v>
          </cell>
          <cell r="I345">
            <v>-115461.23699999999</v>
          </cell>
        </row>
        <row r="346">
          <cell r="A346">
            <v>2720</v>
          </cell>
          <cell r="B346" t="str">
            <v>PROVISION PARA PENSIONES</v>
          </cell>
          <cell r="C346">
            <v>-128964886.54099999</v>
          </cell>
          <cell r="D346">
            <v>1343290.615</v>
          </cell>
          <cell r="E346">
            <v>3064062.929</v>
          </cell>
          <cell r="F346">
            <v>-130685658.855</v>
          </cell>
          <cell r="I346">
            <v>-1720772.314</v>
          </cell>
        </row>
        <row r="347">
          <cell r="A347">
            <v>272003</v>
          </cell>
          <cell r="B347" t="str">
            <v>CALCULO ACTUARIAL DE PENSIONES ACTUALES</v>
          </cell>
          <cell r="C347">
            <v>-156541452.896</v>
          </cell>
          <cell r="D347">
            <v>1343290.615</v>
          </cell>
          <cell r="E347">
            <v>0</v>
          </cell>
          <cell r="F347">
            <v>-155198162.28099999</v>
          </cell>
          <cell r="I347">
            <v>1343290.615</v>
          </cell>
        </row>
        <row r="348">
          <cell r="A348">
            <v>272004</v>
          </cell>
          <cell r="B348" t="str">
            <v>PENSIONES ACTUALES POR AMORTIZAR (DB)</v>
          </cell>
          <cell r="C348">
            <v>27576566.355</v>
          </cell>
          <cell r="D348">
            <v>0</v>
          </cell>
          <cell r="E348">
            <v>3064062.929</v>
          </cell>
          <cell r="F348">
            <v>24512503.425999999</v>
          </cell>
          <cell r="I348">
            <v>-3064062.929</v>
          </cell>
        </row>
        <row r="349">
          <cell r="A349">
            <v>272006</v>
          </cell>
          <cell r="B349" t="str">
            <v>FUTURAS PENSIONES POR AMORTIZAR (DB)</v>
          </cell>
          <cell r="C349">
            <v>0</v>
          </cell>
          <cell r="D349">
            <v>0</v>
          </cell>
          <cell r="E349">
            <v>0</v>
          </cell>
          <cell r="F349">
            <v>0</v>
          </cell>
          <cell r="I349">
            <v>0</v>
          </cell>
        </row>
        <row r="350">
          <cell r="A350">
            <v>29</v>
          </cell>
          <cell r="B350" t="str">
            <v>OTROS PASIVOS</v>
          </cell>
          <cell r="C350">
            <v>-17059028.390000001</v>
          </cell>
          <cell r="D350">
            <v>8898101.1380000003</v>
          </cell>
          <cell r="E350">
            <v>6349655.4127500001</v>
          </cell>
          <cell r="F350">
            <v>-14510582.66475</v>
          </cell>
          <cell r="I350">
            <v>2548445.7252500001</v>
          </cell>
        </row>
        <row r="351">
          <cell r="A351">
            <v>2905</v>
          </cell>
          <cell r="B351" t="str">
            <v>RECAUDOS A FAVOR DE TERCEROS</v>
          </cell>
          <cell r="C351">
            <v>-6611094.1770000001</v>
          </cell>
          <cell r="D351">
            <v>8894985.2949999999</v>
          </cell>
          <cell r="E351">
            <v>6199569.1577500002</v>
          </cell>
          <cell r="F351">
            <v>-3915678.03975</v>
          </cell>
          <cell r="I351">
            <v>2695416.1372499997</v>
          </cell>
        </row>
        <row r="352">
          <cell r="A352">
            <v>290505</v>
          </cell>
          <cell r="B352" t="str">
            <v>COBRO CARTERA DE TERCEROS</v>
          </cell>
          <cell r="C352">
            <v>-1822934.7890000001</v>
          </cell>
          <cell r="D352">
            <v>3867476.7370000002</v>
          </cell>
          <cell r="E352">
            <v>3415876.33</v>
          </cell>
          <cell r="F352">
            <v>-1371334.382</v>
          </cell>
          <cell r="I352">
            <v>451600.40700000012</v>
          </cell>
        </row>
        <row r="353">
          <cell r="A353">
            <v>290517</v>
          </cell>
          <cell r="B353" t="str">
            <v>CONVENIOS ALUMBRADO PUBLICO</v>
          </cell>
          <cell r="C353">
            <v>-4165244.602</v>
          </cell>
          <cell r="D353">
            <v>4487968.8550000004</v>
          </cell>
          <cell r="E353">
            <v>2670881.8448400004</v>
          </cell>
          <cell r="F353">
            <v>-2348157.5918400004</v>
          </cell>
          <cell r="I353">
            <v>1817087.0101600001</v>
          </cell>
        </row>
        <row r="354">
          <cell r="A354">
            <v>290580</v>
          </cell>
          <cell r="B354" t="str">
            <v>RECAUDOS POR CLASIFICAR</v>
          </cell>
          <cell r="C354">
            <v>-622914.78599999996</v>
          </cell>
          <cell r="D354">
            <v>539539.70299999998</v>
          </cell>
          <cell r="E354">
            <v>112810.98290999999</v>
          </cell>
          <cell r="F354">
            <v>-196186.06591</v>
          </cell>
          <cell r="I354">
            <v>426728.72008999996</v>
          </cell>
        </row>
        <row r="355">
          <cell r="A355">
            <v>290590</v>
          </cell>
          <cell r="B355" t="str">
            <v>OTROS RECUADOS A FAVOR DE TERCEROS</v>
          </cell>
          <cell r="C355">
            <v>0</v>
          </cell>
          <cell r="D355">
            <v>0</v>
          </cell>
          <cell r="E355">
            <v>0</v>
          </cell>
          <cell r="F355">
            <v>0</v>
          </cell>
          <cell r="I355">
            <v>0</v>
          </cell>
        </row>
        <row r="356">
          <cell r="A356">
            <v>29059001</v>
          </cell>
          <cell r="B356" t="str">
            <v>APORTES PARA OBRA DE TERCEROS</v>
          </cell>
          <cell r="C356">
            <v>0</v>
          </cell>
          <cell r="D356">
            <v>0</v>
          </cell>
          <cell r="E356">
            <v>0</v>
          </cell>
          <cell r="F356">
            <v>0</v>
          </cell>
          <cell r="I356">
            <v>0</v>
          </cell>
        </row>
        <row r="357">
          <cell r="A357">
            <v>2905900101</v>
          </cell>
          <cell r="B357" t="str">
            <v>APORTES NACIONALES</v>
          </cell>
          <cell r="C357">
            <v>0</v>
          </cell>
          <cell r="D357">
            <v>0</v>
          </cell>
          <cell r="E357">
            <v>0</v>
          </cell>
          <cell r="F357">
            <v>0</v>
          </cell>
          <cell r="I357">
            <v>0</v>
          </cell>
        </row>
        <row r="358">
          <cell r="A358">
            <v>2905900102</v>
          </cell>
          <cell r="B358" t="str">
            <v>APORTES DEPARTAMENTALES</v>
          </cell>
          <cell r="C358">
            <v>0</v>
          </cell>
          <cell r="D358">
            <v>0</v>
          </cell>
          <cell r="E358">
            <v>0</v>
          </cell>
          <cell r="F358">
            <v>0</v>
          </cell>
          <cell r="I358">
            <v>0</v>
          </cell>
        </row>
        <row r="359">
          <cell r="A359">
            <v>2910</v>
          </cell>
          <cell r="B359" t="str">
            <v>INGRESOS RECIBIDOS POR ANTICIPADO</v>
          </cell>
          <cell r="C359">
            <v>-503012.08600000001</v>
          </cell>
          <cell r="D359">
            <v>3115.8429999999998</v>
          </cell>
          <cell r="E359">
            <v>150086.255</v>
          </cell>
          <cell r="F359">
            <v>-649982.49800000002</v>
          </cell>
          <cell r="I359">
            <v>-146970.41200000001</v>
          </cell>
        </row>
        <row r="360">
          <cell r="A360">
            <v>291090</v>
          </cell>
          <cell r="B360" t="str">
            <v>OTROS INGRESOS RECIBIDOS POR ANTICIPADO</v>
          </cell>
          <cell r="C360">
            <v>-503012.08600000001</v>
          </cell>
          <cell r="D360">
            <v>3115.8429999999998</v>
          </cell>
          <cell r="E360">
            <v>150086.255</v>
          </cell>
          <cell r="F360">
            <v>-649982.49800000002</v>
          </cell>
          <cell r="I360">
            <v>-146970.41200000001</v>
          </cell>
        </row>
        <row r="361">
          <cell r="A361">
            <v>2915</v>
          </cell>
          <cell r="B361" t="str">
            <v>CREDITOS DIFERIDOS</v>
          </cell>
          <cell r="C361">
            <v>-9944922.1270000003</v>
          </cell>
          <cell r="D361">
            <v>0</v>
          </cell>
          <cell r="E361">
            <v>0</v>
          </cell>
          <cell r="F361">
            <v>-9944922.1270000003</v>
          </cell>
          <cell r="I361">
            <v>0</v>
          </cell>
        </row>
        <row r="362">
          <cell r="A362">
            <v>291501</v>
          </cell>
          <cell r="B362" t="str">
            <v>CREDITO POR CORRECCION MONETARIA DIFERID</v>
          </cell>
          <cell r="C362">
            <v>0</v>
          </cell>
          <cell r="D362">
            <v>0</v>
          </cell>
          <cell r="E362">
            <v>0</v>
          </cell>
          <cell r="F362">
            <v>0</v>
          </cell>
          <cell r="I362">
            <v>0</v>
          </cell>
        </row>
        <row r="363">
          <cell r="A363">
            <v>291502</v>
          </cell>
          <cell r="B363" t="str">
            <v>IMPUESTO DIFERIDO</v>
          </cell>
          <cell r="C363">
            <v>-9944922.1270000003</v>
          </cell>
          <cell r="D363">
            <v>0</v>
          </cell>
          <cell r="E363">
            <v>0</v>
          </cell>
          <cell r="F363">
            <v>-9944922.1270000003</v>
          </cell>
          <cell r="I363">
            <v>0</v>
          </cell>
        </row>
        <row r="364">
          <cell r="A364">
            <v>3</v>
          </cell>
          <cell r="B364" t="str">
            <v>PATRIMONIO</v>
          </cell>
          <cell r="C364">
            <v>-813324631.61986995</v>
          </cell>
          <cell r="D364">
            <v>519.82187999999996</v>
          </cell>
          <cell r="E364">
            <v>0</v>
          </cell>
          <cell r="F364">
            <v>-813324111.79798996</v>
          </cell>
          <cell r="I364">
            <v>519.82187999999996</v>
          </cell>
        </row>
        <row r="365">
          <cell r="A365">
            <v>32</v>
          </cell>
          <cell r="B365" t="str">
            <v>PATRIMONIO INSTITUCIONAL</v>
          </cell>
          <cell r="C365">
            <v>-813324631.61986995</v>
          </cell>
          <cell r="D365">
            <v>519.82187999999996</v>
          </cell>
          <cell r="E365">
            <v>0</v>
          </cell>
          <cell r="F365">
            <v>-813324111.79798996</v>
          </cell>
          <cell r="I365">
            <v>519.82187999999996</v>
          </cell>
        </row>
        <row r="366">
          <cell r="A366">
            <v>3204</v>
          </cell>
          <cell r="B366" t="str">
            <v>CAPITAL SUSCRITO Y PAGADO</v>
          </cell>
          <cell r="C366">
            <v>-15182299.449999999</v>
          </cell>
          <cell r="D366">
            <v>0</v>
          </cell>
          <cell r="E366">
            <v>0</v>
          </cell>
          <cell r="F366">
            <v>-15182299.449999999</v>
          </cell>
          <cell r="I366">
            <v>0</v>
          </cell>
        </row>
        <row r="367">
          <cell r="A367">
            <v>320401</v>
          </cell>
          <cell r="B367" t="str">
            <v>CAPITAL AUTORIZADO</v>
          </cell>
          <cell r="C367">
            <v>-60000000</v>
          </cell>
          <cell r="D367">
            <v>0</v>
          </cell>
          <cell r="E367">
            <v>0</v>
          </cell>
          <cell r="F367">
            <v>-60000000</v>
          </cell>
          <cell r="I367">
            <v>0</v>
          </cell>
        </row>
        <row r="368">
          <cell r="A368">
            <v>320402</v>
          </cell>
          <cell r="B368" t="str">
            <v>CAPITAL POR SUSCRIBIR (DB)</v>
          </cell>
          <cell r="C368">
            <v>44817700.549999997</v>
          </cell>
          <cell r="D368">
            <v>0</v>
          </cell>
          <cell r="E368">
            <v>0</v>
          </cell>
          <cell r="F368">
            <v>44817700.549999997</v>
          </cell>
          <cell r="I368">
            <v>0</v>
          </cell>
        </row>
        <row r="369">
          <cell r="A369">
            <v>3210</v>
          </cell>
          <cell r="B369" t="str">
            <v>PRIMA EN COLOCACION DE ACCIONES O CUOTAS</v>
          </cell>
          <cell r="C369">
            <v>-58193.260999999999</v>
          </cell>
          <cell r="D369">
            <v>0</v>
          </cell>
          <cell r="E369">
            <v>0</v>
          </cell>
          <cell r="F369">
            <v>-58193.260999999999</v>
          </cell>
          <cell r="I369">
            <v>0</v>
          </cell>
        </row>
        <row r="370">
          <cell r="A370">
            <v>321001</v>
          </cell>
          <cell r="B370" t="str">
            <v>PRIMA EN COLOCACION DE ACCIONES</v>
          </cell>
          <cell r="C370">
            <v>-58193.260999999999</v>
          </cell>
          <cell r="D370">
            <v>0</v>
          </cell>
          <cell r="E370">
            <v>0</v>
          </cell>
          <cell r="F370">
            <v>-58193.260999999999</v>
          </cell>
          <cell r="I370">
            <v>0</v>
          </cell>
        </row>
        <row r="371">
          <cell r="A371">
            <v>3215</v>
          </cell>
          <cell r="B371" t="str">
            <v>RESERVAS</v>
          </cell>
          <cell r="C371">
            <v>-19912272.593119998</v>
          </cell>
          <cell r="D371">
            <v>0</v>
          </cell>
          <cell r="E371">
            <v>0</v>
          </cell>
          <cell r="F371">
            <v>-19912272.593119998</v>
          </cell>
          <cell r="I371">
            <v>0</v>
          </cell>
        </row>
        <row r="372">
          <cell r="A372">
            <v>321501</v>
          </cell>
          <cell r="B372" t="str">
            <v>RESERVAS DE LEY</v>
          </cell>
          <cell r="C372">
            <v>-10969149.659399999</v>
          </cell>
          <cell r="D372">
            <v>0</v>
          </cell>
          <cell r="E372">
            <v>0</v>
          </cell>
          <cell r="F372">
            <v>-10969149.659399999</v>
          </cell>
          <cell r="I372">
            <v>0</v>
          </cell>
        </row>
        <row r="373">
          <cell r="A373">
            <v>321505</v>
          </cell>
          <cell r="B373" t="str">
            <v>FONDOS PATRIMONIALES</v>
          </cell>
          <cell r="C373">
            <v>-577177.34909999999</v>
          </cell>
          <cell r="D373">
            <v>0</v>
          </cell>
          <cell r="E373">
            <v>0</v>
          </cell>
          <cell r="F373">
            <v>-577177.34909999999</v>
          </cell>
          <cell r="I373">
            <v>0</v>
          </cell>
        </row>
        <row r="374">
          <cell r="A374">
            <v>32150501</v>
          </cell>
          <cell r="B374" t="str">
            <v>FONDO SOCIAL PASIVO PENSIONAL</v>
          </cell>
          <cell r="C374">
            <v>-577177.34909999999</v>
          </cell>
          <cell r="D374">
            <v>0</v>
          </cell>
          <cell r="E374">
            <v>0</v>
          </cell>
          <cell r="F374">
            <v>-577177.34909999999</v>
          </cell>
          <cell r="I374">
            <v>0</v>
          </cell>
        </row>
        <row r="375">
          <cell r="A375">
            <v>321590</v>
          </cell>
          <cell r="B375" t="str">
            <v>OTRAS RESERVAS</v>
          </cell>
          <cell r="C375">
            <v>-8365945.5846199999</v>
          </cell>
          <cell r="D375">
            <v>0</v>
          </cell>
          <cell r="E375">
            <v>0</v>
          </cell>
          <cell r="F375">
            <v>-8365945.5846199999</v>
          </cell>
          <cell r="I375">
            <v>0</v>
          </cell>
        </row>
        <row r="376">
          <cell r="A376">
            <v>32159001</v>
          </cell>
          <cell r="B376" t="str">
            <v>RESERVAS FUTURA ELECTRIFICACION RURAL</v>
          </cell>
          <cell r="C376">
            <v>-5052006.8650000002</v>
          </cell>
          <cell r="D376">
            <v>0</v>
          </cell>
          <cell r="E376">
            <v>0</v>
          </cell>
          <cell r="F376">
            <v>-5052006.8650000002</v>
          </cell>
          <cell r="I376">
            <v>0</v>
          </cell>
        </row>
        <row r="377">
          <cell r="A377">
            <v>32159002</v>
          </cell>
          <cell r="B377" t="str">
            <v>OTRAS RESERVAS VARIAS</v>
          </cell>
          <cell r="C377">
            <v>-3313938.7196200001</v>
          </cell>
          <cell r="D377">
            <v>0</v>
          </cell>
          <cell r="E377">
            <v>0</v>
          </cell>
          <cell r="F377">
            <v>-3313938.7196200001</v>
          </cell>
          <cell r="I377">
            <v>0</v>
          </cell>
        </row>
        <row r="378">
          <cell r="A378">
            <v>3225</v>
          </cell>
          <cell r="B378" t="str">
            <v>RESULTADOS DE EJERCICIOS ANTERIORES</v>
          </cell>
          <cell r="C378">
            <v>0</v>
          </cell>
          <cell r="D378">
            <v>0</v>
          </cell>
          <cell r="E378">
            <v>0</v>
          </cell>
          <cell r="F378">
            <v>0</v>
          </cell>
          <cell r="I378">
            <v>0</v>
          </cell>
        </row>
        <row r="379">
          <cell r="A379">
            <v>322501</v>
          </cell>
          <cell r="B379" t="str">
            <v>UTILIDAD ACUMULADA</v>
          </cell>
          <cell r="C379">
            <v>0</v>
          </cell>
          <cell r="D379">
            <v>0</v>
          </cell>
          <cell r="E379">
            <v>0</v>
          </cell>
          <cell r="F379">
            <v>0</v>
          </cell>
          <cell r="I379">
            <v>0</v>
          </cell>
        </row>
        <row r="380">
          <cell r="A380">
            <v>322502</v>
          </cell>
          <cell r="B380" t="str">
            <v>PERDIDA ACUMULADA</v>
          </cell>
          <cell r="C380">
            <v>0</v>
          </cell>
          <cell r="D380">
            <v>0</v>
          </cell>
          <cell r="E380">
            <v>0</v>
          </cell>
          <cell r="F380">
            <v>0</v>
          </cell>
          <cell r="I380">
            <v>0</v>
          </cell>
        </row>
        <row r="381">
          <cell r="A381">
            <v>3230</v>
          </cell>
          <cell r="B381" t="str">
            <v>RESULTADOS DEL EJERCICIO</v>
          </cell>
          <cell r="C381">
            <v>0</v>
          </cell>
          <cell r="D381">
            <v>0</v>
          </cell>
          <cell r="E381">
            <v>0</v>
          </cell>
          <cell r="F381">
            <v>0</v>
          </cell>
          <cell r="I381">
            <v>0</v>
          </cell>
        </row>
        <row r="382">
          <cell r="A382">
            <v>323001</v>
          </cell>
          <cell r="B382" t="str">
            <v>UTILIDAD DEL EJERCICIO</v>
          </cell>
          <cell r="C382">
            <v>0</v>
          </cell>
          <cell r="D382">
            <v>0</v>
          </cell>
          <cell r="E382">
            <v>0</v>
          </cell>
          <cell r="F382">
            <v>0</v>
          </cell>
          <cell r="I382">
            <v>0</v>
          </cell>
        </row>
        <row r="383">
          <cell r="A383">
            <v>323002</v>
          </cell>
          <cell r="B383" t="str">
            <v>PERDIDA DEL EJERCICIO</v>
          </cell>
          <cell r="C383">
            <v>0</v>
          </cell>
          <cell r="D383">
            <v>0</v>
          </cell>
          <cell r="E383">
            <v>0</v>
          </cell>
          <cell r="F383">
            <v>0</v>
          </cell>
          <cell r="I383">
            <v>0</v>
          </cell>
        </row>
        <row r="384">
          <cell r="A384">
            <v>3235</v>
          </cell>
          <cell r="B384" t="str">
            <v>SUPERAVIT POR DONACION</v>
          </cell>
          <cell r="C384">
            <v>-14012267.83928</v>
          </cell>
          <cell r="D384">
            <v>0</v>
          </cell>
          <cell r="E384">
            <v>0</v>
          </cell>
          <cell r="F384">
            <v>-14012267.83928</v>
          </cell>
          <cell r="I384">
            <v>0</v>
          </cell>
        </row>
        <row r="385">
          <cell r="A385">
            <v>323501</v>
          </cell>
          <cell r="B385" t="str">
            <v>EN DINERO</v>
          </cell>
          <cell r="C385">
            <v>-14012267.83928</v>
          </cell>
          <cell r="D385">
            <v>0</v>
          </cell>
          <cell r="E385">
            <v>0</v>
          </cell>
          <cell r="F385">
            <v>-14012267.83928</v>
          </cell>
          <cell r="I385">
            <v>0</v>
          </cell>
        </row>
        <row r="386">
          <cell r="A386">
            <v>3240</v>
          </cell>
          <cell r="B386" t="str">
            <v>SUPERAVIT POR VALORIZACION</v>
          </cell>
          <cell r="C386">
            <v>-696356681.66964006</v>
          </cell>
          <cell r="D386">
            <v>519.82187999999996</v>
          </cell>
          <cell r="E386">
            <v>0</v>
          </cell>
          <cell r="F386">
            <v>-696356161.84775996</v>
          </cell>
          <cell r="I386">
            <v>519.82187999999996</v>
          </cell>
        </row>
        <row r="387">
          <cell r="A387">
            <v>324052</v>
          </cell>
          <cell r="B387" t="str">
            <v>TERRENOS</v>
          </cell>
          <cell r="C387">
            <v>-4432040.8845200008</v>
          </cell>
          <cell r="D387">
            <v>0</v>
          </cell>
          <cell r="E387">
            <v>0</v>
          </cell>
          <cell r="F387">
            <v>-4432040.8845200008</v>
          </cell>
          <cell r="I387">
            <v>0</v>
          </cell>
        </row>
        <row r="388">
          <cell r="A388">
            <v>324062</v>
          </cell>
          <cell r="B388" t="str">
            <v>EDIFICACIONES</v>
          </cell>
          <cell r="C388">
            <v>-13532797.6986</v>
          </cell>
          <cell r="D388">
            <v>0</v>
          </cell>
          <cell r="E388">
            <v>0</v>
          </cell>
          <cell r="F388">
            <v>-13532797.6986</v>
          </cell>
          <cell r="I388">
            <v>0</v>
          </cell>
        </row>
        <row r="389">
          <cell r="A389">
            <v>324064</v>
          </cell>
          <cell r="B389" t="str">
            <v>PLANTAS DUCTOS Y TUNELES</v>
          </cell>
          <cell r="C389">
            <v>-148362728.86410001</v>
          </cell>
          <cell r="D389">
            <v>0</v>
          </cell>
          <cell r="E389">
            <v>0</v>
          </cell>
          <cell r="F389">
            <v>-148362728.86410001</v>
          </cell>
          <cell r="I389">
            <v>0</v>
          </cell>
        </row>
        <row r="390">
          <cell r="A390">
            <v>324065</v>
          </cell>
          <cell r="B390" t="str">
            <v>REDES LINEAS Y CABLES</v>
          </cell>
          <cell r="C390">
            <v>-526733971.56329</v>
          </cell>
          <cell r="D390">
            <v>0</v>
          </cell>
          <cell r="E390">
            <v>0</v>
          </cell>
          <cell r="F390">
            <v>-526733971.56329</v>
          </cell>
          <cell r="I390">
            <v>0</v>
          </cell>
        </row>
        <row r="391">
          <cell r="A391">
            <v>324066</v>
          </cell>
          <cell r="B391" t="str">
            <v>MAQUINARIA Y EQUIPO</v>
          </cell>
          <cell r="C391">
            <v>-143352.57222999999</v>
          </cell>
          <cell r="D391">
            <v>299.57017999999999</v>
          </cell>
          <cell r="E391">
            <v>0</v>
          </cell>
          <cell r="F391">
            <v>-143053.00205000001</v>
          </cell>
          <cell r="I391">
            <v>299.57017999999999</v>
          </cell>
        </row>
        <row r="392">
          <cell r="A392">
            <v>324068</v>
          </cell>
          <cell r="B392" t="str">
            <v>MUEBLES ENSERES Y EQUIPO DE OFICINA</v>
          </cell>
          <cell r="C392">
            <v>-829674.46100000001</v>
          </cell>
          <cell r="D392">
            <v>0</v>
          </cell>
          <cell r="E392">
            <v>0</v>
          </cell>
          <cell r="F392">
            <v>-829674.46100000001</v>
          </cell>
          <cell r="I392">
            <v>0</v>
          </cell>
        </row>
        <row r="393">
          <cell r="A393">
            <v>324069</v>
          </cell>
          <cell r="B393" t="str">
            <v>EQUIPO DE COMUNICACION Y COMPUTACION</v>
          </cell>
          <cell r="C393">
            <v>-271864.00225000002</v>
          </cell>
          <cell r="D393">
            <v>220.2517</v>
          </cell>
          <cell r="E393">
            <v>0</v>
          </cell>
          <cell r="F393">
            <v>-271643.75055</v>
          </cell>
          <cell r="I393">
            <v>220.2517</v>
          </cell>
        </row>
        <row r="394">
          <cell r="A394">
            <v>324070</v>
          </cell>
          <cell r="B394" t="str">
            <v>EQUIPO DE TRANSPORTE TRACCION Y ELEVACIO</v>
          </cell>
          <cell r="C394">
            <v>-2050251.6236500002</v>
          </cell>
          <cell r="D394">
            <v>0</v>
          </cell>
          <cell r="E394">
            <v>0</v>
          </cell>
          <cell r="F394">
            <v>-2050251.6236500002</v>
          </cell>
          <cell r="I394">
            <v>0</v>
          </cell>
        </row>
        <row r="395">
          <cell r="A395">
            <v>3245</v>
          </cell>
          <cell r="B395" t="str">
            <v>REVALORIZACION DEL PATRIMONIO</v>
          </cell>
          <cell r="C395">
            <v>-67802916.806830004</v>
          </cell>
          <cell r="D395">
            <v>0</v>
          </cell>
          <cell r="E395">
            <v>0</v>
          </cell>
          <cell r="F395">
            <v>-67802916.806830004</v>
          </cell>
          <cell r="I395">
            <v>0</v>
          </cell>
        </row>
        <row r="396">
          <cell r="A396">
            <v>324501</v>
          </cell>
          <cell r="B396" t="str">
            <v>CAPITAL</v>
          </cell>
          <cell r="C396">
            <v>-67802916.806830004</v>
          </cell>
          <cell r="D396">
            <v>0</v>
          </cell>
          <cell r="E396">
            <v>0</v>
          </cell>
          <cell r="F396">
            <v>-67802916.806830004</v>
          </cell>
          <cell r="I396">
            <v>0</v>
          </cell>
        </row>
        <row r="397">
          <cell r="A397">
            <v>4</v>
          </cell>
          <cell r="B397" t="str">
            <v>INGRESOS</v>
          </cell>
          <cell r="C397">
            <v>-96940346.19828999</v>
          </cell>
          <cell r="D397">
            <v>14917972.314030001</v>
          </cell>
          <cell r="E397">
            <v>49431704.939690001</v>
          </cell>
          <cell r="F397">
            <v>-131454078.82394999</v>
          </cell>
          <cell r="I397">
            <v>-34513732.625660002</v>
          </cell>
        </row>
        <row r="398">
          <cell r="A398">
            <v>42</v>
          </cell>
          <cell r="B398" t="str">
            <v>VENTA DE BIENES</v>
          </cell>
          <cell r="C398">
            <v>-13227.31</v>
          </cell>
          <cell r="D398">
            <v>0</v>
          </cell>
          <cell r="E398">
            <v>652.55899999999997</v>
          </cell>
          <cell r="F398">
            <v>-13879.869000000001</v>
          </cell>
          <cell r="I398">
            <v>-652.55899999999997</v>
          </cell>
        </row>
        <row r="399">
          <cell r="A399">
            <v>4210</v>
          </cell>
          <cell r="B399" t="str">
            <v>BIENES COMERCIALIZADOS</v>
          </cell>
          <cell r="C399">
            <v>-13227.31</v>
          </cell>
          <cell r="D399">
            <v>0</v>
          </cell>
          <cell r="E399">
            <v>652.55899999999997</v>
          </cell>
          <cell r="F399">
            <v>-13879.869000000001</v>
          </cell>
          <cell r="I399">
            <v>-652.55899999999997</v>
          </cell>
        </row>
        <row r="400">
          <cell r="A400">
            <v>421003</v>
          </cell>
          <cell r="B400" t="str">
            <v>CONTRUCCIONES OBRAS ELECTRICAS</v>
          </cell>
          <cell r="C400">
            <v>-7669.9610000000002</v>
          </cell>
          <cell r="D400">
            <v>0</v>
          </cell>
          <cell r="E400">
            <v>0</v>
          </cell>
          <cell r="F400">
            <v>-7669.9610000000002</v>
          </cell>
          <cell r="I400">
            <v>0</v>
          </cell>
        </row>
        <row r="401">
          <cell r="A401">
            <v>421028</v>
          </cell>
          <cell r="B401" t="str">
            <v>MEDIDORES CABLE CONCENTRICO Y CONECTORES</v>
          </cell>
          <cell r="C401">
            <v>-5557.3490000000002</v>
          </cell>
          <cell r="D401">
            <v>0</v>
          </cell>
          <cell r="E401">
            <v>652.55899999999997</v>
          </cell>
          <cell r="F401">
            <v>-6209.9080000000004</v>
          </cell>
          <cell r="I401">
            <v>-652.55899999999997</v>
          </cell>
        </row>
        <row r="402">
          <cell r="A402">
            <v>43</v>
          </cell>
          <cell r="B402" t="str">
            <v>VENTA DE SERVICIOS</v>
          </cell>
          <cell r="C402">
            <v>-93535764.753000006</v>
          </cell>
          <cell r="D402">
            <v>14893416.710000001</v>
          </cell>
          <cell r="E402">
            <v>48558170.796999998</v>
          </cell>
          <cell r="F402">
            <v>-127200518.84</v>
          </cell>
          <cell r="I402">
            <v>-33664754.086999997</v>
          </cell>
        </row>
        <row r="403">
          <cell r="A403">
            <v>4315</v>
          </cell>
          <cell r="B403" t="str">
            <v>SERVICIO DE ENERGIA</v>
          </cell>
          <cell r="C403">
            <v>-93535764.753000006</v>
          </cell>
          <cell r="D403">
            <v>14893416.710000001</v>
          </cell>
          <cell r="E403">
            <v>48558170.796999998</v>
          </cell>
          <cell r="F403">
            <v>-127200518.84</v>
          </cell>
          <cell r="I403">
            <v>-33664754.086999997</v>
          </cell>
        </row>
        <row r="404">
          <cell r="A404">
            <v>431519</v>
          </cell>
          <cell r="B404" t="str">
            <v>DISTRIBUCION</v>
          </cell>
          <cell r="C404">
            <v>-9264551.4399999995</v>
          </cell>
          <cell r="D404">
            <v>2888613.4890000001</v>
          </cell>
          <cell r="E404">
            <v>6727920.6509999996</v>
          </cell>
          <cell r="F404">
            <v>-13103858.602</v>
          </cell>
          <cell r="I404">
            <v>-3839307.1619999995</v>
          </cell>
        </row>
        <row r="405">
          <cell r="A405">
            <v>43151901</v>
          </cell>
          <cell r="B405" t="str">
            <v>SISTEMA TRANSMISION NACIONAL (STN)</v>
          </cell>
          <cell r="C405">
            <v>-579408.76399999997</v>
          </cell>
          <cell r="D405">
            <v>187304.25099999999</v>
          </cell>
          <cell r="E405">
            <v>379299.12400000001</v>
          </cell>
          <cell r="F405">
            <v>-771403.63699999999</v>
          </cell>
          <cell r="I405">
            <v>-191994.87300000002</v>
          </cell>
        </row>
        <row r="406">
          <cell r="A406">
            <v>43151902</v>
          </cell>
          <cell r="B406" t="str">
            <v>SISTEMA TRANSMISION REGIONAL (STR)</v>
          </cell>
          <cell r="C406">
            <v>-6997934.2120000003</v>
          </cell>
          <cell r="D406">
            <v>2330977.7370000002</v>
          </cell>
          <cell r="E406">
            <v>5406648.2249999996</v>
          </cell>
          <cell r="F406">
            <v>-10073604.699999999</v>
          </cell>
          <cell r="I406">
            <v>-3075670.4879999994</v>
          </cell>
        </row>
        <row r="407">
          <cell r="A407">
            <v>43151903</v>
          </cell>
          <cell r="B407" t="str">
            <v>SISTEMA DISTRIBUCION LOCAL (SDL) NIVEL I</v>
          </cell>
          <cell r="C407">
            <v>-1309662.8700000001</v>
          </cell>
          <cell r="D407">
            <v>330728.69699999999</v>
          </cell>
          <cell r="E407">
            <v>739057.799</v>
          </cell>
          <cell r="F407">
            <v>-1717991.9720000001</v>
          </cell>
          <cell r="I407">
            <v>-408329.10200000001</v>
          </cell>
        </row>
        <row r="408">
          <cell r="A408">
            <v>43151907</v>
          </cell>
          <cell r="B408" t="str">
            <v>OTROS SERVICIOS DE ENERGIA DISTRIBUCION</v>
          </cell>
          <cell r="C408">
            <v>-437906.435</v>
          </cell>
          <cell r="D408">
            <v>39436.091</v>
          </cell>
          <cell r="E408">
            <v>175187.171</v>
          </cell>
          <cell r="F408">
            <v>-573657.51500000001</v>
          </cell>
          <cell r="I408">
            <v>-135751.08000000002</v>
          </cell>
        </row>
        <row r="409">
          <cell r="A409">
            <v>43151908</v>
          </cell>
          <cell r="B409" t="str">
            <v>COMPENSACIONES DES - FES</v>
          </cell>
          <cell r="C409">
            <v>135998.63500000001</v>
          </cell>
          <cell r="D409">
            <v>166.71299999999999</v>
          </cell>
          <cell r="E409">
            <v>0</v>
          </cell>
          <cell r="F409">
            <v>136165.348</v>
          </cell>
          <cell r="I409">
            <v>166.71299999999999</v>
          </cell>
        </row>
        <row r="410">
          <cell r="A410">
            <v>43151910</v>
          </cell>
          <cell r="B410" t="str">
            <v>INGRESOS POR MEDICIONES</v>
          </cell>
          <cell r="C410">
            <v>-18006.8</v>
          </cell>
          <cell r="D410">
            <v>0</v>
          </cell>
          <cell r="E410">
            <v>2866</v>
          </cell>
          <cell r="F410">
            <v>-20872.8</v>
          </cell>
          <cell r="I410">
            <v>-2866</v>
          </cell>
        </row>
        <row r="411">
          <cell r="A411">
            <v>43151911</v>
          </cell>
          <cell r="B411" t="str">
            <v>INGRESOS POR OBRAS DE TERCEROS</v>
          </cell>
          <cell r="C411">
            <v>-57630.993999999999</v>
          </cell>
          <cell r="D411">
            <v>0</v>
          </cell>
          <cell r="E411">
            <v>24862.331999999999</v>
          </cell>
          <cell r="F411">
            <v>-82493.326000000001</v>
          </cell>
          <cell r="I411">
            <v>-24862.331999999999</v>
          </cell>
        </row>
        <row r="412">
          <cell r="A412">
            <v>431520</v>
          </cell>
          <cell r="B412" t="str">
            <v>COMERCIALIZACION</v>
          </cell>
          <cell r="C412">
            <v>-84271213.312999994</v>
          </cell>
          <cell r="D412">
            <v>12004803.221000001</v>
          </cell>
          <cell r="E412">
            <v>41830250.145999998</v>
          </cell>
          <cell r="F412">
            <v>-114096660.23800001</v>
          </cell>
          <cell r="I412">
            <v>-29825446.924999997</v>
          </cell>
        </row>
        <row r="413">
          <cell r="A413">
            <v>43152001</v>
          </cell>
          <cell r="B413" t="str">
            <v>MERCADO REGULADO</v>
          </cell>
          <cell r="C413">
            <v>-68952064.616889998</v>
          </cell>
          <cell r="D413">
            <v>7597691.9210000001</v>
          </cell>
          <cell r="E413">
            <v>32566675.971999999</v>
          </cell>
          <cell r="F413">
            <v>-93921048.667889997</v>
          </cell>
          <cell r="I413">
            <v>-24968984.050999999</v>
          </cell>
        </row>
        <row r="414">
          <cell r="A414">
            <v>4315200101</v>
          </cell>
          <cell r="B414" t="str">
            <v>RESIDENCIAL</v>
          </cell>
          <cell r="C414">
            <v>-49938113.255999997</v>
          </cell>
          <cell r="D414">
            <v>4931157.5130000003</v>
          </cell>
          <cell r="E414">
            <v>22571038.460999999</v>
          </cell>
          <cell r="F414">
            <v>-67577994.203999996</v>
          </cell>
          <cell r="I414">
            <v>-17639880.947999999</v>
          </cell>
        </row>
        <row r="415">
          <cell r="A415">
            <v>4315200102</v>
          </cell>
          <cell r="B415" t="str">
            <v>COMERCIAL</v>
          </cell>
          <cell r="C415">
            <v>-13701792.775350001</v>
          </cell>
          <cell r="D415">
            <v>1725055.1529999999</v>
          </cell>
          <cell r="E415">
            <v>6515124.1239999998</v>
          </cell>
          <cell r="F415">
            <v>-18491861.746349998</v>
          </cell>
          <cell r="I415">
            <v>-4790068.9709999999</v>
          </cell>
        </row>
        <row r="416">
          <cell r="A416">
            <v>4315200103</v>
          </cell>
          <cell r="B416" t="str">
            <v>INDUSTRIAL</v>
          </cell>
          <cell r="C416">
            <v>-2042350.8135799998</v>
          </cell>
          <cell r="D416">
            <v>329659.29200000002</v>
          </cell>
          <cell r="E416">
            <v>1364592.6669999999</v>
          </cell>
          <cell r="F416">
            <v>-3077284.1885799998</v>
          </cell>
          <cell r="I416">
            <v>-1034933.3749999999</v>
          </cell>
        </row>
        <row r="417">
          <cell r="A417">
            <v>4315200104</v>
          </cell>
          <cell r="B417" t="str">
            <v>OFICIAL</v>
          </cell>
          <cell r="C417">
            <v>-2772907.8219599999</v>
          </cell>
          <cell r="D417">
            <v>213773.736</v>
          </cell>
          <cell r="E417">
            <v>1918478.1359999999</v>
          </cell>
          <cell r="F417">
            <v>-4477612.2219599998</v>
          </cell>
          <cell r="I417">
            <v>-1704704.4</v>
          </cell>
        </row>
        <row r="418">
          <cell r="A418">
            <v>4315200105</v>
          </cell>
          <cell r="B418" t="str">
            <v>PROVISIONALES</v>
          </cell>
          <cell r="C418">
            <v>-99042.695999999996</v>
          </cell>
          <cell r="D418">
            <v>261.22899999999998</v>
          </cell>
          <cell r="E418">
            <v>73253.767999999996</v>
          </cell>
          <cell r="F418">
            <v>-172035.23499999999</v>
          </cell>
          <cell r="I418">
            <v>-72992.53899999999</v>
          </cell>
        </row>
        <row r="419">
          <cell r="A419">
            <v>4315200106</v>
          </cell>
          <cell r="B419" t="str">
            <v>VENTA ENERGIA EN BOLSA MERCADO REGULADO</v>
          </cell>
          <cell r="C419">
            <v>-397857.25400000002</v>
          </cell>
          <cell r="D419">
            <v>397784.99800000002</v>
          </cell>
          <cell r="E419">
            <v>124188.81600000001</v>
          </cell>
          <cell r="F419">
            <v>-124261.072</v>
          </cell>
          <cell r="I419">
            <v>273596.18200000003</v>
          </cell>
        </row>
        <row r="420">
          <cell r="A420">
            <v>43152002</v>
          </cell>
          <cell r="B420" t="str">
            <v>ALUMBRADO PUBLICO</v>
          </cell>
          <cell r="C420">
            <v>-17920.531999999999</v>
          </cell>
          <cell r="D420">
            <v>9695.7270000000008</v>
          </cell>
          <cell r="E420">
            <v>26247.095000000001</v>
          </cell>
          <cell r="F420">
            <v>-34471.9</v>
          </cell>
          <cell r="I420">
            <v>-16551.368000000002</v>
          </cell>
        </row>
        <row r="421">
          <cell r="A421">
            <v>43152003</v>
          </cell>
          <cell r="B421" t="str">
            <v>MERCADO NO REGULADO</v>
          </cell>
          <cell r="C421">
            <v>-12059875.97511</v>
          </cell>
          <cell r="D421">
            <v>4392680.3530000001</v>
          </cell>
          <cell r="E421">
            <v>7849448.1449999996</v>
          </cell>
          <cell r="F421">
            <v>-15516643.767110001</v>
          </cell>
          <cell r="I421">
            <v>-3456767.7919999994</v>
          </cell>
        </row>
        <row r="422">
          <cell r="A422">
            <v>4315200301</v>
          </cell>
          <cell r="B422" t="str">
            <v>ALUMBRADO PUBLICO</v>
          </cell>
          <cell r="C422">
            <v>-4035917.9010000001</v>
          </cell>
          <cell r="D422">
            <v>1381543.42</v>
          </cell>
          <cell r="E422">
            <v>2621036.5699999998</v>
          </cell>
          <cell r="F422">
            <v>-5275411.051</v>
          </cell>
          <cell r="I422">
            <v>-1239493.1499999999</v>
          </cell>
        </row>
        <row r="423">
          <cell r="A423">
            <v>4315200302</v>
          </cell>
          <cell r="B423" t="str">
            <v>COMERCIAL</v>
          </cell>
          <cell r="C423">
            <v>-1515555.4326500001</v>
          </cell>
          <cell r="D423">
            <v>471837.45500000002</v>
          </cell>
          <cell r="E423">
            <v>770202.06400000001</v>
          </cell>
          <cell r="F423">
            <v>-1813920.04165</v>
          </cell>
          <cell r="I423">
            <v>-298364.609</v>
          </cell>
        </row>
        <row r="424">
          <cell r="A424">
            <v>4315200303</v>
          </cell>
          <cell r="B424" t="str">
            <v>INDUSTRIAL</v>
          </cell>
          <cell r="C424">
            <v>-5852843.8554199999</v>
          </cell>
          <cell r="D424">
            <v>2318105.39</v>
          </cell>
          <cell r="E424">
            <v>4057879.0750000002</v>
          </cell>
          <cell r="F424">
            <v>-7592617.5404200004</v>
          </cell>
          <cell r="I424">
            <v>-1739773.6850000001</v>
          </cell>
        </row>
        <row r="425">
          <cell r="A425">
            <v>4315200304</v>
          </cell>
          <cell r="B425" t="str">
            <v>OFICIAL</v>
          </cell>
          <cell r="C425">
            <v>-655558.78603999992</v>
          </cell>
          <cell r="D425">
            <v>221194.08799999999</v>
          </cell>
          <cell r="E425">
            <v>400330.43599999999</v>
          </cell>
          <cell r="F425">
            <v>-834695.13403999992</v>
          </cell>
          <cell r="I425">
            <v>-179136.348</v>
          </cell>
        </row>
        <row r="426">
          <cell r="A426">
            <v>43152004</v>
          </cell>
          <cell r="B426" t="str">
            <v>VENTAS ENERGIA EN BOLSA</v>
          </cell>
          <cell r="C426">
            <v>-62469.254000000001</v>
          </cell>
          <cell r="D426">
            <v>246.47800000000001</v>
          </cell>
          <cell r="E426">
            <v>175134.179</v>
          </cell>
          <cell r="F426">
            <v>-237356.95499999999</v>
          </cell>
          <cell r="I426">
            <v>-174887.701</v>
          </cell>
        </row>
        <row r="427">
          <cell r="A427">
            <v>43152005</v>
          </cell>
          <cell r="B427" t="str">
            <v>INSTALACIONES</v>
          </cell>
          <cell r="C427">
            <v>-326977.41899999999</v>
          </cell>
          <cell r="D427">
            <v>3532.75</v>
          </cell>
          <cell r="E427">
            <v>101014.694</v>
          </cell>
          <cell r="F427">
            <v>-424459.36300000001</v>
          </cell>
          <cell r="I427">
            <v>-97481.944000000003</v>
          </cell>
        </row>
        <row r="428">
          <cell r="A428">
            <v>43152006</v>
          </cell>
          <cell r="B428" t="str">
            <v>RECONEXIONES</v>
          </cell>
          <cell r="C428">
            <v>-213510.64499999999</v>
          </cell>
          <cell r="D428">
            <v>75.27</v>
          </cell>
          <cell r="E428">
            <v>65376.5</v>
          </cell>
          <cell r="F428">
            <v>-278811.875</v>
          </cell>
          <cell r="I428">
            <v>-65301.23</v>
          </cell>
        </row>
        <row r="429">
          <cell r="A429">
            <v>4315200601</v>
          </cell>
          <cell r="B429" t="str">
            <v>RESIDENCIAL</v>
          </cell>
          <cell r="C429">
            <v>-192830.223</v>
          </cell>
          <cell r="D429">
            <v>61.207000000000001</v>
          </cell>
          <cell r="E429">
            <v>59703.837</v>
          </cell>
          <cell r="F429">
            <v>-252472.853</v>
          </cell>
          <cell r="I429">
            <v>-59642.63</v>
          </cell>
        </row>
        <row r="430">
          <cell r="A430">
            <v>4315200602</v>
          </cell>
          <cell r="B430" t="str">
            <v>COMERCIAL</v>
          </cell>
          <cell r="C430">
            <v>-19569.445</v>
          </cell>
          <cell r="D430">
            <v>14.063000000000001</v>
          </cell>
          <cell r="E430">
            <v>5236.71</v>
          </cell>
          <cell r="F430">
            <v>-24792.092000000001</v>
          </cell>
          <cell r="I430">
            <v>-5222.6469999999999</v>
          </cell>
        </row>
        <row r="431">
          <cell r="A431">
            <v>4315200603</v>
          </cell>
          <cell r="B431" t="str">
            <v>INDUSTRIAL</v>
          </cell>
          <cell r="C431">
            <v>-450.01600000000002</v>
          </cell>
          <cell r="D431">
            <v>0</v>
          </cell>
          <cell r="E431">
            <v>126.56699999999999</v>
          </cell>
          <cell r="F431">
            <v>-576.58299999999997</v>
          </cell>
          <cell r="I431">
            <v>-126.56699999999999</v>
          </cell>
        </row>
        <row r="432">
          <cell r="A432">
            <v>4315200604</v>
          </cell>
          <cell r="B432" t="str">
            <v>OFICIAL</v>
          </cell>
          <cell r="C432">
            <v>-660.96100000000001</v>
          </cell>
          <cell r="D432">
            <v>0</v>
          </cell>
          <cell r="E432">
            <v>309.38600000000002</v>
          </cell>
          <cell r="F432">
            <v>-970.34699999999998</v>
          </cell>
          <cell r="I432">
            <v>-309.38600000000002</v>
          </cell>
        </row>
        <row r="433">
          <cell r="A433">
            <v>43152007</v>
          </cell>
          <cell r="B433" t="str">
            <v>OTROS SERVICIOS DE ENERGIA COMERCIALIZAC</v>
          </cell>
          <cell r="C433">
            <v>-2514564.06</v>
          </cell>
          <cell r="D433">
            <v>880.72199999999998</v>
          </cell>
          <cell r="E433">
            <v>927634.40700000001</v>
          </cell>
          <cell r="F433">
            <v>-3441317.7450000001</v>
          </cell>
          <cell r="I433">
            <v>-926753.68500000006</v>
          </cell>
        </row>
        <row r="434">
          <cell r="A434">
            <v>4315200702</v>
          </cell>
          <cell r="B434" t="str">
            <v>SANCIONES Y MULTAS</v>
          </cell>
          <cell r="C434">
            <v>-116816.159</v>
          </cell>
          <cell r="D434">
            <v>570.46400000000006</v>
          </cell>
          <cell r="E434">
            <v>45521.671999999999</v>
          </cell>
          <cell r="F434">
            <v>-161767.367</v>
          </cell>
          <cell r="I434">
            <v>-44951.207999999999</v>
          </cell>
        </row>
        <row r="435">
          <cell r="A435">
            <v>4315200703</v>
          </cell>
          <cell r="B435" t="str">
            <v>SERVICIOS DE FACTURACION Y RECAUDO</v>
          </cell>
          <cell r="C435">
            <v>-1364147.686</v>
          </cell>
          <cell r="D435">
            <v>225.09800000000001</v>
          </cell>
          <cell r="E435">
            <v>306676.91399999999</v>
          </cell>
          <cell r="F435">
            <v>-1670599.5020000001</v>
          </cell>
          <cell r="I435">
            <v>-306451.81599999999</v>
          </cell>
        </row>
        <row r="436">
          <cell r="A436">
            <v>4315200705</v>
          </cell>
          <cell r="B436" t="str">
            <v>SERVICIOS ESPECIALIZADOS COMERCIALIZACIO</v>
          </cell>
          <cell r="C436">
            <v>-972027.96499999997</v>
          </cell>
          <cell r="D436">
            <v>85.16</v>
          </cell>
          <cell r="E436">
            <v>565065.15899999999</v>
          </cell>
          <cell r="F436">
            <v>-1537007.9639999999</v>
          </cell>
          <cell r="I436">
            <v>-564979.99899999995</v>
          </cell>
        </row>
        <row r="437">
          <cell r="A437">
            <v>4315200706</v>
          </cell>
          <cell r="B437" t="str">
            <v>PROGRAMA LAS AHORRADORAS VENTA BOMBILLOS</v>
          </cell>
          <cell r="C437">
            <v>-61572.25</v>
          </cell>
          <cell r="D437">
            <v>0</v>
          </cell>
          <cell r="E437">
            <v>10370.662</v>
          </cell>
          <cell r="F437">
            <v>-71942.911999999997</v>
          </cell>
          <cell r="I437">
            <v>-10370.662</v>
          </cell>
        </row>
        <row r="438">
          <cell r="A438">
            <v>43152009</v>
          </cell>
          <cell r="B438" t="str">
            <v>RECUPERACION DE PERDIDAS</v>
          </cell>
          <cell r="C438">
            <v>-123830.811</v>
          </cell>
          <cell r="D438">
            <v>0</v>
          </cell>
          <cell r="E438">
            <v>118719.15399999999</v>
          </cell>
          <cell r="F438">
            <v>-242549.965</v>
          </cell>
          <cell r="I438">
            <v>-118719.15399999999</v>
          </cell>
        </row>
        <row r="439">
          <cell r="A439">
            <v>4315200901</v>
          </cell>
          <cell r="B439" t="str">
            <v>RESIDENCIAL</v>
          </cell>
          <cell r="C439">
            <v>-102195.148</v>
          </cell>
          <cell r="D439">
            <v>0</v>
          </cell>
          <cell r="E439">
            <v>27393.564999999999</v>
          </cell>
          <cell r="F439">
            <v>-129588.713</v>
          </cell>
          <cell r="I439">
            <v>-27393.564999999999</v>
          </cell>
        </row>
        <row r="440">
          <cell r="A440">
            <v>4315200902</v>
          </cell>
          <cell r="B440" t="str">
            <v>COMERCIAL</v>
          </cell>
          <cell r="C440">
            <v>-17392.079000000002</v>
          </cell>
          <cell r="D440">
            <v>0</v>
          </cell>
          <cell r="E440">
            <v>91051.826000000001</v>
          </cell>
          <cell r="F440">
            <v>-108443.905</v>
          </cell>
          <cell r="I440">
            <v>-91051.826000000001</v>
          </cell>
        </row>
        <row r="441">
          <cell r="A441">
            <v>4315200903</v>
          </cell>
          <cell r="B441" t="str">
            <v>INDUSTRIAL</v>
          </cell>
          <cell r="C441">
            <v>-4243.5839999999998</v>
          </cell>
          <cell r="D441">
            <v>0</v>
          </cell>
          <cell r="E441">
            <v>273.76299999999998</v>
          </cell>
          <cell r="F441">
            <v>-4517.3469999999998</v>
          </cell>
          <cell r="I441">
            <v>-273.76299999999998</v>
          </cell>
        </row>
        <row r="442">
          <cell r="A442">
            <v>48</v>
          </cell>
          <cell r="B442" t="str">
            <v>OTROS INGRESOS</v>
          </cell>
          <cell r="C442">
            <v>-3391354.1352900001</v>
          </cell>
          <cell r="D442">
            <v>24555.604030000002</v>
          </cell>
          <cell r="E442">
            <v>872881.58369</v>
          </cell>
          <cell r="F442">
            <v>-4239680.1149499994</v>
          </cell>
          <cell r="I442">
            <v>-848325.97965999995</v>
          </cell>
        </row>
        <row r="443">
          <cell r="A443">
            <v>4805</v>
          </cell>
          <cell r="B443" t="str">
            <v>FINANCIEROS</v>
          </cell>
          <cell r="C443">
            <v>-2096421.1328599998</v>
          </cell>
          <cell r="D443">
            <v>11743.253000000001</v>
          </cell>
          <cell r="E443">
            <v>704485.66847000003</v>
          </cell>
          <cell r="F443">
            <v>-2789163.5483300001</v>
          </cell>
          <cell r="I443">
            <v>-692742.41547000001</v>
          </cell>
        </row>
        <row r="444">
          <cell r="A444">
            <v>480504</v>
          </cell>
          <cell r="B444" t="str">
            <v>INTERESES DEUDORES EMPLEADOS</v>
          </cell>
          <cell r="C444">
            <v>-91999.418000000005</v>
          </cell>
          <cell r="D444">
            <v>0</v>
          </cell>
          <cell r="E444">
            <v>31134.263999999999</v>
          </cell>
          <cell r="F444">
            <v>-123133.682</v>
          </cell>
          <cell r="I444">
            <v>-31134.263999999999</v>
          </cell>
        </row>
        <row r="445">
          <cell r="A445">
            <v>480513</v>
          </cell>
          <cell r="B445" t="str">
            <v>INTERESES POR SERVICIOS DE ENERGIA</v>
          </cell>
          <cell r="C445">
            <v>-604622.93700000003</v>
          </cell>
          <cell r="D445">
            <v>11743.253000000001</v>
          </cell>
          <cell r="E445">
            <v>235177.016</v>
          </cell>
          <cell r="F445">
            <v>-828056.7</v>
          </cell>
          <cell r="I445">
            <v>-223433.76300000001</v>
          </cell>
        </row>
        <row r="446">
          <cell r="A446">
            <v>480522</v>
          </cell>
          <cell r="B446" t="str">
            <v>INTERESES POR DEPOSITOS EN INSTITUCIONES</v>
          </cell>
          <cell r="C446">
            <v>-570903.50086000003</v>
          </cell>
          <cell r="D446">
            <v>0</v>
          </cell>
          <cell r="E446">
            <v>131568.31982999999</v>
          </cell>
          <cell r="F446">
            <v>-702471.82069000008</v>
          </cell>
          <cell r="I446">
            <v>-131568.31982999999</v>
          </cell>
        </row>
        <row r="447">
          <cell r="A447">
            <v>480527</v>
          </cell>
          <cell r="B447" t="str">
            <v>DIVIDENDOS Y PARTICIPACIONES</v>
          </cell>
          <cell r="C447">
            <v>-222.88300000000001</v>
          </cell>
          <cell r="D447">
            <v>0</v>
          </cell>
          <cell r="E447">
            <v>4395.2606399999995</v>
          </cell>
          <cell r="F447">
            <v>-4618.1436399999993</v>
          </cell>
          <cell r="I447">
            <v>-4395.2606399999995</v>
          </cell>
        </row>
        <row r="448">
          <cell r="A448">
            <v>480590</v>
          </cell>
          <cell r="B448" t="str">
            <v>OTROS INGRESOS FINANCIEROS</v>
          </cell>
          <cell r="C448">
            <v>-828672.39399999997</v>
          </cell>
          <cell r="D448">
            <v>0</v>
          </cell>
          <cell r="E448">
            <v>302210.80800000002</v>
          </cell>
          <cell r="F448">
            <v>-1130883.202</v>
          </cell>
          <cell r="I448">
            <v>-302210.80800000002</v>
          </cell>
        </row>
        <row r="449">
          <cell r="A449">
            <v>48059001</v>
          </cell>
          <cell r="B449" t="str">
            <v>COMISIONES POR PRONTO PAGO</v>
          </cell>
          <cell r="C449">
            <v>-34870.93</v>
          </cell>
          <cell r="D449">
            <v>0</v>
          </cell>
          <cell r="E449">
            <v>15348.321</v>
          </cell>
          <cell r="F449">
            <v>-50219.250999999997</v>
          </cell>
          <cell r="I449">
            <v>-15348.321</v>
          </cell>
        </row>
        <row r="450">
          <cell r="A450">
            <v>48059002</v>
          </cell>
          <cell r="B450" t="str">
            <v>DESCUENTOS COMERCIALES</v>
          </cell>
          <cell r="C450">
            <v>-1651</v>
          </cell>
          <cell r="D450">
            <v>0</v>
          </cell>
          <cell r="E450">
            <v>0</v>
          </cell>
          <cell r="F450">
            <v>-1651</v>
          </cell>
          <cell r="I450">
            <v>0</v>
          </cell>
        </row>
        <row r="451">
          <cell r="A451">
            <v>48059003</v>
          </cell>
          <cell r="B451" t="str">
            <v>COMISIONESX SERVICIO DE FACTURACION Y RE</v>
          </cell>
          <cell r="C451">
            <v>-783285.26500000001</v>
          </cell>
          <cell r="D451">
            <v>0</v>
          </cell>
          <cell r="E451">
            <v>277054.15500000003</v>
          </cell>
          <cell r="F451">
            <v>-1060339.42</v>
          </cell>
          <cell r="I451">
            <v>-277054.15500000003</v>
          </cell>
        </row>
        <row r="452">
          <cell r="A452">
            <v>48059005</v>
          </cell>
          <cell r="B452" t="str">
            <v>INTERESES X ANTICIPOS ENTREGADOS A TERCEROS</v>
          </cell>
          <cell r="C452">
            <v>-8865.1990000000005</v>
          </cell>
          <cell r="D452">
            <v>0</v>
          </cell>
          <cell r="E452">
            <v>9808.3320000000003</v>
          </cell>
          <cell r="F452">
            <v>-18673.530999999999</v>
          </cell>
          <cell r="I452">
            <v>-9808.3320000000003</v>
          </cell>
        </row>
        <row r="453">
          <cell r="A453">
            <v>4808</v>
          </cell>
          <cell r="B453" t="str">
            <v>OTROS INGRESOS ORDINARIOS</v>
          </cell>
          <cell r="C453">
            <v>-37846.040999999997</v>
          </cell>
          <cell r="D453">
            <v>0</v>
          </cell>
          <cell r="E453">
            <v>75036.157999999996</v>
          </cell>
          <cell r="F453">
            <v>-112882.19899999999</v>
          </cell>
          <cell r="I453">
            <v>-75036.157999999996</v>
          </cell>
        </row>
        <row r="454">
          <cell r="A454">
            <v>480802</v>
          </cell>
          <cell r="B454" t="str">
            <v>VENTA DE PLIEGOS</v>
          </cell>
          <cell r="C454">
            <v>-13484.4</v>
          </cell>
          <cell r="D454">
            <v>0</v>
          </cell>
          <cell r="E454">
            <v>5000</v>
          </cell>
          <cell r="F454">
            <v>-18484.400000000001</v>
          </cell>
          <cell r="I454">
            <v>-5000</v>
          </cell>
        </row>
        <row r="455">
          <cell r="A455">
            <v>480803</v>
          </cell>
          <cell r="B455" t="str">
            <v>CUOTAS PARTES DE PENSIONES</v>
          </cell>
          <cell r="C455">
            <v>-23311.641</v>
          </cell>
          <cell r="D455">
            <v>0</v>
          </cell>
          <cell r="E455">
            <v>69782.504000000001</v>
          </cell>
          <cell r="F455">
            <v>-93094.145000000004</v>
          </cell>
          <cell r="I455">
            <v>-69782.504000000001</v>
          </cell>
        </row>
        <row r="456">
          <cell r="A456">
            <v>480817</v>
          </cell>
          <cell r="B456" t="str">
            <v>ARRENDAMIENTOS</v>
          </cell>
          <cell r="C456">
            <v>-1050</v>
          </cell>
          <cell r="D456">
            <v>0</v>
          </cell>
          <cell r="E456">
            <v>253.654</v>
          </cell>
          <cell r="F456">
            <v>-1303.654</v>
          </cell>
          <cell r="I456">
            <v>-253.654</v>
          </cell>
        </row>
        <row r="457">
          <cell r="A457">
            <v>4810</v>
          </cell>
          <cell r="B457" t="str">
            <v>EXTRAORDINARIOS</v>
          </cell>
          <cell r="C457">
            <v>-1257086.9614300001</v>
          </cell>
          <cell r="D457">
            <v>12812.35103</v>
          </cell>
          <cell r="E457">
            <v>93359.75722</v>
          </cell>
          <cell r="F457">
            <v>-1337634.3676199999</v>
          </cell>
          <cell r="I457">
            <v>-80547.406189999994</v>
          </cell>
        </row>
        <row r="458">
          <cell r="A458">
            <v>481007</v>
          </cell>
          <cell r="B458" t="str">
            <v>SOBRANTES</v>
          </cell>
          <cell r="C458">
            <v>-3457.7620400000001</v>
          </cell>
          <cell r="D458">
            <v>0</v>
          </cell>
          <cell r="E458">
            <v>0</v>
          </cell>
          <cell r="F458">
            <v>-3457.7620400000001</v>
          </cell>
          <cell r="I458">
            <v>0</v>
          </cell>
        </row>
        <row r="459">
          <cell r="A459">
            <v>481008</v>
          </cell>
          <cell r="B459" t="str">
            <v>RECUPERACIONES</v>
          </cell>
          <cell r="C459">
            <v>-1103746.62574</v>
          </cell>
          <cell r="D459">
            <v>12812.35103</v>
          </cell>
          <cell r="E459">
            <v>14172.82502</v>
          </cell>
          <cell r="F459">
            <v>-1105107.0997300001</v>
          </cell>
          <cell r="I459">
            <v>-1360.4739900000004</v>
          </cell>
        </row>
        <row r="460">
          <cell r="A460">
            <v>481047</v>
          </cell>
          <cell r="B460" t="str">
            <v>APROVECHAMIENTOS</v>
          </cell>
          <cell r="C460">
            <v>-82181.032999999996</v>
          </cell>
          <cell r="D460">
            <v>0</v>
          </cell>
          <cell r="E460">
            <v>74117.8</v>
          </cell>
          <cell r="F460">
            <v>-156298.83300000001</v>
          </cell>
          <cell r="I460">
            <v>-74117.8</v>
          </cell>
        </row>
        <row r="461">
          <cell r="A461">
            <v>48104701</v>
          </cell>
          <cell r="B461" t="str">
            <v>VENTA DE MATERIAL INSERVIBLE O DE RECICL</v>
          </cell>
          <cell r="C461">
            <v>-82181.032999999996</v>
          </cell>
          <cell r="D461">
            <v>0</v>
          </cell>
          <cell r="E461">
            <v>74117.8</v>
          </cell>
          <cell r="F461">
            <v>-156298.83300000001</v>
          </cell>
          <cell r="I461">
            <v>-74117.8</v>
          </cell>
        </row>
        <row r="462">
          <cell r="A462">
            <v>481049</v>
          </cell>
          <cell r="B462" t="str">
            <v>INDEMNIZACIONES</v>
          </cell>
          <cell r="C462">
            <v>-2474.9939900000004</v>
          </cell>
          <cell r="D462">
            <v>0</v>
          </cell>
          <cell r="E462">
            <v>0</v>
          </cell>
          <cell r="F462">
            <v>-2474.9939900000004</v>
          </cell>
          <cell r="I462">
            <v>0</v>
          </cell>
        </row>
        <row r="463">
          <cell r="A463">
            <v>481090</v>
          </cell>
          <cell r="B463" t="str">
            <v>OTROS INGRESOS EXTRAORDINARIOS</v>
          </cell>
          <cell r="C463">
            <v>-65226.54666</v>
          </cell>
          <cell r="D463">
            <v>0</v>
          </cell>
          <cell r="E463">
            <v>5069.1322</v>
          </cell>
          <cell r="F463">
            <v>-70295.67886</v>
          </cell>
          <cell r="I463">
            <v>-5069.1322</v>
          </cell>
        </row>
        <row r="464">
          <cell r="A464">
            <v>5</v>
          </cell>
          <cell r="B464" t="str">
            <v>GASTOS</v>
          </cell>
          <cell r="C464">
            <v>20767712.681759998</v>
          </cell>
          <cell r="D464">
            <v>9369759.9271299988</v>
          </cell>
          <cell r="E464">
            <v>1737836.0003699998</v>
          </cell>
          <cell r="F464">
            <v>28399636.608520001</v>
          </cell>
          <cell r="I464">
            <v>7631923.9267599992</v>
          </cell>
        </row>
        <row r="465">
          <cell r="A465">
            <v>51</v>
          </cell>
          <cell r="B465" t="str">
            <v>DE ADMINISTRACION</v>
          </cell>
          <cell r="C465">
            <v>14961623.487030001</v>
          </cell>
          <cell r="D465">
            <v>5264181.4563999996</v>
          </cell>
          <cell r="E465">
            <v>125846.72001</v>
          </cell>
          <cell r="F465">
            <v>20099958.223419998</v>
          </cell>
          <cell r="I465">
            <v>5138334.7363899993</v>
          </cell>
        </row>
        <row r="466">
          <cell r="A466">
            <v>5101</v>
          </cell>
          <cell r="B466" t="str">
            <v>SUELDOS Y SALARIOS</v>
          </cell>
          <cell r="C466">
            <v>2165687.3730700002</v>
          </cell>
          <cell r="D466">
            <v>875277.26695000008</v>
          </cell>
          <cell r="E466">
            <v>79541.070999999996</v>
          </cell>
          <cell r="F466">
            <v>2961423.5690199998</v>
          </cell>
          <cell r="I466">
            <v>795736.19595000008</v>
          </cell>
        </row>
        <row r="467">
          <cell r="A467">
            <v>510101</v>
          </cell>
          <cell r="B467" t="str">
            <v>SUELDOS DEL PERSONAL</v>
          </cell>
          <cell r="C467">
            <v>532526.59699999995</v>
          </cell>
          <cell r="D467">
            <v>185194.58300000001</v>
          </cell>
          <cell r="E467">
            <v>0</v>
          </cell>
          <cell r="F467">
            <v>717721.18</v>
          </cell>
          <cell r="I467">
            <v>185194.58300000001</v>
          </cell>
        </row>
        <row r="468">
          <cell r="A468">
            <v>510103</v>
          </cell>
          <cell r="B468" t="str">
            <v>HORAS EXTRAS Y FESTIVOS</v>
          </cell>
          <cell r="C468">
            <v>1571.8019999999999</v>
          </cell>
          <cell r="D468">
            <v>0</v>
          </cell>
          <cell r="E468">
            <v>0</v>
          </cell>
          <cell r="F468">
            <v>1571.8019999999999</v>
          </cell>
          <cell r="I468">
            <v>0</v>
          </cell>
        </row>
        <row r="469">
          <cell r="A469">
            <v>510105</v>
          </cell>
          <cell r="B469" t="str">
            <v>GASTOS DE REPRESENTACION</v>
          </cell>
          <cell r="C469">
            <v>35353.747000000003</v>
          </cell>
          <cell r="D469">
            <v>5324.4189999999999</v>
          </cell>
          <cell r="E469">
            <v>0</v>
          </cell>
          <cell r="F469">
            <v>40678.165999999997</v>
          </cell>
          <cell r="I469">
            <v>5324.4189999999999</v>
          </cell>
        </row>
        <row r="470">
          <cell r="A470">
            <v>510113</v>
          </cell>
          <cell r="B470" t="str">
            <v>PRIMA DE VACACIONES</v>
          </cell>
          <cell r="C470">
            <v>66975.354000000007</v>
          </cell>
          <cell r="D470">
            <v>23249.616999999998</v>
          </cell>
          <cell r="E470">
            <v>0</v>
          </cell>
          <cell r="F470">
            <v>90224.971000000005</v>
          </cell>
          <cell r="I470">
            <v>23249.616999999998</v>
          </cell>
        </row>
        <row r="471">
          <cell r="A471">
            <v>510117</v>
          </cell>
          <cell r="B471" t="str">
            <v>VACACIONES</v>
          </cell>
          <cell r="C471">
            <v>66975.354000000007</v>
          </cell>
          <cell r="D471">
            <v>23249.616999999998</v>
          </cell>
          <cell r="E471">
            <v>0</v>
          </cell>
          <cell r="F471">
            <v>90224.971000000005</v>
          </cell>
          <cell r="I471">
            <v>23249.616999999998</v>
          </cell>
        </row>
        <row r="472">
          <cell r="A472">
            <v>510119</v>
          </cell>
          <cell r="B472" t="str">
            <v>BONIFICACIONES</v>
          </cell>
          <cell r="C472">
            <v>88495.6</v>
          </cell>
          <cell r="D472">
            <v>18746</v>
          </cell>
          <cell r="E472">
            <v>0</v>
          </cell>
          <cell r="F472">
            <v>107241.60000000001</v>
          </cell>
          <cell r="I472">
            <v>18746</v>
          </cell>
        </row>
        <row r="473">
          <cell r="A473">
            <v>510123</v>
          </cell>
          <cell r="B473" t="str">
            <v>AUXILIO DE TRANSPORTE</v>
          </cell>
          <cell r="C473">
            <v>8662.82</v>
          </cell>
          <cell r="D473">
            <v>1543.36</v>
          </cell>
          <cell r="E473">
            <v>0</v>
          </cell>
          <cell r="F473">
            <v>10206.18</v>
          </cell>
          <cell r="I473">
            <v>1543.36</v>
          </cell>
        </row>
        <row r="474">
          <cell r="A474">
            <v>510124</v>
          </cell>
          <cell r="B474" t="str">
            <v>CESANTIAS</v>
          </cell>
          <cell r="C474">
            <v>167438.39199999999</v>
          </cell>
          <cell r="D474">
            <v>58124.040999999997</v>
          </cell>
          <cell r="E474">
            <v>0</v>
          </cell>
          <cell r="F474">
            <v>225562.43299999999</v>
          </cell>
          <cell r="I474">
            <v>58124.040999999997</v>
          </cell>
        </row>
        <row r="475">
          <cell r="A475">
            <v>510125</v>
          </cell>
          <cell r="B475" t="str">
            <v>INTERESES A LAS CESANTIAS</v>
          </cell>
          <cell r="C475">
            <v>44690.927000000003</v>
          </cell>
          <cell r="D475">
            <v>15499.744000000001</v>
          </cell>
          <cell r="E475">
            <v>0</v>
          </cell>
          <cell r="F475">
            <v>60190.671000000002</v>
          </cell>
          <cell r="I475">
            <v>15499.744000000001</v>
          </cell>
        </row>
        <row r="476">
          <cell r="A476">
            <v>510130</v>
          </cell>
          <cell r="B476" t="str">
            <v>CAPACITACION BIENESTAR SOCIAL Y ESTIMULO</v>
          </cell>
          <cell r="C476">
            <v>297138.41800000001</v>
          </cell>
          <cell r="D476">
            <v>98339.517000000007</v>
          </cell>
          <cell r="E476">
            <v>0</v>
          </cell>
          <cell r="F476">
            <v>395477.935</v>
          </cell>
          <cell r="I476">
            <v>98339.517000000007</v>
          </cell>
        </row>
        <row r="477">
          <cell r="A477">
            <v>51013001</v>
          </cell>
          <cell r="B477" t="str">
            <v>CAPACITACION</v>
          </cell>
          <cell r="C477">
            <v>241555.859</v>
          </cell>
          <cell r="D477">
            <v>79575.600000000006</v>
          </cell>
          <cell r="E477">
            <v>0</v>
          </cell>
          <cell r="F477">
            <v>321131.45899999997</v>
          </cell>
          <cell r="I477">
            <v>79575.600000000006</v>
          </cell>
        </row>
        <row r="478">
          <cell r="A478">
            <v>51013002</v>
          </cell>
          <cell r="B478" t="str">
            <v>BIENESTAR SOCIAL</v>
          </cell>
          <cell r="C478">
            <v>55582.559000000001</v>
          </cell>
          <cell r="D478">
            <v>18763.917000000001</v>
          </cell>
          <cell r="E478">
            <v>0</v>
          </cell>
          <cell r="F478">
            <v>74346.475999999995</v>
          </cell>
          <cell r="I478">
            <v>18763.917000000001</v>
          </cell>
        </row>
        <row r="479">
          <cell r="A479">
            <v>510131</v>
          </cell>
          <cell r="B479" t="str">
            <v>DOTACION Y SUMINISTRO A TRABAJADORES</v>
          </cell>
          <cell r="C479">
            <v>15349.00207</v>
          </cell>
          <cell r="D479">
            <v>37856.745950000004</v>
          </cell>
          <cell r="E479">
            <v>0</v>
          </cell>
          <cell r="F479">
            <v>53205.748020000006</v>
          </cell>
          <cell r="I479">
            <v>37856.745950000004</v>
          </cell>
        </row>
        <row r="480">
          <cell r="A480">
            <v>510133</v>
          </cell>
          <cell r="B480" t="str">
            <v>GASTOS DEPORTIVOS Y DE RECREACION</v>
          </cell>
          <cell r="C480">
            <v>0</v>
          </cell>
          <cell r="D480">
            <v>2956.1640000000002</v>
          </cell>
          <cell r="E480">
            <v>0</v>
          </cell>
          <cell r="F480">
            <v>2956.1640000000002</v>
          </cell>
          <cell r="I480">
            <v>2956.1640000000002</v>
          </cell>
        </row>
        <row r="481">
          <cell r="A481">
            <v>510145</v>
          </cell>
          <cell r="B481" t="str">
            <v>SALARIO INTEGRAL</v>
          </cell>
          <cell r="C481">
            <v>18656.733</v>
          </cell>
          <cell r="D481">
            <v>6962.8</v>
          </cell>
          <cell r="E481">
            <v>0</v>
          </cell>
          <cell r="F481">
            <v>25619.532999999999</v>
          </cell>
          <cell r="I481">
            <v>6962.8</v>
          </cell>
        </row>
        <row r="482">
          <cell r="A482">
            <v>510146</v>
          </cell>
          <cell r="B482" t="str">
            <v>CONTRATOS DE PERSONAL TEMPORAL</v>
          </cell>
          <cell r="C482">
            <v>310161.05300000001</v>
          </cell>
          <cell r="D482">
            <v>116669.049</v>
          </cell>
          <cell r="E482">
            <v>0</v>
          </cell>
          <cell r="F482">
            <v>426830.10200000001</v>
          </cell>
          <cell r="I482">
            <v>116669.049</v>
          </cell>
        </row>
        <row r="483">
          <cell r="A483">
            <v>510147</v>
          </cell>
          <cell r="B483" t="str">
            <v>VIATICOS EMPLEADOS</v>
          </cell>
          <cell r="C483">
            <v>41359.375</v>
          </cell>
          <cell r="D483">
            <v>2982.3470000000002</v>
          </cell>
          <cell r="E483">
            <v>0</v>
          </cell>
          <cell r="F483">
            <v>44341.722000000002</v>
          </cell>
          <cell r="I483">
            <v>2982.3470000000002</v>
          </cell>
        </row>
        <row r="484">
          <cell r="A484">
            <v>510148</v>
          </cell>
          <cell r="B484" t="str">
            <v>GASTOS DE VIAJE EMPLEADOS</v>
          </cell>
          <cell r="C484">
            <v>49720.652999999998</v>
          </cell>
          <cell r="D484">
            <v>56129.476999999999</v>
          </cell>
          <cell r="E484">
            <v>0</v>
          </cell>
          <cell r="F484">
            <v>105850.13</v>
          </cell>
          <cell r="I484">
            <v>56129.476999999999</v>
          </cell>
        </row>
        <row r="485">
          <cell r="A485">
            <v>510152</v>
          </cell>
          <cell r="B485" t="str">
            <v>PRIMA DE SERVICIOS</v>
          </cell>
          <cell r="C485">
            <v>117206.874</v>
          </cell>
          <cell r="D485">
            <v>40686.828000000001</v>
          </cell>
          <cell r="E485">
            <v>0</v>
          </cell>
          <cell r="F485">
            <v>157893.70199999999</v>
          </cell>
          <cell r="I485">
            <v>40686.828000000001</v>
          </cell>
        </row>
        <row r="486">
          <cell r="A486">
            <v>510160</v>
          </cell>
          <cell r="B486" t="str">
            <v>SUBSIDIO DE ALIMENTACION</v>
          </cell>
          <cell r="C486">
            <v>126.14700000000001</v>
          </cell>
          <cell r="D486">
            <v>0</v>
          </cell>
          <cell r="E486">
            <v>0</v>
          </cell>
          <cell r="F486">
            <v>126.14700000000001</v>
          </cell>
          <cell r="I486">
            <v>0</v>
          </cell>
        </row>
        <row r="487">
          <cell r="A487">
            <v>510164</v>
          </cell>
          <cell r="B487" t="str">
            <v>OTRAS PRIMAS</v>
          </cell>
          <cell r="C487">
            <v>234413.74799999999</v>
          </cell>
          <cell r="D487">
            <v>81373.656000000003</v>
          </cell>
          <cell r="E487">
            <v>0</v>
          </cell>
          <cell r="F487">
            <v>315787.40399999998</v>
          </cell>
          <cell r="I487">
            <v>81373.656000000003</v>
          </cell>
        </row>
        <row r="488">
          <cell r="A488">
            <v>51016402</v>
          </cell>
          <cell r="B488" t="str">
            <v>PRIMA DE CARESTIA</v>
          </cell>
          <cell r="C488">
            <v>117206.874</v>
          </cell>
          <cell r="D488">
            <v>40686.828000000001</v>
          </cell>
          <cell r="E488">
            <v>0</v>
          </cell>
          <cell r="F488">
            <v>157893.70199999999</v>
          </cell>
          <cell r="I488">
            <v>40686.828000000001</v>
          </cell>
        </row>
        <row r="489">
          <cell r="A489">
            <v>51016403</v>
          </cell>
          <cell r="B489" t="str">
            <v>PRIMA DE ANTIGUEDAD</v>
          </cell>
          <cell r="C489">
            <v>117206.874</v>
          </cell>
          <cell r="D489">
            <v>40686.828000000001</v>
          </cell>
          <cell r="E489">
            <v>0</v>
          </cell>
          <cell r="F489">
            <v>157893.70199999999</v>
          </cell>
          <cell r="I489">
            <v>40686.828000000001</v>
          </cell>
        </row>
        <row r="490">
          <cell r="A490">
            <v>510170</v>
          </cell>
          <cell r="B490" t="str">
            <v>GASTOS DE APOYO A ESTUDIANTES</v>
          </cell>
          <cell r="C490">
            <v>68864.777000000002</v>
          </cell>
          <cell r="D490">
            <v>10676.294</v>
          </cell>
          <cell r="E490">
            <v>79541.070999999996</v>
          </cell>
          <cell r="F490">
            <v>0</v>
          </cell>
          <cell r="I490">
            <v>-68864.777000000002</v>
          </cell>
        </row>
        <row r="491">
          <cell r="A491">
            <v>510190</v>
          </cell>
          <cell r="B491" t="str">
            <v>OTROS SUELDOS Y SALARIOS</v>
          </cell>
          <cell r="C491">
            <v>0</v>
          </cell>
          <cell r="D491">
            <v>89713.008000000002</v>
          </cell>
          <cell r="E491">
            <v>0</v>
          </cell>
          <cell r="F491">
            <v>89713.008000000002</v>
          </cell>
          <cell r="I491">
            <v>89713.008000000002</v>
          </cell>
        </row>
        <row r="492">
          <cell r="A492">
            <v>5102</v>
          </cell>
          <cell r="B492" t="str">
            <v>CONTRIBUCIONES IMPUTADAS</v>
          </cell>
          <cell r="C492">
            <v>9198125.4069999997</v>
          </cell>
          <cell r="D492">
            <v>3064062.929</v>
          </cell>
          <cell r="E492">
            <v>3786.6210000000001</v>
          </cell>
          <cell r="F492">
            <v>12258401.715</v>
          </cell>
          <cell r="I492">
            <v>3060276.3080000002</v>
          </cell>
        </row>
        <row r="493">
          <cell r="A493">
            <v>510204</v>
          </cell>
          <cell r="B493" t="str">
            <v>GASTOS MEDICOS Y DROGAS</v>
          </cell>
          <cell r="C493">
            <v>2150</v>
          </cell>
          <cell r="D493">
            <v>0</v>
          </cell>
          <cell r="E493">
            <v>0</v>
          </cell>
          <cell r="F493">
            <v>2150</v>
          </cell>
          <cell r="I493">
            <v>0</v>
          </cell>
        </row>
        <row r="494">
          <cell r="A494">
            <v>510205</v>
          </cell>
          <cell r="B494" t="str">
            <v>AUXILIOS Y SERVICIOS FUNERARIOS</v>
          </cell>
          <cell r="C494">
            <v>3786.6210000000001</v>
          </cell>
          <cell r="D494">
            <v>0</v>
          </cell>
          <cell r="E494">
            <v>3786.6210000000001</v>
          </cell>
          <cell r="F494">
            <v>0</v>
          </cell>
          <cell r="I494">
            <v>-3786.6210000000001</v>
          </cell>
        </row>
        <row r="495">
          <cell r="A495">
            <v>510209</v>
          </cell>
          <cell r="B495" t="str">
            <v>AMORTIZ.CALCULO ACTUARIAL PENSIONES ACTU</v>
          </cell>
          <cell r="C495">
            <v>9192188.7860000003</v>
          </cell>
          <cell r="D495">
            <v>3064062.929</v>
          </cell>
          <cell r="E495">
            <v>0</v>
          </cell>
          <cell r="F495">
            <v>12256251.715</v>
          </cell>
          <cell r="I495">
            <v>3064062.929</v>
          </cell>
        </row>
        <row r="496">
          <cell r="A496">
            <v>5103</v>
          </cell>
          <cell r="B496" t="str">
            <v>CONTRIBUCIONES EFECTIVAS</v>
          </cell>
          <cell r="C496">
            <v>1118549.8953800001</v>
          </cell>
          <cell r="D496">
            <v>379739.14399999997</v>
          </cell>
          <cell r="E496">
            <v>0</v>
          </cell>
          <cell r="F496">
            <v>1498289.0393800002</v>
          </cell>
          <cell r="I496">
            <v>379739.14399999997</v>
          </cell>
        </row>
        <row r="497">
          <cell r="A497">
            <v>510301</v>
          </cell>
          <cell r="B497" t="str">
            <v>SEGUROS DE VIDA COLECTIVA</v>
          </cell>
          <cell r="C497">
            <v>3175.5903800000001</v>
          </cell>
          <cell r="D497">
            <v>0</v>
          </cell>
          <cell r="E497">
            <v>0</v>
          </cell>
          <cell r="F497">
            <v>3175.5903800000001</v>
          </cell>
          <cell r="I497">
            <v>0</v>
          </cell>
        </row>
        <row r="498">
          <cell r="A498">
            <v>510302</v>
          </cell>
          <cell r="B498" t="str">
            <v>APORTES A CAJAS DE COMPENSACION FAMILIAR</v>
          </cell>
          <cell r="C498">
            <v>31805.200000000001</v>
          </cell>
          <cell r="D498">
            <v>11095.8</v>
          </cell>
          <cell r="E498">
            <v>0</v>
          </cell>
          <cell r="F498">
            <v>42901</v>
          </cell>
          <cell r="I498">
            <v>11095.8</v>
          </cell>
        </row>
        <row r="499">
          <cell r="A499">
            <v>510303</v>
          </cell>
          <cell r="B499" t="str">
            <v>COTIZACIONES A SEGURIDAD SOCIAL EN SALUD</v>
          </cell>
          <cell r="C499">
            <v>513220.158</v>
          </cell>
          <cell r="D499">
            <v>174088.91500000001</v>
          </cell>
          <cell r="E499">
            <v>0</v>
          </cell>
          <cell r="F499">
            <v>687309.07299999997</v>
          </cell>
          <cell r="I499">
            <v>174088.91500000001</v>
          </cell>
        </row>
        <row r="500">
          <cell r="A500">
            <v>510304</v>
          </cell>
          <cell r="B500" t="str">
            <v>APORTES SINDICALES</v>
          </cell>
          <cell r="C500">
            <v>2235.8000000000002</v>
          </cell>
          <cell r="D500">
            <v>3213.6</v>
          </cell>
          <cell r="E500">
            <v>0</v>
          </cell>
          <cell r="F500">
            <v>5449.4</v>
          </cell>
          <cell r="I500">
            <v>3213.6</v>
          </cell>
        </row>
        <row r="501">
          <cell r="A501">
            <v>510305</v>
          </cell>
          <cell r="B501" t="str">
            <v>COTIZACIONES A RIESGOS PROFESIONALES</v>
          </cell>
          <cell r="C501">
            <v>4729.3230000000003</v>
          </cell>
          <cell r="D501">
            <v>1703.039</v>
          </cell>
          <cell r="E501">
            <v>0</v>
          </cell>
          <cell r="F501">
            <v>6432.3620000000001</v>
          </cell>
          <cell r="I501">
            <v>1703.039</v>
          </cell>
        </row>
        <row r="502">
          <cell r="A502">
            <v>510307</v>
          </cell>
          <cell r="B502" t="str">
            <v>COTIZACIONES A ENTIDADES PROMOTORAS DE P</v>
          </cell>
          <cell r="C502">
            <v>563383.82400000002</v>
          </cell>
          <cell r="D502">
            <v>189637.79</v>
          </cell>
          <cell r="E502">
            <v>0</v>
          </cell>
          <cell r="F502">
            <v>753021.61399999994</v>
          </cell>
          <cell r="I502">
            <v>189637.79</v>
          </cell>
        </row>
        <row r="503">
          <cell r="A503">
            <v>5104</v>
          </cell>
          <cell r="B503" t="str">
            <v>APORTES SOBRE LA NOMINA</v>
          </cell>
          <cell r="C503">
            <v>39757.06</v>
          </cell>
          <cell r="D503">
            <v>13870</v>
          </cell>
          <cell r="E503">
            <v>0</v>
          </cell>
          <cell r="F503">
            <v>53627.06</v>
          </cell>
          <cell r="I503">
            <v>13870</v>
          </cell>
        </row>
        <row r="504">
          <cell r="A504">
            <v>510401</v>
          </cell>
          <cell r="B504" t="str">
            <v>APORTES AL ICBF</v>
          </cell>
          <cell r="C504">
            <v>23852.82</v>
          </cell>
          <cell r="D504">
            <v>8321.4</v>
          </cell>
          <cell r="E504">
            <v>0</v>
          </cell>
          <cell r="F504">
            <v>32174.22</v>
          </cell>
          <cell r="I504">
            <v>8321.4</v>
          </cell>
        </row>
        <row r="505">
          <cell r="A505">
            <v>510402</v>
          </cell>
          <cell r="B505" t="str">
            <v>APORTES AL SENA</v>
          </cell>
          <cell r="C505">
            <v>15904.24</v>
          </cell>
          <cell r="D505">
            <v>5548.6</v>
          </cell>
          <cell r="E505">
            <v>0</v>
          </cell>
          <cell r="F505">
            <v>21452.84</v>
          </cell>
          <cell r="I505">
            <v>5548.6</v>
          </cell>
        </row>
        <row r="506">
          <cell r="A506">
            <v>5111</v>
          </cell>
          <cell r="B506" t="str">
            <v>GENERALES</v>
          </cell>
          <cell r="C506">
            <v>1614831.4515999998</v>
          </cell>
          <cell r="D506">
            <v>416297.94985999999</v>
          </cell>
          <cell r="E506">
            <v>2249.4860099999996</v>
          </cell>
          <cell r="F506">
            <v>2028879.91545</v>
          </cell>
          <cell r="I506">
            <v>414048.46385</v>
          </cell>
        </row>
        <row r="507">
          <cell r="A507">
            <v>511111</v>
          </cell>
          <cell r="B507" t="str">
            <v>COMISIONES Y HONORARIOS</v>
          </cell>
          <cell r="C507">
            <v>345376.66200000001</v>
          </cell>
          <cell r="D507">
            <v>134696.424</v>
          </cell>
          <cell r="E507">
            <v>0</v>
          </cell>
          <cell r="F507">
            <v>480073.08600000001</v>
          </cell>
          <cell r="I507">
            <v>134696.424</v>
          </cell>
        </row>
        <row r="508">
          <cell r="A508">
            <v>51111101</v>
          </cell>
          <cell r="B508" t="str">
            <v>COMISIONES Y HONORARIOS EN GENERAL</v>
          </cell>
          <cell r="C508">
            <v>335735.86200000002</v>
          </cell>
          <cell r="D508">
            <v>134696.424</v>
          </cell>
          <cell r="E508">
            <v>0</v>
          </cell>
          <cell r="F508">
            <v>470432.28600000002</v>
          </cell>
          <cell r="I508">
            <v>134696.424</v>
          </cell>
        </row>
        <row r="509">
          <cell r="A509">
            <v>51111102</v>
          </cell>
          <cell r="B509" t="str">
            <v>HONORARIOS MIEMBROS JUNTA DIRECTIVA</v>
          </cell>
          <cell r="C509">
            <v>9640.7999999999993</v>
          </cell>
          <cell r="D509">
            <v>0</v>
          </cell>
          <cell r="E509">
            <v>0</v>
          </cell>
          <cell r="F509">
            <v>9640.7999999999993</v>
          </cell>
          <cell r="I509">
            <v>0</v>
          </cell>
        </row>
        <row r="510">
          <cell r="A510">
            <v>511113</v>
          </cell>
          <cell r="B510" t="str">
            <v>VIGILANCIA Y SEGURIDAD</v>
          </cell>
          <cell r="C510">
            <v>152911.20000000001</v>
          </cell>
          <cell r="D510">
            <v>3136.8359999999998</v>
          </cell>
          <cell r="E510">
            <v>0</v>
          </cell>
          <cell r="F510">
            <v>156048.03599999999</v>
          </cell>
          <cell r="I510">
            <v>3136.8359999999998</v>
          </cell>
        </row>
        <row r="511">
          <cell r="A511">
            <v>511114</v>
          </cell>
          <cell r="B511" t="str">
            <v>MATERIALES Y SUMINISTROS</v>
          </cell>
          <cell r="C511">
            <v>3524.27279</v>
          </cell>
          <cell r="D511">
            <v>4141.1510099999996</v>
          </cell>
          <cell r="E511">
            <v>2249.4850099999999</v>
          </cell>
          <cell r="F511">
            <v>5415.9387900000002</v>
          </cell>
          <cell r="I511">
            <v>1891.6659999999997</v>
          </cell>
        </row>
        <row r="512">
          <cell r="A512">
            <v>51111401</v>
          </cell>
          <cell r="B512" t="str">
            <v>MATERIALES ELECTRICOS</v>
          </cell>
          <cell r="C512">
            <v>2031.16</v>
          </cell>
          <cell r="D512">
            <v>40</v>
          </cell>
          <cell r="E512">
            <v>0</v>
          </cell>
          <cell r="F512">
            <v>2071.16</v>
          </cell>
          <cell r="I512">
            <v>40</v>
          </cell>
        </row>
        <row r="513">
          <cell r="A513">
            <v>51111402</v>
          </cell>
          <cell r="B513" t="str">
            <v>ELEMENTOS DEVOLUTIVOS</v>
          </cell>
          <cell r="C513">
            <v>181.33979000000002</v>
          </cell>
          <cell r="D513">
            <v>2249.4850099999999</v>
          </cell>
          <cell r="E513">
            <v>2249.4850099999999</v>
          </cell>
          <cell r="F513">
            <v>181.33979000000002</v>
          </cell>
          <cell r="I513">
            <v>0</v>
          </cell>
        </row>
        <row r="514">
          <cell r="A514">
            <v>51111403</v>
          </cell>
          <cell r="B514" t="str">
            <v>MATERIALES VARIOS</v>
          </cell>
          <cell r="C514">
            <v>471.77300000000002</v>
          </cell>
          <cell r="D514">
            <v>173.35599999999999</v>
          </cell>
          <cell r="E514">
            <v>0</v>
          </cell>
          <cell r="F514">
            <v>645.12900000000002</v>
          </cell>
          <cell r="I514">
            <v>173.35599999999999</v>
          </cell>
        </row>
        <row r="515">
          <cell r="A515">
            <v>51111490</v>
          </cell>
          <cell r="B515" t="str">
            <v>OTROS MATERIALES</v>
          </cell>
          <cell r="C515">
            <v>840</v>
          </cell>
          <cell r="D515">
            <v>1678.31</v>
          </cell>
          <cell r="E515">
            <v>0</v>
          </cell>
          <cell r="F515">
            <v>2518.31</v>
          </cell>
          <cell r="I515">
            <v>1678.31</v>
          </cell>
        </row>
        <row r="516">
          <cell r="A516">
            <v>511115</v>
          </cell>
          <cell r="B516" t="str">
            <v>MANTENIMIENTO</v>
          </cell>
          <cell r="C516">
            <v>253828.84302</v>
          </cell>
          <cell r="D516">
            <v>90179.194000000003</v>
          </cell>
          <cell r="E516">
            <v>0</v>
          </cell>
          <cell r="F516">
            <v>344008.03701999999</v>
          </cell>
          <cell r="I516">
            <v>90179.194000000003</v>
          </cell>
        </row>
        <row r="517">
          <cell r="A517">
            <v>51111501</v>
          </cell>
          <cell r="B517" t="str">
            <v>MANTENIMIENTO DE EDIFICACIONES</v>
          </cell>
          <cell r="C517">
            <v>900.78</v>
          </cell>
          <cell r="D517">
            <v>2680.1709999999998</v>
          </cell>
          <cell r="E517">
            <v>0</v>
          </cell>
          <cell r="F517">
            <v>3580.951</v>
          </cell>
          <cell r="I517">
            <v>2680.1709999999998</v>
          </cell>
        </row>
        <row r="518">
          <cell r="A518">
            <v>51111502</v>
          </cell>
          <cell r="B518" t="str">
            <v>MANTENIMIENTO DE MUEBLES Y EQUIPOS DE OF</v>
          </cell>
          <cell r="C518">
            <v>6714.95</v>
          </cell>
          <cell r="D518">
            <v>1173.0899999999999</v>
          </cell>
          <cell r="E518">
            <v>0</v>
          </cell>
          <cell r="F518">
            <v>7888.04</v>
          </cell>
          <cell r="I518">
            <v>1173.0899999999999</v>
          </cell>
        </row>
        <row r="519">
          <cell r="A519">
            <v>51111503</v>
          </cell>
          <cell r="B519" t="str">
            <v>MANTENIMIENTO DE VEHICULOS</v>
          </cell>
          <cell r="C519">
            <v>2291.99802</v>
          </cell>
          <cell r="D519">
            <v>11</v>
          </cell>
          <cell r="E519">
            <v>0</v>
          </cell>
          <cell r="F519">
            <v>2302.99802</v>
          </cell>
          <cell r="I519">
            <v>11</v>
          </cell>
        </row>
        <row r="520">
          <cell r="A520">
            <v>5111150301</v>
          </cell>
          <cell r="B520" t="str">
            <v>LLANTAS Y NEUMATICOS</v>
          </cell>
          <cell r="C520">
            <v>2291.99802</v>
          </cell>
          <cell r="D520">
            <v>11</v>
          </cell>
          <cell r="E520">
            <v>0</v>
          </cell>
          <cell r="F520">
            <v>2302.99802</v>
          </cell>
          <cell r="I520">
            <v>11</v>
          </cell>
        </row>
        <row r="521">
          <cell r="A521">
            <v>5111150303</v>
          </cell>
          <cell r="B521" t="str">
            <v>LAVADO Y ENGRASE</v>
          </cell>
          <cell r="C521">
            <v>0</v>
          </cell>
          <cell r="D521">
            <v>0</v>
          </cell>
          <cell r="E521">
            <v>0</v>
          </cell>
          <cell r="F521">
            <v>0</v>
          </cell>
          <cell r="I521">
            <v>0</v>
          </cell>
        </row>
        <row r="522">
          <cell r="A522">
            <v>51111504</v>
          </cell>
          <cell r="B522" t="str">
            <v>MANTENIMIENTO DE EQUIPOS DE COMPUTACION</v>
          </cell>
          <cell r="C522">
            <v>70908.955000000002</v>
          </cell>
          <cell r="D522">
            <v>13822.742</v>
          </cell>
          <cell r="E522">
            <v>0</v>
          </cell>
          <cell r="F522">
            <v>84731.697</v>
          </cell>
          <cell r="I522">
            <v>13822.742</v>
          </cell>
        </row>
        <row r="523">
          <cell r="A523">
            <v>51111505</v>
          </cell>
          <cell r="B523" t="str">
            <v>MANTENIMIENTO DEL SOFTWARE</v>
          </cell>
          <cell r="C523">
            <v>173012.16</v>
          </cell>
          <cell r="D523">
            <v>72492.191000000006</v>
          </cell>
          <cell r="E523">
            <v>0</v>
          </cell>
          <cell r="F523">
            <v>245504.351</v>
          </cell>
          <cell r="I523">
            <v>72492.191000000006</v>
          </cell>
        </row>
        <row r="524">
          <cell r="A524">
            <v>511116</v>
          </cell>
          <cell r="B524" t="str">
            <v>REPARACIONES</v>
          </cell>
          <cell r="C524">
            <v>23204.367999999999</v>
          </cell>
          <cell r="D524">
            <v>10000</v>
          </cell>
          <cell r="E524">
            <v>0</v>
          </cell>
          <cell r="F524">
            <v>33204.368000000002</v>
          </cell>
          <cell r="I524">
            <v>10000</v>
          </cell>
        </row>
        <row r="525">
          <cell r="A525">
            <v>51111601</v>
          </cell>
          <cell r="B525" t="str">
            <v>REPARACION DE EDIFICACIONES</v>
          </cell>
          <cell r="C525">
            <v>20078.88</v>
          </cell>
          <cell r="D525">
            <v>10000</v>
          </cell>
          <cell r="E525">
            <v>0</v>
          </cell>
          <cell r="F525">
            <v>30078.880000000001</v>
          </cell>
          <cell r="I525">
            <v>10000</v>
          </cell>
        </row>
        <row r="526">
          <cell r="A526">
            <v>51111603</v>
          </cell>
          <cell r="B526" t="str">
            <v>REPARACION DE VEHICULOS</v>
          </cell>
          <cell r="C526">
            <v>2199.5619999999999</v>
          </cell>
          <cell r="D526">
            <v>0</v>
          </cell>
          <cell r="E526">
            <v>0</v>
          </cell>
          <cell r="F526">
            <v>2199.5619999999999</v>
          </cell>
          <cell r="I526">
            <v>0</v>
          </cell>
        </row>
        <row r="527">
          <cell r="A527">
            <v>51111605</v>
          </cell>
          <cell r="B527" t="str">
            <v>REPUESTOS PARA VEHICULOS</v>
          </cell>
          <cell r="C527">
            <v>925.92600000000004</v>
          </cell>
          <cell r="D527">
            <v>0</v>
          </cell>
          <cell r="E527">
            <v>0</v>
          </cell>
          <cell r="F527">
            <v>925.92600000000004</v>
          </cell>
          <cell r="I527">
            <v>0</v>
          </cell>
        </row>
        <row r="528">
          <cell r="A528">
            <v>511117</v>
          </cell>
          <cell r="B528" t="str">
            <v>SERVICIOS PUBLICOS</v>
          </cell>
          <cell r="C528">
            <v>56049.86492</v>
          </cell>
          <cell r="D528">
            <v>22901.638999999999</v>
          </cell>
          <cell r="E528">
            <v>0</v>
          </cell>
          <cell r="F528">
            <v>78951.503920000003</v>
          </cell>
          <cell r="I528">
            <v>22901.638999999999</v>
          </cell>
        </row>
        <row r="529">
          <cell r="A529">
            <v>51111701</v>
          </cell>
          <cell r="B529" t="str">
            <v>ACUEDUCTO Y ALCANTARILLADO</v>
          </cell>
          <cell r="C529">
            <v>4457.6180000000004</v>
          </cell>
          <cell r="D529">
            <v>3106.66</v>
          </cell>
          <cell r="E529">
            <v>0</v>
          </cell>
          <cell r="F529">
            <v>7564.2780000000002</v>
          </cell>
          <cell r="I529">
            <v>3106.66</v>
          </cell>
        </row>
        <row r="530">
          <cell r="A530">
            <v>51111702</v>
          </cell>
          <cell r="B530" t="str">
            <v>ASEO Y RECOLECCION DE RESIDUOS</v>
          </cell>
          <cell r="C530">
            <v>1344.491</v>
          </cell>
          <cell r="D530">
            <v>3761.933</v>
          </cell>
          <cell r="E530">
            <v>0</v>
          </cell>
          <cell r="F530">
            <v>5106.424</v>
          </cell>
          <cell r="I530">
            <v>3761.933</v>
          </cell>
        </row>
        <row r="531">
          <cell r="A531">
            <v>51111703</v>
          </cell>
          <cell r="B531" t="str">
            <v>TELECOMUNICACIONES</v>
          </cell>
          <cell r="C531">
            <v>50247.755920000003</v>
          </cell>
          <cell r="D531">
            <v>16033.046</v>
          </cell>
          <cell r="E531">
            <v>0</v>
          </cell>
          <cell r="F531">
            <v>66280.801919999998</v>
          </cell>
          <cell r="I531">
            <v>16033.046</v>
          </cell>
        </row>
        <row r="532">
          <cell r="A532">
            <v>511118</v>
          </cell>
          <cell r="B532" t="str">
            <v>ARRENDAMIENTOS</v>
          </cell>
          <cell r="C532">
            <v>82278.87</v>
          </cell>
          <cell r="D532">
            <v>23300.304</v>
          </cell>
          <cell r="E532">
            <v>0</v>
          </cell>
          <cell r="F532">
            <v>105579.174</v>
          </cell>
          <cell r="I532">
            <v>23300.304</v>
          </cell>
        </row>
        <row r="533">
          <cell r="A533">
            <v>51111801</v>
          </cell>
          <cell r="B533" t="str">
            <v>ARRENDAMIENTO DE INMUEBLES</v>
          </cell>
          <cell r="C533">
            <v>11345.691000000001</v>
          </cell>
          <cell r="D533">
            <v>3927</v>
          </cell>
          <cell r="E533">
            <v>0</v>
          </cell>
          <cell r="F533">
            <v>15272.691000000001</v>
          </cell>
          <cell r="I533">
            <v>3927</v>
          </cell>
        </row>
        <row r="534">
          <cell r="A534">
            <v>51111802</v>
          </cell>
          <cell r="B534" t="str">
            <v>ARRENDAMIENTO DE MUEBLES Y EQUIPOS DE OF</v>
          </cell>
          <cell r="C534">
            <v>10198.054</v>
          </cell>
          <cell r="D534">
            <v>0</v>
          </cell>
          <cell r="E534">
            <v>0</v>
          </cell>
          <cell r="F534">
            <v>10198.054</v>
          </cell>
          <cell r="I534">
            <v>0</v>
          </cell>
        </row>
        <row r="535">
          <cell r="A535">
            <v>51111804</v>
          </cell>
          <cell r="B535" t="str">
            <v>ARRENDAMIENTO DE EQUIPOS DE COMPUTACION</v>
          </cell>
          <cell r="C535">
            <v>60735.125</v>
          </cell>
          <cell r="D535">
            <v>19373.304</v>
          </cell>
          <cell r="E535">
            <v>0</v>
          </cell>
          <cell r="F535">
            <v>80108.429000000004</v>
          </cell>
          <cell r="I535">
            <v>19373.304</v>
          </cell>
        </row>
        <row r="536">
          <cell r="A536">
            <v>511119</v>
          </cell>
          <cell r="B536" t="str">
            <v>VIATICOS Y GASTOS DE VIAJE JUNTA DIRECTI</v>
          </cell>
          <cell r="C536">
            <v>14112.934999999999</v>
          </cell>
          <cell r="D536">
            <v>2422.9499999999998</v>
          </cell>
          <cell r="E536">
            <v>0</v>
          </cell>
          <cell r="F536">
            <v>16535.884999999998</v>
          </cell>
          <cell r="I536">
            <v>2422.9499999999998</v>
          </cell>
        </row>
        <row r="537">
          <cell r="A537">
            <v>511120</v>
          </cell>
          <cell r="B537" t="str">
            <v>PUBLICIDAD Y PROPAGANDA</v>
          </cell>
          <cell r="C537">
            <v>197248.23963999999</v>
          </cell>
          <cell r="D537">
            <v>21780.937999999998</v>
          </cell>
          <cell r="E537">
            <v>0</v>
          </cell>
          <cell r="F537">
            <v>219029.17763999998</v>
          </cell>
          <cell r="I537">
            <v>21780.937999999998</v>
          </cell>
        </row>
        <row r="538">
          <cell r="A538">
            <v>511121</v>
          </cell>
          <cell r="B538" t="str">
            <v>IMPRESOS PUBLICACIONES SUSCRIPCIONES Y A</v>
          </cell>
          <cell r="C538">
            <v>77741.600000000006</v>
          </cell>
          <cell r="D538">
            <v>30000</v>
          </cell>
          <cell r="E538">
            <v>0</v>
          </cell>
          <cell r="F538">
            <v>107741.6</v>
          </cell>
          <cell r="I538">
            <v>30000</v>
          </cell>
        </row>
        <row r="539">
          <cell r="A539">
            <v>511122</v>
          </cell>
          <cell r="B539" t="str">
            <v>FOTOCOPIAS UTILES DE ESCRITORIO Y PAPELE</v>
          </cell>
          <cell r="C539">
            <v>16827.123500000002</v>
          </cell>
          <cell r="D539">
            <v>7039.5955100000001</v>
          </cell>
          <cell r="E539">
            <v>0</v>
          </cell>
          <cell r="F539">
            <v>23866.719010000001</v>
          </cell>
          <cell r="I539">
            <v>7039.5955100000001</v>
          </cell>
        </row>
        <row r="540">
          <cell r="A540">
            <v>511123</v>
          </cell>
          <cell r="B540" t="str">
            <v>COMUNICACIONES Y TRANSPORTES</v>
          </cell>
          <cell r="C540">
            <v>44782.32</v>
          </cell>
          <cell r="D540">
            <v>4086.0639999999999</v>
          </cell>
          <cell r="E540">
            <v>0</v>
          </cell>
          <cell r="F540">
            <v>48868.383999999998</v>
          </cell>
          <cell r="I540">
            <v>4086.0639999999999</v>
          </cell>
        </row>
        <row r="541">
          <cell r="A541">
            <v>51112301</v>
          </cell>
          <cell r="B541" t="str">
            <v>FLETES Y ACARREOS</v>
          </cell>
          <cell r="C541">
            <v>606</v>
          </cell>
          <cell r="D541">
            <v>346.5</v>
          </cell>
          <cell r="E541">
            <v>0</v>
          </cell>
          <cell r="F541">
            <v>952.5</v>
          </cell>
          <cell r="I541">
            <v>346.5</v>
          </cell>
        </row>
        <row r="542">
          <cell r="A542">
            <v>51112302</v>
          </cell>
          <cell r="B542" t="str">
            <v>MENSAJERIA Y ENCOMIENDAS</v>
          </cell>
          <cell r="C542">
            <v>11413.82</v>
          </cell>
          <cell r="D542">
            <v>3739.5639999999999</v>
          </cell>
          <cell r="E542">
            <v>0</v>
          </cell>
          <cell r="F542">
            <v>15153.384</v>
          </cell>
          <cell r="I542">
            <v>3739.5639999999999</v>
          </cell>
        </row>
        <row r="543">
          <cell r="A543">
            <v>51112303</v>
          </cell>
          <cell r="B543" t="str">
            <v>SERVICIO DE TRANSPORTE</v>
          </cell>
          <cell r="C543">
            <v>32762.5</v>
          </cell>
          <cell r="D543">
            <v>0</v>
          </cell>
          <cell r="E543">
            <v>0</v>
          </cell>
          <cell r="F543">
            <v>32762.5</v>
          </cell>
          <cell r="I543">
            <v>0</v>
          </cell>
        </row>
        <row r="544">
          <cell r="A544">
            <v>511125</v>
          </cell>
          <cell r="B544" t="str">
            <v>SEGUROS GENERALES</v>
          </cell>
          <cell r="C544">
            <v>90929.209159999999</v>
          </cell>
          <cell r="D544">
            <v>0</v>
          </cell>
          <cell r="E544">
            <v>0</v>
          </cell>
          <cell r="F544">
            <v>90929.209159999999</v>
          </cell>
          <cell r="I544">
            <v>0</v>
          </cell>
        </row>
        <row r="545">
          <cell r="A545">
            <v>51112502</v>
          </cell>
          <cell r="B545" t="str">
            <v>SEGUROS DE MANEJO</v>
          </cell>
          <cell r="C545">
            <v>1588.1086</v>
          </cell>
          <cell r="D545">
            <v>0</v>
          </cell>
          <cell r="E545">
            <v>0</v>
          </cell>
          <cell r="F545">
            <v>1588.1086</v>
          </cell>
          <cell r="I545">
            <v>0</v>
          </cell>
        </row>
        <row r="546">
          <cell r="A546">
            <v>51112503</v>
          </cell>
          <cell r="B546" t="str">
            <v>SEGUROS DE CORRIENTE DEBIL</v>
          </cell>
          <cell r="C546">
            <v>7691.7620999999999</v>
          </cell>
          <cell r="D546">
            <v>0</v>
          </cell>
          <cell r="E546">
            <v>0</v>
          </cell>
          <cell r="F546">
            <v>7691.7620999999999</v>
          </cell>
          <cell r="I546">
            <v>0</v>
          </cell>
        </row>
        <row r="547">
          <cell r="A547">
            <v>51112504</v>
          </cell>
          <cell r="B547" t="str">
            <v>SEGUROS DE INCENDIO</v>
          </cell>
          <cell r="C547">
            <v>14477.279779999999</v>
          </cell>
          <cell r="D547">
            <v>0</v>
          </cell>
          <cell r="E547">
            <v>0</v>
          </cell>
          <cell r="F547">
            <v>14477.279779999999</v>
          </cell>
          <cell r="I547">
            <v>0</v>
          </cell>
        </row>
        <row r="548">
          <cell r="A548">
            <v>51112506</v>
          </cell>
          <cell r="B548" t="str">
            <v>SEGUROS DE SUSTRACION Y HURTO</v>
          </cell>
          <cell r="C548">
            <v>1837.88526</v>
          </cell>
          <cell r="D548">
            <v>0</v>
          </cell>
          <cell r="E548">
            <v>0</v>
          </cell>
          <cell r="F548">
            <v>1837.88526</v>
          </cell>
          <cell r="I548">
            <v>0</v>
          </cell>
        </row>
        <row r="549">
          <cell r="A549">
            <v>51112507</v>
          </cell>
          <cell r="B549" t="str">
            <v>SEGUROS DE FLOTA Y EQUIPO DE TRANSPORTE</v>
          </cell>
          <cell r="C549">
            <v>3106.8952000000004</v>
          </cell>
          <cell r="D549">
            <v>0</v>
          </cell>
          <cell r="E549">
            <v>0</v>
          </cell>
          <cell r="F549">
            <v>3106.8952000000004</v>
          </cell>
          <cell r="I549">
            <v>0</v>
          </cell>
        </row>
        <row r="550">
          <cell r="A550">
            <v>51112508</v>
          </cell>
          <cell r="B550" t="str">
            <v>SEGUROS DE RESPONSABILIDAD CIVIL</v>
          </cell>
          <cell r="C550">
            <v>51884.67282</v>
          </cell>
          <cell r="D550">
            <v>0</v>
          </cell>
          <cell r="E550">
            <v>0</v>
          </cell>
          <cell r="F550">
            <v>51884.67282</v>
          </cell>
          <cell r="I550">
            <v>0</v>
          </cell>
        </row>
        <row r="551">
          <cell r="A551">
            <v>51112510</v>
          </cell>
          <cell r="B551" t="str">
            <v>SEGUROS DE DANOS COMBINADOS</v>
          </cell>
          <cell r="C551">
            <v>10342.6054</v>
          </cell>
          <cell r="D551">
            <v>0</v>
          </cell>
          <cell r="E551">
            <v>0</v>
          </cell>
          <cell r="F551">
            <v>10342.6054</v>
          </cell>
          <cell r="I551">
            <v>0</v>
          </cell>
        </row>
        <row r="552">
          <cell r="A552">
            <v>511133</v>
          </cell>
          <cell r="B552" t="str">
            <v>SEGURIDAD INDUSTRIAL</v>
          </cell>
          <cell r="C552">
            <v>8471.9580000000005</v>
          </cell>
          <cell r="D552">
            <v>10346.939</v>
          </cell>
          <cell r="E552">
            <v>0</v>
          </cell>
          <cell r="F552">
            <v>18818.897000000001</v>
          </cell>
          <cell r="I552">
            <v>10346.939</v>
          </cell>
        </row>
        <row r="553">
          <cell r="A553">
            <v>511140</v>
          </cell>
          <cell r="B553" t="str">
            <v>CONTRATOS DE ADMINISTRACION</v>
          </cell>
          <cell r="C553">
            <v>28014</v>
          </cell>
          <cell r="D553">
            <v>14007</v>
          </cell>
          <cell r="E553">
            <v>0</v>
          </cell>
          <cell r="F553">
            <v>42021</v>
          </cell>
          <cell r="I553">
            <v>14007</v>
          </cell>
        </row>
        <row r="554">
          <cell r="A554">
            <v>51114001</v>
          </cell>
          <cell r="B554" t="str">
            <v>CONTRATOS OUTSOURCING</v>
          </cell>
          <cell r="C554">
            <v>28014</v>
          </cell>
          <cell r="D554">
            <v>14007</v>
          </cell>
          <cell r="E554">
            <v>0</v>
          </cell>
          <cell r="F554">
            <v>42021</v>
          </cell>
          <cell r="I554">
            <v>14007</v>
          </cell>
        </row>
        <row r="555">
          <cell r="A555">
            <v>511146</v>
          </cell>
          <cell r="B555" t="str">
            <v>COMBUSTIBLES Y LUBRICANTES</v>
          </cell>
          <cell r="C555">
            <v>3274.6419999999998</v>
          </cell>
          <cell r="D555">
            <v>400</v>
          </cell>
          <cell r="E555">
            <v>0</v>
          </cell>
          <cell r="F555">
            <v>3674.6419999999998</v>
          </cell>
          <cell r="I555">
            <v>400</v>
          </cell>
        </row>
        <row r="556">
          <cell r="A556">
            <v>511149</v>
          </cell>
          <cell r="B556" t="str">
            <v>SERVICIOS DE ASEO Y CAFETERIA</v>
          </cell>
          <cell r="C556">
            <v>13279.695</v>
          </cell>
          <cell r="D556">
            <v>1595.9290000000001</v>
          </cell>
          <cell r="E556">
            <v>0</v>
          </cell>
          <cell r="F556">
            <v>14875.624</v>
          </cell>
          <cell r="I556">
            <v>1595.9290000000001</v>
          </cell>
        </row>
        <row r="557">
          <cell r="A557">
            <v>511150</v>
          </cell>
          <cell r="B557" t="str">
            <v>PROCESAMIENTO DE INFORMACION</v>
          </cell>
          <cell r="C557">
            <v>17754.833999999999</v>
          </cell>
          <cell r="D557">
            <v>22024.276000000002</v>
          </cell>
          <cell r="E557">
            <v>0</v>
          </cell>
          <cell r="F557">
            <v>39779.11</v>
          </cell>
          <cell r="I557">
            <v>22024.276000000002</v>
          </cell>
        </row>
        <row r="558">
          <cell r="A558">
            <v>511161</v>
          </cell>
          <cell r="B558" t="str">
            <v>RELACIONES PUBLICAS</v>
          </cell>
          <cell r="C558">
            <v>2797.7</v>
          </cell>
          <cell r="D558">
            <v>1060</v>
          </cell>
          <cell r="E558">
            <v>0</v>
          </cell>
          <cell r="F558">
            <v>3857.7</v>
          </cell>
          <cell r="I558">
            <v>1060</v>
          </cell>
        </row>
        <row r="559">
          <cell r="A559">
            <v>511164</v>
          </cell>
          <cell r="B559" t="str">
            <v>GASTOS LEGALES</v>
          </cell>
          <cell r="C559">
            <v>170141.34400000001</v>
          </cell>
          <cell r="D559">
            <v>4382.2479999999996</v>
          </cell>
          <cell r="E559">
            <v>0</v>
          </cell>
          <cell r="F559">
            <v>174523.592</v>
          </cell>
          <cell r="I559">
            <v>4382.2479999999996</v>
          </cell>
        </row>
        <row r="560">
          <cell r="A560">
            <v>511190</v>
          </cell>
          <cell r="B560" t="str">
            <v>OTROS GASTOS GENERALES</v>
          </cell>
          <cell r="C560">
            <v>12281.770570000001</v>
          </cell>
          <cell r="D560">
            <v>8796.46234</v>
          </cell>
          <cell r="E560">
            <v>1E-3</v>
          </cell>
          <cell r="F560">
            <v>21078.231909999999</v>
          </cell>
          <cell r="I560">
            <v>8796.4613399999998</v>
          </cell>
        </row>
        <row r="561">
          <cell r="A561">
            <v>5120</v>
          </cell>
          <cell r="B561" t="str">
            <v>IMPUESTOS CONTRIBUCIONES Y TASAS</v>
          </cell>
          <cell r="C561">
            <v>824672.29998000001</v>
          </cell>
          <cell r="D561">
            <v>514934.16658999998</v>
          </cell>
          <cell r="E561">
            <v>40269.542000000001</v>
          </cell>
          <cell r="F561">
            <v>1299336.92457</v>
          </cell>
          <cell r="I561">
            <v>474664.62458999996</v>
          </cell>
        </row>
        <row r="562">
          <cell r="A562">
            <v>512001</v>
          </cell>
          <cell r="B562" t="str">
            <v>IMPUESTO PREDIAL</v>
          </cell>
          <cell r="C562">
            <v>14805.233</v>
          </cell>
          <cell r="D562">
            <v>428.45499999999998</v>
          </cell>
          <cell r="E562">
            <v>0</v>
          </cell>
          <cell r="F562">
            <v>15233.688</v>
          </cell>
          <cell r="I562">
            <v>428.45499999999998</v>
          </cell>
        </row>
        <row r="563">
          <cell r="A563">
            <v>512002</v>
          </cell>
          <cell r="B563" t="str">
            <v>CUOTA DE FISCALIZACION Y AUDITAJE</v>
          </cell>
          <cell r="C563">
            <v>317396.33399999997</v>
          </cell>
          <cell r="D563">
            <v>105798.77800000001</v>
          </cell>
          <cell r="E563">
            <v>0</v>
          </cell>
          <cell r="F563">
            <v>423195.11200000002</v>
          </cell>
          <cell r="I563">
            <v>105798.77800000001</v>
          </cell>
        </row>
        <row r="564">
          <cell r="A564">
            <v>512008</v>
          </cell>
          <cell r="B564" t="str">
            <v>SANCIONES</v>
          </cell>
          <cell r="C564">
            <v>521.35</v>
          </cell>
          <cell r="D564">
            <v>0</v>
          </cell>
          <cell r="E564">
            <v>0</v>
          </cell>
          <cell r="F564">
            <v>521.35</v>
          </cell>
          <cell r="I564">
            <v>0</v>
          </cell>
        </row>
        <row r="565">
          <cell r="A565">
            <v>512009</v>
          </cell>
          <cell r="B565" t="str">
            <v>IMPUESTO DE INDUSTRIA Y COMERCIO</v>
          </cell>
          <cell r="C565">
            <v>5874.3419999999996</v>
          </cell>
          <cell r="D565">
            <v>0</v>
          </cell>
          <cell r="E565">
            <v>0</v>
          </cell>
          <cell r="F565">
            <v>5874.3419999999996</v>
          </cell>
          <cell r="I565">
            <v>0</v>
          </cell>
        </row>
        <row r="566">
          <cell r="A566">
            <v>512023</v>
          </cell>
          <cell r="B566" t="str">
            <v>IMPUESTO AL PATRIMONIO</v>
          </cell>
          <cell r="C566">
            <v>0</v>
          </cell>
          <cell r="D566">
            <v>0</v>
          </cell>
          <cell r="E566">
            <v>0</v>
          </cell>
          <cell r="F566">
            <v>0</v>
          </cell>
          <cell r="I566">
            <v>0</v>
          </cell>
        </row>
        <row r="567">
          <cell r="A567">
            <v>512024</v>
          </cell>
          <cell r="B567" t="str">
            <v>GRAVAMEN A LOS MOVIMIENTOS FINANCIEROS</v>
          </cell>
          <cell r="C567">
            <v>353580.63798</v>
          </cell>
          <cell r="D567">
            <v>408706.93358999997</v>
          </cell>
          <cell r="E567">
            <v>40269.542000000001</v>
          </cell>
          <cell r="F567">
            <v>722018.02957000001</v>
          </cell>
          <cell r="I567">
            <v>368437.39158999996</v>
          </cell>
        </row>
        <row r="568">
          <cell r="A568">
            <v>512026</v>
          </cell>
          <cell r="B568" t="str">
            <v>CONTRIBUCIONES</v>
          </cell>
          <cell r="C568">
            <v>132494.40299999999</v>
          </cell>
          <cell r="D568">
            <v>0</v>
          </cell>
          <cell r="E568">
            <v>0</v>
          </cell>
          <cell r="F568">
            <v>132494.40299999999</v>
          </cell>
          <cell r="I568">
            <v>0</v>
          </cell>
        </row>
        <row r="569">
          <cell r="A569">
            <v>51202602</v>
          </cell>
          <cell r="B569" t="str">
            <v>CONTRIBUCIONES CREG</v>
          </cell>
          <cell r="C569">
            <v>115064.40300000001</v>
          </cell>
          <cell r="D569">
            <v>0</v>
          </cell>
          <cell r="E569">
            <v>0</v>
          </cell>
          <cell r="F569">
            <v>115064.40300000001</v>
          </cell>
          <cell r="I569">
            <v>0</v>
          </cell>
        </row>
        <row r="570">
          <cell r="A570">
            <v>51202604</v>
          </cell>
          <cell r="B570" t="str">
            <v>OTRAS CONTRIBUCIONES</v>
          </cell>
          <cell r="C570">
            <v>17430</v>
          </cell>
          <cell r="D570">
            <v>0</v>
          </cell>
          <cell r="E570">
            <v>0</v>
          </cell>
          <cell r="F570">
            <v>17430</v>
          </cell>
          <cell r="I570">
            <v>0</v>
          </cell>
        </row>
        <row r="571">
          <cell r="A571">
            <v>53</v>
          </cell>
          <cell r="B571" t="str">
            <v>PROVISIONES DEPRECIACIONES Y AMORTIZACIO</v>
          </cell>
          <cell r="C571">
            <v>3777033.6662900001</v>
          </cell>
          <cell r="D571">
            <v>2291154.3231700002</v>
          </cell>
          <cell r="E571">
            <v>286846.72104999999</v>
          </cell>
          <cell r="F571">
            <v>5781341.26841</v>
          </cell>
          <cell r="I571">
            <v>2004307.6021200002</v>
          </cell>
        </row>
        <row r="572">
          <cell r="A572">
            <v>5302</v>
          </cell>
          <cell r="B572" t="str">
            <v>PROVISION PARA PROTECCION DE INVERSIONES</v>
          </cell>
          <cell r="C572">
            <v>448.90595999999999</v>
          </cell>
          <cell r="D572">
            <v>0</v>
          </cell>
          <cell r="E572">
            <v>0</v>
          </cell>
          <cell r="F572">
            <v>448.90595999999999</v>
          </cell>
          <cell r="I572">
            <v>0</v>
          </cell>
        </row>
        <row r="573">
          <cell r="A573">
            <v>530234</v>
          </cell>
          <cell r="B573" t="str">
            <v>INVERSIONES PATRIMONIALES EN ENTIDADES N</v>
          </cell>
          <cell r="C573">
            <v>448.90595999999999</v>
          </cell>
          <cell r="D573">
            <v>0</v>
          </cell>
          <cell r="E573">
            <v>0</v>
          </cell>
          <cell r="F573">
            <v>448.90595999999999</v>
          </cell>
          <cell r="I573">
            <v>0</v>
          </cell>
        </row>
        <row r="574">
          <cell r="A574">
            <v>5304</v>
          </cell>
          <cell r="B574" t="str">
            <v>PROVISION PARA DEUDORES</v>
          </cell>
          <cell r="C574">
            <v>1242979.9995799998</v>
          </cell>
          <cell r="D574">
            <v>355253</v>
          </cell>
          <cell r="E574">
            <v>0</v>
          </cell>
          <cell r="F574">
            <v>1598232.9995799998</v>
          </cell>
          <cell r="I574">
            <v>355253</v>
          </cell>
        </row>
        <row r="575">
          <cell r="A575">
            <v>530414</v>
          </cell>
          <cell r="B575" t="str">
            <v>SERVICIO DE ENERGIA</v>
          </cell>
          <cell r="C575">
            <v>1242979.9995799998</v>
          </cell>
          <cell r="D575">
            <v>355253</v>
          </cell>
          <cell r="E575">
            <v>0</v>
          </cell>
          <cell r="F575">
            <v>1598232.9995799998</v>
          </cell>
          <cell r="I575">
            <v>355253</v>
          </cell>
        </row>
        <row r="576">
          <cell r="A576">
            <v>53041401</v>
          </cell>
          <cell r="B576" t="str">
            <v>PROVISION CUENTAS POR COBRAR ENERGIA</v>
          </cell>
          <cell r="C576">
            <v>968100</v>
          </cell>
          <cell r="D576">
            <v>294403</v>
          </cell>
          <cell r="E576">
            <v>0</v>
          </cell>
          <cell r="F576">
            <v>1262503</v>
          </cell>
          <cell r="I576">
            <v>294403</v>
          </cell>
        </row>
        <row r="577">
          <cell r="A577">
            <v>53041402</v>
          </cell>
          <cell r="B577" t="str">
            <v>PROVISION OTRAS CUENTAS POR COBRAR</v>
          </cell>
          <cell r="C577">
            <v>274879.99958</v>
          </cell>
          <cell r="D577">
            <v>60850</v>
          </cell>
          <cell r="E577">
            <v>0</v>
          </cell>
          <cell r="F577">
            <v>335729.99958</v>
          </cell>
          <cell r="I577">
            <v>60850</v>
          </cell>
        </row>
        <row r="578">
          <cell r="A578">
            <v>5313</v>
          </cell>
          <cell r="B578" t="str">
            <v>PROVISION PARA OBLIGACIONES FISCALES</v>
          </cell>
          <cell r="C578">
            <v>971412.76484000008</v>
          </cell>
          <cell r="D578">
            <v>1823201.6063599999</v>
          </cell>
          <cell r="E578">
            <v>234116.53797999999</v>
          </cell>
          <cell r="F578">
            <v>2560497.8332199999</v>
          </cell>
          <cell r="I578">
            <v>1589085.0683799998</v>
          </cell>
        </row>
        <row r="579">
          <cell r="A579">
            <v>531301</v>
          </cell>
          <cell r="B579" t="str">
            <v>IMPUESTO DE RENTA Y COMPLEMENTARIOS</v>
          </cell>
          <cell r="C579">
            <v>234116.53797999999</v>
          </cell>
          <cell r="D579">
            <v>1556908.8922899999</v>
          </cell>
          <cell r="E579">
            <v>234116.53797999999</v>
          </cell>
          <cell r="F579">
            <v>1556908.8922899999</v>
          </cell>
          <cell r="I579">
            <v>1322792.3543099998</v>
          </cell>
        </row>
        <row r="580">
          <cell r="A580">
            <v>531302</v>
          </cell>
          <cell r="B580" t="str">
            <v>IMPUESTO INDUSTRIA Y COMERCIO</v>
          </cell>
          <cell r="C580">
            <v>737296.22686000005</v>
          </cell>
          <cell r="D580">
            <v>266292.71406999999</v>
          </cell>
          <cell r="E580">
            <v>0</v>
          </cell>
          <cell r="F580">
            <v>1003588.9409299999</v>
          </cell>
          <cell r="I580">
            <v>266292.71406999999</v>
          </cell>
        </row>
        <row r="581">
          <cell r="A581">
            <v>5314</v>
          </cell>
          <cell r="B581" t="str">
            <v>PROVISION PARA CONTINGENCIAS</v>
          </cell>
          <cell r="C581">
            <v>1358786.5805299999</v>
          </cell>
          <cell r="D581">
            <v>0</v>
          </cell>
          <cell r="E581">
            <v>0</v>
          </cell>
          <cell r="F581">
            <v>1358786.5805299999</v>
          </cell>
          <cell r="I581">
            <v>0</v>
          </cell>
        </row>
        <row r="582">
          <cell r="A582">
            <v>531401</v>
          </cell>
          <cell r="B582" t="str">
            <v>LITIGIOS Y DEMANDAS</v>
          </cell>
          <cell r="C582">
            <v>1358786.5805299999</v>
          </cell>
          <cell r="D582">
            <v>0</v>
          </cell>
          <cell r="E582">
            <v>0</v>
          </cell>
          <cell r="F582">
            <v>1358786.5805299999</v>
          </cell>
          <cell r="I582">
            <v>0</v>
          </cell>
        </row>
        <row r="583">
          <cell r="A583">
            <v>5330</v>
          </cell>
          <cell r="B583" t="str">
            <v>DEPRECIACION DE PROPIEDADES PLANTA Y EQU</v>
          </cell>
          <cell r="C583">
            <v>200314.144</v>
          </cell>
          <cell r="D583">
            <v>111638.49998000001</v>
          </cell>
          <cell r="E583">
            <v>52587.75432</v>
          </cell>
          <cell r="F583">
            <v>259364.88965999999</v>
          </cell>
          <cell r="I583">
            <v>59050.745660000008</v>
          </cell>
        </row>
        <row r="584">
          <cell r="A584">
            <v>533001</v>
          </cell>
          <cell r="B584" t="str">
            <v>EDIFICACIONES</v>
          </cell>
          <cell r="C584">
            <v>51353.148209999999</v>
          </cell>
          <cell r="D584">
            <v>30954.959510000001</v>
          </cell>
          <cell r="E584">
            <v>14013.14791</v>
          </cell>
          <cell r="F584">
            <v>68294.95981</v>
          </cell>
          <cell r="I584">
            <v>16941.811600000001</v>
          </cell>
        </row>
        <row r="585">
          <cell r="A585">
            <v>533004</v>
          </cell>
          <cell r="B585" t="str">
            <v>MAQUINARIA Y EQUIPO</v>
          </cell>
          <cell r="C585">
            <v>1840.3289500000001</v>
          </cell>
          <cell r="D585">
            <v>1141.3173900000002</v>
          </cell>
          <cell r="E585">
            <v>0</v>
          </cell>
          <cell r="F585">
            <v>2981.6463399999998</v>
          </cell>
          <cell r="I585">
            <v>1141.3173900000002</v>
          </cell>
        </row>
        <row r="586">
          <cell r="A586">
            <v>533006</v>
          </cell>
          <cell r="B586" t="str">
            <v>MUEBLES ENSERES Y EQUIPO DE OFICINA</v>
          </cell>
          <cell r="C586">
            <v>39568.284770000006</v>
          </cell>
          <cell r="D586">
            <v>11002.611429999999</v>
          </cell>
          <cell r="E586">
            <v>4253.9217800000006</v>
          </cell>
          <cell r="F586">
            <v>46316.974419999999</v>
          </cell>
          <cell r="I586">
            <v>6748.6896499999984</v>
          </cell>
        </row>
        <row r="587">
          <cell r="A587">
            <v>533007</v>
          </cell>
          <cell r="B587" t="str">
            <v>EQUIPO DE COMUNICACION Y COMPUTACION</v>
          </cell>
          <cell r="C587">
            <v>101556.38127</v>
          </cell>
          <cell r="D587">
            <v>66254.875830000004</v>
          </cell>
          <cell r="E587">
            <v>34320.684630000003</v>
          </cell>
          <cell r="F587">
            <v>133490.57246999998</v>
          </cell>
          <cell r="I587">
            <v>31934.191200000001</v>
          </cell>
        </row>
        <row r="588">
          <cell r="A588">
            <v>533008</v>
          </cell>
          <cell r="B588" t="str">
            <v>EQUIPO  DE TRANSPORTE TRACCION Y ELEVACI</v>
          </cell>
          <cell r="C588">
            <v>5996.0007999999998</v>
          </cell>
          <cell r="D588">
            <v>2284.7358199999999</v>
          </cell>
          <cell r="E588">
            <v>0</v>
          </cell>
          <cell r="F588">
            <v>8280.7366199999997</v>
          </cell>
          <cell r="I588">
            <v>2284.7358199999999</v>
          </cell>
        </row>
        <row r="589">
          <cell r="A589">
            <v>5344</v>
          </cell>
          <cell r="B589" t="str">
            <v>AMORTIZACION DE BIENES ENTREGADOS A TERC</v>
          </cell>
          <cell r="C589">
            <v>3091.2713799999997</v>
          </cell>
          <cell r="D589">
            <v>1061.2168300000001</v>
          </cell>
          <cell r="E589">
            <v>142.42875000000001</v>
          </cell>
          <cell r="F589">
            <v>4010.0594599999999</v>
          </cell>
          <cell r="I589">
            <v>918.78808000000004</v>
          </cell>
        </row>
        <row r="590">
          <cell r="A590">
            <v>534405</v>
          </cell>
          <cell r="B590" t="str">
            <v>BIENES MUEBLES ENTREGADOS EN COMODATO</v>
          </cell>
          <cell r="C590">
            <v>2756.3642400000003</v>
          </cell>
          <cell r="D590">
            <v>1061.2168300000001</v>
          </cell>
          <cell r="E590">
            <v>142.42875000000001</v>
          </cell>
          <cell r="F590">
            <v>3675.1523200000001</v>
          </cell>
          <cell r="I590">
            <v>918.78808000000004</v>
          </cell>
        </row>
        <row r="591">
          <cell r="A591">
            <v>53440502</v>
          </cell>
          <cell r="B591" t="str">
            <v>MUEBLES Y ENSERES</v>
          </cell>
          <cell r="C591">
            <v>2613.9354900000003</v>
          </cell>
          <cell r="D591">
            <v>1061.2168300000001</v>
          </cell>
          <cell r="E591">
            <v>0</v>
          </cell>
          <cell r="F591">
            <v>3675.1523200000001</v>
          </cell>
          <cell r="I591">
            <v>1061.2168300000001</v>
          </cell>
        </row>
        <row r="592">
          <cell r="A592">
            <v>53440503</v>
          </cell>
          <cell r="B592" t="str">
            <v>EQUIPOS DE COMUNICACION</v>
          </cell>
          <cell r="C592">
            <v>142.42875000000001</v>
          </cell>
          <cell r="D592">
            <v>0</v>
          </cell>
          <cell r="E592">
            <v>142.42875000000001</v>
          </cell>
          <cell r="F592">
            <v>0</v>
          </cell>
          <cell r="I592">
            <v>-142.42875000000001</v>
          </cell>
        </row>
        <row r="593">
          <cell r="A593">
            <v>534406</v>
          </cell>
          <cell r="B593" t="str">
            <v>BIENES INMUEBLES ENTREGADOS EN COMODATO</v>
          </cell>
          <cell r="C593">
            <v>334.90714000000003</v>
          </cell>
          <cell r="D593">
            <v>0</v>
          </cell>
          <cell r="E593">
            <v>0</v>
          </cell>
          <cell r="F593">
            <v>334.90714000000003</v>
          </cell>
          <cell r="I593">
            <v>0</v>
          </cell>
        </row>
        <row r="594">
          <cell r="A594">
            <v>53440602</v>
          </cell>
          <cell r="B594" t="str">
            <v>EDIFICACIONES</v>
          </cell>
          <cell r="C594">
            <v>334.90714000000003</v>
          </cell>
          <cell r="D594">
            <v>0</v>
          </cell>
          <cell r="E594">
            <v>0</v>
          </cell>
          <cell r="F594">
            <v>334.90714000000003</v>
          </cell>
          <cell r="I594">
            <v>0</v>
          </cell>
        </row>
        <row r="595">
          <cell r="A595">
            <v>58</v>
          </cell>
          <cell r="B595" t="str">
            <v>OTROS GASTOS</v>
          </cell>
          <cell r="C595">
            <v>2029055.52844</v>
          </cell>
          <cell r="D595">
            <v>1814424.14756</v>
          </cell>
          <cell r="E595">
            <v>1325142.5593099999</v>
          </cell>
          <cell r="F595">
            <v>2518337.1166900001</v>
          </cell>
          <cell r="I595">
            <v>489281.58825000003</v>
          </cell>
        </row>
        <row r="596">
          <cell r="A596">
            <v>5801</v>
          </cell>
          <cell r="B596" t="str">
            <v>INTERESES</v>
          </cell>
          <cell r="C596">
            <v>842716.66599999997</v>
          </cell>
          <cell r="D596">
            <v>0</v>
          </cell>
          <cell r="E596">
            <v>0</v>
          </cell>
          <cell r="F596">
            <v>842716.66599999997</v>
          </cell>
          <cell r="I596">
            <v>0</v>
          </cell>
        </row>
        <row r="597">
          <cell r="A597">
            <v>580142</v>
          </cell>
          <cell r="B597" t="str">
            <v>OPERACIONES DE FINANCIAM EXTERNAS DE LP</v>
          </cell>
          <cell r="C597">
            <v>842716.66599999997</v>
          </cell>
          <cell r="D597">
            <v>0</v>
          </cell>
          <cell r="E597">
            <v>0</v>
          </cell>
          <cell r="F597">
            <v>842716.66599999997</v>
          </cell>
          <cell r="I597">
            <v>0</v>
          </cell>
        </row>
        <row r="598">
          <cell r="A598">
            <v>58014201</v>
          </cell>
          <cell r="B598" t="str">
            <v>BANCOLOMBIA</v>
          </cell>
          <cell r="C598">
            <v>842716.66599999997</v>
          </cell>
          <cell r="D598">
            <v>0</v>
          </cell>
          <cell r="E598">
            <v>0</v>
          </cell>
          <cell r="F598">
            <v>842716.66599999997</v>
          </cell>
          <cell r="I598">
            <v>0</v>
          </cell>
        </row>
        <row r="599">
          <cell r="A599">
            <v>5802</v>
          </cell>
          <cell r="B599" t="str">
            <v>COMISIONES</v>
          </cell>
          <cell r="C599">
            <v>589602.23661000002</v>
          </cell>
          <cell r="D599">
            <v>467491.56958000001</v>
          </cell>
          <cell r="E599">
            <v>2721.3128900000002</v>
          </cell>
          <cell r="F599">
            <v>1054372.4933</v>
          </cell>
          <cell r="I599">
            <v>464770.25669000001</v>
          </cell>
        </row>
        <row r="600">
          <cell r="A600">
            <v>580238</v>
          </cell>
          <cell r="B600" t="str">
            <v>COMISIONES Y OTROS GASTOS BANCARIOS</v>
          </cell>
          <cell r="C600">
            <v>589602.23661000002</v>
          </cell>
          <cell r="D600">
            <v>467491.56958000001</v>
          </cell>
          <cell r="E600">
            <v>2721.3128900000002</v>
          </cell>
          <cell r="F600">
            <v>1054372.4933</v>
          </cell>
          <cell r="I600">
            <v>464770.25669000001</v>
          </cell>
        </row>
        <row r="601">
          <cell r="A601">
            <v>5805</v>
          </cell>
          <cell r="B601" t="str">
            <v>FINANCIEROS</v>
          </cell>
          <cell r="C601">
            <v>495.24278000000004</v>
          </cell>
          <cell r="D601">
            <v>1313773.27196</v>
          </cell>
          <cell r="E601">
            <v>1302600.8330000001</v>
          </cell>
          <cell r="F601">
            <v>11667.68174</v>
          </cell>
          <cell r="I601">
            <v>11172.438959999941</v>
          </cell>
        </row>
        <row r="602">
          <cell r="A602">
            <v>580569</v>
          </cell>
          <cell r="B602" t="str">
            <v>PERDIDA VALORIZACION INVERSIONES TITULOS</v>
          </cell>
          <cell r="C602">
            <v>0</v>
          </cell>
          <cell r="D602">
            <v>0</v>
          </cell>
          <cell r="E602">
            <v>0</v>
          </cell>
          <cell r="F602">
            <v>0</v>
          </cell>
          <cell r="I602">
            <v>0</v>
          </cell>
        </row>
        <row r="603">
          <cell r="A603">
            <v>580590</v>
          </cell>
          <cell r="B603" t="str">
            <v>OTROS GASTOS FINANCIEROS</v>
          </cell>
          <cell r="C603">
            <v>495.24278000000004</v>
          </cell>
          <cell r="D603">
            <v>1313773.27196</v>
          </cell>
          <cell r="E603">
            <v>1302600.8330000001</v>
          </cell>
          <cell r="F603">
            <v>11667.68174</v>
          </cell>
          <cell r="I603">
            <v>11172.438959999941</v>
          </cell>
        </row>
        <row r="604">
          <cell r="A604">
            <v>5808</v>
          </cell>
          <cell r="B604" t="str">
            <v>OTROS GASTOS ORDINARIOS</v>
          </cell>
          <cell r="C604">
            <v>14524.265640000001</v>
          </cell>
          <cell r="D604">
            <v>17519.104520000001</v>
          </cell>
          <cell r="E604">
            <v>0</v>
          </cell>
          <cell r="F604">
            <v>32043.370159999999</v>
          </cell>
          <cell r="I604">
            <v>17519.104520000001</v>
          </cell>
        </row>
        <row r="605">
          <cell r="A605">
            <v>580802</v>
          </cell>
          <cell r="B605" t="str">
            <v>PERDIDA EN BAJA DE ACTIVOS</v>
          </cell>
          <cell r="C605">
            <v>894.35245999999995</v>
          </cell>
          <cell r="D605">
            <v>13209.37052</v>
          </cell>
          <cell r="E605">
            <v>0</v>
          </cell>
          <cell r="F605">
            <v>14103.72298</v>
          </cell>
          <cell r="I605">
            <v>13209.37052</v>
          </cell>
        </row>
        <row r="606">
          <cell r="A606">
            <v>580803</v>
          </cell>
          <cell r="B606" t="str">
            <v>IMPUESTOS ASUMIDOS</v>
          </cell>
          <cell r="C606">
            <v>13629.91318</v>
          </cell>
          <cell r="D606">
            <v>4309.7340000000004</v>
          </cell>
          <cell r="E606">
            <v>0</v>
          </cell>
          <cell r="F606">
            <v>17939.64718</v>
          </cell>
          <cell r="I606">
            <v>4309.7340000000004</v>
          </cell>
        </row>
        <row r="607">
          <cell r="A607">
            <v>5810</v>
          </cell>
          <cell r="B607" t="str">
            <v>EXTRAORDINARIOS</v>
          </cell>
          <cell r="C607">
            <v>581717.11740999995</v>
          </cell>
          <cell r="D607">
            <v>15640.201499999999</v>
          </cell>
          <cell r="E607">
            <v>19820.413420000001</v>
          </cell>
          <cell r="F607">
            <v>577536.90549000003</v>
          </cell>
          <cell r="I607">
            <v>-4180.2119200000016</v>
          </cell>
        </row>
        <row r="608">
          <cell r="A608">
            <v>581090</v>
          </cell>
          <cell r="B608" t="str">
            <v>OTROS GASTOS EXTRAORDINARIOS</v>
          </cell>
          <cell r="C608">
            <v>581717.11740999995</v>
          </cell>
          <cell r="D608">
            <v>15640.201499999999</v>
          </cell>
          <cell r="E608">
            <v>19820.413420000001</v>
          </cell>
          <cell r="F608">
            <v>577536.90549000003</v>
          </cell>
          <cell r="I608">
            <v>-4180.2119200000016</v>
          </cell>
        </row>
        <row r="609">
          <cell r="A609">
            <v>58109001</v>
          </cell>
          <cell r="B609" t="str">
            <v>INDEMNIZACIONES A TERCEROS POR SINIESTRO</v>
          </cell>
          <cell r="C609">
            <v>19125.606500000002</v>
          </cell>
          <cell r="D609">
            <v>865</v>
          </cell>
          <cell r="E609">
            <v>0</v>
          </cell>
          <cell r="F609">
            <v>19990.606500000002</v>
          </cell>
          <cell r="I609">
            <v>865</v>
          </cell>
        </row>
        <row r="610">
          <cell r="A610">
            <v>58109002</v>
          </cell>
          <cell r="B610" t="str">
            <v>OTROS GASTOS EXTRAORDINARIOS</v>
          </cell>
          <cell r="C610">
            <v>562591.51090999995</v>
          </cell>
          <cell r="D610">
            <v>14775.201499999999</v>
          </cell>
          <cell r="E610">
            <v>19820.413420000001</v>
          </cell>
          <cell r="F610">
            <v>557546.29899000004</v>
          </cell>
          <cell r="I610">
            <v>-5045.2119200000016</v>
          </cell>
        </row>
        <row r="611">
          <cell r="A611">
            <v>5815</v>
          </cell>
          <cell r="B611" t="str">
            <v>AJUSTE DE EJERCICIOS ANTERIORES</v>
          </cell>
          <cell r="C611">
            <v>0</v>
          </cell>
          <cell r="D611">
            <v>0</v>
          </cell>
          <cell r="E611">
            <v>0</v>
          </cell>
          <cell r="F611">
            <v>0</v>
          </cell>
          <cell r="I611">
            <v>0</v>
          </cell>
        </row>
        <row r="612">
          <cell r="A612">
            <v>581588</v>
          </cell>
          <cell r="B612" t="str">
            <v>GASTOS DE ADMINISTRACION</v>
          </cell>
          <cell r="C612">
            <v>0</v>
          </cell>
          <cell r="D612">
            <v>0</v>
          </cell>
          <cell r="E612">
            <v>0</v>
          </cell>
          <cell r="F612">
            <v>0</v>
          </cell>
          <cell r="I612">
            <v>0</v>
          </cell>
        </row>
        <row r="613">
          <cell r="A613">
            <v>581589</v>
          </cell>
          <cell r="B613" t="str">
            <v>GASTOS DE OPERACION</v>
          </cell>
          <cell r="C613">
            <v>0</v>
          </cell>
          <cell r="D613">
            <v>0</v>
          </cell>
          <cell r="E613">
            <v>0</v>
          </cell>
          <cell r="F613">
            <v>0</v>
          </cell>
          <cell r="I613">
            <v>0</v>
          </cell>
        </row>
        <row r="614">
          <cell r="A614">
            <v>6</v>
          </cell>
          <cell r="B614" t="str">
            <v>COSTO DE VENTAS</v>
          </cell>
          <cell r="C614">
            <v>71330668.425740004</v>
          </cell>
          <cell r="D614">
            <v>23211763.288380001</v>
          </cell>
          <cell r="E614">
            <v>23845.334190000001</v>
          </cell>
          <cell r="F614">
            <v>94518586.37992999</v>
          </cell>
          <cell r="I614">
            <v>23187917.954190001</v>
          </cell>
        </row>
        <row r="615">
          <cell r="A615">
            <v>62</v>
          </cell>
          <cell r="B615" t="str">
            <v>COSTO DE VENTA DE BIENES</v>
          </cell>
          <cell r="C615">
            <v>309448.67877</v>
          </cell>
          <cell r="D615">
            <v>287132.49099000002</v>
          </cell>
          <cell r="E615">
            <v>23845.334190000001</v>
          </cell>
          <cell r="F615">
            <v>572735.83557</v>
          </cell>
          <cell r="I615">
            <v>263287.1568</v>
          </cell>
        </row>
        <row r="616">
          <cell r="A616">
            <v>6210</v>
          </cell>
          <cell r="B616" t="str">
            <v>BIENES COMERCIALIZADOS</v>
          </cell>
          <cell r="C616">
            <v>309448.67877</v>
          </cell>
          <cell r="D616">
            <v>287132.49099000002</v>
          </cell>
          <cell r="E616">
            <v>23845.334190000001</v>
          </cell>
          <cell r="F616">
            <v>572735.83557</v>
          </cell>
          <cell r="I616">
            <v>263287.1568</v>
          </cell>
        </row>
        <row r="617">
          <cell r="A617">
            <v>621030</v>
          </cell>
          <cell r="B617" t="str">
            <v>MEDIDORES CABLE CONCENTRICO Y CONECTORES</v>
          </cell>
          <cell r="C617">
            <v>33329.048840000003</v>
          </cell>
          <cell r="D617">
            <v>232146.80603000001</v>
          </cell>
          <cell r="E617">
            <v>23845.334190000001</v>
          </cell>
          <cell r="F617">
            <v>241630.52068000002</v>
          </cell>
          <cell r="I617">
            <v>208301.47184000001</v>
          </cell>
        </row>
        <row r="618">
          <cell r="A618">
            <v>621031</v>
          </cell>
          <cell r="B618" t="str">
            <v>MEDIDORES CABLE CONCENTRICO Y CONECTORES</v>
          </cell>
          <cell r="C618">
            <v>83834.178</v>
          </cell>
          <cell r="D618">
            <v>0</v>
          </cell>
          <cell r="E618">
            <v>0</v>
          </cell>
          <cell r="F618">
            <v>83834.178</v>
          </cell>
          <cell r="I618">
            <v>0</v>
          </cell>
        </row>
        <row r="619">
          <cell r="A619">
            <v>621090</v>
          </cell>
          <cell r="B619" t="str">
            <v>OTRAS VENTAS DE BIENES COMERCIALIZADOS</v>
          </cell>
          <cell r="C619">
            <v>192285.45193000001</v>
          </cell>
          <cell r="D619">
            <v>54985.684959999999</v>
          </cell>
          <cell r="E619">
            <v>0</v>
          </cell>
          <cell r="F619">
            <v>247271.13688999999</v>
          </cell>
          <cell r="I619">
            <v>54985.684959999999</v>
          </cell>
        </row>
        <row r="620">
          <cell r="A620">
            <v>63</v>
          </cell>
          <cell r="B620" t="str">
            <v>COSTO DE VENTA DE SERVICIOS</v>
          </cell>
          <cell r="C620">
            <v>71021219.746969998</v>
          </cell>
          <cell r="D620">
            <v>22924630.797389999</v>
          </cell>
          <cell r="E620">
            <v>0</v>
          </cell>
          <cell r="F620">
            <v>93945850.544359997</v>
          </cell>
          <cell r="I620">
            <v>22924630.797389999</v>
          </cell>
        </row>
        <row r="621">
          <cell r="A621">
            <v>6360</v>
          </cell>
          <cell r="B621" t="str">
            <v>SERVICIOS PUBLICOS</v>
          </cell>
          <cell r="C621">
            <v>71021219.746969998</v>
          </cell>
          <cell r="D621">
            <v>22924630.797389999</v>
          </cell>
          <cell r="E621">
            <v>0</v>
          </cell>
          <cell r="F621">
            <v>93945850.544359997</v>
          </cell>
          <cell r="I621">
            <v>22924630.797389999</v>
          </cell>
        </row>
        <row r="622">
          <cell r="A622">
            <v>636001</v>
          </cell>
          <cell r="B622" t="str">
            <v>ENERGIA ELECTRICA</v>
          </cell>
          <cell r="C622">
            <v>71021219.746969998</v>
          </cell>
          <cell r="D622">
            <v>22924630.797389999</v>
          </cell>
          <cell r="E622">
            <v>0</v>
          </cell>
          <cell r="F622">
            <v>93945850.544359997</v>
          </cell>
          <cell r="I622">
            <v>22924630.797389999</v>
          </cell>
        </row>
        <row r="623">
          <cell r="A623">
            <v>63600101</v>
          </cell>
          <cell r="B623" t="str">
            <v>CONST. Y MANTTO DE OBRAS DE TERCEROS</v>
          </cell>
          <cell r="C623">
            <v>0</v>
          </cell>
          <cell r="D623">
            <v>0</v>
          </cell>
          <cell r="E623">
            <v>0</v>
          </cell>
          <cell r="F623">
            <v>0</v>
          </cell>
          <cell r="I623">
            <v>0</v>
          </cell>
        </row>
        <row r="624">
          <cell r="A624">
            <v>63600199</v>
          </cell>
          <cell r="B624" t="str">
            <v>ENERGIA ELECTRICA</v>
          </cell>
          <cell r="C624">
            <v>71021219.746969998</v>
          </cell>
          <cell r="D624">
            <v>22924630.797389999</v>
          </cell>
          <cell r="E624">
            <v>0</v>
          </cell>
          <cell r="F624">
            <v>93945850.544359997</v>
          </cell>
          <cell r="I624">
            <v>22924630.797389999</v>
          </cell>
        </row>
        <row r="625">
          <cell r="A625">
            <v>7</v>
          </cell>
          <cell r="B625" t="str">
            <v>COSTOS DE PRODUCCIÓN</v>
          </cell>
          <cell r="C625">
            <v>0</v>
          </cell>
          <cell r="D625">
            <v>42202408.335309997</v>
          </cell>
          <cell r="E625">
            <v>42202408.335309997</v>
          </cell>
          <cell r="F625">
            <v>0</v>
          </cell>
          <cell r="I625">
            <v>0</v>
          </cell>
        </row>
        <row r="626">
          <cell r="A626">
            <v>75</v>
          </cell>
          <cell r="B626" t="str">
            <v>SERVICIOS PÚBLICOS</v>
          </cell>
          <cell r="C626">
            <v>0</v>
          </cell>
          <cell r="D626">
            <v>42202408.335309997</v>
          </cell>
          <cell r="E626">
            <v>42202408.335309997</v>
          </cell>
          <cell r="F626">
            <v>0</v>
          </cell>
          <cell r="I626">
            <v>0</v>
          </cell>
        </row>
        <row r="627">
          <cell r="A627">
            <v>75010115</v>
          </cell>
          <cell r="B627" t="str">
            <v>TRASLADO COSTO DE ENERGIA ENTRE SUCURSA</v>
          </cell>
          <cell r="C627">
            <v>0</v>
          </cell>
          <cell r="D627">
            <v>0</v>
          </cell>
          <cell r="E627">
            <v>0</v>
          </cell>
          <cell r="F627">
            <v>0</v>
          </cell>
          <cell r="I627">
            <v>0</v>
          </cell>
        </row>
        <row r="628">
          <cell r="A628">
            <v>7505</v>
          </cell>
          <cell r="B628" t="str">
            <v>SERVICIOS PERSONALES</v>
          </cell>
          <cell r="C628">
            <v>5245506.8844099995</v>
          </cell>
          <cell r="D628">
            <v>1748062.0015999998</v>
          </cell>
          <cell r="E628">
            <v>0</v>
          </cell>
          <cell r="F628">
            <v>6993568.8860100005</v>
          </cell>
          <cell r="I628">
            <v>1748062.0015999998</v>
          </cell>
        </row>
        <row r="629">
          <cell r="A629">
            <v>750501</v>
          </cell>
          <cell r="B629" t="str">
            <v>SUELDOS DE PERSONAL</v>
          </cell>
          <cell r="C629">
            <v>1129305.8030000001</v>
          </cell>
          <cell r="D629">
            <v>405192.44300000003</v>
          </cell>
          <cell r="E629">
            <v>0</v>
          </cell>
          <cell r="F629">
            <v>1534498.246</v>
          </cell>
          <cell r="I629">
            <v>405192.44300000003</v>
          </cell>
        </row>
        <row r="630">
          <cell r="A630">
            <v>750503</v>
          </cell>
          <cell r="B630" t="str">
            <v>HORAS EXTRAS Y FESTIVOS</v>
          </cell>
          <cell r="C630">
            <v>153129.13099999999</v>
          </cell>
          <cell r="D630">
            <v>57222.548999999999</v>
          </cell>
          <cell r="E630">
            <v>0</v>
          </cell>
          <cell r="F630">
            <v>210351.68</v>
          </cell>
          <cell r="I630">
            <v>57222.548999999999</v>
          </cell>
        </row>
        <row r="631">
          <cell r="A631">
            <v>750505</v>
          </cell>
          <cell r="B631" t="str">
            <v>COSTOS DE REPRESENTACION</v>
          </cell>
          <cell r="C631">
            <v>0</v>
          </cell>
          <cell r="D631">
            <v>0</v>
          </cell>
          <cell r="E631">
            <v>0</v>
          </cell>
          <cell r="F631">
            <v>0</v>
          </cell>
          <cell r="I631">
            <v>0</v>
          </cell>
        </row>
        <row r="632">
          <cell r="A632">
            <v>750513</v>
          </cell>
          <cell r="B632" t="str">
            <v>PRIMA DE VACACIONES</v>
          </cell>
          <cell r="C632">
            <v>168520.367</v>
          </cell>
          <cell r="D632">
            <v>59754.758999999998</v>
          </cell>
          <cell r="E632">
            <v>0</v>
          </cell>
          <cell r="F632">
            <v>228275.12599999999</v>
          </cell>
          <cell r="I632">
            <v>59754.758999999998</v>
          </cell>
        </row>
        <row r="633">
          <cell r="A633">
            <v>750515</v>
          </cell>
          <cell r="B633" t="str">
            <v>PRIMA EXTRALEGAL</v>
          </cell>
          <cell r="C633">
            <v>294910.64199999999</v>
          </cell>
          <cell r="D633">
            <v>104570.82399999999</v>
          </cell>
          <cell r="E633">
            <v>0</v>
          </cell>
          <cell r="F633">
            <v>399481.46600000001</v>
          </cell>
          <cell r="I633">
            <v>104570.82399999999</v>
          </cell>
        </row>
        <row r="634">
          <cell r="A634">
            <v>750518</v>
          </cell>
          <cell r="B634" t="str">
            <v>VACACIONES</v>
          </cell>
          <cell r="C634">
            <v>168520.367</v>
          </cell>
          <cell r="D634">
            <v>59754.758999999998</v>
          </cell>
          <cell r="E634">
            <v>0</v>
          </cell>
          <cell r="F634">
            <v>228275.12599999999</v>
          </cell>
          <cell r="I634">
            <v>59754.758999999998</v>
          </cell>
        </row>
        <row r="635">
          <cell r="A635">
            <v>750520</v>
          </cell>
          <cell r="B635" t="str">
            <v>BONIFICACIONES</v>
          </cell>
          <cell r="C635">
            <v>250804.174</v>
          </cell>
          <cell r="D635">
            <v>52424.163</v>
          </cell>
          <cell r="E635">
            <v>0</v>
          </cell>
          <cell r="F635">
            <v>303228.337</v>
          </cell>
          <cell r="I635">
            <v>52424.163</v>
          </cell>
        </row>
        <row r="636">
          <cell r="A636">
            <v>750522</v>
          </cell>
          <cell r="B636" t="str">
            <v>SUBSIDIO  DE ALIMENTACIÓN</v>
          </cell>
          <cell r="C636">
            <v>41643.394999999997</v>
          </cell>
          <cell r="D636">
            <v>15026.9</v>
          </cell>
          <cell r="E636">
            <v>0</v>
          </cell>
          <cell r="F636">
            <v>56670.294999999998</v>
          </cell>
          <cell r="I636">
            <v>15026.9</v>
          </cell>
        </row>
        <row r="637">
          <cell r="A637">
            <v>750523</v>
          </cell>
          <cell r="B637" t="str">
            <v>AUXILIO DE TRANSPORTE</v>
          </cell>
          <cell r="C637">
            <v>29837.61</v>
          </cell>
          <cell r="D637">
            <v>10120.879999999999</v>
          </cell>
          <cell r="E637">
            <v>0</v>
          </cell>
          <cell r="F637">
            <v>39958.49</v>
          </cell>
          <cell r="I637">
            <v>10120.879999999999</v>
          </cell>
        </row>
        <row r="638">
          <cell r="A638">
            <v>750524</v>
          </cell>
          <cell r="B638" t="str">
            <v>CESANTÍAS</v>
          </cell>
          <cell r="C638">
            <v>421300.92300000001</v>
          </cell>
          <cell r="D638">
            <v>149386.90100000001</v>
          </cell>
          <cell r="E638">
            <v>0</v>
          </cell>
          <cell r="F638">
            <v>570687.82400000002</v>
          </cell>
          <cell r="I638">
            <v>149386.90100000001</v>
          </cell>
        </row>
        <row r="639">
          <cell r="A639">
            <v>750525</v>
          </cell>
          <cell r="B639" t="str">
            <v>INTERESES A LAS CESANTÍAS</v>
          </cell>
          <cell r="C639">
            <v>112346.908</v>
          </cell>
          <cell r="D639">
            <v>39836.508999999998</v>
          </cell>
          <cell r="E639">
            <v>0</v>
          </cell>
          <cell r="F639">
            <v>152183.41699999999</v>
          </cell>
          <cell r="I639">
            <v>39836.508999999998</v>
          </cell>
        </row>
        <row r="640">
          <cell r="A640">
            <v>750530</v>
          </cell>
          <cell r="B640" t="str">
            <v>CAPACITACIÓN, BIENESTAR SOCIAL Y ESTÍMULOS</v>
          </cell>
          <cell r="C640">
            <v>335168.353</v>
          </cell>
          <cell r="D640">
            <v>26728.597000000002</v>
          </cell>
          <cell r="E640">
            <v>0</v>
          </cell>
          <cell r="F640">
            <v>361896.95</v>
          </cell>
          <cell r="I640">
            <v>26728.597000000002</v>
          </cell>
        </row>
        <row r="641">
          <cell r="A641">
            <v>75053001</v>
          </cell>
          <cell r="B641" t="str">
            <v>CAPACITACION</v>
          </cell>
          <cell r="C641">
            <v>311620.59999999998</v>
          </cell>
          <cell r="D641">
            <v>19677.400000000001</v>
          </cell>
          <cell r="E641">
            <v>0</v>
          </cell>
          <cell r="F641">
            <v>331298</v>
          </cell>
          <cell r="I641">
            <v>19677.400000000001</v>
          </cell>
        </row>
        <row r="642">
          <cell r="A642">
            <v>75053002</v>
          </cell>
          <cell r="B642" t="str">
            <v>BIENESTAR SOCIAL</v>
          </cell>
          <cell r="C642">
            <v>23447.753000000001</v>
          </cell>
          <cell r="D642">
            <v>7051.1970000000001</v>
          </cell>
          <cell r="E642">
            <v>0</v>
          </cell>
          <cell r="F642">
            <v>30498.95</v>
          </cell>
          <cell r="I642">
            <v>7051.1970000000001</v>
          </cell>
        </row>
        <row r="643">
          <cell r="A643">
            <v>75053003</v>
          </cell>
          <cell r="B643" t="str">
            <v>GASTOS MEDICOS CONVENCIONALES</v>
          </cell>
          <cell r="C643">
            <v>100</v>
          </cell>
          <cell r="D643">
            <v>0</v>
          </cell>
          <cell r="E643">
            <v>0</v>
          </cell>
          <cell r="F643">
            <v>100</v>
          </cell>
          <cell r="I643">
            <v>0</v>
          </cell>
        </row>
        <row r="644">
          <cell r="A644">
            <v>750531</v>
          </cell>
          <cell r="B644" t="str">
            <v>DOTACIÓN Y SUMINISTRO A TRABAJADORES</v>
          </cell>
          <cell r="C644">
            <v>7218.7204099999999</v>
          </cell>
          <cell r="D644">
            <v>47547.903600000005</v>
          </cell>
          <cell r="E644">
            <v>0</v>
          </cell>
          <cell r="F644">
            <v>54766.62401</v>
          </cell>
          <cell r="I644">
            <v>47547.903600000005</v>
          </cell>
        </row>
        <row r="645">
          <cell r="A645">
            <v>750533</v>
          </cell>
          <cell r="B645" t="str">
            <v>COSTOS DEPORTIVOS Y DE RECREACIÓN</v>
          </cell>
          <cell r="C645">
            <v>5571.1790000000001</v>
          </cell>
          <cell r="D645">
            <v>2714.06</v>
          </cell>
          <cell r="E645">
            <v>0</v>
          </cell>
          <cell r="F645">
            <v>8285.2389999999996</v>
          </cell>
          <cell r="I645">
            <v>2714.06</v>
          </cell>
        </row>
        <row r="646">
          <cell r="A646">
            <v>750535</v>
          </cell>
          <cell r="B646" t="str">
            <v>APORTES A CAJAS DE COMPENSACIÓN FAMILIAR</v>
          </cell>
          <cell r="C646">
            <v>83589.2</v>
          </cell>
          <cell r="D646">
            <v>26251.4</v>
          </cell>
          <cell r="E646">
            <v>0</v>
          </cell>
          <cell r="F646">
            <v>109840.6</v>
          </cell>
          <cell r="I646">
            <v>26251.4</v>
          </cell>
        </row>
        <row r="647">
          <cell r="A647">
            <v>750536</v>
          </cell>
          <cell r="B647" t="str">
            <v>APORTES AL ICBF</v>
          </cell>
          <cell r="C647">
            <v>62688</v>
          </cell>
          <cell r="D647">
            <v>19687.099999999999</v>
          </cell>
          <cell r="E647">
            <v>0</v>
          </cell>
          <cell r="F647">
            <v>82375.100000000006</v>
          </cell>
          <cell r="I647">
            <v>19687.099999999999</v>
          </cell>
        </row>
        <row r="648">
          <cell r="A648">
            <v>750537</v>
          </cell>
          <cell r="B648" t="str">
            <v>APORTES A SEGURIDAD SOCIAL</v>
          </cell>
          <cell r="C648">
            <v>208180.761</v>
          </cell>
          <cell r="D648">
            <v>68945.527000000002</v>
          </cell>
          <cell r="E648">
            <v>0</v>
          </cell>
          <cell r="F648">
            <v>277126.288</v>
          </cell>
          <cell r="I648">
            <v>68945.527000000002</v>
          </cell>
        </row>
        <row r="649">
          <cell r="A649">
            <v>750538</v>
          </cell>
          <cell r="B649" t="str">
            <v>APORTES AL SENA</v>
          </cell>
          <cell r="C649">
            <v>41795.24</v>
          </cell>
          <cell r="D649">
            <v>13126.3</v>
          </cell>
          <cell r="E649">
            <v>0</v>
          </cell>
          <cell r="F649">
            <v>54921.54</v>
          </cell>
          <cell r="I649">
            <v>13126.3</v>
          </cell>
        </row>
        <row r="650">
          <cell r="A650">
            <v>750539</v>
          </cell>
          <cell r="B650" t="str">
            <v>APORTES SINDICALES</v>
          </cell>
          <cell r="C650">
            <v>0</v>
          </cell>
          <cell r="D650">
            <v>971.69399999999996</v>
          </cell>
          <cell r="E650">
            <v>0</v>
          </cell>
          <cell r="F650">
            <v>971.69399999999996</v>
          </cell>
          <cell r="I650">
            <v>971.69399999999996</v>
          </cell>
        </row>
        <row r="651">
          <cell r="A651">
            <v>750544</v>
          </cell>
          <cell r="B651" t="str">
            <v>RIESGOS PROFESIONALES</v>
          </cell>
          <cell r="C651">
            <v>48823.088000000003</v>
          </cell>
          <cell r="D651">
            <v>15772.406000000001</v>
          </cell>
          <cell r="E651">
            <v>0</v>
          </cell>
          <cell r="F651">
            <v>64595.493999999999</v>
          </cell>
          <cell r="I651">
            <v>15772.406000000001</v>
          </cell>
        </row>
        <row r="652">
          <cell r="A652">
            <v>750545</v>
          </cell>
          <cell r="B652" t="str">
            <v>SALARIO INTEGRAL</v>
          </cell>
          <cell r="C652">
            <v>29858.896000000001</v>
          </cell>
          <cell r="D652">
            <v>3093.681</v>
          </cell>
          <cell r="E652">
            <v>0</v>
          </cell>
          <cell r="F652">
            <v>32952.576999999997</v>
          </cell>
          <cell r="I652">
            <v>3093.681</v>
          </cell>
        </row>
        <row r="653">
          <cell r="A653">
            <v>750546</v>
          </cell>
          <cell r="B653" t="str">
            <v>CONTRATOS PERSONAL TEMPORAL</v>
          </cell>
          <cell r="C653">
            <v>617613.21299999999</v>
          </cell>
          <cell r="D653">
            <v>214733.71599999999</v>
          </cell>
          <cell r="E653">
            <v>0</v>
          </cell>
          <cell r="F653">
            <v>832346.929</v>
          </cell>
          <cell r="I653">
            <v>214733.71599999999</v>
          </cell>
        </row>
        <row r="654">
          <cell r="A654">
            <v>750547</v>
          </cell>
          <cell r="B654" t="str">
            <v>VIÁTICOS</v>
          </cell>
          <cell r="C654">
            <v>99853.206999999995</v>
          </cell>
          <cell r="D654">
            <v>26856.514999999999</v>
          </cell>
          <cell r="E654">
            <v>0</v>
          </cell>
          <cell r="F654">
            <v>126709.72199999999</v>
          </cell>
          <cell r="I654">
            <v>26856.514999999999</v>
          </cell>
        </row>
        <row r="655">
          <cell r="A655">
            <v>750548</v>
          </cell>
          <cell r="B655" t="str">
            <v>GASTOS DE VIAJE</v>
          </cell>
          <cell r="C655">
            <v>43858.167000000001</v>
          </cell>
          <cell r="D655">
            <v>20368.195</v>
          </cell>
          <cell r="E655">
            <v>0</v>
          </cell>
          <cell r="F655">
            <v>64226.362000000001</v>
          </cell>
          <cell r="I655">
            <v>20368.195</v>
          </cell>
        </row>
        <row r="656">
          <cell r="A656">
            <v>750552</v>
          </cell>
          <cell r="B656" t="str">
            <v>PRIMA DE SERVICIOS</v>
          </cell>
          <cell r="C656">
            <v>294910.64199999999</v>
          </cell>
          <cell r="D656">
            <v>104570.82399999999</v>
          </cell>
          <cell r="E656">
            <v>0</v>
          </cell>
          <cell r="F656">
            <v>399481.46600000001</v>
          </cell>
          <cell r="I656">
            <v>104570.82399999999</v>
          </cell>
        </row>
        <row r="657">
          <cell r="A657">
            <v>750562</v>
          </cell>
          <cell r="B657" t="str">
            <v>PENSIONES DE JUBILACIÓN</v>
          </cell>
          <cell r="C657">
            <v>0</v>
          </cell>
          <cell r="D657">
            <v>0</v>
          </cell>
          <cell r="E657">
            <v>0</v>
          </cell>
          <cell r="F657">
            <v>0</v>
          </cell>
          <cell r="I657">
            <v>0</v>
          </cell>
        </row>
        <row r="658">
          <cell r="A658">
            <v>750567</v>
          </cell>
          <cell r="B658" t="str">
            <v>COTIZACIONES A ENTIDADES ADMINSITRADORAS DEL REGIMEN DE PRIMA MEDIA</v>
          </cell>
          <cell r="C658">
            <v>273564.85200000001</v>
          </cell>
          <cell r="D658">
            <v>91012.812000000005</v>
          </cell>
          <cell r="E658">
            <v>0</v>
          </cell>
          <cell r="F658">
            <v>364577.66399999999</v>
          </cell>
          <cell r="I658">
            <v>91012.812000000005</v>
          </cell>
        </row>
        <row r="659">
          <cell r="A659">
            <v>750577</v>
          </cell>
          <cell r="B659" t="str">
            <v>PRIMA DE ESPECIAL DE QUINQUENIO</v>
          </cell>
          <cell r="C659">
            <v>294910.64199999999</v>
          </cell>
          <cell r="D659">
            <v>104570.82399999999</v>
          </cell>
          <cell r="E659">
            <v>0</v>
          </cell>
          <cell r="F659">
            <v>399481.46600000001</v>
          </cell>
          <cell r="I659">
            <v>104570.82399999999</v>
          </cell>
        </row>
        <row r="660">
          <cell r="A660">
            <v>75059003</v>
          </cell>
          <cell r="B660" t="str">
            <v>COSTOS DE APOYO A ESTUDIANTES</v>
          </cell>
          <cell r="C660">
            <v>27583.403999999999</v>
          </cell>
          <cell r="D660">
            <v>7819.76</v>
          </cell>
          <cell r="E660">
            <v>0</v>
          </cell>
          <cell r="F660">
            <v>35403.163999999997</v>
          </cell>
          <cell r="I660">
            <v>7819.76</v>
          </cell>
        </row>
        <row r="661">
          <cell r="A661">
            <v>7510</v>
          </cell>
          <cell r="B661" t="str">
            <v>GENERALES</v>
          </cell>
          <cell r="C661">
            <v>666058.74752999994</v>
          </cell>
          <cell r="D661">
            <v>248996.94422999999</v>
          </cell>
          <cell r="E661">
            <v>0</v>
          </cell>
          <cell r="F661">
            <v>915055.69175999996</v>
          </cell>
          <cell r="I661">
            <v>248996.94422999999</v>
          </cell>
        </row>
        <row r="662">
          <cell r="A662">
            <v>751013</v>
          </cell>
          <cell r="B662" t="str">
            <v>SUSCRIPCIONES Y AFILIACIONES</v>
          </cell>
          <cell r="C662">
            <v>0</v>
          </cell>
          <cell r="D662">
            <v>296.95999999999998</v>
          </cell>
          <cell r="E662">
            <v>0</v>
          </cell>
          <cell r="F662">
            <v>296.95999999999998</v>
          </cell>
          <cell r="I662">
            <v>296.95999999999998</v>
          </cell>
        </row>
        <row r="663">
          <cell r="A663">
            <v>751023</v>
          </cell>
          <cell r="B663" t="str">
            <v>PUBLICIDAD Y PROPAGANDA</v>
          </cell>
          <cell r="C663">
            <v>14156.64</v>
          </cell>
          <cell r="D663">
            <v>9031.7080000000005</v>
          </cell>
          <cell r="E663">
            <v>0</v>
          </cell>
          <cell r="F663">
            <v>23188.348000000002</v>
          </cell>
          <cell r="I663">
            <v>9031.7080000000005</v>
          </cell>
        </row>
        <row r="664">
          <cell r="A664">
            <v>751025</v>
          </cell>
          <cell r="B664" t="str">
            <v>FOTOCOPIAS, ÚTILES DE ESCRITORIO Y PAPELERÍA</v>
          </cell>
          <cell r="C664">
            <v>21317.02853</v>
          </cell>
          <cell r="D664">
            <v>6743.1142300000001</v>
          </cell>
          <cell r="E664">
            <v>0</v>
          </cell>
          <cell r="F664">
            <v>28060.142760000002</v>
          </cell>
          <cell r="I664">
            <v>6743.1142300000001</v>
          </cell>
        </row>
        <row r="665">
          <cell r="A665">
            <v>751026</v>
          </cell>
          <cell r="B665" t="str">
            <v>COMUNICACIONES</v>
          </cell>
          <cell r="C665">
            <v>10132.6</v>
          </cell>
          <cell r="D665">
            <v>556.79999999999995</v>
          </cell>
          <cell r="E665">
            <v>0</v>
          </cell>
          <cell r="F665">
            <v>10689.4</v>
          </cell>
          <cell r="I665">
            <v>556.79999999999995</v>
          </cell>
        </row>
        <row r="666">
          <cell r="A666">
            <v>751036</v>
          </cell>
          <cell r="B666" t="str">
            <v>SEGURIDAD INDUSTRIAL</v>
          </cell>
          <cell r="C666">
            <v>27775.024000000001</v>
          </cell>
          <cell r="D666">
            <v>20693.881000000001</v>
          </cell>
          <cell r="E666">
            <v>0</v>
          </cell>
          <cell r="F666">
            <v>48468.904999999999</v>
          </cell>
          <cell r="I666">
            <v>20693.881000000001</v>
          </cell>
        </row>
        <row r="667">
          <cell r="A667">
            <v>751037</v>
          </cell>
          <cell r="B667" t="str">
            <v>TRANSPORTE, FLETES Y ACARREOS</v>
          </cell>
          <cell r="C667">
            <v>9104.1509999999998</v>
          </cell>
          <cell r="D667">
            <v>5045.9960000000001</v>
          </cell>
          <cell r="E667">
            <v>0</v>
          </cell>
          <cell r="F667">
            <v>14150.147000000001</v>
          </cell>
          <cell r="I667">
            <v>5045.9960000000001</v>
          </cell>
        </row>
        <row r="668">
          <cell r="A668">
            <v>751090</v>
          </cell>
          <cell r="B668" t="str">
            <v>OTROS COSTOS GENERALES</v>
          </cell>
          <cell r="C668">
            <v>583573.304</v>
          </cell>
          <cell r="D668">
            <v>206628.48499999999</v>
          </cell>
          <cell r="E668">
            <v>0</v>
          </cell>
          <cell r="F668">
            <v>790201.78899999999</v>
          </cell>
          <cell r="I668">
            <v>206628.48499999999</v>
          </cell>
        </row>
        <row r="669">
          <cell r="A669">
            <v>75109001</v>
          </cell>
          <cell r="B669" t="str">
            <v>COSTO DE ENEGÍA ELECTRICA A DEPENDENCIAS</v>
          </cell>
          <cell r="C669">
            <v>293230.53200000001</v>
          </cell>
          <cell r="D669">
            <v>114626.53200000001</v>
          </cell>
          <cell r="E669">
            <v>0</v>
          </cell>
          <cell r="F669">
            <v>407857.06400000001</v>
          </cell>
          <cell r="I669">
            <v>114626.53200000001</v>
          </cell>
        </row>
        <row r="670">
          <cell r="A670">
            <v>75109002</v>
          </cell>
          <cell r="B670" t="str">
            <v>COSTO DE ENERGÍA ELECTRICA A TRABAJADORES</v>
          </cell>
          <cell r="C670">
            <v>242086.9</v>
          </cell>
          <cell r="D670">
            <v>76819.536999999997</v>
          </cell>
          <cell r="E670">
            <v>0</v>
          </cell>
          <cell r="F670">
            <v>318906.43699999998</v>
          </cell>
          <cell r="I670">
            <v>76819.536999999997</v>
          </cell>
        </row>
        <row r="671">
          <cell r="A671">
            <v>75109004</v>
          </cell>
          <cell r="B671" t="str">
            <v>COSTO ALUMBRADO PUBLICO CONVENIOS</v>
          </cell>
          <cell r="C671">
            <v>24074.721000000001</v>
          </cell>
          <cell r="D671">
            <v>466.262</v>
          </cell>
          <cell r="E671">
            <v>0</v>
          </cell>
          <cell r="F671">
            <v>24540.983</v>
          </cell>
          <cell r="I671">
            <v>466.262</v>
          </cell>
        </row>
        <row r="672">
          <cell r="A672">
            <v>75109005</v>
          </cell>
          <cell r="B672" t="str">
            <v>COSTOS DE OBRAS VARIAS PARA TERCEROS</v>
          </cell>
          <cell r="C672">
            <v>24181.151000000002</v>
          </cell>
          <cell r="D672">
            <v>14716.154</v>
          </cell>
          <cell r="E672">
            <v>0</v>
          </cell>
          <cell r="F672">
            <v>38897.305</v>
          </cell>
          <cell r="I672">
            <v>14716.154</v>
          </cell>
        </row>
        <row r="673">
          <cell r="A673">
            <v>7515</v>
          </cell>
          <cell r="B673" t="str">
            <v>DEPRECIACIONES</v>
          </cell>
          <cell r="C673">
            <v>3084135.2871599998</v>
          </cell>
          <cell r="D673">
            <v>1031239.64915</v>
          </cell>
          <cell r="E673">
            <v>11868.8809</v>
          </cell>
          <cell r="F673">
            <v>4103506.05541</v>
          </cell>
          <cell r="I673">
            <v>1019370.76825</v>
          </cell>
        </row>
        <row r="674">
          <cell r="A674">
            <v>751501</v>
          </cell>
          <cell r="B674" t="str">
            <v>DEPRECIACIÓN EDIFICACIONES</v>
          </cell>
          <cell r="C674">
            <v>42039.443729999999</v>
          </cell>
          <cell r="D674">
            <v>14013.14791</v>
          </cell>
          <cell r="E674">
            <v>0</v>
          </cell>
          <cell r="F674">
            <v>56052.591639999999</v>
          </cell>
          <cell r="I674">
            <v>14013.14791</v>
          </cell>
        </row>
        <row r="675">
          <cell r="A675">
            <v>751502</v>
          </cell>
          <cell r="B675" t="str">
            <v>DEPRECIACIONES PLANTAS, DUCTOS Y TÚNELES</v>
          </cell>
          <cell r="C675">
            <v>504467.72401999997</v>
          </cell>
          <cell r="D675">
            <v>186908.84888999999</v>
          </cell>
          <cell r="E675">
            <v>5404.7547500000001</v>
          </cell>
          <cell r="F675">
            <v>685971.81816000002</v>
          </cell>
          <cell r="I675">
            <v>181504.09414</v>
          </cell>
        </row>
        <row r="676">
          <cell r="A676">
            <v>751503</v>
          </cell>
          <cell r="B676" t="str">
            <v>DEPRECIACIÓN REDES, LÍNEAS, CABLES</v>
          </cell>
          <cell r="C676">
            <v>2296641.9342199997</v>
          </cell>
          <cell r="D676">
            <v>738415.27980999998</v>
          </cell>
          <cell r="E676">
            <v>3014.6333300000001</v>
          </cell>
          <cell r="F676">
            <v>3032042.5806999998</v>
          </cell>
          <cell r="I676">
            <v>735400.64648</v>
          </cell>
        </row>
        <row r="677">
          <cell r="A677">
            <v>751504</v>
          </cell>
          <cell r="B677" t="str">
            <v>DEPRECIACIÓN MAQUINARIA Y EQUIPO</v>
          </cell>
          <cell r="C677">
            <v>66144.195930000002</v>
          </cell>
          <cell r="D677">
            <v>24982.49638</v>
          </cell>
          <cell r="E677">
            <v>1150.9566</v>
          </cell>
          <cell r="F677">
            <v>89975.735709999994</v>
          </cell>
          <cell r="I677">
            <v>23831.539779999999</v>
          </cell>
        </row>
        <row r="678">
          <cell r="A678">
            <v>751506</v>
          </cell>
          <cell r="B678" t="str">
            <v>DEPRECIACIÓN MUEBLES, ENSERES Y EQUIPO DE OFICINA</v>
          </cell>
          <cell r="C678">
            <v>14243.254510000001</v>
          </cell>
          <cell r="D678">
            <v>4253.9217800000006</v>
          </cell>
          <cell r="E678">
            <v>0</v>
          </cell>
          <cell r="F678">
            <v>18497.176289999999</v>
          </cell>
          <cell r="I678">
            <v>4253.9217800000006</v>
          </cell>
        </row>
        <row r="679">
          <cell r="A679">
            <v>751507</v>
          </cell>
          <cell r="B679" t="str">
            <v>DEPRECIACIÓN EQUIPO DE COMUNICACIÓN Y COMPUTACIÓN</v>
          </cell>
          <cell r="C679">
            <v>91162.578299999994</v>
          </cell>
          <cell r="D679">
            <v>34450.167200000004</v>
          </cell>
          <cell r="E679">
            <v>13.8004</v>
          </cell>
          <cell r="F679">
            <v>125598.9451</v>
          </cell>
          <cell r="I679">
            <v>34436.366800000003</v>
          </cell>
        </row>
        <row r="680">
          <cell r="A680">
            <v>751509</v>
          </cell>
          <cell r="B680" t="str">
            <v>DEPRECIACIÓN EQUIPO DE TRANSPORTE, TRACCIÓN Y ELEVACIÓN</v>
          </cell>
          <cell r="C680">
            <v>69436.156450000009</v>
          </cell>
          <cell r="D680">
            <v>28215.787179999999</v>
          </cell>
          <cell r="E680">
            <v>2284.7358199999999</v>
          </cell>
          <cell r="F680">
            <v>95367.207810000007</v>
          </cell>
          <cell r="I680">
            <v>25931.051359999998</v>
          </cell>
        </row>
        <row r="681">
          <cell r="A681">
            <v>7517</v>
          </cell>
          <cell r="B681" t="str">
            <v>ARRENDAMIENTOS</v>
          </cell>
          <cell r="C681">
            <v>39661.442999999999</v>
          </cell>
          <cell r="D681">
            <v>7569.9520000000002</v>
          </cell>
          <cell r="E681">
            <v>0</v>
          </cell>
          <cell r="F681">
            <v>47231.394999999997</v>
          </cell>
          <cell r="I681">
            <v>7569.9520000000002</v>
          </cell>
        </row>
        <row r="682">
          <cell r="A682">
            <v>751702</v>
          </cell>
          <cell r="B682" t="str">
            <v>CONSTRUCCIONES Y EDIFICACIONES</v>
          </cell>
          <cell r="C682">
            <v>13338.784</v>
          </cell>
          <cell r="D682">
            <v>7569.9520000000002</v>
          </cell>
          <cell r="E682">
            <v>0</v>
          </cell>
          <cell r="F682">
            <v>20908.736000000001</v>
          </cell>
          <cell r="I682">
            <v>7569.9520000000002</v>
          </cell>
        </row>
        <row r="683">
          <cell r="A683">
            <v>751703</v>
          </cell>
          <cell r="B683" t="str">
            <v>MAQUINARIA Y EQUIPO</v>
          </cell>
          <cell r="C683">
            <v>26322.659</v>
          </cell>
          <cell r="D683">
            <v>0</v>
          </cell>
          <cell r="E683">
            <v>0</v>
          </cell>
          <cell r="F683">
            <v>26322.659</v>
          </cell>
          <cell r="I683">
            <v>0</v>
          </cell>
        </row>
        <row r="684">
          <cell r="A684">
            <v>751707</v>
          </cell>
          <cell r="B684" t="str">
            <v>FLOTA Y EQUIPO DE TRANSPORTE</v>
          </cell>
          <cell r="C684">
            <v>0</v>
          </cell>
          <cell r="D684">
            <v>0</v>
          </cell>
          <cell r="E684">
            <v>0</v>
          </cell>
          <cell r="F684">
            <v>0</v>
          </cell>
          <cell r="I684">
            <v>0</v>
          </cell>
        </row>
        <row r="685">
          <cell r="A685">
            <v>7530</v>
          </cell>
          <cell r="B685" t="str">
            <v>COSTO DE BIENES Y SERVICIOS PUBLICOS PARA LA VENTA</v>
          </cell>
          <cell r="C685">
            <v>53771429.368000001</v>
          </cell>
          <cell r="D685">
            <v>36581031.516000003</v>
          </cell>
          <cell r="E685">
            <v>18781407.414999999</v>
          </cell>
          <cell r="F685">
            <v>71571053.468999997</v>
          </cell>
          <cell r="I685">
            <v>17799624.101000004</v>
          </cell>
        </row>
        <row r="686">
          <cell r="A686">
            <v>753001</v>
          </cell>
          <cell r="B686" t="str">
            <v>COMPRAS EN BLOQUE Y/O A LARGO PLAZO</v>
          </cell>
          <cell r="C686">
            <v>53771429.368000001</v>
          </cell>
          <cell r="D686">
            <v>36581031.516000003</v>
          </cell>
          <cell r="E686">
            <v>18781407.414999999</v>
          </cell>
          <cell r="F686">
            <v>71571053.468999997</v>
          </cell>
          <cell r="I686">
            <v>17799624.101000004</v>
          </cell>
        </row>
        <row r="687">
          <cell r="A687">
            <v>75300101</v>
          </cell>
          <cell r="B687" t="str">
            <v>COMPRAS EN BLOQUE Y/O A LARGO PLAZO</v>
          </cell>
          <cell r="C687">
            <v>36267454.034000002</v>
          </cell>
          <cell r="D687">
            <v>25211892.238000002</v>
          </cell>
          <cell r="E687">
            <v>12794186.916999999</v>
          </cell>
          <cell r="F687">
            <v>48685159.354999997</v>
          </cell>
          <cell r="I687">
            <v>12417705.321000002</v>
          </cell>
        </row>
        <row r="688">
          <cell r="A688">
            <v>7530010101</v>
          </cell>
          <cell r="B688" t="str">
            <v>COMPRAS ENERGIA EN BLOQUE MERCADO REGULA</v>
          </cell>
          <cell r="C688">
            <v>32405523.829999998</v>
          </cell>
          <cell r="D688">
            <v>21794642.228999998</v>
          </cell>
          <cell r="E688">
            <v>11066139.442</v>
          </cell>
          <cell r="F688">
            <v>43134026.616999999</v>
          </cell>
          <cell r="I688">
            <v>10728502.786999999</v>
          </cell>
        </row>
        <row r="689">
          <cell r="A689">
            <v>7530010102</v>
          </cell>
          <cell r="B689" t="str">
            <v>COMPRAS ENERGIA EN BLOQUE MERCADO NO REG</v>
          </cell>
          <cell r="C689">
            <v>3861930.2039999999</v>
          </cell>
          <cell r="D689">
            <v>3417250.0090000001</v>
          </cell>
          <cell r="E689">
            <v>1728047.4750000001</v>
          </cell>
          <cell r="F689">
            <v>5551132.7379999999</v>
          </cell>
          <cell r="I689">
            <v>1689202.534</v>
          </cell>
        </row>
        <row r="690">
          <cell r="A690">
            <v>753002</v>
          </cell>
          <cell r="B690" t="str">
            <v>COMPRAS EN BOLSA Y/O CORTO PLAZO</v>
          </cell>
          <cell r="C690">
            <v>4276737.693</v>
          </cell>
          <cell r="D690">
            <v>2685751.0150000001</v>
          </cell>
          <cell r="E690">
            <v>1366544.1470000001</v>
          </cell>
          <cell r="F690">
            <v>5595944.5609999998</v>
          </cell>
          <cell r="I690">
            <v>1319206.868</v>
          </cell>
        </row>
        <row r="691">
          <cell r="A691">
            <v>75300201</v>
          </cell>
          <cell r="B691" t="str">
            <v>COMPRAS EN BOLSA  Y/O A CORTO PLAZO</v>
          </cell>
          <cell r="C691">
            <v>2043465.209</v>
          </cell>
          <cell r="D691">
            <v>951892.15899999999</v>
          </cell>
          <cell r="E691">
            <v>563760.16799999995</v>
          </cell>
          <cell r="F691">
            <v>2431597.2000000002</v>
          </cell>
          <cell r="I691">
            <v>388131.99100000004</v>
          </cell>
        </row>
        <row r="692">
          <cell r="A692">
            <v>7530020101</v>
          </cell>
          <cell r="B692" t="str">
            <v>COMPRA ENERGIA EN BOLSA CP MERCADO REGUL</v>
          </cell>
          <cell r="C692">
            <v>804605.02399999998</v>
          </cell>
          <cell r="D692">
            <v>504132.59299999999</v>
          </cell>
          <cell r="E692">
            <v>125901.213</v>
          </cell>
          <cell r="F692">
            <v>1182836.4040000001</v>
          </cell>
          <cell r="I692">
            <v>378231.38</v>
          </cell>
        </row>
        <row r="693">
          <cell r="A693">
            <v>7530020102</v>
          </cell>
          <cell r="B693" t="str">
            <v>COMPRA ENERGIA EN BOLSA CP MERCAD NO REG</v>
          </cell>
          <cell r="C693">
            <v>1238860.1850000001</v>
          </cell>
          <cell r="D693">
            <v>447759.56599999999</v>
          </cell>
          <cell r="E693">
            <v>437858.95500000002</v>
          </cell>
          <cell r="F693">
            <v>1248760.7960000001</v>
          </cell>
          <cell r="I693">
            <v>9900.6109999999753</v>
          </cell>
        </row>
        <row r="694">
          <cell r="A694">
            <v>75300202</v>
          </cell>
          <cell r="B694" t="str">
            <v>SERVICIOS SIC Y CND</v>
          </cell>
          <cell r="C694">
            <v>144838.179</v>
          </cell>
          <cell r="D694">
            <v>96469.418000000005</v>
          </cell>
          <cell r="E694">
            <v>48532.135999999999</v>
          </cell>
          <cell r="F694">
            <v>192775.46100000001</v>
          </cell>
          <cell r="I694">
            <v>47937.282000000007</v>
          </cell>
        </row>
        <row r="695">
          <cell r="A695">
            <v>7530020201</v>
          </cell>
          <cell r="B695" t="str">
            <v>SERVICIOS SIC Y CND MERCADO REGULADO</v>
          </cell>
          <cell r="C695">
            <v>118819.841</v>
          </cell>
          <cell r="D695">
            <v>79349.872000000003</v>
          </cell>
          <cell r="E695">
            <v>39414.038999999997</v>
          </cell>
          <cell r="F695">
            <v>158755.674</v>
          </cell>
          <cell r="I695">
            <v>39935.833000000006</v>
          </cell>
        </row>
        <row r="696">
          <cell r="A696">
            <v>7530020202</v>
          </cell>
          <cell r="B696" t="str">
            <v>SERVICIOS SIC Y CND MERCADO NO REGULADO</v>
          </cell>
          <cell r="C696">
            <v>26018.338</v>
          </cell>
          <cell r="D696">
            <v>17119.545999999998</v>
          </cell>
          <cell r="E696">
            <v>9118.0969999999998</v>
          </cell>
          <cell r="F696">
            <v>34019.786999999997</v>
          </cell>
          <cell r="I696">
            <v>8001.4489999999987</v>
          </cell>
        </row>
        <row r="697">
          <cell r="A697">
            <v>75300203</v>
          </cell>
          <cell r="B697" t="str">
            <v>RESTRICCIONES Y DESVIACIONES</v>
          </cell>
          <cell r="C697">
            <v>2088434.3049999999</v>
          </cell>
          <cell r="D697">
            <v>1637389.4380000001</v>
          </cell>
          <cell r="E697">
            <v>754251.84299999999</v>
          </cell>
          <cell r="F697">
            <v>2971571.9</v>
          </cell>
          <cell r="I697">
            <v>883137.59500000009</v>
          </cell>
        </row>
        <row r="698">
          <cell r="A698">
            <v>7530020301</v>
          </cell>
          <cell r="B698" t="str">
            <v>RESTRICCIONES Y DESVIAC  MERCADO REGULAD</v>
          </cell>
          <cell r="C698">
            <v>1714323.105</v>
          </cell>
          <cell r="D698">
            <v>1347021.8330000001</v>
          </cell>
          <cell r="E698">
            <v>612544.88600000006</v>
          </cell>
          <cell r="F698">
            <v>2448800.0520000001</v>
          </cell>
          <cell r="I698">
            <v>734476.94700000004</v>
          </cell>
        </row>
        <row r="699">
          <cell r="A699">
            <v>7530020302</v>
          </cell>
          <cell r="B699" t="str">
            <v>RESTRICCIONES Y DESVIAC  MERCADO NO REGU</v>
          </cell>
          <cell r="C699">
            <v>374111.2</v>
          </cell>
          <cell r="D699">
            <v>290367.60499999998</v>
          </cell>
          <cell r="E699">
            <v>141706.95699999999</v>
          </cell>
          <cell r="F699">
            <v>522771.848</v>
          </cell>
          <cell r="I699">
            <v>148660.64799999999</v>
          </cell>
        </row>
        <row r="700">
          <cell r="A700">
            <v>753004</v>
          </cell>
          <cell r="B700" t="str">
            <v>COSTO POR CONEXIÓN</v>
          </cell>
          <cell r="C700">
            <v>1184644.82</v>
          </cell>
          <cell r="D700">
            <v>858466.47400000005</v>
          </cell>
          <cell r="E700">
            <v>385129.446</v>
          </cell>
          <cell r="F700">
            <v>1657981.848</v>
          </cell>
          <cell r="I700">
            <v>473337.02800000005</v>
          </cell>
        </row>
        <row r="701">
          <cell r="A701">
            <v>75300401</v>
          </cell>
          <cell r="B701" t="str">
            <v>COSTOS POR CONEXION</v>
          </cell>
          <cell r="C701">
            <v>1184644.82</v>
          </cell>
          <cell r="D701">
            <v>858466.47400000005</v>
          </cell>
          <cell r="E701">
            <v>385129.446</v>
          </cell>
          <cell r="F701">
            <v>1657981.848</v>
          </cell>
          <cell r="I701">
            <v>473337.02800000005</v>
          </cell>
        </row>
        <row r="702">
          <cell r="A702">
            <v>753005</v>
          </cell>
          <cell r="B702" t="str">
            <v>USO DE LINEAS REDES Y DUCTOS</v>
          </cell>
          <cell r="C702">
            <v>12042592.821</v>
          </cell>
          <cell r="D702">
            <v>7824921.7889999999</v>
          </cell>
          <cell r="E702">
            <v>4235546.9050000003</v>
          </cell>
          <cell r="F702">
            <v>15631967.705</v>
          </cell>
          <cell r="I702">
            <v>3589374.8839999996</v>
          </cell>
        </row>
        <row r="703">
          <cell r="A703">
            <v>75300501</v>
          </cell>
          <cell r="B703" t="str">
            <v>SISTEMA DE DISTRIBUCIÓN LOCAL (SDL)</v>
          </cell>
          <cell r="C703">
            <v>17621.103999999999</v>
          </cell>
          <cell r="D703">
            <v>13000.416999999999</v>
          </cell>
          <cell r="E703">
            <v>5710.0079999999998</v>
          </cell>
          <cell r="F703">
            <v>24911.512999999999</v>
          </cell>
          <cell r="I703">
            <v>7290.4089999999997</v>
          </cell>
        </row>
        <row r="704">
          <cell r="A704">
            <v>75300502</v>
          </cell>
          <cell r="B704" t="str">
            <v>SERVICIO DE TRANSMISIÓN NACIONAL (STN)</v>
          </cell>
          <cell r="C704">
            <v>6810040.3200000003</v>
          </cell>
          <cell r="D704">
            <v>4286719.2280000001</v>
          </cell>
          <cell r="E704">
            <v>2371027.798</v>
          </cell>
          <cell r="F704">
            <v>8725731.75</v>
          </cell>
          <cell r="I704">
            <v>1915691.4300000002</v>
          </cell>
        </row>
        <row r="705">
          <cell r="A705">
            <v>7530050201</v>
          </cell>
          <cell r="B705" t="str">
            <v>SISTEMA TRANSM NAL (STN) MERCADO REGULAD</v>
          </cell>
          <cell r="C705">
            <v>5539679.9230000004</v>
          </cell>
          <cell r="D705">
            <v>3488402.301</v>
          </cell>
          <cell r="E705">
            <v>1913920.5249999999</v>
          </cell>
          <cell r="F705">
            <v>7114161.699</v>
          </cell>
          <cell r="I705">
            <v>1574481.7760000001</v>
          </cell>
        </row>
        <row r="706">
          <cell r="A706">
            <v>7530050202</v>
          </cell>
          <cell r="B706" t="str">
            <v>SISTEMA TRANSM NAL (STN) MERCADO NO REGU</v>
          </cell>
          <cell r="C706">
            <v>1182679.1680000001</v>
          </cell>
          <cell r="D706">
            <v>736669.80700000003</v>
          </cell>
          <cell r="E706">
            <v>428802.82900000003</v>
          </cell>
          <cell r="F706">
            <v>1490546.1459999999</v>
          </cell>
          <cell r="I706">
            <v>307866.978</v>
          </cell>
        </row>
        <row r="707">
          <cell r="A707">
            <v>7530050203</v>
          </cell>
          <cell r="B707" t="str">
            <v>COSTO DISTRIB  STN,STR (LAC-FAER-PRONE)</v>
          </cell>
          <cell r="C707">
            <v>87681.229000000007</v>
          </cell>
          <cell r="D707">
            <v>61647.12</v>
          </cell>
          <cell r="E707">
            <v>28304.444</v>
          </cell>
          <cell r="F707">
            <v>121023.905</v>
          </cell>
          <cell r="I707">
            <v>33342.676000000007</v>
          </cell>
        </row>
        <row r="708">
          <cell r="A708">
            <v>75300503</v>
          </cell>
          <cell r="B708" t="str">
            <v>SISTEMA DE TRASNMISION REGIONAL (STR)</v>
          </cell>
          <cell r="C708">
            <v>5214931.3969999999</v>
          </cell>
          <cell r="D708">
            <v>3525202.1439999999</v>
          </cell>
          <cell r="E708">
            <v>1858809.0989999999</v>
          </cell>
          <cell r="F708">
            <v>6881324.4419999998</v>
          </cell>
          <cell r="I708">
            <v>1666393.0449999999</v>
          </cell>
        </row>
        <row r="709">
          <cell r="A709">
            <v>7530050301</v>
          </cell>
          <cell r="B709" t="str">
            <v>SISTEMA TRANSM REG (STR) MERCADO REGULAD</v>
          </cell>
          <cell r="C709">
            <v>4297677.091</v>
          </cell>
          <cell r="D709">
            <v>2909080.54</v>
          </cell>
          <cell r="E709">
            <v>1518580.024</v>
          </cell>
          <cell r="F709">
            <v>5688177.6069999998</v>
          </cell>
          <cell r="I709">
            <v>1390500.5160000001</v>
          </cell>
        </row>
        <row r="710">
          <cell r="A710">
            <v>7530050302</v>
          </cell>
          <cell r="B710" t="str">
            <v>SISTEMA TRANSM REG (STR) MERCADO NO REGU</v>
          </cell>
          <cell r="C710">
            <v>917254.30599999998</v>
          </cell>
          <cell r="D710">
            <v>616121.60400000005</v>
          </cell>
          <cell r="E710">
            <v>340229.07500000001</v>
          </cell>
          <cell r="F710">
            <v>1193146.835</v>
          </cell>
          <cell r="I710">
            <v>275892.52900000004</v>
          </cell>
        </row>
        <row r="711">
          <cell r="A711">
            <v>753513</v>
          </cell>
          <cell r="B711" t="str">
            <v>COMITE DE ESTRATIFICACION LEY 505 /1999</v>
          </cell>
          <cell r="C711">
            <v>10068.069</v>
          </cell>
          <cell r="D711">
            <v>0</v>
          </cell>
          <cell r="E711">
            <v>0</v>
          </cell>
          <cell r="F711">
            <v>10068.069</v>
          </cell>
          <cell r="I711">
            <v>0</v>
          </cell>
        </row>
        <row r="712">
          <cell r="A712">
            <v>7540</v>
          </cell>
          <cell r="B712" t="str">
            <v>ORDENES Y CONTRATOS DE MANTENIMIENTO Y REPARACIONES</v>
          </cell>
          <cell r="C712">
            <v>3017154.0651799999</v>
          </cell>
          <cell r="D712">
            <v>1114197.9366600001</v>
          </cell>
          <cell r="E712">
            <v>263552.94201</v>
          </cell>
          <cell r="F712">
            <v>3867799.0598299997</v>
          </cell>
          <cell r="I712">
            <v>850644.99465000012</v>
          </cell>
        </row>
        <row r="713">
          <cell r="A713">
            <v>754001</v>
          </cell>
          <cell r="B713" t="str">
            <v>MANTENIMIENTO DE CONSTRUCCIONES Y EDIFICACIONES</v>
          </cell>
          <cell r="C713">
            <v>89033.031000000003</v>
          </cell>
          <cell r="D713">
            <v>2304.3910000000001</v>
          </cell>
          <cell r="E713">
            <v>0</v>
          </cell>
          <cell r="F713">
            <v>91337.422000000006</v>
          </cell>
          <cell r="I713">
            <v>2304.3910000000001</v>
          </cell>
        </row>
        <row r="714">
          <cell r="A714">
            <v>754002</v>
          </cell>
          <cell r="B714" t="str">
            <v>MANTENIMIENTO MAQUINARIA Y EQUIPO</v>
          </cell>
          <cell r="C714">
            <v>143772.14000000001</v>
          </cell>
          <cell r="D714">
            <v>55454.302000000003</v>
          </cell>
          <cell r="E714">
            <v>91782.911999999997</v>
          </cell>
          <cell r="F714">
            <v>107443.53</v>
          </cell>
          <cell r="I714">
            <v>-36328.609999999993</v>
          </cell>
        </row>
        <row r="715">
          <cell r="A715">
            <v>754003</v>
          </cell>
          <cell r="B715" t="str">
            <v>MANTENIMIENTO DE EQUIPO DE OFICINA</v>
          </cell>
          <cell r="C715">
            <v>2711.6</v>
          </cell>
          <cell r="D715">
            <v>2265</v>
          </cell>
          <cell r="E715">
            <v>0</v>
          </cell>
          <cell r="F715">
            <v>4976.6000000000004</v>
          </cell>
          <cell r="I715">
            <v>2265</v>
          </cell>
        </row>
        <row r="716">
          <cell r="A716">
            <v>754004</v>
          </cell>
          <cell r="B716" t="str">
            <v>MANTENIMIENTO DE EQUIPO COMPUTACIÓN Y COMUNICACIÓN</v>
          </cell>
          <cell r="C716">
            <v>66319.270999999993</v>
          </cell>
          <cell r="D716">
            <v>11055.148999999999</v>
          </cell>
          <cell r="E716">
            <v>0</v>
          </cell>
          <cell r="F716">
            <v>77374.42</v>
          </cell>
          <cell r="I716">
            <v>11055.148999999999</v>
          </cell>
        </row>
        <row r="717">
          <cell r="A717">
            <v>754005</v>
          </cell>
          <cell r="B717" t="str">
            <v>MANTENIMIENTO EQUIPO DE TRANSPORTE, TRACCIÓN Y ELEVACIÓN</v>
          </cell>
          <cell r="C717">
            <v>25063.666000000001</v>
          </cell>
          <cell r="D717">
            <v>6347.5929999999998</v>
          </cell>
          <cell r="E717">
            <v>4.0000000000000001E-3</v>
          </cell>
          <cell r="F717">
            <v>31411.255000000001</v>
          </cell>
          <cell r="I717">
            <v>6347.5889999999999</v>
          </cell>
        </row>
        <row r="718">
          <cell r="A718">
            <v>754007</v>
          </cell>
          <cell r="B718" t="str">
            <v>MANTENIMIENTO LÍNEAS, REDES Y DUCTOS</v>
          </cell>
          <cell r="C718">
            <v>2476594.48318</v>
          </cell>
          <cell r="D718">
            <v>1023719.08766</v>
          </cell>
          <cell r="E718">
            <v>171770.02601</v>
          </cell>
          <cell r="F718">
            <v>3328543.54483</v>
          </cell>
          <cell r="I718">
            <v>851949.06164999993</v>
          </cell>
        </row>
        <row r="719">
          <cell r="A719">
            <v>75400701</v>
          </cell>
          <cell r="B719" t="str">
            <v>MANTENIMIENTO LÍNEAS DE TRANSMISIÓN</v>
          </cell>
          <cell r="C719">
            <v>20750.574000000001</v>
          </cell>
          <cell r="D719">
            <v>16055.413</v>
          </cell>
          <cell r="E719">
            <v>0</v>
          </cell>
          <cell r="F719">
            <v>36805.987000000001</v>
          </cell>
          <cell r="I719">
            <v>16055.413</v>
          </cell>
        </row>
        <row r="720">
          <cell r="A720">
            <v>75400702</v>
          </cell>
          <cell r="B720" t="str">
            <v>MANTENIMIENTO LÍNEAS DE SUBTRANSMISIÓN</v>
          </cell>
          <cell r="C720">
            <v>45721.508999999998</v>
          </cell>
          <cell r="D720">
            <v>26560.582999999999</v>
          </cell>
          <cell r="E720">
            <v>0</v>
          </cell>
          <cell r="F720">
            <v>72282.092000000004</v>
          </cell>
          <cell r="I720">
            <v>26560.582999999999</v>
          </cell>
        </row>
        <row r="721">
          <cell r="A721">
            <v>75400703</v>
          </cell>
          <cell r="B721" t="str">
            <v>MANTENIMIENTO REDES PRIMARIAS</v>
          </cell>
          <cell r="C721">
            <v>1910892.57718</v>
          </cell>
          <cell r="D721">
            <v>554744.39865999995</v>
          </cell>
          <cell r="E721">
            <v>171770.02601</v>
          </cell>
          <cell r="F721">
            <v>2293866.9498299998</v>
          </cell>
          <cell r="I721">
            <v>382974.37264999992</v>
          </cell>
        </row>
        <row r="722">
          <cell r="A722">
            <v>75400704</v>
          </cell>
          <cell r="B722" t="str">
            <v>MANTENIMIENTO REDES SECUNDARÍAS</v>
          </cell>
          <cell r="C722">
            <v>443541.42499999999</v>
          </cell>
          <cell r="D722">
            <v>216652.94200000001</v>
          </cell>
          <cell r="E722">
            <v>0</v>
          </cell>
          <cell r="F722">
            <v>660194.36699999997</v>
          </cell>
          <cell r="I722">
            <v>216652.94200000001</v>
          </cell>
        </row>
        <row r="723">
          <cell r="A723">
            <v>75400705</v>
          </cell>
          <cell r="B723" t="str">
            <v>MANTENIMIENTO ALUMBRADO PÚBLICO</v>
          </cell>
          <cell r="C723">
            <v>17322.128000000001</v>
          </cell>
          <cell r="D723">
            <v>205370.61600000001</v>
          </cell>
          <cell r="E723">
            <v>0</v>
          </cell>
          <cell r="F723">
            <v>222692.74400000001</v>
          </cell>
          <cell r="I723">
            <v>205370.61600000001</v>
          </cell>
        </row>
        <row r="724">
          <cell r="A724">
            <v>75400706</v>
          </cell>
          <cell r="B724" t="str">
            <v>MANTENIMIENTO SUBESTACIONES</v>
          </cell>
          <cell r="C724">
            <v>38366.269999999997</v>
          </cell>
          <cell r="D724">
            <v>4335.1350000000002</v>
          </cell>
          <cell r="E724">
            <v>0</v>
          </cell>
          <cell r="F724">
            <v>42701.404999999999</v>
          </cell>
          <cell r="I724">
            <v>4335.1350000000002</v>
          </cell>
        </row>
        <row r="725">
          <cell r="A725">
            <v>754009</v>
          </cell>
          <cell r="B725" t="str">
            <v>REPARACIONES DE CONSTRUCCIONES Y EDIFICACIONES</v>
          </cell>
          <cell r="C725">
            <v>34332.724999999999</v>
          </cell>
          <cell r="D725">
            <v>13052.414000000001</v>
          </cell>
          <cell r="E725">
            <v>0</v>
          </cell>
          <cell r="F725">
            <v>47385.139000000003</v>
          </cell>
          <cell r="I725">
            <v>13052.414000000001</v>
          </cell>
        </row>
        <row r="726">
          <cell r="A726">
            <v>754010</v>
          </cell>
          <cell r="B726" t="str">
            <v>REPARACIONES DE MAQUINARIA Y EQUIPO</v>
          </cell>
          <cell r="C726">
            <v>126259.541</v>
          </cell>
          <cell r="D726">
            <v>0</v>
          </cell>
          <cell r="E726">
            <v>0</v>
          </cell>
          <cell r="F726">
            <v>126259.541</v>
          </cell>
          <cell r="I726">
            <v>0</v>
          </cell>
        </row>
        <row r="727">
          <cell r="A727">
            <v>754013</v>
          </cell>
          <cell r="B727" t="str">
            <v>REPARACIONES EQUIPO DE TRANSPORTE, TRACCIÓN Y ELEVACIÓN</v>
          </cell>
          <cell r="C727">
            <v>12800</v>
          </cell>
          <cell r="D727">
            <v>0</v>
          </cell>
          <cell r="E727">
            <v>0</v>
          </cell>
          <cell r="F727">
            <v>12800</v>
          </cell>
          <cell r="I727">
            <v>0</v>
          </cell>
        </row>
        <row r="728">
          <cell r="A728">
            <v>754014</v>
          </cell>
          <cell r="B728" t="str">
            <v>REPARACIÓN DE LÍNEAS, REDES Y DUCTOS</v>
          </cell>
          <cell r="C728">
            <v>0</v>
          </cell>
          <cell r="D728">
            <v>0</v>
          </cell>
          <cell r="E728">
            <v>0</v>
          </cell>
          <cell r="F728">
            <v>0</v>
          </cell>
          <cell r="I728">
            <v>0</v>
          </cell>
        </row>
        <row r="729">
          <cell r="A729">
            <v>754090</v>
          </cell>
          <cell r="B729" t="str">
            <v>OTROS CONTRATOS DE  MANTENIMIENTO Y REPARACIONES</v>
          </cell>
          <cell r="C729">
            <v>40267.608</v>
          </cell>
          <cell r="D729">
            <v>0</v>
          </cell>
          <cell r="E729">
            <v>0</v>
          </cell>
          <cell r="F729">
            <v>40267.608</v>
          </cell>
          <cell r="I729">
            <v>0</v>
          </cell>
        </row>
        <row r="730">
          <cell r="A730">
            <v>7542</v>
          </cell>
          <cell r="B730" t="str">
            <v>HONORARIOS</v>
          </cell>
          <cell r="C730">
            <v>511238.59</v>
          </cell>
          <cell r="D730">
            <v>298567.12</v>
          </cell>
          <cell r="E730">
            <v>0</v>
          </cell>
          <cell r="F730">
            <v>809805.71</v>
          </cell>
          <cell r="I730">
            <v>298567.12</v>
          </cell>
        </row>
        <row r="731">
          <cell r="A731">
            <v>754207</v>
          </cell>
          <cell r="B731" t="str">
            <v>ASESORÍA TÉCNICA</v>
          </cell>
          <cell r="C731">
            <v>154600.74299999999</v>
          </cell>
          <cell r="D731">
            <v>96762.819000000003</v>
          </cell>
          <cell r="E731">
            <v>0</v>
          </cell>
          <cell r="F731">
            <v>251363.56200000001</v>
          </cell>
          <cell r="I731">
            <v>96762.819000000003</v>
          </cell>
        </row>
        <row r="732">
          <cell r="A732">
            <v>754290</v>
          </cell>
          <cell r="B732" t="str">
            <v>OTROS</v>
          </cell>
          <cell r="C732">
            <v>356637.84700000001</v>
          </cell>
          <cell r="D732">
            <v>201804.30100000001</v>
          </cell>
          <cell r="E732">
            <v>0</v>
          </cell>
          <cell r="F732">
            <v>558442.14800000004</v>
          </cell>
          <cell r="I732">
            <v>201804.30100000001</v>
          </cell>
        </row>
        <row r="733">
          <cell r="A733">
            <v>7545</v>
          </cell>
          <cell r="B733" t="str">
            <v>SERVICIOS PÚBLICOS</v>
          </cell>
          <cell r="C733">
            <v>161721.85818000001</v>
          </cell>
          <cell r="D733">
            <v>17778.817999999999</v>
          </cell>
          <cell r="E733">
            <v>0</v>
          </cell>
          <cell r="F733">
            <v>179500.67618000001</v>
          </cell>
          <cell r="I733">
            <v>17778.817999999999</v>
          </cell>
        </row>
        <row r="734">
          <cell r="A734">
            <v>754501</v>
          </cell>
          <cell r="B734" t="str">
            <v>ACUEDUCTO</v>
          </cell>
          <cell r="C734">
            <v>2937.9009999999998</v>
          </cell>
          <cell r="D734">
            <v>677.01800000000003</v>
          </cell>
          <cell r="E734">
            <v>0</v>
          </cell>
          <cell r="F734">
            <v>3614.9189999999999</v>
          </cell>
          <cell r="I734">
            <v>677.01800000000003</v>
          </cell>
        </row>
        <row r="735">
          <cell r="A735">
            <v>754503</v>
          </cell>
          <cell r="B735" t="str">
            <v>ASEO</v>
          </cell>
          <cell r="C735">
            <v>1344.4880000000001</v>
          </cell>
          <cell r="D735">
            <v>433.65199999999999</v>
          </cell>
          <cell r="E735">
            <v>0</v>
          </cell>
          <cell r="F735">
            <v>1778.14</v>
          </cell>
          <cell r="I735">
            <v>433.65199999999999</v>
          </cell>
        </row>
        <row r="736">
          <cell r="A736">
            <v>754505</v>
          </cell>
          <cell r="B736" t="str">
            <v>TELECOMUNICACIONES</v>
          </cell>
          <cell r="C736">
            <v>157439.46918000001</v>
          </cell>
          <cell r="D736">
            <v>16668.148000000001</v>
          </cell>
          <cell r="E736">
            <v>0</v>
          </cell>
          <cell r="F736">
            <v>174107.61718</v>
          </cell>
          <cell r="I736">
            <v>16668.148000000001</v>
          </cell>
        </row>
        <row r="737">
          <cell r="A737">
            <v>7550</v>
          </cell>
          <cell r="B737" t="str">
            <v>MATERIALES Y OTROS COSTOS DE OPERACIÓN</v>
          </cell>
          <cell r="C737">
            <v>657828.18096000003</v>
          </cell>
          <cell r="D737">
            <v>522933.89741000003</v>
          </cell>
          <cell r="E737">
            <v>108803.70343000001</v>
          </cell>
          <cell r="F737">
            <v>1071958.37494</v>
          </cell>
          <cell r="I737">
            <v>414130.19398000004</v>
          </cell>
        </row>
        <row r="738">
          <cell r="A738">
            <v>755001</v>
          </cell>
          <cell r="B738" t="str">
            <v>REPUESTOS PARA VEHÍCULOS</v>
          </cell>
          <cell r="C738">
            <v>1365.741</v>
          </cell>
          <cell r="D738">
            <v>70</v>
          </cell>
          <cell r="E738">
            <v>0</v>
          </cell>
          <cell r="F738">
            <v>1435.741</v>
          </cell>
          <cell r="I738">
            <v>70</v>
          </cell>
        </row>
        <row r="739">
          <cell r="A739">
            <v>755002</v>
          </cell>
          <cell r="B739" t="str">
            <v>LLANTAS Y NEUMÁTICOS</v>
          </cell>
          <cell r="C739">
            <v>4302.2454299999999</v>
          </cell>
          <cell r="D739">
            <v>3861.6679100000001</v>
          </cell>
          <cell r="E739">
            <v>0</v>
          </cell>
          <cell r="F739">
            <v>8163.9133400000001</v>
          </cell>
          <cell r="I739">
            <v>3861.6679100000001</v>
          </cell>
        </row>
        <row r="740">
          <cell r="A740">
            <v>755004</v>
          </cell>
          <cell r="B740" t="str">
            <v>COMBUSTIBLES Y LUBRICANTES</v>
          </cell>
          <cell r="C740">
            <v>62088.148000000001</v>
          </cell>
          <cell r="D740">
            <v>23799.332999999999</v>
          </cell>
          <cell r="E740">
            <v>0</v>
          </cell>
          <cell r="F740">
            <v>85887.481</v>
          </cell>
          <cell r="I740">
            <v>23799.332999999999</v>
          </cell>
        </row>
        <row r="741">
          <cell r="A741">
            <v>75500401</v>
          </cell>
          <cell r="B741" t="str">
            <v>COMBUSTIBLES Y LUBRICANTES</v>
          </cell>
          <cell r="C741">
            <v>61782.748</v>
          </cell>
          <cell r="D741">
            <v>14304.049000000001</v>
          </cell>
          <cell r="E741">
            <v>0</v>
          </cell>
          <cell r="F741">
            <v>76086.797000000006</v>
          </cell>
          <cell r="I741">
            <v>14304.049000000001</v>
          </cell>
        </row>
        <row r="742">
          <cell r="A742">
            <v>75500402</v>
          </cell>
          <cell r="B742" t="str">
            <v>LAVADO Y ENGRASE</v>
          </cell>
          <cell r="C742">
            <v>305.39999999999998</v>
          </cell>
          <cell r="D742">
            <v>9495.2839999999997</v>
          </cell>
          <cell r="E742">
            <v>0</v>
          </cell>
          <cell r="F742">
            <v>9800.6839999999993</v>
          </cell>
          <cell r="I742">
            <v>9495.2839999999997</v>
          </cell>
        </row>
        <row r="743">
          <cell r="A743">
            <v>755013</v>
          </cell>
          <cell r="B743" t="str">
            <v>MATERIALES ELÉCTRICOS</v>
          </cell>
          <cell r="C743">
            <v>233298.14261000001</v>
          </cell>
          <cell r="D743">
            <v>43942.401610000001</v>
          </cell>
          <cell r="E743">
            <v>10838.444539999999</v>
          </cell>
          <cell r="F743">
            <v>266402.09967999998</v>
          </cell>
          <cell r="I743">
            <v>33103.957070000004</v>
          </cell>
        </row>
        <row r="744">
          <cell r="A744">
            <v>755015</v>
          </cell>
          <cell r="B744" t="str">
            <v>COSTOS DE GESTIÓN AMBIENTAL</v>
          </cell>
          <cell r="C744">
            <v>356059.44500000001</v>
          </cell>
          <cell r="D744">
            <v>353295.23599999998</v>
          </cell>
          <cell r="E744">
            <v>0</v>
          </cell>
          <cell r="F744">
            <v>709354.68099999998</v>
          </cell>
          <cell r="I744">
            <v>353295.23599999998</v>
          </cell>
        </row>
        <row r="745">
          <cell r="A745">
            <v>755090</v>
          </cell>
          <cell r="B745" t="str">
            <v>ELEMENTOS DEVOLUTIVOS</v>
          </cell>
          <cell r="C745">
            <v>714.45892000000003</v>
          </cell>
          <cell r="D745">
            <v>97965.258889999997</v>
          </cell>
          <cell r="E745">
            <v>97965.258889999997</v>
          </cell>
          <cell r="F745">
            <v>714.45892000000003</v>
          </cell>
          <cell r="I745">
            <v>0</v>
          </cell>
        </row>
        <row r="746">
          <cell r="A746">
            <v>7560</v>
          </cell>
          <cell r="B746" t="str">
            <v>SEGUROS</v>
          </cell>
          <cell r="C746">
            <v>320474.68698</v>
          </cell>
          <cell r="D746">
            <v>0</v>
          </cell>
          <cell r="E746">
            <v>0</v>
          </cell>
          <cell r="F746">
            <v>320474.68698</v>
          </cell>
          <cell r="I746">
            <v>0</v>
          </cell>
        </row>
        <row r="747">
          <cell r="A747">
            <v>756001</v>
          </cell>
          <cell r="B747" t="str">
            <v>DE MANEJO</v>
          </cell>
          <cell r="C747">
            <v>2200.357</v>
          </cell>
          <cell r="D747">
            <v>0</v>
          </cell>
          <cell r="E747">
            <v>0</v>
          </cell>
          <cell r="F747">
            <v>2200.357</v>
          </cell>
          <cell r="I747">
            <v>0</v>
          </cell>
        </row>
        <row r="748">
          <cell r="A748">
            <v>756002</v>
          </cell>
          <cell r="B748" t="str">
            <v>DE CUMPLIMIENTO</v>
          </cell>
          <cell r="C748">
            <v>77.72</v>
          </cell>
          <cell r="D748">
            <v>0</v>
          </cell>
          <cell r="E748">
            <v>0</v>
          </cell>
          <cell r="F748">
            <v>77.72</v>
          </cell>
          <cell r="I748">
            <v>0</v>
          </cell>
        </row>
        <row r="749">
          <cell r="A749">
            <v>756003</v>
          </cell>
          <cell r="B749" t="str">
            <v>DE CORRIENTE DÉBIL</v>
          </cell>
          <cell r="C749">
            <v>5961.9125999999997</v>
          </cell>
          <cell r="D749">
            <v>0</v>
          </cell>
          <cell r="E749">
            <v>0</v>
          </cell>
          <cell r="F749">
            <v>5961.9125999999997</v>
          </cell>
          <cell r="I749">
            <v>0</v>
          </cell>
        </row>
        <row r="750">
          <cell r="A750">
            <v>756004</v>
          </cell>
          <cell r="B750" t="str">
            <v>SEGURO DE VIDA COLECTIVO</v>
          </cell>
          <cell r="C750">
            <v>10056.036239999999</v>
          </cell>
          <cell r="D750">
            <v>0</v>
          </cell>
          <cell r="E750">
            <v>0</v>
          </cell>
          <cell r="F750">
            <v>10056.036239999999</v>
          </cell>
          <cell r="I750">
            <v>0</v>
          </cell>
        </row>
        <row r="751">
          <cell r="A751">
            <v>756005</v>
          </cell>
          <cell r="B751" t="str">
            <v>DE INCENDIO</v>
          </cell>
          <cell r="C751">
            <v>35054.193460000002</v>
          </cell>
          <cell r="D751">
            <v>0</v>
          </cell>
          <cell r="E751">
            <v>0</v>
          </cell>
          <cell r="F751">
            <v>35054.193460000002</v>
          </cell>
          <cell r="I751">
            <v>0</v>
          </cell>
        </row>
        <row r="752">
          <cell r="A752">
            <v>756007</v>
          </cell>
          <cell r="B752" t="str">
            <v>DE SUSTRACCIÓN Y HURTO</v>
          </cell>
          <cell r="C752">
            <v>2246.30422</v>
          </cell>
          <cell r="D752">
            <v>0</v>
          </cell>
          <cell r="E752">
            <v>0</v>
          </cell>
          <cell r="F752">
            <v>2246.30422</v>
          </cell>
          <cell r="I752">
            <v>0</v>
          </cell>
        </row>
        <row r="753">
          <cell r="A753">
            <v>756008</v>
          </cell>
          <cell r="B753" t="str">
            <v>DE FLOTA Y EQUIPO DE TRANSPORTE</v>
          </cell>
          <cell r="C753">
            <v>35586.932639999999</v>
          </cell>
          <cell r="D753">
            <v>0</v>
          </cell>
          <cell r="E753">
            <v>0</v>
          </cell>
          <cell r="F753">
            <v>35586.932639999999</v>
          </cell>
          <cell r="I753">
            <v>0</v>
          </cell>
        </row>
        <row r="754">
          <cell r="A754">
            <v>756009</v>
          </cell>
          <cell r="B754" t="str">
            <v>DE RESPONSABILIDAD CIVIL Y EXTRACONTRACTUAL</v>
          </cell>
          <cell r="C754">
            <v>61187.380819999998</v>
          </cell>
          <cell r="D754">
            <v>0</v>
          </cell>
          <cell r="E754">
            <v>0</v>
          </cell>
          <cell r="F754">
            <v>61187.380819999998</v>
          </cell>
          <cell r="I754">
            <v>0</v>
          </cell>
        </row>
        <row r="755">
          <cell r="A755">
            <v>756010</v>
          </cell>
          <cell r="B755" t="str">
            <v>DE ROTURA DE MAQUINARIA</v>
          </cell>
          <cell r="C755">
            <v>61994.284700000004</v>
          </cell>
          <cell r="D755">
            <v>0</v>
          </cell>
          <cell r="E755">
            <v>0</v>
          </cell>
          <cell r="F755">
            <v>61994.284700000004</v>
          </cell>
          <cell r="I755">
            <v>0</v>
          </cell>
        </row>
        <row r="756">
          <cell r="A756">
            <v>756090</v>
          </cell>
          <cell r="B756" t="str">
            <v>OTROS SEGUROS</v>
          </cell>
          <cell r="C756">
            <v>106109.5653</v>
          </cell>
          <cell r="D756">
            <v>0</v>
          </cell>
          <cell r="E756">
            <v>0</v>
          </cell>
          <cell r="F756">
            <v>106109.5653</v>
          </cell>
          <cell r="I756">
            <v>0</v>
          </cell>
        </row>
        <row r="757">
          <cell r="A757">
            <v>75609001</v>
          </cell>
          <cell r="B757" t="str">
            <v>SEGURO DAÑOS COMBINADOS</v>
          </cell>
          <cell r="C757">
            <v>106109.5653</v>
          </cell>
          <cell r="D757">
            <v>0</v>
          </cell>
          <cell r="E757">
            <v>0</v>
          </cell>
          <cell r="F757">
            <v>106109.5653</v>
          </cell>
          <cell r="I757">
            <v>0</v>
          </cell>
        </row>
        <row r="758">
          <cell r="A758">
            <v>7565</v>
          </cell>
          <cell r="B758" t="str">
            <v>IMPUESTOS Y TASAS</v>
          </cell>
          <cell r="C758">
            <v>114450.66099999999</v>
          </cell>
          <cell r="D758">
            <v>16231.445</v>
          </cell>
          <cell r="E758">
            <v>0</v>
          </cell>
          <cell r="F758">
            <v>130682.106</v>
          </cell>
          <cell r="I758">
            <v>16231.445</v>
          </cell>
        </row>
        <row r="759">
          <cell r="A759">
            <v>756502</v>
          </cell>
          <cell r="B759" t="str">
            <v>DE TIMBRE</v>
          </cell>
          <cell r="C759">
            <v>0</v>
          </cell>
          <cell r="D759">
            <v>0</v>
          </cell>
          <cell r="E759">
            <v>0</v>
          </cell>
          <cell r="F759">
            <v>0</v>
          </cell>
          <cell r="I759">
            <v>0</v>
          </cell>
        </row>
        <row r="760">
          <cell r="A760">
            <v>756503</v>
          </cell>
          <cell r="B760" t="str">
            <v>PREDIAL</v>
          </cell>
          <cell r="C760">
            <v>89395.255000000005</v>
          </cell>
          <cell r="D760">
            <v>4262.4040000000005</v>
          </cell>
          <cell r="E760">
            <v>0</v>
          </cell>
          <cell r="F760">
            <v>93657.659</v>
          </cell>
          <cell r="I760">
            <v>4262.4040000000005</v>
          </cell>
        </row>
        <row r="761">
          <cell r="A761">
            <v>756590</v>
          </cell>
          <cell r="B761" t="str">
            <v>OTROS IMPUESTOS</v>
          </cell>
          <cell r="C761">
            <v>25055.405999999999</v>
          </cell>
          <cell r="D761">
            <v>11969.040999999999</v>
          </cell>
          <cell r="E761">
            <v>0</v>
          </cell>
          <cell r="F761">
            <v>37024.447</v>
          </cell>
          <cell r="I761">
            <v>11969.040999999999</v>
          </cell>
        </row>
        <row r="762">
          <cell r="A762">
            <v>75659002</v>
          </cell>
          <cell r="B762" t="str">
            <v>IMPUESTOS ASUMIDOS</v>
          </cell>
          <cell r="C762">
            <v>25055.405999999999</v>
          </cell>
          <cell r="D762">
            <v>11928.641</v>
          </cell>
          <cell r="E762">
            <v>0</v>
          </cell>
          <cell r="F762">
            <v>36984.046999999999</v>
          </cell>
          <cell r="I762">
            <v>11928.641</v>
          </cell>
        </row>
        <row r="763">
          <cell r="A763">
            <v>75659004</v>
          </cell>
          <cell r="B763" t="str">
            <v>OTROS IMPUESTOS</v>
          </cell>
          <cell r="C763">
            <v>0</v>
          </cell>
          <cell r="D763">
            <v>40.4</v>
          </cell>
          <cell r="E763">
            <v>0</v>
          </cell>
          <cell r="F763">
            <v>40.4</v>
          </cell>
          <cell r="I763">
            <v>40.4</v>
          </cell>
        </row>
        <row r="764">
          <cell r="A764">
            <v>7570</v>
          </cell>
          <cell r="B764" t="str">
            <v>ÓRDENES Y CONTRATOS POR OTROS  SERVICIOS</v>
          </cell>
          <cell r="C764">
            <v>3421491.9055699999</v>
          </cell>
          <cell r="D764">
            <v>615799.05525999994</v>
          </cell>
          <cell r="E764">
            <v>112144.59658</v>
          </cell>
          <cell r="F764">
            <v>3925146.3642500001</v>
          </cell>
          <cell r="I764">
            <v>503654.45867999992</v>
          </cell>
        </row>
        <row r="765">
          <cell r="A765">
            <v>757001</v>
          </cell>
          <cell r="B765" t="str">
            <v>ASEO</v>
          </cell>
          <cell r="C765">
            <v>56733.864999999998</v>
          </cell>
          <cell r="D765">
            <v>13313.123</v>
          </cell>
          <cell r="E765">
            <v>0</v>
          </cell>
          <cell r="F765">
            <v>70046.987999999998</v>
          </cell>
          <cell r="I765">
            <v>13313.123</v>
          </cell>
        </row>
        <row r="766">
          <cell r="A766">
            <v>757002</v>
          </cell>
          <cell r="B766" t="str">
            <v>VIGILANCIA Y SEGURIDAD</v>
          </cell>
          <cell r="C766">
            <v>353394.66</v>
          </cell>
          <cell r="D766">
            <v>120000</v>
          </cell>
          <cell r="E766">
            <v>0</v>
          </cell>
          <cell r="F766">
            <v>473394.66</v>
          </cell>
          <cell r="I766">
            <v>120000</v>
          </cell>
        </row>
        <row r="767">
          <cell r="A767">
            <v>757003</v>
          </cell>
          <cell r="B767" t="str">
            <v>CASINO Y CAFETERÍA</v>
          </cell>
          <cell r="C767">
            <v>0</v>
          </cell>
          <cell r="D767">
            <v>518.86800000000005</v>
          </cell>
          <cell r="E767">
            <v>0</v>
          </cell>
          <cell r="F767">
            <v>518.86800000000005</v>
          </cell>
          <cell r="I767">
            <v>518.86800000000005</v>
          </cell>
        </row>
        <row r="768">
          <cell r="A768">
            <v>757004</v>
          </cell>
          <cell r="B768" t="str">
            <v>TOMA DE LECTURA</v>
          </cell>
          <cell r="C768">
            <v>241890.25</v>
          </cell>
          <cell r="D768">
            <v>42397.563000000002</v>
          </cell>
          <cell r="E768">
            <v>0</v>
          </cell>
          <cell r="F768">
            <v>284287.81300000002</v>
          </cell>
          <cell r="I768">
            <v>42397.563000000002</v>
          </cell>
        </row>
        <row r="769">
          <cell r="A769">
            <v>757005</v>
          </cell>
          <cell r="B769" t="str">
            <v>ENTREGA DE FACTURAS</v>
          </cell>
          <cell r="C769">
            <v>179457.95</v>
          </cell>
          <cell r="D769">
            <v>61987.061999999998</v>
          </cell>
          <cell r="E769">
            <v>0</v>
          </cell>
          <cell r="F769">
            <v>241445.01199999999</v>
          </cell>
          <cell r="I769">
            <v>61987.061999999998</v>
          </cell>
        </row>
        <row r="770">
          <cell r="A770">
            <v>757008</v>
          </cell>
          <cell r="B770" t="str">
            <v>SUMINISTROS Y SERVICIOS INFORMATICOS</v>
          </cell>
          <cell r="C770">
            <v>99434.777000000002</v>
          </cell>
          <cell r="D770">
            <v>0</v>
          </cell>
          <cell r="E770">
            <v>0</v>
          </cell>
          <cell r="F770">
            <v>99434.777000000002</v>
          </cell>
          <cell r="I770">
            <v>0</v>
          </cell>
        </row>
        <row r="771">
          <cell r="A771">
            <v>757007</v>
          </cell>
          <cell r="B771" t="str">
            <v>ADMINISTRACIÓN DE INFRAESTRUCTURA INFORMÁTICA</v>
          </cell>
          <cell r="C771">
            <v>0</v>
          </cell>
          <cell r="D771">
            <v>0</v>
          </cell>
          <cell r="E771">
            <v>0</v>
          </cell>
          <cell r="F771">
            <v>0</v>
          </cell>
          <cell r="I771">
            <v>0</v>
          </cell>
        </row>
        <row r="772">
          <cell r="A772">
            <v>757009</v>
          </cell>
          <cell r="B772" t="str">
            <v>SERVICIOS DE INSTALACIÓN Y DESINSTALACIÓN</v>
          </cell>
          <cell r="C772">
            <v>1408504.7109400001</v>
          </cell>
          <cell r="D772">
            <v>118569.19048</v>
          </cell>
          <cell r="E772">
            <v>112144.59658</v>
          </cell>
          <cell r="F772">
            <v>1414929.3048399999</v>
          </cell>
          <cell r="I772">
            <v>6424.5939000000071</v>
          </cell>
        </row>
        <row r="773">
          <cell r="A773">
            <v>757090</v>
          </cell>
          <cell r="B773" t="str">
            <v>OTROS CONTRATOS</v>
          </cell>
          <cell r="C773">
            <v>1082075.6926300002</v>
          </cell>
          <cell r="D773">
            <v>259013.24877999999</v>
          </cell>
          <cell r="E773">
            <v>0</v>
          </cell>
          <cell r="F773">
            <v>1341088.94141</v>
          </cell>
          <cell r="I773">
            <v>259013.24877999999</v>
          </cell>
        </row>
        <row r="774">
          <cell r="A774">
            <v>75709001</v>
          </cell>
          <cell r="B774" t="str">
            <v>SERVICIO DE CORTE Y RECONEXIÓN</v>
          </cell>
          <cell r="C774">
            <v>370418.77100000001</v>
          </cell>
          <cell r="D774">
            <v>101396.167</v>
          </cell>
          <cell r="E774">
            <v>0</v>
          </cell>
          <cell r="F774">
            <v>471814.93800000002</v>
          </cell>
          <cell r="I774">
            <v>101396.167</v>
          </cell>
        </row>
        <row r="775">
          <cell r="A775">
            <v>75709002</v>
          </cell>
          <cell r="B775" t="str">
            <v>SERVICIO DE TRANSPORTE</v>
          </cell>
          <cell r="C775">
            <v>295061.56300000002</v>
          </cell>
          <cell r="D775">
            <v>5918.9059999999999</v>
          </cell>
          <cell r="E775">
            <v>0</v>
          </cell>
          <cell r="F775">
            <v>300980.46899999998</v>
          </cell>
          <cell r="I775">
            <v>5918.9059999999999</v>
          </cell>
        </row>
        <row r="776">
          <cell r="A776">
            <v>75709003</v>
          </cell>
          <cell r="B776" t="str">
            <v>SERVICIO DE DIGITALIZACIÓN DE DATOS</v>
          </cell>
          <cell r="C776">
            <v>37862.701000000001</v>
          </cell>
          <cell r="D776">
            <v>26293.453000000001</v>
          </cell>
          <cell r="E776">
            <v>0</v>
          </cell>
          <cell r="F776">
            <v>64156.154000000002</v>
          </cell>
          <cell r="I776">
            <v>26293.453000000001</v>
          </cell>
        </row>
        <row r="777">
          <cell r="A777">
            <v>75709005</v>
          </cell>
          <cell r="B777" t="str">
            <v>CONTRATOS OUTSOURCING</v>
          </cell>
          <cell r="C777">
            <v>204600.23699999999</v>
          </cell>
          <cell r="D777">
            <v>98726.974000000002</v>
          </cell>
          <cell r="E777">
            <v>0</v>
          </cell>
          <cell r="F777">
            <v>303327.21100000001</v>
          </cell>
          <cell r="I777">
            <v>98726.974000000002</v>
          </cell>
        </row>
        <row r="778">
          <cell r="A778">
            <v>75709006</v>
          </cell>
          <cell r="B778" t="str">
            <v>BODEGAJE DE MATERIALES</v>
          </cell>
          <cell r="C778">
            <v>17491.696</v>
          </cell>
          <cell r="D778">
            <v>0</v>
          </cell>
          <cell r="E778">
            <v>0</v>
          </cell>
          <cell r="F778">
            <v>17491.696</v>
          </cell>
          <cell r="I778">
            <v>0</v>
          </cell>
        </row>
        <row r="779">
          <cell r="A779">
            <v>75709007</v>
          </cell>
          <cell r="B779" t="str">
            <v>ALUMBRADO NAVIDEÑO</v>
          </cell>
          <cell r="C779">
            <v>40388.284</v>
          </cell>
          <cell r="D779">
            <v>0</v>
          </cell>
          <cell r="E779">
            <v>0</v>
          </cell>
          <cell r="F779">
            <v>40388.284</v>
          </cell>
          <cell r="I779">
            <v>0</v>
          </cell>
        </row>
        <row r="780">
          <cell r="A780">
            <v>75709008</v>
          </cell>
          <cell r="B780" t="str">
            <v>OTROS GASTOS GENERALES</v>
          </cell>
          <cell r="C780">
            <v>116252.44063</v>
          </cell>
          <cell r="D780">
            <v>26677.748780000002</v>
          </cell>
          <cell r="E780">
            <v>0</v>
          </cell>
          <cell r="F780">
            <v>142930.18940999999</v>
          </cell>
          <cell r="I780">
            <v>26677.748780000002</v>
          </cell>
        </row>
        <row r="781">
          <cell r="A781">
            <v>7595</v>
          </cell>
          <cell r="B781" t="str">
            <v>TRASLADO DE COSTOS (CR)</v>
          </cell>
          <cell r="C781">
            <v>-71021219.746969998</v>
          </cell>
          <cell r="D781">
            <v>0</v>
          </cell>
          <cell r="E781">
            <v>22924630.797389999</v>
          </cell>
          <cell r="F781">
            <v>-93945850.544359997</v>
          </cell>
          <cell r="I781">
            <v>-22924630.797389999</v>
          </cell>
        </row>
        <row r="782">
          <cell r="A782">
            <v>759521</v>
          </cell>
          <cell r="B782" t="str">
            <v>TRASLADO DE COSTOS SERVIC PUBL (CR)</v>
          </cell>
          <cell r="C782">
            <v>-71021219.746969998</v>
          </cell>
          <cell r="D782">
            <v>0</v>
          </cell>
          <cell r="E782">
            <v>22924630.797389999</v>
          </cell>
          <cell r="F782">
            <v>-93945850.544359997</v>
          </cell>
          <cell r="I782">
            <v>-22924630.797389999</v>
          </cell>
        </row>
        <row r="783">
          <cell r="A783">
            <v>8</v>
          </cell>
          <cell r="B783" t="str">
            <v>CUENTAS DE ORDEN DEUDORAS</v>
          </cell>
          <cell r="C783">
            <v>0</v>
          </cell>
          <cell r="D783">
            <v>588613246.05777001</v>
          </cell>
          <cell r="E783">
            <v>588613246.05777001</v>
          </cell>
          <cell r="F783">
            <v>0</v>
          </cell>
          <cell r="I783">
            <v>0</v>
          </cell>
        </row>
        <row r="784">
          <cell r="A784">
            <v>81</v>
          </cell>
          <cell r="B784" t="str">
            <v>DERECHOS CONTINGENTES</v>
          </cell>
          <cell r="C784">
            <v>3754331.952</v>
          </cell>
          <cell r="D784">
            <v>0</v>
          </cell>
          <cell r="E784">
            <v>0</v>
          </cell>
          <cell r="F784">
            <v>3754331.952</v>
          </cell>
          <cell r="I784">
            <v>0</v>
          </cell>
        </row>
        <row r="785">
          <cell r="A785">
            <v>8120</v>
          </cell>
          <cell r="B785" t="str">
            <v>LITIGIOS Y DEMANDAS</v>
          </cell>
          <cell r="C785">
            <v>3754331.952</v>
          </cell>
          <cell r="D785">
            <v>0</v>
          </cell>
          <cell r="E785">
            <v>0</v>
          </cell>
          <cell r="F785">
            <v>3754331.952</v>
          </cell>
          <cell r="I785">
            <v>0</v>
          </cell>
        </row>
        <row r="786">
          <cell r="A786">
            <v>812001</v>
          </cell>
          <cell r="B786" t="str">
            <v>CIVILES</v>
          </cell>
          <cell r="C786">
            <v>1801559.49</v>
          </cell>
          <cell r="D786">
            <v>0</v>
          </cell>
          <cell r="E786">
            <v>0</v>
          </cell>
          <cell r="F786">
            <v>1801559.49</v>
          </cell>
          <cell r="I786">
            <v>0</v>
          </cell>
        </row>
        <row r="787">
          <cell r="A787">
            <v>812003</v>
          </cell>
          <cell r="B787" t="str">
            <v>PENALES</v>
          </cell>
          <cell r="C787">
            <v>146794.89000000001</v>
          </cell>
          <cell r="D787">
            <v>0</v>
          </cell>
          <cell r="E787">
            <v>0</v>
          </cell>
          <cell r="F787">
            <v>146794.89000000001</v>
          </cell>
          <cell r="I787">
            <v>0</v>
          </cell>
        </row>
        <row r="788">
          <cell r="A788">
            <v>812004</v>
          </cell>
          <cell r="B788" t="str">
            <v>ADMINISTRATIVAS</v>
          </cell>
          <cell r="C788">
            <v>1805977.5719999999</v>
          </cell>
          <cell r="D788">
            <v>0</v>
          </cell>
          <cell r="E788">
            <v>0</v>
          </cell>
          <cell r="F788">
            <v>1805977.5719999999</v>
          </cell>
          <cell r="I788">
            <v>0</v>
          </cell>
        </row>
        <row r="789">
          <cell r="A789">
            <v>82</v>
          </cell>
          <cell r="B789" t="str">
            <v>DEUDORAS FISCALES</v>
          </cell>
          <cell r="C789">
            <v>709178102.74956989</v>
          </cell>
          <cell r="D789">
            <v>0</v>
          </cell>
          <cell r="E789">
            <v>0</v>
          </cell>
          <cell r="F789">
            <v>709178102.74956989</v>
          </cell>
          <cell r="I789">
            <v>0</v>
          </cell>
        </row>
        <row r="790">
          <cell r="A790">
            <v>8205</v>
          </cell>
          <cell r="B790" t="str">
            <v>DEUDORAS FISCALES</v>
          </cell>
          <cell r="C790">
            <v>709178102.74956989</v>
          </cell>
          <cell r="D790">
            <v>0</v>
          </cell>
          <cell r="E790">
            <v>0</v>
          </cell>
          <cell r="F790">
            <v>709178102.74956989</v>
          </cell>
          <cell r="I790">
            <v>0</v>
          </cell>
        </row>
        <row r="791">
          <cell r="A791">
            <v>820501</v>
          </cell>
          <cell r="B791" t="str">
            <v>DEUDORAS FISCALES</v>
          </cell>
          <cell r="C791">
            <v>701805808.11856997</v>
          </cell>
          <cell r="D791">
            <v>0</v>
          </cell>
          <cell r="E791">
            <v>0</v>
          </cell>
          <cell r="F791">
            <v>701805808.11856997</v>
          </cell>
          <cell r="I791">
            <v>0</v>
          </cell>
        </row>
        <row r="792">
          <cell r="A792">
            <v>820503</v>
          </cell>
          <cell r="B792" t="str">
            <v>CUENTAS DEL PATRIMONIO</v>
          </cell>
          <cell r="C792">
            <v>7372294.6310000001</v>
          </cell>
          <cell r="D792">
            <v>0</v>
          </cell>
          <cell r="E792">
            <v>0</v>
          </cell>
          <cell r="F792">
            <v>7372294.6310000001</v>
          </cell>
          <cell r="I792">
            <v>0</v>
          </cell>
        </row>
        <row r="793">
          <cell r="A793">
            <v>83</v>
          </cell>
          <cell r="B793" t="str">
            <v>DEUDORAS DE CONTROL</v>
          </cell>
          <cell r="C793">
            <v>556873313.34659994</v>
          </cell>
          <cell r="D793">
            <v>13225004.181770001</v>
          </cell>
          <cell r="E793">
            <v>562422693.81400001</v>
          </cell>
          <cell r="F793">
            <v>7675623.7143700002</v>
          </cell>
          <cell r="I793">
            <v>-549197689.63223004</v>
          </cell>
        </row>
        <row r="794">
          <cell r="A794">
            <v>8315</v>
          </cell>
          <cell r="B794" t="str">
            <v>ACTIVOS DEPRECIADOS</v>
          </cell>
          <cell r="C794">
            <v>1000</v>
          </cell>
          <cell r="D794">
            <v>0</v>
          </cell>
          <cell r="E794">
            <v>0</v>
          </cell>
          <cell r="F794">
            <v>1000</v>
          </cell>
          <cell r="I794">
            <v>0</v>
          </cell>
        </row>
        <row r="795">
          <cell r="A795">
            <v>831510</v>
          </cell>
          <cell r="B795" t="str">
            <v>PROPIEDAD PLANTA Y EQUIPO</v>
          </cell>
          <cell r="C795">
            <v>1000</v>
          </cell>
          <cell r="D795">
            <v>0</v>
          </cell>
          <cell r="E795">
            <v>0</v>
          </cell>
          <cell r="F795">
            <v>1000</v>
          </cell>
          <cell r="I795">
            <v>0</v>
          </cell>
        </row>
        <row r="796">
          <cell r="A796">
            <v>8361</v>
          </cell>
          <cell r="B796" t="str">
            <v>RESPONSABILIDADES</v>
          </cell>
          <cell r="C796">
            <v>9090.4696000000004</v>
          </cell>
          <cell r="D796">
            <v>12779.35677</v>
          </cell>
          <cell r="E796">
            <v>0</v>
          </cell>
          <cell r="F796">
            <v>21869.826370000002</v>
          </cell>
          <cell r="I796">
            <v>12779.35677</v>
          </cell>
        </row>
        <row r="797">
          <cell r="A797">
            <v>836101</v>
          </cell>
          <cell r="B797" t="str">
            <v>RESPONSABILIDADES</v>
          </cell>
          <cell r="C797">
            <v>9090.4696000000004</v>
          </cell>
          <cell r="D797">
            <v>12779.35677</v>
          </cell>
          <cell r="E797">
            <v>0</v>
          </cell>
          <cell r="F797">
            <v>21869.826370000002</v>
          </cell>
          <cell r="I797">
            <v>12779.35677</v>
          </cell>
        </row>
        <row r="798">
          <cell r="A798">
            <v>8390</v>
          </cell>
          <cell r="B798" t="str">
            <v>OTRAS CUENTAS DEUDORAS DE CONTROL</v>
          </cell>
          <cell r="C798">
            <v>556863222.87699997</v>
          </cell>
          <cell r="D798">
            <v>13212224.824999999</v>
          </cell>
          <cell r="E798">
            <v>562422693.81400001</v>
          </cell>
          <cell r="F798">
            <v>7652753.8880000003</v>
          </cell>
          <cell r="I798">
            <v>-549210468.98899996</v>
          </cell>
        </row>
        <row r="799">
          <cell r="A799">
            <v>839001</v>
          </cell>
          <cell r="B799" t="str">
            <v>ACUERDOS DE PAGOS</v>
          </cell>
          <cell r="C799">
            <v>0</v>
          </cell>
          <cell r="D799">
            <v>0</v>
          </cell>
          <cell r="E799">
            <v>0</v>
          </cell>
          <cell r="F799">
            <v>0</v>
          </cell>
          <cell r="I799">
            <v>0</v>
          </cell>
        </row>
        <row r="800">
          <cell r="A800">
            <v>839090</v>
          </cell>
          <cell r="B800" t="str">
            <v>OTRAS CUENTAS DEUDORAS DE CONTROL</v>
          </cell>
          <cell r="C800">
            <v>556863222.87699997</v>
          </cell>
          <cell r="D800">
            <v>13212224.824999999</v>
          </cell>
          <cell r="E800">
            <v>562422693.81400001</v>
          </cell>
          <cell r="F800">
            <v>7652753.8880000003</v>
          </cell>
          <cell r="I800">
            <v>-549210468.98899996</v>
          </cell>
        </row>
        <row r="801">
          <cell r="A801">
            <v>89</v>
          </cell>
          <cell r="B801" t="str">
            <v>DEUDORAS POR CONTRA (CR)</v>
          </cell>
          <cell r="C801">
            <v>-1269805748.0481699</v>
          </cell>
          <cell r="D801">
            <v>575388241.87600005</v>
          </cell>
          <cell r="E801">
            <v>26190552.24377</v>
          </cell>
          <cell r="F801">
            <v>-720608058.41593993</v>
          </cell>
          <cell r="I801">
            <v>549197689.63223004</v>
          </cell>
        </row>
        <row r="802">
          <cell r="A802">
            <v>8905</v>
          </cell>
          <cell r="B802" t="str">
            <v>DERECHOS CONTINGENTES</v>
          </cell>
          <cell r="C802">
            <v>-16173886.168</v>
          </cell>
          <cell r="D802">
            <v>12692551.139</v>
          </cell>
          <cell r="E802">
            <v>272996.92300000001</v>
          </cell>
          <cell r="F802">
            <v>-3754331.952</v>
          </cell>
          <cell r="I802">
            <v>12419554.216</v>
          </cell>
        </row>
        <row r="803">
          <cell r="A803">
            <v>890506</v>
          </cell>
          <cell r="B803" t="str">
            <v>LITIGIOS Y DEMANDAS</v>
          </cell>
          <cell r="C803">
            <v>-16173886.168</v>
          </cell>
          <cell r="D803">
            <v>12692551.139</v>
          </cell>
          <cell r="E803">
            <v>272996.92300000001</v>
          </cell>
          <cell r="F803">
            <v>-3754331.952</v>
          </cell>
          <cell r="I803">
            <v>12419554.216</v>
          </cell>
        </row>
        <row r="804">
          <cell r="A804">
            <v>8910</v>
          </cell>
          <cell r="B804" t="str">
            <v>DEUDORAS FISCALES POR CONTRA (CR)</v>
          </cell>
          <cell r="C804">
            <v>-696758548.53356993</v>
          </cell>
          <cell r="D804">
            <v>272996.92300000001</v>
          </cell>
          <cell r="E804">
            <v>12692551.139</v>
          </cell>
          <cell r="F804">
            <v>-709178102.74956989</v>
          </cell>
          <cell r="I804">
            <v>-12419554.216</v>
          </cell>
        </row>
        <row r="805">
          <cell r="A805">
            <v>891001</v>
          </cell>
          <cell r="B805" t="str">
            <v>DEUDORAS FISCALES POR CONTRA (CR)</v>
          </cell>
          <cell r="C805">
            <v>-696758548.53356993</v>
          </cell>
          <cell r="D805">
            <v>272996.92300000001</v>
          </cell>
          <cell r="E805">
            <v>12692551.139</v>
          </cell>
          <cell r="F805">
            <v>-709178102.74956989</v>
          </cell>
          <cell r="I805">
            <v>-12419554.216</v>
          </cell>
        </row>
        <row r="806">
          <cell r="A806">
            <v>89100101</v>
          </cell>
          <cell r="B806" t="str">
            <v>DEUDORAS FISCALES POR  CONTRA</v>
          </cell>
          <cell r="C806">
            <v>-689386253.90256989</v>
          </cell>
          <cell r="D806">
            <v>272996.92300000001</v>
          </cell>
          <cell r="E806">
            <v>12692551.139</v>
          </cell>
          <cell r="F806">
            <v>-701805808.11856997</v>
          </cell>
          <cell r="I806">
            <v>-12419554.216</v>
          </cell>
        </row>
        <row r="807">
          <cell r="A807">
            <v>89100103</v>
          </cell>
          <cell r="B807" t="str">
            <v>CUENTAS DEL PATRIMONIO</v>
          </cell>
          <cell r="C807">
            <v>-7372294.6310000001</v>
          </cell>
          <cell r="D807">
            <v>0</v>
          </cell>
          <cell r="E807">
            <v>0</v>
          </cell>
          <cell r="F807">
            <v>-7372294.6310000001</v>
          </cell>
          <cell r="I807">
            <v>0</v>
          </cell>
        </row>
        <row r="808">
          <cell r="A808">
            <v>8915</v>
          </cell>
          <cell r="B808" t="str">
            <v>DEUDORAS DE CONTROL POR CONTRA (CR)</v>
          </cell>
          <cell r="C808">
            <v>-556873313.34659994</v>
          </cell>
          <cell r="D808">
            <v>562422693.81400001</v>
          </cell>
          <cell r="E808">
            <v>13225004.181770001</v>
          </cell>
          <cell r="F808">
            <v>-7675623.7143700002</v>
          </cell>
          <cell r="I808">
            <v>549197689.63223004</v>
          </cell>
        </row>
        <row r="809">
          <cell r="A809">
            <v>891506</v>
          </cell>
          <cell r="B809" t="str">
            <v>ACTIVOS DEPRECIADOS AGOTADOS O AMORTIZAD</v>
          </cell>
          <cell r="C809">
            <v>-1000</v>
          </cell>
          <cell r="D809">
            <v>0</v>
          </cell>
          <cell r="E809">
            <v>0</v>
          </cell>
          <cell r="F809">
            <v>-1000</v>
          </cell>
          <cell r="I809">
            <v>0</v>
          </cell>
        </row>
        <row r="810">
          <cell r="A810">
            <v>891521</v>
          </cell>
          <cell r="B810" t="str">
            <v>RESPONSABILIDADES</v>
          </cell>
          <cell r="C810">
            <v>-9090.4696000000004</v>
          </cell>
          <cell r="D810">
            <v>0</v>
          </cell>
          <cell r="E810">
            <v>12779.35677</v>
          </cell>
          <cell r="F810">
            <v>-21869.826370000002</v>
          </cell>
          <cell r="I810">
            <v>-12779.35677</v>
          </cell>
        </row>
        <row r="811">
          <cell r="A811">
            <v>891590</v>
          </cell>
          <cell r="B811" t="str">
            <v>OTRAS  CUENTAS DEUDORAS DE CONTROL (CR)</v>
          </cell>
          <cell r="C811">
            <v>-556863222.87699997</v>
          </cell>
          <cell r="D811">
            <v>562422693.81400001</v>
          </cell>
          <cell r="E811">
            <v>13212224.824999999</v>
          </cell>
          <cell r="F811">
            <v>-7652753.8880000003</v>
          </cell>
          <cell r="I811">
            <v>549210468.98899996</v>
          </cell>
        </row>
        <row r="812">
          <cell r="A812">
            <v>9</v>
          </cell>
          <cell r="B812" t="str">
            <v>CUENTAS DE ORDEN ACREEDORAS</v>
          </cell>
          <cell r="C812">
            <v>0</v>
          </cell>
          <cell r="D812">
            <v>14294887.6064</v>
          </cell>
          <cell r="E812">
            <v>14294887.6064</v>
          </cell>
          <cell r="F812">
            <v>0</v>
          </cell>
          <cell r="I812">
            <v>0</v>
          </cell>
        </row>
        <row r="813">
          <cell r="A813">
            <v>91</v>
          </cell>
          <cell r="B813" t="str">
            <v>RESPONSABILIDADES CONTINGENTES</v>
          </cell>
          <cell r="C813">
            <v>-20641105.945</v>
          </cell>
          <cell r="D813">
            <v>0</v>
          </cell>
          <cell r="E813">
            <v>0</v>
          </cell>
          <cell r="F813">
            <v>-20641105.945</v>
          </cell>
          <cell r="I813">
            <v>0</v>
          </cell>
        </row>
        <row r="814">
          <cell r="A814">
            <v>9120</v>
          </cell>
          <cell r="B814" t="str">
            <v>LITIGIOS Y DEMANDAS</v>
          </cell>
          <cell r="C814">
            <v>-20641105.945</v>
          </cell>
          <cell r="D814">
            <v>0</v>
          </cell>
          <cell r="E814">
            <v>0</v>
          </cell>
          <cell r="F814">
            <v>-20641105.945</v>
          </cell>
          <cell r="I814">
            <v>0</v>
          </cell>
        </row>
        <row r="815">
          <cell r="A815">
            <v>912001</v>
          </cell>
          <cell r="B815" t="str">
            <v>CIVILES</v>
          </cell>
          <cell r="C815">
            <v>-12640062.612</v>
          </cell>
          <cell r="D815">
            <v>0</v>
          </cell>
          <cell r="E815">
            <v>0</v>
          </cell>
          <cell r="F815">
            <v>-12640062.612</v>
          </cell>
          <cell r="I815">
            <v>0</v>
          </cell>
        </row>
        <row r="816">
          <cell r="A816">
            <v>912002</v>
          </cell>
          <cell r="B816" t="str">
            <v>LABORALES</v>
          </cell>
          <cell r="C816">
            <v>-557000</v>
          </cell>
          <cell r="D816">
            <v>0</v>
          </cell>
          <cell r="E816">
            <v>0</v>
          </cell>
          <cell r="F816">
            <v>-557000</v>
          </cell>
          <cell r="I816">
            <v>0</v>
          </cell>
        </row>
        <row r="817">
          <cell r="A817">
            <v>912004</v>
          </cell>
          <cell r="B817" t="str">
            <v>ADMINISTRATIVO</v>
          </cell>
          <cell r="C817">
            <v>-7444043.3329999996</v>
          </cell>
          <cell r="D817">
            <v>0</v>
          </cell>
          <cell r="E817">
            <v>0</v>
          </cell>
          <cell r="F817">
            <v>-7444043.3329999996</v>
          </cell>
          <cell r="I817">
            <v>0</v>
          </cell>
        </row>
        <row r="818">
          <cell r="A818">
            <v>92</v>
          </cell>
          <cell r="B818" t="str">
            <v>ACREEDORAS FISCALES</v>
          </cell>
          <cell r="C818">
            <v>-703875395.52828002</v>
          </cell>
          <cell r="D818">
            <v>0</v>
          </cell>
          <cell r="E818">
            <v>0</v>
          </cell>
          <cell r="F818">
            <v>-703875395.52828002</v>
          </cell>
          <cell r="I818">
            <v>0</v>
          </cell>
        </row>
        <row r="819">
          <cell r="A819">
            <v>9290</v>
          </cell>
          <cell r="B819" t="str">
            <v>ACREEDORAS FISCALES</v>
          </cell>
          <cell r="C819">
            <v>-703875395.52828002</v>
          </cell>
          <cell r="D819">
            <v>0</v>
          </cell>
          <cell r="E819">
            <v>0</v>
          </cell>
          <cell r="F819">
            <v>-703875395.52828002</v>
          </cell>
          <cell r="I819">
            <v>0</v>
          </cell>
        </row>
        <row r="820">
          <cell r="A820">
            <v>929001</v>
          </cell>
          <cell r="B820" t="str">
            <v>ACREEDORAS FISCALES</v>
          </cell>
          <cell r="C820">
            <v>-703875395.52828002</v>
          </cell>
          <cell r="D820">
            <v>0</v>
          </cell>
          <cell r="E820">
            <v>0</v>
          </cell>
          <cell r="F820">
            <v>-703875395.52828002</v>
          </cell>
          <cell r="I820">
            <v>0</v>
          </cell>
        </row>
        <row r="821">
          <cell r="A821">
            <v>93</v>
          </cell>
          <cell r="B821" t="str">
            <v>ACREEDORAS DE CONTROL</v>
          </cell>
          <cell r="C821">
            <v>-501001.50599999999</v>
          </cell>
          <cell r="D821">
            <v>0</v>
          </cell>
          <cell r="E821">
            <v>0</v>
          </cell>
          <cell r="F821">
            <v>-501001.50599999999</v>
          </cell>
          <cell r="I821">
            <v>0</v>
          </cell>
        </row>
        <row r="822">
          <cell r="A822">
            <v>9390</v>
          </cell>
          <cell r="B822" t="str">
            <v>OTRAS CUENTAS ACREEDORAS DE CONTROL</v>
          </cell>
          <cell r="C822">
            <v>-501001.50599999999</v>
          </cell>
          <cell r="D822">
            <v>0</v>
          </cell>
          <cell r="E822">
            <v>0</v>
          </cell>
          <cell r="F822">
            <v>-501001.50599999999</v>
          </cell>
          <cell r="I822">
            <v>0</v>
          </cell>
        </row>
        <row r="823">
          <cell r="A823">
            <v>939090</v>
          </cell>
          <cell r="B823" t="str">
            <v>OTRAS CUENTAS ACREEDORAS DE CONTROL</v>
          </cell>
          <cell r="C823">
            <v>-501001.50599999999</v>
          </cell>
          <cell r="D823">
            <v>0</v>
          </cell>
          <cell r="E823">
            <v>0</v>
          </cell>
          <cell r="F823">
            <v>-501001.50599999999</v>
          </cell>
          <cell r="I823">
            <v>0</v>
          </cell>
        </row>
        <row r="824">
          <cell r="A824">
            <v>99</v>
          </cell>
          <cell r="B824" t="str">
            <v>ACREEDORAS POR CONTRA (DB)</v>
          </cell>
          <cell r="C824">
            <v>725017502.97927999</v>
          </cell>
          <cell r="D824">
            <v>14294887.6064</v>
          </cell>
          <cell r="E824">
            <v>14294887.6064</v>
          </cell>
          <cell r="F824">
            <v>725017502.97927999</v>
          </cell>
          <cell r="I824">
            <v>0</v>
          </cell>
        </row>
        <row r="825">
          <cell r="A825">
            <v>9905</v>
          </cell>
          <cell r="B825" t="str">
            <v>RESPONSABILIDADES CONTINGENTES POR CONTRA</v>
          </cell>
          <cell r="C825">
            <v>11456961.8674</v>
          </cell>
          <cell r="D825">
            <v>11739515.842</v>
          </cell>
          <cell r="E825">
            <v>2555371.7644000002</v>
          </cell>
          <cell r="F825">
            <v>20641105.945</v>
          </cell>
          <cell r="I825">
            <v>9184144.0776000004</v>
          </cell>
        </row>
        <row r="826">
          <cell r="A826">
            <v>990505</v>
          </cell>
          <cell r="B826" t="str">
            <v>LITIGIOS Y DEMANDAS</v>
          </cell>
          <cell r="C826">
            <v>11456961.8674</v>
          </cell>
          <cell r="D826">
            <v>11739515.842</v>
          </cell>
          <cell r="E826">
            <v>2555371.7644000002</v>
          </cell>
          <cell r="F826">
            <v>20641105.945</v>
          </cell>
          <cell r="I826">
            <v>9184144.0776000004</v>
          </cell>
        </row>
        <row r="827">
          <cell r="A827">
            <v>9910</v>
          </cell>
          <cell r="B827" t="str">
            <v>ACREEDORAS FISCALES POR CONTRA (DB)</v>
          </cell>
          <cell r="C827">
            <v>713059539.60588002</v>
          </cell>
          <cell r="D827">
            <v>2555371.7644000002</v>
          </cell>
          <cell r="E827">
            <v>11739515.842</v>
          </cell>
          <cell r="F827">
            <v>703875395.52828002</v>
          </cell>
          <cell r="I827">
            <v>-9184144.0776000004</v>
          </cell>
        </row>
        <row r="828">
          <cell r="A828">
            <v>991001</v>
          </cell>
          <cell r="B828" t="str">
            <v>ACREEDORAS FISCALES POR CONTRA (DB)</v>
          </cell>
          <cell r="C828">
            <v>713059539.60588002</v>
          </cell>
          <cell r="D828">
            <v>2555371.7644000002</v>
          </cell>
          <cell r="E828">
            <v>11739515.842</v>
          </cell>
          <cell r="F828">
            <v>703875395.52828002</v>
          </cell>
          <cell r="I828">
            <v>-9184144.0776000004</v>
          </cell>
        </row>
        <row r="829">
          <cell r="A829">
            <v>9915</v>
          </cell>
          <cell r="B829" t="str">
            <v>ACRREDORAS DE CONTROL POR CONTRA (DB)</v>
          </cell>
          <cell r="C829">
            <v>501001.50599999999</v>
          </cell>
          <cell r="D829">
            <v>0</v>
          </cell>
          <cell r="E829">
            <v>0</v>
          </cell>
          <cell r="F829">
            <v>501001.50599999999</v>
          </cell>
          <cell r="I829">
            <v>0</v>
          </cell>
        </row>
        <row r="830">
          <cell r="A830">
            <v>991590</v>
          </cell>
          <cell r="B830" t="str">
            <v>ACREEDORAS DE CONTROL POR CONTRA (DB)</v>
          </cell>
          <cell r="C830">
            <v>501001.50599999999</v>
          </cell>
          <cell r="D830">
            <v>0</v>
          </cell>
          <cell r="E830">
            <v>0</v>
          </cell>
          <cell r="F830">
            <v>501001.50599999999</v>
          </cell>
          <cell r="I830">
            <v>0</v>
          </cell>
        </row>
        <row r="831">
          <cell r="A831">
            <v>999999</v>
          </cell>
          <cell r="B831" t="str">
            <v>TOTALES</v>
          </cell>
          <cell r="C831">
            <v>0</v>
          </cell>
          <cell r="D831">
            <v>1005393653.10771</v>
          </cell>
          <cell r="E831">
            <v>1005393653.10771</v>
          </cell>
          <cell r="F831">
            <v>0</v>
          </cell>
          <cell r="I831">
            <v>0</v>
          </cell>
        </row>
        <row r="832">
          <cell r="I832">
            <v>0</v>
          </cell>
        </row>
        <row r="833">
          <cell r="I833">
            <v>0</v>
          </cell>
        </row>
        <row r="834">
          <cell r="I834">
            <v>0</v>
          </cell>
        </row>
        <row r="835">
          <cell r="I835">
            <v>0</v>
          </cell>
        </row>
        <row r="836">
          <cell r="I836">
            <v>0</v>
          </cell>
        </row>
        <row r="837">
          <cell r="I837">
            <v>0</v>
          </cell>
        </row>
        <row r="838">
          <cell r="I838">
            <v>0</v>
          </cell>
        </row>
        <row r="839">
          <cell r="I839">
            <v>0</v>
          </cell>
        </row>
        <row r="840">
          <cell r="I840">
            <v>0</v>
          </cell>
        </row>
        <row r="841">
          <cell r="I841">
            <v>0</v>
          </cell>
        </row>
        <row r="842">
          <cell r="I842">
            <v>0</v>
          </cell>
        </row>
        <row r="843">
          <cell r="I843">
            <v>0</v>
          </cell>
        </row>
        <row r="844">
          <cell r="I844">
            <v>0</v>
          </cell>
        </row>
        <row r="845">
          <cell r="I845">
            <v>0</v>
          </cell>
        </row>
        <row r="846">
          <cell r="I846">
            <v>0</v>
          </cell>
        </row>
        <row r="851">
          <cell r="I851">
            <v>0</v>
          </cell>
        </row>
        <row r="852">
          <cell r="A852">
            <v>580228</v>
          </cell>
          <cell r="C852">
            <v>1664.0927610000001</v>
          </cell>
          <cell r="D852">
            <v>1664.092762</v>
          </cell>
          <cell r="E852">
            <v>1664.09276</v>
          </cell>
          <cell r="I852">
            <v>1.9999999949504854E-6</v>
          </cell>
        </row>
        <row r="853">
          <cell r="I853">
            <v>0</v>
          </cell>
        </row>
        <row r="854">
          <cell r="I854">
            <v>0</v>
          </cell>
        </row>
        <row r="855">
          <cell r="I855">
            <v>0</v>
          </cell>
        </row>
        <row r="856">
          <cell r="I856">
            <v>0</v>
          </cell>
        </row>
        <row r="857">
          <cell r="I857">
            <v>0</v>
          </cell>
        </row>
        <row r="858">
          <cell r="I858">
            <v>0</v>
          </cell>
        </row>
        <row r="859">
          <cell r="I859">
            <v>0</v>
          </cell>
        </row>
        <row r="860">
          <cell r="I860">
            <v>0</v>
          </cell>
        </row>
        <row r="861">
          <cell r="I861">
            <v>0</v>
          </cell>
        </row>
        <row r="862">
          <cell r="I862">
            <v>0</v>
          </cell>
        </row>
        <row r="863">
          <cell r="I863">
            <v>0</v>
          </cell>
        </row>
        <row r="864">
          <cell r="I864">
            <v>0</v>
          </cell>
        </row>
        <row r="865">
          <cell r="I865">
            <v>0</v>
          </cell>
        </row>
        <row r="866">
          <cell r="I866">
            <v>0</v>
          </cell>
        </row>
        <row r="867">
          <cell r="I867">
            <v>0</v>
          </cell>
        </row>
        <row r="868">
          <cell r="I868">
            <v>0</v>
          </cell>
        </row>
        <row r="869">
          <cell r="I869">
            <v>0</v>
          </cell>
        </row>
        <row r="870">
          <cell r="I870">
            <v>0</v>
          </cell>
        </row>
        <row r="871">
          <cell r="A871">
            <v>75709006</v>
          </cell>
          <cell r="I871">
            <v>0</v>
          </cell>
        </row>
        <row r="872">
          <cell r="I872">
            <v>0</v>
          </cell>
        </row>
        <row r="873">
          <cell r="A873">
            <v>421090</v>
          </cell>
          <cell r="I873">
            <v>0</v>
          </cell>
        </row>
        <row r="874">
          <cell r="A874">
            <v>750504</v>
          </cell>
          <cell r="I874">
            <v>0</v>
          </cell>
        </row>
        <row r="875">
          <cell r="A875">
            <v>750505</v>
          </cell>
          <cell r="I875">
            <v>0</v>
          </cell>
        </row>
        <row r="876">
          <cell r="A876">
            <v>750506</v>
          </cell>
          <cell r="I876">
            <v>0</v>
          </cell>
        </row>
        <row r="877">
          <cell r="I877">
            <v>0</v>
          </cell>
        </row>
        <row r="878">
          <cell r="A878">
            <v>750517</v>
          </cell>
          <cell r="I878">
            <v>0</v>
          </cell>
        </row>
        <row r="879">
          <cell r="A879">
            <v>750533</v>
          </cell>
          <cell r="I879">
            <v>0</v>
          </cell>
        </row>
        <row r="880">
          <cell r="A880">
            <v>750539</v>
          </cell>
          <cell r="I880">
            <v>0</v>
          </cell>
        </row>
        <row r="881">
          <cell r="A881">
            <v>750541</v>
          </cell>
          <cell r="I881">
            <v>0</v>
          </cell>
        </row>
        <row r="882">
          <cell r="A882">
            <v>750543</v>
          </cell>
          <cell r="I882">
            <v>0</v>
          </cell>
        </row>
        <row r="883">
          <cell r="I883">
            <v>0</v>
          </cell>
        </row>
        <row r="884">
          <cell r="I884">
            <v>0</v>
          </cell>
        </row>
        <row r="885">
          <cell r="A885">
            <v>751013</v>
          </cell>
          <cell r="I885">
            <v>0</v>
          </cell>
        </row>
        <row r="886">
          <cell r="A886">
            <v>751015</v>
          </cell>
          <cell r="I886">
            <v>0</v>
          </cell>
        </row>
        <row r="887">
          <cell r="A887">
            <v>751024</v>
          </cell>
          <cell r="I887">
            <v>0</v>
          </cell>
        </row>
        <row r="888">
          <cell r="A888">
            <v>751027</v>
          </cell>
          <cell r="I888">
            <v>0</v>
          </cell>
        </row>
        <row r="889">
          <cell r="A889">
            <v>751041</v>
          </cell>
          <cell r="I889">
            <v>0</v>
          </cell>
        </row>
        <row r="890">
          <cell r="A890">
            <v>751704</v>
          </cell>
          <cell r="I890">
            <v>0</v>
          </cell>
        </row>
        <row r="891">
          <cell r="I891">
            <v>0</v>
          </cell>
        </row>
        <row r="892">
          <cell r="I892">
            <v>0</v>
          </cell>
        </row>
        <row r="893">
          <cell r="A893">
            <v>753007</v>
          </cell>
          <cell r="I893">
            <v>0</v>
          </cell>
        </row>
        <row r="894">
          <cell r="A894">
            <v>753011</v>
          </cell>
          <cell r="I894">
            <v>0</v>
          </cell>
        </row>
        <row r="895">
          <cell r="I895">
            <v>0</v>
          </cell>
        </row>
        <row r="896">
          <cell r="I896">
            <v>0</v>
          </cell>
        </row>
        <row r="897">
          <cell r="A897">
            <v>754003</v>
          </cell>
          <cell r="I897">
            <v>0</v>
          </cell>
        </row>
        <row r="898">
          <cell r="A898">
            <v>754008</v>
          </cell>
          <cell r="I898">
            <v>0</v>
          </cell>
        </row>
        <row r="899">
          <cell r="A899">
            <v>754011</v>
          </cell>
        </row>
        <row r="900">
          <cell r="A900">
            <v>754090</v>
          </cell>
        </row>
        <row r="903">
          <cell r="A903">
            <v>756505</v>
          </cell>
        </row>
        <row r="904">
          <cell r="A904">
            <v>756510</v>
          </cell>
        </row>
        <row r="906">
          <cell r="A906">
            <v>755005</v>
          </cell>
        </row>
        <row r="907">
          <cell r="A907">
            <v>755014</v>
          </cell>
        </row>
        <row r="908">
          <cell r="A908">
            <v>756012</v>
          </cell>
        </row>
        <row r="910">
          <cell r="A910">
            <v>510133</v>
          </cell>
        </row>
        <row r="911">
          <cell r="A911">
            <v>510147</v>
          </cell>
        </row>
        <row r="912">
          <cell r="A912">
            <v>510201</v>
          </cell>
        </row>
        <row r="913">
          <cell r="A913">
            <v>510306</v>
          </cell>
        </row>
        <row r="915">
          <cell r="A915">
            <v>511127</v>
          </cell>
        </row>
        <row r="916">
          <cell r="A916">
            <v>511137</v>
          </cell>
        </row>
        <row r="917">
          <cell r="A917">
            <v>511156</v>
          </cell>
        </row>
        <row r="920">
          <cell r="A920">
            <v>512011</v>
          </cell>
        </row>
        <row r="921">
          <cell r="A921">
            <v>512090</v>
          </cell>
        </row>
        <row r="923">
          <cell r="A923">
            <v>530606</v>
          </cell>
        </row>
        <row r="925">
          <cell r="A925">
            <v>530701</v>
          </cell>
        </row>
        <row r="926">
          <cell r="A926">
            <v>530708</v>
          </cell>
        </row>
        <row r="927">
          <cell r="A927">
            <v>530711</v>
          </cell>
        </row>
        <row r="928">
          <cell r="A928">
            <v>533002</v>
          </cell>
        </row>
        <row r="929">
          <cell r="A929">
            <v>534402</v>
          </cell>
        </row>
        <row r="930">
          <cell r="A930">
            <v>480536</v>
          </cell>
        </row>
        <row r="931">
          <cell r="A931">
            <v>480572</v>
          </cell>
        </row>
        <row r="933">
          <cell r="A933">
            <v>531401</v>
          </cell>
        </row>
        <row r="934">
          <cell r="A934">
            <v>753510</v>
          </cell>
        </row>
        <row r="936">
          <cell r="A936" t="str">
            <v>510209-NOP</v>
          </cell>
        </row>
        <row r="943">
          <cell r="D943">
            <v>9</v>
          </cell>
        </row>
        <row r="947">
          <cell r="A947">
            <v>35395</v>
          </cell>
          <cell r="C947">
            <v>1996</v>
          </cell>
          <cell r="D947">
            <v>11</v>
          </cell>
          <cell r="E947">
            <v>26</v>
          </cell>
        </row>
        <row r="948">
          <cell r="A948">
            <v>36584</v>
          </cell>
          <cell r="C948">
            <v>2000</v>
          </cell>
          <cell r="D948">
            <v>2</v>
          </cell>
          <cell r="E948">
            <v>28</v>
          </cell>
        </row>
        <row r="949">
          <cell r="A949">
            <v>1189</v>
          </cell>
          <cell r="C949">
            <v>4</v>
          </cell>
          <cell r="D949">
            <v>-9</v>
          </cell>
          <cell r="E949">
            <v>2</v>
          </cell>
        </row>
        <row r="950">
          <cell r="A950">
            <v>3.2575342465753425</v>
          </cell>
          <cell r="C950">
            <v>12</v>
          </cell>
          <cell r="D950">
            <v>3</v>
          </cell>
        </row>
        <row r="951">
          <cell r="A951">
            <v>0.25753424657534252</v>
          </cell>
        </row>
        <row r="952">
          <cell r="A952">
            <v>7.7260273972602755</v>
          </cell>
        </row>
        <row r="953">
          <cell r="A953">
            <v>0.72602739726027554</v>
          </cell>
          <cell r="C953">
            <v>2002</v>
          </cell>
          <cell r="D953">
            <v>3</v>
          </cell>
          <cell r="E953">
            <v>11</v>
          </cell>
        </row>
        <row r="954">
          <cell r="A954">
            <v>17.424657534246613</v>
          </cell>
          <cell r="C954">
            <v>2011</v>
          </cell>
          <cell r="D954">
            <v>4</v>
          </cell>
          <cell r="E954">
            <v>19</v>
          </cell>
        </row>
        <row r="955">
          <cell r="C955">
            <v>9</v>
          </cell>
          <cell r="D955">
            <v>1</v>
          </cell>
          <cell r="E955">
            <v>8</v>
          </cell>
        </row>
        <row r="957">
          <cell r="C957">
            <v>2000</v>
          </cell>
          <cell r="D957">
            <v>3</v>
          </cell>
          <cell r="E957">
            <v>1</v>
          </cell>
        </row>
        <row r="958">
          <cell r="C958">
            <v>2002</v>
          </cell>
          <cell r="D958">
            <v>3</v>
          </cell>
          <cell r="E958">
            <v>10</v>
          </cell>
        </row>
        <row r="959">
          <cell r="C959">
            <v>2</v>
          </cell>
          <cell r="D959">
            <v>0</v>
          </cell>
          <cell r="E959">
            <v>9</v>
          </cell>
        </row>
        <row r="960">
          <cell r="A960">
            <v>1095</v>
          </cell>
        </row>
        <row r="961">
          <cell r="A961">
            <v>90</v>
          </cell>
        </row>
        <row r="962">
          <cell r="A962">
            <v>2</v>
          </cell>
        </row>
        <row r="976">
          <cell r="A976">
            <v>751019</v>
          </cell>
          <cell r="B976" t="str">
            <v>VIATICOS Y GASTOS DE VIAJE CONTRATISTAS</v>
          </cell>
        </row>
        <row r="977">
          <cell r="A977">
            <v>751707</v>
          </cell>
          <cell r="B977" t="str">
            <v>FLOTA Y EQUIPO DE TRANSPORTE</v>
          </cell>
        </row>
        <row r="978">
          <cell r="A978">
            <v>753001</v>
          </cell>
          <cell r="B978" t="str">
            <v>Compras en bloque y/o a largo plazo</v>
          </cell>
        </row>
        <row r="979">
          <cell r="A979">
            <v>753002</v>
          </cell>
          <cell r="B979" t="str">
            <v xml:space="preserve">Compras en bolsa  y/o a corto plazo </v>
          </cell>
        </row>
        <row r="980">
          <cell r="A980">
            <v>7530050203</v>
          </cell>
          <cell r="B980" t="str">
            <v>Manejo comercial y financiero del servicio - LAC STR OR - 753007</v>
          </cell>
        </row>
        <row r="981">
          <cell r="A981">
            <v>754012</v>
          </cell>
          <cell r="B981" t="str">
            <v>REPARACIONES DE EQUIPO DE COMPUTACIÓN Y COMUNICACIÓN</v>
          </cell>
        </row>
        <row r="982">
          <cell r="A982">
            <v>756002</v>
          </cell>
          <cell r="B982" t="str">
            <v>DE CUMPLIMIENTO</v>
          </cell>
        </row>
        <row r="983">
          <cell r="A983">
            <v>757003</v>
          </cell>
          <cell r="B983" t="str">
            <v>CASINO Y CAFETERÍA</v>
          </cell>
        </row>
        <row r="984">
          <cell r="A984">
            <v>510190</v>
          </cell>
          <cell r="B984" t="str">
            <v>OTROS SUELDOS Y SALARIOS</v>
          </cell>
        </row>
        <row r="985">
          <cell r="A985">
            <v>530234</v>
          </cell>
          <cell r="B985" t="str">
            <v>INVERSIONES PATRIMONIALES EN ENTIDADES N</v>
          </cell>
        </row>
        <row r="986">
          <cell r="A986">
            <v>533003</v>
          </cell>
          <cell r="B986" t="str">
            <v>REDES LINEAS Y CABLES</v>
          </cell>
        </row>
        <row r="987">
          <cell r="A987">
            <v>534406</v>
          </cell>
          <cell r="B987" t="str">
            <v>BIENES INMUEBLES ENTREGADOS EN COMODATO</v>
          </cell>
        </row>
        <row r="988">
          <cell r="A988">
            <v>580142</v>
          </cell>
          <cell r="B988" t="str">
            <v>OPERACIONES DE FINANCIAM EXTERNAS DE LP</v>
          </cell>
        </row>
        <row r="989">
          <cell r="A989" t="str">
            <v>510209-NOP</v>
          </cell>
          <cell r="B989" t="str">
            <v>AMORTIZ.CALCULO ACTUARIAL PENSIONES ACTU</v>
          </cell>
        </row>
        <row r="990">
          <cell r="A990">
            <v>581588</v>
          </cell>
          <cell r="B990" t="str">
            <v>GASTOS DE ADMINISTRACION</v>
          </cell>
        </row>
        <row r="991">
          <cell r="A991">
            <v>590501</v>
          </cell>
          <cell r="B991" t="str">
            <v>Cierre de ingresos, gastos y costos</v>
          </cell>
        </row>
        <row r="998">
          <cell r="A998">
            <v>7530010101</v>
          </cell>
          <cell r="B998" t="str">
            <v>Compras en bloque y/o a largo plazo MERCADO REGULADO</v>
          </cell>
        </row>
        <row r="999">
          <cell r="A999">
            <v>7530010102</v>
          </cell>
          <cell r="B999" t="str">
            <v>Compras en bloque y/o a largo plazo MERCADO NO REGULADO</v>
          </cell>
        </row>
        <row r="1000">
          <cell r="A1000">
            <v>7530020101</v>
          </cell>
          <cell r="B1000" t="str">
            <v>Compras en bolsa  y/o a corto plazo MERCADO REGULADO</v>
          </cell>
        </row>
        <row r="1001">
          <cell r="A1001">
            <v>7530020102</v>
          </cell>
          <cell r="B1001" t="str">
            <v>Compras en bolsa  y/o a corto plazo MERCADO NO REGULADO</v>
          </cell>
        </row>
        <row r="1002">
          <cell r="A1002">
            <v>22275700104</v>
          </cell>
          <cell r="B1002" t="str">
            <v>CONTRATOS OUTSOURCING - CAID</v>
          </cell>
        </row>
        <row r="1003">
          <cell r="A1003">
            <v>22275700104</v>
          </cell>
          <cell r="B1003" t="str">
            <v>CONTRATOS OUTSOURCING - CARTERA</v>
          </cell>
        </row>
        <row r="1004">
          <cell r="A1004">
            <v>75709003</v>
          </cell>
          <cell r="B1004" t="str">
            <v>SERVICIO DE DIGITALIZACIÓN DE DATOS</v>
          </cell>
        </row>
      </sheetData>
      <sheetData sheetId="21" refreshError="1">
        <row r="1">
          <cell r="A1" t="str">
            <v>CENS</v>
          </cell>
        </row>
        <row r="2">
          <cell r="A2" t="str">
            <v>BALANCE DE PRUEBA</v>
          </cell>
          <cell r="C2" t="str">
            <v>MAYO</v>
          </cell>
        </row>
        <row r="4">
          <cell r="A4" t="str">
            <v>COPIAR LOS ESTADOS FINANCIEROS COMPLETOS DE CADA MES DESDE LA COLUMNA A HASTA LA COLUMANA H</v>
          </cell>
        </row>
        <row r="6">
          <cell r="A6" t="str">
            <v>CUENTAS</v>
          </cell>
          <cell r="B6" t="str">
            <v>NOMBRE</v>
          </cell>
          <cell r="C6" t="str">
            <v>SALDO ANTERIOR</v>
          </cell>
          <cell r="D6" t="str">
            <v>MOVIMIENTO DEBITO</v>
          </cell>
          <cell r="E6" t="str">
            <v>MOVIMIENTO CREDITO</v>
          </cell>
          <cell r="F6" t="str">
            <v>NUEVOSALDO</v>
          </cell>
          <cell r="I6" t="str">
            <v>MES</v>
          </cell>
        </row>
        <row r="7">
          <cell r="A7">
            <v>1</v>
          </cell>
          <cell r="B7" t="str">
            <v>ACTIVO</v>
          </cell>
          <cell r="C7">
            <v>1100733425.5142801</v>
          </cell>
          <cell r="D7">
            <v>262791844.41267002</v>
          </cell>
          <cell r="E7">
            <v>258701317.21083999</v>
          </cell>
          <cell r="F7">
            <v>1104823952.71611</v>
          </cell>
          <cell r="I7">
            <v>4090527.2018300295</v>
          </cell>
        </row>
        <row r="8">
          <cell r="A8">
            <v>11</v>
          </cell>
          <cell r="B8" t="str">
            <v>EFECTIVO</v>
          </cell>
          <cell r="C8">
            <v>48841876.725850001</v>
          </cell>
          <cell r="D8">
            <v>162780289.89677998</v>
          </cell>
          <cell r="E8">
            <v>138141746.96788001</v>
          </cell>
          <cell r="F8">
            <v>73480419.654750004</v>
          </cell>
          <cell r="I8">
            <v>24638542.928899974</v>
          </cell>
        </row>
        <row r="9">
          <cell r="A9">
            <v>1105</v>
          </cell>
          <cell r="B9" t="str">
            <v>CAJA</v>
          </cell>
          <cell r="C9">
            <v>27173.200000000001</v>
          </cell>
          <cell r="D9">
            <v>40485054.001999997</v>
          </cell>
          <cell r="E9">
            <v>40485054.001999997</v>
          </cell>
          <cell r="F9">
            <v>27173.200000000001</v>
          </cell>
          <cell r="I9">
            <v>0</v>
          </cell>
        </row>
        <row r="10">
          <cell r="A10">
            <v>110501</v>
          </cell>
          <cell r="B10" t="str">
            <v>CAJA PRINCIPAL</v>
          </cell>
          <cell r="C10">
            <v>0</v>
          </cell>
          <cell r="D10">
            <v>40485054.001999997</v>
          </cell>
          <cell r="E10">
            <v>40485054.001999997</v>
          </cell>
          <cell r="F10">
            <v>0</v>
          </cell>
          <cell r="G10">
            <v>1000</v>
          </cell>
          <cell r="I10">
            <v>0</v>
          </cell>
        </row>
        <row r="11">
          <cell r="A11">
            <v>110502</v>
          </cell>
          <cell r="B11" t="str">
            <v>CAJAS MENORES</v>
          </cell>
          <cell r="C11">
            <v>27173.200000000001</v>
          </cell>
          <cell r="D11">
            <v>0</v>
          </cell>
          <cell r="E11">
            <v>0</v>
          </cell>
          <cell r="F11">
            <v>27173.200000000001</v>
          </cell>
          <cell r="I11">
            <v>0</v>
          </cell>
        </row>
        <row r="12">
          <cell r="A12">
            <v>1110</v>
          </cell>
          <cell r="B12" t="str">
            <v>DEPOSITOS EN INSTITUCIONES FINANCIERAS</v>
          </cell>
          <cell r="C12">
            <v>48814703.525849998</v>
          </cell>
          <cell r="D12">
            <v>122295235.89478</v>
          </cell>
          <cell r="E12">
            <v>97656692.965880007</v>
          </cell>
          <cell r="F12">
            <v>73453246.454750001</v>
          </cell>
          <cell r="I12">
            <v>24638542.928899989</v>
          </cell>
        </row>
        <row r="13">
          <cell r="A13">
            <v>111005</v>
          </cell>
          <cell r="B13" t="str">
            <v>CUENTAS CORRIENTES</v>
          </cell>
          <cell r="C13">
            <v>3024770.2077299999</v>
          </cell>
          <cell r="D13">
            <v>62623391.915440001</v>
          </cell>
          <cell r="E13">
            <v>62112139.602690004</v>
          </cell>
          <cell r="F13">
            <v>3536022.5204799999</v>
          </cell>
          <cell r="I13">
            <v>511252.31274999678</v>
          </cell>
        </row>
        <row r="14">
          <cell r="A14">
            <v>11100503</v>
          </cell>
          <cell r="B14" t="str">
            <v>BANCO DAVIVIENDA S.A.  66169999472</v>
          </cell>
          <cell r="C14">
            <v>36359.937359999996</v>
          </cell>
          <cell r="D14">
            <v>24698227.816779997</v>
          </cell>
          <cell r="E14">
            <v>24598804.22902</v>
          </cell>
          <cell r="F14">
            <v>135783.52512000001</v>
          </cell>
          <cell r="I14">
            <v>99423.587759997696</v>
          </cell>
        </row>
        <row r="15">
          <cell r="A15">
            <v>11100504</v>
          </cell>
          <cell r="B15" t="str">
            <v>BANCO DAVIVIENDA S.A.  66169999712</v>
          </cell>
          <cell r="C15">
            <v>388119.41632000002</v>
          </cell>
          <cell r="D15">
            <v>36635138.734589994</v>
          </cell>
          <cell r="E15">
            <v>36245960.88154</v>
          </cell>
          <cell r="F15">
            <v>777297.26936999999</v>
          </cell>
          <cell r="I15">
            <v>389177.85304999352</v>
          </cell>
        </row>
        <row r="16">
          <cell r="A16">
            <v>11100505</v>
          </cell>
          <cell r="B16" t="str">
            <v>BANCO DE BOGOTA S.A.   260005335</v>
          </cell>
          <cell r="C16">
            <v>1177752.8249600001</v>
          </cell>
          <cell r="D16">
            <v>553855.46400000004</v>
          </cell>
          <cell r="E16">
            <v>809025.09299999999</v>
          </cell>
          <cell r="F16">
            <v>922583.19596000004</v>
          </cell>
          <cell r="I16">
            <v>-255169.62899999996</v>
          </cell>
        </row>
        <row r="17">
          <cell r="A17">
            <v>11100506</v>
          </cell>
          <cell r="B17" t="str">
            <v>BANCO DE OCCIDENTE S.A.  600014146</v>
          </cell>
          <cell r="C17">
            <v>79570.807499999995</v>
          </cell>
          <cell r="D17">
            <v>88685.32</v>
          </cell>
          <cell r="E17">
            <v>53070.836490000002</v>
          </cell>
          <cell r="F17">
            <v>115185.29101</v>
          </cell>
          <cell r="I17">
            <v>35614.483510000005</v>
          </cell>
        </row>
        <row r="18">
          <cell r="A18">
            <v>11100508</v>
          </cell>
          <cell r="B18" t="str">
            <v>BANCO DE OCCIDENTE S.A.  600082374</v>
          </cell>
          <cell r="C18">
            <v>827680.89708999998</v>
          </cell>
          <cell r="D18">
            <v>557.20455000000004</v>
          </cell>
          <cell r="E18">
            <v>39.159990000000001</v>
          </cell>
          <cell r="F18">
            <v>828198.94164999994</v>
          </cell>
          <cell r="I18">
            <v>518.04456000000005</v>
          </cell>
        </row>
        <row r="19">
          <cell r="A19">
            <v>11100509</v>
          </cell>
          <cell r="B19" t="str">
            <v>BANCO OCCIDENTE S.A. 600072235 Tibú</v>
          </cell>
          <cell r="C19">
            <v>0</v>
          </cell>
          <cell r="D19">
            <v>0</v>
          </cell>
          <cell r="E19">
            <v>0</v>
          </cell>
          <cell r="F19">
            <v>0</v>
          </cell>
          <cell r="I19">
            <v>0</v>
          </cell>
        </row>
        <row r="20">
          <cell r="A20">
            <v>11100510</v>
          </cell>
          <cell r="B20" t="str">
            <v>BANCO BOGOTA S.A.  462001678 Pamplona</v>
          </cell>
          <cell r="C20">
            <v>0</v>
          </cell>
          <cell r="D20">
            <v>2.4</v>
          </cell>
          <cell r="E20">
            <v>2.4</v>
          </cell>
          <cell r="F20">
            <v>0</v>
          </cell>
          <cell r="I20">
            <v>0</v>
          </cell>
        </row>
        <row r="21">
          <cell r="A21">
            <v>11100511</v>
          </cell>
          <cell r="B21" t="str">
            <v>BANCO POPULAR S.A.  720040013 Pamplona</v>
          </cell>
          <cell r="C21">
            <v>0</v>
          </cell>
          <cell r="D21">
            <v>0</v>
          </cell>
          <cell r="E21">
            <v>0</v>
          </cell>
          <cell r="F21">
            <v>0</v>
          </cell>
          <cell r="I21">
            <v>0</v>
          </cell>
        </row>
        <row r="22">
          <cell r="A22">
            <v>11100512</v>
          </cell>
          <cell r="B22" t="str">
            <v>BANCO BOGOTA S.A.  446042566 Ocaña</v>
          </cell>
          <cell r="C22">
            <v>0</v>
          </cell>
          <cell r="D22">
            <v>0</v>
          </cell>
          <cell r="E22">
            <v>0</v>
          </cell>
          <cell r="F22">
            <v>0</v>
          </cell>
          <cell r="I22">
            <v>0</v>
          </cell>
        </row>
        <row r="23">
          <cell r="A23">
            <v>11100513</v>
          </cell>
          <cell r="B23" t="str">
            <v>BBVA COLOMBIA S.A.  306016536</v>
          </cell>
          <cell r="C23">
            <v>17246.519800000002</v>
          </cell>
          <cell r="D23">
            <v>0</v>
          </cell>
          <cell r="E23">
            <v>0</v>
          </cell>
          <cell r="F23">
            <v>17246.519800000002</v>
          </cell>
          <cell r="I23">
            <v>0</v>
          </cell>
        </row>
        <row r="24">
          <cell r="A24">
            <v>11100514</v>
          </cell>
          <cell r="B24" t="str">
            <v>BANCOLOMBIA S.A.   29758033891 Aguachica</v>
          </cell>
          <cell r="C24">
            <v>0</v>
          </cell>
          <cell r="D24">
            <v>0</v>
          </cell>
          <cell r="E24">
            <v>0</v>
          </cell>
          <cell r="F24">
            <v>0</v>
          </cell>
          <cell r="I24">
            <v>0</v>
          </cell>
        </row>
        <row r="25">
          <cell r="A25">
            <v>11100515</v>
          </cell>
          <cell r="B25" t="str">
            <v>BANCO BOGOTA S.A.  116018094 Aguachica</v>
          </cell>
          <cell r="C25">
            <v>0</v>
          </cell>
          <cell r="D25">
            <v>0</v>
          </cell>
          <cell r="E25">
            <v>0</v>
          </cell>
          <cell r="F25">
            <v>0</v>
          </cell>
          <cell r="I25">
            <v>0</v>
          </cell>
        </row>
        <row r="26">
          <cell r="A26">
            <v>11100516</v>
          </cell>
          <cell r="B26" t="str">
            <v>BAN AGRARIO COLOMBIA SA 51700017976 Tibú</v>
          </cell>
          <cell r="C26">
            <v>2064.9581000000003</v>
          </cell>
          <cell r="D26">
            <v>0</v>
          </cell>
          <cell r="E26">
            <v>21.423999999999999</v>
          </cell>
          <cell r="F26">
            <v>2043.5341000000001</v>
          </cell>
          <cell r="I26">
            <v>-21.423999999999999</v>
          </cell>
        </row>
        <row r="27">
          <cell r="A27">
            <v>11100517</v>
          </cell>
          <cell r="B27" t="str">
            <v>BANCO CITIBANK     502937014</v>
          </cell>
          <cell r="C27">
            <v>411171.25011000002</v>
          </cell>
          <cell r="D27">
            <v>598811.06475999998</v>
          </cell>
          <cell r="E27">
            <v>400000</v>
          </cell>
          <cell r="F27">
            <v>609982.31487</v>
          </cell>
          <cell r="I27">
            <v>198811.06475999998</v>
          </cell>
        </row>
        <row r="28">
          <cell r="A28">
            <v>11100521</v>
          </cell>
          <cell r="B28" t="str">
            <v>BANCO SANTANDER 489034751</v>
          </cell>
          <cell r="C28">
            <v>84253.336479999998</v>
          </cell>
          <cell r="D28">
            <v>40695.814760000001</v>
          </cell>
          <cell r="E28">
            <v>3569.1754300000002</v>
          </cell>
          <cell r="F28">
            <v>121379.97581</v>
          </cell>
          <cell r="I28">
            <v>37126.639329999998</v>
          </cell>
        </row>
        <row r="29">
          <cell r="A29">
            <v>11100522</v>
          </cell>
          <cell r="B29" t="str">
            <v>BANCO DAVIVIENDA 470169998163</v>
          </cell>
          <cell r="C29">
            <v>0</v>
          </cell>
          <cell r="D29">
            <v>0</v>
          </cell>
          <cell r="E29">
            <v>0</v>
          </cell>
          <cell r="F29">
            <v>0</v>
          </cell>
          <cell r="I29">
            <v>0</v>
          </cell>
        </row>
        <row r="30">
          <cell r="A30">
            <v>11100523</v>
          </cell>
          <cell r="B30" t="str">
            <v>BANCO  DAVIVIENDA 6616999938-1</v>
          </cell>
          <cell r="C30">
            <v>550.26000999999997</v>
          </cell>
          <cell r="D30">
            <v>7418.0959999999995</v>
          </cell>
          <cell r="E30">
            <v>1646.4032199999999</v>
          </cell>
          <cell r="F30">
            <v>6321.9527900000003</v>
          </cell>
          <cell r="I30">
            <v>5771.6927799999994</v>
          </cell>
        </row>
        <row r="31">
          <cell r="A31">
            <v>11100524</v>
          </cell>
          <cell r="B31" t="str">
            <v>BANCO SANTANDER 480-02317-6</v>
          </cell>
          <cell r="C31">
            <v>0</v>
          </cell>
          <cell r="D31">
            <v>0</v>
          </cell>
          <cell r="E31">
            <v>0</v>
          </cell>
          <cell r="F31">
            <v>0</v>
          </cell>
          <cell r="I31">
            <v>0</v>
          </cell>
        </row>
        <row r="32">
          <cell r="A32">
            <v>111006</v>
          </cell>
          <cell r="B32" t="str">
            <v>CUENTAS DE AHORROS</v>
          </cell>
          <cell r="C32">
            <v>44945964.33862</v>
          </cell>
          <cell r="D32">
            <v>59609362.09973</v>
          </cell>
          <cell r="E32">
            <v>35227139.94658</v>
          </cell>
          <cell r="F32">
            <v>69328186.491769999</v>
          </cell>
          <cell r="I32">
            <v>24382222.15315</v>
          </cell>
        </row>
        <row r="33">
          <cell r="A33">
            <v>11100601</v>
          </cell>
          <cell r="B33" t="str">
            <v>BANCO CAJA SOCIAL S.A. 24009979907</v>
          </cell>
          <cell r="C33">
            <v>268184.65941000002</v>
          </cell>
          <cell r="D33">
            <v>73899.294949999996</v>
          </cell>
          <cell r="E33">
            <v>90032.02</v>
          </cell>
          <cell r="F33">
            <v>252051.93436000001</v>
          </cell>
          <cell r="I33">
            <v>-16132.725050000008</v>
          </cell>
        </row>
        <row r="34">
          <cell r="A34">
            <v>11100602</v>
          </cell>
          <cell r="B34" t="str">
            <v>BANCO COLMENA S.A.  26505524368</v>
          </cell>
          <cell r="C34">
            <v>212204.26963999998</v>
          </cell>
          <cell r="D34">
            <v>175355.51605000001</v>
          </cell>
          <cell r="E34">
            <v>170000</v>
          </cell>
          <cell r="F34">
            <v>217559.78568999999</v>
          </cell>
          <cell r="I34">
            <v>5355.5160500000056</v>
          </cell>
        </row>
        <row r="35">
          <cell r="A35">
            <v>11100603</v>
          </cell>
          <cell r="B35" t="str">
            <v>BANCO COMERCIAL AV VILLAS S.A. 953000106</v>
          </cell>
          <cell r="C35">
            <v>199516.10887999999</v>
          </cell>
          <cell r="D35">
            <v>128209.84637999999</v>
          </cell>
          <cell r="E35">
            <v>100006.73181999999</v>
          </cell>
          <cell r="F35">
            <v>227719.22344</v>
          </cell>
          <cell r="I35">
            <v>28203.114560000002</v>
          </cell>
        </row>
        <row r="36">
          <cell r="A36">
            <v>11100604</v>
          </cell>
          <cell r="B36" t="str">
            <v>BANCO COMERCIAL GRANBANCO S.A. 158614966</v>
          </cell>
          <cell r="C36">
            <v>0</v>
          </cell>
          <cell r="D36">
            <v>0</v>
          </cell>
          <cell r="E36">
            <v>0</v>
          </cell>
          <cell r="F36">
            <v>0</v>
          </cell>
          <cell r="I36">
            <v>0</v>
          </cell>
        </row>
        <row r="37">
          <cell r="A37">
            <v>11100605</v>
          </cell>
          <cell r="B37" t="str">
            <v>BANCO DAVIVIENDA S.A.  66100656140</v>
          </cell>
          <cell r="C37">
            <v>106922.58094</v>
          </cell>
          <cell r="D37">
            <v>26.302949999999999</v>
          </cell>
          <cell r="E37">
            <v>0</v>
          </cell>
          <cell r="F37">
            <v>106948.88389</v>
          </cell>
          <cell r="I37">
            <v>26.302949999999999</v>
          </cell>
        </row>
        <row r="38">
          <cell r="A38">
            <v>11100606</v>
          </cell>
          <cell r="B38" t="str">
            <v>BANCO DAVIVIENDA S.A.  66100007625</v>
          </cell>
          <cell r="C38">
            <v>88132.228810000001</v>
          </cell>
          <cell r="D38">
            <v>689813.77385</v>
          </cell>
          <cell r="E38">
            <v>759357.56799999997</v>
          </cell>
          <cell r="F38">
            <v>18588.434659999999</v>
          </cell>
          <cell r="I38">
            <v>-69543.794149999972</v>
          </cell>
        </row>
        <row r="39">
          <cell r="A39">
            <v>11100607</v>
          </cell>
          <cell r="B39" t="str">
            <v>BANCO DAVIVIENDA S.A.  66100161703</v>
          </cell>
          <cell r="C39">
            <v>10945261.30497</v>
          </cell>
          <cell r="D39">
            <v>49258417.561410002</v>
          </cell>
          <cell r="E39">
            <v>24115682.309999999</v>
          </cell>
          <cell r="F39">
            <v>36087996.556379996</v>
          </cell>
          <cell r="I39">
            <v>25142735.251410004</v>
          </cell>
        </row>
        <row r="40">
          <cell r="A40">
            <v>11100608</v>
          </cell>
          <cell r="B40" t="str">
            <v>BANCO POPULAR S.A.  450720248</v>
          </cell>
          <cell r="C40">
            <v>311109.85802999994</v>
          </cell>
          <cell r="D40">
            <v>127624.9</v>
          </cell>
          <cell r="E40">
            <v>266582.38636</v>
          </cell>
          <cell r="F40">
            <v>172152.37166999999</v>
          </cell>
          <cell r="I40">
            <v>-138957.48636000001</v>
          </cell>
        </row>
        <row r="41">
          <cell r="A41">
            <v>11100609</v>
          </cell>
          <cell r="B41" t="str">
            <v>BANCOLOMBIA S.A.    8803341037</v>
          </cell>
          <cell r="C41">
            <v>1331512.66998</v>
          </cell>
          <cell r="D41">
            <v>1344995.4575</v>
          </cell>
          <cell r="E41">
            <v>1586411.65591</v>
          </cell>
          <cell r="F41">
            <v>1090096.4715699998</v>
          </cell>
          <cell r="I41">
            <v>-241416.19840999995</v>
          </cell>
        </row>
        <row r="42">
          <cell r="A42">
            <v>11100610</v>
          </cell>
          <cell r="B42" t="str">
            <v>BANCO CIAL. GRANBANCO 291605244 Ocaña</v>
          </cell>
          <cell r="C42">
            <v>0</v>
          </cell>
          <cell r="D42">
            <v>0</v>
          </cell>
          <cell r="E42">
            <v>0</v>
          </cell>
          <cell r="F42">
            <v>0</v>
          </cell>
          <cell r="I42">
            <v>0</v>
          </cell>
        </row>
        <row r="43">
          <cell r="A43">
            <v>11100611</v>
          </cell>
          <cell r="B43" t="str">
            <v>BBVA COLOMBIA S.A.  32102101248</v>
          </cell>
          <cell r="C43">
            <v>0</v>
          </cell>
          <cell r="D43">
            <v>0</v>
          </cell>
          <cell r="E43">
            <v>0</v>
          </cell>
          <cell r="F43">
            <v>0</v>
          </cell>
          <cell r="I43">
            <v>0</v>
          </cell>
        </row>
        <row r="44">
          <cell r="A44">
            <v>11100613</v>
          </cell>
          <cell r="B44" t="str">
            <v>BBVA COLOMBIA S.A.  69702055101</v>
          </cell>
          <cell r="C44">
            <v>0</v>
          </cell>
          <cell r="D44">
            <v>0</v>
          </cell>
          <cell r="E44">
            <v>0</v>
          </cell>
          <cell r="F44">
            <v>0</v>
          </cell>
          <cell r="I44">
            <v>0</v>
          </cell>
        </row>
        <row r="45">
          <cell r="A45">
            <v>11100614</v>
          </cell>
          <cell r="B45" t="str">
            <v>IFINORTE         1040008452</v>
          </cell>
          <cell r="C45">
            <v>148621.18599999999</v>
          </cell>
          <cell r="D45">
            <v>290330.09000000003</v>
          </cell>
          <cell r="E45">
            <v>205032.8</v>
          </cell>
          <cell r="F45">
            <v>233918.476</v>
          </cell>
          <cell r="I45">
            <v>85297.290000000037</v>
          </cell>
        </row>
        <row r="46">
          <cell r="A46">
            <v>11100615</v>
          </cell>
          <cell r="B46" t="str">
            <v>BANCO DAVIVIENDA S.A. 226000003161 Ocaña</v>
          </cell>
          <cell r="C46">
            <v>-2007.8076799999999</v>
          </cell>
          <cell r="D46">
            <v>2803.24568</v>
          </cell>
          <cell r="E46">
            <v>795.43799999999999</v>
          </cell>
          <cell r="F46">
            <v>0</v>
          </cell>
          <cell r="I46">
            <v>2007.8076799999999</v>
          </cell>
        </row>
        <row r="47">
          <cell r="A47">
            <v>11100616</v>
          </cell>
          <cell r="B47" t="str">
            <v>BBVA COLOMBIA S.A.  32402025204 Pamplona</v>
          </cell>
          <cell r="C47">
            <v>0</v>
          </cell>
          <cell r="D47">
            <v>0</v>
          </cell>
          <cell r="E47">
            <v>0</v>
          </cell>
          <cell r="F47">
            <v>0</v>
          </cell>
          <cell r="I47">
            <v>0</v>
          </cell>
        </row>
        <row r="48">
          <cell r="A48">
            <v>11100617</v>
          </cell>
          <cell r="B48" t="str">
            <v>BBVA COLOMBIA S.A. 32402081421 Pamplona</v>
          </cell>
          <cell r="C48">
            <v>0</v>
          </cell>
          <cell r="D48">
            <v>0</v>
          </cell>
          <cell r="E48">
            <v>0</v>
          </cell>
          <cell r="F48">
            <v>0</v>
          </cell>
          <cell r="I48">
            <v>0</v>
          </cell>
        </row>
        <row r="49">
          <cell r="A49">
            <v>11100618</v>
          </cell>
          <cell r="B49" t="str">
            <v>BANCO CAJA SOCIAL S.A. 24009221019 Ocaña</v>
          </cell>
          <cell r="C49">
            <v>0</v>
          </cell>
          <cell r="D49">
            <v>0</v>
          </cell>
          <cell r="E49">
            <v>0</v>
          </cell>
          <cell r="F49">
            <v>0</v>
          </cell>
          <cell r="I49">
            <v>0</v>
          </cell>
        </row>
        <row r="50">
          <cell r="A50">
            <v>11100619</v>
          </cell>
          <cell r="B50" t="str">
            <v>BANCO COLPATRIA 1362099532</v>
          </cell>
          <cell r="C50">
            <v>336832.71494999999</v>
          </cell>
          <cell r="D50">
            <v>277234.03818999999</v>
          </cell>
          <cell r="E50">
            <v>200014.56571</v>
          </cell>
          <cell r="F50">
            <v>414052.18742999999</v>
          </cell>
          <cell r="I50">
            <v>77219.472479999997</v>
          </cell>
        </row>
        <row r="51">
          <cell r="A51">
            <v>11100620</v>
          </cell>
          <cell r="B51" t="str">
            <v>BANCO AGRARIO COLOMBIA 51010400000</v>
          </cell>
          <cell r="C51">
            <v>1904172.2581500001</v>
          </cell>
          <cell r="D51">
            <v>1771124.6950000001</v>
          </cell>
          <cell r="E51">
            <v>1350914.0419999999</v>
          </cell>
          <cell r="F51">
            <v>2324382.9111500001</v>
          </cell>
          <cell r="I51">
            <v>420210.65300000017</v>
          </cell>
        </row>
        <row r="52">
          <cell r="A52">
            <v>11100622</v>
          </cell>
          <cell r="B52" t="str">
            <v>BANCO GRANAHORAR 2782055100</v>
          </cell>
          <cell r="C52">
            <v>0</v>
          </cell>
          <cell r="D52">
            <v>0</v>
          </cell>
          <cell r="E52">
            <v>0</v>
          </cell>
          <cell r="F52">
            <v>0</v>
          </cell>
          <cell r="I52">
            <v>0</v>
          </cell>
        </row>
        <row r="53">
          <cell r="A53">
            <v>11100623</v>
          </cell>
          <cell r="B53" t="str">
            <v>BANCO COLPATRIA 1371000158</v>
          </cell>
          <cell r="C53">
            <v>0</v>
          </cell>
          <cell r="D53">
            <v>0</v>
          </cell>
          <cell r="E53">
            <v>0</v>
          </cell>
          <cell r="F53">
            <v>0</v>
          </cell>
          <cell r="I53">
            <v>0</v>
          </cell>
        </row>
        <row r="54">
          <cell r="A54">
            <v>11100625</v>
          </cell>
          <cell r="B54" t="str">
            <v>BBVA 697020005501 SUCURSAL CUCUTA</v>
          </cell>
          <cell r="C54">
            <v>397153.94428</v>
          </cell>
          <cell r="D54">
            <v>98123.020999999993</v>
          </cell>
          <cell r="E54">
            <v>200021.77900000001</v>
          </cell>
          <cell r="F54">
            <v>295255.18627999997</v>
          </cell>
          <cell r="I54">
            <v>-101898.75800000002</v>
          </cell>
        </row>
        <row r="55">
          <cell r="A55">
            <v>11100626</v>
          </cell>
          <cell r="B55" t="str">
            <v>BANCO DAVIVIENDA S.A.  680000000718 Pamp</v>
          </cell>
          <cell r="C55">
            <v>0</v>
          </cell>
          <cell r="D55">
            <v>0</v>
          </cell>
          <cell r="E55">
            <v>0</v>
          </cell>
          <cell r="F55">
            <v>0</v>
          </cell>
          <cell r="I55">
            <v>0</v>
          </cell>
        </row>
        <row r="56">
          <cell r="A56">
            <v>11100627</v>
          </cell>
          <cell r="B56" t="str">
            <v>BANCO DAVIVIENDA S.A. 67370000977 Aguach</v>
          </cell>
          <cell r="C56">
            <v>0</v>
          </cell>
          <cell r="D56">
            <v>0</v>
          </cell>
          <cell r="E56">
            <v>0</v>
          </cell>
          <cell r="F56">
            <v>0</v>
          </cell>
          <cell r="I56">
            <v>0</v>
          </cell>
        </row>
        <row r="57">
          <cell r="A57">
            <v>11100628</v>
          </cell>
          <cell r="B57" t="str">
            <v>BANCO DAVIVIENDA S.A. 67470000075 Gamarr</v>
          </cell>
          <cell r="C57">
            <v>0</v>
          </cell>
          <cell r="D57">
            <v>0</v>
          </cell>
          <cell r="E57">
            <v>0</v>
          </cell>
          <cell r="F57">
            <v>0</v>
          </cell>
          <cell r="I57">
            <v>0</v>
          </cell>
        </row>
        <row r="58">
          <cell r="A58">
            <v>11100629</v>
          </cell>
          <cell r="B58" t="str">
            <v>BANCO DAVIVIENDA S.A. 67470000075 FNR</v>
          </cell>
          <cell r="C58">
            <v>160796.891</v>
          </cell>
          <cell r="D58">
            <v>57.596630000000005</v>
          </cell>
          <cell r="E58">
            <v>102.96663000000001</v>
          </cell>
          <cell r="F58">
            <v>160751.52100000001</v>
          </cell>
          <cell r="I58">
            <v>-45.370000000000005</v>
          </cell>
        </row>
        <row r="59">
          <cell r="A59">
            <v>11100630</v>
          </cell>
          <cell r="B59" t="str">
            <v>BANCO OCCIDENTE</v>
          </cell>
          <cell r="C59">
            <v>1421770.82381</v>
          </cell>
          <cell r="D59">
            <v>3703019.048</v>
          </cell>
          <cell r="E59">
            <v>1229308.02419</v>
          </cell>
          <cell r="F59">
            <v>3895481.8476199997</v>
          </cell>
          <cell r="I59">
            <v>2473711.0238100002</v>
          </cell>
        </row>
        <row r="60">
          <cell r="A60">
            <v>11100631</v>
          </cell>
          <cell r="B60" t="str">
            <v>BANCO GNB SUDAMARIS</v>
          </cell>
          <cell r="C60">
            <v>24351.561750000001</v>
          </cell>
          <cell r="D60">
            <v>3842.6002100000001</v>
          </cell>
          <cell r="E60">
            <v>12.809790000000001</v>
          </cell>
          <cell r="F60">
            <v>28181.352170000002</v>
          </cell>
          <cell r="I60">
            <v>3829.7904200000003</v>
          </cell>
        </row>
        <row r="61">
          <cell r="A61">
            <v>11100632</v>
          </cell>
          <cell r="B61" t="str">
            <v>BANCO CITIBANK -COLOMBIA S.A. 5502937016</v>
          </cell>
          <cell r="C61">
            <v>21985308.092700001</v>
          </cell>
          <cell r="D61">
            <v>474878.99311000004</v>
          </cell>
          <cell r="E61">
            <v>2181257.7201700001</v>
          </cell>
          <cell r="F61">
            <v>20278929.36564</v>
          </cell>
          <cell r="I61">
            <v>-1706378.7270599999</v>
          </cell>
        </row>
        <row r="62">
          <cell r="A62">
            <v>11100633</v>
          </cell>
          <cell r="B62" t="str">
            <v>BANCO BOGOTA 260020409</v>
          </cell>
          <cell r="C62">
            <v>5106120.9929999998</v>
          </cell>
          <cell r="D62">
            <v>1189606.11882</v>
          </cell>
          <cell r="E62">
            <v>2771607.1290000002</v>
          </cell>
          <cell r="F62">
            <v>3524119.98282</v>
          </cell>
          <cell r="I62">
            <v>-1582001.0101800002</v>
          </cell>
        </row>
        <row r="63">
          <cell r="A63">
            <v>111090</v>
          </cell>
          <cell r="B63" t="str">
            <v>OTROS DEPOSITOS</v>
          </cell>
          <cell r="C63">
            <v>843968.97950000002</v>
          </cell>
          <cell r="D63">
            <v>62481.879609999996</v>
          </cell>
          <cell r="E63">
            <v>317413.41661000001</v>
          </cell>
          <cell r="F63">
            <v>589037.4425</v>
          </cell>
          <cell r="I63">
            <v>-254931.53700000001</v>
          </cell>
        </row>
        <row r="64">
          <cell r="A64">
            <v>11109001</v>
          </cell>
          <cell r="B64" t="str">
            <v>FONDO ROTATORIO  VIATI.  DAV 66169999621</v>
          </cell>
          <cell r="C64">
            <v>43024.659679999997</v>
          </cell>
          <cell r="D64">
            <v>37030.311609999997</v>
          </cell>
          <cell r="E64">
            <v>41413.41661</v>
          </cell>
          <cell r="F64">
            <v>38641.554680000001</v>
          </cell>
          <cell r="I64">
            <v>-4383.1050000000032</v>
          </cell>
        </row>
        <row r="65">
          <cell r="A65">
            <v>11109002</v>
          </cell>
          <cell r="B65" t="str">
            <v>FONDO ROTATORIO  VIVI  DAV  66066999812</v>
          </cell>
          <cell r="C65">
            <v>800944.31982000009</v>
          </cell>
          <cell r="D65">
            <v>25451.567999999999</v>
          </cell>
          <cell r="E65">
            <v>276000</v>
          </cell>
          <cell r="F65">
            <v>550395.88782000006</v>
          </cell>
          <cell r="I65">
            <v>-250548.432</v>
          </cell>
        </row>
        <row r="66">
          <cell r="A66">
            <v>12</v>
          </cell>
          <cell r="B66" t="str">
            <v>INVERSIONES E INSTRUMENTOS DERIVADOS</v>
          </cell>
          <cell r="C66">
            <v>10383989.820830001</v>
          </cell>
          <cell r="D66">
            <v>3487170.9232299998</v>
          </cell>
          <cell r="E66">
            <v>4572786.4343100004</v>
          </cell>
          <cell r="F66">
            <v>9298374.30975</v>
          </cell>
          <cell r="I66">
            <v>-1085615.5110800005</v>
          </cell>
        </row>
        <row r="67">
          <cell r="A67">
            <v>1201</v>
          </cell>
          <cell r="B67" t="str">
            <v>ADMINISTRACION DE LIQUIDEZ EN TITULOS DE</v>
          </cell>
          <cell r="C67">
            <v>3033914.3858699999</v>
          </cell>
          <cell r="D67">
            <v>3473261.4687199998</v>
          </cell>
          <cell r="E67">
            <v>4571812.7723100008</v>
          </cell>
          <cell r="F67">
            <v>1935363.08228</v>
          </cell>
          <cell r="I67">
            <v>-1098551.3035900011</v>
          </cell>
        </row>
        <row r="68">
          <cell r="A68">
            <v>120106</v>
          </cell>
          <cell r="B68" t="str">
            <v>CERTIFICADOS DE DEPOSITO A TERMINO</v>
          </cell>
          <cell r="C68">
            <v>3033914.3858699999</v>
          </cell>
          <cell r="D68">
            <v>3473261.4687199998</v>
          </cell>
          <cell r="E68">
            <v>4571812.7723100008</v>
          </cell>
          <cell r="F68">
            <v>1935363.08228</v>
          </cell>
          <cell r="I68">
            <v>-1098551.3035900011</v>
          </cell>
        </row>
        <row r="69">
          <cell r="A69">
            <v>120144</v>
          </cell>
          <cell r="B69" t="str">
            <v>OTROS CERTIFICADOS</v>
          </cell>
          <cell r="C69">
            <v>0</v>
          </cell>
          <cell r="D69">
            <v>0</v>
          </cell>
          <cell r="E69">
            <v>0</v>
          </cell>
          <cell r="F69">
            <v>0</v>
          </cell>
          <cell r="I69">
            <v>0</v>
          </cell>
        </row>
        <row r="70">
          <cell r="A70">
            <v>12014401</v>
          </cell>
          <cell r="B70" t="str">
            <v>INVERSIONES  REPO</v>
          </cell>
          <cell r="C70">
            <v>0</v>
          </cell>
          <cell r="D70">
            <v>0</v>
          </cell>
          <cell r="E70">
            <v>0</v>
          </cell>
          <cell r="F70">
            <v>0</v>
          </cell>
          <cell r="I70">
            <v>0</v>
          </cell>
        </row>
        <row r="71">
          <cell r="A71">
            <v>1202</v>
          </cell>
          <cell r="B71" t="str">
            <v>ADMINISTRACION DE LIQUIDEZ EN TITULOS PA</v>
          </cell>
          <cell r="C71">
            <v>7279305.54978</v>
          </cell>
          <cell r="D71">
            <v>13909.45451</v>
          </cell>
          <cell r="E71">
            <v>973.66200000000003</v>
          </cell>
          <cell r="F71">
            <v>7292241.3422900001</v>
          </cell>
          <cell r="I71">
            <v>12935.792509999999</v>
          </cell>
        </row>
        <row r="72">
          <cell r="A72">
            <v>120204</v>
          </cell>
          <cell r="B72" t="str">
            <v>DERECHOS EN FONDOS DE VALORES Y FIDUCIAS</v>
          </cell>
          <cell r="C72">
            <v>0</v>
          </cell>
          <cell r="D72">
            <v>0</v>
          </cell>
          <cell r="E72">
            <v>0</v>
          </cell>
          <cell r="F72">
            <v>0</v>
          </cell>
          <cell r="I72">
            <v>0</v>
          </cell>
        </row>
        <row r="73">
          <cell r="A73">
            <v>120290</v>
          </cell>
          <cell r="B73" t="str">
            <v>OTRAS INVERSIONES EN TITULOS PARTICIPATI</v>
          </cell>
          <cell r="C73">
            <v>7279305.54978</v>
          </cell>
          <cell r="D73">
            <v>13909.45451</v>
          </cell>
          <cell r="E73">
            <v>973.66200000000003</v>
          </cell>
          <cell r="F73">
            <v>7292241.3422900001</v>
          </cell>
          <cell r="I73">
            <v>12935.792509999999</v>
          </cell>
        </row>
        <row r="74">
          <cell r="A74">
            <v>1207</v>
          </cell>
          <cell r="B74" t="str">
            <v>INVERSIONES PATRIMONIALES EN ENTIDADES N</v>
          </cell>
          <cell r="C74">
            <v>75774.317620000002</v>
          </cell>
          <cell r="D74">
            <v>0</v>
          </cell>
          <cell r="E74">
            <v>0</v>
          </cell>
          <cell r="F74">
            <v>75774.317620000002</v>
          </cell>
          <cell r="I74">
            <v>0</v>
          </cell>
        </row>
        <row r="75">
          <cell r="A75">
            <v>120755</v>
          </cell>
          <cell r="B75" t="str">
            <v>SOCIEDADES DE ECONOMIA MIXTA</v>
          </cell>
          <cell r="C75">
            <v>75774.317620000002</v>
          </cell>
          <cell r="D75">
            <v>0</v>
          </cell>
          <cell r="E75">
            <v>0</v>
          </cell>
          <cell r="F75">
            <v>75774.317620000002</v>
          </cell>
          <cell r="I75">
            <v>0</v>
          </cell>
        </row>
        <row r="76">
          <cell r="A76">
            <v>1280</v>
          </cell>
          <cell r="B76" t="str">
            <v>PROVISION PARA PROTECCION DE INVERSIONES</v>
          </cell>
          <cell r="C76">
            <v>-5004.4324400000005</v>
          </cell>
          <cell r="D76">
            <v>0</v>
          </cell>
          <cell r="E76">
            <v>0</v>
          </cell>
          <cell r="F76">
            <v>-5004.4324400000005</v>
          </cell>
          <cell r="I76">
            <v>0</v>
          </cell>
        </row>
        <row r="77">
          <cell r="A77">
            <v>128032</v>
          </cell>
          <cell r="B77" t="str">
            <v>INVERSIONES DE ADMINISTRACION DE LIQUIDE</v>
          </cell>
          <cell r="C77">
            <v>0</v>
          </cell>
          <cell r="D77">
            <v>0</v>
          </cell>
          <cell r="E77">
            <v>0</v>
          </cell>
          <cell r="F77">
            <v>0</v>
          </cell>
          <cell r="I77">
            <v>0</v>
          </cell>
        </row>
        <row r="78">
          <cell r="A78">
            <v>128034</v>
          </cell>
          <cell r="B78" t="str">
            <v>INVERSIONES PATRIMONIALES EN ENTIDADES NO CONTROLADAS</v>
          </cell>
          <cell r="C78">
            <v>-5004.4324400000005</v>
          </cell>
          <cell r="D78">
            <v>0</v>
          </cell>
          <cell r="E78">
            <v>0</v>
          </cell>
          <cell r="F78">
            <v>-5004.4324400000005</v>
          </cell>
          <cell r="I78">
            <v>0</v>
          </cell>
        </row>
        <row r="79">
          <cell r="A79">
            <v>14</v>
          </cell>
          <cell r="B79" t="str">
            <v>DEUDORES</v>
          </cell>
          <cell r="C79">
            <v>105155732.48675999</v>
          </cell>
          <cell r="D79">
            <v>65285085.67554</v>
          </cell>
          <cell r="E79">
            <v>84641072.731999993</v>
          </cell>
          <cell r="F79">
            <v>85799745.430299997</v>
          </cell>
          <cell r="I79">
            <v>-19355987.056459993</v>
          </cell>
        </row>
        <row r="80">
          <cell r="A80">
            <v>1406</v>
          </cell>
          <cell r="B80" t="str">
            <v>VENTA DE BIENES</v>
          </cell>
          <cell r="C80">
            <v>11706285.313299999</v>
          </cell>
          <cell r="D80">
            <v>574259.00699999998</v>
          </cell>
          <cell r="E80">
            <v>832319.42700000003</v>
          </cell>
          <cell r="F80">
            <v>11448224.893299999</v>
          </cell>
          <cell r="I80">
            <v>-258060.42000000004</v>
          </cell>
        </row>
        <row r="81">
          <cell r="A81">
            <v>140606</v>
          </cell>
          <cell r="B81" t="str">
            <v>BIENES COMERCIALIZADOS</v>
          </cell>
          <cell r="C81">
            <v>11706285.313299999</v>
          </cell>
          <cell r="D81">
            <v>574259.00699999998</v>
          </cell>
          <cell r="E81">
            <v>832319.42700000003</v>
          </cell>
          <cell r="F81">
            <v>10490605.738299999</v>
          </cell>
          <cell r="I81">
            <v>-258060.42000000004</v>
          </cell>
        </row>
        <row r="82">
          <cell r="A82">
            <v>1408</v>
          </cell>
          <cell r="B82" t="str">
            <v>SERVICIOS PUBLICOS</v>
          </cell>
          <cell r="C82">
            <v>90464416.669440001</v>
          </cell>
          <cell r="D82">
            <v>53354075.329999998</v>
          </cell>
          <cell r="E82">
            <v>76126608.069999993</v>
          </cell>
          <cell r="F82">
            <v>67691883.929440007</v>
          </cell>
          <cell r="I82">
            <v>-22772532.739999995</v>
          </cell>
        </row>
        <row r="83">
          <cell r="A83">
            <v>140801</v>
          </cell>
          <cell r="B83" t="str">
            <v>SERVICIO DE ENERGIA</v>
          </cell>
          <cell r="C83">
            <v>52363843.65484</v>
          </cell>
          <cell r="D83">
            <v>43097143.702</v>
          </cell>
          <cell r="E83">
            <v>46848146.924999997</v>
          </cell>
          <cell r="F83">
            <v>48612840.431839995</v>
          </cell>
          <cell r="I83">
            <v>-3751003.2229999974</v>
          </cell>
        </row>
        <row r="84">
          <cell r="A84">
            <v>14080101</v>
          </cell>
          <cell r="B84" t="str">
            <v>SECTOR PARTICULAR</v>
          </cell>
          <cell r="C84">
            <v>37267842.549839996</v>
          </cell>
          <cell r="D84">
            <v>35812999.203000002</v>
          </cell>
          <cell r="E84">
            <v>38415359.351000004</v>
          </cell>
          <cell r="F84">
            <v>24518588.843839996</v>
          </cell>
          <cell r="I84">
            <v>-2602360.1480000019</v>
          </cell>
        </row>
        <row r="85">
          <cell r="A85">
            <v>14080102</v>
          </cell>
          <cell r="B85" t="str">
            <v>SECTOR OFICIAL</v>
          </cell>
          <cell r="C85">
            <v>10944751.880000001</v>
          </cell>
          <cell r="D85">
            <v>1885467.574</v>
          </cell>
          <cell r="E85">
            <v>2857589.267</v>
          </cell>
          <cell r="F85">
            <v>9972630.1870000008</v>
          </cell>
          <cell r="I85">
            <v>-972121.69299999997</v>
          </cell>
        </row>
        <row r="86">
          <cell r="A86">
            <v>14080103</v>
          </cell>
          <cell r="B86" t="str">
            <v>ALUMBRADO PUBLICO</v>
          </cell>
          <cell r="C86">
            <v>2797289.5219999999</v>
          </cell>
          <cell r="D86">
            <v>3669277.4029999999</v>
          </cell>
          <cell r="E86">
            <v>3695136.5060000001</v>
          </cell>
          <cell r="F86">
            <v>2771430.4190000002</v>
          </cell>
          <cell r="I86">
            <v>-25859.103000000119</v>
          </cell>
        </row>
        <row r="87">
          <cell r="A87">
            <v>14080104</v>
          </cell>
          <cell r="B87" t="str">
            <v>CONTRIBUCIONES</v>
          </cell>
          <cell r="C87">
            <v>1331767.3729999999</v>
          </cell>
          <cell r="D87">
            <v>1700040.1359999999</v>
          </cell>
          <cell r="E87">
            <v>1847531.4639999999</v>
          </cell>
          <cell r="F87">
            <v>1184276.0449999999</v>
          </cell>
          <cell r="I87">
            <v>-147491.32799999998</v>
          </cell>
        </row>
        <row r="88">
          <cell r="A88">
            <v>14080106</v>
          </cell>
          <cell r="B88" t="str">
            <v>CHEQUES DEVUELTOS</v>
          </cell>
          <cell r="C88">
            <v>22192.33</v>
          </cell>
          <cell r="D88">
            <v>29359.385999999999</v>
          </cell>
          <cell r="E88">
            <v>32530.337</v>
          </cell>
          <cell r="F88">
            <v>19021.379000000001</v>
          </cell>
          <cell r="I88">
            <v>-3170.9510000000009</v>
          </cell>
        </row>
        <row r="89">
          <cell r="A89" t="str">
            <v>140606-1</v>
          </cell>
          <cell r="B89" t="str">
            <v>BIENES COMERCIALIZADOS  LP</v>
          </cell>
          <cell r="C89">
            <v>0</v>
          </cell>
          <cell r="D89">
            <v>0</v>
          </cell>
          <cell r="E89">
            <v>0</v>
          </cell>
          <cell r="F89">
            <v>957619.15500000003</v>
          </cell>
          <cell r="I89">
            <v>0</v>
          </cell>
        </row>
        <row r="90">
          <cell r="A90" t="str">
            <v>14080101-1</v>
          </cell>
          <cell r="B90" t="str">
            <v>SECTOR PARTICULAR  LP</v>
          </cell>
          <cell r="C90">
            <v>0</v>
          </cell>
          <cell r="D90">
            <v>0</v>
          </cell>
          <cell r="E90">
            <v>0</v>
          </cell>
          <cell r="F90">
            <v>10146893.558</v>
          </cell>
          <cell r="I90">
            <v>0</v>
          </cell>
        </row>
        <row r="91">
          <cell r="A91">
            <v>140807</v>
          </cell>
          <cell r="B91" t="str">
            <v>SUBSIDIOS SERVICIOS DE ENERGIA</v>
          </cell>
          <cell r="C91">
            <v>38100573.014600001</v>
          </cell>
          <cell r="D91">
            <v>10256931.628</v>
          </cell>
          <cell r="E91">
            <v>29278461.145</v>
          </cell>
          <cell r="F91">
            <v>19079043.497599997</v>
          </cell>
          <cell r="I91">
            <v>-19021529.516999997</v>
          </cell>
        </row>
        <row r="92">
          <cell r="A92">
            <v>14080701</v>
          </cell>
          <cell r="B92" t="str">
            <v>ESTRATO UNO</v>
          </cell>
          <cell r="C92">
            <v>0</v>
          </cell>
          <cell r="D92">
            <v>2362902.1030000001</v>
          </cell>
          <cell r="E92">
            <v>2362902.1030000001</v>
          </cell>
          <cell r="F92">
            <v>0</v>
          </cell>
          <cell r="I92">
            <v>0</v>
          </cell>
        </row>
        <row r="93">
          <cell r="A93">
            <v>14080702</v>
          </cell>
          <cell r="B93" t="str">
            <v>ESTRATO DOS</v>
          </cell>
          <cell r="C93">
            <v>0</v>
          </cell>
          <cell r="D93">
            <v>4043001.7710000002</v>
          </cell>
          <cell r="E93">
            <v>4043001.7710000002</v>
          </cell>
          <cell r="F93">
            <v>0</v>
          </cell>
          <cell r="I93">
            <v>0</v>
          </cell>
        </row>
        <row r="94">
          <cell r="A94">
            <v>14080703</v>
          </cell>
          <cell r="B94" t="str">
            <v>ESTRATO TRES</v>
          </cell>
          <cell r="C94">
            <v>0</v>
          </cell>
          <cell r="D94">
            <v>424212.25900000002</v>
          </cell>
          <cell r="E94">
            <v>424212.25900000002</v>
          </cell>
          <cell r="F94">
            <v>0</v>
          </cell>
          <cell r="I94">
            <v>0</v>
          </cell>
        </row>
        <row r="95">
          <cell r="A95">
            <v>14080704</v>
          </cell>
          <cell r="B95" t="str">
            <v>APORTES DE LA NACION Y DEFICIT</v>
          </cell>
          <cell r="C95">
            <v>38100573.014600001</v>
          </cell>
          <cell r="D95">
            <v>3426815.4950000001</v>
          </cell>
          <cell r="E95">
            <v>22448345.011999998</v>
          </cell>
          <cell r="F95">
            <v>19079043.497599997</v>
          </cell>
          <cell r="I95">
            <v>-19021529.516999997</v>
          </cell>
        </row>
        <row r="96">
          <cell r="A96">
            <v>1420</v>
          </cell>
          <cell r="B96" t="str">
            <v>AVANCES Y ANTICIPOS ENTREGADOS</v>
          </cell>
          <cell r="C96">
            <v>1686346.57</v>
          </cell>
          <cell r="D96">
            <v>524332.67500000005</v>
          </cell>
          <cell r="E96">
            <v>123771.81600000001</v>
          </cell>
          <cell r="F96">
            <v>2086907.429</v>
          </cell>
          <cell r="I96">
            <v>400560.85900000005</v>
          </cell>
        </row>
        <row r="97">
          <cell r="A97">
            <v>142011</v>
          </cell>
          <cell r="B97" t="str">
            <v>AVANCES PARA VIATICOS Y GASTOS DE VIAJE</v>
          </cell>
          <cell r="C97">
            <v>114027.766</v>
          </cell>
          <cell r="D97">
            <v>24695.487000000001</v>
          </cell>
          <cell r="E97">
            <v>107245.671</v>
          </cell>
          <cell r="F97">
            <v>31477.581999999999</v>
          </cell>
          <cell r="I97">
            <v>-82550.184000000008</v>
          </cell>
        </row>
        <row r="98">
          <cell r="A98">
            <v>142012</v>
          </cell>
          <cell r="B98" t="str">
            <v>ANTICIPO PARA ADQUISICION DE BIENES Y SE</v>
          </cell>
          <cell r="C98">
            <v>815276.77</v>
          </cell>
          <cell r="D98">
            <v>3680.45</v>
          </cell>
          <cell r="E98">
            <v>83.465000000000003</v>
          </cell>
          <cell r="F98">
            <v>818873.755</v>
          </cell>
          <cell r="I98">
            <v>3596.9849999999997</v>
          </cell>
        </row>
        <row r="99">
          <cell r="A99">
            <v>142013</v>
          </cell>
          <cell r="B99" t="str">
            <v>ANTICIPO PARA ADQUISICION DE BIENES Y SE</v>
          </cell>
          <cell r="C99">
            <v>701875.73400000005</v>
          </cell>
          <cell r="D99">
            <v>492594.05800000002</v>
          </cell>
          <cell r="E99">
            <v>0</v>
          </cell>
          <cell r="F99">
            <v>1194469.7919999999</v>
          </cell>
          <cell r="I99">
            <v>492594.05800000002</v>
          </cell>
        </row>
        <row r="100">
          <cell r="A100">
            <v>142090</v>
          </cell>
          <cell r="B100" t="str">
            <v>OTROS AVANCES Y ANTICIPOS</v>
          </cell>
          <cell r="C100">
            <v>55166.3</v>
          </cell>
          <cell r="D100">
            <v>3362.68</v>
          </cell>
          <cell r="E100">
            <v>16442.68</v>
          </cell>
          <cell r="F100">
            <v>42086.3</v>
          </cell>
          <cell r="I100">
            <v>-13080</v>
          </cell>
        </row>
        <row r="101">
          <cell r="A101">
            <v>1422</v>
          </cell>
          <cell r="B101" t="str">
            <v>ANTICIPOS O SALDOS A FAVOR POR IMPUESTOS</v>
          </cell>
          <cell r="C101">
            <v>3564287.7026799996</v>
          </cell>
          <cell r="D101">
            <v>4204244.7235399997</v>
          </cell>
          <cell r="E101">
            <v>718119.21200000006</v>
          </cell>
          <cell r="F101">
            <v>7050413.2142200004</v>
          </cell>
          <cell r="I101">
            <v>3486125.5115399994</v>
          </cell>
        </row>
        <row r="102">
          <cell r="A102">
            <v>142201</v>
          </cell>
          <cell r="B102" t="str">
            <v>ANTICIPOS DE IMPUESTO SOBRE LA RENTA</v>
          </cell>
          <cell r="C102">
            <v>0</v>
          </cell>
          <cell r="D102">
            <v>2977067</v>
          </cell>
          <cell r="E102">
            <v>0</v>
          </cell>
          <cell r="F102">
            <v>2977067</v>
          </cell>
          <cell r="I102">
            <v>2977067</v>
          </cell>
        </row>
        <row r="103">
          <cell r="A103">
            <v>142202</v>
          </cell>
          <cell r="B103" t="str">
            <v>RETENCION EN LA FUENTE</v>
          </cell>
          <cell r="C103">
            <v>1244035.65968</v>
          </cell>
          <cell r="D103">
            <v>354234.91054000001</v>
          </cell>
          <cell r="E103">
            <v>0</v>
          </cell>
          <cell r="F103">
            <v>1598270.5702200001</v>
          </cell>
          <cell r="I103">
            <v>354234.91054000001</v>
          </cell>
        </row>
        <row r="104">
          <cell r="A104">
            <v>14220201</v>
          </cell>
          <cell r="B104" t="str">
            <v>RETENCION EN LA FUENTE QUE NOS PRACTICAR</v>
          </cell>
          <cell r="C104">
            <v>32619.364430000001</v>
          </cell>
          <cell r="D104">
            <v>7692.1960399999998</v>
          </cell>
          <cell r="E104">
            <v>0</v>
          </cell>
          <cell r="F104">
            <v>40311.560469999997</v>
          </cell>
          <cell r="I104">
            <v>7692.1960399999998</v>
          </cell>
        </row>
        <row r="105">
          <cell r="A105">
            <v>14220202</v>
          </cell>
          <cell r="B105" t="str">
            <v>AUTORRETENCION POR INGRESOS OPERACIONALE</v>
          </cell>
          <cell r="C105">
            <v>1203928.6772499999</v>
          </cell>
          <cell r="D105">
            <v>346542.7145</v>
          </cell>
          <cell r="E105">
            <v>0</v>
          </cell>
          <cell r="F105">
            <v>1550471.39175</v>
          </cell>
          <cell r="I105">
            <v>346542.7145</v>
          </cell>
        </row>
        <row r="106">
          <cell r="A106">
            <v>14220203</v>
          </cell>
          <cell r="B106" t="str">
            <v>AUTORRETENCIONES POR RENDIMIENTOS FINANC</v>
          </cell>
          <cell r="C106">
            <v>7487.6180000000004</v>
          </cell>
          <cell r="D106">
            <v>0</v>
          </cell>
          <cell r="E106">
            <v>0</v>
          </cell>
          <cell r="F106">
            <v>7487.6180000000004</v>
          </cell>
          <cell r="I106">
            <v>0</v>
          </cell>
        </row>
        <row r="107">
          <cell r="A107">
            <v>142203</v>
          </cell>
          <cell r="B107" t="str">
            <v>SALDOS A FAVOR EN LIQUIDACIONES PRIVADAS</v>
          </cell>
          <cell r="C107">
            <v>1396953</v>
          </cell>
          <cell r="D107">
            <v>0</v>
          </cell>
          <cell r="E107">
            <v>0</v>
          </cell>
          <cell r="F107">
            <v>1396953</v>
          </cell>
          <cell r="I107">
            <v>0</v>
          </cell>
        </row>
        <row r="108">
          <cell r="A108">
            <v>14220301</v>
          </cell>
          <cell r="B108" t="str">
            <v>DECLARACIONES DE RENTA Y COMPLEMENTARIOS</v>
          </cell>
          <cell r="C108">
            <v>1396953</v>
          </cell>
          <cell r="D108">
            <v>0</v>
          </cell>
          <cell r="E108">
            <v>0</v>
          </cell>
          <cell r="F108">
            <v>1396953</v>
          </cell>
          <cell r="I108">
            <v>0</v>
          </cell>
        </row>
        <row r="109">
          <cell r="A109">
            <v>142211</v>
          </cell>
          <cell r="B109" t="str">
            <v>ANTICIPO IMPUESTO INDUSTRIA Y COMERCIO</v>
          </cell>
          <cell r="C109">
            <v>923299.04299999995</v>
          </cell>
          <cell r="D109">
            <v>872942.81299999997</v>
          </cell>
          <cell r="E109">
            <v>718119.21200000006</v>
          </cell>
          <cell r="F109">
            <v>1078122.6440000001</v>
          </cell>
          <cell r="I109">
            <v>154823.60099999991</v>
          </cell>
        </row>
        <row r="110">
          <cell r="A110">
            <v>1470</v>
          </cell>
          <cell r="B110" t="str">
            <v>OTROS DEUDORES</v>
          </cell>
          <cell r="C110">
            <v>13355751.19334</v>
          </cell>
          <cell r="D110">
            <v>6508178.165</v>
          </cell>
          <cell r="E110">
            <v>6687940.0599999996</v>
          </cell>
          <cell r="F110">
            <v>13175989.29834</v>
          </cell>
          <cell r="I110">
            <v>-179761.89499999955</v>
          </cell>
        </row>
        <row r="111">
          <cell r="A111">
            <v>147008</v>
          </cell>
          <cell r="B111" t="str">
            <v>CUOTAS PARTES DE PENSIONES</v>
          </cell>
          <cell r="C111">
            <v>907250.18619000004</v>
          </cell>
          <cell r="D111">
            <v>7011.652</v>
          </cell>
          <cell r="E111">
            <v>0</v>
          </cell>
          <cell r="F111">
            <v>156262.39299000002</v>
          </cell>
          <cell r="I111">
            <v>7011.652</v>
          </cell>
        </row>
        <row r="112">
          <cell r="A112" t="str">
            <v>147008-LP</v>
          </cell>
          <cell r="B112" t="str">
            <v>CUOTAS PARTES DE PENSIONES</v>
          </cell>
          <cell r="C112">
            <v>0</v>
          </cell>
          <cell r="D112">
            <v>0</v>
          </cell>
          <cell r="E112">
            <v>0</v>
          </cell>
          <cell r="F112">
            <v>757999.44520000007</v>
          </cell>
          <cell r="I112">
            <v>0</v>
          </cell>
        </row>
        <row r="113">
          <cell r="A113">
            <v>147012</v>
          </cell>
          <cell r="B113" t="str">
            <v>CREDITOS A EMPLEADOS</v>
          </cell>
          <cell r="C113">
            <v>5210256.9566700002</v>
          </cell>
          <cell r="D113">
            <v>625310.78399999999</v>
          </cell>
          <cell r="E113">
            <v>334758.96899999998</v>
          </cell>
          <cell r="F113">
            <v>5500808.7716699997</v>
          </cell>
          <cell r="I113">
            <v>290551.815</v>
          </cell>
        </row>
        <row r="114">
          <cell r="A114">
            <v>147090</v>
          </cell>
          <cell r="B114" t="str">
            <v>OTROS DEUDORES</v>
          </cell>
          <cell r="C114">
            <v>7238244.0504799997</v>
          </cell>
          <cell r="D114">
            <v>5875855.7290000003</v>
          </cell>
          <cell r="E114">
            <v>6353181.091</v>
          </cell>
          <cell r="F114">
            <v>6760918.6884799991</v>
          </cell>
          <cell r="I114">
            <v>-477325.36199999973</v>
          </cell>
        </row>
        <row r="115">
          <cell r="A115">
            <v>14709001</v>
          </cell>
          <cell r="B115" t="str">
            <v>DEUDORES - OTROS SERV FACTURADOS</v>
          </cell>
          <cell r="C115">
            <v>4067313.3936399999</v>
          </cell>
          <cell r="D115">
            <v>2950168.9569999999</v>
          </cell>
          <cell r="E115">
            <v>2977033.034</v>
          </cell>
          <cell r="F115">
            <v>2011923.2156399998</v>
          </cell>
          <cell r="I115">
            <v>-26864.077000000048</v>
          </cell>
        </row>
        <row r="116">
          <cell r="A116" t="str">
            <v>14709001-LP</v>
          </cell>
          <cell r="B116" t="str">
            <v>OTROS DEUDORES LP</v>
          </cell>
          <cell r="C116">
            <v>0</v>
          </cell>
          <cell r="D116">
            <v>0</v>
          </cell>
          <cell r="E116">
            <v>0</v>
          </cell>
          <cell r="F116">
            <v>2028526.101</v>
          </cell>
          <cell r="I116">
            <v>0</v>
          </cell>
        </row>
        <row r="117">
          <cell r="A117">
            <v>14709002</v>
          </cell>
          <cell r="B117" t="str">
            <v>DEUDORES - OTROS</v>
          </cell>
          <cell r="C117">
            <v>3170930.6568400003</v>
          </cell>
          <cell r="D117">
            <v>2894214.2620000001</v>
          </cell>
          <cell r="E117">
            <v>3344675.5469999998</v>
          </cell>
          <cell r="F117">
            <v>2720469.3718400002</v>
          </cell>
          <cell r="I117">
            <v>-450461.28499999968</v>
          </cell>
        </row>
        <row r="118">
          <cell r="A118">
            <v>14709003</v>
          </cell>
          <cell r="B118" t="str">
            <v>CHEQUES DEVUELTOS</v>
          </cell>
          <cell r="C118">
            <v>0</v>
          </cell>
          <cell r="D118">
            <v>31472.51</v>
          </cell>
          <cell r="E118">
            <v>31472.51</v>
          </cell>
          <cell r="F118">
            <v>0</v>
          </cell>
          <cell r="I118">
            <v>0</v>
          </cell>
        </row>
        <row r="119">
          <cell r="A119">
            <v>1475</v>
          </cell>
          <cell r="B119" t="str">
            <v>DEUDAS DE DIFICIL RECAUDO</v>
          </cell>
          <cell r="C119">
            <v>891480.478</v>
          </cell>
          <cell r="D119">
            <v>2816.7750000000001</v>
          </cell>
          <cell r="E119">
            <v>0</v>
          </cell>
          <cell r="F119">
            <v>894297.25300000003</v>
          </cell>
          <cell r="I119">
            <v>2816.7750000000001</v>
          </cell>
        </row>
        <row r="120">
          <cell r="A120">
            <v>147515</v>
          </cell>
          <cell r="B120" t="str">
            <v>SERVICIO DE ENERGIA</v>
          </cell>
          <cell r="C120">
            <v>891480.478</v>
          </cell>
          <cell r="D120">
            <v>2816.7750000000001</v>
          </cell>
          <cell r="E120">
            <v>0</v>
          </cell>
          <cell r="F120">
            <v>894297.25300000003</v>
          </cell>
          <cell r="I120">
            <v>2816.7750000000001</v>
          </cell>
        </row>
        <row r="121">
          <cell r="A121">
            <v>1480</v>
          </cell>
          <cell r="B121" t="str">
            <v>PROVISION PARA DEUDORES (CR)</v>
          </cell>
          <cell r="C121">
            <v>-16512835.439999999</v>
          </cell>
          <cell r="D121">
            <v>117179</v>
          </cell>
          <cell r="E121">
            <v>152314.147</v>
          </cell>
          <cell r="F121">
            <v>-16547970.586999999</v>
          </cell>
          <cell r="I121">
            <v>-35135.146999999997</v>
          </cell>
        </row>
        <row r="122">
          <cell r="A122">
            <v>148019</v>
          </cell>
          <cell r="B122" t="str">
            <v>SERVICIO DE ENERGIA</v>
          </cell>
          <cell r="C122">
            <v>-16512835.439999999</v>
          </cell>
          <cell r="D122">
            <v>117179</v>
          </cell>
          <cell r="E122">
            <v>152314.147</v>
          </cell>
          <cell r="F122">
            <v>-16547970.586999999</v>
          </cell>
          <cell r="I122">
            <v>-35135.146999999997</v>
          </cell>
        </row>
        <row r="123">
          <cell r="A123">
            <v>14801901</v>
          </cell>
          <cell r="B123" t="str">
            <v>PROVISION CUENTAS POR COBRAR</v>
          </cell>
          <cell r="C123">
            <v>-13416943.439999999</v>
          </cell>
          <cell r="D123">
            <v>0</v>
          </cell>
          <cell r="E123">
            <v>139239</v>
          </cell>
          <cell r="F123">
            <v>-13556182.439999999</v>
          </cell>
          <cell r="I123">
            <v>-139239</v>
          </cell>
        </row>
        <row r="124">
          <cell r="A124">
            <v>14801902</v>
          </cell>
          <cell r="B124" t="str">
            <v>PROVISION OTRAS CUENTAS POR COBRAR</v>
          </cell>
          <cell r="C124">
            <v>-3095892</v>
          </cell>
          <cell r="D124">
            <v>117179</v>
          </cell>
          <cell r="E124">
            <v>13075.147000000001</v>
          </cell>
          <cell r="F124">
            <v>-2991788.1469999999</v>
          </cell>
          <cell r="G124">
            <v>104103.853</v>
          </cell>
          <cell r="I124">
            <v>104103.853</v>
          </cell>
        </row>
        <row r="125">
          <cell r="A125">
            <v>15</v>
          </cell>
          <cell r="B125" t="str">
            <v>INVENTARIOS</v>
          </cell>
          <cell r="C125">
            <v>6673985.8736499995</v>
          </cell>
          <cell r="D125">
            <v>1567928.15842</v>
          </cell>
          <cell r="E125">
            <v>1265679.6357200001</v>
          </cell>
          <cell r="F125">
            <v>6976234.3963500001</v>
          </cell>
          <cell r="I125">
            <v>302248.52269999986</v>
          </cell>
        </row>
        <row r="126">
          <cell r="A126">
            <v>1510</v>
          </cell>
          <cell r="B126" t="str">
            <v>MERCANCIA EN EXISTENCIA</v>
          </cell>
          <cell r="C126">
            <v>1052613.38258</v>
          </cell>
          <cell r="D126">
            <v>606706.88149000006</v>
          </cell>
          <cell r="E126">
            <v>601715.62329999998</v>
          </cell>
          <cell r="F126">
            <v>1057604.6407699999</v>
          </cell>
          <cell r="I126">
            <v>4991.2581900000805</v>
          </cell>
        </row>
        <row r="127">
          <cell r="A127">
            <v>151032</v>
          </cell>
          <cell r="B127" t="str">
            <v>MEDIDORES DE ENERGIA</v>
          </cell>
          <cell r="C127">
            <v>343903.04117000004</v>
          </cell>
          <cell r="D127">
            <v>491344.11479000002</v>
          </cell>
          <cell r="E127">
            <v>406500.08376000001</v>
          </cell>
          <cell r="F127">
            <v>428747.0722</v>
          </cell>
          <cell r="G127">
            <v>84844.031030000013</v>
          </cell>
          <cell r="I127">
            <v>84844.031030000013</v>
          </cell>
        </row>
        <row r="128">
          <cell r="A128">
            <v>151090</v>
          </cell>
          <cell r="B128" t="str">
            <v>OTRAS MERCANCIAS EN EXISTENCIA</v>
          </cell>
          <cell r="C128">
            <v>708710.34140999999</v>
          </cell>
          <cell r="D128">
            <v>115362.76670000001</v>
          </cell>
          <cell r="E128">
            <v>195215.53954</v>
          </cell>
          <cell r="F128">
            <v>628857.56857</v>
          </cell>
          <cell r="I128">
            <v>-79852.772839999991</v>
          </cell>
        </row>
        <row r="129">
          <cell r="A129">
            <v>1518</v>
          </cell>
          <cell r="B129" t="str">
            <v>MATERIALES PARA LA PRESTACION DE SERVICI</v>
          </cell>
          <cell r="C129">
            <v>6290020.1264300002</v>
          </cell>
          <cell r="D129">
            <v>558159.60407</v>
          </cell>
          <cell r="E129">
            <v>663964.01241999993</v>
          </cell>
          <cell r="F129">
            <v>6184215.71808</v>
          </cell>
          <cell r="I129">
            <v>-105804.40834999993</v>
          </cell>
        </row>
        <row r="130">
          <cell r="A130">
            <v>151807</v>
          </cell>
          <cell r="B130" t="str">
            <v>REPUESTOS</v>
          </cell>
          <cell r="C130">
            <v>55199.794880000001</v>
          </cell>
          <cell r="D130">
            <v>8452.0457599999991</v>
          </cell>
          <cell r="E130">
            <v>8452.7675600000002</v>
          </cell>
          <cell r="F130">
            <v>55199.073079999995</v>
          </cell>
          <cell r="I130">
            <v>-0.72180000000116706</v>
          </cell>
        </row>
        <row r="131">
          <cell r="A131">
            <v>151808</v>
          </cell>
          <cell r="B131" t="str">
            <v>ELEMENTOS Y ACCESORIOS DE ENERGIA</v>
          </cell>
          <cell r="C131">
            <v>6234820.3315500002</v>
          </cell>
          <cell r="D131">
            <v>549707.55830999999</v>
          </cell>
          <cell r="E131">
            <v>655511.24485999998</v>
          </cell>
          <cell r="F131">
            <v>6129016.6449999996</v>
          </cell>
          <cell r="I131">
            <v>-105803.68654999998</v>
          </cell>
        </row>
        <row r="132">
          <cell r="A132">
            <v>151890</v>
          </cell>
          <cell r="B132" t="str">
            <v>OTROS MATERIALES</v>
          </cell>
          <cell r="C132">
            <v>0</v>
          </cell>
          <cell r="D132">
            <v>0</v>
          </cell>
          <cell r="E132">
            <v>0</v>
          </cell>
          <cell r="F132">
            <v>0</v>
          </cell>
          <cell r="I132">
            <v>0</v>
          </cell>
        </row>
        <row r="133">
          <cell r="A133">
            <v>1580</v>
          </cell>
          <cell r="B133" t="str">
            <v>PROVISION PARA PROTECCION DE INVENTARIOS</v>
          </cell>
          <cell r="C133">
            <v>-668647.63535999996</v>
          </cell>
          <cell r="D133">
            <v>403061.67285999999</v>
          </cell>
          <cell r="E133">
            <v>0</v>
          </cell>
          <cell r="F133">
            <v>-265585.96250000002</v>
          </cell>
          <cell r="I133">
            <v>403061.67285999999</v>
          </cell>
        </row>
        <row r="134">
          <cell r="A134">
            <v>158009</v>
          </cell>
          <cell r="B134" t="str">
            <v>MATERIALES PARA LA PRESTACION DE S</v>
          </cell>
          <cell r="C134">
            <v>-668647.63535999996</v>
          </cell>
          <cell r="D134">
            <v>403061.67285999999</v>
          </cell>
          <cell r="E134">
            <v>0</v>
          </cell>
          <cell r="F134">
            <v>-265585.96250000002</v>
          </cell>
          <cell r="I134">
            <v>403061.67285999999</v>
          </cell>
        </row>
        <row r="135">
          <cell r="A135">
            <v>158011</v>
          </cell>
          <cell r="B135" t="str">
            <v>INVENTARIOS EN PODER DE TERCEROS</v>
          </cell>
          <cell r="C135">
            <v>0</v>
          </cell>
          <cell r="D135">
            <v>0</v>
          </cell>
          <cell r="E135">
            <v>0</v>
          </cell>
          <cell r="F135">
            <v>0</v>
          </cell>
          <cell r="I135">
            <v>0</v>
          </cell>
        </row>
        <row r="136">
          <cell r="A136">
            <v>16</v>
          </cell>
          <cell r="B136" t="str">
            <v>PROPIEDADES PLANTA Y EQUIPO</v>
          </cell>
          <cell r="C136">
            <v>200876310.66576001</v>
          </cell>
          <cell r="D136">
            <v>9506121.5828499999</v>
          </cell>
          <cell r="E136">
            <v>9936058.5864199996</v>
          </cell>
          <cell r="F136">
            <v>200446373.66218999</v>
          </cell>
          <cell r="I136">
            <v>-429937.00356999971</v>
          </cell>
        </row>
        <row r="137">
          <cell r="A137">
            <v>1605</v>
          </cell>
          <cell r="B137" t="str">
            <v>TERRENOS</v>
          </cell>
          <cell r="C137">
            <v>1646796.6046099998</v>
          </cell>
          <cell r="D137">
            <v>0</v>
          </cell>
          <cell r="E137">
            <v>0</v>
          </cell>
          <cell r="F137">
            <v>1646796.6046099998</v>
          </cell>
          <cell r="I137">
            <v>0</v>
          </cell>
        </row>
        <row r="138">
          <cell r="A138">
            <v>160501</v>
          </cell>
          <cell r="B138" t="str">
            <v>URBANOS</v>
          </cell>
          <cell r="C138">
            <v>1376007.31299</v>
          </cell>
          <cell r="D138">
            <v>0</v>
          </cell>
          <cell r="E138">
            <v>0</v>
          </cell>
          <cell r="F138">
            <v>1376007.31299</v>
          </cell>
          <cell r="I138">
            <v>0</v>
          </cell>
        </row>
        <row r="139">
          <cell r="A139">
            <v>160502</v>
          </cell>
          <cell r="B139" t="str">
            <v>RURALES</v>
          </cell>
          <cell r="C139">
            <v>270789.29162000003</v>
          </cell>
          <cell r="D139">
            <v>0</v>
          </cell>
          <cell r="E139">
            <v>0</v>
          </cell>
          <cell r="F139">
            <v>270789.29162000003</v>
          </cell>
          <cell r="I139">
            <v>0</v>
          </cell>
        </row>
        <row r="140">
          <cell r="A140">
            <v>160599</v>
          </cell>
          <cell r="B140" t="str">
            <v>AJUSTES POR INFLACION</v>
          </cell>
          <cell r="C140">
            <v>0</v>
          </cell>
          <cell r="D140">
            <v>0</v>
          </cell>
          <cell r="E140">
            <v>0</v>
          </cell>
          <cell r="F140">
            <v>0</v>
          </cell>
          <cell r="I140">
            <v>0</v>
          </cell>
        </row>
        <row r="141">
          <cell r="A141">
            <v>1615</v>
          </cell>
          <cell r="B141" t="str">
            <v>CONSTRUCCIONES EN CURSO</v>
          </cell>
          <cell r="C141">
            <v>15114241.56866</v>
          </cell>
          <cell r="D141">
            <v>1645160.55241</v>
          </cell>
          <cell r="E141">
            <v>1167440.04369</v>
          </cell>
          <cell r="F141">
            <v>15591962.07738</v>
          </cell>
          <cell r="I141">
            <v>477720.50872000004</v>
          </cell>
        </row>
        <row r="142">
          <cell r="A142">
            <v>161501</v>
          </cell>
          <cell r="B142" t="str">
            <v>EDIFICACIONES</v>
          </cell>
          <cell r="C142">
            <v>653006.65899999999</v>
          </cell>
          <cell r="D142">
            <v>29967.276999999998</v>
          </cell>
          <cell r="E142">
            <v>0</v>
          </cell>
          <cell r="F142">
            <v>682973.93599999999</v>
          </cell>
          <cell r="I142">
            <v>29967.276999999998</v>
          </cell>
        </row>
        <row r="143">
          <cell r="A143">
            <v>161505</v>
          </cell>
          <cell r="B143" t="str">
            <v>REDES LINEAS Y CABLES</v>
          </cell>
          <cell r="C143">
            <v>14461234.90966</v>
          </cell>
          <cell r="D143">
            <v>1615193.27541</v>
          </cell>
          <cell r="E143">
            <v>1167440.04369</v>
          </cell>
          <cell r="F143">
            <v>14908988.141379999</v>
          </cell>
          <cell r="I143">
            <v>447753.23172000004</v>
          </cell>
        </row>
        <row r="144">
          <cell r="A144">
            <v>16150500</v>
          </cell>
          <cell r="B144" t="str">
            <v>OBRAS CONSTRUCCION REDES</v>
          </cell>
          <cell r="C144">
            <v>14461234.90966</v>
          </cell>
          <cell r="D144">
            <v>1615193.27541</v>
          </cell>
          <cell r="E144">
            <v>1167440.04369</v>
          </cell>
          <cell r="F144">
            <v>14908988.141379999</v>
          </cell>
          <cell r="I144">
            <v>447753.23172000004</v>
          </cell>
        </row>
        <row r="145">
          <cell r="A145">
            <v>1615050000</v>
          </cell>
          <cell r="B145" t="str">
            <v>MATERIALES PARA REMODELACION</v>
          </cell>
          <cell r="C145">
            <v>4188880.5437399996</v>
          </cell>
          <cell r="D145">
            <v>700952.18426000001</v>
          </cell>
          <cell r="E145">
            <v>968462.66938999994</v>
          </cell>
          <cell r="F145">
            <v>3921370.0586100002</v>
          </cell>
          <cell r="I145">
            <v>-267510.48512999993</v>
          </cell>
        </row>
        <row r="146">
          <cell r="A146">
            <v>1615050001</v>
          </cell>
          <cell r="B146" t="str">
            <v>REMODELACION REDES CUCUTA</v>
          </cell>
          <cell r="C146">
            <v>8283154.5291599995</v>
          </cell>
          <cell r="D146">
            <v>835301.47066999995</v>
          </cell>
          <cell r="E146">
            <v>57565.442049999998</v>
          </cell>
          <cell r="F146">
            <v>9060890.5577800013</v>
          </cell>
          <cell r="I146">
            <v>777736.02862</v>
          </cell>
        </row>
        <row r="147">
          <cell r="A147">
            <v>1615050002</v>
          </cell>
          <cell r="B147" t="str">
            <v>REMODELACION REDES PAMPLONA</v>
          </cell>
          <cell r="C147">
            <v>226835.76590999999</v>
          </cell>
          <cell r="D147">
            <v>19454.294460000001</v>
          </cell>
          <cell r="E147">
            <v>0</v>
          </cell>
          <cell r="F147">
            <v>246290.06036999999</v>
          </cell>
          <cell r="I147">
            <v>19454.294460000001</v>
          </cell>
        </row>
        <row r="148">
          <cell r="A148">
            <v>1615050003</v>
          </cell>
          <cell r="B148" t="str">
            <v>REMODELACION REDES OCAÑA</v>
          </cell>
          <cell r="C148">
            <v>318006.60214999999</v>
          </cell>
          <cell r="D148">
            <v>50348.04711</v>
          </cell>
          <cell r="E148">
            <v>2339.5831200000002</v>
          </cell>
          <cell r="F148">
            <v>366015.06614000001</v>
          </cell>
          <cell r="I148">
            <v>48008.463989999997</v>
          </cell>
        </row>
        <row r="149">
          <cell r="A149">
            <v>1615050004</v>
          </cell>
          <cell r="B149" t="str">
            <v>REMODELACION REDES TIBU</v>
          </cell>
          <cell r="C149">
            <v>681716.22826999996</v>
          </cell>
          <cell r="D149">
            <v>2679.3403499999999</v>
          </cell>
          <cell r="E149">
            <v>11770.011410000001</v>
          </cell>
          <cell r="F149">
            <v>672625.55721</v>
          </cell>
          <cell r="I149">
            <v>-9090.6710600000006</v>
          </cell>
        </row>
        <row r="150">
          <cell r="A150">
            <v>1615050005</v>
          </cell>
          <cell r="B150" t="str">
            <v>REMODELACION REDES AGUACHICA</v>
          </cell>
          <cell r="C150">
            <v>762641.24043000001</v>
          </cell>
          <cell r="D150">
            <v>6457.9385599999996</v>
          </cell>
          <cell r="E150">
            <v>127302.33772</v>
          </cell>
          <cell r="F150">
            <v>641796.84126999998</v>
          </cell>
          <cell r="I150">
            <v>-120844.39916</v>
          </cell>
        </row>
        <row r="151">
          <cell r="A151">
            <v>1635</v>
          </cell>
          <cell r="B151" t="str">
            <v>BIENES MUEBLES EN BODEGA</v>
          </cell>
          <cell r="C151">
            <v>3863929.085</v>
          </cell>
          <cell r="D151">
            <v>1379831.074</v>
          </cell>
          <cell r="E151">
            <v>2998594.0430000001</v>
          </cell>
          <cell r="F151">
            <v>2245166.1159999999</v>
          </cell>
          <cell r="I151">
            <v>-1618762.969</v>
          </cell>
        </row>
        <row r="152">
          <cell r="A152">
            <v>163501</v>
          </cell>
          <cell r="B152" t="str">
            <v>MAQUINARIA Y EQUIPO</v>
          </cell>
          <cell r="C152">
            <v>398238.49200000003</v>
          </cell>
          <cell r="D152">
            <v>3212.3879999999999</v>
          </cell>
          <cell r="E152">
            <v>83897</v>
          </cell>
          <cell r="F152">
            <v>317553.88</v>
          </cell>
          <cell r="I152">
            <v>-80684.611999999994</v>
          </cell>
        </row>
        <row r="153">
          <cell r="A153">
            <v>163503</v>
          </cell>
          <cell r="B153" t="str">
            <v>MUEBLES ENSERES Y EQUIPO DE OFICINA</v>
          </cell>
          <cell r="C153">
            <v>6377.2219999999998</v>
          </cell>
          <cell r="D153">
            <v>26578.072</v>
          </cell>
          <cell r="E153">
            <v>5871.3130000000001</v>
          </cell>
          <cell r="F153">
            <v>27083.981</v>
          </cell>
          <cell r="I153">
            <v>20706.758999999998</v>
          </cell>
        </row>
        <row r="154">
          <cell r="A154">
            <v>163504</v>
          </cell>
          <cell r="B154" t="str">
            <v>EQUIPO DE COMUNICACION Y COMPUTACION</v>
          </cell>
          <cell r="C154">
            <v>330409.50699999998</v>
          </cell>
          <cell r="D154">
            <v>5512.32</v>
          </cell>
          <cell r="E154">
            <v>92103.156000000003</v>
          </cell>
          <cell r="F154">
            <v>243818.671</v>
          </cell>
          <cell r="I154">
            <v>-86590.83600000001</v>
          </cell>
        </row>
        <row r="155">
          <cell r="A155">
            <v>16350401</v>
          </cell>
          <cell r="B155" t="str">
            <v>EQUIPO COMPUTACION-OFIMATICA</v>
          </cell>
          <cell r="C155">
            <v>0</v>
          </cell>
          <cell r="D155">
            <v>5512.32</v>
          </cell>
          <cell r="E155">
            <v>0</v>
          </cell>
          <cell r="F155">
            <v>5512.32</v>
          </cell>
          <cell r="I155">
            <v>5512.32</v>
          </cell>
        </row>
        <row r="156">
          <cell r="A156">
            <v>16350402</v>
          </cell>
          <cell r="B156" t="str">
            <v>EQUIPO DE COMUNICACION DE VOZ</v>
          </cell>
          <cell r="C156">
            <v>7710.5720000000001</v>
          </cell>
          <cell r="D156">
            <v>0</v>
          </cell>
          <cell r="E156">
            <v>1144.972</v>
          </cell>
          <cell r="F156">
            <v>6565.6</v>
          </cell>
          <cell r="I156">
            <v>-1144.972</v>
          </cell>
        </row>
        <row r="157">
          <cell r="A157">
            <v>16350403</v>
          </cell>
          <cell r="B157" t="str">
            <v>EQUIPO DE COMUNICACION DE DATOS</v>
          </cell>
          <cell r="C157">
            <v>322698.935</v>
          </cell>
          <cell r="D157">
            <v>0</v>
          </cell>
          <cell r="E157">
            <v>90958.183999999994</v>
          </cell>
          <cell r="F157">
            <v>231740.75099999999</v>
          </cell>
          <cell r="I157">
            <v>-90958.183999999994</v>
          </cell>
        </row>
        <row r="158">
          <cell r="A158">
            <v>163505</v>
          </cell>
          <cell r="B158" t="str">
            <v>EQUIPO DE TRANSPORTE TRACCION Y ELEVACIO</v>
          </cell>
          <cell r="C158">
            <v>0</v>
          </cell>
          <cell r="D158">
            <v>0</v>
          </cell>
          <cell r="E158">
            <v>0</v>
          </cell>
          <cell r="F158">
            <v>0</v>
          </cell>
          <cell r="I158">
            <v>0</v>
          </cell>
        </row>
        <row r="159">
          <cell r="A159">
            <v>163507</v>
          </cell>
          <cell r="B159" t="str">
            <v>REDES LINEAS Y CABLES</v>
          </cell>
          <cell r="C159">
            <v>827938.63199999998</v>
          </cell>
          <cell r="D159">
            <v>769393.79799999995</v>
          </cell>
          <cell r="E159">
            <v>936045.19799999997</v>
          </cell>
          <cell r="F159">
            <v>661287.23199999996</v>
          </cell>
          <cell r="I159">
            <v>-166651.40000000002</v>
          </cell>
        </row>
        <row r="160">
          <cell r="A160">
            <v>163590</v>
          </cell>
          <cell r="B160" t="str">
            <v>OTROS BIENES MUEBLES EN BODEGA</v>
          </cell>
          <cell r="C160">
            <v>2300965.2319999998</v>
          </cell>
          <cell r="D160">
            <v>575134.49600000004</v>
          </cell>
          <cell r="E160">
            <v>1880677.3759999999</v>
          </cell>
          <cell r="F160">
            <v>995422.35199999996</v>
          </cell>
          <cell r="I160">
            <v>-1305542.8799999999</v>
          </cell>
        </row>
        <row r="161">
          <cell r="A161">
            <v>1640</v>
          </cell>
          <cell r="B161" t="str">
            <v>EDIFICACIONES</v>
          </cell>
          <cell r="C161">
            <v>17434899.810589999</v>
          </cell>
          <cell r="D161">
            <v>0</v>
          </cell>
          <cell r="E161">
            <v>0</v>
          </cell>
          <cell r="F161">
            <v>17434899.810589999</v>
          </cell>
          <cell r="I161">
            <v>0</v>
          </cell>
        </row>
        <row r="162">
          <cell r="A162">
            <v>164001</v>
          </cell>
          <cell r="B162" t="str">
            <v>EDIFICIOS Y CASAS</v>
          </cell>
          <cell r="C162">
            <v>15500750.679169999</v>
          </cell>
          <cell r="D162">
            <v>0</v>
          </cell>
          <cell r="E162">
            <v>0</v>
          </cell>
          <cell r="F162">
            <v>15500750.679169999</v>
          </cell>
          <cell r="I162">
            <v>0</v>
          </cell>
        </row>
        <row r="163">
          <cell r="A163">
            <v>164002</v>
          </cell>
          <cell r="B163" t="str">
            <v>OFICINAS</v>
          </cell>
          <cell r="C163">
            <v>1934149.13142</v>
          </cell>
          <cell r="D163">
            <v>0</v>
          </cell>
          <cell r="E163">
            <v>0</v>
          </cell>
          <cell r="F163">
            <v>1934149.13142</v>
          </cell>
          <cell r="I163">
            <v>0</v>
          </cell>
        </row>
        <row r="164">
          <cell r="A164">
            <v>164099</v>
          </cell>
          <cell r="B164" t="str">
            <v>AJUSTES POR INFLACION</v>
          </cell>
          <cell r="C164">
            <v>0</v>
          </cell>
          <cell r="D164">
            <v>0</v>
          </cell>
          <cell r="E164">
            <v>0</v>
          </cell>
          <cell r="F164">
            <v>0</v>
          </cell>
          <cell r="I164">
            <v>0</v>
          </cell>
        </row>
        <row r="165">
          <cell r="A165">
            <v>1645</v>
          </cell>
          <cell r="B165" t="str">
            <v>PLANTAS DUCTOS Y TUNELES</v>
          </cell>
          <cell r="C165">
            <v>35949853.024420001</v>
          </cell>
          <cell r="D165">
            <v>3243304.9666399998</v>
          </cell>
          <cell r="E165">
            <v>1844022.48664</v>
          </cell>
          <cell r="F165">
            <v>37349135.504419997</v>
          </cell>
          <cell r="I165">
            <v>1399282.4799999997</v>
          </cell>
        </row>
        <row r="166">
          <cell r="A166">
            <v>164501</v>
          </cell>
          <cell r="B166" t="str">
            <v>PLANTAS DE GENERACION</v>
          </cell>
          <cell r="C166">
            <v>194836.8628</v>
          </cell>
          <cell r="D166">
            <v>0</v>
          </cell>
          <cell r="E166">
            <v>0</v>
          </cell>
          <cell r="F166">
            <v>194836.8628</v>
          </cell>
          <cell r="I166">
            <v>0</v>
          </cell>
        </row>
        <row r="167">
          <cell r="A167">
            <v>164512</v>
          </cell>
          <cell r="B167" t="str">
            <v>SUBESTACIONES Y ESTACIONES DE REGULACION</v>
          </cell>
          <cell r="C167">
            <v>35755016.161620006</v>
          </cell>
          <cell r="D167">
            <v>3243304.9666399998</v>
          </cell>
          <cell r="E167">
            <v>1844022.48664</v>
          </cell>
          <cell r="F167">
            <v>37154298.641620003</v>
          </cell>
          <cell r="I167">
            <v>1399282.4799999997</v>
          </cell>
        </row>
        <row r="168">
          <cell r="A168">
            <v>164599</v>
          </cell>
          <cell r="B168" t="str">
            <v>AJUSTES POR INFLACION</v>
          </cell>
          <cell r="C168">
            <v>0</v>
          </cell>
          <cell r="D168">
            <v>0</v>
          </cell>
          <cell r="E168">
            <v>0</v>
          </cell>
          <cell r="F168">
            <v>0</v>
          </cell>
          <cell r="I168">
            <v>0</v>
          </cell>
        </row>
        <row r="169">
          <cell r="A169">
            <v>1650</v>
          </cell>
          <cell r="B169" t="str">
            <v>REDES LINEAS Y CABLES</v>
          </cell>
          <cell r="C169">
            <v>273680673.63398999</v>
          </cell>
          <cell r="D169">
            <v>1102222.24367</v>
          </cell>
          <cell r="E169">
            <v>895969.48007000005</v>
          </cell>
          <cell r="F169">
            <v>273886926.39758998</v>
          </cell>
          <cell r="I169">
            <v>206252.76359999995</v>
          </cell>
        </row>
        <row r="170">
          <cell r="A170">
            <v>165002</v>
          </cell>
          <cell r="B170" t="str">
            <v>REDES DE DISTRIBUCION</v>
          </cell>
          <cell r="C170">
            <v>273680673.63398999</v>
          </cell>
          <cell r="D170">
            <v>1102222.24367</v>
          </cell>
          <cell r="E170">
            <v>895969.48007000005</v>
          </cell>
          <cell r="F170">
            <v>273886926.39758998</v>
          </cell>
          <cell r="I170">
            <v>206252.76359999995</v>
          </cell>
        </row>
        <row r="171">
          <cell r="A171">
            <v>16500201</v>
          </cell>
          <cell r="B171" t="str">
            <v>REDES Y LINEAS DE DISTRIBUCION</v>
          </cell>
          <cell r="C171">
            <v>216099694.37763</v>
          </cell>
          <cell r="D171">
            <v>143646.23806</v>
          </cell>
          <cell r="E171">
            <v>145428.74046</v>
          </cell>
          <cell r="F171">
            <v>216097911.87523001</v>
          </cell>
          <cell r="I171">
            <v>-1782.5023999999976</v>
          </cell>
        </row>
        <row r="172">
          <cell r="A172">
            <v>16500202</v>
          </cell>
          <cell r="B172" t="str">
            <v>EQUIPOS DE MACROMEDICION</v>
          </cell>
          <cell r="C172">
            <v>87696</v>
          </cell>
          <cell r="D172">
            <v>0</v>
          </cell>
          <cell r="E172">
            <v>0</v>
          </cell>
          <cell r="F172">
            <v>87696</v>
          </cell>
          <cell r="I172">
            <v>0</v>
          </cell>
        </row>
        <row r="173">
          <cell r="A173">
            <v>16500203</v>
          </cell>
          <cell r="B173" t="str">
            <v>TRANSFORMADORES DE DISTRIBUCION</v>
          </cell>
          <cell r="C173">
            <v>57493283.256360002</v>
          </cell>
          <cell r="D173">
            <v>958576.00560999999</v>
          </cell>
          <cell r="E173">
            <v>750540.73961000005</v>
          </cell>
          <cell r="F173">
            <v>57701318.522359997</v>
          </cell>
          <cell r="I173">
            <v>208035.26599999995</v>
          </cell>
        </row>
        <row r="174">
          <cell r="A174">
            <v>165099</v>
          </cell>
          <cell r="B174" t="str">
            <v>AJUSTES POR INFLACION</v>
          </cell>
          <cell r="C174">
            <v>0</v>
          </cell>
          <cell r="D174">
            <v>0</v>
          </cell>
          <cell r="E174">
            <v>0</v>
          </cell>
          <cell r="F174">
            <v>0</v>
          </cell>
          <cell r="I174">
            <v>0</v>
          </cell>
        </row>
        <row r="175">
          <cell r="A175">
            <v>1655</v>
          </cell>
          <cell r="B175" t="str">
            <v>MAQUINARIA Y EQUIPO</v>
          </cell>
          <cell r="C175">
            <v>4928715.7039099997</v>
          </cell>
          <cell r="D175">
            <v>109422.81523000001</v>
          </cell>
          <cell r="E175">
            <v>25525.81523</v>
          </cell>
          <cell r="F175">
            <v>5012612.7039099997</v>
          </cell>
          <cell r="I175">
            <v>83897</v>
          </cell>
        </row>
        <row r="176">
          <cell r="A176">
            <v>165511</v>
          </cell>
          <cell r="B176" t="str">
            <v>HERRAMIENTAS Y ACCESORIOS</v>
          </cell>
          <cell r="C176">
            <v>2640753.1069099996</v>
          </cell>
          <cell r="D176">
            <v>61717.81523</v>
          </cell>
          <cell r="E176">
            <v>25525.81523</v>
          </cell>
          <cell r="F176">
            <v>2676945.1069099996</v>
          </cell>
          <cell r="I176">
            <v>36192</v>
          </cell>
        </row>
        <row r="177">
          <cell r="A177">
            <v>165590</v>
          </cell>
          <cell r="B177" t="str">
            <v>OTRA MAQUINARIA Y EQUIPO</v>
          </cell>
          <cell r="C177">
            <v>2287962.5970000001</v>
          </cell>
          <cell r="D177">
            <v>47705</v>
          </cell>
          <cell r="E177">
            <v>0</v>
          </cell>
          <cell r="F177">
            <v>2335667.5970000001</v>
          </cell>
          <cell r="I177">
            <v>47705</v>
          </cell>
        </row>
        <row r="178">
          <cell r="A178">
            <v>165599</v>
          </cell>
          <cell r="B178" t="str">
            <v>AJUSTES POR INFLACION</v>
          </cell>
          <cell r="C178">
            <v>0</v>
          </cell>
          <cell r="D178">
            <v>0</v>
          </cell>
          <cell r="E178">
            <v>0</v>
          </cell>
          <cell r="F178">
            <v>0</v>
          </cell>
          <cell r="I178">
            <v>0</v>
          </cell>
        </row>
        <row r="179">
          <cell r="A179">
            <v>1665</v>
          </cell>
          <cell r="B179" t="str">
            <v>MUEBLES ENSERES Y EQUIPO DE OFICINA</v>
          </cell>
          <cell r="C179">
            <v>2430371.00991</v>
          </cell>
          <cell r="D179">
            <v>29741.682649999999</v>
          </cell>
          <cell r="E179">
            <v>23870.369649999997</v>
          </cell>
          <cell r="F179">
            <v>2436242.3229099996</v>
          </cell>
          <cell r="I179">
            <v>5871.3130000000019</v>
          </cell>
        </row>
        <row r="180">
          <cell r="A180">
            <v>166501</v>
          </cell>
          <cell r="B180" t="str">
            <v>MUEBLES Y ENSERES</v>
          </cell>
          <cell r="C180">
            <v>1655424.7956600001</v>
          </cell>
          <cell r="D180">
            <v>17916.4362</v>
          </cell>
          <cell r="E180">
            <v>16039.214199999999</v>
          </cell>
          <cell r="F180">
            <v>1657302.0176600001</v>
          </cell>
          <cell r="I180">
            <v>1877.2220000000016</v>
          </cell>
        </row>
        <row r="181">
          <cell r="A181">
            <v>166502</v>
          </cell>
          <cell r="B181" t="str">
            <v>EQUIPO Y MAQUINA DE OFICINA</v>
          </cell>
          <cell r="C181">
            <v>774946.21424999996</v>
          </cell>
          <cell r="D181">
            <v>11825.246449999999</v>
          </cell>
          <cell r="E181">
            <v>7831.1554500000002</v>
          </cell>
          <cell r="F181">
            <v>778940.30524999998</v>
          </cell>
          <cell r="I181">
            <v>3994.0909999999985</v>
          </cell>
        </row>
        <row r="182">
          <cell r="A182">
            <v>166599</v>
          </cell>
          <cell r="B182" t="str">
            <v>AJUSTES POR INFLACION</v>
          </cell>
          <cell r="C182">
            <v>0</v>
          </cell>
          <cell r="D182">
            <v>0</v>
          </cell>
          <cell r="E182">
            <v>0</v>
          </cell>
          <cell r="F182">
            <v>0</v>
          </cell>
          <cell r="I182">
            <v>0</v>
          </cell>
        </row>
        <row r="183">
          <cell r="A183">
            <v>1670</v>
          </cell>
          <cell r="B183" t="str">
            <v>EQUIPOS DE COMUNICACION Y COMPUTACION</v>
          </cell>
          <cell r="C183">
            <v>9062651.884370001</v>
          </cell>
          <cell r="D183">
            <v>227576.0356</v>
          </cell>
          <cell r="E183">
            <v>137643.93797999999</v>
          </cell>
          <cell r="F183">
            <v>9152583.9819900002</v>
          </cell>
          <cell r="I183">
            <v>89932.097620000015</v>
          </cell>
        </row>
        <row r="184">
          <cell r="A184">
            <v>167001</v>
          </cell>
          <cell r="B184" t="str">
            <v>EQUIPO DE COMUNICACION</v>
          </cell>
          <cell r="C184">
            <v>986809.07863</v>
          </cell>
          <cell r="D184">
            <v>74486.788310000004</v>
          </cell>
          <cell r="E184">
            <v>75512.874689999997</v>
          </cell>
          <cell r="F184">
            <v>985782.99225000001</v>
          </cell>
          <cell r="I184">
            <v>-1026.0863799999934</v>
          </cell>
        </row>
        <row r="185">
          <cell r="A185">
            <v>167002</v>
          </cell>
          <cell r="B185" t="str">
            <v>EQUIPO DE COMPUTACION</v>
          </cell>
          <cell r="C185">
            <v>4084710.1314499998</v>
          </cell>
          <cell r="D185">
            <v>16662.807769999999</v>
          </cell>
          <cell r="E185">
            <v>16662.807769999999</v>
          </cell>
          <cell r="F185">
            <v>4084710.1314499998</v>
          </cell>
          <cell r="I185">
            <v>0</v>
          </cell>
        </row>
        <row r="186">
          <cell r="A186">
            <v>167004</v>
          </cell>
          <cell r="B186" t="str">
            <v>SATELITES Y ANTENAS</v>
          </cell>
          <cell r="C186">
            <v>20806.566139999999</v>
          </cell>
          <cell r="D186">
            <v>0</v>
          </cell>
          <cell r="E186">
            <v>0</v>
          </cell>
          <cell r="F186">
            <v>20806.566139999999</v>
          </cell>
          <cell r="I186">
            <v>0</v>
          </cell>
        </row>
        <row r="187">
          <cell r="A187">
            <v>167090</v>
          </cell>
          <cell r="B187" t="str">
            <v>OTROS EQUIPOS DE COMUNICACION Y COMPUTAC</v>
          </cell>
          <cell r="C187">
            <v>3970326.1081500002</v>
          </cell>
          <cell r="D187">
            <v>136426.43952000001</v>
          </cell>
          <cell r="E187">
            <v>45468.255520000006</v>
          </cell>
          <cell r="F187">
            <v>4061284.2921500001</v>
          </cell>
          <cell r="I187">
            <v>90958.184000000008</v>
          </cell>
        </row>
        <row r="188">
          <cell r="A188">
            <v>167099</v>
          </cell>
          <cell r="B188" t="str">
            <v>AJUSTES POR INFLACION</v>
          </cell>
          <cell r="C188">
            <v>0</v>
          </cell>
          <cell r="D188">
            <v>0</v>
          </cell>
          <cell r="E188">
            <v>0</v>
          </cell>
          <cell r="F188">
            <v>0</v>
          </cell>
          <cell r="I188">
            <v>0</v>
          </cell>
        </row>
        <row r="189">
          <cell r="A189">
            <v>1675</v>
          </cell>
          <cell r="B189" t="str">
            <v>EQUIPO DE TRANSPORTE TRACCION Y ELEVACIO</v>
          </cell>
          <cell r="C189">
            <v>4728140.8742299993</v>
          </cell>
          <cell r="D189">
            <v>0</v>
          </cell>
          <cell r="E189">
            <v>0</v>
          </cell>
          <cell r="F189">
            <v>4728140.8742299993</v>
          </cell>
          <cell r="I189">
            <v>0</v>
          </cell>
        </row>
        <row r="190">
          <cell r="A190">
            <v>167502</v>
          </cell>
          <cell r="B190" t="str">
            <v>TERRESTRE</v>
          </cell>
          <cell r="C190">
            <v>4728140.8742299993</v>
          </cell>
          <cell r="D190">
            <v>0</v>
          </cell>
          <cell r="E190">
            <v>0</v>
          </cell>
          <cell r="F190">
            <v>4728140.8742299993</v>
          </cell>
          <cell r="I190">
            <v>0</v>
          </cell>
        </row>
        <row r="191">
          <cell r="A191">
            <v>167506</v>
          </cell>
          <cell r="B191" t="str">
            <v>DE ELEVACION</v>
          </cell>
          <cell r="C191">
            <v>0</v>
          </cell>
          <cell r="D191">
            <v>0</v>
          </cell>
          <cell r="E191">
            <v>0</v>
          </cell>
          <cell r="F191">
            <v>0</v>
          </cell>
          <cell r="I191">
            <v>0</v>
          </cell>
        </row>
        <row r="192">
          <cell r="A192">
            <v>167599</v>
          </cell>
          <cell r="B192" t="str">
            <v>AJUSTES POR INFLACION</v>
          </cell>
          <cell r="C192">
            <v>0</v>
          </cell>
          <cell r="D192">
            <v>0</v>
          </cell>
          <cell r="E192">
            <v>0</v>
          </cell>
          <cell r="F192">
            <v>0</v>
          </cell>
          <cell r="I192">
            <v>0</v>
          </cell>
        </row>
        <row r="193">
          <cell r="A193">
            <v>1685</v>
          </cell>
          <cell r="B193" t="str">
            <v>DEPRECIACION ACUMULADA (CR)</v>
          </cell>
          <cell r="C193">
            <v>-173908485.94348001</v>
          </cell>
          <cell r="D193">
            <v>1768862.2126500001</v>
          </cell>
          <cell r="E193">
            <v>2842992.41016</v>
          </cell>
          <cell r="F193">
            <v>-174982616.14098999</v>
          </cell>
          <cell r="I193">
            <v>-1074130.1975099999</v>
          </cell>
        </row>
        <row r="194">
          <cell r="A194">
            <v>168501</v>
          </cell>
          <cell r="B194" t="str">
            <v>EDIFICACIONES</v>
          </cell>
          <cell r="C194">
            <v>-5602844.1976699997</v>
          </cell>
          <cell r="D194">
            <v>0</v>
          </cell>
          <cell r="E194">
            <v>30586.514500000001</v>
          </cell>
          <cell r="F194">
            <v>-5633430.7121700002</v>
          </cell>
          <cell r="I194">
            <v>-30586.514500000001</v>
          </cell>
        </row>
        <row r="195">
          <cell r="A195">
            <v>168502</v>
          </cell>
          <cell r="B195" t="str">
            <v>PLANTAS DUCTOS Y TUNELES</v>
          </cell>
          <cell r="C195">
            <v>-18493020.104979999</v>
          </cell>
          <cell r="D195">
            <v>958588.51559000008</v>
          </cell>
          <cell r="E195">
            <v>1135332.5175899998</v>
          </cell>
          <cell r="F195">
            <v>-18669764.10698</v>
          </cell>
          <cell r="I195">
            <v>-176744.00199999975</v>
          </cell>
        </row>
        <row r="196">
          <cell r="A196">
            <v>168503</v>
          </cell>
          <cell r="B196" t="str">
            <v>REDES LINEAS Y CABLES</v>
          </cell>
          <cell r="C196">
            <v>-136401274.15057001</v>
          </cell>
          <cell r="D196">
            <v>675284.53027999995</v>
          </cell>
          <cell r="E196">
            <v>1416868.2547500001</v>
          </cell>
          <cell r="F196">
            <v>-137142857.87503999</v>
          </cell>
          <cell r="I196">
            <v>-741583.72447000013</v>
          </cell>
        </row>
        <row r="197">
          <cell r="A197">
            <v>168504</v>
          </cell>
          <cell r="B197" t="str">
            <v>MAQUINARIA Y EQUIPO</v>
          </cell>
          <cell r="C197">
            <v>-1953265.45276</v>
          </cell>
          <cell r="D197">
            <v>16164.637859999999</v>
          </cell>
          <cell r="E197">
            <v>40152.499560000004</v>
          </cell>
          <cell r="F197">
            <v>-1977253.31446</v>
          </cell>
          <cell r="I197">
            <v>-23987.861700000005</v>
          </cell>
        </row>
        <row r="198">
          <cell r="A198">
            <v>168506</v>
          </cell>
          <cell r="B198" t="str">
            <v>MUEBLES ENSERES Y EQUIPO DE OFICINA</v>
          </cell>
          <cell r="C198">
            <v>-1360506.8817199999</v>
          </cell>
          <cell r="D198">
            <v>17370.786270000001</v>
          </cell>
          <cell r="E198">
            <v>28675.931199999999</v>
          </cell>
          <cell r="F198">
            <v>-1371812.0266500001</v>
          </cell>
          <cell r="I198">
            <v>-11305.144929999999</v>
          </cell>
        </row>
        <row r="199">
          <cell r="A199">
            <v>168507</v>
          </cell>
          <cell r="B199" t="str">
            <v>EQUIPOS DE COMUNICACION Y COMPUTACION</v>
          </cell>
          <cell r="C199">
            <v>-7312051.3781300001</v>
          </cell>
          <cell r="D199">
            <v>101453.74265</v>
          </cell>
          <cell r="E199">
            <v>163035.80538000001</v>
          </cell>
          <cell r="F199">
            <v>-7373633.4408599995</v>
          </cell>
          <cell r="I199">
            <v>-61582.062730000005</v>
          </cell>
        </row>
        <row r="200">
          <cell r="A200">
            <v>168508</v>
          </cell>
          <cell r="B200" t="str">
            <v>EQUIPOS DE TRANSPORTE TRACCION Y ELEVACI</v>
          </cell>
          <cell r="C200">
            <v>-2785523.7776500001</v>
          </cell>
          <cell r="D200">
            <v>0</v>
          </cell>
          <cell r="E200">
            <v>28340.887179999998</v>
          </cell>
          <cell r="F200">
            <v>-2813864.6648300001</v>
          </cell>
          <cell r="I200">
            <v>-28340.887179999998</v>
          </cell>
        </row>
        <row r="201">
          <cell r="A201">
            <v>168599</v>
          </cell>
          <cell r="B201" t="str">
            <v>AJUSTES POR INFLACION</v>
          </cell>
          <cell r="C201">
            <v>0</v>
          </cell>
          <cell r="D201">
            <v>0</v>
          </cell>
          <cell r="E201">
            <v>0</v>
          </cell>
          <cell r="F201">
            <v>0</v>
          </cell>
          <cell r="I201">
            <v>0</v>
          </cell>
        </row>
        <row r="202">
          <cell r="A202">
            <v>1690</v>
          </cell>
          <cell r="B202" t="str">
            <v>DEPRECIACION DIFERIDA</v>
          </cell>
          <cell r="C202">
            <v>6090912.6500000004</v>
          </cell>
          <cell r="D202">
            <v>0</v>
          </cell>
          <cell r="E202">
            <v>0</v>
          </cell>
          <cell r="F202">
            <v>6090912.6500000004</v>
          </cell>
          <cell r="I202">
            <v>0</v>
          </cell>
        </row>
        <row r="203">
          <cell r="A203">
            <v>169001</v>
          </cell>
          <cell r="B203" t="str">
            <v>EXCESO FISCAL SOBRE LA CONTABLE</v>
          </cell>
          <cell r="C203">
            <v>6090912.6500000004</v>
          </cell>
          <cell r="D203">
            <v>0</v>
          </cell>
          <cell r="E203">
            <v>0</v>
          </cell>
          <cell r="F203">
            <v>6090912.6500000004</v>
          </cell>
          <cell r="I203">
            <v>0</v>
          </cell>
        </row>
        <row r="204">
          <cell r="A204">
            <v>1695</v>
          </cell>
          <cell r="B204" t="str">
            <v>PROVISION PROTECCION PROPIEDAD PLANTA Y</v>
          </cell>
          <cell r="C204">
            <v>-146389.24044999998</v>
          </cell>
          <cell r="D204">
            <v>0</v>
          </cell>
          <cell r="E204">
            <v>0</v>
          </cell>
          <cell r="F204">
            <v>-146389.24044999998</v>
          </cell>
          <cell r="I204">
            <v>0</v>
          </cell>
        </row>
        <row r="205">
          <cell r="A205">
            <v>169501</v>
          </cell>
          <cell r="B205" t="str">
            <v>TERRENOS</v>
          </cell>
          <cell r="C205">
            <v>-18976.61563</v>
          </cell>
          <cell r="D205">
            <v>0</v>
          </cell>
          <cell r="E205">
            <v>0</v>
          </cell>
          <cell r="F205">
            <v>-18976.61563</v>
          </cell>
          <cell r="I205">
            <v>0</v>
          </cell>
        </row>
        <row r="206">
          <cell r="A206">
            <v>169508</v>
          </cell>
          <cell r="B206" t="str">
            <v>MAQUINARIA Y EQUIPO</v>
          </cell>
          <cell r="C206">
            <v>-8222.6808099999998</v>
          </cell>
          <cell r="D206">
            <v>0</v>
          </cell>
          <cell r="E206">
            <v>0</v>
          </cell>
          <cell r="F206">
            <v>-8222.6808099999998</v>
          </cell>
          <cell r="I206">
            <v>0</v>
          </cell>
        </row>
        <row r="207">
          <cell r="A207">
            <v>169510</v>
          </cell>
          <cell r="B207" t="str">
            <v>MUEBLES ENSERES Y EQUIPO DE OFICINA</v>
          </cell>
          <cell r="C207">
            <v>-118504.51682999999</v>
          </cell>
          <cell r="D207">
            <v>0</v>
          </cell>
          <cell r="E207">
            <v>0</v>
          </cell>
          <cell r="F207">
            <v>-118504.51682999999</v>
          </cell>
          <cell r="I207">
            <v>0</v>
          </cell>
        </row>
        <row r="208">
          <cell r="A208">
            <v>169511</v>
          </cell>
          <cell r="B208" t="str">
            <v>EQUIPOS DE COMUNICACION Y COMPUTACION</v>
          </cell>
          <cell r="C208">
            <v>-685.42718000000002</v>
          </cell>
          <cell r="D208">
            <v>0</v>
          </cell>
          <cell r="E208">
            <v>0</v>
          </cell>
          <cell r="F208">
            <v>-685.42718000000002</v>
          </cell>
          <cell r="I208">
            <v>0</v>
          </cell>
        </row>
        <row r="209">
          <cell r="A209">
            <v>19</v>
          </cell>
          <cell r="B209" t="str">
            <v>OTROS ACTIVOS</v>
          </cell>
          <cell r="C209">
            <v>728801529.94143009</v>
          </cell>
          <cell r="D209">
            <v>20165248.17585</v>
          </cell>
          <cell r="E209">
            <v>20143972.854509998</v>
          </cell>
          <cell r="F209">
            <v>728822805.26277006</v>
          </cell>
          <cell r="I209">
            <v>21275.32134000212</v>
          </cell>
        </row>
        <row r="210">
          <cell r="A210">
            <v>1905</v>
          </cell>
          <cell r="B210" t="str">
            <v>BIENES Y SERVICIOS PAGADOS POR ANTICIPAD</v>
          </cell>
          <cell r="C210">
            <v>1071922.152</v>
          </cell>
          <cell r="D210">
            <v>0</v>
          </cell>
          <cell r="E210">
            <v>357307.38399</v>
          </cell>
          <cell r="F210">
            <v>714614.76801</v>
          </cell>
          <cell r="I210">
            <v>-357307.38399</v>
          </cell>
        </row>
        <row r="211">
          <cell r="A211">
            <v>190501</v>
          </cell>
          <cell r="B211" t="str">
            <v>SEGUROS</v>
          </cell>
          <cell r="C211">
            <v>1071922.152</v>
          </cell>
          <cell r="D211">
            <v>0</v>
          </cell>
          <cell r="E211">
            <v>357307.38399</v>
          </cell>
          <cell r="F211">
            <v>714614.76801</v>
          </cell>
          <cell r="I211">
            <v>-357307.38399</v>
          </cell>
        </row>
        <row r="212">
          <cell r="A212">
            <v>1910</v>
          </cell>
          <cell r="B212" t="str">
            <v>CARGOS DIFERIDOS</v>
          </cell>
          <cell r="C212">
            <v>10303258.959000001</v>
          </cell>
          <cell r="D212">
            <v>0</v>
          </cell>
          <cell r="E212">
            <v>0</v>
          </cell>
          <cell r="F212">
            <v>10303258.959000001</v>
          </cell>
          <cell r="I212">
            <v>0</v>
          </cell>
        </row>
        <row r="213">
          <cell r="A213">
            <v>191008</v>
          </cell>
          <cell r="B213" t="str">
            <v>ESTUDIOS Y PROYECTOS</v>
          </cell>
          <cell r="C213">
            <v>0</v>
          </cell>
          <cell r="D213">
            <v>0</v>
          </cell>
          <cell r="E213">
            <v>0</v>
          </cell>
          <cell r="F213">
            <v>0</v>
          </cell>
          <cell r="I213">
            <v>0</v>
          </cell>
        </row>
        <row r="214">
          <cell r="A214">
            <v>19100801</v>
          </cell>
          <cell r="B214" t="str">
            <v>PROYECTO PIENSE</v>
          </cell>
          <cell r="C214">
            <v>0</v>
          </cell>
          <cell r="D214">
            <v>0</v>
          </cell>
          <cell r="E214">
            <v>0</v>
          </cell>
          <cell r="F214">
            <v>0</v>
          </cell>
          <cell r="I214">
            <v>0</v>
          </cell>
        </row>
        <row r="215">
          <cell r="A215">
            <v>19100802</v>
          </cell>
          <cell r="B215" t="str">
            <v>PROYECTO X</v>
          </cell>
          <cell r="C215">
            <v>0</v>
          </cell>
          <cell r="D215">
            <v>0</v>
          </cell>
          <cell r="E215">
            <v>0</v>
          </cell>
          <cell r="F215">
            <v>0</v>
          </cell>
          <cell r="I215">
            <v>0</v>
          </cell>
        </row>
        <row r="216">
          <cell r="A216">
            <v>191087</v>
          </cell>
          <cell r="B216" t="str">
            <v>IMPUESTO DIFERIDO</v>
          </cell>
          <cell r="C216">
            <v>10303258.959000001</v>
          </cell>
          <cell r="D216">
            <v>0</v>
          </cell>
          <cell r="E216">
            <v>0</v>
          </cell>
          <cell r="F216">
            <v>10303258.959000001</v>
          </cell>
          <cell r="I216">
            <v>0</v>
          </cell>
        </row>
        <row r="217">
          <cell r="A217">
            <v>191090</v>
          </cell>
          <cell r="B217" t="str">
            <v>OTROS CARGOS DIFERIDOS</v>
          </cell>
          <cell r="C217">
            <v>0</v>
          </cell>
          <cell r="D217">
            <v>0</v>
          </cell>
          <cell r="E217">
            <v>0</v>
          </cell>
          <cell r="F217">
            <v>0</v>
          </cell>
          <cell r="I217">
            <v>0</v>
          </cell>
        </row>
        <row r="218">
          <cell r="A218">
            <v>1920</v>
          </cell>
          <cell r="B218" t="str">
            <v>BIENES ENTREGADOS A TERCEROS</v>
          </cell>
          <cell r="C218">
            <v>126842.26820000001</v>
          </cell>
          <cell r="D218">
            <v>0</v>
          </cell>
          <cell r="E218">
            <v>0</v>
          </cell>
          <cell r="F218">
            <v>126842.26820000001</v>
          </cell>
          <cell r="I218">
            <v>0</v>
          </cell>
        </row>
        <row r="219">
          <cell r="A219">
            <v>192090</v>
          </cell>
          <cell r="B219" t="str">
            <v>OTROS BIENES ENTREGADOS A TERCEROS</v>
          </cell>
          <cell r="C219">
            <v>126842.26820000001</v>
          </cell>
          <cell r="D219">
            <v>0</v>
          </cell>
          <cell r="E219">
            <v>0</v>
          </cell>
          <cell r="F219">
            <v>126842.26820000001</v>
          </cell>
          <cell r="I219">
            <v>0</v>
          </cell>
        </row>
        <row r="220">
          <cell r="A220">
            <v>1925</v>
          </cell>
          <cell r="B220" t="str">
            <v>AMOTIZAC ACUMULADA DE BIENES ENTREG A TE</v>
          </cell>
          <cell r="C220">
            <v>-14867.092859999999</v>
          </cell>
          <cell r="D220">
            <v>0</v>
          </cell>
          <cell r="E220">
            <v>918.78808000000004</v>
          </cell>
          <cell r="F220">
            <v>-15785.880939999999</v>
          </cell>
          <cell r="I220">
            <v>-918.78808000000004</v>
          </cell>
        </row>
        <row r="221">
          <cell r="A221">
            <v>192505</v>
          </cell>
          <cell r="B221" t="str">
            <v>BIENES MUEBLES ENTREGADOS EN COMODATO</v>
          </cell>
          <cell r="C221">
            <v>-14453.169320000001</v>
          </cell>
          <cell r="D221">
            <v>0</v>
          </cell>
          <cell r="E221">
            <v>918.78808000000004</v>
          </cell>
          <cell r="F221">
            <v>-15371.957400000001</v>
          </cell>
          <cell r="I221">
            <v>-918.78808000000004</v>
          </cell>
        </row>
        <row r="222">
          <cell r="A222">
            <v>19250502</v>
          </cell>
          <cell r="B222" t="str">
            <v>MUEBLES Y ENSERES</v>
          </cell>
          <cell r="C222">
            <v>-14453.169320000001</v>
          </cell>
          <cell r="D222">
            <v>0</v>
          </cell>
          <cell r="E222">
            <v>918.78808000000004</v>
          </cell>
          <cell r="F222">
            <v>-15371.957400000001</v>
          </cell>
          <cell r="I222">
            <v>-918.78808000000004</v>
          </cell>
        </row>
        <row r="223">
          <cell r="A223">
            <v>19250503</v>
          </cell>
          <cell r="B223" t="str">
            <v>EQUIPOS DE COMUNICACION</v>
          </cell>
          <cell r="C223">
            <v>0</v>
          </cell>
          <cell r="D223">
            <v>0</v>
          </cell>
          <cell r="E223">
            <v>0</v>
          </cell>
          <cell r="F223">
            <v>0</v>
          </cell>
          <cell r="I223">
            <v>0</v>
          </cell>
        </row>
        <row r="224">
          <cell r="A224">
            <v>192506</v>
          </cell>
          <cell r="B224" t="str">
            <v>BIENES INMUEBLES ENTREGADOS EN COMODATO</v>
          </cell>
          <cell r="C224">
            <v>-413.92354000000006</v>
          </cell>
          <cell r="D224">
            <v>0</v>
          </cell>
          <cell r="E224">
            <v>0</v>
          </cell>
          <cell r="F224">
            <v>-413.92354000000006</v>
          </cell>
          <cell r="I224">
            <v>0</v>
          </cell>
        </row>
        <row r="225">
          <cell r="A225">
            <v>19250602</v>
          </cell>
          <cell r="B225" t="str">
            <v>TERRENOS</v>
          </cell>
          <cell r="C225">
            <v>-413.92354000000006</v>
          </cell>
          <cell r="D225">
            <v>0</v>
          </cell>
          <cell r="E225">
            <v>0</v>
          </cell>
          <cell r="F225">
            <v>-413.92354000000006</v>
          </cell>
          <cell r="I225">
            <v>0</v>
          </cell>
        </row>
        <row r="226">
          <cell r="A226">
            <v>1926</v>
          </cell>
          <cell r="B226" t="str">
            <v>DERECHOS EN FIDEICOMISO</v>
          </cell>
          <cell r="C226">
            <v>20946611.807330001</v>
          </cell>
          <cell r="D226">
            <v>391490.59365</v>
          </cell>
          <cell r="E226">
            <v>0</v>
          </cell>
          <cell r="F226">
            <v>21338102.400979999</v>
          </cell>
          <cell r="I226">
            <v>391490.59365</v>
          </cell>
        </row>
        <row r="227">
          <cell r="A227">
            <v>192603</v>
          </cell>
          <cell r="B227" t="str">
            <v>FIDUCIA MERCANTIL -CONSTITUCION DE PATRI</v>
          </cell>
          <cell r="C227">
            <v>20946611.807330001</v>
          </cell>
          <cell r="D227">
            <v>391490.59365</v>
          </cell>
          <cell r="E227">
            <v>0</v>
          </cell>
          <cell r="F227">
            <v>21338102.400979999</v>
          </cell>
          <cell r="I227">
            <v>391490.59365</v>
          </cell>
        </row>
        <row r="228">
          <cell r="A228">
            <v>1970</v>
          </cell>
          <cell r="B228" t="str">
            <v>INTANGIBLES</v>
          </cell>
          <cell r="C228">
            <v>11600</v>
          </cell>
          <cell r="D228">
            <v>0</v>
          </cell>
          <cell r="E228">
            <v>11600</v>
          </cell>
          <cell r="F228">
            <v>0</v>
          </cell>
          <cell r="I228">
            <v>-11600</v>
          </cell>
        </row>
        <row r="229">
          <cell r="A229">
            <v>197008</v>
          </cell>
          <cell r="B229" t="str">
            <v>SOFTWARE</v>
          </cell>
          <cell r="C229">
            <v>11600</v>
          </cell>
          <cell r="D229">
            <v>0</v>
          </cell>
          <cell r="E229">
            <v>11600</v>
          </cell>
          <cell r="F229">
            <v>0</v>
          </cell>
          <cell r="I229">
            <v>-11600</v>
          </cell>
        </row>
        <row r="230">
          <cell r="A230">
            <v>1975</v>
          </cell>
          <cell r="B230" t="str">
            <v>AMORTIZACION ACUMULADA DE INTANGIBLES</v>
          </cell>
          <cell r="C230">
            <v>0</v>
          </cell>
          <cell r="D230">
            <v>0</v>
          </cell>
          <cell r="E230">
            <v>0</v>
          </cell>
          <cell r="F230">
            <v>0</v>
          </cell>
          <cell r="I230">
            <v>0</v>
          </cell>
        </row>
        <row r="231">
          <cell r="A231">
            <v>197508</v>
          </cell>
          <cell r="B231" t="str">
            <v>SOFTWARE</v>
          </cell>
          <cell r="C231">
            <v>0</v>
          </cell>
          <cell r="D231">
            <v>0</v>
          </cell>
          <cell r="E231">
            <v>0</v>
          </cell>
          <cell r="F231">
            <v>0</v>
          </cell>
          <cell r="I231">
            <v>0</v>
          </cell>
        </row>
        <row r="232">
          <cell r="A232">
            <v>1995</v>
          </cell>
          <cell r="B232" t="str">
            <v>PRINCIPAL Y SUBALTERNA</v>
          </cell>
          <cell r="C232">
            <v>0</v>
          </cell>
          <cell r="D232">
            <v>19773757.582200002</v>
          </cell>
          <cell r="E232">
            <v>19773757.582200002</v>
          </cell>
          <cell r="F232">
            <v>0</v>
          </cell>
          <cell r="I232">
            <v>0</v>
          </cell>
        </row>
        <row r="233">
          <cell r="A233">
            <v>199504</v>
          </cell>
          <cell r="B233" t="str">
            <v>FONDOS Y BIENES EN TRANSITO</v>
          </cell>
          <cell r="C233">
            <v>0</v>
          </cell>
          <cell r="D233">
            <v>19773757.582200002</v>
          </cell>
          <cell r="E233">
            <v>19773757.582200002</v>
          </cell>
          <cell r="F233">
            <v>0</v>
          </cell>
          <cell r="I233">
            <v>0</v>
          </cell>
        </row>
        <row r="234">
          <cell r="A234">
            <v>1999</v>
          </cell>
          <cell r="B234" t="str">
            <v>VALORIZACIONES</v>
          </cell>
          <cell r="C234">
            <v>696356161.84775996</v>
          </cell>
          <cell r="D234">
            <v>0</v>
          </cell>
          <cell r="E234">
            <v>389.10023999999999</v>
          </cell>
          <cell r="F234">
            <v>696355772.74751997</v>
          </cell>
          <cell r="I234">
            <v>-389.10023999999999</v>
          </cell>
        </row>
        <row r="235">
          <cell r="A235">
            <v>199952</v>
          </cell>
          <cell r="B235" t="str">
            <v>TERRENOS</v>
          </cell>
          <cell r="C235">
            <v>4432040.8845200008</v>
          </cell>
          <cell r="D235">
            <v>0</v>
          </cell>
          <cell r="E235">
            <v>0</v>
          </cell>
          <cell r="F235">
            <v>4432040.8845200008</v>
          </cell>
          <cell r="I235">
            <v>0</v>
          </cell>
        </row>
        <row r="236">
          <cell r="A236">
            <v>199962</v>
          </cell>
          <cell r="B236" t="str">
            <v>EDIFICACIONES</v>
          </cell>
          <cell r="C236">
            <v>13532797.6986</v>
          </cell>
          <cell r="D236">
            <v>0</v>
          </cell>
          <cell r="E236">
            <v>0</v>
          </cell>
          <cell r="F236">
            <v>13532797.6986</v>
          </cell>
          <cell r="I236">
            <v>0</v>
          </cell>
        </row>
        <row r="237">
          <cell r="A237">
            <v>199964</v>
          </cell>
          <cell r="B237" t="str">
            <v>PLANTAS DUCTOS Y TUNELES</v>
          </cell>
          <cell r="C237">
            <v>148362728.86410001</v>
          </cell>
          <cell r="D237">
            <v>0</v>
          </cell>
          <cell r="E237">
            <v>0</v>
          </cell>
          <cell r="F237">
            <v>148362728.86410001</v>
          </cell>
          <cell r="I237">
            <v>0</v>
          </cell>
        </row>
        <row r="238">
          <cell r="A238">
            <v>199965</v>
          </cell>
          <cell r="B238" t="str">
            <v>REDES LINEAS Y CABLES</v>
          </cell>
          <cell r="C238">
            <v>526733971.56329</v>
          </cell>
          <cell r="D238">
            <v>0</v>
          </cell>
          <cell r="E238">
            <v>0</v>
          </cell>
          <cell r="F238">
            <v>526733971.56329</v>
          </cell>
          <cell r="I238">
            <v>0</v>
          </cell>
        </row>
        <row r="239">
          <cell r="A239">
            <v>199966</v>
          </cell>
          <cell r="B239" t="str">
            <v>MAQUINARIA Y EQUIPO</v>
          </cell>
          <cell r="C239">
            <v>143053.00205000001</v>
          </cell>
          <cell r="D239">
            <v>0</v>
          </cell>
          <cell r="E239">
            <v>0</v>
          </cell>
          <cell r="F239">
            <v>143053.00205000001</v>
          </cell>
          <cell r="I239">
            <v>0</v>
          </cell>
        </row>
        <row r="240">
          <cell r="A240">
            <v>199968</v>
          </cell>
          <cell r="B240" t="str">
            <v>MUEBLES ENSERES Y EQUIPO DE OFICINA</v>
          </cell>
          <cell r="C240">
            <v>829674.46100000001</v>
          </cell>
          <cell r="D240">
            <v>0</v>
          </cell>
          <cell r="E240">
            <v>0</v>
          </cell>
          <cell r="F240">
            <v>829674.46100000001</v>
          </cell>
          <cell r="I240">
            <v>0</v>
          </cell>
        </row>
        <row r="241">
          <cell r="A241">
            <v>199969</v>
          </cell>
          <cell r="B241" t="str">
            <v>EQUIPOS DE COMUNICACION Y COMPUTACION</v>
          </cell>
          <cell r="C241">
            <v>271643.75055</v>
          </cell>
          <cell r="D241">
            <v>0</v>
          </cell>
          <cell r="E241">
            <v>389.10023999999999</v>
          </cell>
          <cell r="F241">
            <v>271254.65031</v>
          </cell>
          <cell r="I241">
            <v>-389.10023999999999</v>
          </cell>
        </row>
        <row r="242">
          <cell r="A242">
            <v>199970</v>
          </cell>
          <cell r="B242" t="str">
            <v>EQUIPOS DE TRANSPORTE TRACCION Y ELEVACI</v>
          </cell>
          <cell r="C242">
            <v>2050251.6236500002</v>
          </cell>
          <cell r="D242">
            <v>0</v>
          </cell>
          <cell r="E242">
            <v>0</v>
          </cell>
          <cell r="F242">
            <v>2050251.6236500002</v>
          </cell>
          <cell r="I242">
            <v>0</v>
          </cell>
        </row>
        <row r="243">
          <cell r="A243">
            <v>2</v>
          </cell>
          <cell r="B243" t="str">
            <v>PASIVO</v>
          </cell>
          <cell r="C243">
            <v>-278873457.88079</v>
          </cell>
          <cell r="D243">
            <v>93643561.833869994</v>
          </cell>
          <cell r="E243">
            <v>98055762.26737</v>
          </cell>
          <cell r="F243">
            <v>-283285658.31428999</v>
          </cell>
          <cell r="I243">
            <v>-4412200.4335000068</v>
          </cell>
        </row>
        <row r="244">
          <cell r="A244">
            <v>23</v>
          </cell>
          <cell r="B244" t="str">
            <v>OPERACIONES DE FINANCIAM E INSTRUM DERIV</v>
          </cell>
          <cell r="C244">
            <v>-50000000</v>
          </cell>
          <cell r="D244">
            <v>0</v>
          </cell>
          <cell r="E244">
            <v>0</v>
          </cell>
          <cell r="F244">
            <v>-50000000</v>
          </cell>
          <cell r="I244">
            <v>0</v>
          </cell>
        </row>
        <row r="245">
          <cell r="A245">
            <v>2309</v>
          </cell>
          <cell r="B245" t="str">
            <v>OPERACIONES DE FINANCIAM EXTERNAS DE L P</v>
          </cell>
          <cell r="C245">
            <v>-50000000</v>
          </cell>
          <cell r="D245">
            <v>0</v>
          </cell>
          <cell r="E245">
            <v>0</v>
          </cell>
          <cell r="F245">
            <v>-50000000</v>
          </cell>
          <cell r="I245">
            <v>0</v>
          </cell>
        </row>
        <row r="246">
          <cell r="A246">
            <v>230901</v>
          </cell>
          <cell r="B246" t="str">
            <v>PRESTAMOS DE BANCA COMERCIAL</v>
          </cell>
          <cell r="C246">
            <v>-50000000</v>
          </cell>
          <cell r="D246">
            <v>0</v>
          </cell>
          <cell r="E246">
            <v>0</v>
          </cell>
          <cell r="F246">
            <v>-50000000</v>
          </cell>
          <cell r="I246">
            <v>0</v>
          </cell>
        </row>
        <row r="247">
          <cell r="A247">
            <v>24</v>
          </cell>
          <cell r="B247" t="str">
            <v>OBLIGACIONES LABORALES Y DE SEGURIDAD SO</v>
          </cell>
          <cell r="C247">
            <v>-46340285.11705</v>
          </cell>
          <cell r="D247">
            <v>77650124.087799996</v>
          </cell>
          <cell r="E247">
            <v>83194648.614739999</v>
          </cell>
          <cell r="F247">
            <v>-51884809.643989995</v>
          </cell>
          <cell r="I247">
            <v>-5544524.526940003</v>
          </cell>
        </row>
        <row r="248">
          <cell r="A248">
            <v>2401</v>
          </cell>
          <cell r="B248" t="str">
            <v>ADQUISICION DE BIENES Y SERVICIOS NACION</v>
          </cell>
          <cell r="C248">
            <v>-39583176.142999999</v>
          </cell>
          <cell r="D248">
            <v>41936794.777570002</v>
          </cell>
          <cell r="E248">
            <v>43974914.597610004</v>
          </cell>
          <cell r="F248">
            <v>-41621295.963040002</v>
          </cell>
          <cell r="I248">
            <v>-2038119.8200400025</v>
          </cell>
        </row>
        <row r="249">
          <cell r="A249">
            <v>240101</v>
          </cell>
          <cell r="B249" t="str">
            <v>BIENES Y SERVICIOS</v>
          </cell>
          <cell r="C249">
            <v>-39583176.142999999</v>
          </cell>
          <cell r="D249">
            <v>41936794.777570002</v>
          </cell>
          <cell r="E249">
            <v>43974914.597610004</v>
          </cell>
          <cell r="F249">
            <v>-41621295.963040002</v>
          </cell>
          <cell r="I249">
            <v>-2038119.8200400025</v>
          </cell>
        </row>
        <row r="250">
          <cell r="A250">
            <v>24010101</v>
          </cell>
          <cell r="B250" t="str">
            <v>PROVEEDORES NACIONALES</v>
          </cell>
          <cell r="C250">
            <v>-2486582.25</v>
          </cell>
          <cell r="D250">
            <v>6198385.8725699997</v>
          </cell>
          <cell r="E250">
            <v>6474556.64561</v>
          </cell>
          <cell r="F250">
            <v>-2762753.0230399999</v>
          </cell>
          <cell r="I250">
            <v>-276170.77304000035</v>
          </cell>
        </row>
        <row r="251">
          <cell r="A251">
            <v>24010102</v>
          </cell>
          <cell r="B251" t="str">
            <v>PROVEEDORES DE ENERGIA</v>
          </cell>
          <cell r="C251">
            <v>-17401484.447999999</v>
          </cell>
          <cell r="D251">
            <v>16784820.719999999</v>
          </cell>
          <cell r="E251">
            <v>16924395.245000001</v>
          </cell>
          <cell r="F251">
            <v>-17541058.973000001</v>
          </cell>
          <cell r="I251">
            <v>-139574.52500000224</v>
          </cell>
        </row>
        <row r="252">
          <cell r="A252">
            <v>24010103</v>
          </cell>
          <cell r="B252" t="str">
            <v>OTROS PROVEEDORES NACIONALES</v>
          </cell>
          <cell r="C252">
            <v>-1583105.595</v>
          </cell>
          <cell r="D252">
            <v>841584.33499999996</v>
          </cell>
          <cell r="E252">
            <v>897623.47400000005</v>
          </cell>
          <cell r="F252">
            <v>-1639144.7339999999</v>
          </cell>
          <cell r="I252">
            <v>-56039.139000000083</v>
          </cell>
        </row>
        <row r="253">
          <cell r="A253">
            <v>24010104</v>
          </cell>
          <cell r="B253" t="str">
            <v>OTROS PROVEEDORES DE ENERGIA</v>
          </cell>
          <cell r="C253">
            <v>-18112003.850000001</v>
          </cell>
          <cell r="D253">
            <v>18112003.850000001</v>
          </cell>
          <cell r="E253">
            <v>19678339.232999999</v>
          </cell>
          <cell r="F253">
            <v>-19678339.232999999</v>
          </cell>
          <cell r="I253">
            <v>-1566335.3829999976</v>
          </cell>
        </row>
        <row r="254">
          <cell r="A254">
            <v>2425</v>
          </cell>
          <cell r="B254" t="str">
            <v>ACREEDORES</v>
          </cell>
          <cell r="C254">
            <v>-709939.78500000003</v>
          </cell>
          <cell r="D254">
            <v>5292264.034</v>
          </cell>
          <cell r="E254">
            <v>5307020.9239999996</v>
          </cell>
          <cell r="F254">
            <v>-724696.67500000005</v>
          </cell>
          <cell r="I254">
            <v>-14756.889999999665</v>
          </cell>
        </row>
        <row r="255">
          <cell r="A255">
            <v>242502</v>
          </cell>
          <cell r="B255" t="str">
            <v>SUSCRIPCIONES ACCIONES O PARTICIPACIONES</v>
          </cell>
          <cell r="C255">
            <v>-48823.644999999997</v>
          </cell>
          <cell r="D255">
            <v>0</v>
          </cell>
          <cell r="E255">
            <v>0</v>
          </cell>
          <cell r="F255">
            <v>-48823.644999999997</v>
          </cell>
          <cell r="I255">
            <v>0</v>
          </cell>
        </row>
        <row r="256">
          <cell r="A256">
            <v>242503</v>
          </cell>
          <cell r="B256" t="str">
            <v>DIVIDENDOS Y PARTICIPACIONES</v>
          </cell>
          <cell r="C256">
            <v>0</v>
          </cell>
          <cell r="D256">
            <v>0</v>
          </cell>
          <cell r="E256">
            <v>0</v>
          </cell>
          <cell r="F256">
            <v>0</v>
          </cell>
          <cell r="I256">
            <v>0</v>
          </cell>
        </row>
        <row r="257">
          <cell r="A257">
            <v>242519</v>
          </cell>
          <cell r="B257" t="str">
            <v>APORTES A SEGURIDAD SOCIAL EN SALUD</v>
          </cell>
          <cell r="C257">
            <v>-554849.59400000004</v>
          </cell>
          <cell r="D257">
            <v>554849.59400000004</v>
          </cell>
          <cell r="E257">
            <v>570593.67599999998</v>
          </cell>
          <cell r="F257">
            <v>-570593.67599999998</v>
          </cell>
          <cell r="I257">
            <v>-15744.081999999937</v>
          </cell>
        </row>
        <row r="258">
          <cell r="A258">
            <v>242520</v>
          </cell>
          <cell r="B258" t="str">
            <v>APORTES AL ICBF SENA Y CAJAS DE COMPENSA</v>
          </cell>
          <cell r="C258">
            <v>-84030.6</v>
          </cell>
          <cell r="D258">
            <v>84030.6</v>
          </cell>
          <cell r="E258">
            <v>83627.399999999994</v>
          </cell>
          <cell r="F258">
            <v>-83627.399999999994</v>
          </cell>
          <cell r="I258">
            <v>403.20000000001164</v>
          </cell>
        </row>
        <row r="259">
          <cell r="A259">
            <v>242529</v>
          </cell>
          <cell r="B259" t="str">
            <v>CHEQUES NO COBRADOS O POR PAGAR</v>
          </cell>
          <cell r="C259">
            <v>0</v>
          </cell>
          <cell r="D259">
            <v>0</v>
          </cell>
          <cell r="E259">
            <v>0</v>
          </cell>
          <cell r="F259">
            <v>0</v>
          </cell>
          <cell r="I259">
            <v>0</v>
          </cell>
        </row>
        <row r="260">
          <cell r="A260">
            <v>242590</v>
          </cell>
          <cell r="B260" t="str">
            <v>OTROS ACREEDORES</v>
          </cell>
          <cell r="C260">
            <v>-22235.946</v>
          </cell>
          <cell r="D260">
            <v>4653383.84</v>
          </cell>
          <cell r="E260">
            <v>4652799.8480000002</v>
          </cell>
          <cell r="F260">
            <v>-21651.954000000002</v>
          </cell>
          <cell r="I260">
            <v>583.99199999962002</v>
          </cell>
        </row>
        <row r="261">
          <cell r="A261">
            <v>2430</v>
          </cell>
          <cell r="B261" t="str">
            <v>SUBSIDIOS ASIGNADOS</v>
          </cell>
          <cell r="C261">
            <v>0</v>
          </cell>
          <cell r="D261">
            <v>24628897.984999999</v>
          </cell>
          <cell r="E261">
            <v>24628897.984999999</v>
          </cell>
          <cell r="F261">
            <v>0</v>
          </cell>
          <cell r="I261">
            <v>0</v>
          </cell>
        </row>
        <row r="262">
          <cell r="A262">
            <v>243011</v>
          </cell>
          <cell r="B262" t="str">
            <v>SERVICIO DE ENERGIA</v>
          </cell>
          <cell r="C262">
            <v>0</v>
          </cell>
          <cell r="D262">
            <v>24628897.984999999</v>
          </cell>
          <cell r="E262">
            <v>24628897.984999999</v>
          </cell>
          <cell r="F262">
            <v>0</v>
          </cell>
          <cell r="I262">
            <v>0</v>
          </cell>
        </row>
        <row r="263">
          <cell r="A263">
            <v>24301104</v>
          </cell>
          <cell r="B263" t="str">
            <v>CONTRIBUCIONES FACTURADAS ESTRATO CINCO</v>
          </cell>
          <cell r="C263">
            <v>0</v>
          </cell>
          <cell r="D263">
            <v>79203.385999999999</v>
          </cell>
          <cell r="E263">
            <v>79203.385999999999</v>
          </cell>
          <cell r="F263">
            <v>0</v>
          </cell>
          <cell r="I263">
            <v>0</v>
          </cell>
        </row>
        <row r="264">
          <cell r="A264">
            <v>24301105</v>
          </cell>
          <cell r="B264" t="str">
            <v>CONTRIBUCIONES FACTURADAS ESTRATO SEIS</v>
          </cell>
          <cell r="C264">
            <v>0</v>
          </cell>
          <cell r="D264">
            <v>15604.625</v>
          </cell>
          <cell r="E264">
            <v>15604.625</v>
          </cell>
          <cell r="F264">
            <v>0</v>
          </cell>
          <cell r="I264">
            <v>0</v>
          </cell>
        </row>
        <row r="265">
          <cell r="A265">
            <v>24301106</v>
          </cell>
          <cell r="B265" t="str">
            <v>CONTRIBUCIONES FACTURADAS SECTOR COMERCI</v>
          </cell>
          <cell r="C265">
            <v>0</v>
          </cell>
          <cell r="D265">
            <v>1212884.814</v>
          </cell>
          <cell r="E265">
            <v>1212884.814</v>
          </cell>
          <cell r="F265">
            <v>0</v>
          </cell>
          <cell r="I265">
            <v>0</v>
          </cell>
        </row>
        <row r="266">
          <cell r="A266">
            <v>24301107</v>
          </cell>
          <cell r="B266" t="str">
            <v>CONTRIBUCIONES FACTURADAS SECTOR INDUSTR</v>
          </cell>
          <cell r="C266">
            <v>0</v>
          </cell>
          <cell r="D266">
            <v>680508.75600000005</v>
          </cell>
          <cell r="E266">
            <v>680508.75600000005</v>
          </cell>
          <cell r="F266">
            <v>0</v>
          </cell>
          <cell r="I266">
            <v>0</v>
          </cell>
        </row>
        <row r="267">
          <cell r="A267">
            <v>24301108</v>
          </cell>
          <cell r="B267" t="str">
            <v>CONTRIBUCIONES FACTURADAS SECTOR OFICIAL</v>
          </cell>
          <cell r="C267">
            <v>0</v>
          </cell>
          <cell r="D267">
            <v>6342.2439999999997</v>
          </cell>
          <cell r="E267">
            <v>6342.2439999999997</v>
          </cell>
          <cell r="F267">
            <v>0</v>
          </cell>
          <cell r="I267">
            <v>0</v>
          </cell>
        </row>
        <row r="268">
          <cell r="A268">
            <v>24301109</v>
          </cell>
          <cell r="B268" t="str">
            <v>CONTRIBUCIONES OTRAS EMPRESAS</v>
          </cell>
          <cell r="C268">
            <v>0</v>
          </cell>
          <cell r="D268">
            <v>185384.39600000001</v>
          </cell>
          <cell r="E268">
            <v>185384.39600000001</v>
          </cell>
          <cell r="F268">
            <v>0</v>
          </cell>
          <cell r="I268">
            <v>0</v>
          </cell>
        </row>
        <row r="269">
          <cell r="A269">
            <v>24301110</v>
          </cell>
          <cell r="B269" t="str">
            <v>SUBSIDIOS DEL ESTADO</v>
          </cell>
          <cell r="C269">
            <v>0</v>
          </cell>
          <cell r="D269">
            <v>22448345.011999998</v>
          </cell>
          <cell r="E269">
            <v>22448345.011999998</v>
          </cell>
          <cell r="F269">
            <v>0</v>
          </cell>
          <cell r="I269">
            <v>0</v>
          </cell>
        </row>
        <row r="270">
          <cell r="A270">
            <v>24301111</v>
          </cell>
          <cell r="B270" t="str">
            <v>CONTRIBUCIONES FACTURADAS PROVISIONAL</v>
          </cell>
          <cell r="C270">
            <v>0</v>
          </cell>
          <cell r="D270">
            <v>624.75199999999995</v>
          </cell>
          <cell r="E270">
            <v>624.75199999999995</v>
          </cell>
          <cell r="F270">
            <v>0</v>
          </cell>
          <cell r="I270">
            <v>0</v>
          </cell>
        </row>
        <row r="271">
          <cell r="A271">
            <v>2436</v>
          </cell>
          <cell r="B271" t="str">
            <v>RETENCION EN LA FUENTE E IMPUESTO DE TIM</v>
          </cell>
          <cell r="C271">
            <v>-737175.38459999999</v>
          </cell>
          <cell r="D271">
            <v>1474350.8695999999</v>
          </cell>
          <cell r="E271">
            <v>1513027.1115000001</v>
          </cell>
          <cell r="F271">
            <v>-775851.62650000001</v>
          </cell>
          <cell r="I271">
            <v>-38676.241900000256</v>
          </cell>
        </row>
        <row r="272">
          <cell r="A272">
            <v>243601</v>
          </cell>
          <cell r="B272" t="str">
            <v>SALARIOS Y PAGOS LABORALES</v>
          </cell>
          <cell r="C272">
            <v>-22856.675999999999</v>
          </cell>
          <cell r="D272">
            <v>22856.675999999999</v>
          </cell>
          <cell r="E272">
            <v>19463.745999999999</v>
          </cell>
          <cell r="F272">
            <v>-19463.745999999999</v>
          </cell>
          <cell r="I272">
            <v>3392.9300000000003</v>
          </cell>
        </row>
        <row r="273">
          <cell r="A273">
            <v>243602</v>
          </cell>
          <cell r="B273" t="str">
            <v>DIVIDENDOS Y PARTICIPACIONES</v>
          </cell>
          <cell r="C273">
            <v>0</v>
          </cell>
          <cell r="D273">
            <v>0</v>
          </cell>
          <cell r="E273">
            <v>0</v>
          </cell>
          <cell r="F273">
            <v>0</v>
          </cell>
          <cell r="I273">
            <v>0</v>
          </cell>
        </row>
        <row r="274">
          <cell r="A274">
            <v>243603</v>
          </cell>
          <cell r="B274" t="str">
            <v>HONORARIOS</v>
          </cell>
          <cell r="C274">
            <v>-62851.964999999997</v>
          </cell>
          <cell r="D274">
            <v>62851.964999999997</v>
          </cell>
          <cell r="E274">
            <v>71048.275999999998</v>
          </cell>
          <cell r="F274">
            <v>-71048.275999999998</v>
          </cell>
          <cell r="I274">
            <v>-8196.3110000000015</v>
          </cell>
        </row>
        <row r="275">
          <cell r="A275">
            <v>24360301</v>
          </cell>
          <cell r="B275" t="str">
            <v>HONORARIOS A DECLARANTES</v>
          </cell>
          <cell r="C275">
            <v>-52245.798000000003</v>
          </cell>
          <cell r="D275">
            <v>52245.798000000003</v>
          </cell>
          <cell r="E275">
            <v>62832.843000000001</v>
          </cell>
          <cell r="F275">
            <v>-62832.843000000001</v>
          </cell>
          <cell r="I275">
            <v>-10587.044999999998</v>
          </cell>
        </row>
        <row r="276">
          <cell r="A276">
            <v>24360302</v>
          </cell>
          <cell r="B276" t="str">
            <v>HONORARIOS A NO DECLARANTES</v>
          </cell>
          <cell r="C276">
            <v>-10606.166999999999</v>
          </cell>
          <cell r="D276">
            <v>10606.166999999999</v>
          </cell>
          <cell r="E276">
            <v>8215.4330000000009</v>
          </cell>
          <cell r="F276">
            <v>-8215.4330000000009</v>
          </cell>
          <cell r="I276">
            <v>2390.7339999999986</v>
          </cell>
        </row>
        <row r="277">
          <cell r="A277">
            <v>243605</v>
          </cell>
          <cell r="B277" t="str">
            <v>SERVICIOS</v>
          </cell>
          <cell r="C277">
            <v>-65077.644</v>
          </cell>
          <cell r="D277">
            <v>65077.644</v>
          </cell>
          <cell r="E277">
            <v>87843.785999999993</v>
          </cell>
          <cell r="F277">
            <v>-87843.785999999993</v>
          </cell>
          <cell r="I277">
            <v>-22766.141999999993</v>
          </cell>
        </row>
        <row r="278">
          <cell r="A278">
            <v>24360501</v>
          </cell>
          <cell r="B278" t="str">
            <v>SERVICIOS EN GENERAL NO DECLARANTES</v>
          </cell>
          <cell r="C278">
            <v>-586.601</v>
          </cell>
          <cell r="D278">
            <v>586.601</v>
          </cell>
          <cell r="E278">
            <v>352.61500000000001</v>
          </cell>
          <cell r="F278">
            <v>-352.61500000000001</v>
          </cell>
          <cell r="I278">
            <v>233.98599999999999</v>
          </cell>
        </row>
        <row r="279">
          <cell r="A279">
            <v>24360502</v>
          </cell>
          <cell r="B279" t="str">
            <v>SERVICIOS TEMPORALES</v>
          </cell>
          <cell r="C279">
            <v>-3250.8310000000001</v>
          </cell>
          <cell r="D279">
            <v>3250.8310000000001</v>
          </cell>
          <cell r="E279">
            <v>3111.1190000000001</v>
          </cell>
          <cell r="F279">
            <v>-3111.1190000000001</v>
          </cell>
          <cell r="I279">
            <v>139.71199999999999</v>
          </cell>
        </row>
        <row r="280">
          <cell r="A280">
            <v>24360503</v>
          </cell>
          <cell r="B280" t="str">
            <v>SERVICIO CONSTRUCCION OBRAS</v>
          </cell>
          <cell r="C280">
            <v>-12458.132</v>
          </cell>
          <cell r="D280">
            <v>12458.132</v>
          </cell>
          <cell r="E280">
            <v>1634.7819999999999</v>
          </cell>
          <cell r="F280">
            <v>-1634.7819999999999</v>
          </cell>
          <cell r="I280">
            <v>10823.35</v>
          </cell>
        </row>
        <row r="281">
          <cell r="A281">
            <v>24360504</v>
          </cell>
          <cell r="B281" t="str">
            <v>TRANSPORTE DE PASAJEROS</v>
          </cell>
          <cell r="C281">
            <v>0</v>
          </cell>
          <cell r="D281">
            <v>0</v>
          </cell>
          <cell r="E281">
            <v>9422.7000000000007</v>
          </cell>
          <cell r="F281">
            <v>-9422.7000000000007</v>
          </cell>
          <cell r="I281">
            <v>-9422.7000000000007</v>
          </cell>
        </row>
        <row r="282">
          <cell r="A282">
            <v>24360505</v>
          </cell>
          <cell r="B282" t="str">
            <v>TRANSPORTE DE CARGA</v>
          </cell>
          <cell r="C282">
            <v>-45.002000000000002</v>
          </cell>
          <cell r="D282">
            <v>45.002000000000002</v>
          </cell>
          <cell r="E282">
            <v>32.093000000000004</v>
          </cell>
          <cell r="F282">
            <v>-32.093000000000004</v>
          </cell>
          <cell r="I282">
            <v>12.908999999999999</v>
          </cell>
        </row>
        <row r="283">
          <cell r="A283">
            <v>24360506</v>
          </cell>
          <cell r="B283" t="str">
            <v>SERVICIO DE HOTEL Y RESTAURANTE</v>
          </cell>
          <cell r="C283">
            <v>-147.488</v>
          </cell>
          <cell r="D283">
            <v>147.488</v>
          </cell>
          <cell r="E283">
            <v>230.56</v>
          </cell>
          <cell r="F283">
            <v>-230.56</v>
          </cell>
          <cell r="I283">
            <v>-83.072000000000003</v>
          </cell>
        </row>
        <row r="284">
          <cell r="A284">
            <v>24360507</v>
          </cell>
          <cell r="B284" t="str">
            <v>SERVICIOS EN GENERAL DECLARANTES</v>
          </cell>
          <cell r="C284">
            <v>-47641.186000000002</v>
          </cell>
          <cell r="D284">
            <v>47641.186000000002</v>
          </cell>
          <cell r="E284">
            <v>70820.637000000002</v>
          </cell>
          <cell r="F284">
            <v>-70820.637000000002</v>
          </cell>
          <cell r="I284">
            <v>-23179.451000000001</v>
          </cell>
        </row>
        <row r="285">
          <cell r="A285">
            <v>24360508</v>
          </cell>
          <cell r="B285" t="str">
            <v>SERVICIOS DE ASEO Y VIGILANCIA</v>
          </cell>
          <cell r="C285">
            <v>-948.404</v>
          </cell>
          <cell r="D285">
            <v>948.404</v>
          </cell>
          <cell r="E285">
            <v>2239.2800000000002</v>
          </cell>
          <cell r="F285">
            <v>-2239.2800000000002</v>
          </cell>
          <cell r="I285">
            <v>-1290.8760000000002</v>
          </cell>
        </row>
        <row r="286">
          <cell r="A286">
            <v>243606</v>
          </cell>
          <cell r="B286" t="str">
            <v>ARRENDAMIENTOS</v>
          </cell>
          <cell r="C286">
            <v>-181.411</v>
          </cell>
          <cell r="D286">
            <v>181.411</v>
          </cell>
          <cell r="E286">
            <v>25.277000000000001</v>
          </cell>
          <cell r="F286">
            <v>-25.277000000000001</v>
          </cell>
          <cell r="I286">
            <v>156.13400000000001</v>
          </cell>
        </row>
        <row r="287">
          <cell r="A287">
            <v>24360601</v>
          </cell>
          <cell r="B287" t="str">
            <v>ARRENDAMIENTO DE BIENES INMUEBLES</v>
          </cell>
          <cell r="C287">
            <v>-181.411</v>
          </cell>
          <cell r="D287">
            <v>181.411</v>
          </cell>
          <cell r="E287">
            <v>25.277000000000001</v>
          </cell>
          <cell r="F287">
            <v>-25.277000000000001</v>
          </cell>
          <cell r="I287">
            <v>156.13400000000001</v>
          </cell>
        </row>
        <row r="288">
          <cell r="A288">
            <v>24360602</v>
          </cell>
          <cell r="B288" t="str">
            <v>ARRENDAMIENTO DE BIENES MUEBLES</v>
          </cell>
          <cell r="C288">
            <v>0</v>
          </cell>
          <cell r="D288">
            <v>0</v>
          </cell>
          <cell r="E288">
            <v>0</v>
          </cell>
          <cell r="F288">
            <v>0</v>
          </cell>
          <cell r="I288">
            <v>0</v>
          </cell>
        </row>
        <row r="289">
          <cell r="A289">
            <v>243607</v>
          </cell>
          <cell r="B289" t="str">
            <v>RENDIMIENTOS FINANCIEROS</v>
          </cell>
          <cell r="C289">
            <v>0</v>
          </cell>
          <cell r="D289">
            <v>0</v>
          </cell>
          <cell r="E289">
            <v>0</v>
          </cell>
          <cell r="F289">
            <v>0</v>
          </cell>
          <cell r="I289">
            <v>0</v>
          </cell>
        </row>
        <row r="290">
          <cell r="A290">
            <v>243608</v>
          </cell>
          <cell r="B290" t="str">
            <v>COMPRAS</v>
          </cell>
          <cell r="C290">
            <v>-9650.1720000000005</v>
          </cell>
          <cell r="D290">
            <v>9650.1720000000005</v>
          </cell>
          <cell r="E290">
            <v>11606.263000000001</v>
          </cell>
          <cell r="F290">
            <v>-11606.263000000001</v>
          </cell>
          <cell r="I290">
            <v>-1956.0910000000003</v>
          </cell>
        </row>
        <row r="291">
          <cell r="A291">
            <v>24360801</v>
          </cell>
          <cell r="B291" t="str">
            <v>BIENES MATERIALES Y EQUIPOS</v>
          </cell>
          <cell r="C291">
            <v>-9636.6790000000001</v>
          </cell>
          <cell r="D291">
            <v>9636.6790000000001</v>
          </cell>
          <cell r="E291">
            <v>11581.014999999999</v>
          </cell>
          <cell r="F291">
            <v>-11581.014999999999</v>
          </cell>
          <cell r="I291">
            <v>-1944.3359999999993</v>
          </cell>
        </row>
        <row r="292">
          <cell r="A292">
            <v>24360802</v>
          </cell>
          <cell r="B292" t="str">
            <v>COMBUSTIBLES Y LUBRICANTES</v>
          </cell>
          <cell r="C292">
            <v>-13.493</v>
          </cell>
          <cell r="D292">
            <v>13.493</v>
          </cell>
          <cell r="E292">
            <v>25.248000000000001</v>
          </cell>
          <cell r="F292">
            <v>-25.248000000000001</v>
          </cell>
          <cell r="I292">
            <v>-11.755000000000001</v>
          </cell>
        </row>
        <row r="293">
          <cell r="A293">
            <v>24360803</v>
          </cell>
          <cell r="B293" t="str">
            <v>VEHICULOS Y BIENES RAICES</v>
          </cell>
          <cell r="C293">
            <v>0</v>
          </cell>
          <cell r="D293">
            <v>0</v>
          </cell>
          <cell r="E293">
            <v>0</v>
          </cell>
          <cell r="F293">
            <v>0</v>
          </cell>
          <cell r="I293">
            <v>0</v>
          </cell>
        </row>
        <row r="294">
          <cell r="A294">
            <v>243610</v>
          </cell>
          <cell r="B294" t="str">
            <v>PAGOS AL EXTERIOR</v>
          </cell>
          <cell r="C294">
            <v>0</v>
          </cell>
          <cell r="D294">
            <v>0</v>
          </cell>
          <cell r="E294">
            <v>0</v>
          </cell>
          <cell r="F294">
            <v>0</v>
          </cell>
          <cell r="I294">
            <v>0</v>
          </cell>
        </row>
        <row r="295">
          <cell r="A295">
            <v>24361002</v>
          </cell>
          <cell r="B295" t="str">
            <v>RENTA POR PAGOS A EXTRANJEROS</v>
          </cell>
          <cell r="C295">
            <v>0</v>
          </cell>
          <cell r="D295">
            <v>0</v>
          </cell>
          <cell r="E295">
            <v>0</v>
          </cell>
          <cell r="F295">
            <v>0</v>
          </cell>
          <cell r="I295">
            <v>0</v>
          </cell>
        </row>
        <row r="296">
          <cell r="A296">
            <v>243625</v>
          </cell>
          <cell r="B296" t="str">
            <v>IVA RETENIDO POR CONSIGNAR</v>
          </cell>
          <cell r="C296">
            <v>-183396.03899999999</v>
          </cell>
          <cell r="D296">
            <v>183396.03899999999</v>
          </cell>
          <cell r="E296">
            <v>216376.43700000001</v>
          </cell>
          <cell r="F296">
            <v>-216376.43700000001</v>
          </cell>
          <cell r="I296">
            <v>-32980.398000000016</v>
          </cell>
        </row>
        <row r="297">
          <cell r="A297">
            <v>24362501</v>
          </cell>
          <cell r="B297" t="str">
            <v>IVA POR COMPRAS RETENIDO AL REGIMEN COMU</v>
          </cell>
          <cell r="C297">
            <v>-21741.409</v>
          </cell>
          <cell r="D297">
            <v>21741.409</v>
          </cell>
          <cell r="E297">
            <v>22044.723999999998</v>
          </cell>
          <cell r="F297">
            <v>-22044.723999999998</v>
          </cell>
          <cell r="I297">
            <v>-303.31499999999869</v>
          </cell>
        </row>
        <row r="298">
          <cell r="A298">
            <v>24362502</v>
          </cell>
          <cell r="B298" t="str">
            <v>IVA POR SERVICIOS RETENIDO AL REGIMEN CO</v>
          </cell>
          <cell r="C298">
            <v>-152062.43900000001</v>
          </cell>
          <cell r="D298">
            <v>152062.43900000001</v>
          </cell>
          <cell r="E298">
            <v>183815.40299999999</v>
          </cell>
          <cell r="F298">
            <v>-183815.40299999999</v>
          </cell>
          <cell r="I298">
            <v>-31752.963999999978</v>
          </cell>
        </row>
        <row r="299">
          <cell r="A299">
            <v>24362503</v>
          </cell>
          <cell r="B299" t="str">
            <v>RETENCION IVA AL REGIMEN SIMPLIFICADO</v>
          </cell>
          <cell r="C299">
            <v>-9592.1910000000007</v>
          </cell>
          <cell r="D299">
            <v>9592.1910000000007</v>
          </cell>
          <cell r="E299">
            <v>10516.31</v>
          </cell>
          <cell r="F299">
            <v>-10516.31</v>
          </cell>
          <cell r="I299">
            <v>-924.11899999999878</v>
          </cell>
        </row>
        <row r="300">
          <cell r="A300">
            <v>243627</v>
          </cell>
          <cell r="B300" t="str">
            <v>RETENCION ICA POR SERVICIOS</v>
          </cell>
          <cell r="C300">
            <v>-44337.618000000002</v>
          </cell>
          <cell r="D300">
            <v>44337.618000000002</v>
          </cell>
          <cell r="E300">
            <v>21010.255000000001</v>
          </cell>
          <cell r="F300">
            <v>-21010.255000000001</v>
          </cell>
          <cell r="I300">
            <v>23327.363000000001</v>
          </cell>
        </row>
        <row r="301">
          <cell r="A301">
            <v>243628</v>
          </cell>
          <cell r="B301" t="str">
            <v>RETENCION ICA POR COMPRAS</v>
          </cell>
          <cell r="C301">
            <v>-2811.7109999999998</v>
          </cell>
          <cell r="D301">
            <v>2811.7109999999998</v>
          </cell>
          <cell r="E301">
            <v>1934.8720000000001</v>
          </cell>
          <cell r="F301">
            <v>-1934.8720000000001</v>
          </cell>
          <cell r="I301">
            <v>876.83899999999971</v>
          </cell>
        </row>
        <row r="302">
          <cell r="A302">
            <v>243690</v>
          </cell>
          <cell r="B302" t="str">
            <v>OTRAS RETENCIONES</v>
          </cell>
          <cell r="C302">
            <v>0</v>
          </cell>
          <cell r="D302">
            <v>0</v>
          </cell>
          <cell r="E302">
            <v>0</v>
          </cell>
          <cell r="F302">
            <v>0</v>
          </cell>
          <cell r="I302">
            <v>0</v>
          </cell>
        </row>
        <row r="303">
          <cell r="A303">
            <v>24369001</v>
          </cell>
          <cell r="B303" t="str">
            <v>RETENCION A OTROS PAGOS NO CLASIFICADOS</v>
          </cell>
          <cell r="C303">
            <v>0</v>
          </cell>
          <cell r="D303">
            <v>0</v>
          </cell>
          <cell r="E303">
            <v>0</v>
          </cell>
          <cell r="F303">
            <v>0</v>
          </cell>
          <cell r="I303">
            <v>0</v>
          </cell>
        </row>
        <row r="304">
          <cell r="A304">
            <v>243695</v>
          </cell>
          <cell r="B304" t="str">
            <v>AUTORRETENCIONES</v>
          </cell>
          <cell r="C304">
            <v>-344679.08560000005</v>
          </cell>
          <cell r="D304">
            <v>344679.08560000005</v>
          </cell>
          <cell r="E304">
            <v>346542.7145</v>
          </cell>
          <cell r="F304">
            <v>-346542.7145</v>
          </cell>
          <cell r="I304">
            <v>-1863.6288999999524</v>
          </cell>
        </row>
        <row r="305">
          <cell r="A305">
            <v>24369501</v>
          </cell>
          <cell r="B305" t="str">
            <v>AUTORRETENCIONES POR VENTAS</v>
          </cell>
          <cell r="C305">
            <v>-229836.14059999998</v>
          </cell>
          <cell r="D305">
            <v>229836.14059999998</v>
          </cell>
          <cell r="E305">
            <v>242757.81150000001</v>
          </cell>
          <cell r="F305">
            <v>-242757.81150000001</v>
          </cell>
          <cell r="I305">
            <v>-12921.670900000026</v>
          </cell>
        </row>
        <row r="306">
          <cell r="A306">
            <v>24369502</v>
          </cell>
          <cell r="B306" t="str">
            <v>AUTORRETENCIONES POR SERVICIOS</v>
          </cell>
          <cell r="C306">
            <v>-114842.94500000001</v>
          </cell>
          <cell r="D306">
            <v>114842.94500000001</v>
          </cell>
          <cell r="E306">
            <v>103784.90300000001</v>
          </cell>
          <cell r="F306">
            <v>-103784.90300000001</v>
          </cell>
          <cell r="I306">
            <v>11058.042000000001</v>
          </cell>
        </row>
        <row r="307">
          <cell r="A307">
            <v>24369503</v>
          </cell>
          <cell r="B307" t="str">
            <v>AUTORRETENCIONES POR RENDIMIENTOS FINANC</v>
          </cell>
          <cell r="C307">
            <v>0</v>
          </cell>
          <cell r="D307">
            <v>0</v>
          </cell>
          <cell r="E307">
            <v>0</v>
          </cell>
          <cell r="F307">
            <v>0</v>
          </cell>
          <cell r="I307">
            <v>0</v>
          </cell>
        </row>
        <row r="308">
          <cell r="A308">
            <v>243697</v>
          </cell>
          <cell r="B308" t="str">
            <v>PAGO DE RETENCION EN LA FUENTE</v>
          </cell>
          <cell r="C308">
            <v>0</v>
          </cell>
          <cell r="D308">
            <v>690026</v>
          </cell>
          <cell r="E308">
            <v>690026</v>
          </cell>
          <cell r="F308">
            <v>0</v>
          </cell>
          <cell r="I308">
            <v>0</v>
          </cell>
        </row>
        <row r="309">
          <cell r="A309">
            <v>243698</v>
          </cell>
          <cell r="B309" t="str">
            <v>IMPUESTO DE TIMBRE</v>
          </cell>
          <cell r="C309">
            <v>-1333.0630000000001</v>
          </cell>
          <cell r="D309">
            <v>1333.0630000000001</v>
          </cell>
          <cell r="E309">
            <v>0</v>
          </cell>
          <cell r="F309">
            <v>0</v>
          </cell>
          <cell r="I309">
            <v>1333.0630000000001</v>
          </cell>
        </row>
        <row r="310">
          <cell r="A310">
            <v>243699</v>
          </cell>
          <cell r="B310" t="str">
            <v>PAGO DE RETENCION ICA</v>
          </cell>
          <cell r="C310">
            <v>0</v>
          </cell>
          <cell r="D310">
            <v>47149.485000000001</v>
          </cell>
          <cell r="E310">
            <v>47149.485000000001</v>
          </cell>
          <cell r="F310">
            <v>0</v>
          </cell>
          <cell r="I310">
            <v>0</v>
          </cell>
        </row>
        <row r="311">
          <cell r="A311">
            <v>2440</v>
          </cell>
          <cell r="B311" t="str">
            <v>IMPUESTOS CONTRIBUCIONES Y TASAS POR PAG</v>
          </cell>
          <cell r="C311">
            <v>-4770255.6849999996</v>
          </cell>
          <cell r="D311">
            <v>3521533.6680000001</v>
          </cell>
          <cell r="E311">
            <v>7252820.4570000004</v>
          </cell>
          <cell r="F311">
            <v>-8501542.4739999995</v>
          </cell>
          <cell r="I311">
            <v>-3731286.7890000003</v>
          </cell>
        </row>
        <row r="312">
          <cell r="A312">
            <v>244001</v>
          </cell>
          <cell r="B312" t="str">
            <v>RENTA Y COMPLEMENTARIOS</v>
          </cell>
          <cell r="C312">
            <v>0</v>
          </cell>
          <cell r="D312">
            <v>0</v>
          </cell>
          <cell r="E312">
            <v>7232174</v>
          </cell>
          <cell r="F312">
            <v>-7232174</v>
          </cell>
          <cell r="I312">
            <v>-7232174</v>
          </cell>
        </row>
        <row r="313">
          <cell r="A313">
            <v>244004</v>
          </cell>
          <cell r="B313" t="str">
            <v>INDUSTRIA Y COMERCIO</v>
          </cell>
          <cell r="C313">
            <v>-2312824.1409999998</v>
          </cell>
          <cell r="D313">
            <v>2292817.6680000001</v>
          </cell>
          <cell r="E313">
            <v>20646.456999999999</v>
          </cell>
          <cell r="F313">
            <v>-40652.93</v>
          </cell>
          <cell r="I313">
            <v>2272171.2110000001</v>
          </cell>
        </row>
        <row r="314">
          <cell r="A314">
            <v>244022</v>
          </cell>
          <cell r="B314" t="str">
            <v>IMPUESTO AL PATRIMONIO</v>
          </cell>
          <cell r="C314">
            <v>-2457431.5440000002</v>
          </cell>
          <cell r="D314">
            <v>1228716</v>
          </cell>
          <cell r="E314">
            <v>0</v>
          </cell>
          <cell r="F314">
            <v>-1228715.544</v>
          </cell>
          <cell r="I314">
            <v>1228716</v>
          </cell>
        </row>
        <row r="315">
          <cell r="A315">
            <v>2445</v>
          </cell>
          <cell r="B315" t="str">
            <v>IMPUESTOS AL VALOR AGREGADO</v>
          </cell>
          <cell r="C315">
            <v>-379084.79002999997</v>
          </cell>
          <cell r="D315">
            <v>796179.78700000001</v>
          </cell>
          <cell r="E315">
            <v>517909.94300000003</v>
          </cell>
          <cell r="F315">
            <v>-100814.94603000001</v>
          </cell>
          <cell r="I315">
            <v>278269.84399999998</v>
          </cell>
        </row>
        <row r="316">
          <cell r="A316">
            <v>244501</v>
          </cell>
          <cell r="B316" t="str">
            <v>VENTA DE BIENES</v>
          </cell>
          <cell r="C316">
            <v>-60415.446000000004</v>
          </cell>
          <cell r="D316">
            <v>60428.521999999997</v>
          </cell>
          <cell r="E316">
            <v>26946.419000000002</v>
          </cell>
          <cell r="F316">
            <v>-26933.343000000001</v>
          </cell>
          <cell r="I316">
            <v>33482.102999999996</v>
          </cell>
        </row>
        <row r="317">
          <cell r="A317">
            <v>244502</v>
          </cell>
          <cell r="B317" t="str">
            <v>VENTA DE SERVICIOS</v>
          </cell>
          <cell r="C317">
            <v>-330876.54402999999</v>
          </cell>
          <cell r="D317">
            <v>333411.90899999999</v>
          </cell>
          <cell r="E317">
            <v>99671.323999999993</v>
          </cell>
          <cell r="F317">
            <v>-97135.959029999998</v>
          </cell>
          <cell r="I317">
            <v>233740.58499999999</v>
          </cell>
        </row>
        <row r="318">
          <cell r="A318">
            <v>244505</v>
          </cell>
          <cell r="B318" t="str">
            <v>COMPRA DE BIENES (DB)</v>
          </cell>
          <cell r="C318">
            <v>12207.2</v>
          </cell>
          <cell r="D318">
            <v>23254.356</v>
          </cell>
          <cell r="E318">
            <v>12207.2</v>
          </cell>
          <cell r="F318">
            <v>23254.356</v>
          </cell>
          <cell r="I318">
            <v>11047.155999999999</v>
          </cell>
        </row>
        <row r="319">
          <cell r="A319">
            <v>244597</v>
          </cell>
          <cell r="B319" t="str">
            <v>PAGO DE RETENCION DE IVA</v>
          </cell>
          <cell r="C319">
            <v>0</v>
          </cell>
          <cell r="D319">
            <v>379085</v>
          </cell>
          <cell r="E319">
            <v>379085</v>
          </cell>
          <cell r="F319">
            <v>0</v>
          </cell>
          <cell r="I319">
            <v>0</v>
          </cell>
        </row>
        <row r="320">
          <cell r="A320">
            <v>2450</v>
          </cell>
          <cell r="B320" t="str">
            <v>AVANCES Y ANTICIPOS RECIBIDOS</v>
          </cell>
          <cell r="C320">
            <v>0</v>
          </cell>
          <cell r="D320">
            <v>0</v>
          </cell>
          <cell r="E320">
            <v>0</v>
          </cell>
          <cell r="F320">
            <v>0</v>
          </cell>
          <cell r="I320">
            <v>0</v>
          </cell>
        </row>
        <row r="321">
          <cell r="A321">
            <v>245003</v>
          </cell>
          <cell r="B321" t="str">
            <v>ANTICIPOS SOBRE CONVENIOS Y ACUERDOS</v>
          </cell>
          <cell r="C321">
            <v>0</v>
          </cell>
          <cell r="D321">
            <v>0</v>
          </cell>
          <cell r="E321">
            <v>0</v>
          </cell>
          <cell r="F321">
            <v>0</v>
          </cell>
          <cell r="I321">
            <v>0</v>
          </cell>
        </row>
        <row r="322">
          <cell r="A322">
            <v>2453</v>
          </cell>
          <cell r="B322" t="str">
            <v>RECURSOS RECIBIDOS</v>
          </cell>
          <cell r="C322">
            <v>-160653.32941999999</v>
          </cell>
          <cell r="D322">
            <v>102.96663000000001</v>
          </cell>
          <cell r="E322">
            <v>57.596630000000005</v>
          </cell>
          <cell r="F322">
            <v>-160607.95942</v>
          </cell>
          <cell r="I322">
            <v>45.370000000000005</v>
          </cell>
        </row>
        <row r="323">
          <cell r="A323">
            <v>245301</v>
          </cell>
          <cell r="B323" t="str">
            <v>EN ADMINISTRACION</v>
          </cell>
          <cell r="C323">
            <v>-160653.32941999999</v>
          </cell>
          <cell r="D323">
            <v>102.96663000000001</v>
          </cell>
          <cell r="E323">
            <v>57.596630000000005</v>
          </cell>
          <cell r="F323">
            <v>-160607.95942</v>
          </cell>
          <cell r="I323">
            <v>45.370000000000005</v>
          </cell>
        </row>
        <row r="324">
          <cell r="A324">
            <v>24530101</v>
          </cell>
          <cell r="B324" t="str">
            <v>APORTES NACIONALES</v>
          </cell>
          <cell r="C324">
            <v>-160653.32941999999</v>
          </cell>
          <cell r="D324">
            <v>102.96663000000001</v>
          </cell>
          <cell r="E324">
            <v>57.596630000000005</v>
          </cell>
          <cell r="F324">
            <v>-160607.95942</v>
          </cell>
          <cell r="I324">
            <v>45.370000000000005</v>
          </cell>
        </row>
        <row r="325">
          <cell r="A325">
            <v>25</v>
          </cell>
          <cell r="B325" t="str">
            <v>OBLIGACIONES LABORALES Y DE SEGURIDAD SO</v>
          </cell>
          <cell r="C325">
            <v>-1962160.9029999999</v>
          </cell>
          <cell r="D325">
            <v>2300619.071</v>
          </cell>
          <cell r="E325">
            <v>2165779.997</v>
          </cell>
          <cell r="F325">
            <v>-1827321.8289999999</v>
          </cell>
          <cell r="I325">
            <v>134839.07400000002</v>
          </cell>
        </row>
        <row r="326">
          <cell r="A326">
            <v>2505</v>
          </cell>
          <cell r="B326" t="str">
            <v>SALARIOS Y PRESTACIONES SOCIALES</v>
          </cell>
          <cell r="C326">
            <v>-1962160.9029999999</v>
          </cell>
          <cell r="D326">
            <v>750609.95600000001</v>
          </cell>
          <cell r="E326">
            <v>615770.88199999998</v>
          </cell>
          <cell r="F326">
            <v>-1827321.8289999999</v>
          </cell>
          <cell r="I326">
            <v>134839.07400000002</v>
          </cell>
        </row>
        <row r="327">
          <cell r="A327">
            <v>250501</v>
          </cell>
          <cell r="B327" t="str">
            <v>NOMINA POR PAGAR</v>
          </cell>
          <cell r="C327">
            <v>0</v>
          </cell>
          <cell r="D327">
            <v>615770.88199999998</v>
          </cell>
          <cell r="E327">
            <v>615770.88199999998</v>
          </cell>
          <cell r="F327">
            <v>0</v>
          </cell>
          <cell r="I327">
            <v>0</v>
          </cell>
        </row>
        <row r="328">
          <cell r="A328">
            <v>250502</v>
          </cell>
          <cell r="B328" t="str">
            <v>CESANTIAS</v>
          </cell>
          <cell r="C328">
            <v>-1288056.31</v>
          </cell>
          <cell r="D328">
            <v>55691.815000000002</v>
          </cell>
          <cell r="E328">
            <v>0</v>
          </cell>
          <cell r="F328">
            <v>-783313.55700000003</v>
          </cell>
          <cell r="I328">
            <v>55691.815000000002</v>
          </cell>
        </row>
        <row r="329">
          <cell r="A329">
            <v>250503</v>
          </cell>
          <cell r="B329" t="str">
            <v>INTERESES SOBRE CESANTIAS</v>
          </cell>
          <cell r="C329">
            <v>0</v>
          </cell>
          <cell r="D329">
            <v>0</v>
          </cell>
          <cell r="E329">
            <v>0</v>
          </cell>
          <cell r="F329">
            <v>0</v>
          </cell>
          <cell r="I329">
            <v>0</v>
          </cell>
        </row>
        <row r="330">
          <cell r="A330">
            <v>250504</v>
          </cell>
          <cell r="B330" t="str">
            <v>VACACIONES</v>
          </cell>
          <cell r="C330">
            <v>-222602.603</v>
          </cell>
          <cell r="D330">
            <v>12184.187</v>
          </cell>
          <cell r="E330">
            <v>0</v>
          </cell>
          <cell r="F330">
            <v>-210418.416</v>
          </cell>
          <cell r="I330">
            <v>12184.187</v>
          </cell>
        </row>
        <row r="331">
          <cell r="A331">
            <v>250505</v>
          </cell>
          <cell r="B331" t="str">
            <v>PRIMA DE VACACIONES</v>
          </cell>
          <cell r="C331">
            <v>-222602.603</v>
          </cell>
          <cell r="D331">
            <v>12184.187</v>
          </cell>
          <cell r="E331">
            <v>0</v>
          </cell>
          <cell r="F331">
            <v>-210418.416</v>
          </cell>
          <cell r="I331">
            <v>12184.187</v>
          </cell>
        </row>
        <row r="332">
          <cell r="A332">
            <v>250515</v>
          </cell>
          <cell r="B332" t="str">
            <v>OTRAS PRIMAS - ANTIGUEDAD</v>
          </cell>
          <cell r="C332">
            <v>-228899.38699999999</v>
          </cell>
          <cell r="D332">
            <v>54778.885000000002</v>
          </cell>
          <cell r="E332">
            <v>0</v>
          </cell>
          <cell r="F332">
            <v>-174120.50200000001</v>
          </cell>
          <cell r="I332">
            <v>54778.885000000002</v>
          </cell>
        </row>
        <row r="333">
          <cell r="A333" t="str">
            <v>250502-1</v>
          </cell>
          <cell r="B333" t="str">
            <v>CESANTIAS  L-P</v>
          </cell>
          <cell r="C333">
            <v>0</v>
          </cell>
          <cell r="D333">
            <v>0</v>
          </cell>
          <cell r="E333">
            <v>0</v>
          </cell>
          <cell r="F333">
            <v>-449050.93800000002</v>
          </cell>
          <cell r="I333">
            <v>0</v>
          </cell>
        </row>
        <row r="334">
          <cell r="A334">
            <v>2510</v>
          </cell>
          <cell r="B334" t="str">
            <v>PENSIONES Y PRESTACIONES ECONOMICAS POR PAGAR</v>
          </cell>
          <cell r="C334">
            <v>0</v>
          </cell>
          <cell r="D334">
            <v>1550009.115</v>
          </cell>
          <cell r="E334">
            <v>1550009.115</v>
          </cell>
          <cell r="F334">
            <v>0</v>
          </cell>
          <cell r="I334">
            <v>0</v>
          </cell>
        </row>
        <row r="335">
          <cell r="A335">
            <v>251001</v>
          </cell>
          <cell r="B335" t="str">
            <v>PENSIONES DE JUBILACION PATRONALES</v>
          </cell>
          <cell r="C335">
            <v>0</v>
          </cell>
          <cell r="D335">
            <v>1550009.115</v>
          </cell>
          <cell r="E335">
            <v>1550009.115</v>
          </cell>
          <cell r="F335">
            <v>0</v>
          </cell>
          <cell r="I335">
            <v>0</v>
          </cell>
        </row>
        <row r="336">
          <cell r="A336">
            <v>27</v>
          </cell>
          <cell r="B336" t="str">
            <v>PASIVOS ESTIMADOS</v>
          </cell>
          <cell r="C336">
            <v>-166060429.19599</v>
          </cell>
          <cell r="D336">
            <v>7239995.47707</v>
          </cell>
          <cell r="E336">
            <v>4876843.5886300001</v>
          </cell>
          <cell r="F336">
            <v>-163697277.30754998</v>
          </cell>
          <cell r="I336">
            <v>2363151.8884399999</v>
          </cell>
        </row>
        <row r="337">
          <cell r="A337">
            <v>2705</v>
          </cell>
          <cell r="B337" t="str">
            <v>PROVISION PARA OBLIGACIONES FISCALES</v>
          </cell>
          <cell r="C337">
            <v>-6830032.9632099997</v>
          </cell>
          <cell r="D337">
            <v>5831606.6800699998</v>
          </cell>
          <cell r="E337">
            <v>884512.48163000005</v>
          </cell>
          <cell r="F337">
            <v>-1882938.76477</v>
          </cell>
          <cell r="I337">
            <v>4947094.1984399995</v>
          </cell>
        </row>
        <row r="338">
          <cell r="A338">
            <v>270501</v>
          </cell>
          <cell r="B338" t="str">
            <v>IMPUESTO DE RENTA Y COMPLEMENTARIOS</v>
          </cell>
          <cell r="C338">
            <v>-5811142.1680699997</v>
          </cell>
          <cell r="D338">
            <v>5813277.7010699995</v>
          </cell>
          <cell r="E338">
            <v>645786.34597999998</v>
          </cell>
          <cell r="F338">
            <v>-643650.81298000005</v>
          </cell>
          <cell r="I338">
            <v>5167491.3550899997</v>
          </cell>
        </row>
        <row r="339">
          <cell r="A339">
            <v>270502</v>
          </cell>
          <cell r="B339" t="str">
            <v>IMPUESTO DE INDUSTRIA Y COMERCIO</v>
          </cell>
          <cell r="C339">
            <v>-1018890.7951399999</v>
          </cell>
          <cell r="D339">
            <v>18328.978999999999</v>
          </cell>
          <cell r="E339">
            <v>238726.13565000001</v>
          </cell>
          <cell r="F339">
            <v>-1239287.9517899998</v>
          </cell>
          <cell r="I339">
            <v>-220397.15665000002</v>
          </cell>
        </row>
        <row r="340">
          <cell r="A340">
            <v>270590</v>
          </cell>
          <cell r="B340" t="str">
            <v>OTRAS PROVISIONES PARA OBLIGACIONES FISC</v>
          </cell>
          <cell r="C340">
            <v>0</v>
          </cell>
          <cell r="D340">
            <v>0</v>
          </cell>
          <cell r="E340">
            <v>0</v>
          </cell>
          <cell r="F340">
            <v>0</v>
          </cell>
          <cell r="I340">
            <v>0</v>
          </cell>
        </row>
        <row r="341">
          <cell r="A341">
            <v>2710</v>
          </cell>
          <cell r="B341" t="str">
            <v>PROVISION PARA CONTINGENCIAS</v>
          </cell>
          <cell r="C341">
            <v>-25358448.245779999</v>
          </cell>
          <cell r="D341">
            <v>21078.743999999999</v>
          </cell>
          <cell r="E341">
            <v>0</v>
          </cell>
          <cell r="F341">
            <v>-25337369.50178</v>
          </cell>
          <cell r="I341">
            <v>21078.743999999999</v>
          </cell>
        </row>
        <row r="342">
          <cell r="A342">
            <v>271005</v>
          </cell>
          <cell r="B342" t="str">
            <v>LITIGIOS O DEMANDAS</v>
          </cell>
          <cell r="C342">
            <v>-25358448.245779999</v>
          </cell>
          <cell r="D342">
            <v>21078.743999999999</v>
          </cell>
          <cell r="E342">
            <v>0</v>
          </cell>
          <cell r="F342">
            <v>-25337369.50178</v>
          </cell>
          <cell r="I342">
            <v>21078.743999999999</v>
          </cell>
        </row>
        <row r="343">
          <cell r="A343">
            <v>2715</v>
          </cell>
          <cell r="B343" t="str">
            <v>PROVISION PARA PRESTACIONES SOCIALES</v>
          </cell>
          <cell r="C343">
            <v>-3186289.1320000002</v>
          </cell>
          <cell r="D343">
            <v>63286.292999999998</v>
          </cell>
          <cell r="E343">
            <v>928268.17799999996</v>
          </cell>
          <cell r="F343">
            <v>-4051271.017</v>
          </cell>
          <cell r="I343">
            <v>-864981.88500000001</v>
          </cell>
        </row>
        <row r="344">
          <cell r="A344">
            <v>271501</v>
          </cell>
          <cell r="B344" t="str">
            <v>CESANTIAS</v>
          </cell>
          <cell r="C344">
            <v>-796250.25699999998</v>
          </cell>
          <cell r="D344">
            <v>0</v>
          </cell>
          <cell r="E344">
            <v>222784.372</v>
          </cell>
          <cell r="F344">
            <v>-1019034.629</v>
          </cell>
          <cell r="I344">
            <v>-222784.372</v>
          </cell>
        </row>
        <row r="345">
          <cell r="A345">
            <v>271502</v>
          </cell>
          <cell r="B345" t="str">
            <v>INTERESES SOBRE CESANTIAS</v>
          </cell>
          <cell r="C345">
            <v>-208328.17800000001</v>
          </cell>
          <cell r="D345">
            <v>2636.0790000000002</v>
          </cell>
          <cell r="E345">
            <v>59409.163</v>
          </cell>
          <cell r="F345">
            <v>-265101.26199999999</v>
          </cell>
          <cell r="I345">
            <v>-56773.084000000003</v>
          </cell>
        </row>
        <row r="346">
          <cell r="A346">
            <v>271503</v>
          </cell>
          <cell r="B346" t="str">
            <v>VACACIONES</v>
          </cell>
          <cell r="C346">
            <v>-280409.86599999998</v>
          </cell>
          <cell r="D346">
            <v>8468.8950000000004</v>
          </cell>
          <cell r="E346">
            <v>89113.741999999998</v>
          </cell>
          <cell r="F346">
            <v>-361054.71299999999</v>
          </cell>
          <cell r="I346">
            <v>-80644.846999999994</v>
          </cell>
        </row>
        <row r="347">
          <cell r="A347">
            <v>271504</v>
          </cell>
          <cell r="B347" t="str">
            <v>PRIMA DE SERVICIOS</v>
          </cell>
          <cell r="C347">
            <v>-557107.26699999999</v>
          </cell>
          <cell r="D347">
            <v>0</v>
          </cell>
          <cell r="E347">
            <v>155949.05300000001</v>
          </cell>
          <cell r="F347">
            <v>-713056.32</v>
          </cell>
          <cell r="I347">
            <v>-155949.05300000001</v>
          </cell>
        </row>
        <row r="348">
          <cell r="A348">
            <v>271506</v>
          </cell>
          <cell r="B348" t="str">
            <v>PRIMA DE VACACIONES</v>
          </cell>
          <cell r="C348">
            <v>-289004.511</v>
          </cell>
          <cell r="D348">
            <v>7540.7910000000002</v>
          </cell>
          <cell r="E348">
            <v>89113.741999999998</v>
          </cell>
          <cell r="F348">
            <v>-370577.462</v>
          </cell>
          <cell r="I348">
            <v>-81572.951000000001</v>
          </cell>
        </row>
        <row r="349">
          <cell r="A349">
            <v>271512</v>
          </cell>
          <cell r="B349" t="str">
            <v>OTRAS PRIMAS</v>
          </cell>
          <cell r="C349">
            <v>-1055189.0530000001</v>
          </cell>
          <cell r="D349">
            <v>44640.527999999998</v>
          </cell>
          <cell r="E349">
            <v>311898.10600000003</v>
          </cell>
          <cell r="F349">
            <v>-1322446.6310000001</v>
          </cell>
          <cell r="I349">
            <v>-267257.57800000004</v>
          </cell>
        </row>
        <row r="350">
          <cell r="A350">
            <v>27151201</v>
          </cell>
          <cell r="B350" t="str">
            <v>PRIMA EXTRALEGAL</v>
          </cell>
          <cell r="C350">
            <v>-557375.16799999995</v>
          </cell>
          <cell r="D350">
            <v>0</v>
          </cell>
          <cell r="E350">
            <v>155949.05300000001</v>
          </cell>
          <cell r="F350">
            <v>-713324.22100000002</v>
          </cell>
          <cell r="I350">
            <v>-155949.05300000001</v>
          </cell>
        </row>
        <row r="351">
          <cell r="A351">
            <v>27151202</v>
          </cell>
          <cell r="B351" t="str">
            <v>PRIMA DE ANTIGUEDAD</v>
          </cell>
          <cell r="C351">
            <v>-497813.88500000001</v>
          </cell>
          <cell r="D351">
            <v>44640.527999999998</v>
          </cell>
          <cell r="E351">
            <v>155949.05300000001</v>
          </cell>
          <cell r="F351">
            <v>-609122.41</v>
          </cell>
          <cell r="I351">
            <v>-111308.52500000002</v>
          </cell>
        </row>
        <row r="352">
          <cell r="A352">
            <v>2720</v>
          </cell>
          <cell r="B352" t="str">
            <v>PROVISION PARA PENSIONES</v>
          </cell>
          <cell r="C352">
            <v>-130685658.855</v>
          </cell>
          <cell r="D352">
            <v>1324023.76</v>
          </cell>
          <cell r="E352">
            <v>3064062.929</v>
          </cell>
          <cell r="F352">
            <v>-132425698.024</v>
          </cell>
          <cell r="I352">
            <v>-1740039.169</v>
          </cell>
        </row>
        <row r="353">
          <cell r="A353">
            <v>272003</v>
          </cell>
          <cell r="B353" t="str">
            <v>CALCULO ACTUARIAL DE PENSIONES ACTUALES</v>
          </cell>
          <cell r="C353">
            <v>-155198162.28099999</v>
          </cell>
          <cell r="D353">
            <v>1324023.76</v>
          </cell>
          <cell r="E353">
            <v>0</v>
          </cell>
          <cell r="F353">
            <v>-153874138.521</v>
          </cell>
          <cell r="I353">
            <v>1324023.76</v>
          </cell>
        </row>
        <row r="354">
          <cell r="A354">
            <v>272004</v>
          </cell>
          <cell r="B354" t="str">
            <v>PENSIONES ACTUALES POR AMORTIZAR (DB)</v>
          </cell>
          <cell r="C354">
            <v>24512503.425999999</v>
          </cell>
          <cell r="D354">
            <v>0</v>
          </cell>
          <cell r="E354">
            <v>3064062.929</v>
          </cell>
          <cell r="F354">
            <v>21448440.497000001</v>
          </cell>
          <cell r="I354">
            <v>-3064062.929</v>
          </cell>
        </row>
        <row r="355">
          <cell r="A355">
            <v>272006</v>
          </cell>
          <cell r="B355" t="str">
            <v>FUTURAS PENSIONES POR AMORTIZAR (DB)</v>
          </cell>
          <cell r="C355">
            <v>0</v>
          </cell>
          <cell r="D355">
            <v>0</v>
          </cell>
          <cell r="E355">
            <v>0</v>
          </cell>
          <cell r="F355">
            <v>0</v>
          </cell>
          <cell r="I355">
            <v>0</v>
          </cell>
        </row>
        <row r="356">
          <cell r="A356">
            <v>29</v>
          </cell>
          <cell r="B356" t="str">
            <v>OTROS PASIVOS</v>
          </cell>
          <cell r="C356">
            <v>-14510582.66475</v>
          </cell>
          <cell r="D356">
            <v>6452823.1979999999</v>
          </cell>
          <cell r="E356">
            <v>7818490.0669999998</v>
          </cell>
          <cell r="F356">
            <v>-15876249.533749999</v>
          </cell>
          <cell r="I356">
            <v>-1365666.8689999999</v>
          </cell>
        </row>
        <row r="357">
          <cell r="A357">
            <v>2905</v>
          </cell>
          <cell r="B357" t="str">
            <v>RECAUDOS A FAVOR DE TERCEROS</v>
          </cell>
          <cell r="C357">
            <v>-3915678.03975</v>
          </cell>
          <cell r="D357">
            <v>6430502.7850000001</v>
          </cell>
          <cell r="E357">
            <v>7678148.1519999998</v>
          </cell>
          <cell r="F357">
            <v>-5163323.4067500001</v>
          </cell>
          <cell r="I357">
            <v>-1247645.3669999996</v>
          </cell>
        </row>
        <row r="358">
          <cell r="A358">
            <v>290505</v>
          </cell>
          <cell r="B358" t="str">
            <v>COBRO CARTERA DE TERCEROS</v>
          </cell>
          <cell r="C358">
            <v>-1371334.382</v>
          </cell>
          <cell r="D358">
            <v>3311817.6209999998</v>
          </cell>
          <cell r="E358">
            <v>4005934.392</v>
          </cell>
          <cell r="F358">
            <v>-2065451.1529999999</v>
          </cell>
          <cell r="I358">
            <v>-694116.77100000018</v>
          </cell>
        </row>
        <row r="359">
          <cell r="A359">
            <v>290517</v>
          </cell>
          <cell r="B359" t="str">
            <v>CONVENIOS ALUMBRADO PUBLICO</v>
          </cell>
          <cell r="C359">
            <v>-2348157.5918400004</v>
          </cell>
          <cell r="D359">
            <v>2655355.4530000002</v>
          </cell>
          <cell r="E359">
            <v>3310235.159</v>
          </cell>
          <cell r="F359">
            <v>-3003037.2978400001</v>
          </cell>
          <cell r="I359">
            <v>-654879.70599999977</v>
          </cell>
        </row>
        <row r="360">
          <cell r="A360">
            <v>290580</v>
          </cell>
          <cell r="B360" t="str">
            <v>RECAUDOS POR CLASIFICAR</v>
          </cell>
          <cell r="C360">
            <v>-196186.06591</v>
          </cell>
          <cell r="D360">
            <v>463329.71100000001</v>
          </cell>
          <cell r="E360">
            <v>361978.60100000002</v>
          </cell>
          <cell r="F360">
            <v>-94834.95590999999</v>
          </cell>
          <cell r="I360">
            <v>101351.10999999999</v>
          </cell>
        </row>
        <row r="361">
          <cell r="A361">
            <v>290590</v>
          </cell>
          <cell r="B361" t="str">
            <v>OTROS RECUADOS A FAVOR DE TERCEROS</v>
          </cell>
          <cell r="C361">
            <v>0</v>
          </cell>
          <cell r="D361">
            <v>0</v>
          </cell>
          <cell r="E361">
            <v>0</v>
          </cell>
          <cell r="F361">
            <v>0</v>
          </cell>
          <cell r="I361">
            <v>0</v>
          </cell>
        </row>
        <row r="362">
          <cell r="A362">
            <v>29059001</v>
          </cell>
          <cell r="B362" t="str">
            <v>APORTES PARA OBRA DE TERCEROS</v>
          </cell>
          <cell r="C362">
            <v>0</v>
          </cell>
          <cell r="D362">
            <v>0</v>
          </cell>
          <cell r="E362">
            <v>0</v>
          </cell>
          <cell r="F362">
            <v>0</v>
          </cell>
          <cell r="I362">
            <v>0</v>
          </cell>
        </row>
        <row r="363">
          <cell r="A363">
            <v>2905900101</v>
          </cell>
          <cell r="B363" t="str">
            <v>APORTES NACIONALES</v>
          </cell>
          <cell r="C363">
            <v>0</v>
          </cell>
          <cell r="D363">
            <v>0</v>
          </cell>
          <cell r="E363">
            <v>0</v>
          </cell>
          <cell r="F363">
            <v>0</v>
          </cell>
          <cell r="I363">
            <v>0</v>
          </cell>
        </row>
        <row r="364">
          <cell r="A364">
            <v>2905900102</v>
          </cell>
          <cell r="B364" t="str">
            <v>APORTES DEPARTAMENTALES</v>
          </cell>
          <cell r="C364">
            <v>0</v>
          </cell>
          <cell r="D364">
            <v>0</v>
          </cell>
          <cell r="E364">
            <v>0</v>
          </cell>
          <cell r="F364">
            <v>0</v>
          </cell>
          <cell r="I364">
            <v>0</v>
          </cell>
        </row>
        <row r="365">
          <cell r="A365">
            <v>2910</v>
          </cell>
          <cell r="B365" t="str">
            <v>INGRESOS RECIBIDOS POR ANTICIPADO</v>
          </cell>
          <cell r="C365">
            <v>-649982.49800000002</v>
          </cell>
          <cell r="D365">
            <v>22320.413</v>
          </cell>
          <cell r="E365">
            <v>140341.91500000001</v>
          </cell>
          <cell r="F365">
            <v>-768004</v>
          </cell>
          <cell r="I365">
            <v>-118021.50200000001</v>
          </cell>
        </row>
        <row r="366">
          <cell r="A366">
            <v>291090</v>
          </cell>
          <cell r="B366" t="str">
            <v>OTROS INGRESOS RECIBIDOS POR ANTICIPADO</v>
          </cell>
          <cell r="C366">
            <v>-649982.49800000002</v>
          </cell>
          <cell r="D366">
            <v>22320.413</v>
          </cell>
          <cell r="E366">
            <v>140341.91500000001</v>
          </cell>
          <cell r="F366">
            <v>-768004</v>
          </cell>
          <cell r="I366">
            <v>-118021.50200000001</v>
          </cell>
        </row>
        <row r="367">
          <cell r="A367">
            <v>2915</v>
          </cell>
          <cell r="B367" t="str">
            <v>CREDITOS DIFERIDOS</v>
          </cell>
          <cell r="C367">
            <v>-9944922.1270000003</v>
          </cell>
          <cell r="D367">
            <v>0</v>
          </cell>
          <cell r="E367">
            <v>0</v>
          </cell>
          <cell r="F367">
            <v>-9944922.1270000003</v>
          </cell>
          <cell r="I367">
            <v>0</v>
          </cell>
        </row>
        <row r="368">
          <cell r="A368">
            <v>291501</v>
          </cell>
          <cell r="B368" t="str">
            <v>CREDITO POR CORRECCION MONETARIA DIFERID</v>
          </cell>
          <cell r="C368">
            <v>0</v>
          </cell>
          <cell r="D368">
            <v>0</v>
          </cell>
          <cell r="E368">
            <v>0</v>
          </cell>
          <cell r="F368">
            <v>0</v>
          </cell>
          <cell r="I368">
            <v>0</v>
          </cell>
        </row>
        <row r="369">
          <cell r="A369">
            <v>291502</v>
          </cell>
          <cell r="B369" t="str">
            <v>IMPUESTO DIFERIDO</v>
          </cell>
          <cell r="C369">
            <v>-9944922.1270000003</v>
          </cell>
          <cell r="D369">
            <v>0</v>
          </cell>
          <cell r="E369">
            <v>0</v>
          </cell>
          <cell r="F369">
            <v>-9944922.1270000003</v>
          </cell>
          <cell r="I369">
            <v>0</v>
          </cell>
        </row>
        <row r="370">
          <cell r="A370">
            <v>3</v>
          </cell>
          <cell r="B370" t="str">
            <v>PATRIMONIO</v>
          </cell>
          <cell r="C370">
            <v>-813324111.79798996</v>
          </cell>
          <cell r="D370">
            <v>389.10023999999999</v>
          </cell>
          <cell r="E370">
            <v>0</v>
          </cell>
          <cell r="F370">
            <v>-813323722.69774997</v>
          </cell>
          <cell r="I370">
            <v>389.10023999999999</v>
          </cell>
        </row>
        <row r="371">
          <cell r="A371">
            <v>32</v>
          </cell>
          <cell r="B371" t="str">
            <v>PATRIMONIO INSTITUCIONAL</v>
          </cell>
          <cell r="C371">
            <v>-813324111.79798996</v>
          </cell>
          <cell r="D371">
            <v>389.10023999999999</v>
          </cell>
          <cell r="E371">
            <v>0</v>
          </cell>
          <cell r="F371">
            <v>-813323722.69774997</v>
          </cell>
          <cell r="I371">
            <v>389.10023999999999</v>
          </cell>
        </row>
        <row r="372">
          <cell r="A372">
            <v>3204</v>
          </cell>
          <cell r="B372" t="str">
            <v>CAPITAL SUSCRITO Y PAGADO</v>
          </cell>
          <cell r="C372">
            <v>-15182299.449999999</v>
          </cell>
          <cell r="D372">
            <v>0</v>
          </cell>
          <cell r="E372">
            <v>0</v>
          </cell>
          <cell r="F372">
            <v>-15182299.449999999</v>
          </cell>
          <cell r="I372">
            <v>0</v>
          </cell>
        </row>
        <row r="373">
          <cell r="A373">
            <v>320401</v>
          </cell>
          <cell r="B373" t="str">
            <v>CAPITAL AUTORIZADO</v>
          </cell>
          <cell r="C373">
            <v>-60000000</v>
          </cell>
          <cell r="D373">
            <v>0</v>
          </cell>
          <cell r="E373">
            <v>0</v>
          </cell>
          <cell r="F373">
            <v>-60000000</v>
          </cell>
          <cell r="I373">
            <v>0</v>
          </cell>
        </row>
        <row r="374">
          <cell r="A374">
            <v>320402</v>
          </cell>
          <cell r="B374" t="str">
            <v>CAPITAL POR SUSCRIBIR (DB)</v>
          </cell>
          <cell r="C374">
            <v>44817700.549999997</v>
          </cell>
          <cell r="D374">
            <v>0</v>
          </cell>
          <cell r="E374">
            <v>0</v>
          </cell>
          <cell r="F374">
            <v>44817700.549999997</v>
          </cell>
          <cell r="I374">
            <v>0</v>
          </cell>
        </row>
        <row r="375">
          <cell r="A375">
            <v>3210</v>
          </cell>
          <cell r="B375" t="str">
            <v>PRIMA EN COLOCACION DE ACCIONES O CUOTAS</v>
          </cell>
          <cell r="C375">
            <v>-58193.260999999999</v>
          </cell>
          <cell r="D375">
            <v>0</v>
          </cell>
          <cell r="E375">
            <v>0</v>
          </cell>
          <cell r="F375">
            <v>-58193.260999999999</v>
          </cell>
          <cell r="I375">
            <v>0</v>
          </cell>
        </row>
        <row r="376">
          <cell r="A376">
            <v>321001</v>
          </cell>
          <cell r="B376" t="str">
            <v>PRIMA EN COLOCACION DE ACCIONES</v>
          </cell>
          <cell r="C376">
            <v>-58193.260999999999</v>
          </cell>
          <cell r="D376">
            <v>0</v>
          </cell>
          <cell r="E376">
            <v>0</v>
          </cell>
          <cell r="F376">
            <v>-58193.260999999999</v>
          </cell>
          <cell r="I376">
            <v>0</v>
          </cell>
        </row>
        <row r="377">
          <cell r="A377">
            <v>3215</v>
          </cell>
          <cell r="B377" t="str">
            <v>RESERVAS</v>
          </cell>
          <cell r="C377">
            <v>-19912272.593119998</v>
          </cell>
          <cell r="D377">
            <v>0</v>
          </cell>
          <cell r="E377">
            <v>0</v>
          </cell>
          <cell r="F377">
            <v>-19912272.593119998</v>
          </cell>
          <cell r="I377">
            <v>0</v>
          </cell>
        </row>
        <row r="378">
          <cell r="A378">
            <v>321501</v>
          </cell>
          <cell r="B378" t="str">
            <v>RESERVAS DE LEY</v>
          </cell>
          <cell r="C378">
            <v>-10969149.659399999</v>
          </cell>
          <cell r="D378">
            <v>0</v>
          </cell>
          <cell r="E378">
            <v>0</v>
          </cell>
          <cell r="F378">
            <v>-10969149.659399999</v>
          </cell>
          <cell r="I378">
            <v>0</v>
          </cell>
        </row>
        <row r="379">
          <cell r="A379">
            <v>321505</v>
          </cell>
          <cell r="B379" t="str">
            <v>FONDOS PATRIMONIALES</v>
          </cell>
          <cell r="C379">
            <v>-577177.34909999999</v>
          </cell>
          <cell r="D379">
            <v>0</v>
          </cell>
          <cell r="E379">
            <v>0</v>
          </cell>
          <cell r="F379">
            <v>-577177.34909999999</v>
          </cell>
          <cell r="I379">
            <v>0</v>
          </cell>
        </row>
        <row r="380">
          <cell r="A380">
            <v>32150501</v>
          </cell>
          <cell r="B380" t="str">
            <v>FONDO SOCIAL PASIVO PENSIONAL</v>
          </cell>
          <cell r="C380">
            <v>-577177.34909999999</v>
          </cell>
          <cell r="D380">
            <v>0</v>
          </cell>
          <cell r="E380">
            <v>0</v>
          </cell>
          <cell r="F380">
            <v>-577177.34909999999</v>
          </cell>
          <cell r="I380">
            <v>0</v>
          </cell>
        </row>
        <row r="381">
          <cell r="A381">
            <v>321590</v>
          </cell>
          <cell r="B381" t="str">
            <v>OTRAS RESERVAS</v>
          </cell>
          <cell r="C381">
            <v>-8365945.5846199999</v>
          </cell>
          <cell r="D381">
            <v>0</v>
          </cell>
          <cell r="E381">
            <v>0</v>
          </cell>
          <cell r="F381">
            <v>-8365945.5846199999</v>
          </cell>
          <cell r="I381">
            <v>0</v>
          </cell>
        </row>
        <row r="382">
          <cell r="A382">
            <v>32159001</v>
          </cell>
          <cell r="B382" t="str">
            <v>RESERVAS FUTURA ELECTRIFICACION RURAL</v>
          </cell>
          <cell r="C382">
            <v>-5052006.8650000002</v>
          </cell>
          <cell r="D382">
            <v>0</v>
          </cell>
          <cell r="E382">
            <v>0</v>
          </cell>
          <cell r="F382">
            <v>-5052006.8650000002</v>
          </cell>
          <cell r="I382">
            <v>0</v>
          </cell>
        </row>
        <row r="383">
          <cell r="A383">
            <v>32159002</v>
          </cell>
          <cell r="B383" t="str">
            <v>OTRAS RESERVAS VARIAS</v>
          </cell>
          <cell r="C383">
            <v>-3313938.7196200001</v>
          </cell>
          <cell r="D383">
            <v>0</v>
          </cell>
          <cell r="E383">
            <v>0</v>
          </cell>
          <cell r="F383">
            <v>-3313938.7196200001</v>
          </cell>
          <cell r="I383">
            <v>0</v>
          </cell>
        </row>
        <row r="384">
          <cell r="A384">
            <v>3225</v>
          </cell>
          <cell r="B384" t="str">
            <v>RESULTADOS DE EJERCICIOS ANTERIORES</v>
          </cell>
          <cell r="C384">
            <v>0</v>
          </cell>
          <cell r="D384">
            <v>0</v>
          </cell>
          <cell r="E384">
            <v>0</v>
          </cell>
          <cell r="F384">
            <v>0</v>
          </cell>
          <cell r="I384">
            <v>0</v>
          </cell>
        </row>
        <row r="385">
          <cell r="A385">
            <v>322501</v>
          </cell>
          <cell r="B385" t="str">
            <v>UTILIDAD ACUMULADA</v>
          </cell>
          <cell r="C385">
            <v>0</v>
          </cell>
          <cell r="D385">
            <v>0</v>
          </cell>
          <cell r="E385">
            <v>0</v>
          </cell>
          <cell r="F385">
            <v>0</v>
          </cell>
          <cell r="I385">
            <v>0</v>
          </cell>
        </row>
        <row r="386">
          <cell r="A386">
            <v>322502</v>
          </cell>
          <cell r="B386" t="str">
            <v>PERDIDA ACUMULADA</v>
          </cell>
          <cell r="C386">
            <v>0</v>
          </cell>
          <cell r="D386">
            <v>0</v>
          </cell>
          <cell r="E386">
            <v>0</v>
          </cell>
          <cell r="F386">
            <v>0</v>
          </cell>
          <cell r="I386">
            <v>0</v>
          </cell>
        </row>
        <row r="387">
          <cell r="A387">
            <v>3230</v>
          </cell>
          <cell r="B387" t="str">
            <v>RESULTADOS DEL EJERCICIO</v>
          </cell>
          <cell r="C387">
            <v>0</v>
          </cell>
          <cell r="D387">
            <v>0</v>
          </cell>
          <cell r="E387">
            <v>0</v>
          </cell>
          <cell r="F387">
            <v>0</v>
          </cell>
          <cell r="I387">
            <v>0</v>
          </cell>
        </row>
        <row r="388">
          <cell r="A388">
            <v>323001</v>
          </cell>
          <cell r="B388" t="str">
            <v>UTILIDAD DEL EJERCICIO</v>
          </cell>
          <cell r="C388">
            <v>0</v>
          </cell>
          <cell r="D388">
            <v>0</v>
          </cell>
          <cell r="E388">
            <v>0</v>
          </cell>
          <cell r="F388">
            <v>0</v>
          </cell>
          <cell r="I388">
            <v>0</v>
          </cell>
        </row>
        <row r="389">
          <cell r="A389">
            <v>323002</v>
          </cell>
          <cell r="B389" t="str">
            <v>PERDIDA DEL EJERCICIO</v>
          </cell>
          <cell r="C389">
            <v>0</v>
          </cell>
          <cell r="D389">
            <v>0</v>
          </cell>
          <cell r="E389">
            <v>0</v>
          </cell>
          <cell r="F389">
            <v>0</v>
          </cell>
          <cell r="I389">
            <v>0</v>
          </cell>
        </row>
        <row r="390">
          <cell r="A390">
            <v>3235</v>
          </cell>
          <cell r="B390" t="str">
            <v>SUPERAVIT POR DONACION</v>
          </cell>
          <cell r="C390">
            <v>-14012267.83928</v>
          </cell>
          <cell r="D390">
            <v>0</v>
          </cell>
          <cell r="E390">
            <v>0</v>
          </cell>
          <cell r="F390">
            <v>-14012267.83928</v>
          </cell>
          <cell r="I390">
            <v>0</v>
          </cell>
        </row>
        <row r="391">
          <cell r="A391">
            <v>323501</v>
          </cell>
          <cell r="B391" t="str">
            <v>EN DINERO</v>
          </cell>
          <cell r="C391">
            <v>-14012267.83928</v>
          </cell>
          <cell r="D391">
            <v>0</v>
          </cell>
          <cell r="E391">
            <v>0</v>
          </cell>
          <cell r="F391">
            <v>-14012267.83928</v>
          </cell>
          <cell r="I391">
            <v>0</v>
          </cell>
        </row>
        <row r="392">
          <cell r="A392">
            <v>3240</v>
          </cell>
          <cell r="B392" t="str">
            <v>SUPERAVIT POR VALORIZACION</v>
          </cell>
          <cell r="C392">
            <v>-696356161.84775996</v>
          </cell>
          <cell r="D392">
            <v>389.10023999999999</v>
          </cell>
          <cell r="E392">
            <v>0</v>
          </cell>
          <cell r="F392">
            <v>-696355772.74751997</v>
          </cell>
          <cell r="I392">
            <v>389.10023999999999</v>
          </cell>
        </row>
        <row r="393">
          <cell r="A393">
            <v>324052</v>
          </cell>
          <cell r="B393" t="str">
            <v>TERRENOS</v>
          </cell>
          <cell r="C393">
            <v>-4432040.8845200008</v>
          </cell>
          <cell r="D393">
            <v>0</v>
          </cell>
          <cell r="E393">
            <v>0</v>
          </cell>
          <cell r="F393">
            <v>-4432040.8845200008</v>
          </cell>
          <cell r="I393">
            <v>0</v>
          </cell>
        </row>
        <row r="394">
          <cell r="A394">
            <v>324062</v>
          </cell>
          <cell r="B394" t="str">
            <v>EDIFICACIONES</v>
          </cell>
          <cell r="C394">
            <v>-13532797.6986</v>
          </cell>
          <cell r="D394">
            <v>0</v>
          </cell>
          <cell r="E394">
            <v>0</v>
          </cell>
          <cell r="F394">
            <v>-13532797.6986</v>
          </cell>
          <cell r="G394">
            <v>-148362728.86410001</v>
          </cell>
          <cell r="I394">
            <v>0</v>
          </cell>
        </row>
        <row r="395">
          <cell r="A395">
            <v>324064</v>
          </cell>
          <cell r="B395" t="str">
            <v>PLANTAS DUCTOS Y TUNELES</v>
          </cell>
          <cell r="C395">
            <v>-148362728.86410001</v>
          </cell>
          <cell r="D395">
            <v>0</v>
          </cell>
          <cell r="E395">
            <v>0</v>
          </cell>
          <cell r="F395">
            <v>-148362728.86410001</v>
          </cell>
          <cell r="I395">
            <v>0</v>
          </cell>
        </row>
        <row r="396">
          <cell r="A396">
            <v>324065</v>
          </cell>
          <cell r="B396" t="str">
            <v>REDES LINEAS Y CABLES</v>
          </cell>
          <cell r="C396">
            <v>-526733971.56329</v>
          </cell>
          <cell r="D396">
            <v>0</v>
          </cell>
          <cell r="E396">
            <v>0</v>
          </cell>
          <cell r="F396">
            <v>-526733971.56329</v>
          </cell>
          <cell r="I396">
            <v>0</v>
          </cell>
        </row>
        <row r="397">
          <cell r="A397">
            <v>324066</v>
          </cell>
          <cell r="B397" t="str">
            <v>MAQUINARIA Y EQUIPO</v>
          </cell>
          <cell r="C397">
            <v>-143053.00205000001</v>
          </cell>
          <cell r="D397">
            <v>0</v>
          </cell>
          <cell r="E397">
            <v>0</v>
          </cell>
          <cell r="F397">
            <v>-143053.00205000001</v>
          </cell>
          <cell r="I397">
            <v>0</v>
          </cell>
        </row>
        <row r="398">
          <cell r="A398">
            <v>324068</v>
          </cell>
          <cell r="B398" t="str">
            <v>MUEBLES ENSERES Y EQUIPO DE OFICINA</v>
          </cell>
          <cell r="C398">
            <v>-829674.46100000001</v>
          </cell>
          <cell r="D398">
            <v>0</v>
          </cell>
          <cell r="E398">
            <v>0</v>
          </cell>
          <cell r="F398">
            <v>-829674.46100000001</v>
          </cell>
          <cell r="I398">
            <v>0</v>
          </cell>
        </row>
        <row r="399">
          <cell r="A399">
            <v>324069</v>
          </cell>
          <cell r="B399" t="str">
            <v>EQUIPO DE COMUNICACION Y COMPUTACION</v>
          </cell>
          <cell r="C399">
            <v>-271643.75055</v>
          </cell>
          <cell r="D399">
            <v>389.10023999999999</v>
          </cell>
          <cell r="E399">
            <v>0</v>
          </cell>
          <cell r="F399">
            <v>-271254.65031</v>
          </cell>
          <cell r="I399">
            <v>389.10023999999999</v>
          </cell>
        </row>
        <row r="400">
          <cell r="A400">
            <v>324070</v>
          </cell>
          <cell r="B400" t="str">
            <v>EQUIPO DE TRANSPORTE TRACCION Y ELEVACIO</v>
          </cell>
          <cell r="C400">
            <v>-2050251.6236500002</v>
          </cell>
          <cell r="D400">
            <v>0</v>
          </cell>
          <cell r="E400">
            <v>0</v>
          </cell>
          <cell r="F400">
            <v>-2050251.6236500002</v>
          </cell>
          <cell r="I400">
            <v>0</v>
          </cell>
        </row>
        <row r="401">
          <cell r="A401">
            <v>3245</v>
          </cell>
          <cell r="B401" t="str">
            <v>REVALORIZACION DEL PATRIMONIO</v>
          </cell>
          <cell r="C401">
            <v>-67802916.806830004</v>
          </cell>
          <cell r="D401">
            <v>0</v>
          </cell>
          <cell r="E401">
            <v>0</v>
          </cell>
          <cell r="F401">
            <v>-67802916.806830004</v>
          </cell>
          <cell r="I401">
            <v>0</v>
          </cell>
        </row>
        <row r="402">
          <cell r="A402">
            <v>324501</v>
          </cell>
          <cell r="B402" t="str">
            <v>CAPITAL</v>
          </cell>
          <cell r="C402">
            <v>-67802916.806830004</v>
          </cell>
          <cell r="D402">
            <v>0</v>
          </cell>
          <cell r="E402">
            <v>0</v>
          </cell>
          <cell r="F402">
            <v>-67802916.806830004</v>
          </cell>
          <cell r="I402">
            <v>0</v>
          </cell>
        </row>
        <row r="403">
          <cell r="A403">
            <v>4</v>
          </cell>
          <cell r="B403" t="str">
            <v>INGRESOS</v>
          </cell>
          <cell r="C403">
            <v>-131454078.82394999</v>
          </cell>
          <cell r="D403">
            <v>16788467.352000002</v>
          </cell>
          <cell r="E403">
            <v>47268806.463639997</v>
          </cell>
          <cell r="F403">
            <v>-161934417.93559</v>
          </cell>
          <cell r="I403">
            <v>-30480339.111639995</v>
          </cell>
        </row>
        <row r="404">
          <cell r="A404">
            <v>42</v>
          </cell>
          <cell r="B404" t="str">
            <v>VENTA DE BIENES</v>
          </cell>
          <cell r="C404">
            <v>-13879.869000000001</v>
          </cell>
          <cell r="D404">
            <v>0</v>
          </cell>
          <cell r="E404">
            <v>2212.5830000000001</v>
          </cell>
          <cell r="F404">
            <v>-16092.451999999999</v>
          </cell>
          <cell r="I404">
            <v>-2212.5830000000001</v>
          </cell>
        </row>
        <row r="405">
          <cell r="A405">
            <v>4210</v>
          </cell>
          <cell r="B405" t="str">
            <v>BIENES COMERCIALIZADOS</v>
          </cell>
          <cell r="C405">
            <v>-13879.869000000001</v>
          </cell>
          <cell r="D405">
            <v>0</v>
          </cell>
          <cell r="E405">
            <v>2212.5830000000001</v>
          </cell>
          <cell r="F405">
            <v>-16092.451999999999</v>
          </cell>
          <cell r="I405">
            <v>-2212.5830000000001</v>
          </cell>
        </row>
        <row r="406">
          <cell r="A406">
            <v>421003</v>
          </cell>
          <cell r="B406" t="str">
            <v>CONTRUCCIONES OBRAS ELECTRICAS</v>
          </cell>
          <cell r="C406">
            <v>-7669.9610000000002</v>
          </cell>
          <cell r="D406">
            <v>0</v>
          </cell>
          <cell r="E406">
            <v>0</v>
          </cell>
          <cell r="F406">
            <v>-7669.9610000000002</v>
          </cell>
          <cell r="I406">
            <v>0</v>
          </cell>
        </row>
        <row r="407">
          <cell r="A407">
            <v>421028</v>
          </cell>
          <cell r="B407" t="str">
            <v>MEDIDORES CABLE CONCENTRICO Y CONECTORES</v>
          </cell>
          <cell r="C407">
            <v>-6209.9080000000004</v>
          </cell>
          <cell r="D407">
            <v>0</v>
          </cell>
          <cell r="E407">
            <v>2212.5830000000001</v>
          </cell>
          <cell r="F407">
            <v>-8422.491</v>
          </cell>
          <cell r="I407">
            <v>-2212.5830000000001</v>
          </cell>
        </row>
        <row r="408">
          <cell r="A408">
            <v>43</v>
          </cell>
          <cell r="B408" t="str">
            <v>VENTA DE SERVICIOS</v>
          </cell>
          <cell r="C408">
            <v>-127200518.84</v>
          </cell>
          <cell r="D408">
            <v>15757308.375</v>
          </cell>
          <cell r="E408">
            <v>46155113.090000004</v>
          </cell>
          <cell r="F408">
            <v>-157598323.55500001</v>
          </cell>
          <cell r="I408">
            <v>-30397804.715000004</v>
          </cell>
        </row>
        <row r="409">
          <cell r="A409">
            <v>4315</v>
          </cell>
          <cell r="B409" t="str">
            <v>SERVICIO DE ENERGIA</v>
          </cell>
          <cell r="C409">
            <v>-127200518.84</v>
          </cell>
          <cell r="D409">
            <v>15757308.375</v>
          </cell>
          <cell r="E409">
            <v>46155113.090000004</v>
          </cell>
          <cell r="F409">
            <v>-157598323.55500001</v>
          </cell>
          <cell r="I409">
            <v>-30397804.715000004</v>
          </cell>
        </row>
        <row r="410">
          <cell r="A410">
            <v>431519</v>
          </cell>
          <cell r="B410" t="str">
            <v>DISTRIBUCION</v>
          </cell>
          <cell r="C410">
            <v>-13103858.602</v>
          </cell>
          <cell r="D410">
            <v>3366897.5750000002</v>
          </cell>
          <cell r="E410">
            <v>6184291.3569999998</v>
          </cell>
          <cell r="F410">
            <v>-15921252.384</v>
          </cell>
          <cell r="I410">
            <v>-2817393.7819999997</v>
          </cell>
        </row>
        <row r="411">
          <cell r="A411">
            <v>43151901</v>
          </cell>
          <cell r="B411" t="str">
            <v>SISTEMA TRANSMISION NACIONAL (STN)</v>
          </cell>
          <cell r="C411">
            <v>-771403.63699999999</v>
          </cell>
          <cell r="D411">
            <v>189836.826</v>
          </cell>
          <cell r="E411">
            <v>2552809.3530000001</v>
          </cell>
          <cell r="F411">
            <v>-3134376.1639999999</v>
          </cell>
          <cell r="I411">
            <v>-2362972.5270000002</v>
          </cell>
        </row>
        <row r="412">
          <cell r="A412">
            <v>43151902</v>
          </cell>
          <cell r="B412" t="str">
            <v>SISTEMA TRANSMISION REGIONAL (STR)</v>
          </cell>
          <cell r="C412">
            <v>-10073604.699999999</v>
          </cell>
          <cell r="D412">
            <v>2705993.432</v>
          </cell>
          <cell r="E412">
            <v>2539843.1230000001</v>
          </cell>
          <cell r="F412">
            <v>-9907454.3910000008</v>
          </cell>
          <cell r="I412">
            <v>166150.30899999989</v>
          </cell>
        </row>
        <row r="413">
          <cell r="A413">
            <v>43151903</v>
          </cell>
          <cell r="B413" t="str">
            <v>SISTEMA DISTRIBUCION LOCAL (SDL) NIVEL I</v>
          </cell>
          <cell r="C413">
            <v>-1717991.9720000001</v>
          </cell>
          <cell r="D413">
            <v>371310.28399999999</v>
          </cell>
          <cell r="E413">
            <v>707384.21299999999</v>
          </cell>
          <cell r="F413">
            <v>-2054065.9010000001</v>
          </cell>
          <cell r="I413">
            <v>-336073.929</v>
          </cell>
        </row>
        <row r="414">
          <cell r="A414">
            <v>43151907</v>
          </cell>
          <cell r="B414" t="str">
            <v>OTROS SERVICIOS DE ENERGIA DISTRIBUCION</v>
          </cell>
          <cell r="C414">
            <v>-573657.51500000001</v>
          </cell>
          <cell r="D414">
            <v>73429.475000000006</v>
          </cell>
          <cell r="E414">
            <v>361883.55099999998</v>
          </cell>
          <cell r="F414">
            <v>-862111.59100000001</v>
          </cell>
          <cell r="I414">
            <v>-288454.076</v>
          </cell>
        </row>
        <row r="415">
          <cell r="A415">
            <v>43151908</v>
          </cell>
          <cell r="B415" t="str">
            <v>COMPENSACIONES DES - FES</v>
          </cell>
          <cell r="C415">
            <v>136165.348</v>
          </cell>
          <cell r="D415">
            <v>26327.558000000001</v>
          </cell>
          <cell r="E415">
            <v>0</v>
          </cell>
          <cell r="F415">
            <v>162492.90599999999</v>
          </cell>
          <cell r="I415">
            <v>26327.558000000001</v>
          </cell>
        </row>
        <row r="416">
          <cell r="A416">
            <v>43151910</v>
          </cell>
          <cell r="B416" t="str">
            <v>INGRESOS POR MEDICIONES</v>
          </cell>
          <cell r="C416">
            <v>-20872.8</v>
          </cell>
          <cell r="D416">
            <v>0</v>
          </cell>
          <cell r="E416">
            <v>6210</v>
          </cell>
          <cell r="F416">
            <v>-27082.799999999999</v>
          </cell>
          <cell r="I416">
            <v>-6210</v>
          </cell>
        </row>
        <row r="417">
          <cell r="A417">
            <v>43151911</v>
          </cell>
          <cell r="B417" t="str">
            <v>INGRESOS POR OBRAS DE TERCEROS</v>
          </cell>
          <cell r="C417">
            <v>-82493.326000000001</v>
          </cell>
          <cell r="D417">
            <v>0</v>
          </cell>
          <cell r="E417">
            <v>16161.117</v>
          </cell>
          <cell r="F417">
            <v>-98654.442999999999</v>
          </cell>
          <cell r="I417">
            <v>-16161.117</v>
          </cell>
        </row>
        <row r="418">
          <cell r="A418">
            <v>431520</v>
          </cell>
          <cell r="B418" t="str">
            <v>COMERCIALIZACION</v>
          </cell>
          <cell r="C418">
            <v>-114096660.23800001</v>
          </cell>
          <cell r="D418">
            <v>12390410.800000001</v>
          </cell>
          <cell r="E418">
            <v>39970821.733000003</v>
          </cell>
          <cell r="F418">
            <v>-141677071.171</v>
          </cell>
          <cell r="I418">
            <v>-27580410.933000002</v>
          </cell>
        </row>
        <row r="419">
          <cell r="A419">
            <v>43152001</v>
          </cell>
          <cell r="B419" t="str">
            <v>MERCADO REGULADO</v>
          </cell>
          <cell r="C419">
            <v>-93921048.667889997</v>
          </cell>
          <cell r="D419">
            <v>8404458.3870000001</v>
          </cell>
          <cell r="E419">
            <v>31799741.989</v>
          </cell>
          <cell r="F419">
            <v>-117316332.26989</v>
          </cell>
          <cell r="I419">
            <v>-23395283.601999998</v>
          </cell>
        </row>
        <row r="420">
          <cell r="A420">
            <v>4315200101</v>
          </cell>
          <cell r="B420" t="str">
            <v>RESIDENCIAL</v>
          </cell>
          <cell r="C420">
            <v>-67577994.203999996</v>
          </cell>
          <cell r="D420">
            <v>5444158.983</v>
          </cell>
          <cell r="E420">
            <v>22491968.116</v>
          </cell>
          <cell r="F420">
            <v>-84625803.336999997</v>
          </cell>
          <cell r="I420">
            <v>-17047809.133000001</v>
          </cell>
        </row>
        <row r="421">
          <cell r="A421">
            <v>4315200102</v>
          </cell>
          <cell r="B421" t="str">
            <v>COMERCIAL</v>
          </cell>
          <cell r="C421">
            <v>-18491861.746349998</v>
          </cell>
          <cell r="D421">
            <v>1716855.6340000001</v>
          </cell>
          <cell r="E421">
            <v>6209569.8470000001</v>
          </cell>
          <cell r="F421">
            <v>-22984575.959349997</v>
          </cell>
          <cell r="I421">
            <v>-4492714.2129999995</v>
          </cell>
        </row>
        <row r="422">
          <cell r="A422">
            <v>4315200103</v>
          </cell>
          <cell r="B422" t="str">
            <v>INDUSTRIAL</v>
          </cell>
          <cell r="C422">
            <v>-3077284.1885799998</v>
          </cell>
          <cell r="D422">
            <v>341187.60800000001</v>
          </cell>
          <cell r="E422">
            <v>1500665.996</v>
          </cell>
          <cell r="F422">
            <v>-4236762.5765800001</v>
          </cell>
          <cell r="I422">
            <v>-1159478.388</v>
          </cell>
        </row>
        <row r="423">
          <cell r="A423">
            <v>4315200104</v>
          </cell>
          <cell r="B423" t="str">
            <v>OFICIAL</v>
          </cell>
          <cell r="C423">
            <v>-4477612.2219599998</v>
          </cell>
          <cell r="D423">
            <v>751199.23499999999</v>
          </cell>
          <cell r="E423">
            <v>1420874.787</v>
          </cell>
          <cell r="F423">
            <v>-5147287.7739599999</v>
          </cell>
          <cell r="I423">
            <v>-669675.55200000003</v>
          </cell>
        </row>
        <row r="424">
          <cell r="A424">
            <v>4315200105</v>
          </cell>
          <cell r="B424" t="str">
            <v>PROVISIONALES</v>
          </cell>
          <cell r="C424">
            <v>-172035.23499999999</v>
          </cell>
          <cell r="D424">
            <v>26868.111000000001</v>
          </cell>
          <cell r="E424">
            <v>93364.221000000005</v>
          </cell>
          <cell r="F424">
            <v>-238531.345</v>
          </cell>
          <cell r="I424">
            <v>-66496.11</v>
          </cell>
        </row>
        <row r="425">
          <cell r="A425">
            <v>4315200106</v>
          </cell>
          <cell r="B425" t="str">
            <v>VENTA ENERGIA EN BOLSA MERCADO REGULADO</v>
          </cell>
          <cell r="C425">
            <v>-124261.072</v>
          </cell>
          <cell r="D425">
            <v>124188.81600000001</v>
          </cell>
          <cell r="E425">
            <v>83299.021999999997</v>
          </cell>
          <cell r="F425">
            <v>-83371.278000000006</v>
          </cell>
          <cell r="I425">
            <v>40889.794000000009</v>
          </cell>
        </row>
        <row r="426">
          <cell r="A426">
            <v>43152002</v>
          </cell>
          <cell r="B426" t="str">
            <v>ALUMBRADO PUBLICO</v>
          </cell>
          <cell r="C426">
            <v>-34471.9</v>
          </cell>
          <cell r="D426">
            <v>0</v>
          </cell>
          <cell r="E426">
            <v>3367.7719999999999</v>
          </cell>
          <cell r="F426">
            <v>-37839.671999999999</v>
          </cell>
          <cell r="I426">
            <v>-3367.7719999999999</v>
          </cell>
        </row>
        <row r="427">
          <cell r="A427">
            <v>43152003</v>
          </cell>
          <cell r="B427" t="str">
            <v>MERCADO NO REGULADO</v>
          </cell>
          <cell r="C427">
            <v>-15516643.767110001</v>
          </cell>
          <cell r="D427">
            <v>3952916.2069999999</v>
          </cell>
          <cell r="E427">
            <v>7437839.2929999996</v>
          </cell>
          <cell r="F427">
            <v>-19001566.85311</v>
          </cell>
          <cell r="I427">
            <v>-3484923.0859999997</v>
          </cell>
        </row>
        <row r="428">
          <cell r="A428">
            <v>4315200301</v>
          </cell>
          <cell r="B428" t="str">
            <v>ALUMBRADO PUBLICO</v>
          </cell>
          <cell r="C428">
            <v>-5275411.051</v>
          </cell>
          <cell r="D428">
            <v>1327341.0330000001</v>
          </cell>
          <cell r="E428">
            <v>2623068.09</v>
          </cell>
          <cell r="F428">
            <v>-6571138.108</v>
          </cell>
          <cell r="I428">
            <v>-1295727.0569999998</v>
          </cell>
        </row>
        <row r="429">
          <cell r="A429">
            <v>4315200302</v>
          </cell>
          <cell r="B429" t="str">
            <v>COMERCIAL</v>
          </cell>
          <cell r="C429">
            <v>-1813920.04165</v>
          </cell>
          <cell r="D429">
            <v>386731.86800000002</v>
          </cell>
          <cell r="E429">
            <v>781146.85499999998</v>
          </cell>
          <cell r="F429">
            <v>-2208335.0286500002</v>
          </cell>
          <cell r="I429">
            <v>-394414.98699999996</v>
          </cell>
        </row>
        <row r="430">
          <cell r="A430">
            <v>4315200303</v>
          </cell>
          <cell r="B430" t="str">
            <v>INDUSTRIAL</v>
          </cell>
          <cell r="C430">
            <v>-7592617.5404200004</v>
          </cell>
          <cell r="D430">
            <v>2037803.6029999999</v>
          </cell>
          <cell r="E430">
            <v>3653135.34</v>
          </cell>
          <cell r="F430">
            <v>-9207949.2774199992</v>
          </cell>
          <cell r="I430">
            <v>-1615331.737</v>
          </cell>
        </row>
        <row r="431">
          <cell r="A431">
            <v>4315200304</v>
          </cell>
          <cell r="B431" t="str">
            <v>OFICIAL</v>
          </cell>
          <cell r="C431">
            <v>-834695.13403999992</v>
          </cell>
          <cell r="D431">
            <v>201039.70300000001</v>
          </cell>
          <cell r="E431">
            <v>380489.00799999997</v>
          </cell>
          <cell r="F431">
            <v>-1014144.43904</v>
          </cell>
          <cell r="I431">
            <v>-179449.30499999996</v>
          </cell>
        </row>
        <row r="432">
          <cell r="A432">
            <v>43152004</v>
          </cell>
          <cell r="B432" t="str">
            <v>VENTAS ENERGIA EN BOLSA</v>
          </cell>
          <cell r="C432">
            <v>-237356.95499999999</v>
          </cell>
          <cell r="D432">
            <v>3137.433</v>
          </cell>
          <cell r="E432">
            <v>79098.876000000004</v>
          </cell>
          <cell r="F432">
            <v>-313318.39799999999</v>
          </cell>
          <cell r="I432">
            <v>-75961.442999999999</v>
          </cell>
        </row>
        <row r="433">
          <cell r="A433">
            <v>43152005</v>
          </cell>
          <cell r="B433" t="str">
            <v>INSTALACIONES</v>
          </cell>
          <cell r="C433">
            <v>-424459.36300000001</v>
          </cell>
          <cell r="D433">
            <v>1915.09</v>
          </cell>
          <cell r="E433">
            <v>71216.732000000004</v>
          </cell>
          <cell r="F433">
            <v>-493761.005</v>
          </cell>
          <cell r="I433">
            <v>-69301.642000000007</v>
          </cell>
        </row>
        <row r="434">
          <cell r="A434">
            <v>43152006</v>
          </cell>
          <cell r="B434" t="str">
            <v>RECONEXIONES</v>
          </cell>
          <cell r="C434">
            <v>-278811.875</v>
          </cell>
          <cell r="D434">
            <v>1370.123</v>
          </cell>
          <cell r="E434">
            <v>72823.048999999999</v>
          </cell>
          <cell r="F434">
            <v>-350264.80099999998</v>
          </cell>
          <cell r="I434">
            <v>-71452.925999999992</v>
          </cell>
        </row>
        <row r="435">
          <cell r="A435">
            <v>4315200601</v>
          </cell>
          <cell r="B435" t="str">
            <v>RESIDENCIAL</v>
          </cell>
          <cell r="C435">
            <v>-252472.853</v>
          </cell>
          <cell r="D435">
            <v>1370.123</v>
          </cell>
          <cell r="E435">
            <v>66283.172999999995</v>
          </cell>
          <cell r="F435">
            <v>-317385.90299999999</v>
          </cell>
          <cell r="I435">
            <v>-64913.049999999996</v>
          </cell>
        </row>
        <row r="436">
          <cell r="A436">
            <v>4315200602</v>
          </cell>
          <cell r="B436" t="str">
            <v>COMERCIAL</v>
          </cell>
          <cell r="C436">
            <v>-24792.092000000001</v>
          </cell>
          <cell r="D436">
            <v>0</v>
          </cell>
          <cell r="E436">
            <v>5630.4740000000002</v>
          </cell>
          <cell r="F436">
            <v>-30422.565999999999</v>
          </cell>
          <cell r="I436">
            <v>-5630.4740000000002</v>
          </cell>
        </row>
        <row r="437">
          <cell r="A437">
            <v>4315200603</v>
          </cell>
          <cell r="B437" t="str">
            <v>INDUSTRIAL</v>
          </cell>
          <cell r="C437">
            <v>-576.58299999999997</v>
          </cell>
          <cell r="D437">
            <v>0</v>
          </cell>
          <cell r="E437">
            <v>196.88200000000001</v>
          </cell>
          <cell r="F437">
            <v>-773.46500000000003</v>
          </cell>
          <cell r="I437">
            <v>-196.88200000000001</v>
          </cell>
        </row>
        <row r="438">
          <cell r="A438">
            <v>4315200604</v>
          </cell>
          <cell r="B438" t="str">
            <v>OFICIAL</v>
          </cell>
          <cell r="C438">
            <v>-970.34699999999998</v>
          </cell>
          <cell r="D438">
            <v>0</v>
          </cell>
          <cell r="E438">
            <v>712.52</v>
          </cell>
          <cell r="F438">
            <v>-1682.867</v>
          </cell>
          <cell r="I438">
            <v>-712.52</v>
          </cell>
        </row>
        <row r="439">
          <cell r="A439">
            <v>43152007</v>
          </cell>
          <cell r="B439" t="str">
            <v>OTROS SERVICIOS DE ENERGIA COMERCIALIZAC</v>
          </cell>
          <cell r="C439">
            <v>-3441317.7450000001</v>
          </cell>
          <cell r="D439">
            <v>26613.56</v>
          </cell>
          <cell r="E439">
            <v>479391.951</v>
          </cell>
          <cell r="F439">
            <v>-3894096.1359999999</v>
          </cell>
          <cell r="I439">
            <v>-452778.391</v>
          </cell>
        </row>
        <row r="440">
          <cell r="A440">
            <v>4315200702</v>
          </cell>
          <cell r="B440" t="str">
            <v>SANCIONES Y MULTAS</v>
          </cell>
          <cell r="C440">
            <v>-161767.367</v>
          </cell>
          <cell r="D440">
            <v>3448.44</v>
          </cell>
          <cell r="E440">
            <v>37397.472000000002</v>
          </cell>
          <cell r="F440">
            <v>-195716.399</v>
          </cell>
          <cell r="I440">
            <v>-33949.031999999999</v>
          </cell>
        </row>
        <row r="441">
          <cell r="A441">
            <v>4315200703</v>
          </cell>
          <cell r="B441" t="str">
            <v>SERVICIOS DE FACTURACION Y RECAUDO</v>
          </cell>
          <cell r="C441">
            <v>-1670599.5020000001</v>
          </cell>
          <cell r="D441">
            <v>8.4000000000000005E-2</v>
          </cell>
          <cell r="E441">
            <v>329807.45799999998</v>
          </cell>
          <cell r="F441">
            <v>-2000406.8759999999</v>
          </cell>
          <cell r="I441">
            <v>-329807.37400000001</v>
          </cell>
        </row>
        <row r="442">
          <cell r="A442">
            <v>4315200705</v>
          </cell>
          <cell r="B442" t="str">
            <v>SERVICIOS ESPECIALIZADOS COMERCIALIZACIO</v>
          </cell>
          <cell r="C442">
            <v>-1537007.9639999999</v>
          </cell>
          <cell r="D442">
            <v>23113.312000000002</v>
          </cell>
          <cell r="E442">
            <v>102980.149</v>
          </cell>
          <cell r="F442">
            <v>-1616874.801</v>
          </cell>
          <cell r="I442">
            <v>-79866.837</v>
          </cell>
        </row>
        <row r="443">
          <cell r="A443">
            <v>4315200706</v>
          </cell>
          <cell r="B443" t="str">
            <v>PROGRAMA LAS AHORRADORAS VENTA BOMBILLOS</v>
          </cell>
          <cell r="C443">
            <v>-71942.911999999997</v>
          </cell>
          <cell r="D443">
            <v>51.723999999999997</v>
          </cell>
          <cell r="E443">
            <v>9206.8719999999994</v>
          </cell>
          <cell r="F443">
            <v>-81098.06</v>
          </cell>
          <cell r="I443">
            <v>-9155.1479999999992</v>
          </cell>
        </row>
        <row r="444">
          <cell r="A444">
            <v>43152009</v>
          </cell>
          <cell r="B444" t="str">
            <v>RECUPERACION DE PERDIDAS</v>
          </cell>
          <cell r="C444">
            <v>-242549.965</v>
          </cell>
          <cell r="D444">
            <v>0</v>
          </cell>
          <cell r="E444">
            <v>27342.071</v>
          </cell>
          <cell r="F444">
            <v>-269892.03600000002</v>
          </cell>
          <cell r="I444">
            <v>-27342.071</v>
          </cell>
        </row>
        <row r="445">
          <cell r="A445">
            <v>4315200901</v>
          </cell>
          <cell r="B445" t="str">
            <v>RESIDENCIAL</v>
          </cell>
          <cell r="C445">
            <v>-129588.713</v>
          </cell>
          <cell r="D445">
            <v>0</v>
          </cell>
          <cell r="E445">
            <v>7976.232</v>
          </cell>
          <cell r="F445">
            <v>-137564.94500000001</v>
          </cell>
          <cell r="I445">
            <v>-7976.232</v>
          </cell>
        </row>
        <row r="446">
          <cell r="A446">
            <v>4315200902</v>
          </cell>
          <cell r="B446" t="str">
            <v>COMERCIAL</v>
          </cell>
          <cell r="C446">
            <v>-108443.905</v>
          </cell>
          <cell r="D446">
            <v>0</v>
          </cell>
          <cell r="E446">
            <v>19365.839</v>
          </cell>
          <cell r="F446">
            <v>-127809.74400000001</v>
          </cell>
          <cell r="I446">
            <v>-19365.839</v>
          </cell>
        </row>
        <row r="447">
          <cell r="A447">
            <v>4315200903</v>
          </cell>
          <cell r="B447" t="str">
            <v>INDUSTRIAL</v>
          </cell>
          <cell r="C447">
            <v>-4517.3469999999998</v>
          </cell>
          <cell r="D447">
            <v>0</v>
          </cell>
          <cell r="E447">
            <v>0</v>
          </cell>
          <cell r="F447">
            <v>-4517.3469999999998</v>
          </cell>
          <cell r="I447">
            <v>0</v>
          </cell>
        </row>
        <row r="448">
          <cell r="A448">
            <v>48</v>
          </cell>
          <cell r="B448" t="str">
            <v>OTROS INGRESOS</v>
          </cell>
          <cell r="C448">
            <v>-4239680.1149499994</v>
          </cell>
          <cell r="D448">
            <v>1031158.977</v>
          </cell>
          <cell r="E448">
            <v>1111480.79064</v>
          </cell>
          <cell r="F448">
            <v>-4320001.9285900006</v>
          </cell>
          <cell r="I448">
            <v>-80321.813640000066</v>
          </cell>
        </row>
        <row r="449">
          <cell r="A449">
            <v>4805</v>
          </cell>
          <cell r="B449" t="str">
            <v>FINANCIEROS</v>
          </cell>
          <cell r="C449">
            <v>-2789163.5483300001</v>
          </cell>
          <cell r="D449">
            <v>8029.625</v>
          </cell>
          <cell r="E449">
            <v>668169.04321999999</v>
          </cell>
          <cell r="F449">
            <v>-3449302.96655</v>
          </cell>
          <cell r="I449">
            <v>-660139.41821999999</v>
          </cell>
        </row>
        <row r="450">
          <cell r="A450">
            <v>480504</v>
          </cell>
          <cell r="B450" t="str">
            <v>INTERESES DEUDORES EMPLEADOS</v>
          </cell>
          <cell r="C450">
            <v>-123133.682</v>
          </cell>
          <cell r="D450">
            <v>0</v>
          </cell>
          <cell r="E450">
            <v>34460.978000000003</v>
          </cell>
          <cell r="F450">
            <v>-157594.66</v>
          </cell>
          <cell r="I450">
            <v>-34460.978000000003</v>
          </cell>
        </row>
        <row r="451">
          <cell r="A451">
            <v>480513</v>
          </cell>
          <cell r="B451" t="str">
            <v>INTERESES POR SERVICIOS DE ENERGIA</v>
          </cell>
          <cell r="C451">
            <v>-828056.7</v>
          </cell>
          <cell r="D451">
            <v>8029.625</v>
          </cell>
          <cell r="E451">
            <v>241649.76500000001</v>
          </cell>
          <cell r="F451">
            <v>-1061676.8400000001</v>
          </cell>
          <cell r="I451">
            <v>-233620.14</v>
          </cell>
        </row>
        <row r="452">
          <cell r="A452">
            <v>480522</v>
          </cell>
          <cell r="B452" t="str">
            <v>INTERESES POR DEPOSITOS EN INSTITUCIONES</v>
          </cell>
          <cell r="C452">
            <v>-702471.82069000008</v>
          </cell>
          <cell r="D452">
            <v>0</v>
          </cell>
          <cell r="E452">
            <v>120720.04721999999</v>
          </cell>
          <cell r="F452">
            <v>-823191.86790999991</v>
          </cell>
          <cell r="I452">
            <v>-120720.04721999999</v>
          </cell>
        </row>
        <row r="453">
          <cell r="A453">
            <v>480527</v>
          </cell>
          <cell r="B453" t="str">
            <v>DIVIDENDOS Y PARTICIPACIONES</v>
          </cell>
          <cell r="C453">
            <v>-4618.1436399999993</v>
          </cell>
          <cell r="D453">
            <v>0</v>
          </cell>
          <cell r="E453">
            <v>21.094000000000001</v>
          </cell>
          <cell r="F453">
            <v>-4639.2376399999994</v>
          </cell>
          <cell r="I453">
            <v>-21.094000000000001</v>
          </cell>
        </row>
        <row r="454">
          <cell r="A454">
            <v>480590</v>
          </cell>
          <cell r="B454" t="str">
            <v>OTROS INGRESOS FINANCIEROS</v>
          </cell>
          <cell r="C454">
            <v>-1130883.202</v>
          </cell>
          <cell r="D454">
            <v>0</v>
          </cell>
          <cell r="E454">
            <v>271317.15899999999</v>
          </cell>
          <cell r="F454">
            <v>-1402200.361</v>
          </cell>
          <cell r="I454">
            <v>-271317.15899999999</v>
          </cell>
        </row>
        <row r="455">
          <cell r="A455">
            <v>48059001</v>
          </cell>
          <cell r="B455" t="str">
            <v>COMISIONES POR PRONTO PAGO</v>
          </cell>
          <cell r="C455">
            <v>-50219.250999999997</v>
          </cell>
          <cell r="D455">
            <v>0</v>
          </cell>
          <cell r="E455">
            <v>20711.009999999998</v>
          </cell>
          <cell r="F455">
            <v>-70930.260999999999</v>
          </cell>
          <cell r="I455">
            <v>-20711.009999999998</v>
          </cell>
        </row>
        <row r="456">
          <cell r="A456">
            <v>48059002</v>
          </cell>
          <cell r="B456" t="str">
            <v>DESCUENTOS COMERCIALES</v>
          </cell>
          <cell r="C456">
            <v>-1651</v>
          </cell>
          <cell r="D456">
            <v>0</v>
          </cell>
          <cell r="E456">
            <v>0</v>
          </cell>
          <cell r="F456">
            <v>-1651</v>
          </cell>
          <cell r="I456">
            <v>0</v>
          </cell>
        </row>
        <row r="457">
          <cell r="A457">
            <v>48059003</v>
          </cell>
          <cell r="B457" t="str">
            <v>COMISIONESX SERVICIO DE FACTURACION Y RE</v>
          </cell>
          <cell r="C457">
            <v>-1060339.42</v>
          </cell>
          <cell r="D457">
            <v>0</v>
          </cell>
          <cell r="E457">
            <v>250606.149</v>
          </cell>
          <cell r="F457">
            <v>-1310945.5689999999</v>
          </cell>
          <cell r="I457">
            <v>-250606.149</v>
          </cell>
        </row>
        <row r="458">
          <cell r="A458">
            <v>48059005</v>
          </cell>
          <cell r="B458" t="str">
            <v>INTERESES X ANTICIPOS ENTREGADOS A TERCEROS</v>
          </cell>
          <cell r="C458">
            <v>-18673.530999999999</v>
          </cell>
          <cell r="D458">
            <v>0</v>
          </cell>
          <cell r="E458">
            <v>0</v>
          </cell>
          <cell r="F458">
            <v>-18673.530999999999</v>
          </cell>
          <cell r="G458">
            <v>-18673.530999999999</v>
          </cell>
          <cell r="I458">
            <v>0</v>
          </cell>
        </row>
        <row r="459">
          <cell r="A459">
            <v>4808</v>
          </cell>
          <cell r="B459" t="str">
            <v>OTROS INGRESOS ORDINARIOS</v>
          </cell>
          <cell r="C459">
            <v>-112882.19899999999</v>
          </cell>
          <cell r="D459">
            <v>0</v>
          </cell>
          <cell r="E459">
            <v>7461.0559999999996</v>
          </cell>
          <cell r="F459">
            <v>-120343.255</v>
          </cell>
          <cell r="I459">
            <v>-7461.0559999999996</v>
          </cell>
        </row>
        <row r="460">
          <cell r="A460">
            <v>480802</v>
          </cell>
          <cell r="B460" t="str">
            <v>VENTA DE PLIEGOS</v>
          </cell>
          <cell r="C460">
            <v>-18484.400000000001</v>
          </cell>
          <cell r="D460">
            <v>0</v>
          </cell>
          <cell r="E460">
            <v>0</v>
          </cell>
          <cell r="F460">
            <v>-18484.400000000001</v>
          </cell>
          <cell r="I460">
            <v>0</v>
          </cell>
        </row>
        <row r="461">
          <cell r="A461">
            <v>480803</v>
          </cell>
          <cell r="B461" t="str">
            <v>CUOTAS PARTES DE PENSIONES</v>
          </cell>
          <cell r="C461">
            <v>-93094.145000000004</v>
          </cell>
          <cell r="D461">
            <v>0</v>
          </cell>
          <cell r="E461">
            <v>7011.652</v>
          </cell>
          <cell r="F461">
            <v>-100105.79700000001</v>
          </cell>
          <cell r="I461">
            <v>-7011.652</v>
          </cell>
        </row>
        <row r="462">
          <cell r="A462">
            <v>480817</v>
          </cell>
          <cell r="B462" t="str">
            <v>ARRENDAMIENTOS</v>
          </cell>
          <cell r="C462">
            <v>-1303.654</v>
          </cell>
          <cell r="D462">
            <v>0</v>
          </cell>
          <cell r="E462">
            <v>449.404</v>
          </cell>
          <cell r="F462">
            <v>-1753.058</v>
          </cell>
          <cell r="I462">
            <v>-449.404</v>
          </cell>
        </row>
        <row r="463">
          <cell r="A463">
            <v>4810</v>
          </cell>
          <cell r="B463" t="str">
            <v>EXTRAORDINARIOS</v>
          </cell>
          <cell r="C463">
            <v>-1337634.3676199999</v>
          </cell>
          <cell r="D463">
            <v>1023129.352</v>
          </cell>
          <cell r="E463">
            <v>435850.69141999999</v>
          </cell>
          <cell r="F463">
            <v>-750355.70704000001</v>
          </cell>
          <cell r="I463">
            <v>587278.66057999991</v>
          </cell>
        </row>
        <row r="464">
          <cell r="A464">
            <v>481007</v>
          </cell>
          <cell r="B464" t="str">
            <v>SOBRANTES</v>
          </cell>
          <cell r="C464">
            <v>-3457.7620400000001</v>
          </cell>
          <cell r="D464">
            <v>0</v>
          </cell>
          <cell r="E464">
            <v>273.62112999999999</v>
          </cell>
          <cell r="F464">
            <v>-3731.3831700000001</v>
          </cell>
          <cell r="I464">
            <v>-273.62112999999999</v>
          </cell>
        </row>
        <row r="465">
          <cell r="A465">
            <v>481008</v>
          </cell>
          <cell r="B465" t="str">
            <v>RECUPERACIONES</v>
          </cell>
          <cell r="C465">
            <v>-1105107.0997300001</v>
          </cell>
          <cell r="D465">
            <v>1023129.352</v>
          </cell>
          <cell r="E465">
            <v>424168.95000999997</v>
          </cell>
          <cell r="F465">
            <v>-506146.69774000003</v>
          </cell>
          <cell r="I465">
            <v>598960.40198999993</v>
          </cell>
        </row>
        <row r="466">
          <cell r="A466">
            <v>481047</v>
          </cell>
          <cell r="B466" t="str">
            <v>APROVECHAMIENTOS</v>
          </cell>
          <cell r="C466">
            <v>-156298.83300000001</v>
          </cell>
          <cell r="D466">
            <v>0</v>
          </cell>
          <cell r="E466">
            <v>9211.5</v>
          </cell>
          <cell r="F466">
            <v>-165510.33300000001</v>
          </cell>
          <cell r="I466">
            <v>-9211.5</v>
          </cell>
        </row>
        <row r="467">
          <cell r="A467">
            <v>48104701</v>
          </cell>
          <cell r="B467" t="str">
            <v>VENTA DE MATERIAL INSERVIBLE O DE RECICL</v>
          </cell>
          <cell r="C467">
            <v>-156298.83300000001</v>
          </cell>
          <cell r="D467">
            <v>0</v>
          </cell>
          <cell r="E467">
            <v>9211.5</v>
          </cell>
          <cell r="F467">
            <v>-165510.33300000001</v>
          </cell>
          <cell r="I467">
            <v>-9211.5</v>
          </cell>
        </row>
        <row r="468">
          <cell r="A468">
            <v>481049</v>
          </cell>
          <cell r="B468" t="str">
            <v>INDEMNIZACIONES</v>
          </cell>
          <cell r="C468">
            <v>-2474.9939900000004</v>
          </cell>
          <cell r="D468">
            <v>0</v>
          </cell>
          <cell r="E468">
            <v>0</v>
          </cell>
          <cell r="F468">
            <v>-2474.9939900000004</v>
          </cell>
          <cell r="I468">
            <v>0</v>
          </cell>
        </row>
        <row r="469">
          <cell r="A469">
            <v>481090</v>
          </cell>
          <cell r="B469" t="str">
            <v>OTROS INGRESOS EXTRAORDINARIOS</v>
          </cell>
          <cell r="C469">
            <v>-70295.67886</v>
          </cell>
          <cell r="D469">
            <v>0</v>
          </cell>
          <cell r="E469">
            <v>2196.6202799999996</v>
          </cell>
          <cell r="F469">
            <v>-72492.299140000003</v>
          </cell>
          <cell r="I469">
            <v>-2196.6202799999996</v>
          </cell>
        </row>
        <row r="470">
          <cell r="A470">
            <v>5</v>
          </cell>
          <cell r="B470" t="str">
            <v>GASTOS</v>
          </cell>
          <cell r="C470">
            <v>28399636.608520001</v>
          </cell>
          <cell r="D470">
            <v>9128246.9652699996</v>
          </cell>
          <cell r="E470">
            <v>4747652.4401700003</v>
          </cell>
          <cell r="F470">
            <v>32780231.133619998</v>
          </cell>
          <cell r="I470">
            <v>4380594.5250999993</v>
          </cell>
        </row>
        <row r="471">
          <cell r="A471">
            <v>51</v>
          </cell>
          <cell r="B471" t="str">
            <v>DE ADMINISTRACION</v>
          </cell>
          <cell r="C471">
            <v>20099958.223419998</v>
          </cell>
          <cell r="D471">
            <v>5763377.1762899999</v>
          </cell>
          <cell r="E471">
            <v>144204.2414</v>
          </cell>
          <cell r="F471">
            <v>25719131.15831</v>
          </cell>
          <cell r="I471">
            <v>5619172.9348900001</v>
          </cell>
        </row>
        <row r="472">
          <cell r="A472">
            <v>5101</v>
          </cell>
          <cell r="B472" t="str">
            <v>SUELDOS Y SALARIOS</v>
          </cell>
          <cell r="C472">
            <v>2961423.5690199998</v>
          </cell>
          <cell r="D472">
            <v>783670.13511000003</v>
          </cell>
          <cell r="E472">
            <v>18911.423999999999</v>
          </cell>
          <cell r="F472">
            <v>3726182.2801300003</v>
          </cell>
          <cell r="I472">
            <v>764758.71111000003</v>
          </cell>
        </row>
        <row r="473">
          <cell r="A473">
            <v>510101</v>
          </cell>
          <cell r="B473" t="str">
            <v>SUELDOS DEL PERSONAL</v>
          </cell>
          <cell r="C473">
            <v>717721.18</v>
          </cell>
          <cell r="D473">
            <v>192115.897</v>
          </cell>
          <cell r="E473">
            <v>0</v>
          </cell>
          <cell r="F473">
            <v>909837.07700000005</v>
          </cell>
          <cell r="I473">
            <v>192115.897</v>
          </cell>
        </row>
        <row r="474">
          <cell r="A474">
            <v>510103</v>
          </cell>
          <cell r="B474" t="str">
            <v>HORAS EXTRAS Y FESTIVOS</v>
          </cell>
          <cell r="C474">
            <v>1571.8019999999999</v>
          </cell>
          <cell r="D474">
            <v>159.209</v>
          </cell>
          <cell r="E474">
            <v>0</v>
          </cell>
          <cell r="F474">
            <v>1731.011</v>
          </cell>
          <cell r="I474">
            <v>159.209</v>
          </cell>
        </row>
        <row r="475">
          <cell r="A475">
            <v>510105</v>
          </cell>
          <cell r="B475" t="str">
            <v>GASTOS DE REPRESENTACION</v>
          </cell>
          <cell r="C475">
            <v>40678.165999999997</v>
          </cell>
          <cell r="D475">
            <v>6476.1409999999996</v>
          </cell>
          <cell r="E475">
            <v>0</v>
          </cell>
          <cell r="F475">
            <v>47154.307000000001</v>
          </cell>
          <cell r="I475">
            <v>6476.1409999999996</v>
          </cell>
        </row>
        <row r="476">
          <cell r="A476">
            <v>510113</v>
          </cell>
          <cell r="B476" t="str">
            <v>PRIMA DE VACACIONES</v>
          </cell>
          <cell r="C476">
            <v>90224.971000000005</v>
          </cell>
          <cell r="D476">
            <v>24102.695</v>
          </cell>
          <cell r="E476">
            <v>0</v>
          </cell>
          <cell r="F476">
            <v>114327.666</v>
          </cell>
          <cell r="I476">
            <v>24102.695</v>
          </cell>
        </row>
        <row r="477">
          <cell r="A477">
            <v>510117</v>
          </cell>
          <cell r="B477" t="str">
            <v>VACACIONES</v>
          </cell>
          <cell r="C477">
            <v>90224.971000000005</v>
          </cell>
          <cell r="D477">
            <v>24102.695</v>
          </cell>
          <cell r="E477">
            <v>0</v>
          </cell>
          <cell r="F477">
            <v>114327.666</v>
          </cell>
          <cell r="I477">
            <v>24102.695</v>
          </cell>
        </row>
        <row r="478">
          <cell r="A478">
            <v>510119</v>
          </cell>
          <cell r="B478" t="str">
            <v>BONIFICACIONES</v>
          </cell>
          <cell r="C478">
            <v>107241.60000000001</v>
          </cell>
          <cell r="D478">
            <v>18995.947</v>
          </cell>
          <cell r="E478">
            <v>0</v>
          </cell>
          <cell r="F478">
            <v>126237.54700000001</v>
          </cell>
          <cell r="I478">
            <v>18995.947</v>
          </cell>
        </row>
        <row r="479">
          <cell r="A479">
            <v>510123</v>
          </cell>
          <cell r="B479" t="str">
            <v>AUXILIO DE TRANSPORTE</v>
          </cell>
          <cell r="C479">
            <v>10206.18</v>
          </cell>
          <cell r="D479">
            <v>1560.32</v>
          </cell>
          <cell r="E479">
            <v>3833.46</v>
          </cell>
          <cell r="F479">
            <v>7933.04</v>
          </cell>
          <cell r="I479">
            <v>-2273.1400000000003</v>
          </cell>
        </row>
        <row r="480">
          <cell r="A480">
            <v>510124</v>
          </cell>
          <cell r="B480" t="str">
            <v>CESANTIAS</v>
          </cell>
          <cell r="C480">
            <v>225562.43299999999</v>
          </cell>
          <cell r="D480">
            <v>60256.743000000002</v>
          </cell>
          <cell r="E480">
            <v>0</v>
          </cell>
          <cell r="F480">
            <v>285819.17599999998</v>
          </cell>
          <cell r="I480">
            <v>60256.743000000002</v>
          </cell>
        </row>
        <row r="481">
          <cell r="A481">
            <v>510125</v>
          </cell>
          <cell r="B481" t="str">
            <v>INTERESES A LAS CESANTIAS</v>
          </cell>
          <cell r="C481">
            <v>60190.671000000002</v>
          </cell>
          <cell r="D481">
            <v>16068.468000000001</v>
          </cell>
          <cell r="E481">
            <v>0</v>
          </cell>
          <cell r="F481">
            <v>76259.138999999996</v>
          </cell>
          <cell r="I481">
            <v>16068.468000000001</v>
          </cell>
        </row>
        <row r="482">
          <cell r="A482">
            <v>510130</v>
          </cell>
          <cell r="B482" t="str">
            <v>CAPACITACION BIENESTAR SOCIAL Y ESTIMULO</v>
          </cell>
          <cell r="C482">
            <v>395477.935</v>
          </cell>
          <cell r="D482">
            <v>63705.678999999996</v>
          </cell>
          <cell r="E482">
            <v>0</v>
          </cell>
          <cell r="F482">
            <v>459183.614</v>
          </cell>
          <cell r="I482">
            <v>63705.678999999996</v>
          </cell>
        </row>
        <row r="483">
          <cell r="A483">
            <v>51013001</v>
          </cell>
          <cell r="B483" t="str">
            <v>CAPACITACION</v>
          </cell>
          <cell r="C483">
            <v>321131.45899999997</v>
          </cell>
          <cell r="D483">
            <v>34914.79</v>
          </cell>
          <cell r="E483">
            <v>0</v>
          </cell>
          <cell r="F483">
            <v>356046.24900000001</v>
          </cell>
          <cell r="I483">
            <v>34914.79</v>
          </cell>
        </row>
        <row r="484">
          <cell r="A484">
            <v>51013002</v>
          </cell>
          <cell r="B484" t="str">
            <v>BIENESTAR SOCIAL</v>
          </cell>
          <cell r="C484">
            <v>74346.475999999995</v>
          </cell>
          <cell r="D484">
            <v>28790.888999999999</v>
          </cell>
          <cell r="E484">
            <v>0</v>
          </cell>
          <cell r="F484">
            <v>103137.36500000001</v>
          </cell>
          <cell r="I484">
            <v>28790.888999999999</v>
          </cell>
        </row>
        <row r="485">
          <cell r="A485">
            <v>510131</v>
          </cell>
          <cell r="B485" t="str">
            <v>DOTACION Y SUMINISTRO A TRABAJADORES</v>
          </cell>
          <cell r="C485">
            <v>53205.748020000006</v>
          </cell>
          <cell r="D485">
            <v>1814.42211</v>
          </cell>
          <cell r="E485">
            <v>0</v>
          </cell>
          <cell r="F485">
            <v>55020.170130000006</v>
          </cell>
          <cell r="I485">
            <v>1814.42211</v>
          </cell>
        </row>
        <row r="486">
          <cell r="A486">
            <v>510133</v>
          </cell>
          <cell r="B486" t="str">
            <v>GASTOS DEPORTIVOS Y DE RECREACION</v>
          </cell>
          <cell r="C486">
            <v>2956.1640000000002</v>
          </cell>
          <cell r="D486">
            <v>0</v>
          </cell>
          <cell r="E486">
            <v>0</v>
          </cell>
          <cell r="F486">
            <v>2956.1640000000002</v>
          </cell>
          <cell r="I486">
            <v>0</v>
          </cell>
        </row>
        <row r="487">
          <cell r="A487">
            <v>510145</v>
          </cell>
          <cell r="B487" t="str">
            <v>SALARIO INTEGRAL</v>
          </cell>
          <cell r="C487">
            <v>25619.532999999999</v>
          </cell>
          <cell r="D487">
            <v>6962.8</v>
          </cell>
          <cell r="E487">
            <v>0</v>
          </cell>
          <cell r="F487">
            <v>32582.332999999999</v>
          </cell>
          <cell r="I487">
            <v>6962.8</v>
          </cell>
        </row>
        <row r="488">
          <cell r="A488">
            <v>510146</v>
          </cell>
          <cell r="B488" t="str">
            <v>CONTRATOS DE PERSONAL TEMPORAL</v>
          </cell>
          <cell r="C488">
            <v>426830.10200000001</v>
          </cell>
          <cell r="D488">
            <v>111700.20699999999</v>
          </cell>
          <cell r="E488">
            <v>0</v>
          </cell>
          <cell r="F488">
            <v>538530.30900000001</v>
          </cell>
          <cell r="I488">
            <v>111700.20699999999</v>
          </cell>
        </row>
        <row r="489">
          <cell r="A489">
            <v>510147</v>
          </cell>
          <cell r="B489" t="str">
            <v>VIATICOS EMPLEADOS</v>
          </cell>
          <cell r="C489">
            <v>44341.722000000002</v>
          </cell>
          <cell r="D489">
            <v>67507.085000000006</v>
          </cell>
          <cell r="E489">
            <v>219.089</v>
          </cell>
          <cell r="F489">
            <v>111629.71799999999</v>
          </cell>
          <cell r="I489">
            <v>67287.995999999999</v>
          </cell>
        </row>
        <row r="490">
          <cell r="A490">
            <v>510148</v>
          </cell>
          <cell r="B490" t="str">
            <v>GASTOS DE VIAJE EMPLEADOS</v>
          </cell>
          <cell r="C490">
            <v>105850.13</v>
          </cell>
          <cell r="D490">
            <v>42259.750999999997</v>
          </cell>
          <cell r="E490">
            <v>14858.875</v>
          </cell>
          <cell r="F490">
            <v>133251.00599999999</v>
          </cell>
          <cell r="I490">
            <v>27400.875999999997</v>
          </cell>
        </row>
        <row r="491">
          <cell r="A491">
            <v>510152</v>
          </cell>
          <cell r="B491" t="str">
            <v>PRIMA DE SERVICIOS</v>
          </cell>
          <cell r="C491">
            <v>157893.70199999999</v>
          </cell>
          <cell r="D491">
            <v>42179.716</v>
          </cell>
          <cell r="E491">
            <v>0</v>
          </cell>
          <cell r="F491">
            <v>200073.41800000001</v>
          </cell>
          <cell r="I491">
            <v>42179.716</v>
          </cell>
        </row>
        <row r="492">
          <cell r="A492">
            <v>510160</v>
          </cell>
          <cell r="B492" t="str">
            <v>SUBSIDIO DE ALIMENTACION</v>
          </cell>
          <cell r="C492">
            <v>126.14700000000001</v>
          </cell>
          <cell r="D492">
            <v>34.548000000000002</v>
          </cell>
          <cell r="E492">
            <v>0</v>
          </cell>
          <cell r="F492">
            <v>160.69499999999999</v>
          </cell>
          <cell r="I492">
            <v>34.548000000000002</v>
          </cell>
        </row>
        <row r="493">
          <cell r="A493">
            <v>510164</v>
          </cell>
          <cell r="B493" t="str">
            <v>OTRAS PRIMAS</v>
          </cell>
          <cell r="C493">
            <v>315787.40399999998</v>
          </cell>
          <cell r="D493">
            <v>84359.432000000001</v>
          </cell>
          <cell r="E493">
            <v>0</v>
          </cell>
          <cell r="F493">
            <v>400146.83600000001</v>
          </cell>
          <cell r="I493">
            <v>84359.432000000001</v>
          </cell>
        </row>
        <row r="494">
          <cell r="A494">
            <v>51016402</v>
          </cell>
          <cell r="B494" t="str">
            <v>PRIMA DE CARESTIA</v>
          </cell>
          <cell r="C494">
            <v>157893.70199999999</v>
          </cell>
          <cell r="D494">
            <v>42179.716</v>
          </cell>
          <cell r="E494">
            <v>0</v>
          </cell>
          <cell r="F494">
            <v>200073.41800000001</v>
          </cell>
          <cell r="G494">
            <v>6128125857</v>
          </cell>
          <cell r="I494">
            <v>42179.716</v>
          </cell>
        </row>
        <row r="495">
          <cell r="A495">
            <v>51016403</v>
          </cell>
          <cell r="B495" t="str">
            <v>PRIMA DE ANTIGUEDAD</v>
          </cell>
          <cell r="C495">
            <v>157893.70199999999</v>
          </cell>
          <cell r="D495">
            <v>42179.716</v>
          </cell>
          <cell r="E495">
            <v>0</v>
          </cell>
          <cell r="F495">
            <v>200073.41800000001</v>
          </cell>
          <cell r="G495">
            <v>1664.0927610000001</v>
          </cell>
          <cell r="H495">
            <v>1664.092762</v>
          </cell>
          <cell r="I495">
            <v>42179.716</v>
          </cell>
        </row>
        <row r="496">
          <cell r="A496">
            <v>510170</v>
          </cell>
          <cell r="B496" t="str">
            <v>GASTOS DE APOYO A ESTUDIANTES</v>
          </cell>
          <cell r="C496">
            <v>0</v>
          </cell>
          <cell r="D496">
            <v>0</v>
          </cell>
          <cell r="E496">
            <v>0</v>
          </cell>
          <cell r="F496">
            <v>0</v>
          </cell>
          <cell r="I496">
            <v>0</v>
          </cell>
        </row>
        <row r="497">
          <cell r="A497">
            <v>510190</v>
          </cell>
          <cell r="B497" t="str">
            <v>OTROS SUELDOS Y SALARIOS</v>
          </cell>
          <cell r="C497">
            <v>89713.008000000002</v>
          </cell>
          <cell r="D497">
            <v>19308.38</v>
          </cell>
          <cell r="E497">
            <v>0</v>
          </cell>
          <cell r="F497">
            <v>109021.38800000001</v>
          </cell>
          <cell r="I497">
            <v>19308.38</v>
          </cell>
        </row>
        <row r="498">
          <cell r="A498">
            <v>5102</v>
          </cell>
          <cell r="B498" t="str">
            <v>CONTRIBUCIONES IMPUTADAS</v>
          </cell>
          <cell r="C498">
            <v>12258401.715</v>
          </cell>
          <cell r="D498">
            <v>3064062.929</v>
          </cell>
          <cell r="E498">
            <v>0</v>
          </cell>
          <cell r="F498">
            <v>15322464.643999999</v>
          </cell>
          <cell r="I498">
            <v>3064062.929</v>
          </cell>
        </row>
        <row r="499">
          <cell r="A499">
            <v>510204</v>
          </cell>
          <cell r="B499" t="str">
            <v>GASTOS MEDICOS Y DROGAS</v>
          </cell>
          <cell r="C499">
            <v>2150</v>
          </cell>
          <cell r="D499">
            <v>0</v>
          </cell>
          <cell r="E499">
            <v>0</v>
          </cell>
          <cell r="F499">
            <v>2150</v>
          </cell>
          <cell r="I499">
            <v>0</v>
          </cell>
        </row>
        <row r="500">
          <cell r="A500">
            <v>510205</v>
          </cell>
          <cell r="B500" t="str">
            <v>AUXILIOS Y SERVICIOS FUNERARIOS</v>
          </cell>
          <cell r="C500">
            <v>0</v>
          </cell>
          <cell r="D500">
            <v>0</v>
          </cell>
          <cell r="E500">
            <v>0</v>
          </cell>
          <cell r="F500">
            <v>0</v>
          </cell>
          <cell r="I500">
            <v>0</v>
          </cell>
        </row>
        <row r="501">
          <cell r="A501">
            <v>510209</v>
          </cell>
          <cell r="B501" t="str">
            <v>AMORTIZ.CALCULO ACTUARIAL PENSIONES ACTU</v>
          </cell>
          <cell r="C501">
            <v>12256251.715</v>
          </cell>
          <cell r="D501">
            <v>3064062.929</v>
          </cell>
          <cell r="E501">
            <v>0</v>
          </cell>
          <cell r="F501">
            <v>15320314.643999999</v>
          </cell>
          <cell r="I501">
            <v>3064062.929</v>
          </cell>
        </row>
        <row r="502">
          <cell r="A502">
            <v>5103</v>
          </cell>
          <cell r="B502" t="str">
            <v>CONTRIBUCIONES EFECTIVAS</v>
          </cell>
          <cell r="C502">
            <v>1498289.0393800002</v>
          </cell>
          <cell r="D502">
            <v>380093.39893999998</v>
          </cell>
          <cell r="E502">
            <v>0</v>
          </cell>
          <cell r="F502">
            <v>1878382.43832</v>
          </cell>
          <cell r="I502">
            <v>380093.39893999998</v>
          </cell>
        </row>
        <row r="503">
          <cell r="A503">
            <v>510301</v>
          </cell>
          <cell r="B503" t="str">
            <v>SEGUROS DE VIDA COLECTIVA</v>
          </cell>
          <cell r="C503">
            <v>3175.5903800000001</v>
          </cell>
          <cell r="D503">
            <v>9483.3059400000002</v>
          </cell>
          <cell r="E503">
            <v>0</v>
          </cell>
          <cell r="F503">
            <v>12658.89632</v>
          </cell>
          <cell r="I503">
            <v>9483.3059400000002</v>
          </cell>
        </row>
        <row r="504">
          <cell r="A504">
            <v>510302</v>
          </cell>
          <cell r="B504" t="str">
            <v>APORTES A CAJAS DE COMPENSACION FAMILIAR</v>
          </cell>
          <cell r="C504">
            <v>42901</v>
          </cell>
          <cell r="D504">
            <v>9517.5</v>
          </cell>
          <cell r="E504">
            <v>0</v>
          </cell>
          <cell r="F504">
            <v>52418.5</v>
          </cell>
          <cell r="I504">
            <v>9517.5</v>
          </cell>
        </row>
        <row r="505">
          <cell r="A505">
            <v>510303</v>
          </cell>
          <cell r="B505" t="str">
            <v>COTIZACIONES A SEGURIDAD SOCIAL EN SALUD</v>
          </cell>
          <cell r="C505">
            <v>687309.07299999997</v>
          </cell>
          <cell r="D505">
            <v>171082.84400000001</v>
          </cell>
          <cell r="E505">
            <v>0</v>
          </cell>
          <cell r="F505">
            <v>858391.91700000002</v>
          </cell>
          <cell r="I505">
            <v>171082.84400000001</v>
          </cell>
        </row>
        <row r="506">
          <cell r="A506">
            <v>510304</v>
          </cell>
          <cell r="B506" t="str">
            <v>APORTES SINDICALES</v>
          </cell>
          <cell r="C506">
            <v>5449.4</v>
          </cell>
          <cell r="D506">
            <v>0</v>
          </cell>
          <cell r="E506">
            <v>0</v>
          </cell>
          <cell r="F506">
            <v>5449.4</v>
          </cell>
          <cell r="I506">
            <v>0</v>
          </cell>
        </row>
        <row r="507">
          <cell r="A507">
            <v>510305</v>
          </cell>
          <cell r="B507" t="str">
            <v>COTIZACIONES A RIESGOS PROFESIONALES</v>
          </cell>
          <cell r="C507">
            <v>6432.3620000000001</v>
          </cell>
          <cell r="D507">
            <v>1631.9</v>
          </cell>
          <cell r="E507">
            <v>0</v>
          </cell>
          <cell r="F507">
            <v>8064.2619999999997</v>
          </cell>
          <cell r="I507">
            <v>1631.9</v>
          </cell>
        </row>
        <row r="508">
          <cell r="A508">
            <v>510307</v>
          </cell>
          <cell r="B508" t="str">
            <v>COTIZACIONES A ENTIDADES PROMOTORAS DE P</v>
          </cell>
          <cell r="C508">
            <v>753021.61399999994</v>
          </cell>
          <cell r="D508">
            <v>188377.84899999999</v>
          </cell>
          <cell r="E508">
            <v>0</v>
          </cell>
          <cell r="F508">
            <v>941399.46299999999</v>
          </cell>
          <cell r="I508">
            <v>188377.84899999999</v>
          </cell>
        </row>
        <row r="509">
          <cell r="A509">
            <v>5104</v>
          </cell>
          <cell r="B509" t="str">
            <v>APORTES SOBRE LA NOMINA</v>
          </cell>
          <cell r="C509">
            <v>53627.06</v>
          </cell>
          <cell r="D509">
            <v>11897.1</v>
          </cell>
          <cell r="E509">
            <v>0</v>
          </cell>
          <cell r="F509">
            <v>65524.160000000003</v>
          </cell>
          <cell r="I509">
            <v>11897.1</v>
          </cell>
        </row>
        <row r="510">
          <cell r="A510">
            <v>510401</v>
          </cell>
          <cell r="B510" t="str">
            <v>APORTES AL ICBF</v>
          </cell>
          <cell r="C510">
            <v>32174.22</v>
          </cell>
          <cell r="D510">
            <v>7137.8</v>
          </cell>
          <cell r="E510">
            <v>0</v>
          </cell>
          <cell r="F510">
            <v>39312.019999999997</v>
          </cell>
          <cell r="I510">
            <v>7137.8</v>
          </cell>
        </row>
        <row r="511">
          <cell r="A511">
            <v>510402</v>
          </cell>
          <cell r="B511" t="str">
            <v>APORTES AL SENA</v>
          </cell>
          <cell r="C511">
            <v>21452.84</v>
          </cell>
          <cell r="D511">
            <v>4759.3</v>
          </cell>
          <cell r="E511">
            <v>0</v>
          </cell>
          <cell r="F511">
            <v>26212.14</v>
          </cell>
          <cell r="I511">
            <v>4759.3</v>
          </cell>
        </row>
        <row r="512">
          <cell r="A512">
            <v>5111</v>
          </cell>
          <cell r="B512" t="str">
            <v>GENERALES</v>
          </cell>
          <cell r="C512">
            <v>2028879.91545</v>
          </cell>
          <cell r="D512">
            <v>1246005.28681</v>
          </cell>
          <cell r="E512">
            <v>13426.92906</v>
          </cell>
          <cell r="F512">
            <v>3261458.2731999997</v>
          </cell>
          <cell r="I512">
            <v>1232578.35775</v>
          </cell>
        </row>
        <row r="513">
          <cell r="A513">
            <v>511111</v>
          </cell>
          <cell r="B513" t="str">
            <v>COMISIONES Y HONORARIOS</v>
          </cell>
          <cell r="C513">
            <v>480073.08600000001</v>
          </cell>
          <cell r="D513">
            <v>268731.92860000004</v>
          </cell>
          <cell r="E513">
            <v>0</v>
          </cell>
          <cell r="F513">
            <v>748805.01459999999</v>
          </cell>
          <cell r="I513">
            <v>268731.92860000004</v>
          </cell>
        </row>
        <row r="514">
          <cell r="A514">
            <v>51111101</v>
          </cell>
          <cell r="B514" t="str">
            <v>COMISIONES Y HONORARIOS EN GENERAL</v>
          </cell>
          <cell r="C514">
            <v>470432.28600000002</v>
          </cell>
          <cell r="D514">
            <v>265518.32860000001</v>
          </cell>
          <cell r="E514">
            <v>0</v>
          </cell>
          <cell r="F514">
            <v>735950.61459999997</v>
          </cell>
          <cell r="I514">
            <v>265518.32860000001</v>
          </cell>
        </row>
        <row r="515">
          <cell r="A515">
            <v>51111102</v>
          </cell>
          <cell r="B515" t="str">
            <v>HONORARIOS MIEMBROS JUNTA DIRECTIVA</v>
          </cell>
          <cell r="C515">
            <v>9640.7999999999993</v>
          </cell>
          <cell r="D515">
            <v>3213.6</v>
          </cell>
          <cell r="E515">
            <v>0</v>
          </cell>
          <cell r="F515">
            <v>12854.4</v>
          </cell>
          <cell r="I515">
            <v>3213.6</v>
          </cell>
        </row>
        <row r="516">
          <cell r="A516">
            <v>511113</v>
          </cell>
          <cell r="B516" t="str">
            <v>VIGILANCIA Y SEGURIDAD</v>
          </cell>
          <cell r="C516">
            <v>156048.03599999999</v>
          </cell>
          <cell r="D516">
            <v>0</v>
          </cell>
          <cell r="E516">
            <v>0</v>
          </cell>
          <cell r="F516">
            <v>156048.03599999999</v>
          </cell>
          <cell r="I516">
            <v>0</v>
          </cell>
        </row>
        <row r="517">
          <cell r="A517">
            <v>511114</v>
          </cell>
          <cell r="B517" t="str">
            <v>MATERIALES Y SUMINISTROS</v>
          </cell>
          <cell r="C517">
            <v>5415.9387900000002</v>
          </cell>
          <cell r="D517">
            <v>14882.440060000001</v>
          </cell>
          <cell r="E517">
            <v>13326.91006</v>
          </cell>
          <cell r="F517">
            <v>6971.4687899999999</v>
          </cell>
          <cell r="I517">
            <v>1555.5300000000007</v>
          </cell>
        </row>
        <row r="518">
          <cell r="A518">
            <v>51111401</v>
          </cell>
          <cell r="B518" t="str">
            <v>MATERIALES ELECTRICOS</v>
          </cell>
          <cell r="C518">
            <v>2071.16</v>
          </cell>
          <cell r="D518">
            <v>732.83</v>
          </cell>
          <cell r="E518">
            <v>0</v>
          </cell>
          <cell r="F518">
            <v>2803.99</v>
          </cell>
          <cell r="I518">
            <v>732.83</v>
          </cell>
        </row>
        <row r="519">
          <cell r="A519">
            <v>51111402</v>
          </cell>
          <cell r="B519" t="str">
            <v>ELEMENTOS DEVOLUTIVOS</v>
          </cell>
          <cell r="C519">
            <v>181.33979000000002</v>
          </cell>
          <cell r="D519">
            <v>13326.91006</v>
          </cell>
          <cell r="E519">
            <v>13326.91006</v>
          </cell>
          <cell r="F519">
            <v>181.33979000000002</v>
          </cell>
          <cell r="I519">
            <v>0</v>
          </cell>
        </row>
        <row r="520">
          <cell r="A520">
            <v>51111403</v>
          </cell>
          <cell r="B520" t="str">
            <v>MATERIALES VARIOS</v>
          </cell>
          <cell r="C520">
            <v>645.12900000000002</v>
          </cell>
          <cell r="D520">
            <v>0</v>
          </cell>
          <cell r="E520">
            <v>0</v>
          </cell>
          <cell r="F520">
            <v>645.12900000000002</v>
          </cell>
          <cell r="I520">
            <v>0</v>
          </cell>
        </row>
        <row r="521">
          <cell r="A521">
            <v>51111490</v>
          </cell>
          <cell r="B521" t="str">
            <v>OTROS MATERIALES</v>
          </cell>
          <cell r="C521">
            <v>2518.31</v>
          </cell>
          <cell r="D521">
            <v>822.7</v>
          </cell>
          <cell r="E521">
            <v>0</v>
          </cell>
          <cell r="F521">
            <v>3341.01</v>
          </cell>
          <cell r="I521">
            <v>822.7</v>
          </cell>
        </row>
        <row r="522">
          <cell r="A522">
            <v>511115</v>
          </cell>
          <cell r="B522" t="str">
            <v>MANTENIMIENTO</v>
          </cell>
          <cell r="C522">
            <v>344008.03701999999</v>
          </cell>
          <cell r="D522">
            <v>461867.12120999995</v>
          </cell>
          <cell r="E522">
            <v>0</v>
          </cell>
          <cell r="F522">
            <v>805875.15823000006</v>
          </cell>
          <cell r="I522">
            <v>461867.12120999995</v>
          </cell>
        </row>
        <row r="523">
          <cell r="A523">
            <v>51111501</v>
          </cell>
          <cell r="B523" t="str">
            <v>MANTENIMIENTO DE EDIFICACIONES</v>
          </cell>
          <cell r="C523">
            <v>3580.951</v>
          </cell>
          <cell r="D523">
            <v>9544.2039999999997</v>
          </cell>
          <cell r="E523">
            <v>0</v>
          </cell>
          <cell r="F523">
            <v>13125.155000000001</v>
          </cell>
          <cell r="I523">
            <v>9544.2039999999997</v>
          </cell>
        </row>
        <row r="524">
          <cell r="A524">
            <v>51111502</v>
          </cell>
          <cell r="B524" t="str">
            <v>MANTENIMIENTO DE MUEBLES Y EQUIPOS DE OF</v>
          </cell>
          <cell r="C524">
            <v>7888.04</v>
          </cell>
          <cell r="D524">
            <v>4543.71</v>
          </cell>
          <cell r="E524">
            <v>0</v>
          </cell>
          <cell r="F524">
            <v>12431.75</v>
          </cell>
          <cell r="I524">
            <v>4543.71</v>
          </cell>
        </row>
        <row r="525">
          <cell r="A525">
            <v>51111503</v>
          </cell>
          <cell r="B525" t="str">
            <v>MANTENIMIENTO DE VEHICULOS</v>
          </cell>
          <cell r="C525">
            <v>2302.99802</v>
          </cell>
          <cell r="D525">
            <v>0</v>
          </cell>
          <cell r="E525">
            <v>0</v>
          </cell>
          <cell r="F525">
            <v>2302.99802</v>
          </cell>
          <cell r="I525">
            <v>0</v>
          </cell>
        </row>
        <row r="526">
          <cell r="A526">
            <v>5111150301</v>
          </cell>
          <cell r="B526" t="str">
            <v>LLANTAS Y NEUMATICOS</v>
          </cell>
          <cell r="C526">
            <v>2302.99802</v>
          </cell>
          <cell r="D526">
            <v>0</v>
          </cell>
          <cell r="E526">
            <v>0</v>
          </cell>
          <cell r="F526">
            <v>2302.99802</v>
          </cell>
          <cell r="I526">
            <v>0</v>
          </cell>
        </row>
        <row r="527">
          <cell r="A527">
            <v>5111150303</v>
          </cell>
          <cell r="B527" t="str">
            <v>LAVADO Y ENGRASE</v>
          </cell>
          <cell r="C527">
            <v>0</v>
          </cell>
          <cell r="D527">
            <v>0</v>
          </cell>
          <cell r="E527">
            <v>0</v>
          </cell>
          <cell r="F527">
            <v>0</v>
          </cell>
          <cell r="I527">
            <v>0</v>
          </cell>
        </row>
        <row r="528">
          <cell r="A528">
            <v>51111504</v>
          </cell>
          <cell r="B528" t="str">
            <v>MANTENIMIENTO DE EQUIPOS DE COMPUTACION</v>
          </cell>
          <cell r="C528">
            <v>84731.697</v>
          </cell>
          <cell r="D528">
            <v>130530.92520999999</v>
          </cell>
          <cell r="E528">
            <v>0</v>
          </cell>
          <cell r="F528">
            <v>215262.62221</v>
          </cell>
          <cell r="I528">
            <v>130530.92520999999</v>
          </cell>
        </row>
        <row r="529">
          <cell r="A529">
            <v>51111505</v>
          </cell>
          <cell r="B529" t="str">
            <v>MANTENIMIENTO DEL SOFTWARE</v>
          </cell>
          <cell r="C529">
            <v>245504.351</v>
          </cell>
          <cell r="D529">
            <v>317248.28200000001</v>
          </cell>
          <cell r="E529">
            <v>0</v>
          </cell>
          <cell r="F529">
            <v>562752.63300000003</v>
          </cell>
          <cell r="I529">
            <v>317248.28200000001</v>
          </cell>
        </row>
        <row r="530">
          <cell r="A530">
            <v>511116</v>
          </cell>
          <cell r="B530" t="str">
            <v>REPARACIONES</v>
          </cell>
          <cell r="C530">
            <v>33204.368000000002</v>
          </cell>
          <cell r="D530">
            <v>5409.0389999999998</v>
          </cell>
          <cell r="E530">
            <v>0</v>
          </cell>
          <cell r="F530">
            <v>38613.406999999999</v>
          </cell>
          <cell r="I530">
            <v>5409.0389999999998</v>
          </cell>
        </row>
        <row r="531">
          <cell r="A531">
            <v>51111601</v>
          </cell>
          <cell r="B531" t="str">
            <v>REPARACION DE EDIFICACIONES</v>
          </cell>
          <cell r="C531">
            <v>30078.880000000001</v>
          </cell>
          <cell r="D531">
            <v>5284.0559999999996</v>
          </cell>
          <cell r="E531">
            <v>0</v>
          </cell>
          <cell r="F531">
            <v>35362.936000000002</v>
          </cell>
          <cell r="I531">
            <v>5284.0559999999996</v>
          </cell>
        </row>
        <row r="532">
          <cell r="A532">
            <v>51111603</v>
          </cell>
          <cell r="B532" t="str">
            <v>REPARACION DE VEHICULOS</v>
          </cell>
          <cell r="C532">
            <v>2199.5619999999999</v>
          </cell>
          <cell r="D532">
            <v>124.983</v>
          </cell>
          <cell r="E532">
            <v>0</v>
          </cell>
          <cell r="F532">
            <v>2324.5450000000001</v>
          </cell>
          <cell r="I532">
            <v>124.983</v>
          </cell>
        </row>
        <row r="533">
          <cell r="A533">
            <v>51111605</v>
          </cell>
          <cell r="B533" t="str">
            <v>REPUESTOS PARA VEHICULOS</v>
          </cell>
          <cell r="C533">
            <v>925.92600000000004</v>
          </cell>
          <cell r="D533">
            <v>0</v>
          </cell>
          <cell r="E533">
            <v>0</v>
          </cell>
          <cell r="F533">
            <v>925.92600000000004</v>
          </cell>
          <cell r="I533">
            <v>0</v>
          </cell>
        </row>
        <row r="534">
          <cell r="A534">
            <v>511117</v>
          </cell>
          <cell r="B534" t="str">
            <v>SERVICIOS PUBLICOS</v>
          </cell>
          <cell r="C534">
            <v>78951.503920000003</v>
          </cell>
          <cell r="D534">
            <v>243542.52678000001</v>
          </cell>
          <cell r="E534">
            <v>100</v>
          </cell>
          <cell r="F534">
            <v>322394.0307</v>
          </cell>
          <cell r="I534">
            <v>243442.52678000001</v>
          </cell>
        </row>
        <row r="535">
          <cell r="A535">
            <v>51111701</v>
          </cell>
          <cell r="B535" t="str">
            <v>ACUEDUCTO Y ALCANTARILLADO</v>
          </cell>
          <cell r="C535">
            <v>7564.2780000000002</v>
          </cell>
          <cell r="D535">
            <v>2213.1170000000002</v>
          </cell>
          <cell r="E535">
            <v>0</v>
          </cell>
          <cell r="F535">
            <v>9777.3950000000004</v>
          </cell>
          <cell r="I535">
            <v>2213.1170000000002</v>
          </cell>
        </row>
        <row r="536">
          <cell r="A536">
            <v>51111702</v>
          </cell>
          <cell r="B536" t="str">
            <v>ASEO Y RECOLECCION DE RESIDUOS</v>
          </cell>
          <cell r="C536">
            <v>5106.424</v>
          </cell>
          <cell r="D536">
            <v>42393.053999999996</v>
          </cell>
          <cell r="E536">
            <v>0</v>
          </cell>
          <cell r="F536">
            <v>47499.478000000003</v>
          </cell>
          <cell r="I536">
            <v>42393.053999999996</v>
          </cell>
        </row>
        <row r="537">
          <cell r="A537">
            <v>51111703</v>
          </cell>
          <cell r="B537" t="str">
            <v>TELECOMUNICACIONES</v>
          </cell>
          <cell r="C537">
            <v>66280.801919999998</v>
          </cell>
          <cell r="D537">
            <v>198936.35578000001</v>
          </cell>
          <cell r="E537">
            <v>100</v>
          </cell>
          <cell r="F537">
            <v>265117.15769999998</v>
          </cell>
          <cell r="I537">
            <v>198836.35578000001</v>
          </cell>
        </row>
        <row r="538">
          <cell r="A538">
            <v>511118</v>
          </cell>
          <cell r="B538" t="str">
            <v>ARRENDAMIENTOS</v>
          </cell>
          <cell r="C538">
            <v>105579.174</v>
          </cell>
          <cell r="D538">
            <v>43905.881000000001</v>
          </cell>
          <cell r="E538">
            <v>0</v>
          </cell>
          <cell r="F538">
            <v>149485.05499999999</v>
          </cell>
          <cell r="I538">
            <v>43905.881000000001</v>
          </cell>
        </row>
        <row r="539">
          <cell r="A539">
            <v>51111801</v>
          </cell>
          <cell r="B539" t="str">
            <v>ARRENDAMIENTO DE INMUEBLES</v>
          </cell>
          <cell r="C539">
            <v>15272.691000000001</v>
          </cell>
          <cell r="D539">
            <v>0</v>
          </cell>
          <cell r="E539">
            <v>0</v>
          </cell>
          <cell r="F539">
            <v>15272.691000000001</v>
          </cell>
          <cell r="I539">
            <v>0</v>
          </cell>
        </row>
        <row r="540">
          <cell r="A540">
            <v>51111802</v>
          </cell>
          <cell r="B540" t="str">
            <v>ARRENDAMIENTO DE MUEBLES Y EQUIPOS DE OF</v>
          </cell>
          <cell r="C540">
            <v>10198.054</v>
          </cell>
          <cell r="D540">
            <v>24532.577000000001</v>
          </cell>
          <cell r="E540">
            <v>0</v>
          </cell>
          <cell r="F540">
            <v>34730.631000000001</v>
          </cell>
          <cell r="I540">
            <v>24532.577000000001</v>
          </cell>
        </row>
        <row r="541">
          <cell r="A541">
            <v>51111804</v>
          </cell>
          <cell r="B541" t="str">
            <v>ARRENDAMIENTO DE EQUIPOS DE COMPUTACION</v>
          </cell>
          <cell r="C541">
            <v>80108.429000000004</v>
          </cell>
          <cell r="D541">
            <v>19373.304</v>
          </cell>
          <cell r="E541">
            <v>0</v>
          </cell>
          <cell r="F541">
            <v>99481.732999999993</v>
          </cell>
          <cell r="I541">
            <v>19373.304</v>
          </cell>
        </row>
        <row r="542">
          <cell r="A542">
            <v>511119</v>
          </cell>
          <cell r="B542" t="str">
            <v>VIATICOS Y GASTOS DE VIAJE JUNTA DIRECTI</v>
          </cell>
          <cell r="C542">
            <v>16535.884999999998</v>
          </cell>
          <cell r="D542">
            <v>6482.17</v>
          </cell>
          <cell r="E542">
            <v>0</v>
          </cell>
          <cell r="F542">
            <v>23018.055</v>
          </cell>
          <cell r="I542">
            <v>6482.17</v>
          </cell>
        </row>
        <row r="543">
          <cell r="A543">
            <v>511120</v>
          </cell>
          <cell r="B543" t="str">
            <v>PUBLICIDAD Y PROPAGANDA</v>
          </cell>
          <cell r="C543">
            <v>219029.17763999998</v>
          </cell>
          <cell r="D543">
            <v>6457.2539999999999</v>
          </cell>
          <cell r="E543">
            <v>0</v>
          </cell>
          <cell r="F543">
            <v>225486.43164</v>
          </cell>
          <cell r="I543">
            <v>6457.2539999999999</v>
          </cell>
        </row>
        <row r="544">
          <cell r="A544">
            <v>511121</v>
          </cell>
          <cell r="B544" t="str">
            <v>IMPRESOS PUBLICACIONES SUSCRIPCIONES Y A</v>
          </cell>
          <cell r="C544">
            <v>107741.6</v>
          </cell>
          <cell r="D544">
            <v>19624.47</v>
          </cell>
          <cell r="E544">
            <v>0</v>
          </cell>
          <cell r="F544">
            <v>127366.07</v>
          </cell>
          <cell r="I544">
            <v>19624.47</v>
          </cell>
        </row>
        <row r="545">
          <cell r="A545">
            <v>511122</v>
          </cell>
          <cell r="B545" t="str">
            <v>FOTOCOPIAS UTILES DE ESCRITORIO Y PAPELE</v>
          </cell>
          <cell r="C545">
            <v>23866.719010000001</v>
          </cell>
          <cell r="D545">
            <v>6091.5734299999995</v>
          </cell>
          <cell r="E545">
            <v>0</v>
          </cell>
          <cell r="F545">
            <v>29958.292440000001</v>
          </cell>
          <cell r="I545">
            <v>6091.5734299999995</v>
          </cell>
        </row>
        <row r="546">
          <cell r="A546">
            <v>511123</v>
          </cell>
          <cell r="B546" t="str">
            <v>COMUNICACIONES Y TRANSPORTES</v>
          </cell>
          <cell r="C546">
            <v>48868.383999999998</v>
          </cell>
          <cell r="D546">
            <v>33035.35</v>
          </cell>
          <cell r="E546">
            <v>0</v>
          </cell>
          <cell r="F546">
            <v>81903.733999999997</v>
          </cell>
          <cell r="I546">
            <v>33035.35</v>
          </cell>
        </row>
        <row r="547">
          <cell r="A547">
            <v>51112301</v>
          </cell>
          <cell r="B547" t="str">
            <v>FLETES Y ACARREOS</v>
          </cell>
          <cell r="C547">
            <v>952.5</v>
          </cell>
          <cell r="D547">
            <v>178.5</v>
          </cell>
          <cell r="E547">
            <v>0</v>
          </cell>
          <cell r="F547">
            <v>1131</v>
          </cell>
          <cell r="I547">
            <v>178.5</v>
          </cell>
        </row>
        <row r="548">
          <cell r="A548">
            <v>51112302</v>
          </cell>
          <cell r="B548" t="str">
            <v>MENSAJERIA Y ENCOMIENDAS</v>
          </cell>
          <cell r="C548">
            <v>15153.384</v>
          </cell>
          <cell r="D548">
            <v>5543</v>
          </cell>
          <cell r="E548">
            <v>0</v>
          </cell>
          <cell r="F548">
            <v>20696.383999999998</v>
          </cell>
          <cell r="I548">
            <v>5543</v>
          </cell>
        </row>
        <row r="549">
          <cell r="A549">
            <v>51112303</v>
          </cell>
          <cell r="B549" t="str">
            <v>SERVICIO DE TRANSPORTE</v>
          </cell>
          <cell r="C549">
            <v>32762.5</v>
          </cell>
          <cell r="D549">
            <v>27313.85</v>
          </cell>
          <cell r="E549">
            <v>0</v>
          </cell>
          <cell r="F549">
            <v>60076.35</v>
          </cell>
          <cell r="I549">
            <v>27313.85</v>
          </cell>
        </row>
        <row r="550">
          <cell r="A550">
            <v>511125</v>
          </cell>
          <cell r="B550" t="str">
            <v>SEGUROS GENERALES</v>
          </cell>
          <cell r="C550">
            <v>90929.209159999999</v>
          </cell>
          <cell r="D550">
            <v>109358.87355</v>
          </cell>
          <cell r="E550">
            <v>0</v>
          </cell>
          <cell r="F550">
            <v>200288.08271000002</v>
          </cell>
          <cell r="I550">
            <v>109358.87355</v>
          </cell>
        </row>
        <row r="551">
          <cell r="A551">
            <v>51112502</v>
          </cell>
          <cell r="B551" t="str">
            <v>SEGUROS DE MANEJO</v>
          </cell>
          <cell r="C551">
            <v>1588.1086</v>
          </cell>
          <cell r="D551">
            <v>7389.0410099999999</v>
          </cell>
          <cell r="E551">
            <v>0</v>
          </cell>
          <cell r="F551">
            <v>8977.1496099999986</v>
          </cell>
          <cell r="I551">
            <v>7389.0410099999999</v>
          </cell>
        </row>
        <row r="552">
          <cell r="A552">
            <v>51112503</v>
          </cell>
          <cell r="B552" t="str">
            <v>SEGUROS DE CORRIENTE DEBIL</v>
          </cell>
          <cell r="C552">
            <v>7691.7620999999999</v>
          </cell>
          <cell r="D552">
            <v>0</v>
          </cell>
          <cell r="E552">
            <v>0</v>
          </cell>
          <cell r="F552">
            <v>7691.7620999999999</v>
          </cell>
          <cell r="I552">
            <v>0</v>
          </cell>
        </row>
        <row r="553">
          <cell r="A553">
            <v>51112504</v>
          </cell>
          <cell r="B553" t="str">
            <v>SEGUROS DE INCENDIO</v>
          </cell>
          <cell r="C553">
            <v>14477.279779999999</v>
          </cell>
          <cell r="D553">
            <v>32525.189910000001</v>
          </cell>
          <cell r="E553">
            <v>0</v>
          </cell>
          <cell r="F553">
            <v>47002.469689999998</v>
          </cell>
          <cell r="I553">
            <v>32525.189910000001</v>
          </cell>
        </row>
        <row r="554">
          <cell r="A554">
            <v>51112506</v>
          </cell>
          <cell r="B554" t="str">
            <v>SEGUROS DE SUSTRACION Y HURTO</v>
          </cell>
          <cell r="C554">
            <v>1837.88526</v>
          </cell>
          <cell r="D554">
            <v>0</v>
          </cell>
          <cell r="E554">
            <v>0</v>
          </cell>
          <cell r="F554">
            <v>1837.88526</v>
          </cell>
          <cell r="I554">
            <v>0</v>
          </cell>
        </row>
        <row r="555">
          <cell r="A555">
            <v>51112507</v>
          </cell>
          <cell r="B555" t="str">
            <v>SEGUROS DE FLOTA Y EQUIPO DE TRANSPORTE</v>
          </cell>
          <cell r="C555">
            <v>3106.8952000000004</v>
          </cell>
          <cell r="D555">
            <v>8312.0208600000005</v>
          </cell>
          <cell r="E555">
            <v>0</v>
          </cell>
          <cell r="F555">
            <v>11418.916060000001</v>
          </cell>
          <cell r="I555">
            <v>8312.0208600000005</v>
          </cell>
        </row>
        <row r="556">
          <cell r="A556">
            <v>51112508</v>
          </cell>
          <cell r="B556" t="str">
            <v>SEGUROS DE RESPONSABILIDAD CIVIL</v>
          </cell>
          <cell r="C556">
            <v>51884.67282</v>
          </cell>
          <cell r="D556">
            <v>22747.159379999997</v>
          </cell>
          <cell r="E556">
            <v>0</v>
          </cell>
          <cell r="F556">
            <v>74631.832200000004</v>
          </cell>
          <cell r="I556">
            <v>22747.159379999997</v>
          </cell>
        </row>
        <row r="557">
          <cell r="A557">
            <v>51112510</v>
          </cell>
          <cell r="B557" t="str">
            <v>SEGUROS DE DANOS COMBINADOS</v>
          </cell>
          <cell r="C557">
            <v>10342.6054</v>
          </cell>
          <cell r="D557">
            <v>7340.9457300000004</v>
          </cell>
          <cell r="E557">
            <v>0</v>
          </cell>
          <cell r="F557">
            <v>17683.55113</v>
          </cell>
          <cell r="I557">
            <v>7340.9457300000004</v>
          </cell>
        </row>
        <row r="558">
          <cell r="A558">
            <v>51112512</v>
          </cell>
          <cell r="B558" t="str">
            <v>SEGUROS DE INFIDELIDAD Y RIESGO FINANCIE</v>
          </cell>
          <cell r="C558">
            <v>0</v>
          </cell>
          <cell r="D558">
            <v>31044.516660000001</v>
          </cell>
          <cell r="E558">
            <v>0</v>
          </cell>
          <cell r="F558">
            <v>31044.516660000001</v>
          </cell>
          <cell r="I558">
            <v>31044.516660000001</v>
          </cell>
        </row>
        <row r="559">
          <cell r="A559">
            <v>511133</v>
          </cell>
          <cell r="B559" t="str">
            <v>SEGURIDAD INDUSTRIAL</v>
          </cell>
          <cell r="C559">
            <v>18818.897000000001</v>
          </cell>
          <cell r="D559">
            <v>12222.944</v>
          </cell>
          <cell r="E559">
            <v>0</v>
          </cell>
          <cell r="F559">
            <v>31041.841</v>
          </cell>
          <cell r="I559">
            <v>12222.944</v>
          </cell>
        </row>
        <row r="560">
          <cell r="A560">
            <v>511140</v>
          </cell>
          <cell r="B560" t="str">
            <v>CONTRATOS DE ADMINISTRACION</v>
          </cell>
          <cell r="C560">
            <v>42021</v>
          </cell>
          <cell r="D560">
            <v>0</v>
          </cell>
          <cell r="E560">
            <v>0</v>
          </cell>
          <cell r="F560">
            <v>42021</v>
          </cell>
          <cell r="I560">
            <v>0</v>
          </cell>
        </row>
        <row r="561">
          <cell r="A561">
            <v>51114001</v>
          </cell>
          <cell r="B561" t="str">
            <v>CONTRATOS OUTSOURCING</v>
          </cell>
          <cell r="C561">
            <v>42021</v>
          </cell>
          <cell r="D561">
            <v>0</v>
          </cell>
          <cell r="E561">
            <v>0</v>
          </cell>
          <cell r="F561">
            <v>42021</v>
          </cell>
          <cell r="I561">
            <v>0</v>
          </cell>
        </row>
        <row r="562">
          <cell r="A562">
            <v>511146</v>
          </cell>
          <cell r="B562" t="str">
            <v>COMBUSTIBLES Y LUBRICANTES</v>
          </cell>
          <cell r="C562">
            <v>3674.6419999999998</v>
          </cell>
          <cell r="D562">
            <v>920</v>
          </cell>
          <cell r="E562">
            <v>0</v>
          </cell>
          <cell r="F562">
            <v>4594.6419999999998</v>
          </cell>
          <cell r="I562">
            <v>920</v>
          </cell>
        </row>
        <row r="563">
          <cell r="A563">
            <v>511149</v>
          </cell>
          <cell r="B563" t="str">
            <v>SERVICIOS DE ASEO Y CAFETERIA</v>
          </cell>
          <cell r="C563">
            <v>14875.624</v>
          </cell>
          <cell r="D563">
            <v>1219.211</v>
          </cell>
          <cell r="E563">
            <v>0</v>
          </cell>
          <cell r="F563">
            <v>16094.834999999999</v>
          </cell>
          <cell r="I563">
            <v>1219.211</v>
          </cell>
        </row>
        <row r="564">
          <cell r="A564">
            <v>511150</v>
          </cell>
          <cell r="B564" t="str">
            <v>PROCESAMIENTO DE INFORMACION</v>
          </cell>
          <cell r="C564">
            <v>39779.11</v>
          </cell>
          <cell r="D564">
            <v>0</v>
          </cell>
          <cell r="E564">
            <v>0</v>
          </cell>
          <cell r="F564">
            <v>39779.11</v>
          </cell>
          <cell r="I564">
            <v>0</v>
          </cell>
        </row>
        <row r="565">
          <cell r="A565">
            <v>511161</v>
          </cell>
          <cell r="B565" t="str">
            <v>RELACIONES PUBLICAS</v>
          </cell>
          <cell r="C565">
            <v>3857.7</v>
          </cell>
          <cell r="D565">
            <v>670</v>
          </cell>
          <cell r="E565">
            <v>0</v>
          </cell>
          <cell r="F565">
            <v>4527.7</v>
          </cell>
          <cell r="I565">
            <v>670</v>
          </cell>
        </row>
        <row r="566">
          <cell r="A566">
            <v>511164</v>
          </cell>
          <cell r="B566" t="str">
            <v>GASTOS LEGALES</v>
          </cell>
          <cell r="C566">
            <v>174523.592</v>
          </cell>
          <cell r="D566">
            <v>271.64</v>
          </cell>
          <cell r="E566">
            <v>0</v>
          </cell>
          <cell r="F566">
            <v>174795.23199999999</v>
          </cell>
          <cell r="I566">
            <v>271.64</v>
          </cell>
        </row>
        <row r="567">
          <cell r="A567">
            <v>511190</v>
          </cell>
          <cell r="B567" t="str">
            <v>OTROS GASTOS GENERALES</v>
          </cell>
          <cell r="C567">
            <v>21078.231909999999</v>
          </cell>
          <cell r="D567">
            <v>11312.86418</v>
          </cell>
          <cell r="E567">
            <v>1.9E-2</v>
          </cell>
          <cell r="F567">
            <v>32391.077089999999</v>
          </cell>
          <cell r="I567">
            <v>11312.84518</v>
          </cell>
        </row>
        <row r="568">
          <cell r="A568">
            <v>5120</v>
          </cell>
          <cell r="B568" t="str">
            <v>IMPUESTOS CONTRIBUCIONES Y TASAS</v>
          </cell>
          <cell r="C568">
            <v>1299336.92457</v>
          </cell>
          <cell r="D568">
            <v>277648.32643000002</v>
          </cell>
          <cell r="E568">
            <v>111865.88834</v>
          </cell>
          <cell r="F568">
            <v>1465119.3626600001</v>
          </cell>
          <cell r="I568">
            <v>165782.43809000001</v>
          </cell>
        </row>
        <row r="569">
          <cell r="A569">
            <v>512001</v>
          </cell>
          <cell r="B569" t="str">
            <v>IMPUESTO PREDIAL</v>
          </cell>
          <cell r="C569">
            <v>15233.688</v>
          </cell>
          <cell r="D569">
            <v>0</v>
          </cell>
          <cell r="E569">
            <v>0</v>
          </cell>
          <cell r="F569">
            <v>15233.688</v>
          </cell>
          <cell r="G569">
            <v>15233.688</v>
          </cell>
          <cell r="I569">
            <v>0</v>
          </cell>
        </row>
        <row r="570">
          <cell r="A570">
            <v>512002</v>
          </cell>
          <cell r="B570" t="str">
            <v>CUOTA DE FISCALIZACION Y AUDITAJE</v>
          </cell>
          <cell r="C570">
            <v>423195.11200000002</v>
          </cell>
          <cell r="D570">
            <v>105798.77800000001</v>
          </cell>
          <cell r="E570">
            <v>0</v>
          </cell>
          <cell r="F570">
            <v>528993.89</v>
          </cell>
          <cell r="I570">
            <v>105798.77800000001</v>
          </cell>
        </row>
        <row r="571">
          <cell r="A571">
            <v>512008</v>
          </cell>
          <cell r="B571" t="str">
            <v>SANCIONES</v>
          </cell>
          <cell r="C571">
            <v>521.35</v>
          </cell>
          <cell r="D571">
            <v>0</v>
          </cell>
          <cell r="E571">
            <v>0</v>
          </cell>
          <cell r="F571">
            <v>521.35</v>
          </cell>
          <cell r="I571">
            <v>0</v>
          </cell>
        </row>
        <row r="572">
          <cell r="A572">
            <v>512009</v>
          </cell>
          <cell r="B572" t="str">
            <v>IMPUESTO DE INDUSTRIA Y COMERCIO</v>
          </cell>
          <cell r="C572">
            <v>5874.3419999999996</v>
          </cell>
          <cell r="D572">
            <v>0</v>
          </cell>
          <cell r="E572">
            <v>0</v>
          </cell>
          <cell r="F572">
            <v>5874.3419999999996</v>
          </cell>
          <cell r="I572">
            <v>0</v>
          </cell>
        </row>
        <row r="573">
          <cell r="A573">
            <v>512023</v>
          </cell>
          <cell r="B573" t="str">
            <v>IMPUESTO AL PATRIMONIO</v>
          </cell>
          <cell r="C573">
            <v>0</v>
          </cell>
          <cell r="D573">
            <v>0</v>
          </cell>
          <cell r="E573">
            <v>0</v>
          </cell>
          <cell r="F573">
            <v>0</v>
          </cell>
          <cell r="I573">
            <v>0</v>
          </cell>
        </row>
        <row r="574">
          <cell r="A574">
            <v>512024</v>
          </cell>
          <cell r="B574" t="str">
            <v>GRAVAMEN A LOS MOVIMIENTOS FINANCIEROS</v>
          </cell>
          <cell r="C574">
            <v>722018.02957000001</v>
          </cell>
          <cell r="D574">
            <v>171849.54843</v>
          </cell>
          <cell r="E574">
            <v>111865.88834</v>
          </cell>
          <cell r="F574">
            <v>782001.68965999992</v>
          </cell>
          <cell r="I574">
            <v>59983.66008999999</v>
          </cell>
        </row>
        <row r="575">
          <cell r="A575">
            <v>512026</v>
          </cell>
          <cell r="B575" t="str">
            <v>CONTRIBUCIONES</v>
          </cell>
          <cell r="C575">
            <v>132494.40299999999</v>
          </cell>
          <cell r="D575">
            <v>0</v>
          </cell>
          <cell r="E575">
            <v>0</v>
          </cell>
          <cell r="F575">
            <v>132494.40299999999</v>
          </cell>
          <cell r="I575">
            <v>0</v>
          </cell>
        </row>
        <row r="576">
          <cell r="A576">
            <v>51202602</v>
          </cell>
          <cell r="B576" t="str">
            <v>CONTRIBUCIONES CREG</v>
          </cell>
          <cell r="C576">
            <v>115064.40300000001</v>
          </cell>
          <cell r="D576">
            <v>0</v>
          </cell>
          <cell r="E576">
            <v>0</v>
          </cell>
          <cell r="F576">
            <v>115064.40300000001</v>
          </cell>
          <cell r="I576">
            <v>0</v>
          </cell>
        </row>
        <row r="577">
          <cell r="A577">
            <v>51202604</v>
          </cell>
          <cell r="B577" t="str">
            <v>OTRAS CONTRIBUCIONES</v>
          </cell>
          <cell r="C577">
            <v>17430</v>
          </cell>
          <cell r="D577">
            <v>0</v>
          </cell>
          <cell r="E577">
            <v>0</v>
          </cell>
          <cell r="F577">
            <v>17430</v>
          </cell>
          <cell r="I577">
            <v>0</v>
          </cell>
        </row>
        <row r="578">
          <cell r="A578">
            <v>53</v>
          </cell>
          <cell r="B578" t="str">
            <v>PROVISIONES DEPRECIACIONES Y AMORTIZACIO</v>
          </cell>
          <cell r="C578">
            <v>5781341.26841</v>
          </cell>
          <cell r="D578">
            <v>1142455.6700899999</v>
          </cell>
          <cell r="E578">
            <v>2749096.639</v>
          </cell>
          <cell r="F578">
            <v>4174700.2995000002</v>
          </cell>
          <cell r="I578">
            <v>-1606640.9689100001</v>
          </cell>
        </row>
        <row r="579">
          <cell r="A579">
            <v>5302</v>
          </cell>
          <cell r="B579" t="str">
            <v>PROVISION PARA PROTECCION DE INVERSIONES</v>
          </cell>
          <cell r="C579">
            <v>448.90595999999999</v>
          </cell>
          <cell r="D579">
            <v>0</v>
          </cell>
          <cell r="E579">
            <v>0</v>
          </cell>
          <cell r="F579">
            <v>448.90595999999999</v>
          </cell>
          <cell r="I579">
            <v>0</v>
          </cell>
        </row>
        <row r="580">
          <cell r="A580">
            <v>530234</v>
          </cell>
          <cell r="B580" t="str">
            <v>INVERSIONES PATRIMONIALES EN ENTIDADES N</v>
          </cell>
          <cell r="C580">
            <v>448.90595999999999</v>
          </cell>
          <cell r="D580">
            <v>0</v>
          </cell>
          <cell r="E580">
            <v>0</v>
          </cell>
          <cell r="F580">
            <v>448.90595999999999</v>
          </cell>
          <cell r="I580">
            <v>0</v>
          </cell>
        </row>
        <row r="581">
          <cell r="A581">
            <v>5304</v>
          </cell>
          <cell r="B581" t="str">
            <v>PROVISION PARA DEUDORES</v>
          </cell>
          <cell r="C581">
            <v>1598232.9995799998</v>
          </cell>
          <cell r="D581">
            <v>152314.147</v>
          </cell>
          <cell r="E581">
            <v>1140308.352</v>
          </cell>
          <cell r="F581">
            <v>610238.79457999999</v>
          </cell>
          <cell r="I581">
            <v>-987994.20499999996</v>
          </cell>
        </row>
        <row r="582">
          <cell r="A582">
            <v>530414</v>
          </cell>
          <cell r="B582" t="str">
            <v>SERVICIO DE ENERGIA</v>
          </cell>
          <cell r="C582">
            <v>1598232.9995799998</v>
          </cell>
          <cell r="D582">
            <v>152314.147</v>
          </cell>
          <cell r="E582">
            <v>1140308.352</v>
          </cell>
          <cell r="F582">
            <v>610238.79457999999</v>
          </cell>
          <cell r="I582">
            <v>-987994.20499999996</v>
          </cell>
        </row>
        <row r="583">
          <cell r="A583">
            <v>53041401</v>
          </cell>
          <cell r="B583" t="str">
            <v>PROVISION CUENTAS POR COBRAR ENERGIA</v>
          </cell>
          <cell r="C583">
            <v>1262503</v>
          </cell>
          <cell r="D583">
            <v>139239</v>
          </cell>
          <cell r="E583">
            <v>1017932.352</v>
          </cell>
          <cell r="F583">
            <v>383809.64799999999</v>
          </cell>
          <cell r="I583">
            <v>-878693.35199999996</v>
          </cell>
        </row>
        <row r="584">
          <cell r="A584">
            <v>53041402</v>
          </cell>
          <cell r="B584" t="str">
            <v>PROVISION OTRAS CUENTAS POR COBRAR</v>
          </cell>
          <cell r="C584">
            <v>335729.99958</v>
          </cell>
          <cell r="D584">
            <v>13075.147000000001</v>
          </cell>
          <cell r="E584">
            <v>122376</v>
          </cell>
          <cell r="F584">
            <v>226429.14658</v>
          </cell>
          <cell r="I584">
            <v>-109300.853</v>
          </cell>
        </row>
        <row r="585">
          <cell r="A585">
            <v>5313</v>
          </cell>
          <cell r="B585" t="str">
            <v>PROVISION PARA OBLIGACIONES FISCALES</v>
          </cell>
          <cell r="C585">
            <v>2560497.8332199999</v>
          </cell>
          <cell r="D585">
            <v>880223.54885000002</v>
          </cell>
          <cell r="E585">
            <v>1556908.8922899999</v>
          </cell>
          <cell r="F585">
            <v>1883812.4897799999</v>
          </cell>
          <cell r="I585">
            <v>-676685.34343999985</v>
          </cell>
        </row>
        <row r="586">
          <cell r="A586">
            <v>531301</v>
          </cell>
          <cell r="B586" t="str">
            <v>IMPUESTO DE RENTA Y COMPLEMENTARIOS</v>
          </cell>
          <cell r="C586">
            <v>1556908.8922899999</v>
          </cell>
          <cell r="D586">
            <v>644524.53720000002</v>
          </cell>
          <cell r="E586">
            <v>1556908.8922899999</v>
          </cell>
          <cell r="F586">
            <v>644524.53720000002</v>
          </cell>
          <cell r="I586">
            <v>-912384.35508999985</v>
          </cell>
        </row>
        <row r="587">
          <cell r="A587">
            <v>531302</v>
          </cell>
          <cell r="B587" t="str">
            <v>IMPUESTO INDUSTRIA Y COMERCIO</v>
          </cell>
          <cell r="C587">
            <v>1003588.9409299999</v>
          </cell>
          <cell r="D587">
            <v>235699.01165</v>
          </cell>
          <cell r="E587">
            <v>0</v>
          </cell>
          <cell r="F587">
            <v>1239287.9525799998</v>
          </cell>
          <cell r="I587">
            <v>235699.01165</v>
          </cell>
        </row>
        <row r="588">
          <cell r="A588">
            <v>5314</v>
          </cell>
          <cell r="B588" t="str">
            <v>PROVISION PARA CONTINGENCIAS</v>
          </cell>
          <cell r="C588">
            <v>1358786.5805299999</v>
          </cell>
          <cell r="D588">
            <v>0</v>
          </cell>
          <cell r="E588">
            <v>0</v>
          </cell>
          <cell r="F588">
            <v>1358786.5805299999</v>
          </cell>
          <cell r="I588">
            <v>0</v>
          </cell>
        </row>
        <row r="589">
          <cell r="A589">
            <v>531401</v>
          </cell>
          <cell r="B589" t="str">
            <v>LITIGIOS Y DEMANDAS</v>
          </cell>
          <cell r="C589">
            <v>1358786.5805299999</v>
          </cell>
          <cell r="D589">
            <v>0</v>
          </cell>
          <cell r="E589">
            <v>0</v>
          </cell>
          <cell r="F589">
            <v>1358786.5805299999</v>
          </cell>
          <cell r="I589">
            <v>0</v>
          </cell>
        </row>
        <row r="590">
          <cell r="A590">
            <v>5330</v>
          </cell>
          <cell r="B590" t="str">
            <v>DEPRECIACION DE PROPIEDADES PLANTA Y EQU</v>
          </cell>
          <cell r="C590">
            <v>259364.88965999999</v>
          </cell>
          <cell r="D590">
            <v>108999.18616</v>
          </cell>
          <cell r="E590">
            <v>51879.39471</v>
          </cell>
          <cell r="F590">
            <v>316484.68111</v>
          </cell>
          <cell r="I590">
            <v>57119.791449999997</v>
          </cell>
        </row>
        <row r="591">
          <cell r="A591">
            <v>533001</v>
          </cell>
          <cell r="B591" t="str">
            <v>EDIFICACIONES</v>
          </cell>
          <cell r="C591">
            <v>68294.95981</v>
          </cell>
          <cell r="D591">
            <v>30586.514500000001</v>
          </cell>
          <cell r="E591">
            <v>14013.14791</v>
          </cell>
          <cell r="F591">
            <v>84868.326400000005</v>
          </cell>
          <cell r="I591">
            <v>16573.366590000001</v>
          </cell>
        </row>
        <row r="592">
          <cell r="A592">
            <v>533002</v>
          </cell>
          <cell r="B592" t="str">
            <v>PLANTAS DUCTOS Y TUNELES</v>
          </cell>
          <cell r="C592">
            <v>0</v>
          </cell>
          <cell r="D592">
            <v>126.51419</v>
          </cell>
          <cell r="E592">
            <v>0</v>
          </cell>
          <cell r="F592">
            <v>126.51419</v>
          </cell>
          <cell r="I592">
            <v>126.51419</v>
          </cell>
        </row>
        <row r="593">
          <cell r="A593">
            <v>533003</v>
          </cell>
          <cell r="B593" t="str">
            <v>REDES LINEAS Y CABLES</v>
          </cell>
          <cell r="C593">
            <v>0</v>
          </cell>
          <cell r="D593">
            <v>615.96457000000009</v>
          </cell>
          <cell r="E593">
            <v>0</v>
          </cell>
          <cell r="F593">
            <v>615.96457000000009</v>
          </cell>
          <cell r="I593">
            <v>615.96457000000009</v>
          </cell>
        </row>
        <row r="594">
          <cell r="A594">
            <v>533004</v>
          </cell>
          <cell r="B594" t="str">
            <v>MAQUINARIA Y EQUIPO</v>
          </cell>
          <cell r="C594">
            <v>2981.6463399999998</v>
          </cell>
          <cell r="D594">
            <v>837.22654</v>
          </cell>
          <cell r="E594">
            <v>0</v>
          </cell>
          <cell r="F594">
            <v>3818.8728799999999</v>
          </cell>
          <cell r="I594">
            <v>837.22654</v>
          </cell>
        </row>
        <row r="595">
          <cell r="A595">
            <v>533006</v>
          </cell>
          <cell r="B595" t="str">
            <v>MUEBLES ENSERES Y EQUIPO DE OFICINA</v>
          </cell>
          <cell r="C595">
            <v>46316.974419999999</v>
          </cell>
          <cell r="D595">
            <v>11305.14493</v>
          </cell>
          <cell r="E595">
            <v>4557.15146</v>
          </cell>
          <cell r="F595">
            <v>53064.96789</v>
          </cell>
          <cell r="I595">
            <v>6747.9934700000003</v>
          </cell>
        </row>
        <row r="596">
          <cell r="A596">
            <v>533007</v>
          </cell>
          <cell r="B596" t="str">
            <v>EQUIPO DE COMUNICACION Y COMPUTACION</v>
          </cell>
          <cell r="C596">
            <v>133490.57246999998</v>
          </cell>
          <cell r="D596">
            <v>63637.43894</v>
          </cell>
          <cell r="E596">
            <v>33309.09534</v>
          </cell>
          <cell r="F596">
            <v>163818.91607000001</v>
          </cell>
          <cell r="I596">
            <v>30328.3436</v>
          </cell>
        </row>
        <row r="597">
          <cell r="A597">
            <v>533008</v>
          </cell>
          <cell r="B597" t="str">
            <v>EQUIPO  DE TRANSPORTE TRACCION Y ELEVACI</v>
          </cell>
          <cell r="C597">
            <v>8280.7366199999997</v>
          </cell>
          <cell r="D597">
            <v>1890.38249</v>
          </cell>
          <cell r="E597">
            <v>0</v>
          </cell>
          <cell r="F597">
            <v>10171.11911</v>
          </cell>
          <cell r="I597">
            <v>1890.38249</v>
          </cell>
        </row>
        <row r="598">
          <cell r="A598">
            <v>5344</v>
          </cell>
          <cell r="B598" t="str">
            <v>AMORTIZACION DE BIENES ENTREGADOS A TERC</v>
          </cell>
          <cell r="C598">
            <v>4010.0594599999999</v>
          </cell>
          <cell r="D598">
            <v>918.78808000000004</v>
          </cell>
          <cell r="E598">
            <v>0</v>
          </cell>
          <cell r="F598">
            <v>4928.8475399999998</v>
          </cell>
          <cell r="I598">
            <v>918.78808000000004</v>
          </cell>
        </row>
        <row r="599">
          <cell r="A599">
            <v>534405</v>
          </cell>
          <cell r="B599" t="str">
            <v>BIENES MUEBLES ENTREGADOS EN COMODATO</v>
          </cell>
          <cell r="C599">
            <v>3675.1523200000001</v>
          </cell>
          <cell r="D599">
            <v>918.78808000000004</v>
          </cell>
          <cell r="E599">
            <v>0</v>
          </cell>
          <cell r="F599">
            <v>4593.9404000000004</v>
          </cell>
          <cell r="I599">
            <v>918.78808000000004</v>
          </cell>
        </row>
        <row r="600">
          <cell r="A600">
            <v>53440502</v>
          </cell>
          <cell r="B600" t="str">
            <v>MUEBLES Y ENSERES</v>
          </cell>
          <cell r="C600">
            <v>3675.1523200000001</v>
          </cell>
          <cell r="D600">
            <v>918.78808000000004</v>
          </cell>
          <cell r="E600">
            <v>0</v>
          </cell>
          <cell r="F600">
            <v>4593.9404000000004</v>
          </cell>
          <cell r="I600">
            <v>918.78808000000004</v>
          </cell>
        </row>
        <row r="601">
          <cell r="A601">
            <v>53440503</v>
          </cell>
          <cell r="B601" t="str">
            <v>EQUIPOS DE COMUNICACION</v>
          </cell>
          <cell r="C601">
            <v>0</v>
          </cell>
          <cell r="D601">
            <v>0</v>
          </cell>
          <cell r="E601">
            <v>0</v>
          </cell>
          <cell r="F601">
            <v>0</v>
          </cell>
          <cell r="I601">
            <v>0</v>
          </cell>
        </row>
        <row r="602">
          <cell r="A602">
            <v>534406</v>
          </cell>
          <cell r="B602" t="str">
            <v>BIENES INMUEBLES ENTREGADOS EN COMODATO</v>
          </cell>
          <cell r="C602">
            <v>334.90714000000003</v>
          </cell>
          <cell r="D602">
            <v>0</v>
          </cell>
          <cell r="E602">
            <v>0</v>
          </cell>
          <cell r="F602">
            <v>334.90714000000003</v>
          </cell>
          <cell r="I602">
            <v>0</v>
          </cell>
        </row>
        <row r="603">
          <cell r="A603">
            <v>53440602</v>
          </cell>
          <cell r="B603" t="str">
            <v>EDIFICACIONES</v>
          </cell>
          <cell r="C603">
            <v>334.90714000000003</v>
          </cell>
          <cell r="D603">
            <v>0</v>
          </cell>
          <cell r="E603">
            <v>0</v>
          </cell>
          <cell r="F603">
            <v>334.90714000000003</v>
          </cell>
          <cell r="I603">
            <v>0</v>
          </cell>
        </row>
        <row r="604">
          <cell r="A604">
            <v>58</v>
          </cell>
          <cell r="B604" t="str">
            <v>OTROS GASTOS</v>
          </cell>
          <cell r="C604">
            <v>2518337.1166900001</v>
          </cell>
          <cell r="D604">
            <v>2222414.11889</v>
          </cell>
          <cell r="E604">
            <v>1854351.5597699999</v>
          </cell>
          <cell r="F604">
            <v>2886399.6758099999</v>
          </cell>
          <cell r="I604">
            <v>368062.55912000011</v>
          </cell>
        </row>
        <row r="605">
          <cell r="A605">
            <v>5801</v>
          </cell>
          <cell r="B605" t="str">
            <v>INTERESES</v>
          </cell>
          <cell r="C605">
            <v>842716.66599999997</v>
          </cell>
          <cell r="D605">
            <v>584687.5</v>
          </cell>
          <cell r="E605">
            <v>0</v>
          </cell>
          <cell r="F605">
            <v>1427404.166</v>
          </cell>
          <cell r="I605">
            <v>584687.5</v>
          </cell>
        </row>
        <row r="606">
          <cell r="A606">
            <v>580142</v>
          </cell>
          <cell r="B606" t="str">
            <v>OPERACIONES DE FINANCIAM EXTERNAS DE LP</v>
          </cell>
          <cell r="C606">
            <v>842716.66599999997</v>
          </cell>
          <cell r="D606">
            <v>584687.5</v>
          </cell>
          <cell r="E606">
            <v>0</v>
          </cell>
          <cell r="F606">
            <v>1427404.166</v>
          </cell>
          <cell r="I606">
            <v>584687.5</v>
          </cell>
        </row>
        <row r="607">
          <cell r="A607">
            <v>58014201</v>
          </cell>
          <cell r="B607" t="str">
            <v>BANCOLOMBIA</v>
          </cell>
          <cell r="C607">
            <v>842716.66599999997</v>
          </cell>
          <cell r="D607">
            <v>584687.5</v>
          </cell>
          <cell r="E607">
            <v>0</v>
          </cell>
          <cell r="F607">
            <v>1427404.166</v>
          </cell>
          <cell r="I607">
            <v>584687.5</v>
          </cell>
        </row>
        <row r="608">
          <cell r="A608">
            <v>5802</v>
          </cell>
          <cell r="B608" t="str">
            <v>COMISIONES</v>
          </cell>
          <cell r="C608">
            <v>1054372.4933</v>
          </cell>
          <cell r="D608">
            <v>164340.06829</v>
          </cell>
          <cell r="E608">
            <v>428093.28102999995</v>
          </cell>
          <cell r="F608">
            <v>790619.28055999998</v>
          </cell>
          <cell r="I608">
            <v>-263753.21273999999</v>
          </cell>
        </row>
        <row r="609">
          <cell r="A609">
            <v>580238</v>
          </cell>
          <cell r="B609" t="str">
            <v>COMISIONES Y OTROS GASTOS BANCARIOS</v>
          </cell>
          <cell r="C609">
            <v>1054372.4933</v>
          </cell>
          <cell r="D609">
            <v>164340.06829</v>
          </cell>
          <cell r="E609">
            <v>428093.28102999995</v>
          </cell>
          <cell r="F609">
            <v>790619.28055999998</v>
          </cell>
          <cell r="I609">
            <v>-263753.21273999999</v>
          </cell>
        </row>
        <row r="610">
          <cell r="A610">
            <v>5805</v>
          </cell>
          <cell r="B610" t="str">
            <v>FINANCIEROS</v>
          </cell>
          <cell r="C610">
            <v>11667.68174</v>
          </cell>
          <cell r="D610">
            <v>1366118.21169</v>
          </cell>
          <cell r="E610">
            <v>1329607.2606500001</v>
          </cell>
          <cell r="F610">
            <v>48178.63278</v>
          </cell>
          <cell r="I610">
            <v>36510.951039999956</v>
          </cell>
        </row>
        <row r="611">
          <cell r="A611">
            <v>580569</v>
          </cell>
          <cell r="B611" t="str">
            <v>PERDIDA VALORIZACION INVERSIONES TITULOS</v>
          </cell>
          <cell r="C611">
            <v>0</v>
          </cell>
          <cell r="D611">
            <v>428001.54102999996</v>
          </cell>
          <cell r="E611">
            <v>391490.59365</v>
          </cell>
          <cell r="F611">
            <v>36510.947380000005</v>
          </cell>
          <cell r="I611">
            <v>36510.947379999969</v>
          </cell>
        </row>
        <row r="612">
          <cell r="A612">
            <v>580590</v>
          </cell>
          <cell r="B612" t="str">
            <v>OTROS GASTOS FINANCIEROS</v>
          </cell>
          <cell r="C612">
            <v>11667.68174</v>
          </cell>
          <cell r="D612">
            <v>938116.67065999995</v>
          </cell>
          <cell r="E612">
            <v>938116.66700000002</v>
          </cell>
          <cell r="F612">
            <v>11667.6854</v>
          </cell>
          <cell r="I612">
            <v>3.6599999293684959E-3</v>
          </cell>
        </row>
        <row r="613">
          <cell r="A613">
            <v>5808</v>
          </cell>
          <cell r="B613" t="str">
            <v>OTROS GASTOS ORDINARIOS</v>
          </cell>
          <cell r="C613">
            <v>32043.370159999999</v>
          </cell>
          <cell r="D613">
            <v>44657.434399999998</v>
          </cell>
          <cell r="E613">
            <v>40798.348579999998</v>
          </cell>
          <cell r="F613">
            <v>35902.455979999999</v>
          </cell>
          <cell r="I613">
            <v>3859.0858200000002</v>
          </cell>
        </row>
        <row r="614">
          <cell r="A614">
            <v>580802</v>
          </cell>
          <cell r="B614" t="str">
            <v>PERDIDA EN BAJA DE ACTIVOS</v>
          </cell>
          <cell r="C614">
            <v>14103.72298</v>
          </cell>
          <cell r="D614">
            <v>37293.185400000002</v>
          </cell>
          <cell r="E614">
            <v>37292.3194</v>
          </cell>
          <cell r="F614">
            <v>14104.58898</v>
          </cell>
          <cell r="I614">
            <v>0.86600000000180444</v>
          </cell>
        </row>
        <row r="615">
          <cell r="A615">
            <v>580803</v>
          </cell>
          <cell r="B615" t="str">
            <v>IMPUESTOS ASUMIDOS</v>
          </cell>
          <cell r="C615">
            <v>17939.64718</v>
          </cell>
          <cell r="D615">
            <v>7364.2489999999998</v>
          </cell>
          <cell r="E615">
            <v>3506.02918</v>
          </cell>
          <cell r="F615">
            <v>21797.866999999998</v>
          </cell>
          <cell r="I615">
            <v>3858.2198199999998</v>
          </cell>
        </row>
        <row r="616">
          <cell r="A616">
            <v>5810</v>
          </cell>
          <cell r="B616" t="str">
            <v>EXTRAORDINARIOS</v>
          </cell>
          <cell r="C616">
            <v>577536.90549000003</v>
          </cell>
          <cell r="D616">
            <v>62610.90451</v>
          </cell>
          <cell r="E616">
            <v>55852.66951</v>
          </cell>
          <cell r="F616">
            <v>584295.14049000002</v>
          </cell>
          <cell r="I616">
            <v>6758.2350000000006</v>
          </cell>
        </row>
        <row r="617">
          <cell r="A617">
            <v>581090</v>
          </cell>
          <cell r="B617" t="str">
            <v>OTROS GASTOS EXTRAORDINARIOS</v>
          </cell>
          <cell r="C617">
            <v>577536.90549000003</v>
          </cell>
          <cell r="D617">
            <v>62610.90451</v>
          </cell>
          <cell r="E617">
            <v>55852.66951</v>
          </cell>
          <cell r="F617">
            <v>584295.14049000002</v>
          </cell>
          <cell r="I617">
            <v>6758.2350000000006</v>
          </cell>
        </row>
        <row r="618">
          <cell r="A618">
            <v>58109001</v>
          </cell>
          <cell r="B618" t="str">
            <v>INDEMNIZACIONES A TERCEROS POR SINIESTRO</v>
          </cell>
          <cell r="C618">
            <v>19990.606500000002</v>
          </cell>
          <cell r="D618">
            <v>1872.7</v>
          </cell>
          <cell r="E618">
            <v>0</v>
          </cell>
          <cell r="F618">
            <v>21863.306499999999</v>
          </cell>
          <cell r="I618">
            <v>1872.7</v>
          </cell>
        </row>
        <row r="619">
          <cell r="A619">
            <v>58109002</v>
          </cell>
          <cell r="B619" t="str">
            <v>OTROS GASTOS EXTRAORDINARIOS</v>
          </cell>
          <cell r="C619">
            <v>557546.29899000004</v>
          </cell>
          <cell r="D619">
            <v>60738.204509999996</v>
          </cell>
          <cell r="E619">
            <v>55852.66951</v>
          </cell>
          <cell r="F619">
            <v>562431.83398999996</v>
          </cell>
          <cell r="I619">
            <v>4885.5349999999962</v>
          </cell>
        </row>
        <row r="620">
          <cell r="A620">
            <v>5815</v>
          </cell>
          <cell r="B620" t="str">
            <v>AJUSTE DE EJERCICIOS ANTERIORES</v>
          </cell>
          <cell r="C620">
            <v>0</v>
          </cell>
          <cell r="D620">
            <v>0</v>
          </cell>
          <cell r="E620">
            <v>0</v>
          </cell>
          <cell r="F620">
            <v>0</v>
          </cell>
          <cell r="I620">
            <v>0</v>
          </cell>
        </row>
        <row r="621">
          <cell r="A621">
            <v>581588</v>
          </cell>
          <cell r="B621" t="str">
            <v>GASTOS DE ADMINISTRACION</v>
          </cell>
          <cell r="C621">
            <v>0</v>
          </cell>
          <cell r="D621">
            <v>0</v>
          </cell>
          <cell r="E621">
            <v>0</v>
          </cell>
          <cell r="F621">
            <v>0</v>
          </cell>
          <cell r="I621">
            <v>0</v>
          </cell>
        </row>
        <row r="622">
          <cell r="A622">
            <v>581589</v>
          </cell>
          <cell r="B622" t="str">
            <v>GASTOS DE OPERACION</v>
          </cell>
          <cell r="C622">
            <v>0</v>
          </cell>
          <cell r="D622">
            <v>0</v>
          </cell>
          <cell r="E622">
            <v>0</v>
          </cell>
          <cell r="F622">
            <v>0</v>
          </cell>
          <cell r="I622">
            <v>0</v>
          </cell>
        </row>
        <row r="623">
          <cell r="A623">
            <v>6</v>
          </cell>
          <cell r="B623" t="str">
            <v>COSTO DE VENTAS</v>
          </cell>
          <cell r="C623">
            <v>94518586.37992999</v>
          </cell>
          <cell r="D623">
            <v>26459637.717459999</v>
          </cell>
          <cell r="E623">
            <v>38608.999490000002</v>
          </cell>
          <cell r="F623">
            <v>120939615.09789999</v>
          </cell>
          <cell r="I623">
            <v>26421028.717969999</v>
          </cell>
        </row>
        <row r="624">
          <cell r="A624">
            <v>62</v>
          </cell>
          <cell r="B624" t="str">
            <v>COSTO DE VENTA DE BIENES</v>
          </cell>
          <cell r="C624">
            <v>572735.83557</v>
          </cell>
          <cell r="D624">
            <v>211102.4093</v>
          </cell>
          <cell r="E624">
            <v>38608.999490000002</v>
          </cell>
          <cell r="F624">
            <v>745229.24537999998</v>
          </cell>
          <cell r="I624">
            <v>172493.40980999998</v>
          </cell>
        </row>
        <row r="625">
          <cell r="A625">
            <v>6210</v>
          </cell>
          <cell r="B625" t="str">
            <v>BIENES COMERCIALIZADOS</v>
          </cell>
          <cell r="C625">
            <v>572735.83557</v>
          </cell>
          <cell r="D625">
            <v>211102.4093</v>
          </cell>
          <cell r="E625">
            <v>38608.999490000002</v>
          </cell>
          <cell r="F625">
            <v>745229.24537999998</v>
          </cell>
          <cell r="I625">
            <v>172493.40980999998</v>
          </cell>
        </row>
        <row r="626">
          <cell r="A626">
            <v>621030</v>
          </cell>
          <cell r="B626" t="str">
            <v>MEDIDORES CABLE CONCENTRICO Y CONECTORES</v>
          </cell>
          <cell r="C626">
            <v>241630.52068000002</v>
          </cell>
          <cell r="D626">
            <v>88954.080879999994</v>
          </cell>
          <cell r="E626">
            <v>19225.686089999999</v>
          </cell>
          <cell r="F626">
            <v>311358.91547000001</v>
          </cell>
          <cell r="I626">
            <v>69728.394789999991</v>
          </cell>
        </row>
        <row r="627">
          <cell r="A627">
            <v>621031</v>
          </cell>
          <cell r="B627" t="str">
            <v>MEDIDORES CABLE CONCENTRICO Y CONECTORES</v>
          </cell>
          <cell r="C627">
            <v>83834.178</v>
          </cell>
          <cell r="D627">
            <v>0</v>
          </cell>
          <cell r="E627">
            <v>0</v>
          </cell>
          <cell r="F627">
            <v>83834.178</v>
          </cell>
          <cell r="I627">
            <v>0</v>
          </cell>
        </row>
        <row r="628">
          <cell r="A628">
            <v>621090</v>
          </cell>
          <cell r="B628" t="str">
            <v>OTRAS VENTAS DE BIENES COMERCIALIZADOS</v>
          </cell>
          <cell r="C628">
            <v>247271.13688999999</v>
          </cell>
          <cell r="D628">
            <v>122148.32842000001</v>
          </cell>
          <cell r="E628">
            <v>19383.313399999999</v>
          </cell>
          <cell r="F628">
            <v>350036.15191000002</v>
          </cell>
          <cell r="I628">
            <v>102765.01502000001</v>
          </cell>
        </row>
        <row r="629">
          <cell r="A629">
            <v>63</v>
          </cell>
          <cell r="B629" t="str">
            <v>COSTO DE VENTA DE SERVICIOS</v>
          </cell>
          <cell r="C629">
            <v>93945850.544359997</v>
          </cell>
          <cell r="D629">
            <v>26248535.30816</v>
          </cell>
          <cell r="E629">
            <v>0</v>
          </cell>
          <cell r="F629">
            <v>120194385.85252</v>
          </cell>
          <cell r="I629">
            <v>26248535.30816</v>
          </cell>
        </row>
        <row r="630">
          <cell r="A630">
            <v>6360</v>
          </cell>
          <cell r="B630" t="str">
            <v>SERVICIOS PUBLICOS</v>
          </cell>
          <cell r="C630">
            <v>93945850.544359997</v>
          </cell>
          <cell r="D630">
            <v>26248535.30816</v>
          </cell>
          <cell r="E630">
            <v>0</v>
          </cell>
          <cell r="F630">
            <v>120194385.85252</v>
          </cell>
          <cell r="I630">
            <v>26248535.30816</v>
          </cell>
        </row>
        <row r="631">
          <cell r="A631">
            <v>636001</v>
          </cell>
          <cell r="B631" t="str">
            <v>ENERGIA ELECTRICA</v>
          </cell>
          <cell r="C631">
            <v>93945850.544359997</v>
          </cell>
          <cell r="D631">
            <v>26248535.30816</v>
          </cell>
          <cell r="E631">
            <v>0</v>
          </cell>
          <cell r="F631">
            <v>120194385.85252</v>
          </cell>
          <cell r="I631">
            <v>26248535.30816</v>
          </cell>
        </row>
        <row r="632">
          <cell r="A632">
            <v>63600101</v>
          </cell>
          <cell r="B632" t="str">
            <v>CONST. Y MANTTO DE OBRAS DE TERCEROS</v>
          </cell>
          <cell r="C632">
            <v>0</v>
          </cell>
          <cell r="D632">
            <v>0</v>
          </cell>
          <cell r="E632">
            <v>0</v>
          </cell>
          <cell r="F632">
            <v>0</v>
          </cell>
          <cell r="I632">
            <v>0</v>
          </cell>
        </row>
        <row r="633">
          <cell r="A633">
            <v>63600199</v>
          </cell>
          <cell r="B633" t="str">
            <v>ENERGIA ELECTRICA</v>
          </cell>
          <cell r="C633">
            <v>93945850.544359997</v>
          </cell>
          <cell r="D633">
            <v>26248535.30816</v>
          </cell>
          <cell r="E633">
            <v>0</v>
          </cell>
          <cell r="F633">
            <v>120194385.85252</v>
          </cell>
          <cell r="I633">
            <v>26248535.30816</v>
          </cell>
        </row>
        <row r="634">
          <cell r="A634">
            <v>7</v>
          </cell>
          <cell r="B634" t="str">
            <v>COSTOS DE PRODUCCIÓN</v>
          </cell>
          <cell r="C634">
            <v>0</v>
          </cell>
          <cell r="D634">
            <v>44752378.169800006</v>
          </cell>
          <cell r="E634">
            <v>44752378.169800006</v>
          </cell>
          <cell r="F634">
            <v>0</v>
          </cell>
          <cell r="I634">
            <v>0</v>
          </cell>
        </row>
        <row r="635">
          <cell r="A635">
            <v>75</v>
          </cell>
          <cell r="B635" t="str">
            <v>SERVICIOS PÚBLICOS</v>
          </cell>
          <cell r="C635">
            <v>0</v>
          </cell>
          <cell r="D635">
            <v>44752378.169800006</v>
          </cell>
          <cell r="E635">
            <v>44752378.169800006</v>
          </cell>
          <cell r="F635">
            <v>0</v>
          </cell>
          <cell r="I635">
            <v>0</v>
          </cell>
        </row>
        <row r="636">
          <cell r="A636">
            <v>75010115</v>
          </cell>
          <cell r="B636" t="str">
            <v>TRASLADO COSTO DE ENERGIA ENTRE SUCURSA</v>
          </cell>
          <cell r="C636">
            <v>0</v>
          </cell>
          <cell r="D636">
            <v>0</v>
          </cell>
          <cell r="E636">
            <v>0</v>
          </cell>
          <cell r="F636">
            <v>0</v>
          </cell>
          <cell r="I636">
            <v>0</v>
          </cell>
        </row>
        <row r="637">
          <cell r="A637">
            <v>7505</v>
          </cell>
          <cell r="B637" t="str">
            <v>SERVICIOS PERSONALES</v>
          </cell>
          <cell r="C637">
            <v>6993568.8860100005</v>
          </cell>
          <cell r="D637">
            <v>1840520.87531</v>
          </cell>
          <cell r="E637">
            <v>3508.902</v>
          </cell>
          <cell r="F637">
            <v>8830580.8593199998</v>
          </cell>
          <cell r="I637">
            <v>1837011.97331</v>
          </cell>
        </row>
        <row r="638">
          <cell r="A638">
            <v>750501</v>
          </cell>
          <cell r="B638" t="str">
            <v>SUELDOS DE PERSONAL</v>
          </cell>
          <cell r="C638">
            <v>1534498.246</v>
          </cell>
          <cell r="D638">
            <v>432909.20299999998</v>
          </cell>
          <cell r="E638">
            <v>0</v>
          </cell>
          <cell r="F638">
            <v>1967407.449</v>
          </cell>
          <cell r="I638">
            <v>432909.20299999998</v>
          </cell>
        </row>
        <row r="639">
          <cell r="A639">
            <v>750503</v>
          </cell>
          <cell r="B639" t="str">
            <v>HORAS EXTRAS Y FESTIVOS</v>
          </cell>
          <cell r="C639">
            <v>210351.68</v>
          </cell>
          <cell r="D639">
            <v>65951.407999999996</v>
          </cell>
          <cell r="E639">
            <v>0</v>
          </cell>
          <cell r="F639">
            <v>276303.08799999999</v>
          </cell>
          <cell r="I639">
            <v>65951.407999999996</v>
          </cell>
        </row>
        <row r="640">
          <cell r="A640">
            <v>750505</v>
          </cell>
          <cell r="B640" t="str">
            <v>COSTOS DE REPRESENTACION</v>
          </cell>
          <cell r="C640">
            <v>0</v>
          </cell>
          <cell r="D640">
            <v>0</v>
          </cell>
          <cell r="E640">
            <v>0</v>
          </cell>
          <cell r="F640">
            <v>0</v>
          </cell>
          <cell r="I640">
            <v>0</v>
          </cell>
        </row>
        <row r="641">
          <cell r="A641">
            <v>750513</v>
          </cell>
          <cell r="B641" t="str">
            <v>PRIMA DE VACACIONES</v>
          </cell>
          <cell r="C641">
            <v>228275.12599999999</v>
          </cell>
          <cell r="D641">
            <v>65011.046999999999</v>
          </cell>
          <cell r="E641">
            <v>0</v>
          </cell>
          <cell r="F641">
            <v>293286.17300000001</v>
          </cell>
          <cell r="I641">
            <v>65011.046999999999</v>
          </cell>
        </row>
        <row r="642">
          <cell r="A642">
            <v>750515</v>
          </cell>
          <cell r="B642" t="str">
            <v>PRIMA EXTRALEGAL</v>
          </cell>
          <cell r="C642">
            <v>399481.46600000001</v>
          </cell>
          <cell r="D642">
            <v>113769.337</v>
          </cell>
          <cell r="E642">
            <v>0</v>
          </cell>
          <cell r="F642">
            <v>513250.80300000001</v>
          </cell>
          <cell r="I642">
            <v>113769.337</v>
          </cell>
        </row>
        <row r="643">
          <cell r="A643">
            <v>750518</v>
          </cell>
          <cell r="B643" t="str">
            <v>VACACIONES</v>
          </cell>
          <cell r="C643">
            <v>228275.12599999999</v>
          </cell>
          <cell r="D643">
            <v>65011.046999999999</v>
          </cell>
          <cell r="E643">
            <v>0</v>
          </cell>
          <cell r="F643">
            <v>293286.17300000001</v>
          </cell>
          <cell r="I643">
            <v>65011.046999999999</v>
          </cell>
        </row>
        <row r="644">
          <cell r="A644">
            <v>750520</v>
          </cell>
          <cell r="B644" t="str">
            <v>BONIFICACIONES</v>
          </cell>
          <cell r="C644">
            <v>303228.337</v>
          </cell>
          <cell r="D644">
            <v>53331.17</v>
          </cell>
          <cell r="E644">
            <v>0</v>
          </cell>
          <cell r="F644">
            <v>356559.50699999998</v>
          </cell>
          <cell r="I644">
            <v>53331.17</v>
          </cell>
        </row>
        <row r="645">
          <cell r="A645">
            <v>750522</v>
          </cell>
          <cell r="B645" t="str">
            <v>SUBSIDIO  DE ALIMENTACIÓN</v>
          </cell>
          <cell r="C645">
            <v>56670.294999999998</v>
          </cell>
          <cell r="D645">
            <v>14933.89</v>
          </cell>
          <cell r="E645">
            <v>0</v>
          </cell>
          <cell r="F645">
            <v>71604.184999999998</v>
          </cell>
          <cell r="I645">
            <v>14933.89</v>
          </cell>
        </row>
        <row r="646">
          <cell r="A646">
            <v>750523</v>
          </cell>
          <cell r="B646" t="str">
            <v>AUXILIO DE TRANSPORTE</v>
          </cell>
          <cell r="C646">
            <v>39958.49</v>
          </cell>
          <cell r="D646">
            <v>11098.44</v>
          </cell>
          <cell r="E646">
            <v>912.33</v>
          </cell>
          <cell r="F646">
            <v>50144.6</v>
          </cell>
          <cell r="I646">
            <v>10186.11</v>
          </cell>
        </row>
        <row r="647">
          <cell r="A647">
            <v>750524</v>
          </cell>
          <cell r="B647" t="str">
            <v>CESANTÍAS</v>
          </cell>
          <cell r="C647">
            <v>570687.82400000002</v>
          </cell>
          <cell r="D647">
            <v>162527.62899999999</v>
          </cell>
          <cell r="E647">
            <v>0</v>
          </cell>
          <cell r="F647">
            <v>733215.45299999998</v>
          </cell>
          <cell r="I647">
            <v>162527.62899999999</v>
          </cell>
        </row>
        <row r="648">
          <cell r="A648">
            <v>750525</v>
          </cell>
          <cell r="B648" t="str">
            <v>INTERESES A LAS CESANTÍAS</v>
          </cell>
          <cell r="C648">
            <v>152183.41699999999</v>
          </cell>
          <cell r="D648">
            <v>43340.695</v>
          </cell>
          <cell r="E648">
            <v>0</v>
          </cell>
          <cell r="F648">
            <v>195524.11199999999</v>
          </cell>
          <cell r="I648">
            <v>43340.695</v>
          </cell>
        </row>
        <row r="649">
          <cell r="A649">
            <v>750530</v>
          </cell>
          <cell r="B649" t="str">
            <v>CAPACITACIÓN, BIENESTAR SOCIAL Y ESTÍMULOS</v>
          </cell>
          <cell r="C649">
            <v>361896.95</v>
          </cell>
          <cell r="D649">
            <v>29270.728999999999</v>
          </cell>
          <cell r="E649">
            <v>0</v>
          </cell>
          <cell r="F649">
            <v>391167.679</v>
          </cell>
          <cell r="I649">
            <v>29270.728999999999</v>
          </cell>
        </row>
        <row r="650">
          <cell r="A650">
            <v>75053001</v>
          </cell>
          <cell r="B650" t="str">
            <v>CAPACITACION</v>
          </cell>
          <cell r="C650">
            <v>331298</v>
          </cell>
          <cell r="D650">
            <v>14046.398999999999</v>
          </cell>
          <cell r="E650">
            <v>0</v>
          </cell>
          <cell r="F650">
            <v>345344.39899999998</v>
          </cell>
          <cell r="I650">
            <v>14046.398999999999</v>
          </cell>
        </row>
        <row r="651">
          <cell r="A651">
            <v>75053002</v>
          </cell>
          <cell r="B651" t="str">
            <v>BIENESTAR SOCIAL</v>
          </cell>
          <cell r="C651">
            <v>30498.95</v>
          </cell>
          <cell r="D651">
            <v>15224.33</v>
          </cell>
          <cell r="E651">
            <v>0</v>
          </cell>
          <cell r="F651">
            <v>45723.28</v>
          </cell>
          <cell r="I651">
            <v>15224.33</v>
          </cell>
        </row>
        <row r="652">
          <cell r="A652">
            <v>75053003</v>
          </cell>
          <cell r="B652" t="str">
            <v>GASTOS MEDICOS CONVENCIONALES</v>
          </cell>
          <cell r="C652">
            <v>100</v>
          </cell>
          <cell r="D652">
            <v>0</v>
          </cell>
          <cell r="E652">
            <v>0</v>
          </cell>
          <cell r="F652">
            <v>100</v>
          </cell>
          <cell r="I652">
            <v>0</v>
          </cell>
        </row>
        <row r="653">
          <cell r="A653">
            <v>750531</v>
          </cell>
          <cell r="B653" t="str">
            <v>DOTACIÓN Y SUMINISTRO A TRABAJADORES</v>
          </cell>
          <cell r="C653">
            <v>54766.62401</v>
          </cell>
          <cell r="D653">
            <v>15530.291310000001</v>
          </cell>
          <cell r="E653">
            <v>0</v>
          </cell>
          <cell r="F653">
            <v>70296.91532</v>
          </cell>
          <cell r="I653">
            <v>15530.291310000001</v>
          </cell>
        </row>
        <row r="654">
          <cell r="A654">
            <v>750533</v>
          </cell>
          <cell r="B654" t="str">
            <v>COSTOS DEPORTIVOS Y DE RECREACIÓN</v>
          </cell>
          <cell r="C654">
            <v>8285.2389999999996</v>
          </cell>
          <cell r="D654">
            <v>3205.4960000000001</v>
          </cell>
          <cell r="E654">
            <v>0</v>
          </cell>
          <cell r="F654">
            <v>11490.735000000001</v>
          </cell>
          <cell r="I654">
            <v>3205.4960000000001</v>
          </cell>
        </row>
        <row r="655">
          <cell r="A655">
            <v>750535</v>
          </cell>
          <cell r="B655" t="str">
            <v>APORTES A CAJAS DE COMPENSACIÓN FAMILIAR</v>
          </cell>
          <cell r="C655">
            <v>109840.6</v>
          </cell>
          <cell r="D655">
            <v>27650.9</v>
          </cell>
          <cell r="E655">
            <v>0</v>
          </cell>
          <cell r="F655">
            <v>137491.5</v>
          </cell>
          <cell r="I655">
            <v>27650.9</v>
          </cell>
        </row>
        <row r="656">
          <cell r="A656">
            <v>750536</v>
          </cell>
          <cell r="B656" t="str">
            <v>APORTES AL ICBF</v>
          </cell>
          <cell r="C656">
            <v>82375.100000000006</v>
          </cell>
          <cell r="D656">
            <v>20737.099999999999</v>
          </cell>
          <cell r="E656">
            <v>0</v>
          </cell>
          <cell r="F656">
            <v>103112.2</v>
          </cell>
          <cell r="I656">
            <v>20737.099999999999</v>
          </cell>
        </row>
        <row r="657">
          <cell r="A657">
            <v>750537</v>
          </cell>
          <cell r="B657" t="str">
            <v>APORTES A SEGURIDAD SOCIAL</v>
          </cell>
          <cell r="C657">
            <v>277126.288</v>
          </cell>
          <cell r="D657">
            <v>73969.126000000004</v>
          </cell>
          <cell r="E657">
            <v>0</v>
          </cell>
          <cell r="F657">
            <v>351095.41399999999</v>
          </cell>
          <cell r="I657">
            <v>73969.126000000004</v>
          </cell>
        </row>
        <row r="658">
          <cell r="A658">
            <v>750538</v>
          </cell>
          <cell r="B658" t="str">
            <v>APORTES AL SENA</v>
          </cell>
          <cell r="C658">
            <v>54921.54</v>
          </cell>
          <cell r="D658">
            <v>13824.8</v>
          </cell>
          <cell r="E658">
            <v>0</v>
          </cell>
          <cell r="F658">
            <v>68746.34</v>
          </cell>
          <cell r="I658">
            <v>13824.8</v>
          </cell>
        </row>
        <row r="659">
          <cell r="A659">
            <v>750539</v>
          </cell>
          <cell r="B659" t="str">
            <v>APORTES SINDICALES</v>
          </cell>
          <cell r="C659">
            <v>971.69399999999996</v>
          </cell>
          <cell r="D659">
            <v>1606.8</v>
          </cell>
          <cell r="E659">
            <v>0</v>
          </cell>
          <cell r="F659">
            <v>2578.4940000000001</v>
          </cell>
          <cell r="I659">
            <v>1606.8</v>
          </cell>
        </row>
        <row r="660">
          <cell r="A660">
            <v>750544</v>
          </cell>
          <cell r="B660" t="str">
            <v>RIESGOS PROFESIONALES</v>
          </cell>
          <cell r="C660">
            <v>64595.493999999999</v>
          </cell>
          <cell r="D660">
            <v>19986.098999999998</v>
          </cell>
          <cell r="E660">
            <v>0</v>
          </cell>
          <cell r="F660">
            <v>84581.592999999993</v>
          </cell>
          <cell r="I660">
            <v>19986.098999999998</v>
          </cell>
        </row>
        <row r="661">
          <cell r="A661">
            <v>750545</v>
          </cell>
          <cell r="B661" t="str">
            <v>SALARIO INTEGRAL</v>
          </cell>
          <cell r="C661">
            <v>32952.576999999997</v>
          </cell>
          <cell r="D661">
            <v>8352.9380000000001</v>
          </cell>
          <cell r="E661">
            <v>0</v>
          </cell>
          <cell r="F661">
            <v>41305.514999999999</v>
          </cell>
          <cell r="I661">
            <v>8352.9380000000001</v>
          </cell>
        </row>
        <row r="662">
          <cell r="A662">
            <v>750546</v>
          </cell>
          <cell r="B662" t="str">
            <v>CONTRATOS PERSONAL TEMPORAL</v>
          </cell>
          <cell r="C662">
            <v>832346.929</v>
          </cell>
          <cell r="D662">
            <v>204442.77100000001</v>
          </cell>
          <cell r="E662">
            <v>200.85</v>
          </cell>
          <cell r="F662">
            <v>1036588.85</v>
          </cell>
          <cell r="I662">
            <v>204241.921</v>
          </cell>
        </row>
        <row r="663">
          <cell r="A663">
            <v>750547</v>
          </cell>
          <cell r="B663" t="str">
            <v>VIÁTICOS</v>
          </cell>
          <cell r="C663">
            <v>126709.72199999999</v>
          </cell>
          <cell r="D663">
            <v>44646.065999999999</v>
          </cell>
          <cell r="E663">
            <v>2281.7220000000002</v>
          </cell>
          <cell r="F663">
            <v>169074.06599999999</v>
          </cell>
          <cell r="I663">
            <v>42364.343999999997</v>
          </cell>
        </row>
        <row r="664">
          <cell r="A664">
            <v>750548</v>
          </cell>
          <cell r="B664" t="str">
            <v>GASTOS DE VIAJE</v>
          </cell>
          <cell r="C664">
            <v>64226.362000000001</v>
          </cell>
          <cell r="D664">
            <v>11655.869000000001</v>
          </cell>
          <cell r="E664">
            <v>114</v>
          </cell>
          <cell r="F664">
            <v>75768.231</v>
          </cell>
          <cell r="I664">
            <v>11541.869000000001</v>
          </cell>
        </row>
        <row r="665">
          <cell r="A665">
            <v>750552</v>
          </cell>
          <cell r="B665" t="str">
            <v>PRIMA DE SERVICIOS</v>
          </cell>
          <cell r="C665">
            <v>399481.46600000001</v>
          </cell>
          <cell r="D665">
            <v>113769.337</v>
          </cell>
          <cell r="E665">
            <v>0</v>
          </cell>
          <cell r="F665">
            <v>513250.80300000001</v>
          </cell>
          <cell r="I665">
            <v>113769.337</v>
          </cell>
        </row>
        <row r="666">
          <cell r="A666">
            <v>750562</v>
          </cell>
          <cell r="B666" t="str">
            <v>PENSIONES DE JUBILACIÓN</v>
          </cell>
          <cell r="C666">
            <v>0</v>
          </cell>
          <cell r="D666">
            <v>0</v>
          </cell>
          <cell r="E666">
            <v>0</v>
          </cell>
          <cell r="F666">
            <v>0</v>
          </cell>
          <cell r="I666">
            <v>0</v>
          </cell>
        </row>
        <row r="667">
          <cell r="A667">
            <v>750567</v>
          </cell>
          <cell r="B667" t="str">
            <v>COTIZACIONES A ENTIDADES ADMINSITRADORAS DEL REGIMEN DE PRIMA MEDIA</v>
          </cell>
          <cell r="C667">
            <v>364577.66399999999</v>
          </cell>
          <cell r="D667">
            <v>100953.47</v>
          </cell>
          <cell r="E667">
            <v>0</v>
          </cell>
          <cell r="F667">
            <v>465531.13400000002</v>
          </cell>
          <cell r="I667">
            <v>100953.47</v>
          </cell>
        </row>
        <row r="668">
          <cell r="A668">
            <v>750577</v>
          </cell>
          <cell r="B668" t="str">
            <v>PRIMA DE ESPECIAL DE QUINQUENIO</v>
          </cell>
          <cell r="C668">
            <v>399481.46600000001</v>
          </cell>
          <cell r="D668">
            <v>113769.337</v>
          </cell>
          <cell r="E668">
            <v>0</v>
          </cell>
          <cell r="F668">
            <v>513250.80300000001</v>
          </cell>
          <cell r="I668">
            <v>113769.337</v>
          </cell>
        </row>
        <row r="669">
          <cell r="A669">
            <v>75059003</v>
          </cell>
          <cell r="B669" t="str">
            <v>COSTOS DE APOYO A ESTUDIANTES</v>
          </cell>
          <cell r="C669">
            <v>35403.163999999997</v>
          </cell>
          <cell r="D669">
            <v>9265.8799999999992</v>
          </cell>
          <cell r="E669">
            <v>0</v>
          </cell>
          <cell r="F669">
            <v>44669.044000000002</v>
          </cell>
          <cell r="I669">
            <v>9265.8799999999992</v>
          </cell>
        </row>
        <row r="670">
          <cell r="A670">
            <v>7510</v>
          </cell>
          <cell r="B670" t="str">
            <v>GENERALES</v>
          </cell>
          <cell r="C670">
            <v>915055.69175999996</v>
          </cell>
          <cell r="D670">
            <v>336199.83011000004</v>
          </cell>
          <cell r="E670">
            <v>382.37099999999998</v>
          </cell>
          <cell r="F670">
            <v>1250873.1508699998</v>
          </cell>
          <cell r="I670">
            <v>335817.45911000005</v>
          </cell>
        </row>
        <row r="671">
          <cell r="A671">
            <v>751013</v>
          </cell>
          <cell r="B671" t="str">
            <v>SUSCRIPCIONES Y AFILIACIONES</v>
          </cell>
          <cell r="C671">
            <v>296.95999999999998</v>
          </cell>
          <cell r="D671">
            <v>0</v>
          </cell>
          <cell r="E671">
            <v>0</v>
          </cell>
          <cell r="F671">
            <v>296.95999999999998</v>
          </cell>
          <cell r="I671">
            <v>0</v>
          </cell>
        </row>
        <row r="672">
          <cell r="A672">
            <v>751019</v>
          </cell>
          <cell r="B672" t="str">
            <v>VIATICOS Y GASTOS DE VIAJE CONTRATISTAS</v>
          </cell>
          <cell r="C672">
            <v>0</v>
          </cell>
          <cell r="D672">
            <v>44776.88</v>
          </cell>
          <cell r="E672">
            <v>0</v>
          </cell>
          <cell r="F672">
            <v>44776.88</v>
          </cell>
          <cell r="I672">
            <v>44776.88</v>
          </cell>
        </row>
        <row r="673">
          <cell r="A673">
            <v>751023</v>
          </cell>
          <cell r="B673" t="str">
            <v>PUBLICIDAD Y PROPAGANDA</v>
          </cell>
          <cell r="C673">
            <v>23188.348000000002</v>
          </cell>
          <cell r="D673">
            <v>47680.36</v>
          </cell>
          <cell r="E673">
            <v>0</v>
          </cell>
          <cell r="F673">
            <v>70868.707999999999</v>
          </cell>
          <cell r="I673">
            <v>47680.36</v>
          </cell>
        </row>
        <row r="674">
          <cell r="A674">
            <v>751025</v>
          </cell>
          <cell r="B674" t="str">
            <v>FOTOCOPIAS, ÚTILES DE ESCRITORIO Y PAPELERÍA</v>
          </cell>
          <cell r="C674">
            <v>28060.142760000002</v>
          </cell>
          <cell r="D674">
            <v>9638.9501099999998</v>
          </cell>
          <cell r="E674">
            <v>0</v>
          </cell>
          <cell r="F674">
            <v>37699.09287</v>
          </cell>
          <cell r="I674">
            <v>9638.9501099999998</v>
          </cell>
        </row>
        <row r="675">
          <cell r="A675">
            <v>751026</v>
          </cell>
          <cell r="B675" t="str">
            <v>COMUNICACIONES</v>
          </cell>
          <cell r="C675">
            <v>10689.4</v>
          </cell>
          <cell r="D675">
            <v>0</v>
          </cell>
          <cell r="E675">
            <v>0</v>
          </cell>
          <cell r="F675">
            <v>10689.4</v>
          </cell>
          <cell r="I675">
            <v>0</v>
          </cell>
        </row>
        <row r="676">
          <cell r="A676">
            <v>751036</v>
          </cell>
          <cell r="B676" t="str">
            <v>SEGURIDAD INDUSTRIAL</v>
          </cell>
          <cell r="C676">
            <v>48468.904999999999</v>
          </cell>
          <cell r="D676">
            <v>22229.26</v>
          </cell>
          <cell r="E676">
            <v>0</v>
          </cell>
          <cell r="F676">
            <v>70698.164999999994</v>
          </cell>
          <cell r="I676">
            <v>22229.26</v>
          </cell>
        </row>
        <row r="677">
          <cell r="A677">
            <v>751037</v>
          </cell>
          <cell r="B677" t="str">
            <v>TRANSPORTE, FLETES Y ACARREOS</v>
          </cell>
          <cell r="C677">
            <v>14150.147000000001</v>
          </cell>
          <cell r="D677">
            <v>5875.55</v>
          </cell>
          <cell r="E677">
            <v>0</v>
          </cell>
          <cell r="F677">
            <v>20025.697</v>
          </cell>
          <cell r="I677">
            <v>5875.55</v>
          </cell>
        </row>
        <row r="678">
          <cell r="A678">
            <v>751090</v>
          </cell>
          <cell r="B678" t="str">
            <v>OTROS COSTOS GENERALES</v>
          </cell>
          <cell r="C678">
            <v>790201.78899999999</v>
          </cell>
          <cell r="D678">
            <v>205998.83</v>
          </cell>
          <cell r="E678">
            <v>382.37099999999998</v>
          </cell>
          <cell r="F678">
            <v>995818.24800000002</v>
          </cell>
          <cell r="I678">
            <v>205616.45899999997</v>
          </cell>
        </row>
        <row r="679">
          <cell r="A679">
            <v>75109001</v>
          </cell>
          <cell r="B679" t="str">
            <v>COSTO DE ENEGÍA ELECTRICA A DEPENDENCIAS</v>
          </cell>
          <cell r="C679">
            <v>407857.06400000001</v>
          </cell>
          <cell r="D679">
            <v>100120.69500000001</v>
          </cell>
          <cell r="E679">
            <v>131.578</v>
          </cell>
          <cell r="F679">
            <v>507846.18099999998</v>
          </cell>
          <cell r="I679">
            <v>99989.117000000013</v>
          </cell>
        </row>
        <row r="680">
          <cell r="A680">
            <v>75109002</v>
          </cell>
          <cell r="B680" t="str">
            <v>COSTO DE ENERGÍA ELECTRICA A TRABAJADORES</v>
          </cell>
          <cell r="C680">
            <v>318906.43699999998</v>
          </cell>
          <cell r="D680">
            <v>82853.028000000006</v>
          </cell>
          <cell r="E680">
            <v>250.79300000000001</v>
          </cell>
          <cell r="F680">
            <v>401508.67200000002</v>
          </cell>
          <cell r="I680">
            <v>82602.235000000001</v>
          </cell>
        </row>
        <row r="681">
          <cell r="A681">
            <v>75109004</v>
          </cell>
          <cell r="B681" t="str">
            <v>COSTO ALUMBRADO PUBLICO CONVENIOS</v>
          </cell>
          <cell r="C681">
            <v>24540.983</v>
          </cell>
          <cell r="D681">
            <v>0</v>
          </cell>
          <cell r="E681">
            <v>0</v>
          </cell>
          <cell r="F681">
            <v>24540.983</v>
          </cell>
          <cell r="I681">
            <v>0</v>
          </cell>
        </row>
        <row r="682">
          <cell r="A682">
            <v>75109005</v>
          </cell>
          <cell r="B682" t="str">
            <v>COSTOS DE OBRAS VARIAS PARA TERCEROS</v>
          </cell>
          <cell r="C682">
            <v>38897.305</v>
          </cell>
          <cell r="D682">
            <v>23025.107</v>
          </cell>
          <cell r="E682">
            <v>0</v>
          </cell>
          <cell r="F682">
            <v>61922.411999999997</v>
          </cell>
          <cell r="I682">
            <v>23025.107</v>
          </cell>
        </row>
        <row r="683">
          <cell r="A683">
            <v>7515</v>
          </cell>
          <cell r="B683" t="str">
            <v>DEPRECIACIONES</v>
          </cell>
          <cell r="C683">
            <v>4103506.05541</v>
          </cell>
          <cell r="D683">
            <v>1022665.35263</v>
          </cell>
          <cell r="E683">
            <v>3483.8881900000001</v>
          </cell>
          <cell r="F683">
            <v>5122687.5198500007</v>
          </cell>
          <cell r="I683">
            <v>1019181.46444</v>
          </cell>
        </row>
        <row r="684">
          <cell r="A684">
            <v>751501</v>
          </cell>
          <cell r="B684" t="str">
            <v>DEPRECIACIÓN EDIFICACIONES</v>
          </cell>
          <cell r="C684">
            <v>56052.591639999999</v>
          </cell>
          <cell r="D684">
            <v>14013.14791</v>
          </cell>
          <cell r="E684">
            <v>0</v>
          </cell>
          <cell r="F684">
            <v>70065.739549999998</v>
          </cell>
          <cell r="I684">
            <v>14013.14791</v>
          </cell>
        </row>
        <row r="685">
          <cell r="A685">
            <v>751502</v>
          </cell>
          <cell r="B685" t="str">
            <v>DEPRECIACIONES PLANTAS, DUCTOS Y TÚNELES</v>
          </cell>
          <cell r="C685">
            <v>685971.81816000002</v>
          </cell>
          <cell r="D685">
            <v>176744.00200000001</v>
          </cell>
          <cell r="E685">
            <v>126.51419</v>
          </cell>
          <cell r="F685">
            <v>862589.30596999999</v>
          </cell>
          <cell r="I685">
            <v>176617.48781000002</v>
          </cell>
        </row>
        <row r="686">
          <cell r="A686">
            <v>751503</v>
          </cell>
          <cell r="B686" t="str">
            <v>DEPRECIACIÓN REDES, LÍNEAS, CABLES</v>
          </cell>
          <cell r="C686">
            <v>3032042.5806999998</v>
          </cell>
          <cell r="D686">
            <v>741583.72447000002</v>
          </cell>
          <cell r="E686">
            <v>615.96457000000009</v>
          </cell>
          <cell r="F686">
            <v>3773010.3405999998</v>
          </cell>
          <cell r="I686">
            <v>740967.75990000006</v>
          </cell>
        </row>
        <row r="687">
          <cell r="A687">
            <v>751504</v>
          </cell>
          <cell r="B687" t="str">
            <v>DEPRECIACIÓN MAQUINARIA Y EQUIPO</v>
          </cell>
          <cell r="C687">
            <v>89975.735709999994</v>
          </cell>
          <cell r="D687">
            <v>23987.861699999998</v>
          </cell>
          <cell r="E687">
            <v>837.22654</v>
          </cell>
          <cell r="F687">
            <v>113126.37087</v>
          </cell>
          <cell r="I687">
            <v>23150.635159999998</v>
          </cell>
        </row>
        <row r="688">
          <cell r="A688">
            <v>751506</v>
          </cell>
          <cell r="B688" t="str">
            <v>DEPRECIACIÓN MUEBLES, ENSERES Y EQUIPO DE OFICINA</v>
          </cell>
          <cell r="C688">
            <v>18497.176289999999</v>
          </cell>
          <cell r="D688">
            <v>4557.15146</v>
          </cell>
          <cell r="E688">
            <v>0</v>
          </cell>
          <cell r="F688">
            <v>23054.32775</v>
          </cell>
          <cell r="I688">
            <v>4557.15146</v>
          </cell>
        </row>
        <row r="689">
          <cell r="A689">
            <v>751507</v>
          </cell>
          <cell r="B689" t="str">
            <v>DEPRECIACIÓN EQUIPO DE COMUNICACIÓN Y COMPUTACIÓN</v>
          </cell>
          <cell r="C689">
            <v>125598.9451</v>
          </cell>
          <cell r="D689">
            <v>33438.57791</v>
          </cell>
          <cell r="E689">
            <v>13.8004</v>
          </cell>
          <cell r="F689">
            <v>159023.72261000003</v>
          </cell>
          <cell r="I689">
            <v>33424.77751</v>
          </cell>
        </row>
        <row r="690">
          <cell r="A690">
            <v>751509</v>
          </cell>
          <cell r="B690" t="str">
            <v>DEPRECIACIÓN EQUIPO DE TRANSPORTE, TRACCIÓN Y ELEVACIÓN</v>
          </cell>
          <cell r="C690">
            <v>95367.207810000007</v>
          </cell>
          <cell r="D690">
            <v>28340.887179999998</v>
          </cell>
          <cell r="E690">
            <v>1890.38249</v>
          </cell>
          <cell r="F690">
            <v>121817.71249999999</v>
          </cell>
          <cell r="I690">
            <v>26450.504689999998</v>
          </cell>
        </row>
        <row r="691">
          <cell r="A691">
            <v>7517</v>
          </cell>
          <cell r="B691" t="str">
            <v>ARRENDAMIENTOS</v>
          </cell>
          <cell r="C691">
            <v>47231.394999999997</v>
          </cell>
          <cell r="D691">
            <v>51248.072999999997</v>
          </cell>
          <cell r="E691">
            <v>0</v>
          </cell>
          <cell r="F691">
            <v>98479.467999999993</v>
          </cell>
          <cell r="I691">
            <v>51248.072999999997</v>
          </cell>
        </row>
        <row r="692">
          <cell r="A692">
            <v>751702</v>
          </cell>
          <cell r="B692" t="str">
            <v>CONSTRUCCIONES Y EDIFICACIONES</v>
          </cell>
          <cell r="C692">
            <v>20908.736000000001</v>
          </cell>
          <cell r="D692">
            <v>3409.8560000000002</v>
          </cell>
          <cell r="E692">
            <v>0</v>
          </cell>
          <cell r="F692">
            <v>24318.592000000001</v>
          </cell>
          <cell r="I692">
            <v>3409.8560000000002</v>
          </cell>
        </row>
        <row r="693">
          <cell r="A693">
            <v>751703</v>
          </cell>
          <cell r="B693" t="str">
            <v>MAQUINARIA Y EQUIPO</v>
          </cell>
          <cell r="C693">
            <v>26322.659</v>
          </cell>
          <cell r="D693">
            <v>0</v>
          </cell>
          <cell r="E693">
            <v>0</v>
          </cell>
          <cell r="F693">
            <v>26322.659</v>
          </cell>
          <cell r="I693">
            <v>0</v>
          </cell>
        </row>
        <row r="694">
          <cell r="A694">
            <v>751704</v>
          </cell>
          <cell r="B694" t="str">
            <v>EQUIPO DE OFICINA</v>
          </cell>
          <cell r="C694">
            <v>0</v>
          </cell>
          <cell r="D694">
            <v>47838.216999999997</v>
          </cell>
          <cell r="E694">
            <v>0</v>
          </cell>
          <cell r="F694">
            <v>47838.216999999997</v>
          </cell>
          <cell r="I694">
            <v>47838.216999999997</v>
          </cell>
        </row>
        <row r="695">
          <cell r="A695">
            <v>751707</v>
          </cell>
          <cell r="B695" t="str">
            <v>FLOTA Y EQUIPO DE TRANSPORTE</v>
          </cell>
          <cell r="C695">
            <v>0</v>
          </cell>
          <cell r="D695">
            <v>0</v>
          </cell>
          <cell r="E695">
            <v>0</v>
          </cell>
          <cell r="F695">
            <v>0</v>
          </cell>
          <cell r="I695">
            <v>0</v>
          </cell>
        </row>
        <row r="696">
          <cell r="A696">
            <v>7530</v>
          </cell>
          <cell r="B696" t="str">
            <v>COSTO DE BIENES Y SERVICIOS PUBLICOS PARA LA VENTA</v>
          </cell>
          <cell r="C696">
            <v>71571053.468999997</v>
          </cell>
          <cell r="D696">
            <v>37989881.592100002</v>
          </cell>
          <cell r="E696">
            <v>18171118.304000001</v>
          </cell>
          <cell r="F696">
            <v>91389816.757100001</v>
          </cell>
          <cell r="I696">
            <v>19818763.2881</v>
          </cell>
        </row>
        <row r="697">
          <cell r="A697">
            <v>753001</v>
          </cell>
          <cell r="B697" t="str">
            <v>COMPRAS EN BLOQUE Y/O A LARGO PLAZO</v>
          </cell>
          <cell r="C697">
            <v>71571053.468999997</v>
          </cell>
          <cell r="D697">
            <v>37989881.592100002</v>
          </cell>
          <cell r="E697">
            <v>18171118.304000001</v>
          </cell>
          <cell r="F697">
            <v>91389816.757100001</v>
          </cell>
          <cell r="I697">
            <v>19818763.2881</v>
          </cell>
        </row>
        <row r="698">
          <cell r="A698">
            <v>75300101</v>
          </cell>
          <cell r="B698" t="str">
            <v>COMPRAS EN BLOQUE Y/O A LARGO PLAZO</v>
          </cell>
          <cell r="C698">
            <v>48685159.354999997</v>
          </cell>
          <cell r="D698">
            <v>25338872.442000002</v>
          </cell>
          <cell r="E698">
            <v>12302849.227</v>
          </cell>
          <cell r="F698">
            <v>61721182.57</v>
          </cell>
          <cell r="I698">
            <v>13036023.215000002</v>
          </cell>
        </row>
        <row r="699">
          <cell r="A699">
            <v>7530010101</v>
          </cell>
          <cell r="B699" t="str">
            <v>COMPRAS ENERGIA EN BLOQUE MERCADO REGULA</v>
          </cell>
          <cell r="C699">
            <v>43134026.616999999</v>
          </cell>
          <cell r="D699">
            <v>21910988.535999998</v>
          </cell>
          <cell r="E699">
            <v>10629685.975</v>
          </cell>
          <cell r="F699">
            <v>54415329.178000003</v>
          </cell>
          <cell r="I699">
            <v>11281302.560999999</v>
          </cell>
        </row>
        <row r="700">
          <cell r="A700">
            <v>7530010102</v>
          </cell>
          <cell r="B700" t="str">
            <v>COMPRAS ENERGIA EN BLOQUE MERCADO NO REG</v>
          </cell>
          <cell r="C700">
            <v>5551132.7379999999</v>
          </cell>
          <cell r="D700">
            <v>3427883.906</v>
          </cell>
          <cell r="E700">
            <v>1673163.2520000001</v>
          </cell>
          <cell r="F700">
            <v>7305853.392</v>
          </cell>
          <cell r="I700">
            <v>1754720.6539999999</v>
          </cell>
        </row>
        <row r="701">
          <cell r="A701">
            <v>753002</v>
          </cell>
          <cell r="B701" t="str">
            <v>COMPRAS EN BOLSA Y/O CORTO PLAZO</v>
          </cell>
          <cell r="C701">
            <v>5595944.5609999998</v>
          </cell>
          <cell r="D701">
            <v>3382741.7790000001</v>
          </cell>
          <cell r="E701">
            <v>1581481.3929999999</v>
          </cell>
          <cell r="F701">
            <v>7397204.9469999997</v>
          </cell>
          <cell r="I701">
            <v>1801260.3860000002</v>
          </cell>
        </row>
        <row r="702">
          <cell r="A702">
            <v>75300201</v>
          </cell>
          <cell r="B702" t="str">
            <v>COMPRAS EN BOLSA  Y/O A CORTO PLAZO</v>
          </cell>
          <cell r="C702">
            <v>2431597.2000000002</v>
          </cell>
          <cell r="D702">
            <v>1184434.844</v>
          </cell>
          <cell r="E702">
            <v>651930.37100000004</v>
          </cell>
          <cell r="F702">
            <v>2964101.673</v>
          </cell>
          <cell r="I702">
            <v>532504.473</v>
          </cell>
        </row>
        <row r="703">
          <cell r="A703">
            <v>7530020101</v>
          </cell>
          <cell r="B703" t="str">
            <v>COMPRA ENERGIA EN BOLSA CP MERCADO REGUL</v>
          </cell>
          <cell r="C703">
            <v>1182836.4040000001</v>
          </cell>
          <cell r="D703">
            <v>689092.15599999996</v>
          </cell>
          <cell r="E703">
            <v>383733.45699999999</v>
          </cell>
          <cell r="F703">
            <v>1488195.1029999999</v>
          </cell>
          <cell r="I703">
            <v>305358.69899999996</v>
          </cell>
        </row>
        <row r="704">
          <cell r="A704">
            <v>7530020102</v>
          </cell>
          <cell r="B704" t="str">
            <v>COMPRA ENERGIA EN BOLSA CP MERCAD NO REG</v>
          </cell>
          <cell r="C704">
            <v>1248760.7960000001</v>
          </cell>
          <cell r="D704">
            <v>495342.68800000002</v>
          </cell>
          <cell r="E704">
            <v>268196.91399999999</v>
          </cell>
          <cell r="F704">
            <v>1475906.57</v>
          </cell>
          <cell r="I704">
            <v>227145.77400000003</v>
          </cell>
        </row>
        <row r="705">
          <cell r="A705">
            <v>75300202</v>
          </cell>
          <cell r="B705" t="str">
            <v>SERVICIOS SIC Y CND</v>
          </cell>
          <cell r="C705">
            <v>192775.46100000001</v>
          </cell>
          <cell r="D705">
            <v>99935.717999999993</v>
          </cell>
          <cell r="E705">
            <v>49554.39</v>
          </cell>
          <cell r="F705">
            <v>243156.78899999999</v>
          </cell>
          <cell r="I705">
            <v>50381.327999999994</v>
          </cell>
        </row>
        <row r="706">
          <cell r="A706">
            <v>7530020201</v>
          </cell>
          <cell r="B706" t="str">
            <v>SERVICIOS SIC Y CND MERCADO REGULADO</v>
          </cell>
          <cell r="C706">
            <v>158755.674</v>
          </cell>
          <cell r="D706">
            <v>83401.016000000003</v>
          </cell>
          <cell r="E706">
            <v>41226.131999999998</v>
          </cell>
          <cell r="F706">
            <v>200930.55799999999</v>
          </cell>
          <cell r="I706">
            <v>42174.884000000005</v>
          </cell>
        </row>
        <row r="707">
          <cell r="A707">
            <v>7530020202</v>
          </cell>
          <cell r="B707" t="str">
            <v>SERVICIOS SIC Y CND MERCADO NO REGULADO</v>
          </cell>
          <cell r="C707">
            <v>34019.786999999997</v>
          </cell>
          <cell r="D707">
            <v>16534.702000000001</v>
          </cell>
          <cell r="E707">
            <v>8328.2579999999998</v>
          </cell>
          <cell r="F707">
            <v>42226.231</v>
          </cell>
          <cell r="I707">
            <v>8206.4440000000013</v>
          </cell>
        </row>
        <row r="708">
          <cell r="A708">
            <v>75300203</v>
          </cell>
          <cell r="B708" t="str">
            <v>RESTRICCIONES Y DESVIACIONES</v>
          </cell>
          <cell r="C708">
            <v>2971571.9</v>
          </cell>
          <cell r="D708">
            <v>2098371.2170000002</v>
          </cell>
          <cell r="E708">
            <v>879996.63199999998</v>
          </cell>
          <cell r="F708">
            <v>4189946.4849999999</v>
          </cell>
          <cell r="I708">
            <v>1218374.5850000002</v>
          </cell>
        </row>
        <row r="709">
          <cell r="A709">
            <v>7530020301</v>
          </cell>
          <cell r="B709" t="str">
            <v>RESTRICCIONES Y DESVIAC  MERCADO REGULAD</v>
          </cell>
          <cell r="C709">
            <v>2448800.0520000001</v>
          </cell>
          <cell r="D709">
            <v>1752100.34</v>
          </cell>
          <cell r="E709">
            <v>732101.78399999999</v>
          </cell>
          <cell r="F709">
            <v>3468798.608</v>
          </cell>
          <cell r="I709">
            <v>1019998.5560000001</v>
          </cell>
        </row>
        <row r="710">
          <cell r="A710">
            <v>7530020302</v>
          </cell>
          <cell r="B710" t="str">
            <v>RESTRICCIONES Y DESVIAC  MERCADO NO REGU</v>
          </cell>
          <cell r="C710">
            <v>522771.848</v>
          </cell>
          <cell r="D710">
            <v>346270.87699999998</v>
          </cell>
          <cell r="E710">
            <v>147894.848</v>
          </cell>
          <cell r="F710">
            <v>721147.87699999998</v>
          </cell>
          <cell r="I710">
            <v>198376.02899999998</v>
          </cell>
        </row>
        <row r="711">
          <cell r="A711">
            <v>753004</v>
          </cell>
          <cell r="B711" t="str">
            <v>COSTO POR CONEXIÓN</v>
          </cell>
          <cell r="C711">
            <v>1657981.848</v>
          </cell>
          <cell r="D711">
            <v>979076.50300000003</v>
          </cell>
          <cell r="E711">
            <v>427236.19199999998</v>
          </cell>
          <cell r="F711">
            <v>2209822.159</v>
          </cell>
          <cell r="I711">
            <v>551840.31099999999</v>
          </cell>
        </row>
        <row r="712">
          <cell r="A712">
            <v>75300401</v>
          </cell>
          <cell r="B712" t="str">
            <v>COSTOS POR CONEXION</v>
          </cell>
          <cell r="C712">
            <v>1657981.848</v>
          </cell>
          <cell r="D712">
            <v>979076.50300000003</v>
          </cell>
          <cell r="E712">
            <v>427236.19199999998</v>
          </cell>
          <cell r="F712">
            <v>2209822.159</v>
          </cell>
          <cell r="I712">
            <v>551840.31099999999</v>
          </cell>
        </row>
        <row r="713">
          <cell r="A713">
            <v>753005</v>
          </cell>
          <cell r="B713" t="str">
            <v>USO DE LINEAS REDES Y DUCTOS</v>
          </cell>
          <cell r="C713">
            <v>15631967.705</v>
          </cell>
          <cell r="D713">
            <v>8262728.4689999996</v>
          </cell>
          <cell r="E713">
            <v>3834399.4920000001</v>
          </cell>
          <cell r="F713">
            <v>20060296.682</v>
          </cell>
          <cell r="I713">
            <v>4428328.977</v>
          </cell>
        </row>
        <row r="714">
          <cell r="A714">
            <v>75300501</v>
          </cell>
          <cell r="B714" t="str">
            <v>SISTEMA DE DISTRIBUCIÓN LOCAL (SDL)</v>
          </cell>
          <cell r="C714">
            <v>24911.512999999999</v>
          </cell>
          <cell r="D714">
            <v>12546.848</v>
          </cell>
          <cell r="E714">
            <v>6506.6270000000004</v>
          </cell>
          <cell r="F714">
            <v>30951.734</v>
          </cell>
          <cell r="I714">
            <v>6040.2209999999995</v>
          </cell>
        </row>
        <row r="715">
          <cell r="A715">
            <v>75300502</v>
          </cell>
          <cell r="B715" t="str">
            <v>SERVICIO DE TRANSMISIÓN NACIONAL (STN)</v>
          </cell>
          <cell r="C715">
            <v>8725731.75</v>
          </cell>
          <cell r="D715">
            <v>4643947.8080000002</v>
          </cell>
          <cell r="E715">
            <v>2146070.7590000001</v>
          </cell>
          <cell r="F715">
            <v>11223608.799000001</v>
          </cell>
          <cell r="I715">
            <v>2497877.0490000001</v>
          </cell>
        </row>
        <row r="716">
          <cell r="A716">
            <v>7530050201</v>
          </cell>
          <cell r="B716" t="str">
            <v>SISTEMA TRANSM NAL (STN) MERCADO REGULAD</v>
          </cell>
          <cell r="C716">
            <v>7114161.699</v>
          </cell>
          <cell r="D716">
            <v>3862629.6830000002</v>
          </cell>
          <cell r="E716">
            <v>1765381.327</v>
          </cell>
          <cell r="F716">
            <v>9211410.0549999997</v>
          </cell>
          <cell r="I716">
            <v>2097248.3560000001</v>
          </cell>
        </row>
        <row r="717">
          <cell r="A717">
            <v>7530050202</v>
          </cell>
          <cell r="B717" t="str">
            <v>SISTEMA TRANSM NAL (STN) MERCADO NO REGU</v>
          </cell>
          <cell r="C717">
            <v>1490546.1459999999</v>
          </cell>
          <cell r="D717">
            <v>750584.27399999998</v>
          </cell>
          <cell r="E717">
            <v>349835.43599999999</v>
          </cell>
          <cell r="F717">
            <v>1891294.9839999999</v>
          </cell>
          <cell r="I717">
            <v>400748.83799999999</v>
          </cell>
        </row>
        <row r="718">
          <cell r="A718">
            <v>7530050203</v>
          </cell>
          <cell r="B718" t="str">
            <v>COSTO DISTRIB  STN,STR (LAC-FAER-PRONE)</v>
          </cell>
          <cell r="C718">
            <v>121023.905</v>
          </cell>
          <cell r="D718">
            <v>30733.850999999999</v>
          </cell>
          <cell r="E718">
            <v>30853.995999999999</v>
          </cell>
          <cell r="F718">
            <v>120903.76</v>
          </cell>
          <cell r="I718">
            <v>-120.14500000000044</v>
          </cell>
        </row>
        <row r="719">
          <cell r="A719">
            <v>75300503</v>
          </cell>
          <cell r="B719" t="str">
            <v>SISTEMA DE TRASNMISION REGIONAL (STR)</v>
          </cell>
          <cell r="C719">
            <v>6881324.4419999998</v>
          </cell>
          <cell r="D719">
            <v>3606233.8130000001</v>
          </cell>
          <cell r="E719">
            <v>1681822.1059999999</v>
          </cell>
          <cell r="F719">
            <v>8805736.1490000002</v>
          </cell>
          <cell r="I719">
            <v>1924411.7070000002</v>
          </cell>
        </row>
        <row r="720">
          <cell r="A720">
            <v>7530050301</v>
          </cell>
          <cell r="B720" t="str">
            <v>SISTEMA TRANSM REG (STR) MERCADO REGULAD</v>
          </cell>
          <cell r="C720">
            <v>5688177.6069999998</v>
          </cell>
          <cell r="D720">
            <v>3025443.591</v>
          </cell>
          <cell r="E720">
            <v>1403665.9010000001</v>
          </cell>
          <cell r="F720">
            <v>7309955.2970000003</v>
          </cell>
          <cell r="I720">
            <v>1621777.69</v>
          </cell>
        </row>
        <row r="721">
          <cell r="A721">
            <v>7530050302</v>
          </cell>
          <cell r="B721" t="str">
            <v>SISTEMA TRANSM REG (STR) MERCADO NO REGU</v>
          </cell>
          <cell r="C721">
            <v>1193146.835</v>
          </cell>
          <cell r="D721">
            <v>580790.22199999995</v>
          </cell>
          <cell r="E721">
            <v>278156.20500000002</v>
          </cell>
          <cell r="F721">
            <v>1495780.852</v>
          </cell>
          <cell r="I721">
            <v>302634.01699999993</v>
          </cell>
        </row>
        <row r="722">
          <cell r="A722">
            <v>753011</v>
          </cell>
          <cell r="B722" t="str">
            <v>COSTOS ASOCIAC A LAS TRANSAC EN MERCADO</v>
          </cell>
          <cell r="C722">
            <v>0</v>
          </cell>
          <cell r="D722">
            <v>26462.399100000002</v>
          </cell>
          <cell r="E722">
            <v>25152</v>
          </cell>
          <cell r="F722">
            <v>1310.3991000000001</v>
          </cell>
          <cell r="I722">
            <v>1310.3991000000024</v>
          </cell>
        </row>
        <row r="723">
          <cell r="A723">
            <v>753513</v>
          </cell>
          <cell r="B723" t="str">
            <v>COMITE DE ESTRATIFICACION LEY 505 /1999</v>
          </cell>
          <cell r="C723">
            <v>10068.069</v>
          </cell>
          <cell r="D723">
            <v>0</v>
          </cell>
          <cell r="E723">
            <v>0</v>
          </cell>
          <cell r="F723">
            <v>10068.069</v>
          </cell>
          <cell r="I723">
            <v>0</v>
          </cell>
        </row>
        <row r="724">
          <cell r="A724">
            <v>7540</v>
          </cell>
          <cell r="B724" t="str">
            <v>ORDENES Y CONTRATOS DE MANTENIMIENTO Y REPARACIONES</v>
          </cell>
          <cell r="C724">
            <v>3867799.0598299997</v>
          </cell>
          <cell r="D724">
            <v>1171719.95936</v>
          </cell>
          <cell r="E724">
            <v>228074.49043000001</v>
          </cell>
          <cell r="F724">
            <v>4811444.5287600001</v>
          </cell>
          <cell r="I724">
            <v>943645.46892999997</v>
          </cell>
        </row>
        <row r="725">
          <cell r="A725">
            <v>754001</v>
          </cell>
          <cell r="B725" t="str">
            <v>MANTENIMIENTO DE CONSTRUCCIONES Y EDIFICACIONES</v>
          </cell>
          <cell r="C725">
            <v>91337.422000000006</v>
          </cell>
          <cell r="D725">
            <v>22336.804</v>
          </cell>
          <cell r="E725">
            <v>84888.524999999994</v>
          </cell>
          <cell r="F725">
            <v>28785.701000000001</v>
          </cell>
          <cell r="I725">
            <v>-62551.72099999999</v>
          </cell>
        </row>
        <row r="726">
          <cell r="A726">
            <v>754002</v>
          </cell>
          <cell r="B726" t="str">
            <v>MANTENIMIENTO MAQUINARIA Y EQUIPO</v>
          </cell>
          <cell r="C726">
            <v>107443.53</v>
          </cell>
          <cell r="D726">
            <v>7644.4</v>
          </cell>
          <cell r="E726">
            <v>0</v>
          </cell>
          <cell r="F726">
            <v>115087.93</v>
          </cell>
          <cell r="I726">
            <v>7644.4</v>
          </cell>
        </row>
        <row r="727">
          <cell r="A727">
            <v>754003</v>
          </cell>
          <cell r="B727" t="str">
            <v>MANTENIMIENTO DE EQUIPO DE OFICINA</v>
          </cell>
          <cell r="C727">
            <v>4976.6000000000004</v>
          </cell>
          <cell r="D727">
            <v>7291.04</v>
          </cell>
          <cell r="E727">
            <v>0</v>
          </cell>
          <cell r="F727">
            <v>12267.64</v>
          </cell>
          <cell r="I727">
            <v>7291.04</v>
          </cell>
        </row>
        <row r="728">
          <cell r="A728">
            <v>754004</v>
          </cell>
          <cell r="B728" t="str">
            <v>MANTENIMIENTO DE EQUIPO COMPUTACIÓN Y COMUNICACIÓN</v>
          </cell>
          <cell r="C728">
            <v>77374.42</v>
          </cell>
          <cell r="D728">
            <v>30043.548999999999</v>
          </cell>
          <cell r="E728">
            <v>0</v>
          </cell>
          <cell r="F728">
            <v>107417.969</v>
          </cell>
          <cell r="I728">
            <v>30043.548999999999</v>
          </cell>
        </row>
        <row r="729">
          <cell r="A729">
            <v>754005</v>
          </cell>
          <cell r="B729" t="str">
            <v>MANTENIMIENTO EQUIPO DE TRANSPORTE, TRACCIÓN Y ELEVACIÓN</v>
          </cell>
          <cell r="C729">
            <v>31411.255000000001</v>
          </cell>
          <cell r="D729">
            <v>7265.2</v>
          </cell>
          <cell r="E729">
            <v>0</v>
          </cell>
          <cell r="F729">
            <v>38676.455000000002</v>
          </cell>
          <cell r="I729">
            <v>7265.2</v>
          </cell>
        </row>
        <row r="730">
          <cell r="A730">
            <v>754007</v>
          </cell>
          <cell r="B730" t="str">
            <v>MANTENIMIENTO LÍNEAS, REDES Y DUCTOS</v>
          </cell>
          <cell r="C730">
            <v>3328543.54483</v>
          </cell>
          <cell r="D730">
            <v>959092.73635999998</v>
          </cell>
          <cell r="E730">
            <v>143185.96543000001</v>
          </cell>
          <cell r="F730">
            <v>4144450.3157600001</v>
          </cell>
          <cell r="I730">
            <v>815906.77093</v>
          </cell>
        </row>
        <row r="731">
          <cell r="A731">
            <v>75400701</v>
          </cell>
          <cell r="B731" t="str">
            <v>MANTENIMIENTO LÍNEAS DE TRANSMISIÓN</v>
          </cell>
          <cell r="C731">
            <v>36805.987000000001</v>
          </cell>
          <cell r="D731">
            <v>21400.105</v>
          </cell>
          <cell r="E731">
            <v>0</v>
          </cell>
          <cell r="F731">
            <v>58206.091999999997</v>
          </cell>
          <cell r="I731">
            <v>21400.105</v>
          </cell>
        </row>
        <row r="732">
          <cell r="A732">
            <v>75400702</v>
          </cell>
          <cell r="B732" t="str">
            <v>MANTENIMIENTO LÍNEAS DE SUBTRANSMISIÓN</v>
          </cell>
          <cell r="C732">
            <v>72282.092000000004</v>
          </cell>
          <cell r="D732">
            <v>33967.741999999998</v>
          </cell>
          <cell r="E732">
            <v>0</v>
          </cell>
          <cell r="F732">
            <v>106249.834</v>
          </cell>
          <cell r="I732">
            <v>33967.741999999998</v>
          </cell>
        </row>
        <row r="733">
          <cell r="A733">
            <v>75400703</v>
          </cell>
          <cell r="B733" t="str">
            <v>MANTENIMIENTO REDES PRIMARIAS</v>
          </cell>
          <cell r="C733">
            <v>2293866.9498299998</v>
          </cell>
          <cell r="D733">
            <v>518543.55635999999</v>
          </cell>
          <cell r="E733">
            <v>49446.365429999998</v>
          </cell>
          <cell r="F733">
            <v>2762964.1407600003</v>
          </cell>
          <cell r="I733">
            <v>469097.19092999998</v>
          </cell>
        </row>
        <row r="734">
          <cell r="A734">
            <v>75400704</v>
          </cell>
          <cell r="B734" t="str">
            <v>MANTENIMIENTO REDES SECUNDARÍAS</v>
          </cell>
          <cell r="C734">
            <v>660194.36699999997</v>
          </cell>
          <cell r="D734">
            <v>192267.69899999999</v>
          </cell>
          <cell r="E734">
            <v>0</v>
          </cell>
          <cell r="F734">
            <v>852462.06599999999</v>
          </cell>
          <cell r="I734">
            <v>192267.69899999999</v>
          </cell>
        </row>
        <row r="735">
          <cell r="A735">
            <v>75400705</v>
          </cell>
          <cell r="B735" t="str">
            <v>MANTENIMIENTO ALUMBRADO PÚBLICO</v>
          </cell>
          <cell r="C735">
            <v>222692.74400000001</v>
          </cell>
          <cell r="D735">
            <v>46097.928999999996</v>
          </cell>
          <cell r="E735">
            <v>0</v>
          </cell>
          <cell r="F735">
            <v>268790.67300000001</v>
          </cell>
          <cell r="I735">
            <v>46097.928999999996</v>
          </cell>
        </row>
        <row r="736">
          <cell r="A736">
            <v>75400706</v>
          </cell>
          <cell r="B736" t="str">
            <v>MANTENIMIENTO SUBESTACIONES</v>
          </cell>
          <cell r="C736">
            <v>42701.404999999999</v>
          </cell>
          <cell r="D736">
            <v>146815.70499999999</v>
          </cell>
          <cell r="E736">
            <v>93739.6</v>
          </cell>
          <cell r="F736">
            <v>95777.51</v>
          </cell>
          <cell r="I736">
            <v>53076.104999999981</v>
          </cell>
        </row>
        <row r="737">
          <cell r="A737">
            <v>754009</v>
          </cell>
          <cell r="B737" t="str">
            <v>REPARACIONES DE CONSTRUCCIONES Y EDIFICACIONES</v>
          </cell>
          <cell r="C737">
            <v>47385.139000000003</v>
          </cell>
          <cell r="D737">
            <v>7004.4470000000001</v>
          </cell>
          <cell r="E737">
            <v>0</v>
          </cell>
          <cell r="F737">
            <v>54389.586000000003</v>
          </cell>
          <cell r="I737">
            <v>7004.4470000000001</v>
          </cell>
        </row>
        <row r="738">
          <cell r="A738">
            <v>754010</v>
          </cell>
          <cell r="B738" t="str">
            <v>REPARACIONES DE MAQUINARIA Y EQUIPO</v>
          </cell>
          <cell r="C738">
            <v>126259.541</v>
          </cell>
          <cell r="D738">
            <v>37106.682999999997</v>
          </cell>
          <cell r="E738">
            <v>0</v>
          </cell>
          <cell r="F738">
            <v>163366.22399999999</v>
          </cell>
          <cell r="I738">
            <v>37106.682999999997</v>
          </cell>
        </row>
        <row r="739">
          <cell r="A739">
            <v>754012</v>
          </cell>
          <cell r="B739" t="str">
            <v>REPARACIONES DE EQUIPO DE COMPUTACIÓN Y COMUNICACIÓN</v>
          </cell>
          <cell r="C739">
            <v>0</v>
          </cell>
          <cell r="D739">
            <v>5104</v>
          </cell>
          <cell r="E739">
            <v>0</v>
          </cell>
          <cell r="F739">
            <v>5104</v>
          </cell>
          <cell r="I739">
            <v>5104</v>
          </cell>
        </row>
        <row r="740">
          <cell r="A740">
            <v>754013</v>
          </cell>
          <cell r="B740" t="str">
            <v>REPARACIONES EQUIPO DE TRANSPORTE, TRACCIÓN Y ELEVACIÓN</v>
          </cell>
          <cell r="C740">
            <v>12800</v>
          </cell>
          <cell r="D740">
            <v>55774.58</v>
          </cell>
          <cell r="E740">
            <v>0</v>
          </cell>
          <cell r="F740">
            <v>68574.58</v>
          </cell>
          <cell r="I740">
            <v>55774.58</v>
          </cell>
        </row>
        <row r="741">
          <cell r="A741">
            <v>754014</v>
          </cell>
          <cell r="B741" t="str">
            <v>REPARACIÓN DE LÍNEAS, REDES Y DUCTOS</v>
          </cell>
          <cell r="C741">
            <v>0</v>
          </cell>
          <cell r="D741">
            <v>33056.519999999997</v>
          </cell>
          <cell r="E741">
            <v>0</v>
          </cell>
          <cell r="F741">
            <v>33056.519999999997</v>
          </cell>
          <cell r="I741">
            <v>33056.519999999997</v>
          </cell>
        </row>
        <row r="742">
          <cell r="A742">
            <v>75401404</v>
          </cell>
          <cell r="B742" t="str">
            <v>REPARACION TRANSFORMADORES DE POTENCIA</v>
          </cell>
          <cell r="C742">
            <v>0</v>
          </cell>
          <cell r="D742">
            <v>33056.519999999997</v>
          </cell>
          <cell r="E742">
            <v>0</v>
          </cell>
          <cell r="F742">
            <v>33056.519999999997</v>
          </cell>
          <cell r="I742">
            <v>33056.519999999997</v>
          </cell>
        </row>
        <row r="743">
          <cell r="A743">
            <v>754090</v>
          </cell>
          <cell r="B743" t="str">
            <v>OTROS CONTRATOS DE  MANTENIMIENTO Y REPARACIONES</v>
          </cell>
          <cell r="C743">
            <v>40267.608</v>
          </cell>
          <cell r="D743">
            <v>0</v>
          </cell>
          <cell r="E743">
            <v>0</v>
          </cell>
          <cell r="F743">
            <v>40267.608</v>
          </cell>
          <cell r="I743">
            <v>0</v>
          </cell>
        </row>
        <row r="744">
          <cell r="A744">
            <v>7542</v>
          </cell>
          <cell r="B744" t="str">
            <v>HONORARIOS</v>
          </cell>
          <cell r="C744">
            <v>809805.71</v>
          </cell>
          <cell r="D744">
            <v>287943.20699999999</v>
          </cell>
          <cell r="E744">
            <v>23783.535</v>
          </cell>
          <cell r="F744">
            <v>1073965.382</v>
          </cell>
          <cell r="I744">
            <v>264159.67200000002</v>
          </cell>
        </row>
        <row r="745">
          <cell r="A745">
            <v>754207</v>
          </cell>
          <cell r="B745" t="str">
            <v>ASESORÍA TÉCNICA</v>
          </cell>
          <cell r="C745">
            <v>251363.56200000001</v>
          </cell>
          <cell r="D745">
            <v>117425.432</v>
          </cell>
          <cell r="E745">
            <v>23783.535</v>
          </cell>
          <cell r="F745">
            <v>345005.45899999997</v>
          </cell>
          <cell r="I745">
            <v>93641.896999999997</v>
          </cell>
        </row>
        <row r="746">
          <cell r="A746">
            <v>754290</v>
          </cell>
          <cell r="B746" t="str">
            <v>OTROS</v>
          </cell>
          <cell r="C746">
            <v>558442.14800000004</v>
          </cell>
          <cell r="D746">
            <v>170517.77499999999</v>
          </cell>
          <cell r="E746">
            <v>0</v>
          </cell>
          <cell r="F746">
            <v>728959.92299999995</v>
          </cell>
          <cell r="I746">
            <v>170517.77499999999</v>
          </cell>
        </row>
        <row r="747">
          <cell r="A747">
            <v>7545</v>
          </cell>
          <cell r="B747" t="str">
            <v>SERVICIOS PÚBLICOS</v>
          </cell>
          <cell r="C747">
            <v>179500.67618000001</v>
          </cell>
          <cell r="D747">
            <v>80728.857680000001</v>
          </cell>
          <cell r="E747">
            <v>203.63499999999999</v>
          </cell>
          <cell r="F747">
            <v>260025.89886000002</v>
          </cell>
          <cell r="I747">
            <v>80525.222680000006</v>
          </cell>
        </row>
        <row r="748">
          <cell r="A748">
            <v>754501</v>
          </cell>
          <cell r="B748" t="str">
            <v>ACUEDUCTO</v>
          </cell>
          <cell r="C748">
            <v>3614.9189999999999</v>
          </cell>
          <cell r="D748">
            <v>534.63900000000001</v>
          </cell>
          <cell r="E748">
            <v>0</v>
          </cell>
          <cell r="F748">
            <v>4149.558</v>
          </cell>
          <cell r="I748">
            <v>534.63900000000001</v>
          </cell>
        </row>
        <row r="749">
          <cell r="A749">
            <v>754503</v>
          </cell>
          <cell r="B749" t="str">
            <v>ASEO</v>
          </cell>
          <cell r="C749">
            <v>1778.14</v>
          </cell>
          <cell r="D749">
            <v>733.52</v>
          </cell>
          <cell r="E749">
            <v>0</v>
          </cell>
          <cell r="F749">
            <v>2511.66</v>
          </cell>
          <cell r="I749">
            <v>733.52</v>
          </cell>
        </row>
        <row r="750">
          <cell r="A750">
            <v>754505</v>
          </cell>
          <cell r="B750" t="str">
            <v>TELECOMUNICACIONES</v>
          </cell>
          <cell r="C750">
            <v>174107.61718</v>
          </cell>
          <cell r="D750">
            <v>79460.698680000001</v>
          </cell>
          <cell r="E750">
            <v>203.63499999999999</v>
          </cell>
          <cell r="F750">
            <v>253364.68086000002</v>
          </cell>
          <cell r="I750">
            <v>79257.063680000007</v>
          </cell>
        </row>
        <row r="751">
          <cell r="A751">
            <v>7550</v>
          </cell>
          <cell r="B751" t="str">
            <v>MATERIALES Y OTROS COSTOS DE OPERACIÓN</v>
          </cell>
          <cell r="C751">
            <v>1071958.37494</v>
          </cell>
          <cell r="D751">
            <v>385549.00831</v>
          </cell>
          <cell r="E751">
            <v>40593.212520000001</v>
          </cell>
          <cell r="F751">
            <v>1416914.1707300001</v>
          </cell>
          <cell r="I751">
            <v>344955.79579</v>
          </cell>
        </row>
        <row r="752">
          <cell r="A752">
            <v>755001</v>
          </cell>
          <cell r="B752" t="str">
            <v>REPUESTOS PARA VEHÍCULOS</v>
          </cell>
          <cell r="C752">
            <v>1435.741</v>
          </cell>
          <cell r="D752">
            <v>588.5</v>
          </cell>
          <cell r="E752">
            <v>0</v>
          </cell>
          <cell r="F752">
            <v>2024.241</v>
          </cell>
          <cell r="I752">
            <v>588.5</v>
          </cell>
        </row>
        <row r="753">
          <cell r="A753">
            <v>755002</v>
          </cell>
          <cell r="B753" t="str">
            <v>LLANTAS Y NEUMÁTICOS</v>
          </cell>
          <cell r="C753">
            <v>8163.9133400000001</v>
          </cell>
          <cell r="D753">
            <v>408.61944</v>
          </cell>
          <cell r="E753">
            <v>0</v>
          </cell>
          <cell r="F753">
            <v>8572.5327799999995</v>
          </cell>
          <cell r="I753">
            <v>408.61944</v>
          </cell>
        </row>
        <row r="754">
          <cell r="A754">
            <v>755004</v>
          </cell>
          <cell r="B754" t="str">
            <v>COMBUSTIBLES Y LUBRICANTES</v>
          </cell>
          <cell r="C754">
            <v>85887.481</v>
          </cell>
          <cell r="D754">
            <v>29307.938999999998</v>
          </cell>
          <cell r="E754">
            <v>0</v>
          </cell>
          <cell r="F754">
            <v>115195.42</v>
          </cell>
          <cell r="I754">
            <v>29307.938999999998</v>
          </cell>
        </row>
        <row r="755">
          <cell r="A755">
            <v>75500401</v>
          </cell>
          <cell r="B755" t="str">
            <v>COMBUSTIBLES Y LUBRICANTES</v>
          </cell>
          <cell r="C755">
            <v>76086.797000000006</v>
          </cell>
          <cell r="D755">
            <v>25894.802</v>
          </cell>
          <cell r="E755">
            <v>0</v>
          </cell>
          <cell r="F755">
            <v>101981.599</v>
          </cell>
          <cell r="I755">
            <v>25894.802</v>
          </cell>
        </row>
        <row r="756">
          <cell r="A756">
            <v>75500402</v>
          </cell>
          <cell r="B756" t="str">
            <v>LAVADO Y ENGRASE</v>
          </cell>
          <cell r="C756">
            <v>9800.6839999999993</v>
          </cell>
          <cell r="D756">
            <v>3413.1370000000002</v>
          </cell>
          <cell r="E756">
            <v>0</v>
          </cell>
          <cell r="F756">
            <v>13213.821</v>
          </cell>
          <cell r="I756">
            <v>3413.1370000000002</v>
          </cell>
        </row>
        <row r="757">
          <cell r="A757">
            <v>755013</v>
          </cell>
          <cell r="B757" t="str">
            <v>MATERIALES ELÉCTRICOS</v>
          </cell>
          <cell r="C757">
            <v>266402.09967999998</v>
          </cell>
          <cell r="D757">
            <v>58579.957869999998</v>
          </cell>
          <cell r="E757">
            <v>7771.1325199999992</v>
          </cell>
          <cell r="F757">
            <v>317210.92502999998</v>
          </cell>
          <cell r="I757">
            <v>50808.825349999999</v>
          </cell>
        </row>
        <row r="758">
          <cell r="A758">
            <v>755015</v>
          </cell>
          <cell r="B758" t="str">
            <v>COSTOS DE GESTIÓN AMBIENTAL</v>
          </cell>
          <cell r="C758">
            <v>709354.68099999998</v>
          </cell>
          <cell r="D758">
            <v>263841.91200000001</v>
          </cell>
          <cell r="E758">
            <v>0</v>
          </cell>
          <cell r="F758">
            <v>973196.59299999999</v>
          </cell>
          <cell r="I758">
            <v>263841.91200000001</v>
          </cell>
        </row>
        <row r="759">
          <cell r="A759">
            <v>755090</v>
          </cell>
          <cell r="B759" t="str">
            <v>ELEMENTOS DEVOLUTIVOS</v>
          </cell>
          <cell r="C759">
            <v>714.45892000000003</v>
          </cell>
          <cell r="D759">
            <v>32822.080000000002</v>
          </cell>
          <cell r="E759">
            <v>32822.080000000002</v>
          </cell>
          <cell r="F759">
            <v>714.45892000000003</v>
          </cell>
          <cell r="I759">
            <v>0</v>
          </cell>
        </row>
        <row r="760">
          <cell r="A760">
            <v>7560</v>
          </cell>
          <cell r="B760" t="str">
            <v>SEGUROS</v>
          </cell>
          <cell r="C760">
            <v>320474.68698</v>
          </cell>
          <cell r="D760">
            <v>247796.4515</v>
          </cell>
          <cell r="E760">
            <v>0</v>
          </cell>
          <cell r="F760">
            <v>568271.13847999997</v>
          </cell>
          <cell r="I760">
            <v>247796.4515</v>
          </cell>
        </row>
        <row r="761">
          <cell r="A761">
            <v>756001</v>
          </cell>
          <cell r="B761" t="str">
            <v>DE MANEJO</v>
          </cell>
          <cell r="C761">
            <v>2200.357</v>
          </cell>
          <cell r="D761">
            <v>0</v>
          </cell>
          <cell r="E761">
            <v>0</v>
          </cell>
          <cell r="F761">
            <v>2200.357</v>
          </cell>
          <cell r="I761">
            <v>0</v>
          </cell>
        </row>
        <row r="762">
          <cell r="A762">
            <v>756002</v>
          </cell>
          <cell r="B762" t="str">
            <v>DE CUMPLIMIENTO</v>
          </cell>
          <cell r="C762">
            <v>77.72</v>
          </cell>
          <cell r="D762">
            <v>0</v>
          </cell>
          <cell r="E762">
            <v>0</v>
          </cell>
          <cell r="F762">
            <v>77.72</v>
          </cell>
          <cell r="I762">
            <v>0</v>
          </cell>
        </row>
        <row r="763">
          <cell r="A763">
            <v>756003</v>
          </cell>
          <cell r="B763" t="str">
            <v>DE CORRIENTE DÉBIL</v>
          </cell>
          <cell r="C763">
            <v>5961.9125999999997</v>
          </cell>
          <cell r="D763">
            <v>0</v>
          </cell>
          <cell r="E763">
            <v>0</v>
          </cell>
          <cell r="F763">
            <v>5961.9125999999997</v>
          </cell>
          <cell r="I763">
            <v>0</v>
          </cell>
        </row>
        <row r="764">
          <cell r="A764">
            <v>756004</v>
          </cell>
          <cell r="B764" t="str">
            <v>SEGURO DE VIDA COLECTIVO</v>
          </cell>
          <cell r="C764">
            <v>10056.036239999999</v>
          </cell>
          <cell r="D764">
            <v>20061.246059999998</v>
          </cell>
          <cell r="E764">
            <v>0</v>
          </cell>
          <cell r="F764">
            <v>30117.282299999999</v>
          </cell>
          <cell r="I764">
            <v>20061.246059999998</v>
          </cell>
        </row>
        <row r="765">
          <cell r="A765">
            <v>756005</v>
          </cell>
          <cell r="B765" t="str">
            <v>DE INCENDIO</v>
          </cell>
          <cell r="C765">
            <v>35054.193460000002</v>
          </cell>
          <cell r="D765">
            <v>77678.47073999999</v>
          </cell>
          <cell r="E765">
            <v>0</v>
          </cell>
          <cell r="F765">
            <v>112732.6642</v>
          </cell>
          <cell r="I765">
            <v>77678.47073999999</v>
          </cell>
        </row>
        <row r="766">
          <cell r="A766">
            <v>756007</v>
          </cell>
          <cell r="B766" t="str">
            <v>DE SUSTRACCIÓN Y HURTO</v>
          </cell>
          <cell r="C766">
            <v>2246.30422</v>
          </cell>
          <cell r="D766">
            <v>0</v>
          </cell>
          <cell r="E766">
            <v>0</v>
          </cell>
          <cell r="F766">
            <v>2246.30422</v>
          </cell>
          <cell r="I766">
            <v>0</v>
          </cell>
        </row>
        <row r="767">
          <cell r="A767">
            <v>756008</v>
          </cell>
          <cell r="B767" t="str">
            <v>DE FLOTA Y EQUIPO DE TRANSPORTE</v>
          </cell>
          <cell r="C767">
            <v>35586.932639999999</v>
          </cell>
          <cell r="D767">
            <v>19067.779469999998</v>
          </cell>
          <cell r="E767">
            <v>0</v>
          </cell>
          <cell r="F767">
            <v>54654.71211</v>
          </cell>
          <cell r="I767">
            <v>19067.779469999998</v>
          </cell>
        </row>
        <row r="768">
          <cell r="A768">
            <v>756009</v>
          </cell>
          <cell r="B768" t="str">
            <v>DE RESPONSABILIDAD CIVIL Y EXTRACONTRACTUAL</v>
          </cell>
          <cell r="C768">
            <v>61187.380819999998</v>
          </cell>
          <cell r="D768">
            <v>57603.046649999997</v>
          </cell>
          <cell r="E768">
            <v>0</v>
          </cell>
          <cell r="F768">
            <v>118790.42747</v>
          </cell>
          <cell r="I768">
            <v>57603.046649999997</v>
          </cell>
        </row>
        <row r="769">
          <cell r="A769">
            <v>756010</v>
          </cell>
          <cell r="B769" t="str">
            <v>DE ROTURA DE MAQUINARIA</v>
          </cell>
          <cell r="C769">
            <v>61994.284700000004</v>
          </cell>
          <cell r="D769">
            <v>0</v>
          </cell>
          <cell r="E769">
            <v>0</v>
          </cell>
          <cell r="F769">
            <v>61994.284700000004</v>
          </cell>
          <cell r="I769">
            <v>0</v>
          </cell>
        </row>
        <row r="770">
          <cell r="A770">
            <v>756090</v>
          </cell>
          <cell r="B770" t="str">
            <v>OTROS SEGUROS</v>
          </cell>
          <cell r="C770">
            <v>106109.5653</v>
          </cell>
          <cell r="D770">
            <v>73385.908580000003</v>
          </cell>
          <cell r="E770">
            <v>0</v>
          </cell>
          <cell r="F770">
            <v>179495.47388000001</v>
          </cell>
          <cell r="I770">
            <v>73385.908580000003</v>
          </cell>
        </row>
        <row r="771">
          <cell r="A771">
            <v>75609001</v>
          </cell>
          <cell r="B771" t="str">
            <v>SEGURO DAÑOS COMBINADOS</v>
          </cell>
          <cell r="C771">
            <v>106109.5653</v>
          </cell>
          <cell r="D771">
            <v>73385.908580000003</v>
          </cell>
          <cell r="E771">
            <v>0</v>
          </cell>
          <cell r="F771">
            <v>179495.47388000001</v>
          </cell>
          <cell r="I771">
            <v>73385.908580000003</v>
          </cell>
        </row>
        <row r="772">
          <cell r="A772">
            <v>7565</v>
          </cell>
          <cell r="B772" t="str">
            <v>IMPUESTOS Y TASAS</v>
          </cell>
          <cell r="C772">
            <v>130682.106</v>
          </cell>
          <cell r="D772">
            <v>13748.074000000001</v>
          </cell>
          <cell r="E772">
            <v>0</v>
          </cell>
          <cell r="F772">
            <v>144430.18</v>
          </cell>
          <cell r="I772">
            <v>13748.074000000001</v>
          </cell>
        </row>
        <row r="773">
          <cell r="A773">
            <v>756502</v>
          </cell>
          <cell r="B773" t="str">
            <v>DE TIMBRE</v>
          </cell>
          <cell r="C773">
            <v>0</v>
          </cell>
          <cell r="D773">
            <v>0</v>
          </cell>
          <cell r="E773">
            <v>0</v>
          </cell>
          <cell r="F773">
            <v>0</v>
          </cell>
          <cell r="I773">
            <v>0</v>
          </cell>
        </row>
        <row r="774">
          <cell r="A774">
            <v>756503</v>
          </cell>
          <cell r="B774" t="str">
            <v>PREDIAL</v>
          </cell>
          <cell r="C774">
            <v>93657.659</v>
          </cell>
          <cell r="D774">
            <v>170.62299999999999</v>
          </cell>
          <cell r="E774">
            <v>0</v>
          </cell>
          <cell r="F774">
            <v>93828.282000000007</v>
          </cell>
          <cell r="I774">
            <v>170.62299999999999</v>
          </cell>
        </row>
        <row r="775">
          <cell r="A775">
            <v>756505</v>
          </cell>
          <cell r="B775" t="str">
            <v>DE VEHÍCULOS</v>
          </cell>
          <cell r="C775">
            <v>0</v>
          </cell>
          <cell r="D775">
            <v>2463.6</v>
          </cell>
          <cell r="E775">
            <v>0</v>
          </cell>
          <cell r="F775">
            <v>2463.6</v>
          </cell>
          <cell r="I775">
            <v>2463.6</v>
          </cell>
        </row>
        <row r="776">
          <cell r="A776">
            <v>756590</v>
          </cell>
          <cell r="B776" t="str">
            <v>OTROS IMPUESTOS</v>
          </cell>
          <cell r="C776">
            <v>37024.447</v>
          </cell>
          <cell r="D776">
            <v>11113.851000000001</v>
          </cell>
          <cell r="E776">
            <v>0</v>
          </cell>
          <cell r="F776">
            <v>48138.298000000003</v>
          </cell>
          <cell r="I776">
            <v>11113.851000000001</v>
          </cell>
        </row>
        <row r="777">
          <cell r="A777">
            <v>75659002</v>
          </cell>
          <cell r="B777" t="str">
            <v>IMPUESTOS ASUMIDOS</v>
          </cell>
          <cell r="C777">
            <v>36984.046999999999</v>
          </cell>
          <cell r="D777">
            <v>10956.450999999999</v>
          </cell>
          <cell r="E777">
            <v>0</v>
          </cell>
          <cell r="F777">
            <v>47940.498</v>
          </cell>
          <cell r="I777">
            <v>10956.450999999999</v>
          </cell>
        </row>
        <row r="778">
          <cell r="A778">
            <v>75659004</v>
          </cell>
          <cell r="B778" t="str">
            <v>OTROS IMPUESTOS</v>
          </cell>
          <cell r="C778">
            <v>40.4</v>
          </cell>
          <cell r="D778">
            <v>157.4</v>
          </cell>
          <cell r="E778">
            <v>0</v>
          </cell>
          <cell r="F778">
            <v>197.8</v>
          </cell>
          <cell r="I778">
            <v>157.4</v>
          </cell>
        </row>
        <row r="779">
          <cell r="A779">
            <v>7570</v>
          </cell>
          <cell r="B779" t="str">
            <v>ÓRDENES Y CONTRATOS POR OTROS  SERVICIOS</v>
          </cell>
          <cell r="C779">
            <v>3925146.3642500001</v>
          </cell>
          <cell r="D779">
            <v>1324376.8887999998</v>
          </cell>
          <cell r="E779">
            <v>32694.523499999999</v>
          </cell>
          <cell r="F779">
            <v>5216828.7295500003</v>
          </cell>
          <cell r="I779">
            <v>1291682.3652999999</v>
          </cell>
        </row>
        <row r="780">
          <cell r="A780">
            <v>757001</v>
          </cell>
          <cell r="B780" t="str">
            <v>ASEO</v>
          </cell>
          <cell r="C780">
            <v>70046.987999999998</v>
          </cell>
          <cell r="D780">
            <v>42846.671999999999</v>
          </cell>
          <cell r="E780">
            <v>0</v>
          </cell>
          <cell r="F780">
            <v>112893.66</v>
          </cell>
          <cell r="I780">
            <v>42846.671999999999</v>
          </cell>
        </row>
        <row r="781">
          <cell r="A781">
            <v>757002</v>
          </cell>
          <cell r="B781" t="str">
            <v>VIGILANCIA Y SEGURIDAD</v>
          </cell>
          <cell r="C781">
            <v>473394.66</v>
          </cell>
          <cell r="D781">
            <v>94793.57</v>
          </cell>
          <cell r="E781">
            <v>0</v>
          </cell>
          <cell r="F781">
            <v>568188.23</v>
          </cell>
          <cell r="I781">
            <v>94793.57</v>
          </cell>
        </row>
        <row r="782">
          <cell r="A782">
            <v>757003</v>
          </cell>
          <cell r="B782" t="str">
            <v>CASINO Y CAFETERÍA</v>
          </cell>
          <cell r="C782">
            <v>518.86800000000005</v>
          </cell>
          <cell r="D782">
            <v>727.32</v>
          </cell>
          <cell r="E782">
            <v>0</v>
          </cell>
          <cell r="F782">
            <v>1246.1880000000001</v>
          </cell>
          <cell r="I782">
            <v>727.32</v>
          </cell>
        </row>
        <row r="783">
          <cell r="A783">
            <v>757004</v>
          </cell>
          <cell r="B783" t="str">
            <v>TOMA DE LECTURA</v>
          </cell>
          <cell r="C783">
            <v>284287.81300000002</v>
          </cell>
          <cell r="D783">
            <v>222425.016</v>
          </cell>
          <cell r="E783">
            <v>0</v>
          </cell>
          <cell r="F783">
            <v>506712.82900000003</v>
          </cell>
          <cell r="I783">
            <v>222425.016</v>
          </cell>
        </row>
        <row r="784">
          <cell r="A784">
            <v>757005</v>
          </cell>
          <cell r="B784" t="str">
            <v>ENTREGA DE FACTURAS</v>
          </cell>
          <cell r="C784">
            <v>241445.01199999999</v>
          </cell>
          <cell r="D784">
            <v>209465.35399999999</v>
          </cell>
          <cell r="E784">
            <v>0</v>
          </cell>
          <cell r="F784">
            <v>450910.36599999998</v>
          </cell>
          <cell r="I784">
            <v>209465.35399999999</v>
          </cell>
        </row>
        <row r="785">
          <cell r="A785">
            <v>757008</v>
          </cell>
          <cell r="B785" t="str">
            <v>SUMINISTROS Y SERVICIOS INFORMATICOS</v>
          </cell>
          <cell r="C785">
            <v>99434.777000000002</v>
          </cell>
          <cell r="D785">
            <v>0</v>
          </cell>
          <cell r="E785">
            <v>0</v>
          </cell>
          <cell r="F785">
            <v>99434.777000000002</v>
          </cell>
          <cell r="I785">
            <v>0</v>
          </cell>
        </row>
        <row r="786">
          <cell r="A786">
            <v>757007</v>
          </cell>
          <cell r="B786" t="str">
            <v>ADMINISTRACIÓN DE INFRAESTRUCTURA INFORMÁTICA</v>
          </cell>
          <cell r="C786">
            <v>0</v>
          </cell>
          <cell r="D786">
            <v>0</v>
          </cell>
          <cell r="E786">
            <v>0</v>
          </cell>
          <cell r="F786">
            <v>0</v>
          </cell>
          <cell r="I786">
            <v>0</v>
          </cell>
        </row>
        <row r="787">
          <cell r="A787">
            <v>757009</v>
          </cell>
          <cell r="B787" t="str">
            <v>SERVICIOS DE INSTALACIÓN Y DESINSTALACIÓN</v>
          </cell>
          <cell r="C787">
            <v>1414929.3048399999</v>
          </cell>
          <cell r="D787">
            <v>213965.56255</v>
          </cell>
          <cell r="E787">
            <v>32694.522499999999</v>
          </cell>
          <cell r="F787">
            <v>1596200.3448900001</v>
          </cell>
          <cell r="I787">
            <v>181271.04005000001</v>
          </cell>
        </row>
        <row r="788">
          <cell r="A788">
            <v>757090</v>
          </cell>
          <cell r="B788" t="str">
            <v>OTROS CONTRATOS</v>
          </cell>
          <cell r="C788">
            <v>1341088.94141</v>
          </cell>
          <cell r="D788">
            <v>540153.39425000001</v>
          </cell>
          <cell r="E788">
            <v>1E-3</v>
          </cell>
          <cell r="F788">
            <v>1881242.3346600002</v>
          </cell>
          <cell r="I788">
            <v>540153.39324999996</v>
          </cell>
        </row>
        <row r="789">
          <cell r="A789">
            <v>75709001</v>
          </cell>
          <cell r="B789" t="str">
            <v>SERVICIO DE CORTE Y RECONEXIÓN</v>
          </cell>
          <cell r="C789">
            <v>471814.93800000002</v>
          </cell>
          <cell r="D789">
            <v>128474.447</v>
          </cell>
          <cell r="E789">
            <v>0</v>
          </cell>
          <cell r="F789">
            <v>600289.38500000001</v>
          </cell>
          <cell r="I789">
            <v>128474.447</v>
          </cell>
        </row>
        <row r="790">
          <cell r="A790">
            <v>75709002</v>
          </cell>
          <cell r="B790" t="str">
            <v>SERVICIO DE TRANSPORTE</v>
          </cell>
          <cell r="C790">
            <v>300980.46899999998</v>
          </cell>
          <cell r="D790">
            <v>249688.49799999999</v>
          </cell>
          <cell r="E790">
            <v>0</v>
          </cell>
          <cell r="F790">
            <v>550668.96699999995</v>
          </cell>
          <cell r="I790">
            <v>249688.49799999999</v>
          </cell>
        </row>
        <row r="791">
          <cell r="A791">
            <v>75709003</v>
          </cell>
          <cell r="B791" t="str">
            <v>SERVICIO DE DIGITALIZACIÓN DE DATOS</v>
          </cell>
          <cell r="C791">
            <v>64156.154000000002</v>
          </cell>
          <cell r="D791">
            <v>0</v>
          </cell>
          <cell r="E791">
            <v>0</v>
          </cell>
          <cell r="F791">
            <v>64156.154000000002</v>
          </cell>
          <cell r="I791">
            <v>0</v>
          </cell>
        </row>
        <row r="792">
          <cell r="A792">
            <v>75709005</v>
          </cell>
          <cell r="B792" t="str">
            <v>CONTRATOS OUTSOURCING</v>
          </cell>
          <cell r="C792">
            <v>303327.21100000001</v>
          </cell>
          <cell r="D792">
            <v>134526.057</v>
          </cell>
          <cell r="E792">
            <v>0</v>
          </cell>
          <cell r="F792">
            <v>437853.26799999998</v>
          </cell>
          <cell r="I792">
            <v>134526.057</v>
          </cell>
        </row>
        <row r="793">
          <cell r="A793">
            <v>75709006</v>
          </cell>
          <cell r="B793" t="str">
            <v>BODEGAJE DE MATERIALES</v>
          </cell>
          <cell r="C793">
            <v>17491.696</v>
          </cell>
          <cell r="D793">
            <v>0</v>
          </cell>
          <cell r="E793">
            <v>0</v>
          </cell>
          <cell r="F793">
            <v>17491.696</v>
          </cell>
          <cell r="I793">
            <v>0</v>
          </cell>
        </row>
        <row r="794">
          <cell r="A794">
            <v>75709007</v>
          </cell>
          <cell r="B794" t="str">
            <v>ALUMBRADO NAVIDEÑO</v>
          </cell>
          <cell r="C794">
            <v>40388.284</v>
          </cell>
          <cell r="D794">
            <v>499.56599999999997</v>
          </cell>
          <cell r="E794">
            <v>0</v>
          </cell>
          <cell r="F794">
            <v>40887.85</v>
          </cell>
          <cell r="I794">
            <v>499.56599999999997</v>
          </cell>
        </row>
        <row r="795">
          <cell r="A795">
            <v>75709008</v>
          </cell>
          <cell r="B795" t="str">
            <v>OTROS GASTOS GENERALES</v>
          </cell>
          <cell r="C795">
            <v>142930.18940999999</v>
          </cell>
          <cell r="D795">
            <v>26964.826249999998</v>
          </cell>
          <cell r="E795">
            <v>1E-3</v>
          </cell>
          <cell r="F795">
            <v>169895.01465999999</v>
          </cell>
          <cell r="I795">
            <v>26964.825249999998</v>
          </cell>
        </row>
        <row r="796">
          <cell r="A796">
            <v>7595</v>
          </cell>
          <cell r="B796" t="str">
            <v>TRASLADO DE COSTOS (CR)</v>
          </cell>
          <cell r="C796">
            <v>-93945850.544359997</v>
          </cell>
          <cell r="D796">
            <v>0</v>
          </cell>
          <cell r="E796">
            <v>26248535.30816</v>
          </cell>
          <cell r="F796">
            <v>-120194385.85252</v>
          </cell>
          <cell r="I796">
            <v>-26248535.30816</v>
          </cell>
        </row>
        <row r="797">
          <cell r="A797">
            <v>759521</v>
          </cell>
          <cell r="B797" t="str">
            <v>TRASLADO DE COSTOS SERVIC PUBL (CR)</v>
          </cell>
          <cell r="C797">
            <v>-93945850.544359997</v>
          </cell>
          <cell r="D797">
            <v>0</v>
          </cell>
          <cell r="E797">
            <v>26248535.30816</v>
          </cell>
          <cell r="F797">
            <v>-120194385.85252</v>
          </cell>
          <cell r="I797">
            <v>-26248535.30816</v>
          </cell>
        </row>
        <row r="798">
          <cell r="A798">
            <v>8</v>
          </cell>
          <cell r="B798" t="str">
            <v>CUENTAS DE ORDEN DEUDORAS</v>
          </cell>
          <cell r="C798">
            <v>0</v>
          </cell>
          <cell r="D798">
            <v>26945837.006000001</v>
          </cell>
          <cell r="E798">
            <v>26945837.006000001</v>
          </cell>
          <cell r="F798">
            <v>0</v>
          </cell>
          <cell r="I798">
            <v>0</v>
          </cell>
        </row>
        <row r="799">
          <cell r="A799">
            <v>81</v>
          </cell>
          <cell r="B799" t="str">
            <v>DERECHOS CONTINGENTES</v>
          </cell>
          <cell r="C799">
            <v>3754331.952</v>
          </cell>
          <cell r="D799">
            <v>0</v>
          </cell>
          <cell r="E799">
            <v>0</v>
          </cell>
          <cell r="F799">
            <v>3754331.952</v>
          </cell>
          <cell r="I799">
            <v>0</v>
          </cell>
        </row>
        <row r="800">
          <cell r="A800">
            <v>8120</v>
          </cell>
          <cell r="B800" t="str">
            <v>LITIGIOS Y DEMANDAS</v>
          </cell>
          <cell r="C800">
            <v>3754331.952</v>
          </cell>
          <cell r="D800">
            <v>0</v>
          </cell>
          <cell r="E800">
            <v>0</v>
          </cell>
          <cell r="F800">
            <v>3754331.952</v>
          </cell>
          <cell r="I800">
            <v>0</v>
          </cell>
        </row>
        <row r="801">
          <cell r="A801">
            <v>812001</v>
          </cell>
          <cell r="B801" t="str">
            <v>CIVILES</v>
          </cell>
          <cell r="C801">
            <v>1801559.49</v>
          </cell>
          <cell r="D801">
            <v>0</v>
          </cell>
          <cell r="E801">
            <v>0</v>
          </cell>
          <cell r="F801">
            <v>1801559.49</v>
          </cell>
          <cell r="I801">
            <v>0</v>
          </cell>
        </row>
        <row r="802">
          <cell r="A802">
            <v>812003</v>
          </cell>
          <cell r="B802" t="str">
            <v>PENALES</v>
          </cell>
          <cell r="C802">
            <v>146794.89000000001</v>
          </cell>
          <cell r="D802">
            <v>0</v>
          </cell>
          <cell r="E802">
            <v>0</v>
          </cell>
          <cell r="F802">
            <v>146794.89000000001</v>
          </cell>
          <cell r="I802">
            <v>0</v>
          </cell>
        </row>
        <row r="803">
          <cell r="A803">
            <v>812004</v>
          </cell>
          <cell r="B803" t="str">
            <v>ADMINISTRATIVAS</v>
          </cell>
          <cell r="C803">
            <v>1805977.5719999999</v>
          </cell>
          <cell r="D803">
            <v>0</v>
          </cell>
          <cell r="E803">
            <v>0</v>
          </cell>
          <cell r="F803">
            <v>1805977.5719999999</v>
          </cell>
          <cell r="I803">
            <v>0</v>
          </cell>
        </row>
        <row r="804">
          <cell r="A804">
            <v>82</v>
          </cell>
          <cell r="B804" t="str">
            <v>DEUDORAS FISCALES</v>
          </cell>
          <cell r="C804">
            <v>709178102.74956989</v>
          </cell>
          <cell r="D804">
            <v>0</v>
          </cell>
          <cell r="E804">
            <v>0</v>
          </cell>
          <cell r="F804">
            <v>709178102.74956989</v>
          </cell>
          <cell r="I804">
            <v>0</v>
          </cell>
        </row>
        <row r="805">
          <cell r="A805">
            <v>8205</v>
          </cell>
          <cell r="B805" t="str">
            <v>DEUDORAS FISCALES</v>
          </cell>
          <cell r="C805">
            <v>709178102.74956989</v>
          </cell>
          <cell r="D805">
            <v>0</v>
          </cell>
          <cell r="E805">
            <v>0</v>
          </cell>
          <cell r="F805">
            <v>709178102.74956989</v>
          </cell>
          <cell r="I805">
            <v>0</v>
          </cell>
        </row>
        <row r="806">
          <cell r="A806">
            <v>820501</v>
          </cell>
          <cell r="B806" t="str">
            <v>DEUDORAS FISCALES</v>
          </cell>
          <cell r="C806">
            <v>701805808.11856997</v>
          </cell>
          <cell r="D806">
            <v>0</v>
          </cell>
          <cell r="E806">
            <v>0</v>
          </cell>
          <cell r="F806">
            <v>701805808.11856997</v>
          </cell>
          <cell r="I806">
            <v>0</v>
          </cell>
        </row>
        <row r="807">
          <cell r="A807">
            <v>820503</v>
          </cell>
          <cell r="B807" t="str">
            <v>CUENTAS DEL PATRIMONIO</v>
          </cell>
          <cell r="C807">
            <v>7372294.6310000001</v>
          </cell>
          <cell r="D807">
            <v>0</v>
          </cell>
          <cell r="E807">
            <v>0</v>
          </cell>
          <cell r="F807">
            <v>7372294.6310000001</v>
          </cell>
          <cell r="I807">
            <v>0</v>
          </cell>
        </row>
        <row r="808">
          <cell r="A808">
            <v>83</v>
          </cell>
          <cell r="B808" t="str">
            <v>DEUDORAS DE CONTROL</v>
          </cell>
          <cell r="C808">
            <v>7675623.7143700002</v>
          </cell>
          <cell r="D808">
            <v>13446740.884</v>
          </cell>
          <cell r="E808">
            <v>13499096.122</v>
          </cell>
          <cell r="F808">
            <v>7623268.4763700003</v>
          </cell>
          <cell r="I808">
            <v>-52355.237999999896</v>
          </cell>
        </row>
        <row r="809">
          <cell r="A809">
            <v>8315</v>
          </cell>
          <cell r="B809" t="str">
            <v>ACTIVOS DEPRECIADOS</v>
          </cell>
          <cell r="C809">
            <v>1000</v>
          </cell>
          <cell r="D809">
            <v>0</v>
          </cell>
          <cell r="E809">
            <v>0</v>
          </cell>
          <cell r="F809">
            <v>1000</v>
          </cell>
          <cell r="I809">
            <v>0</v>
          </cell>
        </row>
        <row r="810">
          <cell r="A810">
            <v>831510</v>
          </cell>
          <cell r="B810" t="str">
            <v>PROPIEDAD PLANTA Y EQUIPO</v>
          </cell>
          <cell r="C810">
            <v>1000</v>
          </cell>
          <cell r="D810">
            <v>0</v>
          </cell>
          <cell r="E810">
            <v>0</v>
          </cell>
          <cell r="F810">
            <v>1000</v>
          </cell>
          <cell r="I810">
            <v>0</v>
          </cell>
        </row>
        <row r="811">
          <cell r="A811">
            <v>8361</v>
          </cell>
          <cell r="B811" t="str">
            <v>RESPONSABILIDADES</v>
          </cell>
          <cell r="C811">
            <v>21869.826370000002</v>
          </cell>
          <cell r="D811">
            <v>0</v>
          </cell>
          <cell r="E811">
            <v>0</v>
          </cell>
          <cell r="F811">
            <v>21869.826370000002</v>
          </cell>
          <cell r="I811">
            <v>0</v>
          </cell>
        </row>
        <row r="812">
          <cell r="A812">
            <v>836101</v>
          </cell>
          <cell r="B812" t="str">
            <v>RESPONSABILIDADES</v>
          </cell>
          <cell r="C812">
            <v>21869.826370000002</v>
          </cell>
          <cell r="D812">
            <v>0</v>
          </cell>
          <cell r="E812">
            <v>0</v>
          </cell>
          <cell r="F812">
            <v>21869.826370000002</v>
          </cell>
          <cell r="I812">
            <v>0</v>
          </cell>
        </row>
        <row r="813">
          <cell r="A813">
            <v>8390</v>
          </cell>
          <cell r="B813" t="str">
            <v>OTRAS CUENTAS DEUDORAS DE CONTROL</v>
          </cell>
          <cell r="C813">
            <v>7652753.8880000003</v>
          </cell>
          <cell r="D813">
            <v>13446740.884</v>
          </cell>
          <cell r="E813">
            <v>13499096.122</v>
          </cell>
          <cell r="F813">
            <v>7600398.6500000004</v>
          </cell>
          <cell r="I813">
            <v>-52355.237999999896</v>
          </cell>
        </row>
        <row r="814">
          <cell r="A814">
            <v>839001</v>
          </cell>
          <cell r="B814" t="str">
            <v>ACUERDOS DE PAGOS</v>
          </cell>
          <cell r="C814">
            <v>0</v>
          </cell>
          <cell r="D814">
            <v>0</v>
          </cell>
          <cell r="E814">
            <v>0</v>
          </cell>
          <cell r="F814">
            <v>0</v>
          </cell>
          <cell r="I814">
            <v>0</v>
          </cell>
        </row>
        <row r="815">
          <cell r="A815">
            <v>839090</v>
          </cell>
          <cell r="B815" t="str">
            <v>OTRAS CUENTAS DEUDORAS DE CONTROL</v>
          </cell>
          <cell r="C815">
            <v>7652753.8880000003</v>
          </cell>
          <cell r="D815">
            <v>13446740.884</v>
          </cell>
          <cell r="E815">
            <v>13499096.122</v>
          </cell>
          <cell r="F815">
            <v>7600398.6500000004</v>
          </cell>
          <cell r="I815">
            <v>-52355.237999999896</v>
          </cell>
        </row>
        <row r="816">
          <cell r="A816">
            <v>89</v>
          </cell>
          <cell r="B816" t="str">
            <v>DEUDORAS POR CONTRA (CR)</v>
          </cell>
          <cell r="C816">
            <v>-720608058.41593993</v>
          </cell>
          <cell r="D816">
            <v>13499096.122</v>
          </cell>
          <cell r="E816">
            <v>13446740.884</v>
          </cell>
          <cell r="F816">
            <v>-720555703.17793989</v>
          </cell>
          <cell r="I816">
            <v>52355.237999999896</v>
          </cell>
        </row>
        <row r="817">
          <cell r="A817">
            <v>8905</v>
          </cell>
          <cell r="B817" t="str">
            <v>DERECHOS CONTINGENTES</v>
          </cell>
          <cell r="C817">
            <v>-3754331.952</v>
          </cell>
          <cell r="D817">
            <v>0</v>
          </cell>
          <cell r="E817">
            <v>0</v>
          </cell>
          <cell r="F817">
            <v>-3754331.952</v>
          </cell>
          <cell r="I817">
            <v>0</v>
          </cell>
        </row>
        <row r="818">
          <cell r="A818">
            <v>890506</v>
          </cell>
          <cell r="B818" t="str">
            <v>LITIGIOS Y DEMANDAS</v>
          </cell>
          <cell r="C818">
            <v>-3754331.952</v>
          </cell>
          <cell r="D818">
            <v>0</v>
          </cell>
          <cell r="E818">
            <v>0</v>
          </cell>
          <cell r="F818">
            <v>-3754331.952</v>
          </cell>
          <cell r="I818">
            <v>0</v>
          </cell>
        </row>
        <row r="819">
          <cell r="A819">
            <v>8910</v>
          </cell>
          <cell r="B819" t="str">
            <v>DEUDORAS FISCALES POR CONTRA (CR)</v>
          </cell>
          <cell r="C819">
            <v>-709178102.74956989</v>
          </cell>
          <cell r="D819">
            <v>0</v>
          </cell>
          <cell r="E819">
            <v>0</v>
          </cell>
          <cell r="F819">
            <v>-709178102.74956989</v>
          </cell>
          <cell r="I819">
            <v>0</v>
          </cell>
        </row>
        <row r="820">
          <cell r="A820">
            <v>891001</v>
          </cell>
          <cell r="B820" t="str">
            <v>DEUDORAS FISCALES POR CONTRA (CR)</v>
          </cell>
          <cell r="C820">
            <v>-709178102.74956989</v>
          </cell>
          <cell r="D820">
            <v>0</v>
          </cell>
          <cell r="E820">
            <v>0</v>
          </cell>
          <cell r="F820">
            <v>-709178102.74956989</v>
          </cell>
          <cell r="I820">
            <v>0</v>
          </cell>
        </row>
        <row r="821">
          <cell r="A821">
            <v>89100101</v>
          </cell>
          <cell r="B821" t="str">
            <v>DEUDORAS FISCALES POR  CONTRA</v>
          </cell>
          <cell r="C821">
            <v>-701805808.11856997</v>
          </cell>
          <cell r="D821">
            <v>0</v>
          </cell>
          <cell r="E821">
            <v>0</v>
          </cell>
          <cell r="F821">
            <v>-701805808.11856997</v>
          </cell>
          <cell r="I821">
            <v>0</v>
          </cell>
        </row>
        <row r="822">
          <cell r="A822">
            <v>89100103</v>
          </cell>
          <cell r="B822" t="str">
            <v>CUENTAS DEL PATRIMONIO</v>
          </cell>
          <cell r="C822">
            <v>-7372294.6310000001</v>
          </cell>
          <cell r="D822">
            <v>0</v>
          </cell>
          <cell r="E822">
            <v>0</v>
          </cell>
          <cell r="F822">
            <v>-7372294.6310000001</v>
          </cell>
          <cell r="I822">
            <v>0</v>
          </cell>
        </row>
        <row r="823">
          <cell r="A823">
            <v>8915</v>
          </cell>
          <cell r="B823" t="str">
            <v>DEUDORAS DE CONTROL POR CONTRA (CR)</v>
          </cell>
          <cell r="C823">
            <v>-7675623.7143700002</v>
          </cell>
          <cell r="D823">
            <v>13499096.122</v>
          </cell>
          <cell r="E823">
            <v>13446740.884</v>
          </cell>
          <cell r="F823">
            <v>-7623268.4763700003</v>
          </cell>
          <cell r="I823">
            <v>52355.237999999896</v>
          </cell>
        </row>
        <row r="824">
          <cell r="A824">
            <v>891506</v>
          </cell>
          <cell r="B824" t="str">
            <v>ACTIVOS DEPRECIADOS AGOTADOS O AMORTIZAD</v>
          </cell>
          <cell r="C824">
            <v>-1000</v>
          </cell>
          <cell r="D824">
            <v>0</v>
          </cell>
          <cell r="E824">
            <v>0</v>
          </cell>
          <cell r="F824">
            <v>-1000</v>
          </cell>
          <cell r="I824">
            <v>0</v>
          </cell>
        </row>
        <row r="825">
          <cell r="A825">
            <v>891521</v>
          </cell>
          <cell r="B825" t="str">
            <v>RESPONSABILIDADES</v>
          </cell>
          <cell r="C825">
            <v>-21869.826370000002</v>
          </cell>
          <cell r="D825">
            <v>0</v>
          </cell>
          <cell r="E825">
            <v>0</v>
          </cell>
          <cell r="F825">
            <v>-21869.826370000002</v>
          </cell>
          <cell r="I825">
            <v>0</v>
          </cell>
        </row>
        <row r="826">
          <cell r="A826">
            <v>891590</v>
          </cell>
          <cell r="B826" t="str">
            <v>OTRAS  CUENTAS DEUDORAS DE CONTROL (CR)</v>
          </cell>
          <cell r="C826">
            <v>-7652753.8880000003</v>
          </cell>
          <cell r="D826">
            <v>13499096.122</v>
          </cell>
          <cell r="E826">
            <v>13446740.884</v>
          </cell>
          <cell r="F826">
            <v>-7600398.6500000004</v>
          </cell>
          <cell r="I826">
            <v>52355.237999999896</v>
          </cell>
        </row>
        <row r="827">
          <cell r="A827">
            <v>9</v>
          </cell>
          <cell r="B827" t="str">
            <v>CUENTAS DE ORDEN ACREEDORAS</v>
          </cell>
          <cell r="C827">
            <v>0</v>
          </cell>
          <cell r="D827">
            <v>0</v>
          </cell>
          <cell r="E827">
            <v>0</v>
          </cell>
          <cell r="F827">
            <v>0</v>
          </cell>
          <cell r="I827">
            <v>0</v>
          </cell>
        </row>
        <row r="828">
          <cell r="A828">
            <v>91</v>
          </cell>
          <cell r="B828" t="str">
            <v>RESPONSABILIDADES CONTINGENTES</v>
          </cell>
          <cell r="C828">
            <v>-20641105.945</v>
          </cell>
          <cell r="D828">
            <v>0</v>
          </cell>
          <cell r="E828">
            <v>0</v>
          </cell>
          <cell r="F828">
            <v>-20641105.945</v>
          </cell>
          <cell r="I828">
            <v>0</v>
          </cell>
        </row>
        <row r="829">
          <cell r="A829">
            <v>9120</v>
          </cell>
          <cell r="B829" t="str">
            <v>LITIGIOS Y DEMANDAS</v>
          </cell>
          <cell r="C829">
            <v>-20641105.945</v>
          </cell>
          <cell r="D829">
            <v>0</v>
          </cell>
          <cell r="E829">
            <v>0</v>
          </cell>
          <cell r="F829">
            <v>-20641105.945</v>
          </cell>
          <cell r="I829">
            <v>0</v>
          </cell>
        </row>
        <row r="830">
          <cell r="A830">
            <v>912001</v>
          </cell>
          <cell r="B830" t="str">
            <v>CIVILES</v>
          </cell>
          <cell r="C830">
            <v>-12640062.612</v>
          </cell>
          <cell r="D830">
            <v>0</v>
          </cell>
          <cell r="E830">
            <v>0</v>
          </cell>
          <cell r="F830">
            <v>-12640062.612</v>
          </cell>
          <cell r="I830">
            <v>0</v>
          </cell>
        </row>
        <row r="831">
          <cell r="A831">
            <v>912002</v>
          </cell>
          <cell r="B831" t="str">
            <v>LABORALES</v>
          </cell>
          <cell r="C831">
            <v>-557000</v>
          </cell>
          <cell r="D831">
            <v>0</v>
          </cell>
          <cell r="E831">
            <v>0</v>
          </cell>
          <cell r="F831">
            <v>-557000</v>
          </cell>
          <cell r="I831">
            <v>0</v>
          </cell>
        </row>
        <row r="832">
          <cell r="A832">
            <v>912004</v>
          </cell>
          <cell r="B832" t="str">
            <v>ADMINISTRATIVO</v>
          </cell>
          <cell r="C832">
            <v>-7444043.3329999996</v>
          </cell>
          <cell r="D832">
            <v>0</v>
          </cell>
          <cell r="E832">
            <v>0</v>
          </cell>
          <cell r="F832">
            <v>-7444043.3329999996</v>
          </cell>
          <cell r="I832">
            <v>0</v>
          </cell>
        </row>
        <row r="833">
          <cell r="A833">
            <v>92</v>
          </cell>
          <cell r="B833" t="str">
            <v>ACREEDORAS FISCALES</v>
          </cell>
          <cell r="C833">
            <v>-703875395.52828002</v>
          </cell>
          <cell r="D833">
            <v>0</v>
          </cell>
          <cell r="E833">
            <v>0</v>
          </cell>
          <cell r="F833">
            <v>-703875395.52828002</v>
          </cell>
          <cell r="I833">
            <v>0</v>
          </cell>
        </row>
        <row r="834">
          <cell r="A834">
            <v>9290</v>
          </cell>
          <cell r="B834" t="str">
            <v>ACREEDORAS FISCALES</v>
          </cell>
          <cell r="C834">
            <v>-703875395.52828002</v>
          </cell>
          <cell r="D834">
            <v>0</v>
          </cell>
          <cell r="E834">
            <v>0</v>
          </cell>
          <cell r="F834">
            <v>-703875395.52828002</v>
          </cell>
          <cell r="I834">
            <v>0</v>
          </cell>
        </row>
        <row r="835">
          <cell r="A835">
            <v>929001</v>
          </cell>
          <cell r="B835" t="str">
            <v>ACREEDORAS FISCALES</v>
          </cell>
          <cell r="C835">
            <v>-703875395.52828002</v>
          </cell>
          <cell r="D835">
            <v>0</v>
          </cell>
          <cell r="E835">
            <v>0</v>
          </cell>
          <cell r="F835">
            <v>-703875395.52828002</v>
          </cell>
          <cell r="I835">
            <v>0</v>
          </cell>
        </row>
        <row r="836">
          <cell r="A836">
            <v>93</v>
          </cell>
          <cell r="B836" t="str">
            <v>ACREEDORAS DE CONTROL</v>
          </cell>
          <cell r="C836">
            <v>-501001.50599999999</v>
          </cell>
          <cell r="D836">
            <v>0</v>
          </cell>
          <cell r="E836">
            <v>0</v>
          </cell>
          <cell r="F836">
            <v>-501001.50599999999</v>
          </cell>
          <cell r="I836">
            <v>0</v>
          </cell>
        </row>
        <row r="837">
          <cell r="A837">
            <v>9390</v>
          </cell>
          <cell r="B837" t="str">
            <v>OTRAS CUENTAS ACREEDORAS DE CONTROL</v>
          </cell>
          <cell r="C837">
            <v>-501001.50599999999</v>
          </cell>
          <cell r="D837">
            <v>0</v>
          </cell>
          <cell r="E837">
            <v>0</v>
          </cell>
          <cell r="F837">
            <v>-501001.50599999999</v>
          </cell>
          <cell r="I837">
            <v>0</v>
          </cell>
        </row>
        <row r="838">
          <cell r="A838">
            <v>939090</v>
          </cell>
          <cell r="B838" t="str">
            <v>OTRAS CUENTAS ACREEDORAS DE CONTROL</v>
          </cell>
          <cell r="C838">
            <v>-501001.50599999999</v>
          </cell>
          <cell r="D838">
            <v>0</v>
          </cell>
          <cell r="E838">
            <v>0</v>
          </cell>
          <cell r="F838">
            <v>-501001.50599999999</v>
          </cell>
          <cell r="I838">
            <v>0</v>
          </cell>
        </row>
        <row r="839">
          <cell r="A839">
            <v>99</v>
          </cell>
          <cell r="B839" t="str">
            <v>ACREEDORAS POR CONTRA (DB)</v>
          </cell>
          <cell r="C839">
            <v>725017502.97927999</v>
          </cell>
          <cell r="D839">
            <v>0</v>
          </cell>
          <cell r="E839">
            <v>0</v>
          </cell>
          <cell r="F839">
            <v>725017502.97927999</v>
          </cell>
          <cell r="I839">
            <v>0</v>
          </cell>
        </row>
        <row r="840">
          <cell r="A840">
            <v>9905</v>
          </cell>
          <cell r="B840" t="str">
            <v>RESPONSABILIDADES CONTINGENTES POR CONTRA</v>
          </cell>
          <cell r="C840">
            <v>20641105.945</v>
          </cell>
          <cell r="D840">
            <v>0</v>
          </cell>
          <cell r="E840">
            <v>0</v>
          </cell>
          <cell r="F840">
            <v>20641105.945</v>
          </cell>
          <cell r="I840">
            <v>0</v>
          </cell>
        </row>
        <row r="841">
          <cell r="A841">
            <v>990505</v>
          </cell>
          <cell r="B841" t="str">
            <v>LITIGIOS Y DEMANDAS</v>
          </cell>
          <cell r="C841">
            <v>20641105.945</v>
          </cell>
          <cell r="D841">
            <v>0</v>
          </cell>
          <cell r="E841">
            <v>0</v>
          </cell>
          <cell r="F841">
            <v>20641105.945</v>
          </cell>
          <cell r="I841">
            <v>0</v>
          </cell>
        </row>
        <row r="842">
          <cell r="A842">
            <v>9910</v>
          </cell>
          <cell r="B842" t="str">
            <v>ACREEDORAS FISCALES POR CONTRA (DB)</v>
          </cell>
          <cell r="C842">
            <v>703875395.52828002</v>
          </cell>
          <cell r="D842">
            <v>0</v>
          </cell>
          <cell r="E842">
            <v>0</v>
          </cell>
          <cell r="F842">
            <v>703875395.52828002</v>
          </cell>
          <cell r="I842">
            <v>0</v>
          </cell>
        </row>
        <row r="843">
          <cell r="A843">
            <v>991001</v>
          </cell>
          <cell r="B843" t="str">
            <v>ACREEDORAS FISCALES POR CONTRA (DB)</v>
          </cell>
          <cell r="C843">
            <v>703875395.52828002</v>
          </cell>
          <cell r="D843">
            <v>0</v>
          </cell>
          <cell r="E843">
            <v>0</v>
          </cell>
          <cell r="F843">
            <v>703875395.52828002</v>
          </cell>
          <cell r="I843">
            <v>0</v>
          </cell>
        </row>
        <row r="844">
          <cell r="A844">
            <v>9915</v>
          </cell>
          <cell r="B844" t="str">
            <v>ACRREDORAS DE CONTROL POR CONTRA (DB)</v>
          </cell>
          <cell r="C844">
            <v>501001.50599999999</v>
          </cell>
          <cell r="D844">
            <v>0</v>
          </cell>
          <cell r="E844">
            <v>0</v>
          </cell>
          <cell r="F844">
            <v>501001.50599999999</v>
          </cell>
          <cell r="I844">
            <v>0</v>
          </cell>
        </row>
        <row r="845">
          <cell r="A845">
            <v>991590</v>
          </cell>
          <cell r="B845" t="str">
            <v>ACREEDORAS DE CONTROL POR CONTRA (DB)</v>
          </cell>
          <cell r="C845">
            <v>501001.50599999999</v>
          </cell>
          <cell r="D845">
            <v>0</v>
          </cell>
          <cell r="E845">
            <v>0</v>
          </cell>
          <cell r="F845">
            <v>501001.50599999999</v>
          </cell>
          <cell r="I845">
            <v>0</v>
          </cell>
        </row>
        <row r="846">
          <cell r="A846">
            <v>999999</v>
          </cell>
          <cell r="B846" t="str">
            <v>TOTALES</v>
          </cell>
          <cell r="C846">
            <v>0</v>
          </cell>
          <cell r="D846">
            <v>480510362.55730999</v>
          </cell>
          <cell r="E846">
            <v>480510362.55730999</v>
          </cell>
          <cell r="F846">
            <v>0</v>
          </cell>
          <cell r="I846">
            <v>0</v>
          </cell>
        </row>
        <row r="849">
          <cell r="A849">
            <v>75010710</v>
          </cell>
        </row>
        <row r="850">
          <cell r="A850">
            <v>511106</v>
          </cell>
        </row>
        <row r="851">
          <cell r="A851">
            <v>511165</v>
          </cell>
          <cell r="I851">
            <v>0</v>
          </cell>
        </row>
        <row r="852">
          <cell r="A852">
            <v>2455</v>
          </cell>
          <cell r="I852">
            <v>0</v>
          </cell>
        </row>
        <row r="853">
          <cell r="I853">
            <v>0</v>
          </cell>
        </row>
        <row r="854">
          <cell r="A854">
            <v>510210</v>
          </cell>
          <cell r="I854">
            <v>0</v>
          </cell>
        </row>
        <row r="855">
          <cell r="A855">
            <v>5304</v>
          </cell>
          <cell r="I855">
            <v>0</v>
          </cell>
        </row>
        <row r="856">
          <cell r="I856">
            <v>0</v>
          </cell>
        </row>
        <row r="857">
          <cell r="A857" t="str">
            <v>510209-NOP</v>
          </cell>
          <cell r="I857">
            <v>0</v>
          </cell>
        </row>
        <row r="858">
          <cell r="I858">
            <v>0</v>
          </cell>
        </row>
        <row r="859">
          <cell r="I859">
            <v>0</v>
          </cell>
        </row>
        <row r="860">
          <cell r="I860">
            <v>0</v>
          </cell>
        </row>
        <row r="861">
          <cell r="I861">
            <v>0</v>
          </cell>
        </row>
        <row r="862">
          <cell r="I862">
            <v>0</v>
          </cell>
        </row>
        <row r="863">
          <cell r="A863">
            <v>421090</v>
          </cell>
          <cell r="I863">
            <v>0</v>
          </cell>
        </row>
        <row r="864">
          <cell r="A864">
            <v>750504</v>
          </cell>
          <cell r="I864">
            <v>0</v>
          </cell>
        </row>
        <row r="865">
          <cell r="A865">
            <v>750506</v>
          </cell>
          <cell r="I865">
            <v>0</v>
          </cell>
        </row>
        <row r="866">
          <cell r="A866">
            <v>750517</v>
          </cell>
          <cell r="I866">
            <v>0</v>
          </cell>
        </row>
        <row r="867">
          <cell r="A867">
            <v>750541</v>
          </cell>
          <cell r="I867">
            <v>0</v>
          </cell>
        </row>
        <row r="868">
          <cell r="A868">
            <v>750543</v>
          </cell>
          <cell r="I868">
            <v>0</v>
          </cell>
        </row>
        <row r="869">
          <cell r="A869">
            <v>751015</v>
          </cell>
          <cell r="I869">
            <v>0</v>
          </cell>
        </row>
        <row r="870">
          <cell r="A870">
            <v>751024</v>
          </cell>
          <cell r="I870">
            <v>0</v>
          </cell>
        </row>
        <row r="871">
          <cell r="A871">
            <v>751027</v>
          </cell>
          <cell r="I871">
            <v>0</v>
          </cell>
        </row>
        <row r="872">
          <cell r="A872">
            <v>751041</v>
          </cell>
          <cell r="I872">
            <v>0</v>
          </cell>
        </row>
        <row r="873">
          <cell r="A873">
            <v>753510</v>
          </cell>
          <cell r="I873">
            <v>0</v>
          </cell>
        </row>
        <row r="874">
          <cell r="A874">
            <v>754008</v>
          </cell>
          <cell r="I874">
            <v>0</v>
          </cell>
        </row>
        <row r="875">
          <cell r="A875">
            <v>754011</v>
          </cell>
          <cell r="I875">
            <v>0</v>
          </cell>
        </row>
        <row r="876">
          <cell r="A876">
            <v>755005</v>
          </cell>
          <cell r="I876">
            <v>0</v>
          </cell>
        </row>
        <row r="877">
          <cell r="A877">
            <v>755014</v>
          </cell>
          <cell r="I877">
            <v>0</v>
          </cell>
        </row>
        <row r="878">
          <cell r="A878">
            <v>756012</v>
          </cell>
          <cell r="I878">
            <v>0</v>
          </cell>
        </row>
        <row r="879">
          <cell r="A879">
            <v>756510</v>
          </cell>
          <cell r="I879">
            <v>0</v>
          </cell>
        </row>
        <row r="880">
          <cell r="A880">
            <v>510201</v>
          </cell>
          <cell r="I880">
            <v>0</v>
          </cell>
        </row>
        <row r="881">
          <cell r="A881">
            <v>510306</v>
          </cell>
          <cell r="I881">
            <v>0</v>
          </cell>
        </row>
        <row r="882">
          <cell r="A882">
            <v>511127</v>
          </cell>
          <cell r="I882">
            <v>0</v>
          </cell>
        </row>
        <row r="883">
          <cell r="A883">
            <v>511137</v>
          </cell>
          <cell r="I883">
            <v>0</v>
          </cell>
        </row>
        <row r="884">
          <cell r="A884">
            <v>511156</v>
          </cell>
          <cell r="I884">
            <v>0</v>
          </cell>
        </row>
        <row r="885">
          <cell r="A885">
            <v>512011</v>
          </cell>
          <cell r="I885">
            <v>0</v>
          </cell>
        </row>
        <row r="886">
          <cell r="A886">
            <v>512090</v>
          </cell>
          <cell r="I886">
            <v>0</v>
          </cell>
        </row>
        <row r="887">
          <cell r="A887">
            <v>530606</v>
          </cell>
          <cell r="I887">
            <v>0</v>
          </cell>
        </row>
        <row r="888">
          <cell r="A888">
            <v>530701</v>
          </cell>
          <cell r="I888">
            <v>0</v>
          </cell>
        </row>
        <row r="889">
          <cell r="A889">
            <v>530708</v>
          </cell>
          <cell r="I889">
            <v>0</v>
          </cell>
        </row>
        <row r="890">
          <cell r="A890">
            <v>530711</v>
          </cell>
          <cell r="I890">
            <v>0</v>
          </cell>
        </row>
        <row r="891">
          <cell r="A891">
            <v>534402</v>
          </cell>
          <cell r="I891">
            <v>0</v>
          </cell>
        </row>
        <row r="892">
          <cell r="A892">
            <v>480536</v>
          </cell>
          <cell r="I892">
            <v>0</v>
          </cell>
        </row>
        <row r="893">
          <cell r="A893">
            <v>480572</v>
          </cell>
          <cell r="I893">
            <v>0</v>
          </cell>
        </row>
        <row r="894">
          <cell r="A894">
            <v>580228</v>
          </cell>
          <cell r="I894">
            <v>0</v>
          </cell>
        </row>
        <row r="895">
          <cell r="I895">
            <v>0</v>
          </cell>
        </row>
        <row r="896">
          <cell r="I896">
            <v>0</v>
          </cell>
        </row>
        <row r="897">
          <cell r="I897">
            <v>0</v>
          </cell>
        </row>
        <row r="898">
          <cell r="I898">
            <v>0</v>
          </cell>
        </row>
      </sheetData>
      <sheetData sheetId="22" refreshError="1">
        <row r="1">
          <cell r="A1" t="str">
            <v>CENS</v>
          </cell>
        </row>
        <row r="2">
          <cell r="A2" t="str">
            <v>BALANCE DE PRUEBA</v>
          </cell>
          <cell r="C2" t="str">
            <v>JUNIO</v>
          </cell>
        </row>
        <row r="4">
          <cell r="A4" t="str">
            <v>COPIAR LOS ESTADOS FINANCIEROS COMPLETOS DE CADA MES DESDE LA COLUMNA A HASTA LA COLUMANA H</v>
          </cell>
        </row>
        <row r="6">
          <cell r="A6" t="str">
            <v>CUENTAS</v>
          </cell>
          <cell r="B6" t="str">
            <v>NOMBRE</v>
          </cell>
          <cell r="C6" t="str">
            <v>SALDO ANTERIOR</v>
          </cell>
          <cell r="D6" t="str">
            <v>MOVIMIENTO DEBITO</v>
          </cell>
          <cell r="E6" t="str">
            <v>MOVIMIENTO CREDITO</v>
          </cell>
          <cell r="F6" t="str">
            <v>NUEVOSALDO</v>
          </cell>
          <cell r="I6" t="str">
            <v>MES</v>
          </cell>
        </row>
        <row r="7">
          <cell r="A7">
            <v>1</v>
          </cell>
          <cell r="B7" t="str">
            <v>ACTIVO</v>
          </cell>
          <cell r="C7">
            <v>1104823952.71611</v>
          </cell>
          <cell r="D7">
            <v>258547744.73835999</v>
          </cell>
          <cell r="E7">
            <v>260214676.04508999</v>
          </cell>
          <cell r="F7">
            <v>1103157021.40938</v>
          </cell>
          <cell r="I7">
            <v>-1666931.3067300022</v>
          </cell>
        </row>
        <row r="8">
          <cell r="A8">
            <v>11</v>
          </cell>
          <cell r="B8" t="str">
            <v>EFECTIVO</v>
          </cell>
          <cell r="C8">
            <v>73480419.654750004</v>
          </cell>
          <cell r="D8">
            <v>145994967.76795</v>
          </cell>
          <cell r="E8">
            <v>145708182.67142001</v>
          </cell>
          <cell r="F8">
            <v>73767204.751279995</v>
          </cell>
          <cell r="I8">
            <v>286785.09652999043</v>
          </cell>
        </row>
        <row r="9">
          <cell r="A9">
            <v>1105</v>
          </cell>
          <cell r="B9" t="str">
            <v>CAJA</v>
          </cell>
          <cell r="C9">
            <v>27173.200000000001</v>
          </cell>
          <cell r="D9">
            <v>37404985</v>
          </cell>
          <cell r="E9">
            <v>37405014.890000001</v>
          </cell>
          <cell r="F9">
            <v>27143.31</v>
          </cell>
          <cell r="I9">
            <v>-29.890000000596046</v>
          </cell>
        </row>
        <row r="10">
          <cell r="A10">
            <v>110501</v>
          </cell>
          <cell r="B10" t="str">
            <v>CAJA PRINCIPAL</v>
          </cell>
          <cell r="C10">
            <v>0</v>
          </cell>
          <cell r="D10">
            <v>37404985</v>
          </cell>
          <cell r="E10">
            <v>37404985</v>
          </cell>
          <cell r="F10">
            <v>0</v>
          </cell>
          <cell r="I10">
            <v>0</v>
          </cell>
        </row>
        <row r="11">
          <cell r="A11">
            <v>110502</v>
          </cell>
          <cell r="B11" t="str">
            <v>CAJAS MENORES</v>
          </cell>
          <cell r="C11">
            <v>27173.200000000001</v>
          </cell>
          <cell r="D11">
            <v>0</v>
          </cell>
          <cell r="E11">
            <v>29.89</v>
          </cell>
          <cell r="F11">
            <v>27143.31</v>
          </cell>
          <cell r="I11">
            <v>-29.89</v>
          </cell>
        </row>
        <row r="12">
          <cell r="A12">
            <v>1110</v>
          </cell>
          <cell r="B12" t="str">
            <v>DEPOSITOS EN INSTITUCIONES FINANCIERAS</v>
          </cell>
          <cell r="C12">
            <v>73453246.454750001</v>
          </cell>
          <cell r="D12">
            <v>108589982.76795</v>
          </cell>
          <cell r="E12">
            <v>108303167.78141999</v>
          </cell>
          <cell r="F12">
            <v>73740061.441279992</v>
          </cell>
          <cell r="I12">
            <v>286814.98653000593</v>
          </cell>
        </row>
        <row r="13">
          <cell r="A13">
            <v>111005</v>
          </cell>
          <cell r="B13" t="str">
            <v>CUENTAS CORRIENTES</v>
          </cell>
          <cell r="C13">
            <v>3536022.5204799999</v>
          </cell>
          <cell r="D13">
            <v>62690052.283769995</v>
          </cell>
          <cell r="E13">
            <v>62890383.749609999</v>
          </cell>
          <cell r="F13">
            <v>3335691.0546399998</v>
          </cell>
          <cell r="I13">
            <v>-200331.46584000438</v>
          </cell>
        </row>
        <row r="14">
          <cell r="A14">
            <v>11100503</v>
          </cell>
          <cell r="B14" t="str">
            <v>BANCO DAVIVIENDA S.A.  66169999472</v>
          </cell>
          <cell r="C14">
            <v>135783.52512000001</v>
          </cell>
          <cell r="D14">
            <v>41592008.399999999</v>
          </cell>
          <cell r="E14">
            <v>41536264.71339</v>
          </cell>
          <cell r="F14">
            <v>191527.21172999998</v>
          </cell>
          <cell r="I14">
            <v>55743.686609998345</v>
          </cell>
        </row>
        <row r="15">
          <cell r="A15">
            <v>11100504</v>
          </cell>
          <cell r="B15" t="str">
            <v>BANCO DAVIVIENDA S.A.  66169999712</v>
          </cell>
          <cell r="C15">
            <v>777297.26936999999</v>
          </cell>
          <cell r="D15">
            <v>19140335.389380001</v>
          </cell>
          <cell r="E15">
            <v>19894768.261089999</v>
          </cell>
          <cell r="F15">
            <v>22864.397659999999</v>
          </cell>
          <cell r="I15">
            <v>-754432.8717099987</v>
          </cell>
        </row>
        <row r="16">
          <cell r="A16">
            <v>11100505</v>
          </cell>
          <cell r="B16" t="str">
            <v>BANCO DE BOGOTA S.A.   260005335</v>
          </cell>
          <cell r="C16">
            <v>922583.19596000004</v>
          </cell>
          <cell r="D16">
            <v>1128100.406</v>
          </cell>
          <cell r="E16">
            <v>757484.98300000001</v>
          </cell>
          <cell r="F16">
            <v>1293198.6189600001</v>
          </cell>
          <cell r="I16">
            <v>370615.42299999995</v>
          </cell>
        </row>
        <row r="17">
          <cell r="A17">
            <v>11100506</v>
          </cell>
          <cell r="B17" t="str">
            <v>BANCO DE OCCIDENTE S.A.  600014146</v>
          </cell>
          <cell r="C17">
            <v>115185.29101</v>
          </cell>
          <cell r="D17">
            <v>110216.39170000001</v>
          </cell>
          <cell r="E17">
            <v>46657.706340000004</v>
          </cell>
          <cell r="F17">
            <v>178743.97637000002</v>
          </cell>
          <cell r="I17">
            <v>63558.685360000003</v>
          </cell>
        </row>
        <row r="18">
          <cell r="A18">
            <v>11100508</v>
          </cell>
          <cell r="B18" t="str">
            <v>BANCO DE OCCIDENTE S.A.  600082374</v>
          </cell>
          <cell r="C18">
            <v>828198.94164999994</v>
          </cell>
          <cell r="D18">
            <v>576.22518000000002</v>
          </cell>
          <cell r="E18">
            <v>40.496259999999999</v>
          </cell>
          <cell r="F18">
            <v>828734.67057000007</v>
          </cell>
          <cell r="I18">
            <v>535.72892000000002</v>
          </cell>
        </row>
        <row r="19">
          <cell r="A19">
            <v>11100509</v>
          </cell>
          <cell r="B19" t="str">
            <v>BANCO OCCIDENTE S.A. 600072235 Tibú</v>
          </cell>
          <cell r="C19">
            <v>0</v>
          </cell>
          <cell r="D19">
            <v>0</v>
          </cell>
          <cell r="E19">
            <v>0</v>
          </cell>
          <cell r="F19">
            <v>0</v>
          </cell>
          <cell r="I19">
            <v>0</v>
          </cell>
        </row>
        <row r="20">
          <cell r="A20">
            <v>11100510</v>
          </cell>
          <cell r="B20" t="str">
            <v>BANCO BOGOTA S.A.  462001678 Pamplona</v>
          </cell>
          <cell r="C20">
            <v>0</v>
          </cell>
          <cell r="D20">
            <v>0</v>
          </cell>
          <cell r="E20">
            <v>0</v>
          </cell>
          <cell r="F20">
            <v>0</v>
          </cell>
          <cell r="I20">
            <v>0</v>
          </cell>
        </row>
        <row r="21">
          <cell r="A21">
            <v>11100511</v>
          </cell>
          <cell r="B21" t="str">
            <v>BANCO POPULAR S.A.  720040013 Pamplona</v>
          </cell>
          <cell r="C21">
            <v>0</v>
          </cell>
          <cell r="D21">
            <v>0</v>
          </cell>
          <cell r="E21">
            <v>0</v>
          </cell>
          <cell r="F21">
            <v>0</v>
          </cell>
          <cell r="I21">
            <v>0</v>
          </cell>
        </row>
        <row r="22">
          <cell r="A22">
            <v>11100512</v>
          </cell>
          <cell r="B22" t="str">
            <v>BANCO BOGOTA S.A.  446042566 Ocaña</v>
          </cell>
          <cell r="C22">
            <v>0</v>
          </cell>
          <cell r="D22">
            <v>0</v>
          </cell>
          <cell r="E22">
            <v>0</v>
          </cell>
          <cell r="F22">
            <v>0</v>
          </cell>
          <cell r="I22">
            <v>0</v>
          </cell>
        </row>
        <row r="23">
          <cell r="A23">
            <v>11100513</v>
          </cell>
          <cell r="B23" t="str">
            <v>BBVA COLOMBIA S.A.  306016536</v>
          </cell>
          <cell r="C23">
            <v>17246.519800000002</v>
          </cell>
          <cell r="D23">
            <v>0</v>
          </cell>
          <cell r="E23">
            <v>0</v>
          </cell>
          <cell r="F23">
            <v>17246.519800000002</v>
          </cell>
          <cell r="I23">
            <v>0</v>
          </cell>
        </row>
        <row r="24">
          <cell r="A24">
            <v>11100514</v>
          </cell>
          <cell r="B24" t="str">
            <v>BANCOLOMBIA S.A.   29758033891 Aguachica</v>
          </cell>
          <cell r="C24">
            <v>0</v>
          </cell>
          <cell r="D24">
            <v>0</v>
          </cell>
          <cell r="E24">
            <v>0</v>
          </cell>
          <cell r="F24">
            <v>0</v>
          </cell>
          <cell r="I24">
            <v>0</v>
          </cell>
        </row>
        <row r="25">
          <cell r="A25">
            <v>11100515</v>
          </cell>
          <cell r="B25" t="str">
            <v>BANCO BOGOTA S.A.  116018094 Aguachica</v>
          </cell>
          <cell r="C25">
            <v>0</v>
          </cell>
          <cell r="D25">
            <v>0</v>
          </cell>
          <cell r="E25">
            <v>0</v>
          </cell>
          <cell r="F25">
            <v>0</v>
          </cell>
          <cell r="I25">
            <v>0</v>
          </cell>
        </row>
        <row r="26">
          <cell r="A26">
            <v>11100516</v>
          </cell>
          <cell r="B26" t="str">
            <v>BAN AGRARIO COLOMBIA SA 51700017976 Tibú</v>
          </cell>
          <cell r="C26">
            <v>2043.5341000000001</v>
          </cell>
          <cell r="D26">
            <v>0</v>
          </cell>
          <cell r="E26">
            <v>0</v>
          </cell>
          <cell r="F26">
            <v>2043.5341000000001</v>
          </cell>
          <cell r="I26">
            <v>0</v>
          </cell>
        </row>
        <row r="27">
          <cell r="A27">
            <v>11100517</v>
          </cell>
          <cell r="B27" t="str">
            <v>BANCO CITIBANK     502937014</v>
          </cell>
          <cell r="C27">
            <v>609982.31487</v>
          </cell>
          <cell r="D27">
            <v>665870.19499999995</v>
          </cell>
          <cell r="E27">
            <v>550000</v>
          </cell>
          <cell r="F27">
            <v>725852.50986999995</v>
          </cell>
          <cell r="I27">
            <v>115870.19499999995</v>
          </cell>
        </row>
        <row r="28">
          <cell r="A28">
            <v>11100521</v>
          </cell>
          <cell r="B28" t="str">
            <v>BANCO SANTANDER 489034751</v>
          </cell>
          <cell r="C28">
            <v>121379.97581</v>
          </cell>
          <cell r="D28">
            <v>52945.276509999996</v>
          </cell>
          <cell r="E28">
            <v>100027.68299</v>
          </cell>
          <cell r="F28">
            <v>74297.569329999998</v>
          </cell>
          <cell r="I28">
            <v>-47082.406480000005</v>
          </cell>
        </row>
        <row r="29">
          <cell r="A29">
            <v>11100522</v>
          </cell>
          <cell r="B29" t="str">
            <v>BANCO DAVIVIENDA 470169998163</v>
          </cell>
          <cell r="C29">
            <v>0</v>
          </cell>
          <cell r="D29">
            <v>0</v>
          </cell>
          <cell r="E29">
            <v>0</v>
          </cell>
          <cell r="F29">
            <v>0</v>
          </cell>
          <cell r="I29">
            <v>0</v>
          </cell>
        </row>
        <row r="30">
          <cell r="A30">
            <v>11100523</v>
          </cell>
          <cell r="B30" t="str">
            <v>BANCO  DAVIVIENDA 6616999938-1</v>
          </cell>
          <cell r="C30">
            <v>6321.9527900000003</v>
          </cell>
          <cell r="D30">
            <v>0</v>
          </cell>
          <cell r="E30">
            <v>5139.9065399999999</v>
          </cell>
          <cell r="F30">
            <v>1182.0462500000001</v>
          </cell>
          <cell r="I30">
            <v>-5139.9065399999999</v>
          </cell>
        </row>
        <row r="31">
          <cell r="A31">
            <v>11100524</v>
          </cell>
          <cell r="B31" t="str">
            <v>BANCO SANTANDER 480-02317-6</v>
          </cell>
          <cell r="C31">
            <v>0</v>
          </cell>
          <cell r="D31">
            <v>0</v>
          </cell>
          <cell r="E31">
            <v>0</v>
          </cell>
          <cell r="F31">
            <v>0</v>
          </cell>
          <cell r="I31">
            <v>0</v>
          </cell>
        </row>
        <row r="32">
          <cell r="A32">
            <v>111006</v>
          </cell>
          <cell r="B32" t="str">
            <v>CUENTAS DE AHORROS</v>
          </cell>
          <cell r="C32">
            <v>69328186.491769999</v>
          </cell>
          <cell r="D32">
            <v>45714886.812179998</v>
          </cell>
          <cell r="E32">
            <v>45172327.404809996</v>
          </cell>
          <cell r="F32">
            <v>69870745.89914</v>
          </cell>
          <cell r="I32">
            <v>542559.40737000108</v>
          </cell>
        </row>
        <row r="33">
          <cell r="A33">
            <v>11100601</v>
          </cell>
          <cell r="B33" t="str">
            <v>BANCO CAJA SOCIAL S.A. 24009979907</v>
          </cell>
          <cell r="C33">
            <v>252051.93436000001</v>
          </cell>
          <cell r="D33">
            <v>68606.463770000002</v>
          </cell>
          <cell r="E33">
            <v>100019.928</v>
          </cell>
          <cell r="F33">
            <v>220638.47013</v>
          </cell>
          <cell r="I33">
            <v>-31413.464229999998</v>
          </cell>
        </row>
        <row r="34">
          <cell r="A34">
            <v>11100602</v>
          </cell>
          <cell r="B34" t="str">
            <v>BANCO COLMENA S.A.  26505524368</v>
          </cell>
          <cell r="C34">
            <v>217559.78568999999</v>
          </cell>
          <cell r="D34">
            <v>190935.99351</v>
          </cell>
          <cell r="E34">
            <v>150000</v>
          </cell>
          <cell r="F34">
            <v>258495.77919999999</v>
          </cell>
          <cell r="I34">
            <v>40935.99351</v>
          </cell>
        </row>
        <row r="35">
          <cell r="A35">
            <v>11100603</v>
          </cell>
          <cell r="B35" t="str">
            <v>BANCO COMERCIAL AV VILLAS S.A. 953000106</v>
          </cell>
          <cell r="C35">
            <v>227719.22344</v>
          </cell>
          <cell r="D35">
            <v>113659.45134</v>
          </cell>
          <cell r="E35">
            <v>130006.73181999999</v>
          </cell>
          <cell r="F35">
            <v>211371.94296000001</v>
          </cell>
          <cell r="I35">
            <v>-16347.280479999987</v>
          </cell>
        </row>
        <row r="36">
          <cell r="A36">
            <v>11100604</v>
          </cell>
          <cell r="B36" t="str">
            <v>BANCO COMERCIAL GRANBANCO S.A. 158614966</v>
          </cell>
          <cell r="C36">
            <v>0</v>
          </cell>
          <cell r="D36">
            <v>0</v>
          </cell>
          <cell r="E36">
            <v>0</v>
          </cell>
          <cell r="F36">
            <v>0</v>
          </cell>
          <cell r="I36">
            <v>0</v>
          </cell>
        </row>
        <row r="37">
          <cell r="A37">
            <v>11100605</v>
          </cell>
          <cell r="B37" t="str">
            <v>BANCO DAVIVIENDA S.A.  66100656140</v>
          </cell>
          <cell r="C37">
            <v>106948.88389</v>
          </cell>
          <cell r="D37">
            <v>9.0906500000000001</v>
          </cell>
          <cell r="E37">
            <v>0</v>
          </cell>
          <cell r="F37">
            <v>106957.97454000001</v>
          </cell>
          <cell r="I37">
            <v>9.0906500000000001</v>
          </cell>
        </row>
        <row r="38">
          <cell r="A38">
            <v>11100606</v>
          </cell>
          <cell r="B38" t="str">
            <v>BANCO DAVIVIENDA S.A.  66100007625</v>
          </cell>
          <cell r="C38">
            <v>18588.434659999999</v>
          </cell>
          <cell r="D38">
            <v>655983.13376999996</v>
          </cell>
          <cell r="E38">
            <v>309050.60600000003</v>
          </cell>
          <cell r="F38">
            <v>365520.96243000001</v>
          </cell>
          <cell r="I38">
            <v>346932.52776999993</v>
          </cell>
        </row>
        <row r="39">
          <cell r="A39">
            <v>11100607</v>
          </cell>
          <cell r="B39" t="str">
            <v>BANCO DAVIVIENDA S.A.  66100161703</v>
          </cell>
          <cell r="C39">
            <v>36087996.556379996</v>
          </cell>
          <cell r="D39">
            <v>39074729.183230005</v>
          </cell>
          <cell r="E39">
            <v>39619766.113129996</v>
          </cell>
          <cell r="F39">
            <v>35542959.626480006</v>
          </cell>
          <cell r="I39">
            <v>-545036.92989999056</v>
          </cell>
        </row>
        <row r="40">
          <cell r="A40">
            <v>11100608</v>
          </cell>
          <cell r="B40" t="str">
            <v>BANCO POPULAR S.A.  450720248</v>
          </cell>
          <cell r="C40">
            <v>172152.37166999999</v>
          </cell>
          <cell r="D40">
            <v>345791.2145</v>
          </cell>
          <cell r="E40">
            <v>139507.48074999999</v>
          </cell>
          <cell r="F40">
            <v>378436.10542000004</v>
          </cell>
          <cell r="I40">
            <v>206283.73375000001</v>
          </cell>
        </row>
        <row r="41">
          <cell r="A41">
            <v>11100609</v>
          </cell>
          <cell r="B41" t="str">
            <v>BANCOLOMBIA S.A.    8803341037</v>
          </cell>
          <cell r="C41">
            <v>1090096.4715699998</v>
          </cell>
          <cell r="D41">
            <v>1576761.2256800001</v>
          </cell>
          <cell r="E41">
            <v>1369739.8948299999</v>
          </cell>
          <cell r="F41">
            <v>1297117.8024200001</v>
          </cell>
          <cell r="I41">
            <v>207021.33085000026</v>
          </cell>
        </row>
        <row r="42">
          <cell r="A42">
            <v>11100610</v>
          </cell>
          <cell r="B42" t="str">
            <v>BANCO CIAL. GRANBANCO 291605244 Ocaña</v>
          </cell>
          <cell r="C42">
            <v>0</v>
          </cell>
          <cell r="D42">
            <v>0</v>
          </cell>
          <cell r="E42">
            <v>0</v>
          </cell>
          <cell r="F42">
            <v>0</v>
          </cell>
          <cell r="I42">
            <v>0</v>
          </cell>
        </row>
        <row r="43">
          <cell r="A43">
            <v>11100611</v>
          </cell>
          <cell r="B43" t="str">
            <v>BBVA COLOMBIA S.A.  32102101248</v>
          </cell>
          <cell r="C43">
            <v>0</v>
          </cell>
          <cell r="D43">
            <v>0</v>
          </cell>
          <cell r="E43">
            <v>0</v>
          </cell>
          <cell r="F43">
            <v>0</v>
          </cell>
          <cell r="I43">
            <v>0</v>
          </cell>
        </row>
        <row r="44">
          <cell r="A44">
            <v>11100613</v>
          </cell>
          <cell r="B44" t="str">
            <v>BBVA COLOMBIA S.A.  69702055101</v>
          </cell>
          <cell r="C44">
            <v>0</v>
          </cell>
          <cell r="D44">
            <v>0</v>
          </cell>
          <cell r="E44">
            <v>0</v>
          </cell>
          <cell r="F44">
            <v>0</v>
          </cell>
          <cell r="I44">
            <v>0</v>
          </cell>
        </row>
        <row r="45">
          <cell r="A45">
            <v>11100614</v>
          </cell>
          <cell r="B45" t="str">
            <v>IFINORTE         1040008452</v>
          </cell>
          <cell r="C45">
            <v>233918.476</v>
          </cell>
          <cell r="D45">
            <v>155135.82</v>
          </cell>
          <cell r="E45">
            <v>234000</v>
          </cell>
          <cell r="F45">
            <v>155054.296</v>
          </cell>
          <cell r="I45">
            <v>-78864.179999999993</v>
          </cell>
        </row>
        <row r="46">
          <cell r="A46">
            <v>11100615</v>
          </cell>
          <cell r="B46" t="str">
            <v>BANCO DAVIVIENDA S.A. 226000003161 Ocaña</v>
          </cell>
          <cell r="C46">
            <v>0</v>
          </cell>
          <cell r="D46">
            <v>0</v>
          </cell>
          <cell r="E46">
            <v>0</v>
          </cell>
          <cell r="F46">
            <v>0</v>
          </cell>
          <cell r="I46">
            <v>0</v>
          </cell>
        </row>
        <row r="47">
          <cell r="A47">
            <v>11100616</v>
          </cell>
          <cell r="B47" t="str">
            <v>BBVA COLOMBIA S.A.  32402025204 Pamplona</v>
          </cell>
          <cell r="C47">
            <v>0</v>
          </cell>
          <cell r="D47">
            <v>0</v>
          </cell>
          <cell r="E47">
            <v>0</v>
          </cell>
          <cell r="F47">
            <v>0</v>
          </cell>
          <cell r="I47">
            <v>0</v>
          </cell>
        </row>
        <row r="48">
          <cell r="A48">
            <v>11100617</v>
          </cell>
          <cell r="B48" t="str">
            <v>BBVA COLOMBIA S.A. 32402081421 Pamplona</v>
          </cell>
          <cell r="C48">
            <v>0</v>
          </cell>
          <cell r="D48">
            <v>0</v>
          </cell>
          <cell r="E48">
            <v>0</v>
          </cell>
          <cell r="F48">
            <v>0</v>
          </cell>
          <cell r="I48">
            <v>0</v>
          </cell>
        </row>
        <row r="49">
          <cell r="A49">
            <v>11100618</v>
          </cell>
          <cell r="B49" t="str">
            <v>BANCO CAJA SOCIAL S.A. 24009221019 Ocaña</v>
          </cell>
          <cell r="C49">
            <v>0</v>
          </cell>
          <cell r="D49">
            <v>0</v>
          </cell>
          <cell r="E49">
            <v>0</v>
          </cell>
          <cell r="F49">
            <v>0</v>
          </cell>
          <cell r="I49">
            <v>0</v>
          </cell>
        </row>
        <row r="50">
          <cell r="A50">
            <v>11100619</v>
          </cell>
          <cell r="B50" t="str">
            <v>BANCO COLPATRIA 1362099532</v>
          </cell>
          <cell r="C50">
            <v>414052.18742999999</v>
          </cell>
          <cell r="D50">
            <v>184106.56391999999</v>
          </cell>
          <cell r="E50">
            <v>280012.99129000003</v>
          </cell>
          <cell r="F50">
            <v>318145.76006</v>
          </cell>
          <cell r="I50">
            <v>-95906.427370000049</v>
          </cell>
        </row>
        <row r="51">
          <cell r="A51">
            <v>11100620</v>
          </cell>
          <cell r="B51" t="str">
            <v>BANCO AGRARIO COLOMBIA 51010400000</v>
          </cell>
          <cell r="C51">
            <v>2324382.9111500001</v>
          </cell>
          <cell r="D51">
            <v>1420268.3570000001</v>
          </cell>
          <cell r="E51">
            <v>1871991.3870000001</v>
          </cell>
          <cell r="F51">
            <v>1872659.88115</v>
          </cell>
          <cell r="I51">
            <v>-451723.03</v>
          </cell>
        </row>
        <row r="52">
          <cell r="A52">
            <v>11100622</v>
          </cell>
          <cell r="B52" t="str">
            <v>BANCO GRANAHORAR 2782055100</v>
          </cell>
          <cell r="C52">
            <v>0</v>
          </cell>
          <cell r="D52">
            <v>0</v>
          </cell>
          <cell r="E52">
            <v>0</v>
          </cell>
          <cell r="F52">
            <v>0</v>
          </cell>
          <cell r="I52">
            <v>0</v>
          </cell>
        </row>
        <row r="53">
          <cell r="A53">
            <v>11100623</v>
          </cell>
          <cell r="B53" t="str">
            <v>BANCO COLPATRIA 1371000158</v>
          </cell>
          <cell r="C53">
            <v>0</v>
          </cell>
          <cell r="D53">
            <v>0</v>
          </cell>
          <cell r="E53">
            <v>0</v>
          </cell>
          <cell r="F53">
            <v>0</v>
          </cell>
          <cell r="I53">
            <v>0</v>
          </cell>
        </row>
        <row r="54">
          <cell r="A54">
            <v>11100625</v>
          </cell>
          <cell r="B54" t="str">
            <v>BBVA 697020005501 SUCURSAL CUCUTA</v>
          </cell>
          <cell r="C54">
            <v>295255.18627999997</v>
          </cell>
          <cell r="D54">
            <v>448296.95942000003</v>
          </cell>
          <cell r="E54">
            <v>449197.23441999999</v>
          </cell>
          <cell r="F54">
            <v>294354.91128</v>
          </cell>
          <cell r="I54">
            <v>-900.27499999996508</v>
          </cell>
        </row>
        <row r="55">
          <cell r="A55">
            <v>11100626</v>
          </cell>
          <cell r="B55" t="str">
            <v>BANCO DAVIVIENDA S.A.  680000000718 Pamp</v>
          </cell>
          <cell r="C55">
            <v>0</v>
          </cell>
          <cell r="D55">
            <v>0</v>
          </cell>
          <cell r="E55">
            <v>0</v>
          </cell>
          <cell r="F55">
            <v>0</v>
          </cell>
          <cell r="I55">
            <v>0</v>
          </cell>
        </row>
        <row r="56">
          <cell r="A56">
            <v>11100627</v>
          </cell>
          <cell r="B56" t="str">
            <v>BANCO DAVIVIENDA S.A. 67370000977 Aguach</v>
          </cell>
          <cell r="C56">
            <v>0</v>
          </cell>
          <cell r="D56">
            <v>0</v>
          </cell>
          <cell r="E56">
            <v>0</v>
          </cell>
          <cell r="F56">
            <v>0</v>
          </cell>
          <cell r="I56">
            <v>0</v>
          </cell>
        </row>
        <row r="57">
          <cell r="A57">
            <v>11100628</v>
          </cell>
          <cell r="B57" t="str">
            <v>BANCO DAVIVIENDA S.A. 67470000075 Gamarr</v>
          </cell>
          <cell r="C57">
            <v>0</v>
          </cell>
          <cell r="D57">
            <v>0</v>
          </cell>
          <cell r="E57">
            <v>0</v>
          </cell>
          <cell r="F57">
            <v>0</v>
          </cell>
          <cell r="I57">
            <v>0</v>
          </cell>
        </row>
        <row r="58">
          <cell r="A58">
            <v>11100629</v>
          </cell>
          <cell r="B58" t="str">
            <v>BANCO DAVIVIENDA S.A. 67470000075 FNR</v>
          </cell>
          <cell r="C58">
            <v>160751.52100000001</v>
          </cell>
          <cell r="D58">
            <v>59.040300000000002</v>
          </cell>
          <cell r="E58">
            <v>18.0703</v>
          </cell>
          <cell r="F58">
            <v>160792.49100000001</v>
          </cell>
          <cell r="I58">
            <v>40.97</v>
          </cell>
        </row>
        <row r="59">
          <cell r="A59">
            <v>11100630</v>
          </cell>
          <cell r="B59" t="str">
            <v>BANCO OCCIDENTE</v>
          </cell>
          <cell r="C59">
            <v>3895481.8476199997</v>
          </cell>
          <cell r="D59">
            <v>125125.728</v>
          </cell>
          <cell r="E59">
            <v>5440.8715499999998</v>
          </cell>
          <cell r="F59">
            <v>4015166.70407</v>
          </cell>
          <cell r="I59">
            <v>119684.85645000001</v>
          </cell>
        </row>
        <row r="60">
          <cell r="A60">
            <v>11100631</v>
          </cell>
          <cell r="B60" t="str">
            <v>BANCO GNB SUDAMARIS</v>
          </cell>
          <cell r="C60">
            <v>28181.352170000002</v>
          </cell>
          <cell r="D60">
            <v>6806.2311300000001</v>
          </cell>
          <cell r="E60">
            <v>19.223770000000002</v>
          </cell>
          <cell r="F60">
            <v>34968.359530000002</v>
          </cell>
          <cell r="I60">
            <v>6787.0073600000005</v>
          </cell>
        </row>
        <row r="61">
          <cell r="A61">
            <v>11100632</v>
          </cell>
          <cell r="B61" t="str">
            <v>BANCO CITIBANK -COLOMBIA S.A. 5502937016</v>
          </cell>
          <cell r="C61">
            <v>20278929.36564</v>
          </cell>
          <cell r="D61">
            <v>615866.17096000002</v>
          </cell>
          <cell r="E61">
            <v>13326.168949999999</v>
          </cell>
          <cell r="F61">
            <v>20881469.367650002</v>
          </cell>
          <cell r="I61">
            <v>602540.00201000005</v>
          </cell>
        </row>
        <row r="62">
          <cell r="A62">
            <v>11100633</v>
          </cell>
          <cell r="B62" t="str">
            <v>BANCO BOGOTA 260020409</v>
          </cell>
          <cell r="C62">
            <v>3524119.98282</v>
          </cell>
          <cell r="D62">
            <v>515093.42</v>
          </cell>
          <cell r="E62">
            <v>500230.70299999998</v>
          </cell>
          <cell r="F62">
            <v>3538982.6998200002</v>
          </cell>
          <cell r="I62">
            <v>14862.717000000004</v>
          </cell>
        </row>
        <row r="63">
          <cell r="A63">
            <v>11100634</v>
          </cell>
          <cell r="B63" t="str">
            <v>BANCO AGRARIO DE COLOMBIA 451013038653</v>
          </cell>
          <cell r="C63">
            <v>0</v>
          </cell>
          <cell r="D63">
            <v>217652.76500000001</v>
          </cell>
          <cell r="E63">
            <v>0</v>
          </cell>
          <cell r="F63">
            <v>217652.76500000001</v>
          </cell>
          <cell r="I63">
            <v>217652.76500000001</v>
          </cell>
        </row>
        <row r="64">
          <cell r="A64">
            <v>111090</v>
          </cell>
          <cell r="B64" t="str">
            <v>OTROS DEPOSITOS</v>
          </cell>
          <cell r="C64">
            <v>589037.4425</v>
          </cell>
          <cell r="D64">
            <v>185043.67199999999</v>
          </cell>
          <cell r="E64">
            <v>240456.62700000001</v>
          </cell>
          <cell r="F64">
            <v>533624.48750000005</v>
          </cell>
          <cell r="I64">
            <v>-55412.955000000016</v>
          </cell>
        </row>
        <row r="65">
          <cell r="A65">
            <v>11109001</v>
          </cell>
          <cell r="B65" t="str">
            <v>FONDO ROTATORIO  VIATI.  DAV 66169999621</v>
          </cell>
          <cell r="C65">
            <v>38641.554680000001</v>
          </cell>
          <cell r="D65">
            <v>39638.207999999999</v>
          </cell>
          <cell r="E65">
            <v>55531.607000000004</v>
          </cell>
          <cell r="F65">
            <v>22748.15568</v>
          </cell>
          <cell r="I65">
            <v>-15893.399000000005</v>
          </cell>
        </row>
        <row r="66">
          <cell r="A66">
            <v>11109002</v>
          </cell>
          <cell r="B66" t="str">
            <v>FONDO ROTATORIO  VIVI  DAV  66066999812</v>
          </cell>
          <cell r="C66">
            <v>550395.88782000006</v>
          </cell>
          <cell r="D66">
            <v>145405.46400000001</v>
          </cell>
          <cell r="E66">
            <v>184925.02</v>
          </cell>
          <cell r="F66">
            <v>510876.33182000002</v>
          </cell>
          <cell r="I66">
            <v>-39519.555999999982</v>
          </cell>
        </row>
        <row r="67">
          <cell r="A67">
            <v>12</v>
          </cell>
          <cell r="B67" t="str">
            <v>INVERSIONES E INSTRUMENTOS DERIVADOS</v>
          </cell>
          <cell r="C67">
            <v>9298374.30975</v>
          </cell>
          <cell r="D67">
            <v>4754041.90821</v>
          </cell>
          <cell r="E67">
            <v>4734629.3969700001</v>
          </cell>
          <cell r="F67">
            <v>9317786.8209899999</v>
          </cell>
          <cell r="I67">
            <v>19412.511239999905</v>
          </cell>
        </row>
        <row r="68">
          <cell r="A68">
            <v>1201</v>
          </cell>
          <cell r="B68" t="str">
            <v>ADMINISTRACION DE LIQUIDEZ EN TITULOS DE</v>
          </cell>
          <cell r="C68">
            <v>1935363.08228</v>
          </cell>
          <cell r="D68">
            <v>4737758.6902799997</v>
          </cell>
          <cell r="E68">
            <v>4732179.8694700003</v>
          </cell>
          <cell r="F68">
            <v>1940941.9030899999</v>
          </cell>
          <cell r="I68">
            <v>5578.8208099994808</v>
          </cell>
        </row>
        <row r="69">
          <cell r="A69">
            <v>120106</v>
          </cell>
          <cell r="B69" t="str">
            <v>CERTIFICADOS DE DEPOSITO A TERMINO</v>
          </cell>
          <cell r="C69">
            <v>1935363.08228</v>
          </cell>
          <cell r="D69">
            <v>4737758.6902799997</v>
          </cell>
          <cell r="E69">
            <v>4732179.8694700003</v>
          </cell>
          <cell r="F69">
            <v>1940941.9030899999</v>
          </cell>
          <cell r="I69">
            <v>5578.8208099994808</v>
          </cell>
        </row>
        <row r="70">
          <cell r="A70">
            <v>120144</v>
          </cell>
          <cell r="B70" t="str">
            <v>OTROS CERTIFICADOS</v>
          </cell>
          <cell r="C70">
            <v>0</v>
          </cell>
          <cell r="D70">
            <v>0</v>
          </cell>
          <cell r="E70">
            <v>0</v>
          </cell>
          <cell r="F70">
            <v>0</v>
          </cell>
          <cell r="I70">
            <v>0</v>
          </cell>
        </row>
        <row r="71">
          <cell r="A71">
            <v>12014401</v>
          </cell>
          <cell r="B71" t="str">
            <v>INVERSIONES  REPO</v>
          </cell>
          <cell r="C71">
            <v>0</v>
          </cell>
          <cell r="D71">
            <v>0</v>
          </cell>
          <cell r="E71">
            <v>0</v>
          </cell>
          <cell r="F71">
            <v>0</v>
          </cell>
          <cell r="I71">
            <v>0</v>
          </cell>
        </row>
        <row r="72">
          <cell r="A72">
            <v>1202</v>
          </cell>
          <cell r="B72" t="str">
            <v>ADMINISTRACION DE LIQUIDEZ EN TITULOS PA</v>
          </cell>
          <cell r="C72">
            <v>7292241.3422900001</v>
          </cell>
          <cell r="D72">
            <v>16283.217929999999</v>
          </cell>
          <cell r="E72">
            <v>1139.825</v>
          </cell>
          <cell r="F72">
            <v>7307384.7352200001</v>
          </cell>
          <cell r="I72">
            <v>15143.392929999998</v>
          </cell>
        </row>
        <row r="73">
          <cell r="A73">
            <v>120204</v>
          </cell>
          <cell r="B73" t="str">
            <v>DERECHOS EN FONDOS DE VALORES Y FIDUCIAS</v>
          </cell>
          <cell r="C73">
            <v>0</v>
          </cell>
          <cell r="D73">
            <v>0</v>
          </cell>
          <cell r="E73">
            <v>0</v>
          </cell>
          <cell r="F73">
            <v>0</v>
          </cell>
          <cell r="I73">
            <v>0</v>
          </cell>
        </row>
        <row r="74">
          <cell r="A74">
            <v>120290</v>
          </cell>
          <cell r="B74" t="str">
            <v>OTRAS INVERSIONES EN TITULOS PARTICIPATI</v>
          </cell>
          <cell r="C74">
            <v>7292241.3422900001</v>
          </cell>
          <cell r="D74">
            <v>16283.217929999999</v>
          </cell>
          <cell r="E74">
            <v>1139.825</v>
          </cell>
          <cell r="F74">
            <v>7307384.7352200001</v>
          </cell>
          <cell r="I74">
            <v>15143.392929999998</v>
          </cell>
        </row>
        <row r="75">
          <cell r="A75">
            <v>1207</v>
          </cell>
          <cell r="B75" t="str">
            <v>INVERSIONES PATRIMONIALES EN ENTIDADES N</v>
          </cell>
          <cell r="C75">
            <v>75774.317620000002</v>
          </cell>
          <cell r="D75">
            <v>0</v>
          </cell>
          <cell r="E75">
            <v>0</v>
          </cell>
          <cell r="F75">
            <v>75774.317620000002</v>
          </cell>
          <cell r="I75">
            <v>0</v>
          </cell>
        </row>
        <row r="76">
          <cell r="A76">
            <v>120755</v>
          </cell>
          <cell r="B76" t="str">
            <v>SOCIEDADES DE ECONOMIA MIXTA</v>
          </cell>
          <cell r="C76">
            <v>75774.317620000002</v>
          </cell>
          <cell r="D76">
            <v>0</v>
          </cell>
          <cell r="E76">
            <v>0</v>
          </cell>
          <cell r="F76">
            <v>75774.317620000002</v>
          </cell>
          <cell r="I76">
            <v>0</v>
          </cell>
        </row>
        <row r="77">
          <cell r="A77">
            <v>1280</v>
          </cell>
          <cell r="B77" t="str">
            <v>PROVISION PARA PROTECCION DE INVERSIONES</v>
          </cell>
          <cell r="C77">
            <v>-5004.4324400000005</v>
          </cell>
          <cell r="D77">
            <v>0</v>
          </cell>
          <cell r="E77">
            <v>1309.7025000000001</v>
          </cell>
          <cell r="F77">
            <v>-6314.1349400000008</v>
          </cell>
          <cell r="I77">
            <v>-1309.7025000000001</v>
          </cell>
        </row>
        <row r="78">
          <cell r="A78">
            <v>128032</v>
          </cell>
          <cell r="B78" t="str">
            <v>INVERSIONES DE ADMINISTRACION DE LIQUIDE</v>
          </cell>
          <cell r="C78">
            <v>0</v>
          </cell>
          <cell r="D78">
            <v>0</v>
          </cell>
          <cell r="E78">
            <v>0</v>
          </cell>
          <cell r="F78">
            <v>0</v>
          </cell>
          <cell r="I78">
            <v>0</v>
          </cell>
        </row>
        <row r="79">
          <cell r="A79">
            <v>128034</v>
          </cell>
          <cell r="B79" t="str">
            <v>INVERSIONES PATRIMONIALES EN ENTIDADES NO CONTROLADAS</v>
          </cell>
          <cell r="C79">
            <v>-5004.4324400000005</v>
          </cell>
          <cell r="D79">
            <v>0</v>
          </cell>
          <cell r="E79">
            <v>1309.7025000000001</v>
          </cell>
          <cell r="F79">
            <v>-6314.1349400000008</v>
          </cell>
          <cell r="I79">
            <v>-1309.7025000000001</v>
          </cell>
        </row>
        <row r="80">
          <cell r="A80">
            <v>14</v>
          </cell>
          <cell r="B80" t="str">
            <v>DEUDORES</v>
          </cell>
          <cell r="C80">
            <v>85799745.430299997</v>
          </cell>
          <cell r="D80">
            <v>65774651.414470002</v>
          </cell>
          <cell r="E80">
            <v>69032737.257990003</v>
          </cell>
          <cell r="F80">
            <v>82541659.586779997</v>
          </cell>
          <cell r="I80">
            <v>-3258085.8435200006</v>
          </cell>
        </row>
        <row r="81">
          <cell r="A81">
            <v>1406</v>
          </cell>
          <cell r="B81" t="str">
            <v>VENTA DE BIENES</v>
          </cell>
          <cell r="C81">
            <v>11448224.893299999</v>
          </cell>
          <cell r="D81">
            <v>657924.64199999999</v>
          </cell>
          <cell r="E81">
            <v>862559.12399999995</v>
          </cell>
          <cell r="F81">
            <v>11243590.4113</v>
          </cell>
          <cell r="I81">
            <v>-204634.48199999996</v>
          </cell>
        </row>
        <row r="82">
          <cell r="A82">
            <v>140606</v>
          </cell>
          <cell r="B82" t="str">
            <v>BIENES COMERCIALIZADOS</v>
          </cell>
          <cell r="C82">
            <v>11448224.893299999</v>
          </cell>
          <cell r="D82">
            <v>657924.64199999999</v>
          </cell>
          <cell r="E82">
            <v>862559.12399999995</v>
          </cell>
          <cell r="F82">
            <v>11243590.4113</v>
          </cell>
          <cell r="I82">
            <v>-204634.48199999996</v>
          </cell>
        </row>
        <row r="83">
          <cell r="A83">
            <v>1408</v>
          </cell>
          <cell r="B83" t="str">
            <v>SERVICIOS PUBLICOS</v>
          </cell>
          <cell r="C83">
            <v>67691883.929440007</v>
          </cell>
          <cell r="D83">
            <v>56509165.909000002</v>
          </cell>
          <cell r="E83">
            <v>60359148.300999999</v>
          </cell>
          <cell r="F83">
            <v>63841901.537440002</v>
          </cell>
          <cell r="I83">
            <v>-3849982.3919999972</v>
          </cell>
        </row>
        <row r="84">
          <cell r="A84">
            <v>140801</v>
          </cell>
          <cell r="B84" t="str">
            <v>SERVICIO DE ENERGIA</v>
          </cell>
          <cell r="C84">
            <v>48612840.431839995</v>
          </cell>
          <cell r="D84">
            <v>45807793.997000001</v>
          </cell>
          <cell r="E84">
            <v>44078245.049000002</v>
          </cell>
          <cell r="F84">
            <v>50342389.379839994</v>
          </cell>
          <cell r="I84">
            <v>1729548.9479999989</v>
          </cell>
        </row>
        <row r="85">
          <cell r="A85">
            <v>14080101</v>
          </cell>
          <cell r="B85" t="str">
            <v>SECTOR PARTICULAR</v>
          </cell>
          <cell r="C85">
            <v>34665482.401839994</v>
          </cell>
          <cell r="D85">
            <v>37840671.088</v>
          </cell>
          <cell r="E85">
            <v>36572186.609999999</v>
          </cell>
          <cell r="F85">
            <v>35933966.879839994</v>
          </cell>
          <cell r="I85">
            <v>1268484.4780000001</v>
          </cell>
        </row>
        <row r="86">
          <cell r="A86">
            <v>14080102</v>
          </cell>
          <cell r="B86" t="str">
            <v>SECTOR OFICIAL</v>
          </cell>
          <cell r="C86">
            <v>9972630.1870000008</v>
          </cell>
          <cell r="D86">
            <v>2002103.2390000001</v>
          </cell>
          <cell r="E86">
            <v>1614175.7209999999</v>
          </cell>
          <cell r="F86">
            <v>10360557.705</v>
          </cell>
          <cell r="I86">
            <v>387927.51800000016</v>
          </cell>
        </row>
        <row r="87">
          <cell r="A87">
            <v>14080103</v>
          </cell>
          <cell r="B87" t="str">
            <v>ALUMBRADO PUBLICO</v>
          </cell>
          <cell r="C87">
            <v>2771430.4190000002</v>
          </cell>
          <cell r="D87">
            <v>4186308.6510000001</v>
          </cell>
          <cell r="E87">
            <v>4143440.463</v>
          </cell>
          <cell r="F87">
            <v>2814298.6069999998</v>
          </cell>
          <cell r="I87">
            <v>42868.188000000082</v>
          </cell>
        </row>
        <row r="88">
          <cell r="A88">
            <v>14080104</v>
          </cell>
          <cell r="B88" t="str">
            <v>CONTRIBUCIONES</v>
          </cell>
          <cell r="C88">
            <v>1184276.0449999999</v>
          </cell>
          <cell r="D88">
            <v>1759810.9790000001</v>
          </cell>
          <cell r="E88">
            <v>1744117.2239999999</v>
          </cell>
          <cell r="F88">
            <v>1199969.8</v>
          </cell>
          <cell r="I88">
            <v>15693.755000000121</v>
          </cell>
        </row>
        <row r="89">
          <cell r="A89">
            <v>14080106</v>
          </cell>
          <cell r="B89" t="str">
            <v>CHEQUES DEVUELTOS</v>
          </cell>
          <cell r="C89">
            <v>19021.379000000001</v>
          </cell>
          <cell r="D89">
            <v>18900.04</v>
          </cell>
          <cell r="E89">
            <v>4325.0309999999999</v>
          </cell>
          <cell r="F89">
            <v>33596.387999999999</v>
          </cell>
          <cell r="I89">
            <v>14575.009000000002</v>
          </cell>
        </row>
        <row r="90">
          <cell r="A90">
            <v>140807</v>
          </cell>
          <cell r="B90" t="str">
            <v>SUBSIDIOS SERVICIOS DE ENERGIA</v>
          </cell>
          <cell r="C90">
            <v>19079043.497599997</v>
          </cell>
          <cell r="D90">
            <v>10701371.912</v>
          </cell>
          <cell r="E90">
            <v>16280903.252</v>
          </cell>
          <cell r="F90">
            <v>13499512.157600001</v>
          </cell>
          <cell r="I90">
            <v>-5579531.3399999999</v>
          </cell>
        </row>
        <row r="91">
          <cell r="A91">
            <v>14080701</v>
          </cell>
          <cell r="B91" t="str">
            <v>ESTRATO UNO</v>
          </cell>
          <cell r="C91">
            <v>0</v>
          </cell>
          <cell r="D91">
            <v>2460997.6329999999</v>
          </cell>
          <cell r="E91">
            <v>2460997.6329999999</v>
          </cell>
          <cell r="F91">
            <v>0</v>
          </cell>
          <cell r="I91">
            <v>0</v>
          </cell>
        </row>
        <row r="92">
          <cell r="A92">
            <v>14080702</v>
          </cell>
          <cell r="B92" t="str">
            <v>ESTRATO DOS</v>
          </cell>
          <cell r="C92">
            <v>0</v>
          </cell>
          <cell r="D92">
            <v>4249739.0089999996</v>
          </cell>
          <cell r="E92">
            <v>4249739.0089999996</v>
          </cell>
          <cell r="F92">
            <v>0</v>
          </cell>
          <cell r="I92">
            <v>0</v>
          </cell>
        </row>
        <row r="93">
          <cell r="A93">
            <v>14080703</v>
          </cell>
          <cell r="B93" t="str">
            <v>ESTRATO TRES</v>
          </cell>
          <cell r="C93">
            <v>0</v>
          </cell>
          <cell r="D93">
            <v>432991.23</v>
          </cell>
          <cell r="E93">
            <v>432991.23</v>
          </cell>
          <cell r="F93">
            <v>0</v>
          </cell>
          <cell r="I93">
            <v>0</v>
          </cell>
        </row>
        <row r="94">
          <cell r="A94">
            <v>14080704</v>
          </cell>
          <cell r="B94" t="str">
            <v>APORTES DE LA NACION Y DEFICIT</v>
          </cell>
          <cell r="C94">
            <v>19079043.497599997</v>
          </cell>
          <cell r="D94">
            <v>3557644.04</v>
          </cell>
          <cell r="E94">
            <v>9137175.3800000008</v>
          </cell>
          <cell r="F94">
            <v>13499512.157600001</v>
          </cell>
          <cell r="I94">
            <v>-5579531.3400000008</v>
          </cell>
        </row>
        <row r="95">
          <cell r="A95">
            <v>1420</v>
          </cell>
          <cell r="B95" t="str">
            <v>AVANCES Y ANTICIPOS ENTREGADOS</v>
          </cell>
          <cell r="C95">
            <v>2086907.429</v>
          </cell>
          <cell r="D95">
            <v>234340.826</v>
          </cell>
          <cell r="E95">
            <v>453442.02500000002</v>
          </cell>
          <cell r="F95">
            <v>1867806.23</v>
          </cell>
          <cell r="I95">
            <v>-219101.19900000002</v>
          </cell>
        </row>
        <row r="96">
          <cell r="A96">
            <v>142011</v>
          </cell>
          <cell r="B96" t="str">
            <v>AVANCES PARA VIATICOS Y GASTOS DE VIAJE</v>
          </cell>
          <cell r="C96">
            <v>31477.581999999999</v>
          </cell>
          <cell r="D96">
            <v>44897.216999999997</v>
          </cell>
          <cell r="E96">
            <v>4659.2849999999999</v>
          </cell>
          <cell r="F96">
            <v>71715.513999999996</v>
          </cell>
          <cell r="I96">
            <v>40237.932000000001</v>
          </cell>
        </row>
        <row r="97">
          <cell r="A97">
            <v>142012</v>
          </cell>
          <cell r="B97" t="str">
            <v>ANTICIPO PARA ADQUISICION DE BIENES Y SE</v>
          </cell>
          <cell r="C97">
            <v>818873.755</v>
          </cell>
          <cell r="D97">
            <v>155245.80900000001</v>
          </cell>
          <cell r="E97">
            <v>63.268999999999998</v>
          </cell>
          <cell r="F97">
            <v>974056.29500000004</v>
          </cell>
          <cell r="I97">
            <v>155182.54</v>
          </cell>
        </row>
        <row r="98">
          <cell r="A98">
            <v>142013</v>
          </cell>
          <cell r="B98" t="str">
            <v>ANTICIPO PARA ADQUISICION DE BIENES Y SE</v>
          </cell>
          <cell r="C98">
            <v>1194469.7919999999</v>
          </cell>
          <cell r="D98">
            <v>0</v>
          </cell>
          <cell r="E98">
            <v>414651.24599999998</v>
          </cell>
          <cell r="F98">
            <v>779818.54599999997</v>
          </cell>
          <cell r="I98">
            <v>-414651.24599999998</v>
          </cell>
        </row>
        <row r="99">
          <cell r="A99">
            <v>142090</v>
          </cell>
          <cell r="B99" t="str">
            <v>OTROS AVANCES Y ANTICIPOS</v>
          </cell>
          <cell r="C99">
            <v>42086.3</v>
          </cell>
          <cell r="D99">
            <v>34197.800000000003</v>
          </cell>
          <cell r="E99">
            <v>34068.224999999999</v>
          </cell>
          <cell r="F99">
            <v>42215.875</v>
          </cell>
          <cell r="I99">
            <v>129.57500000000437</v>
          </cell>
        </row>
        <row r="100">
          <cell r="A100">
            <v>1422</v>
          </cell>
          <cell r="B100" t="str">
            <v>ANTICIPOS O SALDOS A FAVOR POR IMPUESTOS</v>
          </cell>
          <cell r="C100">
            <v>7050413.2142200004</v>
          </cell>
          <cell r="D100">
            <v>358371.90895999997</v>
          </cell>
          <cell r="E100">
            <v>0</v>
          </cell>
          <cell r="F100">
            <v>7408785.1231800001</v>
          </cell>
          <cell r="I100">
            <v>358371.90895999997</v>
          </cell>
        </row>
        <row r="101">
          <cell r="A101">
            <v>142201</v>
          </cell>
          <cell r="B101" t="str">
            <v>ANTICIPOS DE IMPUESTO SOBRE LA RENTA</v>
          </cell>
          <cell r="C101">
            <v>2977067</v>
          </cell>
          <cell r="D101">
            <v>0</v>
          </cell>
          <cell r="E101">
            <v>0</v>
          </cell>
          <cell r="F101">
            <v>2977067</v>
          </cell>
          <cell r="I101">
            <v>0</v>
          </cell>
        </row>
        <row r="102">
          <cell r="A102">
            <v>142202</v>
          </cell>
          <cell r="B102" t="str">
            <v>RETENCION EN LA FUENTE</v>
          </cell>
          <cell r="C102">
            <v>1598270.5702200001</v>
          </cell>
          <cell r="D102">
            <v>358371.90895999997</v>
          </cell>
          <cell r="E102">
            <v>0</v>
          </cell>
          <cell r="F102">
            <v>1956642.47918</v>
          </cell>
          <cell r="I102">
            <v>358371.90895999997</v>
          </cell>
        </row>
        <row r="103">
          <cell r="A103">
            <v>14220201</v>
          </cell>
          <cell r="B103" t="str">
            <v>RETENCION EN LA FUENTE QUE NOS PRACTICAR</v>
          </cell>
          <cell r="C103">
            <v>40311.560469999997</v>
          </cell>
          <cell r="D103">
            <v>8839.9607300000007</v>
          </cell>
          <cell r="E103">
            <v>0</v>
          </cell>
          <cell r="F103">
            <v>49151.521200000003</v>
          </cell>
          <cell r="I103">
            <v>8839.9607300000007</v>
          </cell>
        </row>
        <row r="104">
          <cell r="A104">
            <v>14220202</v>
          </cell>
          <cell r="B104" t="str">
            <v>AUTORRETENCION POR INGRESOS OPERACIONALE</v>
          </cell>
          <cell r="C104">
            <v>1550471.39175</v>
          </cell>
          <cell r="D104">
            <v>349531.94823000004</v>
          </cell>
          <cell r="E104">
            <v>0</v>
          </cell>
          <cell r="F104">
            <v>1900003.3399799999</v>
          </cell>
          <cell r="I104">
            <v>349531.94823000004</v>
          </cell>
        </row>
        <row r="105">
          <cell r="A105">
            <v>14220203</v>
          </cell>
          <cell r="B105" t="str">
            <v>AUTORRETENCIONES POR RENDIMIENTOS FINANC</v>
          </cell>
          <cell r="C105">
            <v>7487.6180000000004</v>
          </cell>
          <cell r="D105">
            <v>0</v>
          </cell>
          <cell r="E105">
            <v>0</v>
          </cell>
          <cell r="F105">
            <v>7487.6180000000004</v>
          </cell>
          <cell r="I105">
            <v>0</v>
          </cell>
        </row>
        <row r="106">
          <cell r="A106">
            <v>142203</v>
          </cell>
          <cell r="B106" t="str">
            <v>SALDOS A FAVOR EN LIQUIDACIONES PRIVADAS</v>
          </cell>
          <cell r="C106">
            <v>1396953</v>
          </cell>
          <cell r="D106">
            <v>0</v>
          </cell>
          <cell r="E106">
            <v>0</v>
          </cell>
          <cell r="F106">
            <v>1396953</v>
          </cell>
          <cell r="I106">
            <v>0</v>
          </cell>
        </row>
        <row r="107">
          <cell r="A107">
            <v>14220301</v>
          </cell>
          <cell r="B107" t="str">
            <v>DECLARACIONES DE RENTA Y COMPLEMENTARIOS</v>
          </cell>
          <cell r="C107">
            <v>1396953</v>
          </cell>
          <cell r="D107">
            <v>0</v>
          </cell>
          <cell r="E107">
            <v>0</v>
          </cell>
          <cell r="F107">
            <v>1396953</v>
          </cell>
          <cell r="I107">
            <v>0</v>
          </cell>
        </row>
        <row r="108">
          <cell r="A108">
            <v>142211</v>
          </cell>
          <cell r="B108" t="str">
            <v>ANTICIPO IMPUESTO INDUSTRIA Y COMERCIO</v>
          </cell>
          <cell r="C108">
            <v>1078122.6440000001</v>
          </cell>
          <cell r="D108">
            <v>0</v>
          </cell>
          <cell r="E108">
            <v>0</v>
          </cell>
          <cell r="F108">
            <v>1078122.6440000001</v>
          </cell>
          <cell r="I108">
            <v>0</v>
          </cell>
        </row>
        <row r="109">
          <cell r="A109">
            <v>1470</v>
          </cell>
          <cell r="B109" t="str">
            <v>OTROS DEUDORES</v>
          </cell>
          <cell r="C109">
            <v>13175989.29834</v>
          </cell>
          <cell r="D109">
            <v>8012846.0645099999</v>
          </cell>
          <cell r="E109">
            <v>7148679.05999</v>
          </cell>
          <cell r="F109">
            <v>14040156.302860001</v>
          </cell>
          <cell r="I109">
            <v>864167.00451999996</v>
          </cell>
        </row>
        <row r="110">
          <cell r="A110">
            <v>147008</v>
          </cell>
          <cell r="B110" t="str">
            <v>CUOTAS PARTES DE PENSIONES</v>
          </cell>
          <cell r="C110">
            <v>914261.83819000004</v>
          </cell>
          <cell r="D110">
            <v>4722.3500000000004</v>
          </cell>
          <cell r="E110">
            <v>692.00400000000002</v>
          </cell>
          <cell r="F110">
            <v>918292.18419000006</v>
          </cell>
          <cell r="I110">
            <v>4030.3460000000005</v>
          </cell>
        </row>
        <row r="111">
          <cell r="A111">
            <v>147012</v>
          </cell>
          <cell r="B111" t="str">
            <v>CREDITOS A EMPLEADOS</v>
          </cell>
          <cell r="C111">
            <v>5500808.7716699997</v>
          </cell>
          <cell r="D111">
            <v>441494.23700000002</v>
          </cell>
          <cell r="E111">
            <v>378410.49200000003</v>
          </cell>
          <cell r="F111">
            <v>5563892.5166699998</v>
          </cell>
          <cell r="I111">
            <v>63083.744999999995</v>
          </cell>
        </row>
        <row r="112">
          <cell r="A112">
            <v>147090</v>
          </cell>
          <cell r="B112" t="str">
            <v>OTROS DEUDORES</v>
          </cell>
          <cell r="C112">
            <v>6760918.6884799991</v>
          </cell>
          <cell r="D112">
            <v>7566629.4775100006</v>
          </cell>
          <cell r="E112">
            <v>6769576.5639899997</v>
          </cell>
          <cell r="F112">
            <v>7557971.602</v>
          </cell>
          <cell r="I112">
            <v>797052.91352000087</v>
          </cell>
        </row>
        <row r="113">
          <cell r="A113">
            <v>14709001</v>
          </cell>
          <cell r="B113" t="str">
            <v>DEUDORES - OTROS SERV FACTURADOS</v>
          </cell>
          <cell r="C113">
            <v>4040449.3166399999</v>
          </cell>
          <cell r="D113">
            <v>3933417.64</v>
          </cell>
          <cell r="E113">
            <v>3310002.4296599999</v>
          </cell>
          <cell r="F113">
            <v>4663864.5269799996</v>
          </cell>
          <cell r="I113">
            <v>623415.21034000022</v>
          </cell>
        </row>
        <row r="114">
          <cell r="A114">
            <v>14709002</v>
          </cell>
          <cell r="B114" t="str">
            <v>DEUDORES - OTROS</v>
          </cell>
          <cell r="C114">
            <v>2720469.3718400002</v>
          </cell>
          <cell r="D114">
            <v>3614311.7975100004</v>
          </cell>
          <cell r="E114">
            <v>3440674.0943299998</v>
          </cell>
          <cell r="F114">
            <v>2894107.0750199999</v>
          </cell>
          <cell r="I114">
            <v>173637.70318000065</v>
          </cell>
        </row>
        <row r="115">
          <cell r="A115">
            <v>14709003</v>
          </cell>
          <cell r="B115" t="str">
            <v>CHEQUES DEVUELTOS</v>
          </cell>
          <cell r="C115">
            <v>0</v>
          </cell>
          <cell r="D115">
            <v>18900.04</v>
          </cell>
          <cell r="E115">
            <v>18900.04</v>
          </cell>
          <cell r="F115">
            <v>0</v>
          </cell>
          <cell r="I115">
            <v>0</v>
          </cell>
        </row>
        <row r="116">
          <cell r="A116">
            <v>1475</v>
          </cell>
          <cell r="B116" t="str">
            <v>DEUDAS DE DIFICIL RECAUDO</v>
          </cell>
          <cell r="C116">
            <v>894297.25300000003</v>
          </cell>
          <cell r="D116">
            <v>2002.0640000000001</v>
          </cell>
          <cell r="E116">
            <v>375.74799999999999</v>
          </cell>
          <cell r="F116">
            <v>895923.56900000002</v>
          </cell>
          <cell r="I116">
            <v>1626.316</v>
          </cell>
        </row>
        <row r="117">
          <cell r="A117">
            <v>147515</v>
          </cell>
          <cell r="B117" t="str">
            <v>SERVICIO DE ENERGIA</v>
          </cell>
          <cell r="C117">
            <v>894297.25300000003</v>
          </cell>
          <cell r="D117">
            <v>2002.0640000000001</v>
          </cell>
          <cell r="E117">
            <v>375.74799999999999</v>
          </cell>
          <cell r="F117">
            <v>895923.56900000002</v>
          </cell>
          <cell r="I117">
            <v>1626.316</v>
          </cell>
        </row>
        <row r="118">
          <cell r="A118">
            <v>1480</v>
          </cell>
          <cell r="B118" t="str">
            <v>PROVISION PARA DEUDORES (CR)</v>
          </cell>
          <cell r="C118">
            <v>-16547970.586999999</v>
          </cell>
          <cell r="D118">
            <v>0</v>
          </cell>
          <cell r="E118">
            <v>208533</v>
          </cell>
          <cell r="F118">
            <v>-16756503.586999999</v>
          </cell>
          <cell r="I118">
            <v>-208533</v>
          </cell>
        </row>
        <row r="119">
          <cell r="A119">
            <v>148019</v>
          </cell>
          <cell r="B119" t="str">
            <v>SERVICIO DE ENERGIA</v>
          </cell>
          <cell r="C119">
            <v>-16547970.586999999</v>
          </cell>
          <cell r="D119">
            <v>0</v>
          </cell>
          <cell r="E119">
            <v>208533</v>
          </cell>
          <cell r="F119">
            <v>-16756503.586999999</v>
          </cell>
          <cell r="I119">
            <v>-208533</v>
          </cell>
        </row>
        <row r="120">
          <cell r="A120">
            <v>14801901</v>
          </cell>
          <cell r="B120" t="str">
            <v>PROVISION CUENTAS POR COBRAR</v>
          </cell>
          <cell r="C120">
            <v>-13556182.439999999</v>
          </cell>
          <cell r="D120">
            <v>0</v>
          </cell>
          <cell r="E120">
            <v>178337</v>
          </cell>
          <cell r="F120">
            <v>-13734519.439999999</v>
          </cell>
          <cell r="I120">
            <v>-178337</v>
          </cell>
        </row>
        <row r="121">
          <cell r="A121">
            <v>14801902</v>
          </cell>
          <cell r="B121" t="str">
            <v>PROVISION OTRAS CUENTAS POR COBRAR</v>
          </cell>
          <cell r="C121">
            <v>-2991788.1469999999</v>
          </cell>
          <cell r="D121">
            <v>0</v>
          </cell>
          <cell r="E121">
            <v>30196</v>
          </cell>
          <cell r="F121">
            <v>-3021984.1469999999</v>
          </cell>
          <cell r="I121">
            <v>-30196</v>
          </cell>
        </row>
        <row r="122">
          <cell r="A122">
            <v>15</v>
          </cell>
          <cell r="B122" t="str">
            <v>INVENTARIOS</v>
          </cell>
          <cell r="C122">
            <v>6976234.3963500001</v>
          </cell>
          <cell r="D122">
            <v>1950114.4411300002</v>
          </cell>
          <cell r="E122">
            <v>1511495.21</v>
          </cell>
          <cell r="F122">
            <v>7414853.6274799993</v>
          </cell>
          <cell r="I122">
            <v>438619.2311300002</v>
          </cell>
        </row>
        <row r="123">
          <cell r="A123">
            <v>1510</v>
          </cell>
          <cell r="B123" t="str">
            <v>MERCANCIA EN EXISTENCIA</v>
          </cell>
          <cell r="C123">
            <v>1057604.6407699999</v>
          </cell>
          <cell r="D123">
            <v>587170.38063999999</v>
          </cell>
          <cell r="E123">
            <v>548219.01303999999</v>
          </cell>
          <cell r="F123">
            <v>1096556.0083699999</v>
          </cell>
          <cell r="I123">
            <v>38951.367599999998</v>
          </cell>
        </row>
        <row r="124">
          <cell r="A124">
            <v>151032</v>
          </cell>
          <cell r="B124" t="str">
            <v>MEDIDORES DE ENERGIA</v>
          </cell>
          <cell r="C124">
            <v>428747.0722</v>
          </cell>
          <cell r="D124">
            <v>187372.55971</v>
          </cell>
          <cell r="E124">
            <v>254484.33468999999</v>
          </cell>
          <cell r="F124">
            <v>361635.29722000001</v>
          </cell>
          <cell r="I124">
            <v>-67111.774979999987</v>
          </cell>
        </row>
        <row r="125">
          <cell r="A125">
            <v>151090</v>
          </cell>
          <cell r="B125" t="str">
            <v>OTRAS MERCANCIAS EN EXISTENCIA</v>
          </cell>
          <cell r="C125">
            <v>628857.56857</v>
          </cell>
          <cell r="D125">
            <v>399797.82092999999</v>
          </cell>
          <cell r="E125">
            <v>293734.67835</v>
          </cell>
          <cell r="F125">
            <v>734920.71114999999</v>
          </cell>
          <cell r="I125">
            <v>106063.14257999999</v>
          </cell>
        </row>
        <row r="126">
          <cell r="A126">
            <v>1518</v>
          </cell>
          <cell r="B126" t="str">
            <v>MATERIALES PARA LA PRESTACION DE SERVICI</v>
          </cell>
          <cell r="C126">
            <v>6184215.71808</v>
          </cell>
          <cell r="D126">
            <v>1362944.0604900001</v>
          </cell>
          <cell r="E126">
            <v>963276.19696000009</v>
          </cell>
          <cell r="F126">
            <v>6583883.5816099998</v>
          </cell>
          <cell r="I126">
            <v>399667.86352999997</v>
          </cell>
        </row>
        <row r="127">
          <cell r="A127">
            <v>151807</v>
          </cell>
          <cell r="B127" t="str">
            <v>REPUESTOS</v>
          </cell>
          <cell r="C127">
            <v>55199.073079999995</v>
          </cell>
          <cell r="D127">
            <v>0</v>
          </cell>
          <cell r="E127">
            <v>139.536</v>
          </cell>
          <cell r="F127">
            <v>55059.537079999995</v>
          </cell>
          <cell r="I127">
            <v>-139.536</v>
          </cell>
        </row>
        <row r="128">
          <cell r="A128">
            <v>151808</v>
          </cell>
          <cell r="B128" t="str">
            <v>ELEMENTOS Y ACCESORIOS DE ENERGIA</v>
          </cell>
          <cell r="C128">
            <v>6129016.6449999996</v>
          </cell>
          <cell r="D128">
            <v>1362944.0604900001</v>
          </cell>
          <cell r="E128">
            <v>963136.66096000001</v>
          </cell>
          <cell r="F128">
            <v>6528824.0445299996</v>
          </cell>
          <cell r="I128">
            <v>399807.39953000005</v>
          </cell>
        </row>
        <row r="129">
          <cell r="A129">
            <v>151890</v>
          </cell>
          <cell r="B129" t="str">
            <v>OTROS MATERIALES</v>
          </cell>
          <cell r="C129">
            <v>0</v>
          </cell>
          <cell r="D129">
            <v>0</v>
          </cell>
          <cell r="E129">
            <v>0</v>
          </cell>
          <cell r="F129">
            <v>0</v>
          </cell>
          <cell r="I129">
            <v>0</v>
          </cell>
        </row>
        <row r="130">
          <cell r="A130">
            <v>1580</v>
          </cell>
          <cell r="B130" t="str">
            <v>PROVISION PARA PROTECCION DE INVENTARIOS</v>
          </cell>
          <cell r="C130">
            <v>-265585.96250000002</v>
          </cell>
          <cell r="D130">
            <v>0</v>
          </cell>
          <cell r="E130">
            <v>0</v>
          </cell>
          <cell r="F130">
            <v>-265585.96250000002</v>
          </cell>
          <cell r="I130">
            <v>0</v>
          </cell>
        </row>
        <row r="131">
          <cell r="A131">
            <v>158009</v>
          </cell>
          <cell r="B131" t="str">
            <v>MATERIALES PARA LA PRESTACION DE S</v>
          </cell>
          <cell r="C131">
            <v>-265585.96250000002</v>
          </cell>
          <cell r="D131">
            <v>0</v>
          </cell>
          <cell r="E131">
            <v>0</v>
          </cell>
          <cell r="F131">
            <v>-265585.96250000002</v>
          </cell>
          <cell r="I131">
            <v>0</v>
          </cell>
        </row>
        <row r="132">
          <cell r="A132">
            <v>158011</v>
          </cell>
          <cell r="B132" t="str">
            <v>INVENTARIOS EN PODER DE TERCEROS</v>
          </cell>
          <cell r="C132">
            <v>0</v>
          </cell>
          <cell r="D132">
            <v>0</v>
          </cell>
          <cell r="E132">
            <v>0</v>
          </cell>
          <cell r="F132">
            <v>0</v>
          </cell>
          <cell r="I132">
            <v>0</v>
          </cell>
        </row>
        <row r="133">
          <cell r="A133">
            <v>16</v>
          </cell>
          <cell r="B133" t="str">
            <v>PROPIEDADES PLANTA Y EQUIPO</v>
          </cell>
          <cell r="C133">
            <v>200446373.66218999</v>
          </cell>
          <cell r="D133">
            <v>20145745.96923</v>
          </cell>
          <cell r="E133">
            <v>19260091.561500002</v>
          </cell>
          <cell r="F133">
            <v>201332028.06992</v>
          </cell>
          <cell r="I133">
            <v>885654.40772999823</v>
          </cell>
        </row>
        <row r="134">
          <cell r="A134">
            <v>1605</v>
          </cell>
          <cell r="B134" t="str">
            <v>TERRENOS</v>
          </cell>
          <cell r="C134">
            <v>1646796.6046099998</v>
          </cell>
          <cell r="D134">
            <v>73100.03</v>
          </cell>
          <cell r="E134">
            <v>73100.03</v>
          </cell>
          <cell r="F134">
            <v>1646796.6046099998</v>
          </cell>
          <cell r="I134">
            <v>0</v>
          </cell>
        </row>
        <row r="135">
          <cell r="A135">
            <v>160501</v>
          </cell>
          <cell r="B135" t="str">
            <v>URBANOS</v>
          </cell>
          <cell r="C135">
            <v>1376007.31299</v>
          </cell>
          <cell r="D135">
            <v>0</v>
          </cell>
          <cell r="E135">
            <v>0</v>
          </cell>
          <cell r="F135">
            <v>1376007.31299</v>
          </cell>
          <cell r="I135">
            <v>0</v>
          </cell>
        </row>
        <row r="136">
          <cell r="A136">
            <v>160502</v>
          </cell>
          <cell r="B136" t="str">
            <v>RURALES</v>
          </cell>
          <cell r="C136">
            <v>270789.29162000003</v>
          </cell>
          <cell r="D136">
            <v>73100.03</v>
          </cell>
          <cell r="E136">
            <v>73100.03</v>
          </cell>
          <cell r="F136">
            <v>270789.29162000003</v>
          </cell>
          <cell r="I136">
            <v>0</v>
          </cell>
        </row>
        <row r="137">
          <cell r="A137">
            <v>160599</v>
          </cell>
          <cell r="B137" t="str">
            <v>AJUSTES POR INFLACION</v>
          </cell>
          <cell r="C137">
            <v>0</v>
          </cell>
          <cell r="D137">
            <v>0</v>
          </cell>
          <cell r="E137">
            <v>0</v>
          </cell>
          <cell r="F137">
            <v>0</v>
          </cell>
          <cell r="I137">
            <v>0</v>
          </cell>
        </row>
        <row r="138">
          <cell r="A138">
            <v>1615</v>
          </cell>
          <cell r="B138" t="str">
            <v>CONSTRUCCIONES EN CURSO</v>
          </cell>
          <cell r="C138">
            <v>15591962.07738</v>
          </cell>
          <cell r="D138">
            <v>2935087.8727399996</v>
          </cell>
          <cell r="E138">
            <v>3872810.9019200001</v>
          </cell>
          <cell r="F138">
            <v>14654239.0482</v>
          </cell>
          <cell r="I138">
            <v>-937723.02918000054</v>
          </cell>
        </row>
        <row r="139">
          <cell r="A139">
            <v>161501</v>
          </cell>
          <cell r="B139" t="str">
            <v>EDIFICACIONES</v>
          </cell>
          <cell r="C139">
            <v>682973.93599999999</v>
          </cell>
          <cell r="D139">
            <v>0</v>
          </cell>
          <cell r="E139">
            <v>0</v>
          </cell>
          <cell r="F139">
            <v>682973.93599999999</v>
          </cell>
          <cell r="I139">
            <v>0</v>
          </cell>
        </row>
        <row r="140">
          <cell r="A140">
            <v>16150500</v>
          </cell>
          <cell r="B140" t="str">
            <v>OBRAS CONSTRUCCION REDES</v>
          </cell>
          <cell r="C140">
            <v>14908988.141379999</v>
          </cell>
          <cell r="D140">
            <v>2935087.8727399996</v>
          </cell>
          <cell r="E140">
            <v>3872810.9019200001</v>
          </cell>
          <cell r="F140">
            <v>13971265.112200001</v>
          </cell>
          <cell r="I140">
            <v>-937723.02918000054</v>
          </cell>
        </row>
        <row r="141">
          <cell r="A141">
            <v>161505</v>
          </cell>
          <cell r="B141" t="str">
            <v>REDES LINEAS Y CABLES</v>
          </cell>
          <cell r="C141">
            <v>14908988.141379999</v>
          </cell>
          <cell r="D141">
            <v>2935087.8727399996</v>
          </cell>
          <cell r="E141">
            <v>3872810.9019200001</v>
          </cell>
          <cell r="F141">
            <v>13971265.112200001</v>
          </cell>
          <cell r="I141">
            <v>-937723.02918000054</v>
          </cell>
        </row>
        <row r="142">
          <cell r="A142">
            <v>1615050000</v>
          </cell>
          <cell r="B142" t="str">
            <v>MATERIALES PARA REMODELACION</v>
          </cell>
          <cell r="C142">
            <v>3921370.0586100002</v>
          </cell>
          <cell r="D142">
            <v>739257.15518</v>
          </cell>
          <cell r="E142">
            <v>978275.17421000008</v>
          </cell>
          <cell r="F142">
            <v>3682352.0395800001</v>
          </cell>
          <cell r="I142">
            <v>-239018.01903000008</v>
          </cell>
        </row>
        <row r="143">
          <cell r="A143">
            <v>1615050001</v>
          </cell>
          <cell r="B143" t="str">
            <v>REMODELACION REDES CUCUTA</v>
          </cell>
          <cell r="C143">
            <v>9060890.5577800013</v>
          </cell>
          <cell r="D143">
            <v>1877224.3103499999</v>
          </cell>
          <cell r="E143">
            <v>1908750.7165599999</v>
          </cell>
          <cell r="F143">
            <v>9029364.1515699998</v>
          </cell>
          <cell r="I143">
            <v>-31526.406209999928</v>
          </cell>
        </row>
        <row r="144">
          <cell r="A144">
            <v>1615050002</v>
          </cell>
          <cell r="B144" t="str">
            <v>REMODELACION REDES PAMPLONA</v>
          </cell>
          <cell r="C144">
            <v>246290.06036999999</v>
          </cell>
          <cell r="D144">
            <v>33402.16994</v>
          </cell>
          <cell r="E144">
            <v>8977.5921999999991</v>
          </cell>
          <cell r="F144">
            <v>270714.63811</v>
          </cell>
          <cell r="I144">
            <v>24424.577740000001</v>
          </cell>
        </row>
        <row r="145">
          <cell r="A145">
            <v>1615050003</v>
          </cell>
          <cell r="B145" t="str">
            <v>REMODELACION REDES OCAÑA</v>
          </cell>
          <cell r="C145">
            <v>366015.06614000001</v>
          </cell>
          <cell r="D145">
            <v>76443.303419999997</v>
          </cell>
          <cell r="E145">
            <v>215127.82717999999</v>
          </cell>
          <cell r="F145">
            <v>227330.54238</v>
          </cell>
          <cell r="I145">
            <v>-138684.52376000001</v>
          </cell>
        </row>
        <row r="146">
          <cell r="A146">
            <v>1615050004</v>
          </cell>
          <cell r="B146" t="str">
            <v>REMODELACION REDES TIBU</v>
          </cell>
          <cell r="C146">
            <v>672625.55721</v>
          </cell>
          <cell r="D146">
            <v>2253.8907100000001</v>
          </cell>
          <cell r="E146">
            <v>0</v>
          </cell>
          <cell r="F146">
            <v>674879.44791999995</v>
          </cell>
          <cell r="I146">
            <v>2253.8907100000001</v>
          </cell>
        </row>
        <row r="147">
          <cell r="A147">
            <v>1615050005</v>
          </cell>
          <cell r="B147" t="str">
            <v>REMODELACION REDES AGUACHICA</v>
          </cell>
          <cell r="C147">
            <v>641796.84126999998</v>
          </cell>
          <cell r="D147">
            <v>206507.04313999999</v>
          </cell>
          <cell r="E147">
            <v>761679.59176999994</v>
          </cell>
          <cell r="F147">
            <v>86624.29264</v>
          </cell>
          <cell r="I147">
            <v>-555172.54862999998</v>
          </cell>
        </row>
        <row r="148">
          <cell r="A148">
            <v>1635</v>
          </cell>
          <cell r="B148" t="str">
            <v>BIENES MUEBLES EN BODEGA</v>
          </cell>
          <cell r="C148">
            <v>2245166.1159999999</v>
          </cell>
          <cell r="D148">
            <v>5446636.6763599999</v>
          </cell>
          <cell r="E148">
            <v>5375735.2413599994</v>
          </cell>
          <cell r="F148">
            <v>2316067.551</v>
          </cell>
          <cell r="I148">
            <v>70901.435000000522</v>
          </cell>
        </row>
        <row r="149">
          <cell r="A149">
            <v>163501</v>
          </cell>
          <cell r="B149" t="str">
            <v>MAQUINARIA Y EQUIPO</v>
          </cell>
          <cell r="C149">
            <v>317553.88</v>
          </cell>
          <cell r="D149">
            <v>8476.9320000000007</v>
          </cell>
          <cell r="E149">
            <v>7270.5320000000002</v>
          </cell>
          <cell r="F149">
            <v>318760.28000000003</v>
          </cell>
          <cell r="I149">
            <v>1206.4000000000005</v>
          </cell>
        </row>
        <row r="150">
          <cell r="A150">
            <v>163503</v>
          </cell>
          <cell r="B150" t="str">
            <v>MUEBLES ENSERES Y EQUIPO DE OFICINA</v>
          </cell>
          <cell r="C150">
            <v>27083.981</v>
          </cell>
          <cell r="D150">
            <v>71214.051999999996</v>
          </cell>
          <cell r="E150">
            <v>54228.038999999997</v>
          </cell>
          <cell r="F150">
            <v>44069.993999999999</v>
          </cell>
          <cell r="I150">
            <v>16986.012999999999</v>
          </cell>
        </row>
        <row r="151">
          <cell r="A151">
            <v>163504</v>
          </cell>
          <cell r="B151" t="str">
            <v>EQUIPO DE COMUNICACION Y COMPUTACION</v>
          </cell>
          <cell r="C151">
            <v>243818.671</v>
          </cell>
          <cell r="D151">
            <v>186844.10200000001</v>
          </cell>
          <cell r="E151">
            <v>278721.00599999999</v>
          </cell>
          <cell r="F151">
            <v>151941.76699999999</v>
          </cell>
          <cell r="I151">
            <v>-91876.90399999998</v>
          </cell>
        </row>
        <row r="152">
          <cell r="A152">
            <v>16350401</v>
          </cell>
          <cell r="B152" t="str">
            <v>EQUIPO COMPUTACION-OFIMATICA</v>
          </cell>
          <cell r="C152">
            <v>5512.32</v>
          </cell>
          <cell r="D152">
            <v>186844.10200000001</v>
          </cell>
          <cell r="E152">
            <v>187762.82199999999</v>
          </cell>
          <cell r="F152">
            <v>4593.6000000000004</v>
          </cell>
          <cell r="I152">
            <v>-918.71999999997206</v>
          </cell>
        </row>
        <row r="153">
          <cell r="A153">
            <v>16350402</v>
          </cell>
          <cell r="B153" t="str">
            <v>EQUIPO DE COMUNICACION DE VOZ</v>
          </cell>
          <cell r="C153">
            <v>6565.6</v>
          </cell>
          <cell r="D153">
            <v>0</v>
          </cell>
          <cell r="E153">
            <v>0</v>
          </cell>
          <cell r="F153">
            <v>6565.6</v>
          </cell>
          <cell r="I153">
            <v>0</v>
          </cell>
        </row>
        <row r="154">
          <cell r="A154">
            <v>16350403</v>
          </cell>
          <cell r="B154" t="str">
            <v>EQUIPO DE COMUNICACION DE DATOS</v>
          </cell>
          <cell r="C154">
            <v>231740.75099999999</v>
          </cell>
          <cell r="D154">
            <v>0</v>
          </cell>
          <cell r="E154">
            <v>90958.183999999994</v>
          </cell>
          <cell r="F154">
            <v>140782.56700000001</v>
          </cell>
          <cell r="I154">
            <v>-90958.183999999994</v>
          </cell>
        </row>
        <row r="155">
          <cell r="A155">
            <v>163505</v>
          </cell>
          <cell r="B155" t="str">
            <v>EQUIPO DE TRANSPORTE TRACCION Y ELEVACIO</v>
          </cell>
          <cell r="C155">
            <v>0</v>
          </cell>
          <cell r="D155">
            <v>0</v>
          </cell>
          <cell r="E155">
            <v>0</v>
          </cell>
          <cell r="F155">
            <v>0</v>
          </cell>
          <cell r="I155">
            <v>0</v>
          </cell>
        </row>
        <row r="156">
          <cell r="A156">
            <v>163507</v>
          </cell>
          <cell r="B156" t="str">
            <v>REDES LINEAS Y CABLES</v>
          </cell>
          <cell r="C156">
            <v>661287.23199999996</v>
          </cell>
          <cell r="D156">
            <v>5022828.7443599999</v>
          </cell>
          <cell r="E156">
            <v>4811842.1443599993</v>
          </cell>
          <cell r="F156">
            <v>872273.83200000005</v>
          </cell>
          <cell r="I156">
            <v>210986.60000000056</v>
          </cell>
        </row>
        <row r="157">
          <cell r="A157">
            <v>163590</v>
          </cell>
          <cell r="B157" t="str">
            <v>OTROS BIENES MUEBLES EN BODEGA</v>
          </cell>
          <cell r="C157">
            <v>995422.35199999996</v>
          </cell>
          <cell r="D157">
            <v>157272.84599999999</v>
          </cell>
          <cell r="E157">
            <v>223673.52</v>
          </cell>
          <cell r="F157">
            <v>929021.67799999996</v>
          </cell>
          <cell r="I157">
            <v>-66400.673999999999</v>
          </cell>
        </row>
        <row r="158">
          <cell r="A158">
            <v>1640</v>
          </cell>
          <cell r="B158" t="str">
            <v>EDIFICACIONES</v>
          </cell>
          <cell r="C158">
            <v>17434899.810589999</v>
          </cell>
          <cell r="D158">
            <v>0</v>
          </cell>
          <cell r="E158">
            <v>0</v>
          </cell>
          <cell r="F158">
            <v>17434899.810589999</v>
          </cell>
          <cell r="I158">
            <v>0</v>
          </cell>
        </row>
        <row r="159">
          <cell r="A159">
            <v>164001</v>
          </cell>
          <cell r="B159" t="str">
            <v>EDIFICIOS Y CASAS</v>
          </cell>
          <cell r="C159">
            <v>15500750.679169999</v>
          </cell>
          <cell r="D159">
            <v>0</v>
          </cell>
          <cell r="E159">
            <v>0</v>
          </cell>
          <cell r="F159">
            <v>15500750.679169999</v>
          </cell>
          <cell r="I159">
            <v>0</v>
          </cell>
        </row>
        <row r="160">
          <cell r="A160">
            <v>164002</v>
          </cell>
          <cell r="B160" t="str">
            <v>OFICINAS</v>
          </cell>
          <cell r="C160">
            <v>1934149.13142</v>
          </cell>
          <cell r="D160">
            <v>0</v>
          </cell>
          <cell r="E160">
            <v>0</v>
          </cell>
          <cell r="F160">
            <v>1934149.13142</v>
          </cell>
          <cell r="I160">
            <v>0</v>
          </cell>
        </row>
        <row r="161">
          <cell r="A161">
            <v>164099</v>
          </cell>
          <cell r="B161" t="str">
            <v>AJUSTES POR INFLACION</v>
          </cell>
          <cell r="C161">
            <v>0</v>
          </cell>
          <cell r="D161">
            <v>0</v>
          </cell>
          <cell r="E161">
            <v>0</v>
          </cell>
          <cell r="F161">
            <v>0</v>
          </cell>
          <cell r="I161">
            <v>0</v>
          </cell>
        </row>
        <row r="162">
          <cell r="A162">
            <v>1645</v>
          </cell>
          <cell r="B162" t="str">
            <v>PLANTAS DUCTOS Y TUNELES</v>
          </cell>
          <cell r="C162">
            <v>37349135.504419997</v>
          </cell>
          <cell r="D162">
            <v>1664763.0326700001</v>
          </cell>
          <cell r="E162">
            <v>1576813.6886700001</v>
          </cell>
          <cell r="F162">
            <v>37437084.848420002</v>
          </cell>
          <cell r="I162">
            <v>87949.344000000041</v>
          </cell>
        </row>
        <row r="163">
          <cell r="A163">
            <v>164501</v>
          </cell>
          <cell r="B163" t="str">
            <v>PLANTAS DE GENERACION</v>
          </cell>
          <cell r="C163">
            <v>194836.8628</v>
          </cell>
          <cell r="D163">
            <v>18357.939600000002</v>
          </cell>
          <cell r="E163">
            <v>18357.939600000002</v>
          </cell>
          <cell r="F163">
            <v>194836.8628</v>
          </cell>
          <cell r="I163">
            <v>0</v>
          </cell>
        </row>
        <row r="164">
          <cell r="A164">
            <v>164512</v>
          </cell>
          <cell r="B164" t="str">
            <v>SUBESTACIONES Y ESTACIONES DE REGULACION</v>
          </cell>
          <cell r="C164">
            <v>37154298.641620003</v>
          </cell>
          <cell r="D164">
            <v>1646405.0930699999</v>
          </cell>
          <cell r="E164">
            <v>1558455.7490699999</v>
          </cell>
          <cell r="F164">
            <v>37242247.985619999</v>
          </cell>
          <cell r="I164">
            <v>87949.344000000041</v>
          </cell>
        </row>
        <row r="165">
          <cell r="A165">
            <v>164599</v>
          </cell>
          <cell r="B165" t="str">
            <v>AJUSTES POR INFLACION</v>
          </cell>
          <cell r="C165">
            <v>0</v>
          </cell>
          <cell r="D165">
            <v>0</v>
          </cell>
          <cell r="E165">
            <v>0</v>
          </cell>
          <cell r="F165">
            <v>0</v>
          </cell>
          <cell r="I165">
            <v>0</v>
          </cell>
        </row>
        <row r="166">
          <cell r="A166">
            <v>1650</v>
          </cell>
          <cell r="B166" t="str">
            <v>REDES LINEAS Y CABLES</v>
          </cell>
          <cell r="C166">
            <v>273886926.39758998</v>
          </cell>
          <cell r="D166">
            <v>5655842.9067099998</v>
          </cell>
          <cell r="E166">
            <v>3232829.9605300003</v>
          </cell>
          <cell r="F166">
            <v>276309939.34377003</v>
          </cell>
          <cell r="I166">
            <v>2423012.9461799995</v>
          </cell>
        </row>
        <row r="167">
          <cell r="A167">
            <v>165002</v>
          </cell>
          <cell r="B167" t="str">
            <v>REDES DE DISTRIBUCION</v>
          </cell>
          <cell r="C167">
            <v>273886926.39758998</v>
          </cell>
          <cell r="D167">
            <v>5655842.9067099998</v>
          </cell>
          <cell r="E167">
            <v>3232829.9605300003</v>
          </cell>
          <cell r="F167">
            <v>276309939.34377003</v>
          </cell>
          <cell r="I167">
            <v>2423012.9461799995</v>
          </cell>
        </row>
        <row r="168">
          <cell r="A168">
            <v>16500201</v>
          </cell>
          <cell r="B168" t="str">
            <v>REDES Y LINEAS DE DISTRIBUCION</v>
          </cell>
          <cell r="C168">
            <v>216097911.87523001</v>
          </cell>
          <cell r="D168">
            <v>4698995.8923599999</v>
          </cell>
          <cell r="E168">
            <v>2369163.5721799997</v>
          </cell>
          <cell r="F168">
            <v>218427744.19541001</v>
          </cell>
          <cell r="I168">
            <v>2329832.3201800003</v>
          </cell>
        </row>
        <row r="169">
          <cell r="A169">
            <v>16500202</v>
          </cell>
          <cell r="B169" t="str">
            <v>EQUIPOS DE MACROMEDICION</v>
          </cell>
          <cell r="C169">
            <v>87696</v>
          </cell>
          <cell r="D169">
            <v>0</v>
          </cell>
          <cell r="E169">
            <v>0</v>
          </cell>
          <cell r="F169">
            <v>87696</v>
          </cell>
          <cell r="I169">
            <v>0</v>
          </cell>
        </row>
        <row r="170">
          <cell r="A170">
            <v>16500203</v>
          </cell>
          <cell r="B170" t="str">
            <v>TRANSFORMADORES DE DISTRIBUCION</v>
          </cell>
          <cell r="C170">
            <v>57701318.522359997</v>
          </cell>
          <cell r="D170">
            <v>956847.01435000007</v>
          </cell>
          <cell r="E170">
            <v>863666.38835000002</v>
          </cell>
          <cell r="F170">
            <v>57794499.148359999</v>
          </cell>
          <cell r="I170">
            <v>93180.626000000047</v>
          </cell>
        </row>
        <row r="171">
          <cell r="A171">
            <v>165099</v>
          </cell>
          <cell r="B171" t="str">
            <v>AJUSTES POR INFLACION</v>
          </cell>
          <cell r="C171">
            <v>0</v>
          </cell>
          <cell r="D171">
            <v>0</v>
          </cell>
          <cell r="E171">
            <v>0</v>
          </cell>
          <cell r="F171">
            <v>0</v>
          </cell>
          <cell r="I171">
            <v>0</v>
          </cell>
        </row>
        <row r="172">
          <cell r="A172">
            <v>1655</v>
          </cell>
          <cell r="B172" t="str">
            <v>MAQUINARIA Y EQUIPO</v>
          </cell>
          <cell r="C172">
            <v>5012612.7039099997</v>
          </cell>
          <cell r="D172">
            <v>350657.7169</v>
          </cell>
          <cell r="E172">
            <v>344288.38652999996</v>
          </cell>
          <cell r="F172">
            <v>5018982.0342799993</v>
          </cell>
          <cell r="I172">
            <v>6369.3303700000397</v>
          </cell>
        </row>
        <row r="173">
          <cell r="A173">
            <v>165511</v>
          </cell>
          <cell r="B173" t="str">
            <v>HERRAMIENTAS Y ACCESORIOS</v>
          </cell>
          <cell r="C173">
            <v>2676945.1069099996</v>
          </cell>
          <cell r="D173">
            <v>350657.7169</v>
          </cell>
          <cell r="E173">
            <v>344288.38652999996</v>
          </cell>
          <cell r="F173">
            <v>2683314.4372800002</v>
          </cell>
          <cell r="I173">
            <v>6369.3303700000397</v>
          </cell>
        </row>
        <row r="174">
          <cell r="A174">
            <v>165590</v>
          </cell>
          <cell r="B174" t="str">
            <v>OTRA MAQUINARIA Y EQUIPO</v>
          </cell>
          <cell r="C174">
            <v>2335667.5970000001</v>
          </cell>
          <cell r="D174">
            <v>0</v>
          </cell>
          <cell r="E174">
            <v>0</v>
          </cell>
          <cell r="F174">
            <v>2335667.5970000001</v>
          </cell>
          <cell r="I174">
            <v>0</v>
          </cell>
        </row>
        <row r="175">
          <cell r="A175">
            <v>165599</v>
          </cell>
          <cell r="B175" t="str">
            <v>AJUSTES POR INFLACION</v>
          </cell>
          <cell r="C175">
            <v>0</v>
          </cell>
          <cell r="D175">
            <v>0</v>
          </cell>
          <cell r="E175">
            <v>0</v>
          </cell>
          <cell r="F175">
            <v>0</v>
          </cell>
          <cell r="I175">
            <v>0</v>
          </cell>
        </row>
        <row r="176">
          <cell r="A176">
            <v>1665</v>
          </cell>
          <cell r="B176" t="str">
            <v>MUEBLES ENSERES Y EQUIPO DE OFICINA</v>
          </cell>
          <cell r="C176">
            <v>2436242.3229099996</v>
          </cell>
          <cell r="D176">
            <v>108729.33479000001</v>
          </cell>
          <cell r="E176">
            <v>64653.069790000001</v>
          </cell>
          <cell r="F176">
            <v>2480318.5879099998</v>
          </cell>
          <cell r="I176">
            <v>44076.265000000007</v>
          </cell>
        </row>
        <row r="177">
          <cell r="A177">
            <v>166501</v>
          </cell>
          <cell r="B177" t="str">
            <v>MUEBLES Y ENSERES</v>
          </cell>
          <cell r="C177">
            <v>1657302.0176600001</v>
          </cell>
          <cell r="D177">
            <v>54289.608100000005</v>
          </cell>
          <cell r="E177">
            <v>13446.3451</v>
          </cell>
          <cell r="F177">
            <v>1698145.2806600002</v>
          </cell>
          <cell r="I177">
            <v>40843.263000000006</v>
          </cell>
        </row>
        <row r="178">
          <cell r="A178">
            <v>166502</v>
          </cell>
          <cell r="B178" t="str">
            <v>EQUIPO Y MAQUINA DE OFICINA</v>
          </cell>
          <cell r="C178">
            <v>778940.30524999998</v>
          </cell>
          <cell r="D178">
            <v>54439.726689999996</v>
          </cell>
          <cell r="E178">
            <v>51206.724689999995</v>
          </cell>
          <cell r="F178">
            <v>782173.30724999995</v>
          </cell>
          <cell r="I178">
            <v>3233.0020000000004</v>
          </cell>
        </row>
        <row r="179">
          <cell r="A179">
            <v>166599</v>
          </cell>
          <cell r="B179" t="str">
            <v>AJUSTES POR INFLACION</v>
          </cell>
          <cell r="C179">
            <v>0</v>
          </cell>
          <cell r="D179">
            <v>0</v>
          </cell>
          <cell r="E179">
            <v>0</v>
          </cell>
          <cell r="F179">
            <v>0</v>
          </cell>
          <cell r="I179">
            <v>0</v>
          </cell>
        </row>
        <row r="180">
          <cell r="A180">
            <v>1670</v>
          </cell>
          <cell r="B180" t="str">
            <v>EQUIPOS DE COMUNICACION Y COMPUTACION</v>
          </cell>
          <cell r="C180">
            <v>9152583.9819900002</v>
          </cell>
          <cell r="D180">
            <v>1366712.9556700001</v>
          </cell>
          <cell r="E180">
            <v>1550870.4880599999</v>
          </cell>
          <cell r="F180">
            <v>8968426.4495999999</v>
          </cell>
          <cell r="I180">
            <v>-184157.53238999983</v>
          </cell>
        </row>
        <row r="181">
          <cell r="A181">
            <v>167001</v>
          </cell>
          <cell r="B181" t="str">
            <v>EQUIPO DE COMUNICACION</v>
          </cell>
          <cell r="C181">
            <v>985782.99225000001</v>
          </cell>
          <cell r="D181">
            <v>859488.61797000002</v>
          </cell>
          <cell r="E181">
            <v>859488.61797000002</v>
          </cell>
          <cell r="F181">
            <v>985782.99225000001</v>
          </cell>
          <cell r="I181">
            <v>0</v>
          </cell>
        </row>
        <row r="182">
          <cell r="A182">
            <v>167002</v>
          </cell>
          <cell r="B182" t="str">
            <v>EQUIPO DE COMPUTACION</v>
          </cell>
          <cell r="C182">
            <v>4084710.1314499998</v>
          </cell>
          <cell r="D182">
            <v>395717.64012</v>
          </cell>
          <cell r="E182">
            <v>503187.61443000002</v>
          </cell>
          <cell r="F182">
            <v>3977240.1571399998</v>
          </cell>
          <cell r="I182">
            <v>-107469.97431000002</v>
          </cell>
        </row>
        <row r="183">
          <cell r="A183">
            <v>167004</v>
          </cell>
          <cell r="B183" t="str">
            <v>SATELITES Y ANTENAS</v>
          </cell>
          <cell r="C183">
            <v>20806.566139999999</v>
          </cell>
          <cell r="D183">
            <v>0</v>
          </cell>
          <cell r="E183">
            <v>0</v>
          </cell>
          <cell r="F183">
            <v>20806.566139999999</v>
          </cell>
          <cell r="I183">
            <v>0</v>
          </cell>
        </row>
        <row r="184">
          <cell r="A184">
            <v>167090</v>
          </cell>
          <cell r="B184" t="str">
            <v>OTROS EQUIPOS DE COMUNICACION Y COMPUTAC</v>
          </cell>
          <cell r="C184">
            <v>4061284.2921500001</v>
          </cell>
          <cell r="D184">
            <v>111506.69757999999</v>
          </cell>
          <cell r="E184">
            <v>188194.25566</v>
          </cell>
          <cell r="F184">
            <v>3984596.7340700002</v>
          </cell>
          <cell r="I184">
            <v>-76687.558080000003</v>
          </cell>
        </row>
        <row r="185">
          <cell r="A185">
            <v>167099</v>
          </cell>
          <cell r="B185" t="str">
            <v>AJUSTES POR INFLACION</v>
          </cell>
          <cell r="C185">
            <v>0</v>
          </cell>
          <cell r="D185">
            <v>0</v>
          </cell>
          <cell r="E185">
            <v>0</v>
          </cell>
          <cell r="F185">
            <v>0</v>
          </cell>
          <cell r="I185">
            <v>0</v>
          </cell>
        </row>
        <row r="186">
          <cell r="A186">
            <v>1675</v>
          </cell>
          <cell r="B186" t="str">
            <v>EQUIPO DE TRANSPORTE TRACCION Y ELEVACIO</v>
          </cell>
          <cell r="C186">
            <v>4728140.8742299993</v>
          </cell>
          <cell r="D186">
            <v>0</v>
          </cell>
          <cell r="E186">
            <v>0</v>
          </cell>
          <cell r="F186">
            <v>4728140.8742299993</v>
          </cell>
          <cell r="I186">
            <v>0</v>
          </cell>
        </row>
        <row r="187">
          <cell r="A187">
            <v>167502</v>
          </cell>
          <cell r="B187" t="str">
            <v>TERRESTRE</v>
          </cell>
          <cell r="C187">
            <v>4728140.8742299993</v>
          </cell>
          <cell r="D187">
            <v>0</v>
          </cell>
          <cell r="E187">
            <v>0</v>
          </cell>
          <cell r="F187">
            <v>4728140.8742299993</v>
          </cell>
          <cell r="I187">
            <v>0</v>
          </cell>
        </row>
        <row r="188">
          <cell r="A188">
            <v>167506</v>
          </cell>
          <cell r="B188" t="str">
            <v>DE ELEVACION</v>
          </cell>
          <cell r="C188">
            <v>0</v>
          </cell>
          <cell r="D188">
            <v>0</v>
          </cell>
          <cell r="E188">
            <v>0</v>
          </cell>
          <cell r="F188">
            <v>0</v>
          </cell>
          <cell r="I188">
            <v>0</v>
          </cell>
        </row>
        <row r="189">
          <cell r="A189">
            <v>167599</v>
          </cell>
          <cell r="B189" t="str">
            <v>AJUSTES POR INFLACION</v>
          </cell>
          <cell r="C189">
            <v>0</v>
          </cell>
          <cell r="D189">
            <v>0</v>
          </cell>
          <cell r="E189">
            <v>0</v>
          </cell>
          <cell r="F189">
            <v>0</v>
          </cell>
          <cell r="I189">
            <v>0</v>
          </cell>
        </row>
        <row r="190">
          <cell r="A190">
            <v>1685</v>
          </cell>
          <cell r="B190" t="str">
            <v>DEPRECIACION ACUMULADA (CR)</v>
          </cell>
          <cell r="C190">
            <v>-174982616.14098999</v>
          </cell>
          <cell r="D190">
            <v>2544215.4433899997</v>
          </cell>
          <cell r="E190">
            <v>3168989.79464</v>
          </cell>
          <cell r="F190">
            <v>-175607390.49223998</v>
          </cell>
          <cell r="I190">
            <v>-624774.3512500003</v>
          </cell>
        </row>
        <row r="191">
          <cell r="A191">
            <v>168501</v>
          </cell>
          <cell r="B191" t="str">
            <v>EDIFICACIONES</v>
          </cell>
          <cell r="C191">
            <v>-5633430.7121700002</v>
          </cell>
          <cell r="D191">
            <v>0</v>
          </cell>
          <cell r="E191">
            <v>30586.514500000001</v>
          </cell>
          <cell r="F191">
            <v>-5664017.2266699998</v>
          </cell>
          <cell r="I191">
            <v>-30586.514500000001</v>
          </cell>
        </row>
        <row r="192">
          <cell r="A192">
            <v>168502</v>
          </cell>
          <cell r="B192" t="str">
            <v>PLANTAS DUCTOS Y TUNELES</v>
          </cell>
          <cell r="C192">
            <v>-18669764.10698</v>
          </cell>
          <cell r="D192">
            <v>974207.97028000001</v>
          </cell>
          <cell r="E192">
            <v>1158747.67496</v>
          </cell>
          <cell r="F192">
            <v>-18854303.811659999</v>
          </cell>
          <cell r="I192">
            <v>-184539.70467999997</v>
          </cell>
        </row>
        <row r="193">
          <cell r="A193">
            <v>168503</v>
          </cell>
          <cell r="B193" t="str">
            <v>REDES LINEAS Y CABLES</v>
          </cell>
          <cell r="C193">
            <v>-137142857.87503999</v>
          </cell>
          <cell r="D193">
            <v>384639.33393999998</v>
          </cell>
          <cell r="E193">
            <v>1124427.2497699999</v>
          </cell>
          <cell r="F193">
            <v>-137882645.79086998</v>
          </cell>
          <cell r="I193">
            <v>-739787.91582999984</v>
          </cell>
        </row>
        <row r="194">
          <cell r="A194">
            <v>168504</v>
          </cell>
          <cell r="B194" t="str">
            <v>MAQUINARIA Y EQUIPO</v>
          </cell>
          <cell r="C194">
            <v>-1977253.31446</v>
          </cell>
          <cell r="D194">
            <v>232532.96643</v>
          </cell>
          <cell r="E194">
            <v>256456.60631</v>
          </cell>
          <cell r="F194">
            <v>-2001176.9543399999</v>
          </cell>
          <cell r="I194">
            <v>-23923.639880000002</v>
          </cell>
        </row>
        <row r="195">
          <cell r="A195">
            <v>168506</v>
          </cell>
          <cell r="B195" t="str">
            <v>MUEBLES ENSERES Y EQUIPO DE OFICINA</v>
          </cell>
          <cell r="C195">
            <v>-1371812.0266500001</v>
          </cell>
          <cell r="D195">
            <v>34872.646580000001</v>
          </cell>
          <cell r="E195">
            <v>40250.77534</v>
          </cell>
          <cell r="F195">
            <v>-1377190.1554100001</v>
          </cell>
          <cell r="I195">
            <v>-5378.1287599999996</v>
          </cell>
        </row>
        <row r="196">
          <cell r="A196">
            <v>168507</v>
          </cell>
          <cell r="B196" t="str">
            <v>EQUIPOS DE COMUNICACION Y COMPUTACION</v>
          </cell>
          <cell r="C196">
            <v>-7373633.4408599995</v>
          </cell>
          <cell r="D196">
            <v>917962.52616000001</v>
          </cell>
          <cell r="E196">
            <v>530180.08658</v>
          </cell>
          <cell r="F196">
            <v>-6985851.0012799995</v>
          </cell>
          <cell r="I196">
            <v>387782.43958000001</v>
          </cell>
        </row>
        <row r="197">
          <cell r="A197">
            <v>168508</v>
          </cell>
          <cell r="B197" t="str">
            <v>EQUIPOS DE TRANSPORTE TRACCION Y ELEVACI</v>
          </cell>
          <cell r="C197">
            <v>-2813864.6648300001</v>
          </cell>
          <cell r="D197">
            <v>0</v>
          </cell>
          <cell r="E197">
            <v>28340.887179999998</v>
          </cell>
          <cell r="F197">
            <v>-2842205.5520100002</v>
          </cell>
          <cell r="I197">
            <v>-28340.887179999998</v>
          </cell>
        </row>
        <row r="198">
          <cell r="A198">
            <v>168599</v>
          </cell>
          <cell r="B198" t="str">
            <v>AJUSTES POR INFLACION</v>
          </cell>
          <cell r="C198">
            <v>0</v>
          </cell>
          <cell r="D198">
            <v>0</v>
          </cell>
          <cell r="E198">
            <v>0</v>
          </cell>
          <cell r="F198">
            <v>0</v>
          </cell>
          <cell r="I198">
            <v>0</v>
          </cell>
        </row>
        <row r="199">
          <cell r="A199">
            <v>1690</v>
          </cell>
          <cell r="B199" t="str">
            <v>DEPRECIACION DIFERIDA</v>
          </cell>
          <cell r="C199">
            <v>6090912.6500000004</v>
          </cell>
          <cell r="D199">
            <v>0</v>
          </cell>
          <cell r="E199">
            <v>0</v>
          </cell>
          <cell r="F199">
            <v>6090912.6500000004</v>
          </cell>
          <cell r="I199">
            <v>0</v>
          </cell>
        </row>
        <row r="200">
          <cell r="A200">
            <v>169001</v>
          </cell>
          <cell r="B200" t="str">
            <v>EXCESO FISCAL SOBRE LA CONTABLE</v>
          </cell>
          <cell r="C200">
            <v>6090912.6500000004</v>
          </cell>
          <cell r="D200">
            <v>0</v>
          </cell>
          <cell r="E200">
            <v>0</v>
          </cell>
          <cell r="F200">
            <v>6090912.6500000004</v>
          </cell>
          <cell r="I200">
            <v>0</v>
          </cell>
        </row>
        <row r="201">
          <cell r="A201">
            <v>1695</v>
          </cell>
          <cell r="B201" t="str">
            <v>PROVISION PROTECCION PROPIEDAD PLANTA Y</v>
          </cell>
          <cell r="C201">
            <v>-146389.24044999998</v>
          </cell>
          <cell r="D201">
            <v>0</v>
          </cell>
          <cell r="E201">
            <v>0</v>
          </cell>
          <cell r="F201">
            <v>-146389.24044999998</v>
          </cell>
          <cell r="I201">
            <v>0</v>
          </cell>
        </row>
        <row r="202">
          <cell r="A202">
            <v>169501</v>
          </cell>
          <cell r="B202" t="str">
            <v>TERRENOS</v>
          </cell>
          <cell r="C202">
            <v>-18976.61563</v>
          </cell>
          <cell r="D202">
            <v>0</v>
          </cell>
          <cell r="E202">
            <v>0</v>
          </cell>
          <cell r="F202">
            <v>-18976.61563</v>
          </cell>
          <cell r="I202">
            <v>0</v>
          </cell>
        </row>
        <row r="203">
          <cell r="A203">
            <v>169508</v>
          </cell>
          <cell r="B203" t="str">
            <v>MAQUINARIA Y EQUIPO</v>
          </cell>
          <cell r="C203">
            <v>-8222.6808099999998</v>
          </cell>
          <cell r="D203">
            <v>0</v>
          </cell>
          <cell r="E203">
            <v>0</v>
          </cell>
          <cell r="F203">
            <v>-8222.6808099999998</v>
          </cell>
          <cell r="I203">
            <v>0</v>
          </cell>
        </row>
        <row r="204">
          <cell r="A204">
            <v>169510</v>
          </cell>
          <cell r="B204" t="str">
            <v>MUEBLES ENSERES Y EQUIPO DE OFICINA</v>
          </cell>
          <cell r="C204">
            <v>-118504.51682999999</v>
          </cell>
          <cell r="D204">
            <v>0</v>
          </cell>
          <cell r="E204">
            <v>0</v>
          </cell>
          <cell r="F204">
            <v>-118504.51682999999</v>
          </cell>
          <cell r="I204">
            <v>0</v>
          </cell>
        </row>
        <row r="205">
          <cell r="A205">
            <v>169511</v>
          </cell>
          <cell r="B205" t="str">
            <v>EQUIPOS DE COMUNICACION Y COMPUTACION</v>
          </cell>
          <cell r="C205">
            <v>-685.42718000000002</v>
          </cell>
          <cell r="D205">
            <v>0</v>
          </cell>
          <cell r="E205">
            <v>0</v>
          </cell>
          <cell r="F205">
            <v>-685.42718000000002</v>
          </cell>
          <cell r="I205">
            <v>0</v>
          </cell>
        </row>
        <row r="206">
          <cell r="A206">
            <v>19</v>
          </cell>
          <cell r="B206" t="str">
            <v>OTROS ACTIVOS</v>
          </cell>
          <cell r="C206">
            <v>728822805.26277006</v>
          </cell>
          <cell r="D206">
            <v>19928223.237369999</v>
          </cell>
          <cell r="E206">
            <v>19967539.947209999</v>
          </cell>
          <cell r="F206">
            <v>728783488.55293</v>
          </cell>
          <cell r="I206">
            <v>-39316.709839999676</v>
          </cell>
        </row>
        <row r="207">
          <cell r="A207">
            <v>1905</v>
          </cell>
          <cell r="B207" t="str">
            <v>BIENES Y SERVICIOS PAGADOS POR ANTICIPAD</v>
          </cell>
          <cell r="C207">
            <v>714614.76801</v>
          </cell>
          <cell r="D207">
            <v>0</v>
          </cell>
          <cell r="E207">
            <v>119102.46132999999</v>
          </cell>
          <cell r="F207">
            <v>595512.30667999992</v>
          </cell>
          <cell r="I207">
            <v>-119102.46132999999</v>
          </cell>
        </row>
        <row r="208">
          <cell r="A208">
            <v>190501</v>
          </cell>
          <cell r="B208" t="str">
            <v>SEGUROS</v>
          </cell>
          <cell r="C208">
            <v>714614.76801</v>
          </cell>
          <cell r="D208">
            <v>0</v>
          </cell>
          <cell r="E208">
            <v>119102.46132999999</v>
          </cell>
          <cell r="F208">
            <v>595512.30667999992</v>
          </cell>
          <cell r="I208">
            <v>-119102.46132999999</v>
          </cell>
        </row>
        <row r="209">
          <cell r="A209">
            <v>1910</v>
          </cell>
          <cell r="B209" t="str">
            <v>CARGOS DIFERIDOS</v>
          </cell>
          <cell r="C209">
            <v>10303258.959000001</v>
          </cell>
          <cell r="D209">
            <v>0</v>
          </cell>
          <cell r="E209">
            <v>0</v>
          </cell>
          <cell r="F209">
            <v>10303258.959000001</v>
          </cell>
          <cell r="I209">
            <v>0</v>
          </cell>
        </row>
        <row r="210">
          <cell r="A210">
            <v>191008</v>
          </cell>
          <cell r="B210" t="str">
            <v>ESTUDIOS Y PROYECTOS</v>
          </cell>
          <cell r="C210">
            <v>0</v>
          </cell>
          <cell r="D210">
            <v>0</v>
          </cell>
          <cell r="E210">
            <v>0</v>
          </cell>
          <cell r="F210">
            <v>0</v>
          </cell>
          <cell r="I210">
            <v>0</v>
          </cell>
        </row>
        <row r="211">
          <cell r="A211">
            <v>19100801</v>
          </cell>
          <cell r="B211" t="str">
            <v>PROYECTO PIENSE</v>
          </cell>
          <cell r="C211">
            <v>0</v>
          </cell>
          <cell r="D211">
            <v>0</v>
          </cell>
          <cell r="E211">
            <v>0</v>
          </cell>
          <cell r="F211">
            <v>0</v>
          </cell>
          <cell r="I211">
            <v>0</v>
          </cell>
        </row>
        <row r="212">
          <cell r="A212">
            <v>19100802</v>
          </cell>
          <cell r="B212" t="str">
            <v>PROYECTO X</v>
          </cell>
          <cell r="C212">
            <v>0</v>
          </cell>
          <cell r="D212">
            <v>0</v>
          </cell>
          <cell r="E212">
            <v>0</v>
          </cell>
          <cell r="F212">
            <v>0</v>
          </cell>
          <cell r="I212">
            <v>0</v>
          </cell>
        </row>
        <row r="213">
          <cell r="A213">
            <v>191087</v>
          </cell>
          <cell r="B213" t="str">
            <v>IMPUESTO DIFERIDO</v>
          </cell>
          <cell r="C213">
            <v>10303258.959000001</v>
          </cell>
          <cell r="D213">
            <v>0</v>
          </cell>
          <cell r="E213">
            <v>0</v>
          </cell>
          <cell r="F213">
            <v>10303258.959000001</v>
          </cell>
          <cell r="I213">
            <v>0</v>
          </cell>
        </row>
        <row r="214">
          <cell r="A214">
            <v>191090</v>
          </cell>
          <cell r="B214" t="str">
            <v>OTROS CARGOS DIFERIDOS</v>
          </cell>
          <cell r="C214">
            <v>0</v>
          </cell>
          <cell r="D214">
            <v>0</v>
          </cell>
          <cell r="E214">
            <v>0</v>
          </cell>
          <cell r="F214">
            <v>0</v>
          </cell>
          <cell r="I214">
            <v>0</v>
          </cell>
        </row>
        <row r="215">
          <cell r="A215">
            <v>1920</v>
          </cell>
          <cell r="B215" t="str">
            <v>BIENES ENTREGADOS A TERCEROS</v>
          </cell>
          <cell r="C215">
            <v>126842.26820000001</v>
          </cell>
          <cell r="D215">
            <v>0</v>
          </cell>
          <cell r="E215">
            <v>0</v>
          </cell>
          <cell r="F215">
            <v>126842.26820000001</v>
          </cell>
          <cell r="I215">
            <v>0</v>
          </cell>
        </row>
        <row r="216">
          <cell r="A216">
            <v>192090</v>
          </cell>
          <cell r="B216" t="str">
            <v>OTROS BIENES ENTREGADOS A TERCEROS</v>
          </cell>
          <cell r="C216">
            <v>126842.26820000001</v>
          </cell>
          <cell r="D216">
            <v>0</v>
          </cell>
          <cell r="E216">
            <v>0</v>
          </cell>
          <cell r="F216">
            <v>126842.26820000001</v>
          </cell>
          <cell r="I216">
            <v>0</v>
          </cell>
        </row>
        <row r="217">
          <cell r="A217">
            <v>1925</v>
          </cell>
          <cell r="B217" t="str">
            <v>AMOTIZAC ACUMULADA DE BIENES ENTREG A TE</v>
          </cell>
          <cell r="C217">
            <v>-15785.880939999999</v>
          </cell>
          <cell r="D217">
            <v>0</v>
          </cell>
          <cell r="E217">
            <v>918.78808000000004</v>
          </cell>
          <cell r="F217">
            <v>-16704.669020000001</v>
          </cell>
          <cell r="I217">
            <v>-918.78808000000004</v>
          </cell>
        </row>
        <row r="218">
          <cell r="A218">
            <v>192505</v>
          </cell>
          <cell r="B218" t="str">
            <v>BIENES MUEBLES ENTREGADOS EN COMODATO</v>
          </cell>
          <cell r="C218">
            <v>-15371.957400000001</v>
          </cell>
          <cell r="D218">
            <v>0</v>
          </cell>
          <cell r="E218">
            <v>918.78808000000004</v>
          </cell>
          <cell r="F218">
            <v>-16290.74548</v>
          </cell>
          <cell r="I218">
            <v>-918.78808000000004</v>
          </cell>
        </row>
        <row r="219">
          <cell r="A219">
            <v>19250502</v>
          </cell>
          <cell r="B219" t="str">
            <v>MUEBLES Y ENSERES</v>
          </cell>
          <cell r="C219">
            <v>-15371.957400000001</v>
          </cell>
          <cell r="D219">
            <v>0</v>
          </cell>
          <cell r="E219">
            <v>918.78808000000004</v>
          </cell>
          <cell r="F219">
            <v>-16290.74548</v>
          </cell>
          <cell r="I219">
            <v>-918.78808000000004</v>
          </cell>
        </row>
        <row r="220">
          <cell r="A220">
            <v>19250503</v>
          </cell>
          <cell r="B220" t="str">
            <v>EQUIPOS DE COMUNICACION</v>
          </cell>
          <cell r="C220">
            <v>0</v>
          </cell>
          <cell r="D220">
            <v>0</v>
          </cell>
          <cell r="E220">
            <v>0</v>
          </cell>
          <cell r="F220">
            <v>0</v>
          </cell>
          <cell r="I220">
            <v>0</v>
          </cell>
        </row>
        <row r="221">
          <cell r="A221">
            <v>192506</v>
          </cell>
          <cell r="B221" t="str">
            <v>BIENES INMUEBLES ENTREGADOS EN COMODATO</v>
          </cell>
          <cell r="C221">
            <v>-413.92354000000006</v>
          </cell>
          <cell r="D221">
            <v>0</v>
          </cell>
          <cell r="E221">
            <v>0</v>
          </cell>
          <cell r="F221">
            <v>-413.92354000000006</v>
          </cell>
          <cell r="I221">
            <v>0</v>
          </cell>
        </row>
        <row r="222">
          <cell r="A222">
            <v>19250602</v>
          </cell>
          <cell r="B222" t="str">
            <v>TERRENOS</v>
          </cell>
          <cell r="C222">
            <v>-413.92354000000006</v>
          </cell>
          <cell r="D222">
            <v>0</v>
          </cell>
          <cell r="E222">
            <v>0</v>
          </cell>
          <cell r="F222">
            <v>-413.92354000000006</v>
          </cell>
          <cell r="I222">
            <v>0</v>
          </cell>
        </row>
        <row r="223">
          <cell r="A223">
            <v>1926</v>
          </cell>
          <cell r="B223" t="str">
            <v>DERECHOS EN FIDEICOMISO</v>
          </cell>
          <cell r="C223">
            <v>21338102.400979999</v>
          </cell>
          <cell r="D223">
            <v>109592.86366</v>
          </cell>
          <cell r="E223">
            <v>0</v>
          </cell>
          <cell r="F223">
            <v>21447695.26464</v>
          </cell>
          <cell r="I223">
            <v>109592.86366</v>
          </cell>
        </row>
        <row r="224">
          <cell r="A224">
            <v>192603</v>
          </cell>
          <cell r="B224" t="str">
            <v>FIDUCIA MERCANTIL -CONSTITUCION DE PATRI</v>
          </cell>
          <cell r="C224">
            <v>21338102.400979999</v>
          </cell>
          <cell r="D224">
            <v>109592.86366</v>
          </cell>
          <cell r="E224">
            <v>0</v>
          </cell>
          <cell r="F224">
            <v>21447695.26464</v>
          </cell>
          <cell r="I224">
            <v>109592.86366</v>
          </cell>
        </row>
        <row r="225">
          <cell r="A225">
            <v>1970</v>
          </cell>
          <cell r="B225" t="str">
            <v>INTANGIBLES</v>
          </cell>
          <cell r="C225">
            <v>0</v>
          </cell>
          <cell r="D225">
            <v>0</v>
          </cell>
          <cell r="E225">
            <v>0</v>
          </cell>
          <cell r="F225">
            <v>0</v>
          </cell>
          <cell r="I225">
            <v>0</v>
          </cell>
        </row>
        <row r="226">
          <cell r="A226">
            <v>197008</v>
          </cell>
          <cell r="B226" t="str">
            <v>SOFTWARE</v>
          </cell>
          <cell r="C226">
            <v>0</v>
          </cell>
          <cell r="D226">
            <v>0</v>
          </cell>
          <cell r="E226">
            <v>0</v>
          </cell>
          <cell r="F226">
            <v>0</v>
          </cell>
          <cell r="I226">
            <v>0</v>
          </cell>
        </row>
        <row r="227">
          <cell r="A227">
            <v>1975</v>
          </cell>
          <cell r="B227" t="str">
            <v>AMORTIZACION ACUMULADA DE INTANGIBLES</v>
          </cell>
          <cell r="C227">
            <v>0</v>
          </cell>
          <cell r="D227">
            <v>0</v>
          </cell>
          <cell r="E227">
            <v>0</v>
          </cell>
          <cell r="F227">
            <v>0</v>
          </cell>
          <cell r="I227">
            <v>0</v>
          </cell>
        </row>
        <row r="228">
          <cell r="A228">
            <v>197508</v>
          </cell>
          <cell r="B228" t="str">
            <v>SOFTWARE</v>
          </cell>
          <cell r="C228">
            <v>0</v>
          </cell>
          <cell r="D228">
            <v>0</v>
          </cell>
          <cell r="E228">
            <v>0</v>
          </cell>
          <cell r="F228">
            <v>0</v>
          </cell>
          <cell r="I228">
            <v>0</v>
          </cell>
        </row>
        <row r="229">
          <cell r="A229">
            <v>1995</v>
          </cell>
          <cell r="B229" t="str">
            <v>PRINCIPAL Y SUBALTERNA</v>
          </cell>
          <cell r="C229">
            <v>0</v>
          </cell>
          <cell r="D229">
            <v>19818630.373709999</v>
          </cell>
          <cell r="E229">
            <v>19818630.373709999</v>
          </cell>
          <cell r="F229">
            <v>0</v>
          </cell>
          <cell r="I229">
            <v>0</v>
          </cell>
        </row>
        <row r="230">
          <cell r="A230">
            <v>199504</v>
          </cell>
          <cell r="B230" t="str">
            <v>FONDOS Y BIENES EN TRANSITO</v>
          </cell>
          <cell r="C230">
            <v>0</v>
          </cell>
          <cell r="D230">
            <v>19818630.373709999</v>
          </cell>
          <cell r="E230">
            <v>19818630.373709999</v>
          </cell>
          <cell r="F230">
            <v>0</v>
          </cell>
          <cell r="I230">
            <v>0</v>
          </cell>
        </row>
        <row r="231">
          <cell r="A231">
            <v>1999</v>
          </cell>
          <cell r="B231" t="str">
            <v>VALORIZACIONES</v>
          </cell>
          <cell r="C231">
            <v>696355772.74751997</v>
          </cell>
          <cell r="D231">
            <v>0</v>
          </cell>
          <cell r="E231">
            <v>28888.324089999998</v>
          </cell>
          <cell r="F231">
            <v>696326884.42343009</v>
          </cell>
          <cell r="I231">
            <v>-28888.324089999998</v>
          </cell>
        </row>
        <row r="232">
          <cell r="A232">
            <v>199952</v>
          </cell>
          <cell r="B232" t="str">
            <v>TERRENOS</v>
          </cell>
          <cell r="C232">
            <v>4432040.8845200008</v>
          </cell>
          <cell r="D232">
            <v>0</v>
          </cell>
          <cell r="E232">
            <v>0</v>
          </cell>
          <cell r="F232">
            <v>4432040.8845200008</v>
          </cell>
          <cell r="I232">
            <v>0</v>
          </cell>
        </row>
        <row r="233">
          <cell r="A233">
            <v>199962</v>
          </cell>
          <cell r="B233" t="str">
            <v>EDIFICACIONES</v>
          </cell>
          <cell r="C233">
            <v>13532797.6986</v>
          </cell>
          <cell r="D233">
            <v>0</v>
          </cell>
          <cell r="E233">
            <v>0</v>
          </cell>
          <cell r="F233">
            <v>13532797.6986</v>
          </cell>
          <cell r="I233">
            <v>0</v>
          </cell>
        </row>
        <row r="234">
          <cell r="A234">
            <v>199964</v>
          </cell>
          <cell r="B234" t="str">
            <v>PLANTAS DUCTOS Y TUNELES</v>
          </cell>
          <cell r="C234">
            <v>148362728.86410001</v>
          </cell>
          <cell r="D234">
            <v>0</v>
          </cell>
          <cell r="E234">
            <v>0</v>
          </cell>
          <cell r="F234">
            <v>148362728.86410001</v>
          </cell>
          <cell r="I234">
            <v>0</v>
          </cell>
        </row>
        <row r="235">
          <cell r="A235">
            <v>199965</v>
          </cell>
          <cell r="B235" t="str">
            <v>REDES LINEAS Y CABLES</v>
          </cell>
          <cell r="C235">
            <v>526733971.56329</v>
          </cell>
          <cell r="D235">
            <v>0</v>
          </cell>
          <cell r="E235">
            <v>0</v>
          </cell>
          <cell r="F235">
            <v>526733971.56329</v>
          </cell>
          <cell r="I235">
            <v>0</v>
          </cell>
        </row>
        <row r="236">
          <cell r="A236">
            <v>199966</v>
          </cell>
          <cell r="B236" t="str">
            <v>MAQUINARIA Y EQUIPO</v>
          </cell>
          <cell r="C236">
            <v>143053.00205000001</v>
          </cell>
          <cell r="D236">
            <v>0</v>
          </cell>
          <cell r="E236">
            <v>95.029730000000001</v>
          </cell>
          <cell r="F236">
            <v>142957.97232</v>
          </cell>
          <cell r="I236">
            <v>-95.029730000000001</v>
          </cell>
        </row>
        <row r="237">
          <cell r="A237">
            <v>199968</v>
          </cell>
          <cell r="B237" t="str">
            <v>MUEBLES ENSERES Y EQUIPO DE OFICINA</v>
          </cell>
          <cell r="C237">
            <v>829674.46100000001</v>
          </cell>
          <cell r="D237">
            <v>0</v>
          </cell>
          <cell r="E237">
            <v>36.806940000000004</v>
          </cell>
          <cell r="F237">
            <v>829637.65405999997</v>
          </cell>
          <cell r="I237">
            <v>-36.806940000000004</v>
          </cell>
        </row>
        <row r="238">
          <cell r="A238">
            <v>199969</v>
          </cell>
          <cell r="B238" t="str">
            <v>EQUIPOS DE COMUNICACION Y COMPUTACION</v>
          </cell>
          <cell r="C238">
            <v>271254.65031</v>
          </cell>
          <cell r="D238">
            <v>0</v>
          </cell>
          <cell r="E238">
            <v>28756.487420000001</v>
          </cell>
          <cell r="F238">
            <v>242498.16288999998</v>
          </cell>
          <cell r="I238">
            <v>-28756.487420000001</v>
          </cell>
        </row>
        <row r="239">
          <cell r="A239">
            <v>199970</v>
          </cell>
          <cell r="B239" t="str">
            <v>EQUIPOS DE TRANSPORTE TRACCION Y ELEVACI</v>
          </cell>
          <cell r="C239">
            <v>2050251.6236500002</v>
          </cell>
          <cell r="D239">
            <v>0</v>
          </cell>
          <cell r="E239">
            <v>0</v>
          </cell>
          <cell r="F239">
            <v>2050251.6236500002</v>
          </cell>
          <cell r="I239">
            <v>0</v>
          </cell>
        </row>
        <row r="240">
          <cell r="A240">
            <v>2</v>
          </cell>
          <cell r="B240" t="str">
            <v>PASIVO</v>
          </cell>
          <cell r="C240">
            <v>-283285658.31428999</v>
          </cell>
          <cell r="D240">
            <v>96982779.328840002</v>
          </cell>
          <cell r="E240">
            <v>90015375.700749993</v>
          </cell>
          <cell r="F240">
            <v>-276318254.68620002</v>
          </cell>
          <cell r="I240">
            <v>6967403.6280900091</v>
          </cell>
        </row>
        <row r="241">
          <cell r="A241">
            <v>23</v>
          </cell>
          <cell r="B241" t="str">
            <v>OPERACIONES DE FINANCIAM E INSTRUM DERIV</v>
          </cell>
          <cell r="C241">
            <v>-50000000</v>
          </cell>
          <cell r="D241">
            <v>0</v>
          </cell>
          <cell r="E241">
            <v>0</v>
          </cell>
          <cell r="F241">
            <v>-50000000</v>
          </cell>
          <cell r="I241">
            <v>0</v>
          </cell>
        </row>
        <row r="242">
          <cell r="A242">
            <v>2309</v>
          </cell>
          <cell r="B242" t="str">
            <v>OPERACIONES DE FINANCIAM EXTERNAS DE L P</v>
          </cell>
          <cell r="C242">
            <v>-50000000</v>
          </cell>
          <cell r="D242">
            <v>0</v>
          </cell>
          <cell r="E242">
            <v>0</v>
          </cell>
          <cell r="F242">
            <v>-50000000</v>
          </cell>
          <cell r="I242">
            <v>0</v>
          </cell>
        </row>
        <row r="243">
          <cell r="A243">
            <v>230901</v>
          </cell>
          <cell r="B243" t="str">
            <v>PRESTAMOS DE BANCA COMERCIAL</v>
          </cell>
          <cell r="C243">
            <v>-50000000</v>
          </cell>
          <cell r="D243">
            <v>0</v>
          </cell>
          <cell r="E243">
            <v>0</v>
          </cell>
          <cell r="F243">
            <v>-50000000</v>
          </cell>
          <cell r="I243">
            <v>0</v>
          </cell>
        </row>
        <row r="244">
          <cell r="A244">
            <v>24</v>
          </cell>
          <cell r="B244" t="str">
            <v>OBLIGACIONES LABORALES Y DE SEGURIDAD SO</v>
          </cell>
          <cell r="C244">
            <v>-51884809.643989995</v>
          </cell>
          <cell r="D244">
            <v>74957320.860860005</v>
          </cell>
          <cell r="E244">
            <v>72685866.957550004</v>
          </cell>
          <cell r="F244">
            <v>-49613355.740680002</v>
          </cell>
          <cell r="I244">
            <v>2271453.9033100009</v>
          </cell>
        </row>
        <row r="245">
          <cell r="A245">
            <v>2401</v>
          </cell>
          <cell r="B245" t="str">
            <v>ADQUISICION DE BIENES Y SERVICIOS NACION</v>
          </cell>
          <cell r="C245">
            <v>-41621295.963040002</v>
          </cell>
          <cell r="D245">
            <v>44936340.426059999</v>
          </cell>
          <cell r="E245">
            <v>45699033.300019994</v>
          </cell>
          <cell r="F245">
            <v>-42383988.836999997</v>
          </cell>
          <cell r="I245">
            <v>-762692.87395999581</v>
          </cell>
        </row>
        <row r="246">
          <cell r="A246">
            <v>240101</v>
          </cell>
          <cell r="B246" t="str">
            <v>BIENES Y SERVICIOS</v>
          </cell>
          <cell r="C246">
            <v>-41621295.963040002</v>
          </cell>
          <cell r="D246">
            <v>44936340.426059999</v>
          </cell>
          <cell r="E246">
            <v>45699033.300019994</v>
          </cell>
          <cell r="F246">
            <v>-42383988.836999997</v>
          </cell>
          <cell r="I246">
            <v>-762692.87395999581</v>
          </cell>
        </row>
        <row r="247">
          <cell r="A247">
            <v>24010101</v>
          </cell>
          <cell r="B247" t="str">
            <v>PROVEEDORES NACIONALES</v>
          </cell>
          <cell r="C247">
            <v>-2762753.0230399999</v>
          </cell>
          <cell r="D247">
            <v>6791190.50306</v>
          </cell>
          <cell r="E247">
            <v>7195488.6590200001</v>
          </cell>
          <cell r="F247">
            <v>-3167051.179</v>
          </cell>
          <cell r="I247">
            <v>-404298.15596000012</v>
          </cell>
        </row>
        <row r="248">
          <cell r="A248">
            <v>24010102</v>
          </cell>
          <cell r="B248" t="str">
            <v>PROVEEDORES DE ENERGIA</v>
          </cell>
          <cell r="C248">
            <v>-17541058.973000001</v>
          </cell>
          <cell r="D248">
            <v>17053740.114999998</v>
          </cell>
          <cell r="E248">
            <v>18278209.500999998</v>
          </cell>
          <cell r="F248">
            <v>-18765528.359000001</v>
          </cell>
          <cell r="I248">
            <v>-1224469.3859999999</v>
          </cell>
        </row>
        <row r="249">
          <cell r="A249">
            <v>24010103</v>
          </cell>
          <cell r="B249" t="str">
            <v>OTROS PROVEEDORES NACIONALES</v>
          </cell>
          <cell r="C249">
            <v>-1639144.7339999999</v>
          </cell>
          <cell r="D249">
            <v>1413070.575</v>
          </cell>
          <cell r="E249">
            <v>1270225.027</v>
          </cell>
          <cell r="F249">
            <v>-1496299.186</v>
          </cell>
          <cell r="I249">
            <v>142845.54799999995</v>
          </cell>
        </row>
        <row r="250">
          <cell r="A250">
            <v>24010104</v>
          </cell>
          <cell r="B250" t="str">
            <v>OTROS PROVEEDORES DE ENERGIA</v>
          </cell>
          <cell r="C250">
            <v>-19678339.232999999</v>
          </cell>
          <cell r="D250">
            <v>19678339.232999999</v>
          </cell>
          <cell r="E250">
            <v>18955110.113000002</v>
          </cell>
          <cell r="F250">
            <v>-18955110.113000002</v>
          </cell>
          <cell r="I250">
            <v>723229.11999999732</v>
          </cell>
        </row>
        <row r="251">
          <cell r="A251">
            <v>2425</v>
          </cell>
          <cell r="B251" t="str">
            <v>ACREEDORES</v>
          </cell>
          <cell r="C251">
            <v>-724696.67500000005</v>
          </cell>
          <cell r="D251">
            <v>9818894.4839999992</v>
          </cell>
          <cell r="E251">
            <v>13741322.831</v>
          </cell>
          <cell r="F251">
            <v>-4647125.0219999999</v>
          </cell>
          <cell r="I251">
            <v>-3922428.347000001</v>
          </cell>
        </row>
        <row r="252">
          <cell r="A252">
            <v>242502</v>
          </cell>
          <cell r="B252" t="str">
            <v>SUSCRIPCIONES ACCIONES O PARTICIPACIONES</v>
          </cell>
          <cell r="C252">
            <v>-48823.644999999997</v>
          </cell>
          <cell r="D252">
            <v>0</v>
          </cell>
          <cell r="E252">
            <v>0</v>
          </cell>
          <cell r="F252">
            <v>-48823.644999999997</v>
          </cell>
          <cell r="I252">
            <v>0</v>
          </cell>
        </row>
        <row r="253">
          <cell r="A253">
            <v>242503</v>
          </cell>
          <cell r="B253" t="str">
            <v>DIVIDENDOS Y PARTICIPACIONES</v>
          </cell>
          <cell r="C253">
            <v>0</v>
          </cell>
          <cell r="D253">
            <v>0</v>
          </cell>
          <cell r="E253">
            <v>3377999.9339999999</v>
          </cell>
          <cell r="F253">
            <v>-3377999.9339999999</v>
          </cell>
          <cell r="I253">
            <v>-3377999.9339999999</v>
          </cell>
        </row>
        <row r="254">
          <cell r="A254">
            <v>242519</v>
          </cell>
          <cell r="B254" t="str">
            <v>APORTES A SEGURIDAD SOCIAL EN SALUD</v>
          </cell>
          <cell r="C254">
            <v>-570593.67599999998</v>
          </cell>
          <cell r="D254">
            <v>572083.82299999997</v>
          </cell>
          <cell r="E254">
            <v>823209.17200000002</v>
          </cell>
          <cell r="F254">
            <v>-821719.02500000002</v>
          </cell>
          <cell r="I254">
            <v>-251125.34900000005</v>
          </cell>
        </row>
        <row r="255">
          <cell r="A255">
            <v>242520</v>
          </cell>
          <cell r="B255" t="str">
            <v>APORTES AL ICBF SENA Y CAJAS DE COMPENSA</v>
          </cell>
          <cell r="C255">
            <v>-83627.399999999994</v>
          </cell>
          <cell r="D255">
            <v>84106.5</v>
          </cell>
          <cell r="E255">
            <v>186410.1</v>
          </cell>
          <cell r="F255">
            <v>-185931</v>
          </cell>
          <cell r="I255">
            <v>-102303.6</v>
          </cell>
        </row>
        <row r="256">
          <cell r="A256">
            <v>242529</v>
          </cell>
          <cell r="B256" t="str">
            <v>CHEQUES NO COBRADOS O POR PAGAR</v>
          </cell>
          <cell r="C256">
            <v>0</v>
          </cell>
          <cell r="D256">
            <v>0</v>
          </cell>
          <cell r="E256">
            <v>0</v>
          </cell>
          <cell r="F256">
            <v>0</v>
          </cell>
          <cell r="I256">
            <v>0</v>
          </cell>
        </row>
        <row r="257">
          <cell r="A257">
            <v>242590</v>
          </cell>
          <cell r="B257" t="str">
            <v>OTROS ACREEDORES</v>
          </cell>
          <cell r="C257">
            <v>-21651.954000000002</v>
          </cell>
          <cell r="D257">
            <v>9162704.1610000003</v>
          </cell>
          <cell r="E257">
            <v>9353703.625</v>
          </cell>
          <cell r="F257">
            <v>-212651.41800000001</v>
          </cell>
          <cell r="I257">
            <v>-190999.46399999969</v>
          </cell>
        </row>
        <row r="258">
          <cell r="A258">
            <v>2430</v>
          </cell>
          <cell r="B258" t="str">
            <v>SUBSIDIOS ASIGNADOS</v>
          </cell>
          <cell r="C258">
            <v>0</v>
          </cell>
          <cell r="D258">
            <v>11398808.130999999</v>
          </cell>
          <cell r="E258">
            <v>11398808.130999999</v>
          </cell>
          <cell r="F258">
            <v>0</v>
          </cell>
          <cell r="I258">
            <v>0</v>
          </cell>
        </row>
        <row r="259">
          <cell r="A259">
            <v>243011</v>
          </cell>
          <cell r="B259" t="str">
            <v>SERVICIO DE ENERGIA</v>
          </cell>
          <cell r="C259">
            <v>0</v>
          </cell>
          <cell r="D259">
            <v>11398808.130999999</v>
          </cell>
          <cell r="E259">
            <v>11398808.130999999</v>
          </cell>
          <cell r="F259">
            <v>0</v>
          </cell>
          <cell r="I259">
            <v>0</v>
          </cell>
        </row>
        <row r="260">
          <cell r="A260">
            <v>24301104</v>
          </cell>
          <cell r="B260" t="str">
            <v>CONTRIBUCIONES FACTURADAS ESTRATO CINCO</v>
          </cell>
          <cell r="C260">
            <v>0</v>
          </cell>
          <cell r="D260">
            <v>91860.202000000005</v>
          </cell>
          <cell r="E260">
            <v>91860.202000000005</v>
          </cell>
          <cell r="F260">
            <v>0</v>
          </cell>
          <cell r="I260">
            <v>0</v>
          </cell>
        </row>
        <row r="261">
          <cell r="A261">
            <v>24301105</v>
          </cell>
          <cell r="B261" t="str">
            <v>CONTRIBUCIONES FACTURADAS ESTRATO SEIS</v>
          </cell>
          <cell r="C261">
            <v>0</v>
          </cell>
          <cell r="D261">
            <v>18349.848000000002</v>
          </cell>
          <cell r="E261">
            <v>18349.848000000002</v>
          </cell>
          <cell r="F261">
            <v>0</v>
          </cell>
          <cell r="I261">
            <v>0</v>
          </cell>
        </row>
        <row r="262">
          <cell r="A262">
            <v>24301106</v>
          </cell>
          <cell r="B262" t="str">
            <v>CONTRIBUCIONES FACTURADAS SECTOR COMERCI</v>
          </cell>
          <cell r="C262">
            <v>0</v>
          </cell>
          <cell r="D262">
            <v>1288735.2690000001</v>
          </cell>
          <cell r="E262">
            <v>1288735.2690000001</v>
          </cell>
          <cell r="F262">
            <v>0</v>
          </cell>
          <cell r="I262">
            <v>0</v>
          </cell>
        </row>
        <row r="263">
          <cell r="A263">
            <v>24301107</v>
          </cell>
          <cell r="B263" t="str">
            <v>CONTRIBUCIONES FACTURADAS SECTOR INDUSTR</v>
          </cell>
          <cell r="C263">
            <v>0</v>
          </cell>
          <cell r="D263">
            <v>655496.98499999999</v>
          </cell>
          <cell r="E263">
            <v>655496.98499999999</v>
          </cell>
          <cell r="F263">
            <v>0</v>
          </cell>
          <cell r="I263">
            <v>0</v>
          </cell>
        </row>
        <row r="264">
          <cell r="A264">
            <v>24301108</v>
          </cell>
          <cell r="B264" t="str">
            <v>CONTRIBUCIONES FACTURADAS SECTOR OFICIAL</v>
          </cell>
          <cell r="C264">
            <v>0</v>
          </cell>
          <cell r="D264">
            <v>7222.6469999999999</v>
          </cell>
          <cell r="E264">
            <v>7222.6469999999999</v>
          </cell>
          <cell r="F264">
            <v>0</v>
          </cell>
          <cell r="I264">
            <v>0</v>
          </cell>
        </row>
        <row r="265">
          <cell r="A265">
            <v>24301109</v>
          </cell>
          <cell r="B265" t="str">
            <v>CONTRIBUCIONES OTRAS EMPRESAS</v>
          </cell>
          <cell r="C265">
            <v>0</v>
          </cell>
          <cell r="D265">
            <v>199852.6</v>
          </cell>
          <cell r="E265">
            <v>199852.6</v>
          </cell>
          <cell r="F265">
            <v>0</v>
          </cell>
          <cell r="I265">
            <v>0</v>
          </cell>
        </row>
        <row r="266">
          <cell r="A266">
            <v>24301110</v>
          </cell>
          <cell r="B266" t="str">
            <v>SUBSIDIOS DEL ESTADO</v>
          </cell>
          <cell r="C266">
            <v>0</v>
          </cell>
          <cell r="D266">
            <v>9137175.3800000008</v>
          </cell>
          <cell r="E266">
            <v>9137175.3800000008</v>
          </cell>
          <cell r="F266">
            <v>0</v>
          </cell>
          <cell r="I266">
            <v>0</v>
          </cell>
        </row>
        <row r="267">
          <cell r="A267">
            <v>24301111</v>
          </cell>
          <cell r="B267" t="str">
            <v>CONTRIBUCIONES FACTURADAS PROVISIONAL</v>
          </cell>
          <cell r="C267">
            <v>0</v>
          </cell>
          <cell r="D267">
            <v>115.2</v>
          </cell>
          <cell r="E267">
            <v>115.2</v>
          </cell>
          <cell r="F267">
            <v>0</v>
          </cell>
          <cell r="I267">
            <v>0</v>
          </cell>
        </row>
        <row r="268">
          <cell r="A268">
            <v>2436</v>
          </cell>
          <cell r="B268" t="str">
            <v>RETENCION EN LA FUENTE E IMPUESTO DE TIM</v>
          </cell>
          <cell r="C268">
            <v>-775851.62650000001</v>
          </cell>
          <cell r="D268">
            <v>1512454.4635000001</v>
          </cell>
          <cell r="E268">
            <v>1711644.94423</v>
          </cell>
          <cell r="F268">
            <v>-975042.10722999997</v>
          </cell>
          <cell r="I268">
            <v>-199190.48072999995</v>
          </cell>
        </row>
        <row r="269">
          <cell r="A269">
            <v>243601</v>
          </cell>
          <cell r="B269" t="str">
            <v>SALARIOS Y PAGOS LABORALES</v>
          </cell>
          <cell r="C269">
            <v>-19463.745999999999</v>
          </cell>
          <cell r="D269">
            <v>19463.745999999999</v>
          </cell>
          <cell r="E269">
            <v>51203.421000000002</v>
          </cell>
          <cell r="F269">
            <v>-51203.421000000002</v>
          </cell>
          <cell r="I269">
            <v>-31739.675000000003</v>
          </cell>
        </row>
        <row r="270">
          <cell r="A270">
            <v>243602</v>
          </cell>
          <cell r="B270" t="str">
            <v>DIVIDENDOS Y PARTICIPACIONES</v>
          </cell>
          <cell r="C270">
            <v>0</v>
          </cell>
          <cell r="D270">
            <v>0</v>
          </cell>
          <cell r="E270">
            <v>0</v>
          </cell>
          <cell r="F270">
            <v>0</v>
          </cell>
          <cell r="I270">
            <v>0</v>
          </cell>
        </row>
        <row r="271">
          <cell r="A271">
            <v>243603</v>
          </cell>
          <cell r="B271" t="str">
            <v>HONORARIOS</v>
          </cell>
          <cell r="C271">
            <v>-71048.275999999998</v>
          </cell>
          <cell r="D271">
            <v>72128.275999999998</v>
          </cell>
          <cell r="E271">
            <v>79010.816000000006</v>
          </cell>
          <cell r="F271">
            <v>-77930.816000000006</v>
          </cell>
          <cell r="I271">
            <v>-6882.5400000000081</v>
          </cell>
        </row>
        <row r="272">
          <cell r="A272">
            <v>24360301</v>
          </cell>
          <cell r="B272" t="str">
            <v>HONORARIOS A DECLARANTES</v>
          </cell>
          <cell r="C272">
            <v>-62832.843000000001</v>
          </cell>
          <cell r="D272">
            <v>63912.843000000001</v>
          </cell>
          <cell r="E272">
            <v>71012.520999999993</v>
          </cell>
          <cell r="F272">
            <v>-69932.520999999993</v>
          </cell>
          <cell r="I272">
            <v>-7099.6779999999926</v>
          </cell>
        </row>
        <row r="273">
          <cell r="A273">
            <v>24360302</v>
          </cell>
          <cell r="B273" t="str">
            <v>HONORARIOS A NO DECLARANTES</v>
          </cell>
          <cell r="C273">
            <v>-8215.4330000000009</v>
          </cell>
          <cell r="D273">
            <v>8215.4330000000009</v>
          </cell>
          <cell r="E273">
            <v>7998.2950000000001</v>
          </cell>
          <cell r="F273">
            <v>-7998.2950000000001</v>
          </cell>
          <cell r="I273">
            <v>217.13800000000083</v>
          </cell>
        </row>
        <row r="274">
          <cell r="A274">
            <v>243605</v>
          </cell>
          <cell r="B274" t="str">
            <v>SERVICIOS</v>
          </cell>
          <cell r="C274">
            <v>-87843.785999999993</v>
          </cell>
          <cell r="D274">
            <v>90493.217999999993</v>
          </cell>
          <cell r="E274">
            <v>110588.749</v>
          </cell>
          <cell r="F274">
            <v>-107939.317</v>
          </cell>
          <cell r="I274">
            <v>-20095.531000000003</v>
          </cell>
        </row>
        <row r="275">
          <cell r="A275">
            <v>24360501</v>
          </cell>
          <cell r="B275" t="str">
            <v>SERVICIOS EN GENERAL NO DECLARANTES</v>
          </cell>
          <cell r="C275">
            <v>-352.61500000000001</v>
          </cell>
          <cell r="D275">
            <v>352.61500000000001</v>
          </cell>
          <cell r="E275">
            <v>1049.1289999999999</v>
          </cell>
          <cell r="F275">
            <v>-1049.1289999999999</v>
          </cell>
          <cell r="I275">
            <v>-696.5139999999999</v>
          </cell>
        </row>
        <row r="276">
          <cell r="A276">
            <v>24360502</v>
          </cell>
          <cell r="B276" t="str">
            <v>SERVICIOS TEMPORALES</v>
          </cell>
          <cell r="C276">
            <v>-3111.1190000000001</v>
          </cell>
          <cell r="D276">
            <v>3111.1190000000001</v>
          </cell>
          <cell r="E276">
            <v>2905.0329999999999</v>
          </cell>
          <cell r="F276">
            <v>-2905.0329999999999</v>
          </cell>
          <cell r="I276">
            <v>206.08600000000024</v>
          </cell>
        </row>
        <row r="277">
          <cell r="A277">
            <v>24360503</v>
          </cell>
          <cell r="B277" t="str">
            <v>SERVICIO CONSTRUCCION OBRAS</v>
          </cell>
          <cell r="C277">
            <v>-1634.7819999999999</v>
          </cell>
          <cell r="D277">
            <v>1634.7819999999999</v>
          </cell>
          <cell r="E277">
            <v>11775.249</v>
          </cell>
          <cell r="F277">
            <v>-11775.249</v>
          </cell>
          <cell r="I277">
            <v>-10140.467000000001</v>
          </cell>
        </row>
        <row r="278">
          <cell r="A278">
            <v>24360504</v>
          </cell>
          <cell r="B278" t="str">
            <v>TRANSPORTE DE PASAJEROS</v>
          </cell>
          <cell r="C278">
            <v>-9422.7000000000007</v>
          </cell>
          <cell r="D278">
            <v>9422.7000000000007</v>
          </cell>
          <cell r="E278">
            <v>4753</v>
          </cell>
          <cell r="F278">
            <v>-4753</v>
          </cell>
          <cell r="I278">
            <v>4669.7000000000007</v>
          </cell>
        </row>
        <row r="279">
          <cell r="A279">
            <v>24360505</v>
          </cell>
          <cell r="B279" t="str">
            <v>TRANSPORTE DE CARGA</v>
          </cell>
          <cell r="C279">
            <v>-32.093000000000004</v>
          </cell>
          <cell r="D279">
            <v>32.093000000000004</v>
          </cell>
          <cell r="E279">
            <v>110.062</v>
          </cell>
          <cell r="F279">
            <v>-110.062</v>
          </cell>
          <cell r="I279">
            <v>-77.968999999999994</v>
          </cell>
        </row>
        <row r="280">
          <cell r="A280">
            <v>24360506</v>
          </cell>
          <cell r="B280" t="str">
            <v>SERVICIO DE HOTEL Y RESTAURANTE</v>
          </cell>
          <cell r="C280">
            <v>-230.56</v>
          </cell>
          <cell r="D280">
            <v>230.56</v>
          </cell>
          <cell r="E280">
            <v>350.154</v>
          </cell>
          <cell r="F280">
            <v>-350.154</v>
          </cell>
          <cell r="I280">
            <v>-119.59399999999999</v>
          </cell>
        </row>
        <row r="281">
          <cell r="A281">
            <v>24360507</v>
          </cell>
          <cell r="B281" t="str">
            <v>SERVICIOS EN GENERAL DECLARANTES</v>
          </cell>
          <cell r="C281">
            <v>-70820.637000000002</v>
          </cell>
          <cell r="D281">
            <v>73470.069000000003</v>
          </cell>
          <cell r="E281">
            <v>87850.837</v>
          </cell>
          <cell r="F281">
            <v>-85201.404999999999</v>
          </cell>
          <cell r="I281">
            <v>-14380.767999999996</v>
          </cell>
        </row>
        <row r="282">
          <cell r="A282">
            <v>24360508</v>
          </cell>
          <cell r="B282" t="str">
            <v>SERVICIOS DE ASEO Y VIGILANCIA</v>
          </cell>
          <cell r="C282">
            <v>-2239.2800000000002</v>
          </cell>
          <cell r="D282">
            <v>2239.2800000000002</v>
          </cell>
          <cell r="E282">
            <v>1795.2850000000001</v>
          </cell>
          <cell r="F282">
            <v>-1795.2850000000001</v>
          </cell>
          <cell r="I282">
            <v>443.99500000000012</v>
          </cell>
        </row>
        <row r="283">
          <cell r="A283">
            <v>243606</v>
          </cell>
          <cell r="B283" t="str">
            <v>ARRENDAMIENTOS</v>
          </cell>
          <cell r="C283">
            <v>-25.277000000000001</v>
          </cell>
          <cell r="D283">
            <v>25.277000000000001</v>
          </cell>
          <cell r="E283">
            <v>79.754000000000005</v>
          </cell>
          <cell r="F283">
            <v>-79.754000000000005</v>
          </cell>
          <cell r="I283">
            <v>-54.477000000000004</v>
          </cell>
        </row>
        <row r="284">
          <cell r="A284">
            <v>24360601</v>
          </cell>
          <cell r="B284" t="str">
            <v>ARRENDAMIENTO DE BIENES INMUEBLES</v>
          </cell>
          <cell r="C284">
            <v>-25.277000000000001</v>
          </cell>
          <cell r="D284">
            <v>25.277000000000001</v>
          </cell>
          <cell r="E284">
            <v>79.754000000000005</v>
          </cell>
          <cell r="F284">
            <v>-79.754000000000005</v>
          </cell>
          <cell r="I284">
            <v>-54.477000000000004</v>
          </cell>
        </row>
        <row r="285">
          <cell r="A285">
            <v>24360602</v>
          </cell>
          <cell r="B285" t="str">
            <v>ARRENDAMIENTO DE BIENES MUEBLES</v>
          </cell>
          <cell r="C285">
            <v>0</v>
          </cell>
          <cell r="D285">
            <v>0</v>
          </cell>
          <cell r="E285">
            <v>0</v>
          </cell>
          <cell r="F285">
            <v>0</v>
          </cell>
          <cell r="I285">
            <v>0</v>
          </cell>
        </row>
        <row r="286">
          <cell r="A286">
            <v>243607</v>
          </cell>
          <cell r="B286" t="str">
            <v>RENDIMIENTOS FINANCIEROS</v>
          </cell>
          <cell r="C286">
            <v>0</v>
          </cell>
          <cell r="D286">
            <v>0</v>
          </cell>
          <cell r="E286">
            <v>0</v>
          </cell>
          <cell r="F286">
            <v>0</v>
          </cell>
          <cell r="I286">
            <v>0</v>
          </cell>
        </row>
        <row r="287">
          <cell r="A287">
            <v>243608</v>
          </cell>
          <cell r="B287" t="str">
            <v>COMPRAS</v>
          </cell>
          <cell r="C287">
            <v>-11606.263000000001</v>
          </cell>
          <cell r="D287">
            <v>11606.263000000001</v>
          </cell>
          <cell r="E287">
            <v>46466.125999999997</v>
          </cell>
          <cell r="F287">
            <v>-46466.125999999997</v>
          </cell>
          <cell r="I287">
            <v>-34859.862999999998</v>
          </cell>
        </row>
        <row r="288">
          <cell r="A288">
            <v>24360801</v>
          </cell>
          <cell r="B288" t="str">
            <v>BIENES MATERIALES Y EQUIPOS</v>
          </cell>
          <cell r="C288">
            <v>-11581.014999999999</v>
          </cell>
          <cell r="D288">
            <v>11581.014999999999</v>
          </cell>
          <cell r="E288">
            <v>46445.309000000001</v>
          </cell>
          <cell r="F288">
            <v>-46445.309000000001</v>
          </cell>
          <cell r="I288">
            <v>-34864.294000000002</v>
          </cell>
        </row>
        <row r="289">
          <cell r="A289">
            <v>24360802</v>
          </cell>
          <cell r="B289" t="str">
            <v>COMBUSTIBLES Y LUBRICANTES</v>
          </cell>
          <cell r="C289">
            <v>-25.248000000000001</v>
          </cell>
          <cell r="D289">
            <v>25.248000000000001</v>
          </cell>
          <cell r="E289">
            <v>20.817</v>
          </cell>
          <cell r="F289">
            <v>-20.817</v>
          </cell>
          <cell r="I289">
            <v>4.4310000000000009</v>
          </cell>
        </row>
        <row r="290">
          <cell r="A290">
            <v>24360803</v>
          </cell>
          <cell r="B290" t="str">
            <v>VEHICULOS Y BIENES RAICES</v>
          </cell>
          <cell r="C290">
            <v>0</v>
          </cell>
          <cell r="D290">
            <v>0</v>
          </cell>
          <cell r="E290">
            <v>0</v>
          </cell>
          <cell r="F290">
            <v>0</v>
          </cell>
          <cell r="I290">
            <v>0</v>
          </cell>
        </row>
        <row r="291">
          <cell r="A291">
            <v>243610</v>
          </cell>
          <cell r="B291" t="str">
            <v>PAGOS AL EXTERIOR</v>
          </cell>
          <cell r="C291">
            <v>0</v>
          </cell>
          <cell r="D291">
            <v>0</v>
          </cell>
          <cell r="E291">
            <v>0</v>
          </cell>
          <cell r="F291">
            <v>0</v>
          </cell>
          <cell r="I291">
            <v>0</v>
          </cell>
        </row>
        <row r="292">
          <cell r="A292">
            <v>24361002</v>
          </cell>
          <cell r="B292" t="str">
            <v>RENTA POR PAGOS A EXTRANJEROS</v>
          </cell>
          <cell r="C292">
            <v>0</v>
          </cell>
          <cell r="D292">
            <v>0</v>
          </cell>
          <cell r="E292">
            <v>0</v>
          </cell>
          <cell r="F292">
            <v>0</v>
          </cell>
          <cell r="I292">
            <v>0</v>
          </cell>
        </row>
        <row r="293">
          <cell r="A293">
            <v>243625</v>
          </cell>
          <cell r="B293" t="str">
            <v>IVA RETENIDO POR CONSIGNAR</v>
          </cell>
          <cell r="C293">
            <v>-216376.43700000001</v>
          </cell>
          <cell r="D293">
            <v>216376.43700000001</v>
          </cell>
          <cell r="E293">
            <v>289042.88400000002</v>
          </cell>
          <cell r="F293">
            <v>-289042.88400000002</v>
          </cell>
          <cell r="I293">
            <v>-72666.447000000015</v>
          </cell>
        </row>
        <row r="294">
          <cell r="A294">
            <v>24362501</v>
          </cell>
          <cell r="B294" t="str">
            <v>IVA POR COMPRAS RETENIDO AL REGIMEN COMU</v>
          </cell>
          <cell r="C294">
            <v>-22044.723999999998</v>
          </cell>
          <cell r="D294">
            <v>22044.723999999998</v>
          </cell>
          <cell r="E294">
            <v>57325.732000000004</v>
          </cell>
          <cell r="F294">
            <v>-57325.732000000004</v>
          </cell>
          <cell r="I294">
            <v>-35281.008000000002</v>
          </cell>
        </row>
        <row r="295">
          <cell r="A295">
            <v>24362502</v>
          </cell>
          <cell r="B295" t="str">
            <v>IVA POR SERVICIOS RETENIDO AL REGIMEN CO</v>
          </cell>
          <cell r="C295">
            <v>-183815.40299999999</v>
          </cell>
          <cell r="D295">
            <v>183815.40299999999</v>
          </cell>
          <cell r="E295">
            <v>220810.06099999999</v>
          </cell>
          <cell r="F295">
            <v>-220810.06099999999</v>
          </cell>
          <cell r="I295">
            <v>-36994.657999999996</v>
          </cell>
        </row>
        <row r="296">
          <cell r="A296">
            <v>24362503</v>
          </cell>
          <cell r="B296" t="str">
            <v>RETENCION IVA AL REGIMEN SIMPLIFICADO</v>
          </cell>
          <cell r="C296">
            <v>-10516.31</v>
          </cell>
          <cell r="D296">
            <v>10516.31</v>
          </cell>
          <cell r="E296">
            <v>10907.091</v>
          </cell>
          <cell r="F296">
            <v>-10907.091</v>
          </cell>
          <cell r="I296">
            <v>-390.78100000000086</v>
          </cell>
        </row>
        <row r="297">
          <cell r="A297">
            <v>243627</v>
          </cell>
          <cell r="B297" t="str">
            <v>RETENCION ICA POR SERVICIOS</v>
          </cell>
          <cell r="C297">
            <v>-21010.255000000001</v>
          </cell>
          <cell r="D297">
            <v>1441.5219999999999</v>
          </cell>
          <cell r="E297">
            <v>29438.246999999999</v>
          </cell>
          <cell r="F297">
            <v>-49006.98</v>
          </cell>
          <cell r="I297">
            <v>-27996.724999999999</v>
          </cell>
        </row>
        <row r="298">
          <cell r="A298">
            <v>243628</v>
          </cell>
          <cell r="B298" t="str">
            <v>RETENCION ICA POR COMPRAS</v>
          </cell>
          <cell r="C298">
            <v>-1934.8720000000001</v>
          </cell>
          <cell r="D298">
            <v>14.744</v>
          </cell>
          <cell r="E298">
            <v>1920.7329999999999</v>
          </cell>
          <cell r="F298">
            <v>-3840.8609999999999</v>
          </cell>
          <cell r="I298">
            <v>-1905.989</v>
          </cell>
        </row>
        <row r="299">
          <cell r="A299">
            <v>243690</v>
          </cell>
          <cell r="B299" t="str">
            <v>OTRAS RETENCIONES</v>
          </cell>
          <cell r="C299">
            <v>0</v>
          </cell>
          <cell r="D299">
            <v>0</v>
          </cell>
          <cell r="E299">
            <v>0</v>
          </cell>
          <cell r="F299">
            <v>0</v>
          </cell>
          <cell r="I299">
            <v>0</v>
          </cell>
        </row>
        <row r="300">
          <cell r="A300">
            <v>24369001</v>
          </cell>
          <cell r="B300" t="str">
            <v>RETENCION A OTROS PAGOS NO CLASIFICADOS</v>
          </cell>
          <cell r="C300">
            <v>0</v>
          </cell>
          <cell r="D300">
            <v>0</v>
          </cell>
          <cell r="E300">
            <v>0</v>
          </cell>
          <cell r="F300">
            <v>0</v>
          </cell>
          <cell r="I300">
            <v>0</v>
          </cell>
        </row>
        <row r="301">
          <cell r="A301">
            <v>243695</v>
          </cell>
          <cell r="B301" t="str">
            <v>AUTORRETENCIONES</v>
          </cell>
          <cell r="C301">
            <v>-346542.7145</v>
          </cell>
          <cell r="D301">
            <v>346542.7145</v>
          </cell>
          <cell r="E301">
            <v>349531.94823000004</v>
          </cell>
          <cell r="F301">
            <v>-349531.94823000004</v>
          </cell>
          <cell r="I301">
            <v>-2989.2337300000363</v>
          </cell>
        </row>
        <row r="302">
          <cell r="A302">
            <v>24369501</v>
          </cell>
          <cell r="B302" t="str">
            <v>AUTORRETENCIONES POR VENTAS</v>
          </cell>
          <cell r="C302">
            <v>-242757.81150000001</v>
          </cell>
          <cell r="D302">
            <v>242757.81150000001</v>
          </cell>
          <cell r="E302">
            <v>240797.30722999998</v>
          </cell>
          <cell r="F302">
            <v>-240797.30722999998</v>
          </cell>
          <cell r="I302">
            <v>1960.504270000034</v>
          </cell>
        </row>
        <row r="303">
          <cell r="A303">
            <v>24369502</v>
          </cell>
          <cell r="B303" t="str">
            <v>AUTORRETENCIONES POR SERVICIOS</v>
          </cell>
          <cell r="C303">
            <v>-103784.90300000001</v>
          </cell>
          <cell r="D303">
            <v>103784.90300000001</v>
          </cell>
          <cell r="E303">
            <v>108734.641</v>
          </cell>
          <cell r="F303">
            <v>-108734.641</v>
          </cell>
          <cell r="I303">
            <v>-4949.7379999999976</v>
          </cell>
        </row>
        <row r="304">
          <cell r="A304">
            <v>24369503</v>
          </cell>
          <cell r="B304" t="str">
            <v>AUTORRETENCIONES POR RENDIMIENTOS FINANC</v>
          </cell>
          <cell r="C304">
            <v>0</v>
          </cell>
          <cell r="D304">
            <v>0</v>
          </cell>
          <cell r="E304">
            <v>0</v>
          </cell>
          <cell r="F304">
            <v>0</v>
          </cell>
          <cell r="I304">
            <v>0</v>
          </cell>
        </row>
        <row r="305">
          <cell r="A305">
            <v>243697</v>
          </cell>
          <cell r="B305" t="str">
            <v>PAGO DE RETENCION EN LA FUENTE</v>
          </cell>
          <cell r="C305">
            <v>0</v>
          </cell>
          <cell r="D305">
            <v>752906</v>
          </cell>
          <cell r="E305">
            <v>752906</v>
          </cell>
          <cell r="F305">
            <v>0</v>
          </cell>
          <cell r="I305">
            <v>0</v>
          </cell>
        </row>
        <row r="306">
          <cell r="A306">
            <v>243698</v>
          </cell>
          <cell r="B306" t="str">
            <v>IMPUESTO DE TIMBRE</v>
          </cell>
          <cell r="C306">
            <v>0</v>
          </cell>
          <cell r="D306">
            <v>0</v>
          </cell>
          <cell r="E306">
            <v>0</v>
          </cell>
          <cell r="F306">
            <v>0</v>
          </cell>
          <cell r="I306">
            <v>0</v>
          </cell>
        </row>
        <row r="307">
          <cell r="A307">
            <v>243699</v>
          </cell>
          <cell r="B307" t="str">
            <v>PAGO DE RETENCION ICA</v>
          </cell>
          <cell r="C307">
            <v>0</v>
          </cell>
          <cell r="D307">
            <v>1456.2660000000001</v>
          </cell>
          <cell r="E307">
            <v>1456.2660000000001</v>
          </cell>
          <cell r="F307">
            <v>0</v>
          </cell>
          <cell r="I307">
            <v>0</v>
          </cell>
        </row>
        <row r="308">
          <cell r="A308">
            <v>2440</v>
          </cell>
          <cell r="B308" t="str">
            <v>IMPUESTOS CONTRIBUCIONES Y TASAS POR PAG</v>
          </cell>
          <cell r="C308">
            <v>-8501542.4739999995</v>
          </cell>
          <cell r="D308">
            <v>7248271.8679999998</v>
          </cell>
          <cell r="E308">
            <v>0</v>
          </cell>
          <cell r="F308">
            <v>-1253270.6059999999</v>
          </cell>
          <cell r="I308">
            <v>7248271.8679999998</v>
          </cell>
        </row>
        <row r="309">
          <cell r="A309">
            <v>244001</v>
          </cell>
          <cell r="B309" t="str">
            <v>RENTA Y COMPLEMENTARIOS</v>
          </cell>
          <cell r="C309">
            <v>-7232174</v>
          </cell>
          <cell r="D309">
            <v>7232174</v>
          </cell>
          <cell r="E309">
            <v>0</v>
          </cell>
          <cell r="F309">
            <v>0</v>
          </cell>
          <cell r="I309">
            <v>7232174</v>
          </cell>
        </row>
        <row r="310">
          <cell r="A310">
            <v>244004</v>
          </cell>
          <cell r="B310" t="str">
            <v>INDUSTRIA Y COMERCIO</v>
          </cell>
          <cell r="C310">
            <v>-40652.93</v>
          </cell>
          <cell r="D310">
            <v>16097.868</v>
          </cell>
          <cell r="E310">
            <v>0</v>
          </cell>
          <cell r="F310">
            <v>-24555.062000000002</v>
          </cell>
          <cell r="I310">
            <v>16097.868</v>
          </cell>
        </row>
        <row r="311">
          <cell r="A311">
            <v>244022</v>
          </cell>
          <cell r="B311" t="str">
            <v>IMPUESTO AL PATRIMONIO</v>
          </cell>
          <cell r="C311">
            <v>-1228715.544</v>
          </cell>
          <cell r="D311">
            <v>0</v>
          </cell>
          <cell r="E311">
            <v>0</v>
          </cell>
          <cell r="F311">
            <v>-1228715.544</v>
          </cell>
          <cell r="I311">
            <v>0</v>
          </cell>
        </row>
        <row r="312">
          <cell r="A312">
            <v>2445</v>
          </cell>
          <cell r="B312" t="str">
            <v>IMPUESTOS AL VALOR AGREGADO</v>
          </cell>
          <cell r="C312">
            <v>-100814.94603000001</v>
          </cell>
          <cell r="D312">
            <v>42533.417999999998</v>
          </cell>
          <cell r="E312">
            <v>134998.71100000001</v>
          </cell>
          <cell r="F312">
            <v>-193280.23903</v>
          </cell>
          <cell r="I312">
            <v>-92465.293000000005</v>
          </cell>
        </row>
        <row r="313">
          <cell r="A313">
            <v>244501</v>
          </cell>
          <cell r="B313" t="str">
            <v>VENTA DE BIENES</v>
          </cell>
          <cell r="C313">
            <v>-26933.343000000001</v>
          </cell>
          <cell r="D313">
            <v>11.193</v>
          </cell>
          <cell r="E313">
            <v>30718.274000000001</v>
          </cell>
          <cell r="F313">
            <v>-57640.423999999999</v>
          </cell>
          <cell r="I313">
            <v>-30707.081000000002</v>
          </cell>
        </row>
        <row r="314">
          <cell r="A314">
            <v>244502</v>
          </cell>
          <cell r="B314" t="str">
            <v>VENTA DE SERVICIOS</v>
          </cell>
          <cell r="C314">
            <v>-97135.959029999998</v>
          </cell>
          <cell r="D314">
            <v>81.510000000000005</v>
          </cell>
          <cell r="E314">
            <v>104280.43700000001</v>
          </cell>
          <cell r="F314">
            <v>-201334.88602999999</v>
          </cell>
          <cell r="I314">
            <v>-104198.92700000001</v>
          </cell>
        </row>
        <row r="315">
          <cell r="A315">
            <v>244505</v>
          </cell>
          <cell r="B315" t="str">
            <v>COMPRA DE BIENES (DB)</v>
          </cell>
          <cell r="C315">
            <v>23254.356</v>
          </cell>
          <cell r="D315">
            <v>42440.714999999997</v>
          </cell>
          <cell r="E315">
            <v>0</v>
          </cell>
          <cell r="F315">
            <v>65695.070999999996</v>
          </cell>
          <cell r="I315">
            <v>42440.714999999997</v>
          </cell>
        </row>
        <row r="316">
          <cell r="A316">
            <v>244597</v>
          </cell>
          <cell r="B316" t="str">
            <v>PAGO DE RETENCION DE IVA</v>
          </cell>
          <cell r="C316">
            <v>0</v>
          </cell>
          <cell r="D316">
            <v>0</v>
          </cell>
          <cell r="E316">
            <v>0</v>
          </cell>
          <cell r="F316">
            <v>0</v>
          </cell>
          <cell r="I316">
            <v>0</v>
          </cell>
        </row>
        <row r="317">
          <cell r="A317">
            <v>2450</v>
          </cell>
          <cell r="B317" t="str">
            <v>AVANCES Y ANTICIPOS RECIBIDOS</v>
          </cell>
          <cell r="C317">
            <v>0</v>
          </cell>
          <cell r="D317">
            <v>0</v>
          </cell>
          <cell r="E317">
            <v>0</v>
          </cell>
          <cell r="F317">
            <v>0</v>
          </cell>
          <cell r="I317">
            <v>0</v>
          </cell>
        </row>
        <row r="318">
          <cell r="A318">
            <v>245003</v>
          </cell>
          <cell r="B318" t="str">
            <v>ANTICIPOS SOBRE CONVENIOS Y ACUERDOS</v>
          </cell>
          <cell r="C318">
            <v>0</v>
          </cell>
          <cell r="D318">
            <v>0</v>
          </cell>
          <cell r="E318">
            <v>0</v>
          </cell>
          <cell r="F318">
            <v>0</v>
          </cell>
          <cell r="I318">
            <v>0</v>
          </cell>
        </row>
        <row r="319">
          <cell r="A319">
            <v>2453</v>
          </cell>
          <cell r="B319" t="str">
            <v>RECURSOS RECIBIDOS</v>
          </cell>
          <cell r="C319">
            <v>-160607.95942</v>
          </cell>
          <cell r="D319">
            <v>18.0703</v>
          </cell>
          <cell r="E319">
            <v>59.040300000000002</v>
          </cell>
          <cell r="F319">
            <v>-160648.92942</v>
          </cell>
          <cell r="I319">
            <v>-40.97</v>
          </cell>
        </row>
        <row r="320">
          <cell r="A320">
            <v>245301</v>
          </cell>
          <cell r="B320" t="str">
            <v>EN ADMINISTRACION</v>
          </cell>
          <cell r="C320">
            <v>-160607.95942</v>
          </cell>
          <cell r="D320">
            <v>18.0703</v>
          </cell>
          <cell r="E320">
            <v>59.040300000000002</v>
          </cell>
          <cell r="F320">
            <v>-160648.92942</v>
          </cell>
          <cell r="I320">
            <v>-40.97</v>
          </cell>
        </row>
        <row r="321">
          <cell r="A321">
            <v>24530101</v>
          </cell>
          <cell r="B321" t="str">
            <v>APORTES NACIONALES</v>
          </cell>
          <cell r="C321">
            <v>-160607.95942</v>
          </cell>
          <cell r="D321">
            <v>18.0703</v>
          </cell>
          <cell r="E321">
            <v>59.040300000000002</v>
          </cell>
          <cell r="F321">
            <v>-160648.92942</v>
          </cell>
          <cell r="I321">
            <v>-40.97</v>
          </cell>
        </row>
        <row r="322">
          <cell r="A322">
            <v>25</v>
          </cell>
          <cell r="B322" t="str">
            <v>OBLIGACIONES LABORALES Y DE SEGURIDAD SO</v>
          </cell>
          <cell r="C322">
            <v>-1827321.8289999999</v>
          </cell>
          <cell r="D322">
            <v>3049860.1170000001</v>
          </cell>
          <cell r="E322">
            <v>2873345.87</v>
          </cell>
          <cell r="F322">
            <v>-1650807.5819999999</v>
          </cell>
          <cell r="I322">
            <v>176514.24699999997</v>
          </cell>
        </row>
        <row r="323">
          <cell r="A323">
            <v>2505</v>
          </cell>
          <cell r="B323" t="str">
            <v>SALARIOS Y PRESTACIONES SOCIALES</v>
          </cell>
          <cell r="C323">
            <v>-1827321.8289999999</v>
          </cell>
          <cell r="D323">
            <v>1620811.9380000001</v>
          </cell>
          <cell r="E323">
            <v>1444297.6910000001</v>
          </cell>
          <cell r="F323">
            <v>-1650807.5819999999</v>
          </cell>
          <cell r="I323">
            <v>176514.24699999997</v>
          </cell>
        </row>
        <row r="324">
          <cell r="A324">
            <v>250501</v>
          </cell>
          <cell r="B324" t="str">
            <v>NOMINA POR PAGAR</v>
          </cell>
          <cell r="C324">
            <v>0</v>
          </cell>
          <cell r="D324">
            <v>1444297.6910000001</v>
          </cell>
          <cell r="E324">
            <v>1444297.6910000001</v>
          </cell>
          <cell r="F324">
            <v>0</v>
          </cell>
          <cell r="I324">
            <v>0</v>
          </cell>
        </row>
        <row r="325">
          <cell r="A325">
            <v>250502</v>
          </cell>
          <cell r="B325" t="str">
            <v>CESANTIAS</v>
          </cell>
          <cell r="C325">
            <v>-1232364.4950000001</v>
          </cell>
          <cell r="D325">
            <v>0</v>
          </cell>
          <cell r="E325">
            <v>0</v>
          </cell>
          <cell r="F325">
            <v>-1232364.4950000001</v>
          </cell>
          <cell r="I325">
            <v>0</v>
          </cell>
        </row>
        <row r="326">
          <cell r="A326">
            <v>250503</v>
          </cell>
          <cell r="B326" t="str">
            <v>INTERESES SOBRE CESANTIAS</v>
          </cell>
          <cell r="C326">
            <v>0</v>
          </cell>
          <cell r="D326">
            <v>0</v>
          </cell>
          <cell r="E326">
            <v>0</v>
          </cell>
          <cell r="F326">
            <v>0</v>
          </cell>
          <cell r="I326">
            <v>0</v>
          </cell>
        </row>
        <row r="327">
          <cell r="A327">
            <v>250504</v>
          </cell>
          <cell r="B327" t="str">
            <v>VACACIONES</v>
          </cell>
          <cell r="C327">
            <v>-210418.416</v>
          </cell>
          <cell r="D327">
            <v>69568.422000000006</v>
          </cell>
          <cell r="E327">
            <v>0</v>
          </cell>
          <cell r="F327">
            <v>-140849.99400000001</v>
          </cell>
          <cell r="I327">
            <v>69568.422000000006</v>
          </cell>
        </row>
        <row r="328">
          <cell r="A328">
            <v>250505</v>
          </cell>
          <cell r="B328" t="str">
            <v>PRIMA DE VACACIONES</v>
          </cell>
          <cell r="C328">
            <v>-210418.416</v>
          </cell>
          <cell r="D328">
            <v>69568.422000000006</v>
          </cell>
          <cell r="E328">
            <v>0</v>
          </cell>
          <cell r="F328">
            <v>-140849.99400000001</v>
          </cell>
          <cell r="I328">
            <v>69568.422000000006</v>
          </cell>
        </row>
        <row r="329">
          <cell r="A329">
            <v>250515</v>
          </cell>
          <cell r="B329" t="str">
            <v>OTRAS PRIMAS - ANTIGUEDAD</v>
          </cell>
          <cell r="C329">
            <v>-174120.50200000001</v>
          </cell>
          <cell r="D329">
            <v>37377.402999999998</v>
          </cell>
          <cell r="E329">
            <v>0</v>
          </cell>
          <cell r="F329">
            <v>-136743.09899999999</v>
          </cell>
          <cell r="I329">
            <v>37377.402999999998</v>
          </cell>
        </row>
        <row r="330">
          <cell r="A330">
            <v>2510</v>
          </cell>
          <cell r="B330" t="str">
            <v>PENSIONES Y PRESTACIONES ECONOMICAS POR PAGAR</v>
          </cell>
          <cell r="C330">
            <v>0</v>
          </cell>
          <cell r="D330">
            <v>1429048.179</v>
          </cell>
          <cell r="E330">
            <v>1429048.179</v>
          </cell>
          <cell r="F330">
            <v>0</v>
          </cell>
          <cell r="I330">
            <v>0</v>
          </cell>
        </row>
        <row r="331">
          <cell r="A331">
            <v>251001</v>
          </cell>
          <cell r="B331" t="str">
            <v>PENSIONES DE JUBILACION PATRONALES</v>
          </cell>
          <cell r="C331">
            <v>0</v>
          </cell>
          <cell r="D331">
            <v>1429048.179</v>
          </cell>
          <cell r="E331">
            <v>1429048.179</v>
          </cell>
          <cell r="F331">
            <v>0</v>
          </cell>
          <cell r="I331">
            <v>0</v>
          </cell>
        </row>
        <row r="332">
          <cell r="A332">
            <v>27</v>
          </cell>
          <cell r="B332" t="str">
            <v>PASIVOS ESTIMADOS</v>
          </cell>
          <cell r="C332">
            <v>-163697277.30754998</v>
          </cell>
          <cell r="D332">
            <v>11332852.71398</v>
          </cell>
          <cell r="E332">
            <v>6467657.0161999995</v>
          </cell>
          <cell r="F332">
            <v>-158832081.60977</v>
          </cell>
          <cell r="I332">
            <v>4865195.697780001</v>
          </cell>
        </row>
        <row r="333">
          <cell r="A333">
            <v>2705</v>
          </cell>
          <cell r="B333" t="str">
            <v>PROVISION PARA OBLIGACIONES FISCALES</v>
          </cell>
          <cell r="C333">
            <v>-1882938.76477</v>
          </cell>
          <cell r="D333">
            <v>643650.81298000005</v>
          </cell>
          <cell r="E333">
            <v>2475370.9741999996</v>
          </cell>
          <cell r="F333">
            <v>-3714658.9259899999</v>
          </cell>
          <cell r="I333">
            <v>-1831720.1612199997</v>
          </cell>
        </row>
        <row r="334">
          <cell r="A334">
            <v>270501</v>
          </cell>
          <cell r="B334" t="str">
            <v>IMPUESTO DE RENTA Y COMPLEMENTARIOS</v>
          </cell>
          <cell r="C334">
            <v>-643650.81298000005</v>
          </cell>
          <cell r="D334">
            <v>643650.81298000005</v>
          </cell>
          <cell r="E334">
            <v>2197364.72089</v>
          </cell>
          <cell r="F334">
            <v>-2197364.72089</v>
          </cell>
          <cell r="I334">
            <v>-1553713.9079100001</v>
          </cell>
        </row>
        <row r="335">
          <cell r="A335">
            <v>270502</v>
          </cell>
          <cell r="B335" t="str">
            <v>IMPUESTO DE INDUSTRIA Y COMERCIO</v>
          </cell>
          <cell r="C335">
            <v>-1239287.9517899998</v>
          </cell>
          <cell r="D335">
            <v>0</v>
          </cell>
          <cell r="E335">
            <v>278006.25331</v>
          </cell>
          <cell r="F335">
            <v>-1517294.2050999999</v>
          </cell>
          <cell r="I335">
            <v>-278006.25331</v>
          </cell>
        </row>
        <row r="336">
          <cell r="A336">
            <v>270590</v>
          </cell>
          <cell r="B336" t="str">
            <v>OTRAS PROVISIONES PARA OBLIGACIONES FISC</v>
          </cell>
          <cell r="C336">
            <v>0</v>
          </cell>
          <cell r="D336">
            <v>0</v>
          </cell>
          <cell r="E336">
            <v>0</v>
          </cell>
          <cell r="F336">
            <v>0</v>
          </cell>
          <cell r="I336">
            <v>0</v>
          </cell>
        </row>
        <row r="337">
          <cell r="A337">
            <v>2710</v>
          </cell>
          <cell r="B337" t="str">
            <v>PROVISION PARA CONTINGENCIAS</v>
          </cell>
          <cell r="C337">
            <v>-25337369.50178</v>
          </cell>
          <cell r="D337">
            <v>7003857.3509999998</v>
          </cell>
          <cell r="E337">
            <v>0</v>
          </cell>
          <cell r="F337">
            <v>-18333512.15078</v>
          </cell>
          <cell r="I337">
            <v>7003857.3509999998</v>
          </cell>
        </row>
        <row r="338">
          <cell r="A338">
            <v>271005</v>
          </cell>
          <cell r="B338" t="str">
            <v>LITIGIOS O DEMANDAS</v>
          </cell>
          <cell r="C338">
            <v>-25337369.50178</v>
          </cell>
          <cell r="D338">
            <v>7003857.3509999998</v>
          </cell>
          <cell r="E338">
            <v>0</v>
          </cell>
          <cell r="F338">
            <v>-18333512.15078</v>
          </cell>
          <cell r="I338">
            <v>7003857.3509999998</v>
          </cell>
        </row>
        <row r="339">
          <cell r="A339">
            <v>2715</v>
          </cell>
          <cell r="B339" t="str">
            <v>PROVISION PARA PRESTACIONES SOCIALES</v>
          </cell>
          <cell r="C339">
            <v>-4051271.017</v>
          </cell>
          <cell r="D339">
            <v>1461644.8060000001</v>
          </cell>
          <cell r="E339">
            <v>925416.63800000004</v>
          </cell>
          <cell r="F339">
            <v>-3515042.8489999999</v>
          </cell>
          <cell r="I339">
            <v>536228.16800000006</v>
          </cell>
        </row>
        <row r="340">
          <cell r="A340">
            <v>271501</v>
          </cell>
          <cell r="B340" t="str">
            <v>CESANTIAS</v>
          </cell>
          <cell r="C340">
            <v>-1019034.629</v>
          </cell>
          <cell r="D340">
            <v>0</v>
          </cell>
          <cell r="E340">
            <v>222100.00099999999</v>
          </cell>
          <cell r="F340">
            <v>-1241134.6299999999</v>
          </cell>
          <cell r="I340">
            <v>-222100.00099999999</v>
          </cell>
        </row>
        <row r="341">
          <cell r="A341">
            <v>271502</v>
          </cell>
          <cell r="B341" t="str">
            <v>INTERESES SOBRE CESANTIAS</v>
          </cell>
          <cell r="C341">
            <v>-265101.26199999999</v>
          </cell>
          <cell r="D341">
            <v>0</v>
          </cell>
          <cell r="E341">
            <v>59226.663999999997</v>
          </cell>
          <cell r="F341">
            <v>-324327.92599999998</v>
          </cell>
          <cell r="I341">
            <v>-59226.663999999997</v>
          </cell>
        </row>
        <row r="342">
          <cell r="A342">
            <v>271503</v>
          </cell>
          <cell r="B342" t="str">
            <v>VACACIONES</v>
          </cell>
          <cell r="C342">
            <v>-361054.71299999999</v>
          </cell>
          <cell r="D342">
            <v>62446.296999999999</v>
          </cell>
          <cell r="E342">
            <v>88840</v>
          </cell>
          <cell r="F342">
            <v>-387448.41600000003</v>
          </cell>
          <cell r="I342">
            <v>-26393.703000000001</v>
          </cell>
        </row>
        <row r="343">
          <cell r="A343">
            <v>271504</v>
          </cell>
          <cell r="B343" t="str">
            <v>PRIMA DE SERVICIOS</v>
          </cell>
          <cell r="C343">
            <v>-713056.32</v>
          </cell>
          <cell r="D343">
            <v>494114.13299999997</v>
          </cell>
          <cell r="E343">
            <v>155469.99100000001</v>
          </cell>
          <cell r="F343">
            <v>-374412.17800000001</v>
          </cell>
          <cell r="I343">
            <v>338644.14199999999</v>
          </cell>
        </row>
        <row r="344">
          <cell r="A344">
            <v>271506</v>
          </cell>
          <cell r="B344" t="str">
            <v>PRIMA DE VACACIONES</v>
          </cell>
          <cell r="C344">
            <v>-370577.462</v>
          </cell>
          <cell r="D344">
            <v>62446.296999999999</v>
          </cell>
          <cell r="E344">
            <v>88840</v>
          </cell>
          <cell r="F344">
            <v>-396971.16499999998</v>
          </cell>
          <cell r="I344">
            <v>-26393.703000000001</v>
          </cell>
        </row>
        <row r="345">
          <cell r="A345">
            <v>271512</v>
          </cell>
          <cell r="B345" t="str">
            <v>OTRAS PRIMAS</v>
          </cell>
          <cell r="C345">
            <v>-1322446.6310000001</v>
          </cell>
          <cell r="D345">
            <v>842638.07900000003</v>
          </cell>
          <cell r="E345">
            <v>310939.98200000002</v>
          </cell>
          <cell r="F345">
            <v>-790748.53399999999</v>
          </cell>
          <cell r="I345">
            <v>531698.09700000007</v>
          </cell>
        </row>
        <row r="346">
          <cell r="A346">
            <v>27151201</v>
          </cell>
          <cell r="B346" t="str">
            <v>PRIMA EXTRALEGAL</v>
          </cell>
          <cell r="C346">
            <v>-713324.22100000002</v>
          </cell>
          <cell r="D346">
            <v>807885.47699999996</v>
          </cell>
          <cell r="E346">
            <v>155469.99100000001</v>
          </cell>
          <cell r="F346">
            <v>-60908.735000000001</v>
          </cell>
          <cell r="I346">
            <v>652415.48599999992</v>
          </cell>
        </row>
        <row r="347">
          <cell r="A347">
            <v>27151202</v>
          </cell>
          <cell r="B347" t="str">
            <v>PRIMA DE ANTIGUEDAD</v>
          </cell>
          <cell r="C347">
            <v>-609122.41</v>
          </cell>
          <cell r="D347">
            <v>34752.601999999999</v>
          </cell>
          <cell r="E347">
            <v>155469.99100000001</v>
          </cell>
          <cell r="F347">
            <v>-729839.799</v>
          </cell>
          <cell r="I347">
            <v>-120717.38900000001</v>
          </cell>
        </row>
        <row r="348">
          <cell r="A348">
            <v>2720</v>
          </cell>
          <cell r="B348" t="str">
            <v>PROVISION PARA PENSIONES</v>
          </cell>
          <cell r="C348">
            <v>-132425698.024</v>
          </cell>
          <cell r="D348">
            <v>2223699.7439999999</v>
          </cell>
          <cell r="E348">
            <v>3066869.4040000001</v>
          </cell>
          <cell r="F348">
            <v>-133268867.684</v>
          </cell>
          <cell r="I348">
            <v>-843169.66000000015</v>
          </cell>
        </row>
        <row r="349">
          <cell r="A349">
            <v>272003</v>
          </cell>
          <cell r="B349" t="str">
            <v>CALCULO ACTUARIAL DE PENSIONES ACTUALES</v>
          </cell>
          <cell r="C349">
            <v>-153874138.521</v>
          </cell>
          <cell r="D349">
            <v>2223699.7439999999</v>
          </cell>
          <cell r="E349">
            <v>2806.4749999999999</v>
          </cell>
          <cell r="F349">
            <v>-151653245.252</v>
          </cell>
          <cell r="I349">
            <v>2220893.2689999999</v>
          </cell>
        </row>
        <row r="350">
          <cell r="A350">
            <v>272004</v>
          </cell>
          <cell r="B350" t="str">
            <v>PENSIONES ACTUALES POR AMORTIZAR (DB)</v>
          </cell>
          <cell r="C350">
            <v>21448440.497000001</v>
          </cell>
          <cell r="D350">
            <v>0</v>
          </cell>
          <cell r="E350">
            <v>3064062.929</v>
          </cell>
          <cell r="F350">
            <v>18384377.568</v>
          </cell>
          <cell r="I350">
            <v>-3064062.929</v>
          </cell>
        </row>
        <row r="351">
          <cell r="A351">
            <v>272006</v>
          </cell>
          <cell r="B351" t="str">
            <v>FUTURAS PENSIONES POR AMORTIZAR (DB)</v>
          </cell>
          <cell r="C351">
            <v>0</v>
          </cell>
          <cell r="D351">
            <v>0</v>
          </cell>
          <cell r="E351">
            <v>0</v>
          </cell>
          <cell r="F351">
            <v>0</v>
          </cell>
          <cell r="I351">
            <v>0</v>
          </cell>
        </row>
        <row r="352">
          <cell r="A352">
            <v>29</v>
          </cell>
          <cell r="B352" t="str">
            <v>OTROS PASIVOS</v>
          </cell>
          <cell r="C352">
            <v>-15876249.533749999</v>
          </cell>
          <cell r="D352">
            <v>7642745.6370000001</v>
          </cell>
          <cell r="E352">
            <v>7988505.8569999998</v>
          </cell>
          <cell r="F352">
            <v>-16222009.75375</v>
          </cell>
          <cell r="I352">
            <v>-345760.21999999974</v>
          </cell>
        </row>
        <row r="353">
          <cell r="A353">
            <v>2905</v>
          </cell>
          <cell r="B353" t="str">
            <v>RECAUDOS A FAVOR DE TERCEROS</v>
          </cell>
          <cell r="C353">
            <v>-5163323.4067500001</v>
          </cell>
          <cell r="D353">
            <v>7311780.574</v>
          </cell>
          <cell r="E353">
            <v>7923040.4359999998</v>
          </cell>
          <cell r="F353">
            <v>-5774583.2687499998</v>
          </cell>
          <cell r="I353">
            <v>-611259.86199999973</v>
          </cell>
        </row>
        <row r="354">
          <cell r="A354">
            <v>290505</v>
          </cell>
          <cell r="B354" t="str">
            <v>COBRO CARTERA DE TERCEROS</v>
          </cell>
          <cell r="C354">
            <v>-2065451.1529999999</v>
          </cell>
          <cell r="D354">
            <v>4355833.324</v>
          </cell>
          <cell r="E354">
            <v>4614440.4989999998</v>
          </cell>
          <cell r="F354">
            <v>-2324058.3280000002</v>
          </cell>
          <cell r="I354">
            <v>-258607.17499999981</v>
          </cell>
        </row>
        <row r="355">
          <cell r="A355">
            <v>290517</v>
          </cell>
          <cell r="B355" t="str">
            <v>CONVENIOS ALUMBRADO PUBLICO</v>
          </cell>
          <cell r="C355">
            <v>-3003037.2978400001</v>
          </cell>
          <cell r="D355">
            <v>2913311.014</v>
          </cell>
          <cell r="E355">
            <v>3103269.5440000002</v>
          </cell>
          <cell r="F355">
            <v>-3192995.8278399999</v>
          </cell>
          <cell r="I355">
            <v>-189958.53000000026</v>
          </cell>
        </row>
        <row r="356">
          <cell r="A356">
            <v>290580</v>
          </cell>
          <cell r="B356" t="str">
            <v>RECAUDOS POR CLASIFICAR</v>
          </cell>
          <cell r="C356">
            <v>-94834.95590999999</v>
          </cell>
          <cell r="D356">
            <v>42636.235999999997</v>
          </cell>
          <cell r="E356">
            <v>205330.39300000001</v>
          </cell>
          <cell r="F356">
            <v>-257529.11291</v>
          </cell>
          <cell r="I356">
            <v>-162694.15700000001</v>
          </cell>
        </row>
        <row r="357">
          <cell r="A357">
            <v>290590</v>
          </cell>
          <cell r="B357" t="str">
            <v>OTROS RECUADOS A FAVOR DE TERCEROS</v>
          </cell>
          <cell r="C357">
            <v>0</v>
          </cell>
          <cell r="D357">
            <v>0</v>
          </cell>
          <cell r="E357">
            <v>0</v>
          </cell>
          <cell r="F357">
            <v>0</v>
          </cell>
          <cell r="I357">
            <v>0</v>
          </cell>
        </row>
        <row r="358">
          <cell r="A358">
            <v>29059001</v>
          </cell>
          <cell r="B358" t="str">
            <v>APORTES PARA OBRA DE TERCEROS</v>
          </cell>
          <cell r="C358">
            <v>0</v>
          </cell>
          <cell r="D358">
            <v>0</v>
          </cell>
          <cell r="E358">
            <v>0</v>
          </cell>
          <cell r="F358">
            <v>0</v>
          </cell>
          <cell r="I358">
            <v>0</v>
          </cell>
        </row>
        <row r="359">
          <cell r="A359">
            <v>2905900101</v>
          </cell>
          <cell r="B359" t="str">
            <v>APORTES NACIONALES</v>
          </cell>
          <cell r="C359">
            <v>0</v>
          </cell>
          <cell r="D359">
            <v>0</v>
          </cell>
          <cell r="E359">
            <v>0</v>
          </cell>
          <cell r="F359">
            <v>0</v>
          </cell>
          <cell r="I359">
            <v>0</v>
          </cell>
        </row>
        <row r="360">
          <cell r="A360">
            <v>2905900102</v>
          </cell>
          <cell r="B360" t="str">
            <v>APORTES DEPARTAMENTALES</v>
          </cell>
          <cell r="C360">
            <v>0</v>
          </cell>
          <cell r="D360">
            <v>0</v>
          </cell>
          <cell r="E360">
            <v>0</v>
          </cell>
          <cell r="F360">
            <v>0</v>
          </cell>
          <cell r="I360">
            <v>0</v>
          </cell>
        </row>
        <row r="361">
          <cell r="A361">
            <v>2910</v>
          </cell>
          <cell r="B361" t="str">
            <v>INGRESOS RECIBIDOS POR ANTICIPADO</v>
          </cell>
          <cell r="C361">
            <v>-768004</v>
          </cell>
          <cell r="D361">
            <v>330965.06300000002</v>
          </cell>
          <cell r="E361">
            <v>65465.421000000002</v>
          </cell>
          <cell r="F361">
            <v>-502504.35800000001</v>
          </cell>
          <cell r="I361">
            <v>265499.64199999999</v>
          </cell>
        </row>
        <row r="362">
          <cell r="A362">
            <v>291090</v>
          </cell>
          <cell r="B362" t="str">
            <v>OTROS INGRESOS RECIBIDOS POR ANTICIPADO</v>
          </cell>
          <cell r="C362">
            <v>-768004</v>
          </cell>
          <cell r="D362">
            <v>330965.06300000002</v>
          </cell>
          <cell r="E362">
            <v>65465.421000000002</v>
          </cell>
          <cell r="F362">
            <v>-502504.35800000001</v>
          </cell>
          <cell r="I362">
            <v>265499.64199999999</v>
          </cell>
        </row>
        <row r="363">
          <cell r="A363">
            <v>2915</v>
          </cell>
          <cell r="B363" t="str">
            <v>CREDITOS DIFERIDOS</v>
          </cell>
          <cell r="C363">
            <v>-9944922.1270000003</v>
          </cell>
          <cell r="D363">
            <v>0</v>
          </cell>
          <cell r="E363">
            <v>0</v>
          </cell>
          <cell r="F363">
            <v>-9944922.1270000003</v>
          </cell>
          <cell r="I363">
            <v>0</v>
          </cell>
        </row>
        <row r="364">
          <cell r="A364">
            <v>291501</v>
          </cell>
          <cell r="B364" t="str">
            <v>CREDITO POR CORRECCION MONETARIA DIFERID</v>
          </cell>
          <cell r="C364">
            <v>0</v>
          </cell>
          <cell r="D364">
            <v>0</v>
          </cell>
          <cell r="E364">
            <v>0</v>
          </cell>
          <cell r="F364">
            <v>0</v>
          </cell>
          <cell r="I364">
            <v>0</v>
          </cell>
        </row>
        <row r="365">
          <cell r="A365">
            <v>291502</v>
          </cell>
          <cell r="B365" t="str">
            <v>IMPUESTO DIFERIDO</v>
          </cell>
          <cell r="C365">
            <v>-9944922.1270000003</v>
          </cell>
          <cell r="D365">
            <v>0</v>
          </cell>
          <cell r="E365">
            <v>0</v>
          </cell>
          <cell r="F365">
            <v>-9944922.1270000003</v>
          </cell>
          <cell r="I365">
            <v>0</v>
          </cell>
        </row>
        <row r="366">
          <cell r="A366">
            <v>3</v>
          </cell>
          <cell r="B366" t="str">
            <v>PATRIMONIO</v>
          </cell>
          <cell r="C366">
            <v>-813323722.69774997</v>
          </cell>
          <cell r="D366">
            <v>3406888.2580900001</v>
          </cell>
          <cell r="E366">
            <v>0</v>
          </cell>
          <cell r="F366">
            <v>-809916834.43966007</v>
          </cell>
          <cell r="I366">
            <v>3406888.2580900001</v>
          </cell>
        </row>
        <row r="367">
          <cell r="A367">
            <v>32</v>
          </cell>
          <cell r="B367" t="str">
            <v>PATRIMONIO INSTITUCIONAL</v>
          </cell>
          <cell r="C367">
            <v>-813323722.69774997</v>
          </cell>
          <cell r="D367">
            <v>3406888.2580900001</v>
          </cell>
          <cell r="E367">
            <v>0</v>
          </cell>
          <cell r="F367">
            <v>-809916834.43966007</v>
          </cell>
          <cell r="I367">
            <v>3406888.2580900001</v>
          </cell>
        </row>
        <row r="368">
          <cell r="A368">
            <v>3204</v>
          </cell>
          <cell r="B368" t="str">
            <v>CAPITAL SUSCRITO Y PAGADO</v>
          </cell>
          <cell r="C368">
            <v>-15182299.449999999</v>
          </cell>
          <cell r="D368">
            <v>0</v>
          </cell>
          <cell r="E368">
            <v>0</v>
          </cell>
          <cell r="F368">
            <v>-15182299.449999999</v>
          </cell>
          <cell r="I368">
            <v>0</v>
          </cell>
        </row>
        <row r="369">
          <cell r="A369">
            <v>320401</v>
          </cell>
          <cell r="B369" t="str">
            <v>CAPITAL AUTORIZADO</v>
          </cell>
          <cell r="C369">
            <v>-60000000</v>
          </cell>
          <cell r="D369">
            <v>0</v>
          </cell>
          <cell r="E369">
            <v>0</v>
          </cell>
          <cell r="F369">
            <v>-60000000</v>
          </cell>
          <cell r="I369">
            <v>0</v>
          </cell>
        </row>
        <row r="370">
          <cell r="A370">
            <v>320402</v>
          </cell>
          <cell r="B370" t="str">
            <v>CAPITAL POR SUSCRIBIR (DB)</v>
          </cell>
          <cell r="C370">
            <v>44817700.549999997</v>
          </cell>
          <cell r="D370">
            <v>0</v>
          </cell>
          <cell r="E370">
            <v>0</v>
          </cell>
          <cell r="F370">
            <v>44817700.549999997</v>
          </cell>
          <cell r="I370">
            <v>0</v>
          </cell>
        </row>
        <row r="371">
          <cell r="A371">
            <v>3210</v>
          </cell>
          <cell r="B371" t="str">
            <v>PRIMA EN COLOCACION DE ACCIONES O CUOTAS</v>
          </cell>
          <cell r="C371">
            <v>-58193.260999999999</v>
          </cell>
          <cell r="D371">
            <v>0</v>
          </cell>
          <cell r="E371">
            <v>0</v>
          </cell>
          <cell r="F371">
            <v>-58193.260999999999</v>
          </cell>
          <cell r="I371">
            <v>0</v>
          </cell>
        </row>
        <row r="372">
          <cell r="A372">
            <v>321001</v>
          </cell>
          <cell r="B372" t="str">
            <v>PRIMA EN COLOCACION DE ACCIONES</v>
          </cell>
          <cell r="C372">
            <v>-58193.260999999999</v>
          </cell>
          <cell r="D372">
            <v>0</v>
          </cell>
          <cell r="E372">
            <v>0</v>
          </cell>
          <cell r="F372">
            <v>-58193.260999999999</v>
          </cell>
          <cell r="I372">
            <v>0</v>
          </cell>
        </row>
        <row r="373">
          <cell r="A373">
            <v>3215</v>
          </cell>
          <cell r="B373" t="str">
            <v>RESERVAS</v>
          </cell>
          <cell r="C373">
            <v>-19912272.593119998</v>
          </cell>
          <cell r="D373">
            <v>3377999.9339999999</v>
          </cell>
          <cell r="E373">
            <v>0</v>
          </cell>
          <cell r="F373">
            <v>-16534272.659120001</v>
          </cell>
          <cell r="I373">
            <v>3377999.9339999999</v>
          </cell>
        </row>
        <row r="374">
          <cell r="A374">
            <v>321501</v>
          </cell>
          <cell r="B374" t="str">
            <v>RESERVAS DE LEY</v>
          </cell>
          <cell r="C374">
            <v>-10969149.659399999</v>
          </cell>
          <cell r="D374">
            <v>3377999.9339999999</v>
          </cell>
          <cell r="E374">
            <v>0</v>
          </cell>
          <cell r="F374">
            <v>-7591149.7253999999</v>
          </cell>
          <cell r="I374">
            <v>3377999.9339999999</v>
          </cell>
        </row>
        <row r="375">
          <cell r="A375">
            <v>321505</v>
          </cell>
          <cell r="B375" t="str">
            <v>FONDOS PATRIMONIALES</v>
          </cell>
          <cell r="C375">
            <v>-577177.34909999999</v>
          </cell>
          <cell r="D375">
            <v>0</v>
          </cell>
          <cell r="E375">
            <v>0</v>
          </cell>
          <cell r="F375">
            <v>-577177.34909999999</v>
          </cell>
          <cell r="I375">
            <v>0</v>
          </cell>
        </row>
        <row r="376">
          <cell r="A376">
            <v>32150501</v>
          </cell>
          <cell r="B376" t="str">
            <v>FONDO SOCIAL PASIVO PENSIONAL</v>
          </cell>
          <cell r="C376">
            <v>-577177.34909999999</v>
          </cell>
          <cell r="D376">
            <v>0</v>
          </cell>
          <cell r="E376">
            <v>0</v>
          </cell>
          <cell r="F376">
            <v>-577177.34909999999</v>
          </cell>
          <cell r="I376">
            <v>0</v>
          </cell>
        </row>
        <row r="377">
          <cell r="A377">
            <v>321590</v>
          </cell>
          <cell r="B377" t="str">
            <v>OTRAS RESERVAS</v>
          </cell>
          <cell r="C377">
            <v>-8365945.5846199999</v>
          </cell>
          <cell r="D377">
            <v>0</v>
          </cell>
          <cell r="E377">
            <v>0</v>
          </cell>
          <cell r="F377">
            <v>-8365945.5846199999</v>
          </cell>
          <cell r="I377">
            <v>0</v>
          </cell>
        </row>
        <row r="378">
          <cell r="A378">
            <v>32159001</v>
          </cell>
          <cell r="B378" t="str">
            <v>RESERVAS FUTURA ELECTRIFICACION RURAL</v>
          </cell>
          <cell r="C378">
            <v>-5052006.8650000002</v>
          </cell>
          <cell r="D378">
            <v>0</v>
          </cell>
          <cell r="E378">
            <v>0</v>
          </cell>
          <cell r="F378">
            <v>-5052006.8650000002</v>
          </cell>
          <cell r="I378">
            <v>0</v>
          </cell>
        </row>
        <row r="379">
          <cell r="A379">
            <v>32159002</v>
          </cell>
          <cell r="B379" t="str">
            <v>OTRAS RESERVAS VARIAS</v>
          </cell>
          <cell r="C379">
            <v>-3313938.7196200001</v>
          </cell>
          <cell r="D379">
            <v>0</v>
          </cell>
          <cell r="E379">
            <v>0</v>
          </cell>
          <cell r="F379">
            <v>-3313938.7196200001</v>
          </cell>
          <cell r="I379">
            <v>0</v>
          </cell>
        </row>
        <row r="380">
          <cell r="A380">
            <v>3225</v>
          </cell>
          <cell r="B380" t="str">
            <v>RESULTADOS DE EJERCICIOS ANTERIORES</v>
          </cell>
          <cell r="C380">
            <v>0</v>
          </cell>
          <cell r="D380">
            <v>0</v>
          </cell>
          <cell r="E380">
            <v>0</v>
          </cell>
          <cell r="F380">
            <v>0</v>
          </cell>
          <cell r="I380">
            <v>0</v>
          </cell>
        </row>
        <row r="381">
          <cell r="A381">
            <v>322501</v>
          </cell>
          <cell r="B381" t="str">
            <v>UTILIDAD ACUMULADA</v>
          </cell>
          <cell r="C381">
            <v>0</v>
          </cell>
          <cell r="D381">
            <v>0</v>
          </cell>
          <cell r="E381">
            <v>0</v>
          </cell>
          <cell r="F381">
            <v>0</v>
          </cell>
          <cell r="I381">
            <v>0</v>
          </cell>
        </row>
        <row r="382">
          <cell r="A382">
            <v>322502</v>
          </cell>
          <cell r="B382" t="str">
            <v>PERDIDA ACUMULADA</v>
          </cell>
          <cell r="C382">
            <v>0</v>
          </cell>
          <cell r="D382">
            <v>0</v>
          </cell>
          <cell r="E382">
            <v>0</v>
          </cell>
          <cell r="F382">
            <v>0</v>
          </cell>
          <cell r="I382">
            <v>0</v>
          </cell>
        </row>
        <row r="383">
          <cell r="A383">
            <v>3230</v>
          </cell>
          <cell r="B383" t="str">
            <v>RESULTADOS DEL EJERCICIO</v>
          </cell>
          <cell r="C383">
            <v>0</v>
          </cell>
          <cell r="D383">
            <v>0</v>
          </cell>
          <cell r="E383">
            <v>0</v>
          </cell>
          <cell r="F383">
            <v>0</v>
          </cell>
          <cell r="I383">
            <v>0</v>
          </cell>
        </row>
        <row r="384">
          <cell r="A384">
            <v>323001</v>
          </cell>
          <cell r="B384" t="str">
            <v>UTILIDAD DEL EJERCICIO</v>
          </cell>
          <cell r="C384">
            <v>0</v>
          </cell>
          <cell r="D384">
            <v>0</v>
          </cell>
          <cell r="E384">
            <v>0</v>
          </cell>
          <cell r="F384">
            <v>0</v>
          </cell>
          <cell r="I384">
            <v>0</v>
          </cell>
        </row>
        <row r="385">
          <cell r="A385">
            <v>323002</v>
          </cell>
          <cell r="B385" t="str">
            <v>PERDIDA DEL EJERCICIO</v>
          </cell>
          <cell r="C385">
            <v>0</v>
          </cell>
          <cell r="D385">
            <v>0</v>
          </cell>
          <cell r="E385">
            <v>0</v>
          </cell>
          <cell r="F385">
            <v>0</v>
          </cell>
          <cell r="I385">
            <v>0</v>
          </cell>
        </row>
        <row r="386">
          <cell r="A386">
            <v>3235</v>
          </cell>
          <cell r="B386" t="str">
            <v>SUPERAVIT POR DONACION</v>
          </cell>
          <cell r="C386">
            <v>-14012267.83928</v>
          </cell>
          <cell r="D386">
            <v>0</v>
          </cell>
          <cell r="E386">
            <v>0</v>
          </cell>
          <cell r="F386">
            <v>-14012267.83928</v>
          </cell>
          <cell r="I386">
            <v>0</v>
          </cell>
        </row>
        <row r="387">
          <cell r="A387">
            <v>323501</v>
          </cell>
          <cell r="B387" t="str">
            <v>EN DINERO</v>
          </cell>
          <cell r="C387">
            <v>-14012267.83928</v>
          </cell>
          <cell r="D387">
            <v>0</v>
          </cell>
          <cell r="E387">
            <v>0</v>
          </cell>
          <cell r="F387">
            <v>-14012267.83928</v>
          </cell>
          <cell r="I387">
            <v>0</v>
          </cell>
        </row>
        <row r="388">
          <cell r="A388">
            <v>3240</v>
          </cell>
          <cell r="B388" t="str">
            <v>SUPERAVIT POR VALORIZACION</v>
          </cell>
          <cell r="C388">
            <v>-696355772.74751997</v>
          </cell>
          <cell r="D388">
            <v>28888.324089999998</v>
          </cell>
          <cell r="E388">
            <v>0</v>
          </cell>
          <cell r="F388">
            <v>-696326884.42343009</v>
          </cell>
          <cell r="I388">
            <v>28888.324089999998</v>
          </cell>
        </row>
        <row r="389">
          <cell r="A389">
            <v>324052</v>
          </cell>
          <cell r="B389" t="str">
            <v>TERRENOS</v>
          </cell>
          <cell r="C389">
            <v>-4432040.8845200008</v>
          </cell>
          <cell r="D389">
            <v>0</v>
          </cell>
          <cell r="E389">
            <v>0</v>
          </cell>
          <cell r="F389">
            <v>-4432040.8845200008</v>
          </cell>
          <cell r="I389">
            <v>0</v>
          </cell>
        </row>
        <row r="390">
          <cell r="A390">
            <v>324062</v>
          </cell>
          <cell r="B390" t="str">
            <v>EDIFICACIONES</v>
          </cell>
          <cell r="C390">
            <v>-13532797.6986</v>
          </cell>
          <cell r="D390">
            <v>0</v>
          </cell>
          <cell r="E390">
            <v>0</v>
          </cell>
          <cell r="F390">
            <v>-13532797.6986</v>
          </cell>
          <cell r="I390">
            <v>0</v>
          </cell>
        </row>
        <row r="391">
          <cell r="A391">
            <v>324064</v>
          </cell>
          <cell r="B391" t="str">
            <v>PLANTAS DUCTOS Y TUNELES</v>
          </cell>
          <cell r="C391">
            <v>-148362728.86410001</v>
          </cell>
          <cell r="D391">
            <v>0</v>
          </cell>
          <cell r="E391">
            <v>0</v>
          </cell>
          <cell r="F391">
            <v>-148362728.86410001</v>
          </cell>
          <cell r="I391">
            <v>0</v>
          </cell>
        </row>
        <row r="392">
          <cell r="A392">
            <v>324065</v>
          </cell>
          <cell r="B392" t="str">
            <v>REDES LINEAS Y CABLES</v>
          </cell>
          <cell r="C392">
            <v>-526733971.56329</v>
          </cell>
          <cell r="D392">
            <v>0</v>
          </cell>
          <cell r="E392">
            <v>0</v>
          </cell>
          <cell r="F392">
            <v>-526733971.56329</v>
          </cell>
          <cell r="I392">
            <v>0</v>
          </cell>
        </row>
        <row r="393">
          <cell r="A393">
            <v>324066</v>
          </cell>
          <cell r="B393" t="str">
            <v>MAQUINARIA Y EQUIPO</v>
          </cell>
          <cell r="C393">
            <v>-143053.00205000001</v>
          </cell>
          <cell r="D393">
            <v>95.029730000000001</v>
          </cell>
          <cell r="E393">
            <v>0</v>
          </cell>
          <cell r="F393">
            <v>-142957.97232</v>
          </cell>
          <cell r="I393">
            <v>95.029730000000001</v>
          </cell>
        </row>
        <row r="394">
          <cell r="A394">
            <v>324068</v>
          </cell>
          <cell r="B394" t="str">
            <v>MUEBLES ENSERES Y EQUIPO DE OFICINA</v>
          </cell>
          <cell r="C394">
            <v>-829674.46100000001</v>
          </cell>
          <cell r="D394">
            <v>36.806940000000004</v>
          </cell>
          <cell r="E394">
            <v>0</v>
          </cell>
          <cell r="F394">
            <v>-829637.65405999997</v>
          </cell>
          <cell r="I394">
            <v>36.806940000000004</v>
          </cell>
        </row>
        <row r="395">
          <cell r="A395">
            <v>324069</v>
          </cell>
          <cell r="B395" t="str">
            <v>EQUIPO DE COMUNICACION Y COMPUTACION</v>
          </cell>
          <cell r="C395">
            <v>-271254.65031</v>
          </cell>
          <cell r="D395">
            <v>28756.487420000001</v>
          </cell>
          <cell r="E395">
            <v>0</v>
          </cell>
          <cell r="F395">
            <v>-242498.16288999998</v>
          </cell>
          <cell r="I395">
            <v>28756.487420000001</v>
          </cell>
        </row>
        <row r="396">
          <cell r="A396">
            <v>324070</v>
          </cell>
          <cell r="B396" t="str">
            <v>EQUIPO DE TRANSPORTE TRACCION Y ELEVACIO</v>
          </cell>
          <cell r="C396">
            <v>-2050251.6236500002</v>
          </cell>
          <cell r="D396">
            <v>0</v>
          </cell>
          <cell r="E396">
            <v>0</v>
          </cell>
          <cell r="F396">
            <v>-2050251.6236500002</v>
          </cell>
          <cell r="I396">
            <v>0</v>
          </cell>
        </row>
        <row r="397">
          <cell r="A397">
            <v>3245</v>
          </cell>
          <cell r="B397" t="str">
            <v>REVALORIZACION DEL PATRIMONIO</v>
          </cell>
          <cell r="C397">
            <v>-67802916.806830004</v>
          </cell>
          <cell r="D397">
            <v>0</v>
          </cell>
          <cell r="E397">
            <v>0</v>
          </cell>
          <cell r="F397">
            <v>-67802916.806830004</v>
          </cell>
          <cell r="I397">
            <v>0</v>
          </cell>
        </row>
        <row r="398">
          <cell r="A398">
            <v>324501</v>
          </cell>
          <cell r="B398" t="str">
            <v>CAPITAL</v>
          </cell>
          <cell r="C398">
            <v>-67802916.806830004</v>
          </cell>
          <cell r="D398">
            <v>0</v>
          </cell>
          <cell r="E398">
            <v>0</v>
          </cell>
          <cell r="F398">
            <v>-67802916.806830004</v>
          </cell>
          <cell r="I398">
            <v>0</v>
          </cell>
        </row>
        <row r="399">
          <cell r="A399">
            <v>4</v>
          </cell>
          <cell r="B399" t="str">
            <v>INGRESOS</v>
          </cell>
          <cell r="C399">
            <v>-161934417.93559</v>
          </cell>
          <cell r="D399">
            <v>14226795.874989999</v>
          </cell>
          <cell r="E399">
            <v>55801225.122359999</v>
          </cell>
          <cell r="F399">
            <v>-203508847.18296</v>
          </cell>
          <cell r="I399">
            <v>-41574429.247369997</v>
          </cell>
        </row>
        <row r="400">
          <cell r="A400">
            <v>42</v>
          </cell>
          <cell r="B400" t="str">
            <v>VENTA DE BIENES</v>
          </cell>
          <cell r="C400">
            <v>-16092.451999999999</v>
          </cell>
          <cell r="D400">
            <v>0</v>
          </cell>
          <cell r="E400">
            <v>1400.203</v>
          </cell>
          <cell r="F400">
            <v>-17492.654999999999</v>
          </cell>
          <cell r="I400">
            <v>-1400.203</v>
          </cell>
        </row>
        <row r="401">
          <cell r="A401">
            <v>4210</v>
          </cell>
          <cell r="B401" t="str">
            <v>BIENES COMERCIALIZADOS</v>
          </cell>
          <cell r="C401">
            <v>-16092.451999999999</v>
          </cell>
          <cell r="D401">
            <v>0</v>
          </cell>
          <cell r="E401">
            <v>1400.203</v>
          </cell>
          <cell r="F401">
            <v>-17492.654999999999</v>
          </cell>
          <cell r="I401">
            <v>-1400.203</v>
          </cell>
        </row>
        <row r="402">
          <cell r="A402">
            <v>421003</v>
          </cell>
          <cell r="B402" t="str">
            <v>CONTRUCCIONES OBRAS ELECTRICAS</v>
          </cell>
          <cell r="C402">
            <v>-7669.9610000000002</v>
          </cell>
          <cell r="D402">
            <v>0</v>
          </cell>
          <cell r="E402">
            <v>0</v>
          </cell>
          <cell r="F402">
            <v>-7669.9610000000002</v>
          </cell>
          <cell r="I402">
            <v>0</v>
          </cell>
        </row>
        <row r="403">
          <cell r="A403">
            <v>421028</v>
          </cell>
          <cell r="B403" t="str">
            <v>MEDIDORES CABLE CONCENTRICO Y CONECTORES</v>
          </cell>
          <cell r="C403">
            <v>-8422.491</v>
          </cell>
          <cell r="D403">
            <v>0</v>
          </cell>
          <cell r="E403">
            <v>1400.203</v>
          </cell>
          <cell r="F403">
            <v>-9822.6939999999995</v>
          </cell>
          <cell r="I403">
            <v>-1400.203</v>
          </cell>
        </row>
        <row r="404">
          <cell r="A404">
            <v>43</v>
          </cell>
          <cell r="B404" t="str">
            <v>VENTA DE SERVICIOS</v>
          </cell>
          <cell r="C404">
            <v>-157598323.55500001</v>
          </cell>
          <cell r="D404">
            <v>14103646.08766</v>
          </cell>
          <cell r="E404">
            <v>49046599.088</v>
          </cell>
          <cell r="F404">
            <v>-192541276.55533999</v>
          </cell>
          <cell r="I404">
            <v>-34942953.00034</v>
          </cell>
        </row>
        <row r="405">
          <cell r="A405">
            <v>4315</v>
          </cell>
          <cell r="B405" t="str">
            <v>SERVICIO DE ENERGIA</v>
          </cell>
          <cell r="C405">
            <v>-157598323.55500001</v>
          </cell>
          <cell r="D405">
            <v>14103646.08766</v>
          </cell>
          <cell r="E405">
            <v>49046599.088</v>
          </cell>
          <cell r="F405">
            <v>-192541276.55533999</v>
          </cell>
          <cell r="I405">
            <v>-34942953.00034</v>
          </cell>
        </row>
        <row r="406">
          <cell r="A406">
            <v>431519</v>
          </cell>
          <cell r="B406" t="str">
            <v>DISTRIBUCION</v>
          </cell>
          <cell r="C406">
            <v>-15921252.384</v>
          </cell>
          <cell r="D406">
            <v>3349421.6736599999</v>
          </cell>
          <cell r="E406">
            <v>6843617.4960000003</v>
          </cell>
          <cell r="F406">
            <v>-19415448.20634</v>
          </cell>
          <cell r="I406">
            <v>-3494195.8223400004</v>
          </cell>
        </row>
        <row r="407">
          <cell r="A407">
            <v>43151901</v>
          </cell>
          <cell r="B407" t="str">
            <v>SISTEMA TRANSMISION NACIONAL (STN)</v>
          </cell>
          <cell r="C407">
            <v>-3134376.1639999999</v>
          </cell>
          <cell r="D407">
            <v>2385498.37</v>
          </cell>
          <cell r="E407">
            <v>383749.03600000002</v>
          </cell>
          <cell r="F407">
            <v>-1132626.83</v>
          </cell>
          <cell r="I407">
            <v>2001749.334</v>
          </cell>
        </row>
        <row r="408">
          <cell r="A408">
            <v>43151902</v>
          </cell>
          <cell r="B408" t="str">
            <v>SISTEMA TRANSMISION REGIONAL (STR)</v>
          </cell>
          <cell r="C408">
            <v>-9907454.3910000008</v>
          </cell>
          <cell r="D408">
            <v>190774.429</v>
          </cell>
          <cell r="E408">
            <v>4965925.4309999999</v>
          </cell>
          <cell r="F408">
            <v>-14682605.392999999</v>
          </cell>
          <cell r="I408">
            <v>-4775151.0020000003</v>
          </cell>
        </row>
        <row r="409">
          <cell r="A409">
            <v>43151903</v>
          </cell>
          <cell r="B409" t="str">
            <v>SISTEMA DISTRIBUCION LOCAL (SDL) NIVEL I</v>
          </cell>
          <cell r="C409">
            <v>-2054065.9010000001</v>
          </cell>
          <cell r="D409">
            <v>356128.967</v>
          </cell>
          <cell r="E409">
            <v>763700.55500000005</v>
          </cell>
          <cell r="F409">
            <v>-2461637.4890000001</v>
          </cell>
          <cell r="I409">
            <v>-407571.58800000005</v>
          </cell>
        </row>
        <row r="410">
          <cell r="A410">
            <v>43151907</v>
          </cell>
          <cell r="B410" t="str">
            <v>OTROS SERVICIOS DE ENERGIA DISTRIBUCION</v>
          </cell>
          <cell r="C410">
            <v>-862111.59100000001</v>
          </cell>
          <cell r="D410">
            <v>304575.66266000003</v>
          </cell>
          <cell r="E410">
            <v>713303.00199999998</v>
          </cell>
          <cell r="F410">
            <v>-1270838.93034</v>
          </cell>
          <cell r="I410">
            <v>-408727.33933999995</v>
          </cell>
        </row>
        <row r="411">
          <cell r="A411">
            <v>43151908</v>
          </cell>
          <cell r="B411" t="str">
            <v>COMPENSACIONES DES - FES</v>
          </cell>
          <cell r="C411">
            <v>162492.90599999999</v>
          </cell>
          <cell r="D411">
            <v>112444.245</v>
          </cell>
          <cell r="E411">
            <v>0</v>
          </cell>
          <cell r="F411">
            <v>274937.15100000001</v>
          </cell>
          <cell r="I411">
            <v>112444.245</v>
          </cell>
        </row>
        <row r="412">
          <cell r="A412">
            <v>43151910</v>
          </cell>
          <cell r="B412" t="str">
            <v>INGRESOS POR MEDICIONES</v>
          </cell>
          <cell r="C412">
            <v>-27082.799999999999</v>
          </cell>
          <cell r="D412">
            <v>0</v>
          </cell>
          <cell r="E412">
            <v>4845</v>
          </cell>
          <cell r="F412">
            <v>-31927.8</v>
          </cell>
          <cell r="I412">
            <v>-4845</v>
          </cell>
        </row>
        <row r="413">
          <cell r="A413">
            <v>43151911</v>
          </cell>
          <cell r="B413" t="str">
            <v>INGRESOS POR OBRAS DE TERCEROS</v>
          </cell>
          <cell r="C413">
            <v>-98654.442999999999</v>
          </cell>
          <cell r="D413">
            <v>0</v>
          </cell>
          <cell r="E413">
            <v>12094.472</v>
          </cell>
          <cell r="F413">
            <v>-110748.91499999999</v>
          </cell>
          <cell r="I413">
            <v>-12094.472</v>
          </cell>
        </row>
        <row r="414">
          <cell r="A414">
            <v>431520</v>
          </cell>
          <cell r="B414" t="str">
            <v>COMERCIALIZACION</v>
          </cell>
          <cell r="C414">
            <v>-141677071.171</v>
          </cell>
          <cell r="D414">
            <v>10754224.414000001</v>
          </cell>
          <cell r="E414">
            <v>42202981.592</v>
          </cell>
          <cell r="F414">
            <v>-173125828.34900001</v>
          </cell>
          <cell r="I414">
            <v>-31448757.177999999</v>
          </cell>
        </row>
        <row r="415">
          <cell r="A415">
            <v>43152001</v>
          </cell>
          <cell r="B415" t="str">
            <v>MERCADO REGULADO</v>
          </cell>
          <cell r="C415">
            <v>-117316332.26989</v>
          </cell>
          <cell r="D415">
            <v>6915935.9179999996</v>
          </cell>
          <cell r="E415">
            <v>33693114.674999997</v>
          </cell>
          <cell r="F415">
            <v>-144093511.02689001</v>
          </cell>
          <cell r="I415">
            <v>-26777178.756999999</v>
          </cell>
        </row>
        <row r="416">
          <cell r="A416">
            <v>4315200101</v>
          </cell>
          <cell r="B416" t="str">
            <v>RESIDENCIAL</v>
          </cell>
          <cell r="C416">
            <v>-84625803.336999997</v>
          </cell>
          <cell r="D416">
            <v>5177258.8969999999</v>
          </cell>
          <cell r="E416">
            <v>24049589.748</v>
          </cell>
          <cell r="F416">
            <v>-103498134.18799999</v>
          </cell>
          <cell r="I416">
            <v>-18872330.851</v>
          </cell>
        </row>
        <row r="417">
          <cell r="A417">
            <v>4315200102</v>
          </cell>
          <cell r="B417" t="str">
            <v>COMERCIAL</v>
          </cell>
          <cell r="C417">
            <v>-22984575.959349997</v>
          </cell>
          <cell r="D417">
            <v>1082287.7290000001</v>
          </cell>
          <cell r="E417">
            <v>6461356.9869999997</v>
          </cell>
          <cell r="F417">
            <v>-28363645.217349999</v>
          </cell>
          <cell r="I417">
            <v>-5379069.2579999994</v>
          </cell>
        </row>
        <row r="418">
          <cell r="A418">
            <v>4315200103</v>
          </cell>
          <cell r="B418" t="str">
            <v>INDUSTRIAL</v>
          </cell>
          <cell r="C418">
            <v>-4236762.5765800001</v>
          </cell>
          <cell r="D418">
            <v>371110.788</v>
          </cell>
          <cell r="E418">
            <v>1487248.9380000001</v>
          </cell>
          <cell r="F418">
            <v>-5352900.7265799996</v>
          </cell>
          <cell r="I418">
            <v>-1116138.1500000001</v>
          </cell>
        </row>
        <row r="419">
          <cell r="A419">
            <v>4315200104</v>
          </cell>
          <cell r="B419" t="str">
            <v>OFICIAL</v>
          </cell>
          <cell r="C419">
            <v>-5147287.7739599999</v>
          </cell>
          <cell r="D419">
            <v>174948.54</v>
          </cell>
          <cell r="E419">
            <v>1472770.6680000001</v>
          </cell>
          <cell r="F419">
            <v>-6445109.9019600004</v>
          </cell>
          <cell r="I419">
            <v>-1297822.128</v>
          </cell>
        </row>
        <row r="420">
          <cell r="A420">
            <v>4315200105</v>
          </cell>
          <cell r="B420" t="str">
            <v>PROVISIONALES</v>
          </cell>
          <cell r="C420">
            <v>-238531.345</v>
          </cell>
          <cell r="D420">
            <v>27030.941999999999</v>
          </cell>
          <cell r="E420">
            <v>191775.45199999999</v>
          </cell>
          <cell r="F420">
            <v>-403275.85499999998</v>
          </cell>
          <cell r="I420">
            <v>-164744.50999999998</v>
          </cell>
        </row>
        <row r="421">
          <cell r="A421">
            <v>4315200106</v>
          </cell>
          <cell r="B421" t="str">
            <v>VENTA ENERGIA EN BOLSA MERCADO REGULADO</v>
          </cell>
          <cell r="C421">
            <v>-83371.278000000006</v>
          </cell>
          <cell r="D421">
            <v>83299.021999999997</v>
          </cell>
          <cell r="E421">
            <v>30372.882000000001</v>
          </cell>
          <cell r="F421">
            <v>-30445.137999999999</v>
          </cell>
          <cell r="I421">
            <v>52926.14</v>
          </cell>
        </row>
        <row r="422">
          <cell r="A422">
            <v>43152002</v>
          </cell>
          <cell r="B422" t="str">
            <v>ALUMBRADO PUBLICO</v>
          </cell>
          <cell r="C422">
            <v>-37839.671999999999</v>
          </cell>
          <cell r="D422">
            <v>9534.7999999999993</v>
          </cell>
          <cell r="E422">
            <v>10807.111000000001</v>
          </cell>
          <cell r="F422">
            <v>-39111.983</v>
          </cell>
          <cell r="I422">
            <v>-1272.3110000000015</v>
          </cell>
        </row>
        <row r="423">
          <cell r="A423">
            <v>43152003</v>
          </cell>
          <cell r="B423" t="str">
            <v>MERCADO NO REGULADO</v>
          </cell>
          <cell r="C423">
            <v>-19001566.85311</v>
          </cell>
          <cell r="D423">
            <v>3803902.46</v>
          </cell>
          <cell r="E423">
            <v>7719595.4199999999</v>
          </cell>
          <cell r="F423">
            <v>-22917259.813110001</v>
          </cell>
          <cell r="I423">
            <v>-3915692.96</v>
          </cell>
        </row>
        <row r="424">
          <cell r="A424">
            <v>4315200301</v>
          </cell>
          <cell r="B424" t="str">
            <v>ALUMBRADO PUBLICO</v>
          </cell>
          <cell r="C424">
            <v>-6571138.108</v>
          </cell>
          <cell r="D424">
            <v>1335310.9990000001</v>
          </cell>
          <cell r="E424">
            <v>2743332.824</v>
          </cell>
          <cell r="F424">
            <v>-7979159.9330000002</v>
          </cell>
          <cell r="I424">
            <v>-1408021.825</v>
          </cell>
        </row>
        <row r="425">
          <cell r="A425">
            <v>4315200302</v>
          </cell>
          <cell r="B425" t="str">
            <v>COMERCIAL</v>
          </cell>
          <cell r="C425">
            <v>-2208335.0286500002</v>
          </cell>
          <cell r="D425">
            <v>363609.08500000002</v>
          </cell>
          <cell r="E425">
            <v>920812.50800000003</v>
          </cell>
          <cell r="F425">
            <v>-2765538.4516500002</v>
          </cell>
          <cell r="I425">
            <v>-557203.42299999995</v>
          </cell>
        </row>
        <row r="426">
          <cell r="A426">
            <v>4315200303</v>
          </cell>
          <cell r="B426" t="str">
            <v>INDUSTRIAL</v>
          </cell>
          <cell r="C426">
            <v>-9207949.2774199992</v>
          </cell>
          <cell r="D426">
            <v>1915962.88</v>
          </cell>
          <cell r="E426">
            <v>3619212.0520000001</v>
          </cell>
          <cell r="F426">
            <v>-10911198.449419999</v>
          </cell>
          <cell r="I426">
            <v>-1703249.1720000003</v>
          </cell>
        </row>
        <row r="427">
          <cell r="A427">
            <v>4315200304</v>
          </cell>
          <cell r="B427" t="str">
            <v>OFICIAL</v>
          </cell>
          <cell r="C427">
            <v>-1014144.43904</v>
          </cell>
          <cell r="D427">
            <v>189019.49600000001</v>
          </cell>
          <cell r="E427">
            <v>436238.03600000002</v>
          </cell>
          <cell r="F427">
            <v>-1261362.9790399999</v>
          </cell>
          <cell r="I427">
            <v>-247218.54</v>
          </cell>
        </row>
        <row r="428">
          <cell r="A428">
            <v>43152004</v>
          </cell>
          <cell r="B428" t="str">
            <v>VENTAS ENERGIA EN BOLSA</v>
          </cell>
          <cell r="C428">
            <v>-313318.39799999999</v>
          </cell>
          <cell r="D428">
            <v>1913.7639999999999</v>
          </cell>
          <cell r="E428">
            <v>28870.564999999999</v>
          </cell>
          <cell r="F428">
            <v>-340275.19900000002</v>
          </cell>
          <cell r="I428">
            <v>-26956.800999999999</v>
          </cell>
        </row>
        <row r="429">
          <cell r="A429">
            <v>43152005</v>
          </cell>
          <cell r="B429" t="str">
            <v>INSTALACIONES</v>
          </cell>
          <cell r="C429">
            <v>-493761.005</v>
          </cell>
          <cell r="D429">
            <v>6136.4579999999996</v>
          </cell>
          <cell r="E429">
            <v>77578.417000000001</v>
          </cell>
          <cell r="F429">
            <v>-565202.96400000004</v>
          </cell>
          <cell r="I429">
            <v>-71441.959000000003</v>
          </cell>
        </row>
        <row r="430">
          <cell r="A430">
            <v>43152006</v>
          </cell>
          <cell r="B430" t="str">
            <v>RECONEXIONES</v>
          </cell>
          <cell r="C430">
            <v>-350264.80099999998</v>
          </cell>
          <cell r="D430">
            <v>12604.552</v>
          </cell>
          <cell r="E430">
            <v>80379.027000000002</v>
          </cell>
          <cell r="F430">
            <v>-418039.27600000001</v>
          </cell>
          <cell r="I430">
            <v>-67774.475000000006</v>
          </cell>
        </row>
        <row r="431">
          <cell r="A431">
            <v>4315200601</v>
          </cell>
          <cell r="B431" t="str">
            <v>RESIDENCIAL</v>
          </cell>
          <cell r="C431">
            <v>-317385.90299999999</v>
          </cell>
          <cell r="D431">
            <v>1261.123</v>
          </cell>
          <cell r="E431">
            <v>63066.885000000002</v>
          </cell>
          <cell r="F431">
            <v>-379191.66499999998</v>
          </cell>
          <cell r="I431">
            <v>-61805.762000000002</v>
          </cell>
        </row>
        <row r="432">
          <cell r="A432">
            <v>4315200602</v>
          </cell>
          <cell r="B432" t="str">
            <v>COMERCIAL</v>
          </cell>
          <cell r="C432">
            <v>-30422.565999999999</v>
          </cell>
          <cell r="D432">
            <v>28.126000000000001</v>
          </cell>
          <cell r="E432">
            <v>5504.634</v>
          </cell>
          <cell r="F432">
            <v>-35899.074000000001</v>
          </cell>
          <cell r="I432">
            <v>-5476.5079999999998</v>
          </cell>
        </row>
        <row r="433">
          <cell r="A433">
            <v>4315200603</v>
          </cell>
          <cell r="B433" t="str">
            <v>INDUSTRIAL</v>
          </cell>
          <cell r="C433">
            <v>-773.46500000000003</v>
          </cell>
          <cell r="D433">
            <v>11301.24</v>
          </cell>
          <cell r="E433">
            <v>11540.311</v>
          </cell>
          <cell r="F433">
            <v>-1012.5359999999999</v>
          </cell>
          <cell r="I433">
            <v>-239.07099999999991</v>
          </cell>
        </row>
        <row r="434">
          <cell r="A434">
            <v>4315200604</v>
          </cell>
          <cell r="B434" t="str">
            <v>OFICIAL</v>
          </cell>
          <cell r="C434">
            <v>-1682.867</v>
          </cell>
          <cell r="D434">
            <v>14.063000000000001</v>
          </cell>
          <cell r="E434">
            <v>267.197</v>
          </cell>
          <cell r="F434">
            <v>-1936.001</v>
          </cell>
          <cell r="I434">
            <v>-253.13400000000001</v>
          </cell>
        </row>
        <row r="435">
          <cell r="A435">
            <v>43152007</v>
          </cell>
          <cell r="B435" t="str">
            <v>OTROS SERVICIOS DE ENERGIA COMERCIALIZAC</v>
          </cell>
          <cell r="C435">
            <v>-3894096.1359999999</v>
          </cell>
          <cell r="D435">
            <v>3473.221</v>
          </cell>
          <cell r="E435">
            <v>560674.027</v>
          </cell>
          <cell r="F435">
            <v>-4451296.9419999998</v>
          </cell>
          <cell r="I435">
            <v>-557200.80599999998</v>
          </cell>
        </row>
        <row r="436">
          <cell r="A436">
            <v>4315200702</v>
          </cell>
          <cell r="B436" t="str">
            <v>SANCIONES Y MULTAS</v>
          </cell>
          <cell r="C436">
            <v>-195716.399</v>
          </cell>
          <cell r="D436">
            <v>1462.45</v>
          </cell>
          <cell r="E436">
            <v>43113.262000000002</v>
          </cell>
          <cell r="F436">
            <v>-237367.21100000001</v>
          </cell>
          <cell r="I436">
            <v>-41650.812000000005</v>
          </cell>
        </row>
        <row r="437">
          <cell r="A437">
            <v>4315200703</v>
          </cell>
          <cell r="B437" t="str">
            <v>SERVICIOS DE FACTURACION Y RECAUDO</v>
          </cell>
          <cell r="C437">
            <v>-2000406.8759999999</v>
          </cell>
          <cell r="D437">
            <v>0</v>
          </cell>
          <cell r="E437">
            <v>380494.63400000002</v>
          </cell>
          <cell r="F437">
            <v>-2380901.5099999998</v>
          </cell>
          <cell r="I437">
            <v>-380494.63400000002</v>
          </cell>
        </row>
        <row r="438">
          <cell r="A438">
            <v>4315200705</v>
          </cell>
          <cell r="B438" t="str">
            <v>SERVICIOS ESPECIALIZADOS COMERCIALIZACIO</v>
          </cell>
          <cell r="C438">
            <v>-1616874.801</v>
          </cell>
          <cell r="D438">
            <v>2010.771</v>
          </cell>
          <cell r="E438">
            <v>131842.00700000001</v>
          </cell>
          <cell r="F438">
            <v>-1746706.037</v>
          </cell>
          <cell r="I438">
            <v>-129831.23600000002</v>
          </cell>
        </row>
        <row r="439">
          <cell r="A439">
            <v>4315200706</v>
          </cell>
          <cell r="B439" t="str">
            <v>PROGRAMA LAS AHORRADORAS VENTA BOMBILLOS</v>
          </cell>
          <cell r="C439">
            <v>-81098.06</v>
          </cell>
          <cell r="D439">
            <v>0</v>
          </cell>
          <cell r="E439">
            <v>5224.1239999999998</v>
          </cell>
          <cell r="F439">
            <v>-86322.183999999994</v>
          </cell>
          <cell r="I439">
            <v>-5224.1239999999998</v>
          </cell>
        </row>
        <row r="440">
          <cell r="A440">
            <v>43152009</v>
          </cell>
          <cell r="B440" t="str">
            <v>RECUPERACION DE PERDIDAS</v>
          </cell>
          <cell r="C440">
            <v>-269892.03600000002</v>
          </cell>
          <cell r="D440">
            <v>723.24099999999999</v>
          </cell>
          <cell r="E440">
            <v>31962.35</v>
          </cell>
          <cell r="F440">
            <v>-301131.14500000002</v>
          </cell>
          <cell r="I440">
            <v>-31239.108999999997</v>
          </cell>
        </row>
        <row r="441">
          <cell r="A441">
            <v>4315200901</v>
          </cell>
          <cell r="B441" t="str">
            <v>RESIDENCIAL</v>
          </cell>
          <cell r="C441">
            <v>-137564.94500000001</v>
          </cell>
          <cell r="D441">
            <v>388.08600000000001</v>
          </cell>
          <cell r="E441">
            <v>7646.8459999999995</v>
          </cell>
          <cell r="F441">
            <v>-144823.70499999999</v>
          </cell>
          <cell r="I441">
            <v>-7258.7599999999993</v>
          </cell>
        </row>
        <row r="442">
          <cell r="A442">
            <v>4315200902</v>
          </cell>
          <cell r="B442" t="str">
            <v>COMERCIAL</v>
          </cell>
          <cell r="C442">
            <v>-127809.74400000001</v>
          </cell>
          <cell r="D442">
            <v>335.15499999999997</v>
          </cell>
          <cell r="E442">
            <v>24315.504000000001</v>
          </cell>
          <cell r="F442">
            <v>-151790.09299999999</v>
          </cell>
          <cell r="I442">
            <v>-23980.349000000002</v>
          </cell>
        </row>
        <row r="443">
          <cell r="A443">
            <v>4315200903</v>
          </cell>
          <cell r="B443" t="str">
            <v>INDUSTRIAL</v>
          </cell>
          <cell r="C443">
            <v>-4517.3469999999998</v>
          </cell>
          <cell r="D443">
            <v>0</v>
          </cell>
          <cell r="E443">
            <v>0</v>
          </cell>
          <cell r="F443">
            <v>-4517.3469999999998</v>
          </cell>
          <cell r="I443">
            <v>0</v>
          </cell>
        </row>
        <row r="444">
          <cell r="A444">
            <v>48</v>
          </cell>
          <cell r="B444" t="str">
            <v>OTROS INGRESOS</v>
          </cell>
          <cell r="C444">
            <v>-4320001.9285900006</v>
          </cell>
          <cell r="D444">
            <v>123149.78732999999</v>
          </cell>
          <cell r="E444">
            <v>6753225.8313599993</v>
          </cell>
          <cell r="F444">
            <v>-10950077.972620001</v>
          </cell>
          <cell r="I444">
            <v>-6630076.0440299995</v>
          </cell>
        </row>
        <row r="445">
          <cell r="A445">
            <v>4805</v>
          </cell>
          <cell r="B445" t="str">
            <v>FINANCIEROS</v>
          </cell>
          <cell r="C445">
            <v>-3449302.96655</v>
          </cell>
          <cell r="D445">
            <v>118163.602</v>
          </cell>
          <cell r="E445">
            <v>894283.70888000005</v>
          </cell>
          <cell r="F445">
            <v>-4225423.0734299999</v>
          </cell>
          <cell r="I445">
            <v>-776120.10688000009</v>
          </cell>
        </row>
        <row r="446">
          <cell r="A446">
            <v>480504</v>
          </cell>
          <cell r="B446" t="str">
            <v>INTERESES DEUDORES EMPLEADOS</v>
          </cell>
          <cell r="C446">
            <v>-157594.66</v>
          </cell>
          <cell r="D446">
            <v>0</v>
          </cell>
          <cell r="E446">
            <v>39730.845999999998</v>
          </cell>
          <cell r="F446">
            <v>-197325.50599999999</v>
          </cell>
          <cell r="I446">
            <v>-39730.845999999998</v>
          </cell>
        </row>
        <row r="447">
          <cell r="A447">
            <v>480513</v>
          </cell>
          <cell r="B447" t="str">
            <v>INTERESES POR SERVICIOS DE ENERGIA</v>
          </cell>
          <cell r="C447">
            <v>-1061676.8400000001</v>
          </cell>
          <cell r="D447">
            <v>118163.584</v>
          </cell>
          <cell r="E447">
            <v>329826.61800000002</v>
          </cell>
          <cell r="F447">
            <v>-1273339.8740000001</v>
          </cell>
          <cell r="I447">
            <v>-211663.03400000001</v>
          </cell>
        </row>
        <row r="448">
          <cell r="A448">
            <v>480522</v>
          </cell>
          <cell r="B448" t="str">
            <v>INTERESES POR DEPOSITOS EN INSTITUCIONES</v>
          </cell>
          <cell r="C448">
            <v>-823191.86790999991</v>
          </cell>
          <cell r="D448">
            <v>0</v>
          </cell>
          <cell r="E448">
            <v>142670.17660000001</v>
          </cell>
          <cell r="F448">
            <v>-965862.04451000004</v>
          </cell>
          <cell r="I448">
            <v>-142670.17660000001</v>
          </cell>
        </row>
        <row r="449">
          <cell r="A449">
            <v>480527</v>
          </cell>
          <cell r="B449" t="str">
            <v>DIVIDENDOS Y PARTICIPACIONES</v>
          </cell>
          <cell r="C449">
            <v>-4639.2376399999994</v>
          </cell>
          <cell r="D449">
            <v>0</v>
          </cell>
          <cell r="E449">
            <v>21.094000000000001</v>
          </cell>
          <cell r="F449">
            <v>-4660.3316399999994</v>
          </cell>
          <cell r="I449">
            <v>-21.094000000000001</v>
          </cell>
        </row>
        <row r="450">
          <cell r="A450">
            <v>480572</v>
          </cell>
          <cell r="B450" t="str">
            <v>UTILIDAD EN DERECHOS EN FIDEICOMISO</v>
          </cell>
          <cell r="C450">
            <v>0</v>
          </cell>
          <cell r="D450">
            <v>0</v>
          </cell>
          <cell r="E450">
            <v>73081.916280000005</v>
          </cell>
          <cell r="F450">
            <v>-73081.916280000005</v>
          </cell>
          <cell r="I450">
            <v>-73081.916280000005</v>
          </cell>
        </row>
        <row r="451">
          <cell r="A451">
            <v>480590</v>
          </cell>
          <cell r="B451" t="str">
            <v>OTROS INGRESOS FINANCIEROS</v>
          </cell>
          <cell r="C451">
            <v>-1402200.361</v>
          </cell>
          <cell r="D451">
            <v>1.7999999999999999E-2</v>
          </cell>
          <cell r="E451">
            <v>308953.05800000002</v>
          </cell>
          <cell r="F451">
            <v>-1711153.4010000001</v>
          </cell>
          <cell r="I451">
            <v>-308953.04000000004</v>
          </cell>
        </row>
        <row r="452">
          <cell r="A452">
            <v>48059001</v>
          </cell>
          <cell r="B452" t="str">
            <v>COMISIONES POR PRONTO PAGO</v>
          </cell>
          <cell r="C452">
            <v>-70930.260999999999</v>
          </cell>
          <cell r="D452">
            <v>1.7999999999999999E-2</v>
          </cell>
          <cell r="E452">
            <v>27574.366000000002</v>
          </cell>
          <cell r="F452">
            <v>-98504.608999999997</v>
          </cell>
          <cell r="I452">
            <v>-27574.348000000002</v>
          </cell>
        </row>
        <row r="453">
          <cell r="A453">
            <v>48059002</v>
          </cell>
          <cell r="B453" t="str">
            <v>DESCUENTOS COMERCIALES</v>
          </cell>
          <cell r="C453">
            <v>-1651</v>
          </cell>
          <cell r="D453">
            <v>0</v>
          </cell>
          <cell r="E453">
            <v>0</v>
          </cell>
          <cell r="F453">
            <v>-1651</v>
          </cell>
          <cell r="I453">
            <v>0</v>
          </cell>
        </row>
        <row r="454">
          <cell r="A454">
            <v>48059003</v>
          </cell>
          <cell r="B454" t="str">
            <v>COMISIONESX SERVICIO DE FACTURACION Y RE</v>
          </cell>
          <cell r="C454">
            <v>-1310945.5689999999</v>
          </cell>
          <cell r="D454">
            <v>0</v>
          </cell>
          <cell r="E454">
            <v>277553.96299999999</v>
          </cell>
          <cell r="F454">
            <v>-1588499.5319999999</v>
          </cell>
          <cell r="I454">
            <v>-277553.96299999999</v>
          </cell>
        </row>
        <row r="455">
          <cell r="A455">
            <v>48059005</v>
          </cell>
          <cell r="B455" t="str">
            <v>INTERESES X ANTICIPOS ENTREGADOS A TERCEROS</v>
          </cell>
          <cell r="C455">
            <v>-18673.530999999999</v>
          </cell>
          <cell r="D455">
            <v>0</v>
          </cell>
          <cell r="E455">
            <v>3824.7289999999998</v>
          </cell>
          <cell r="F455">
            <v>-22498.26</v>
          </cell>
          <cell r="I455">
            <v>-3824.7289999999998</v>
          </cell>
        </row>
        <row r="456">
          <cell r="A456">
            <v>4808</v>
          </cell>
          <cell r="B456" t="str">
            <v>OTROS INGRESOS ORDINARIOS</v>
          </cell>
          <cell r="C456">
            <v>-120343.255</v>
          </cell>
          <cell r="D456">
            <v>0</v>
          </cell>
          <cell r="E456">
            <v>9012.3680000000004</v>
          </cell>
          <cell r="F456">
            <v>-129355.62300000001</v>
          </cell>
          <cell r="I456">
            <v>-9012.3680000000004</v>
          </cell>
        </row>
        <row r="457">
          <cell r="A457">
            <v>480802</v>
          </cell>
          <cell r="B457" t="str">
            <v>VENTA DE PLIEGOS</v>
          </cell>
          <cell r="C457">
            <v>-18484.400000000001</v>
          </cell>
          <cell r="D457">
            <v>0</v>
          </cell>
          <cell r="E457">
            <v>4100</v>
          </cell>
          <cell r="F457">
            <v>-22584.400000000001</v>
          </cell>
          <cell r="I457">
            <v>-4100</v>
          </cell>
        </row>
        <row r="458">
          <cell r="A458">
            <v>480803</v>
          </cell>
          <cell r="B458" t="str">
            <v>CUOTAS PARTES DE PENSIONES</v>
          </cell>
          <cell r="C458">
            <v>-100105.79700000001</v>
          </cell>
          <cell r="D458">
            <v>0</v>
          </cell>
          <cell r="E458">
            <v>4722.3500000000004</v>
          </cell>
          <cell r="F458">
            <v>-104828.147</v>
          </cell>
          <cell r="I458">
            <v>-4722.3500000000004</v>
          </cell>
        </row>
        <row r="459">
          <cell r="A459">
            <v>480817</v>
          </cell>
          <cell r="B459" t="str">
            <v>ARRENDAMIENTOS</v>
          </cell>
          <cell r="C459">
            <v>-1753.058</v>
          </cell>
          <cell r="D459">
            <v>0</v>
          </cell>
          <cell r="E459">
            <v>190.018</v>
          </cell>
          <cell r="F459">
            <v>-1943.076</v>
          </cell>
          <cell r="I459">
            <v>-190.018</v>
          </cell>
        </row>
        <row r="460">
          <cell r="A460">
            <v>4810</v>
          </cell>
          <cell r="B460" t="str">
            <v>EXTRAORDINARIOS</v>
          </cell>
          <cell r="C460">
            <v>-750355.70704000001</v>
          </cell>
          <cell r="D460">
            <v>4986.1853300000002</v>
          </cell>
          <cell r="E460">
            <v>5849929.7544799997</v>
          </cell>
          <cell r="F460">
            <v>-6595299.2761899997</v>
          </cell>
          <cell r="I460">
            <v>-5844943.5691499999</v>
          </cell>
        </row>
        <row r="461">
          <cell r="A461">
            <v>481007</v>
          </cell>
          <cell r="B461" t="str">
            <v>SOBRANTES</v>
          </cell>
          <cell r="C461">
            <v>-3731.3831700000001</v>
          </cell>
          <cell r="D461">
            <v>2.93933</v>
          </cell>
          <cell r="E461">
            <v>9.4941300000000002</v>
          </cell>
          <cell r="F461">
            <v>-3737.93797</v>
          </cell>
          <cell r="I461">
            <v>-6.5548000000000002</v>
          </cell>
        </row>
        <row r="462">
          <cell r="A462">
            <v>481008</v>
          </cell>
          <cell r="B462" t="str">
            <v>RECUPERACIONES</v>
          </cell>
          <cell r="C462">
            <v>-506146.69774000003</v>
          </cell>
          <cell r="D462">
            <v>0</v>
          </cell>
          <cell r="E462">
            <v>5638411.1944700005</v>
          </cell>
          <cell r="F462">
            <v>-6144557.8922100002</v>
          </cell>
          <cell r="I462">
            <v>-5638411.1944700005</v>
          </cell>
        </row>
        <row r="463">
          <cell r="A463">
            <v>481047</v>
          </cell>
          <cell r="B463" t="str">
            <v>APROVECHAMIENTOS</v>
          </cell>
          <cell r="C463">
            <v>-165510.33300000001</v>
          </cell>
          <cell r="D463">
            <v>0</v>
          </cell>
          <cell r="E463">
            <v>7479.049</v>
          </cell>
          <cell r="F463">
            <v>-172989.38200000001</v>
          </cell>
          <cell r="I463">
            <v>-7479.049</v>
          </cell>
        </row>
        <row r="464">
          <cell r="A464">
            <v>48104701</v>
          </cell>
          <cell r="B464" t="str">
            <v>VENTA DE MATERIAL INSERVIBLE O DE RECICL</v>
          </cell>
          <cell r="C464">
            <v>-165510.33300000001</v>
          </cell>
          <cell r="D464">
            <v>0</v>
          </cell>
          <cell r="E464">
            <v>7479.049</v>
          </cell>
          <cell r="F464">
            <v>-172989.38200000001</v>
          </cell>
          <cell r="I464">
            <v>-7479.049</v>
          </cell>
        </row>
        <row r="465">
          <cell r="A465">
            <v>481049</v>
          </cell>
          <cell r="B465" t="str">
            <v>INDEMNIZACIONES</v>
          </cell>
          <cell r="C465">
            <v>-2474.9939900000004</v>
          </cell>
          <cell r="D465">
            <v>0</v>
          </cell>
          <cell r="E465">
            <v>201948.01438000001</v>
          </cell>
          <cell r="F465">
            <v>-204423.00837</v>
          </cell>
          <cell r="I465">
            <v>-201948.01438000001</v>
          </cell>
        </row>
        <row r="466">
          <cell r="A466">
            <v>481090</v>
          </cell>
          <cell r="B466" t="str">
            <v>OTROS INGRESOS EXTRAORDINARIOS</v>
          </cell>
          <cell r="C466">
            <v>-72492.299140000003</v>
          </cell>
          <cell r="D466">
            <v>4983.2460000000001</v>
          </cell>
          <cell r="E466">
            <v>2082.0025000000001</v>
          </cell>
          <cell r="F466">
            <v>-69591.055640000006</v>
          </cell>
          <cell r="I466">
            <v>2901.2435</v>
          </cell>
        </row>
        <row r="467">
          <cell r="A467">
            <v>5</v>
          </cell>
          <cell r="B467" t="str">
            <v>GASTOS</v>
          </cell>
          <cell r="C467">
            <v>32780231.133619998</v>
          </cell>
          <cell r="D467">
            <v>9090628.2539500017</v>
          </cell>
          <cell r="E467">
            <v>2527516.2074799999</v>
          </cell>
          <cell r="F467">
            <v>39343343.180089995</v>
          </cell>
          <cell r="I467">
            <v>6563112.0464700013</v>
          </cell>
        </row>
        <row r="468">
          <cell r="A468">
            <v>51</v>
          </cell>
          <cell r="B468" t="str">
            <v>DE ADMINISTRACION</v>
          </cell>
          <cell r="C468">
            <v>25719131.15831</v>
          </cell>
          <cell r="D468">
            <v>5387064.1431899993</v>
          </cell>
          <cell r="E468">
            <v>97137.78224</v>
          </cell>
          <cell r="F468">
            <v>31009057.519259997</v>
          </cell>
          <cell r="I468">
            <v>5289926.3609499997</v>
          </cell>
        </row>
        <row r="469">
          <cell r="A469">
            <v>5101</v>
          </cell>
          <cell r="B469" t="str">
            <v>SUELDOS Y SALARIOS</v>
          </cell>
          <cell r="C469">
            <v>3726182.2801300003</v>
          </cell>
          <cell r="D469">
            <v>794339.46386000002</v>
          </cell>
          <cell r="E469">
            <v>0</v>
          </cell>
          <cell r="F469">
            <v>4520521.7439899994</v>
          </cell>
          <cell r="I469">
            <v>794339.46386000002</v>
          </cell>
        </row>
        <row r="470">
          <cell r="A470">
            <v>510101</v>
          </cell>
          <cell r="B470" t="str">
            <v>SUELDOS DEL PERSONAL</v>
          </cell>
          <cell r="C470">
            <v>909837.07700000005</v>
          </cell>
          <cell r="D470">
            <v>210244.29500000001</v>
          </cell>
          <cell r="E470">
            <v>0</v>
          </cell>
          <cell r="F470">
            <v>1120081.372</v>
          </cell>
          <cell r="I470">
            <v>210244.29500000001</v>
          </cell>
        </row>
        <row r="471">
          <cell r="A471">
            <v>510103</v>
          </cell>
          <cell r="B471" t="str">
            <v>HORAS EXTRAS Y FESTIVOS</v>
          </cell>
          <cell r="C471">
            <v>1731.011</v>
          </cell>
          <cell r="D471">
            <v>382.27800000000002</v>
          </cell>
          <cell r="E471">
            <v>0</v>
          </cell>
          <cell r="F471">
            <v>2113.2890000000002</v>
          </cell>
          <cell r="I471">
            <v>382.27800000000002</v>
          </cell>
        </row>
        <row r="472">
          <cell r="A472">
            <v>510105</v>
          </cell>
          <cell r="B472" t="str">
            <v>GASTOS DE REPRESENTACION</v>
          </cell>
          <cell r="C472">
            <v>47154.307000000001</v>
          </cell>
          <cell r="D472">
            <v>3328.3829999999998</v>
          </cell>
          <cell r="E472">
            <v>0</v>
          </cell>
          <cell r="F472">
            <v>50482.69</v>
          </cell>
          <cell r="I472">
            <v>3328.3829999999998</v>
          </cell>
        </row>
        <row r="473">
          <cell r="A473">
            <v>510113</v>
          </cell>
          <cell r="B473" t="str">
            <v>PRIMA DE VACACIONES</v>
          </cell>
          <cell r="C473">
            <v>114327.666</v>
          </cell>
          <cell r="D473">
            <v>27102.813999999998</v>
          </cell>
          <cell r="E473">
            <v>0</v>
          </cell>
          <cell r="F473">
            <v>141430.48000000001</v>
          </cell>
          <cell r="I473">
            <v>27102.813999999998</v>
          </cell>
        </row>
        <row r="474">
          <cell r="A474">
            <v>510117</v>
          </cell>
          <cell r="B474" t="str">
            <v>VACACIONES</v>
          </cell>
          <cell r="C474">
            <v>114327.666</v>
          </cell>
          <cell r="D474">
            <v>27102.813999999998</v>
          </cell>
          <cell r="E474">
            <v>0</v>
          </cell>
          <cell r="F474">
            <v>141430.48000000001</v>
          </cell>
          <cell r="I474">
            <v>27102.813999999998</v>
          </cell>
        </row>
        <row r="475">
          <cell r="A475">
            <v>510119</v>
          </cell>
          <cell r="B475" t="str">
            <v>BONIFICACIONES</v>
          </cell>
          <cell r="C475">
            <v>126237.54700000001</v>
          </cell>
          <cell r="D475">
            <v>26708.589</v>
          </cell>
          <cell r="E475">
            <v>0</v>
          </cell>
          <cell r="F475">
            <v>152946.136</v>
          </cell>
          <cell r="I475">
            <v>26708.589</v>
          </cell>
        </row>
        <row r="476">
          <cell r="A476">
            <v>510123</v>
          </cell>
          <cell r="B476" t="str">
            <v>AUXILIO DE TRANSPORTE</v>
          </cell>
          <cell r="C476">
            <v>7933.04</v>
          </cell>
          <cell r="D476">
            <v>1221.1199999999999</v>
          </cell>
          <cell r="E476">
            <v>0</v>
          </cell>
          <cell r="F476">
            <v>9154.16</v>
          </cell>
          <cell r="I476">
            <v>1221.1199999999999</v>
          </cell>
        </row>
        <row r="477">
          <cell r="A477">
            <v>510124</v>
          </cell>
          <cell r="B477" t="str">
            <v>CESANTIAS</v>
          </cell>
          <cell r="C477">
            <v>285819.17599999998</v>
          </cell>
          <cell r="D477">
            <v>67757.038</v>
          </cell>
          <cell r="E477">
            <v>0</v>
          </cell>
          <cell r="F477">
            <v>353576.21399999998</v>
          </cell>
          <cell r="I477">
            <v>67757.038</v>
          </cell>
        </row>
        <row r="478">
          <cell r="A478">
            <v>510125</v>
          </cell>
          <cell r="B478" t="str">
            <v>INTERESES A LAS CESANTIAS</v>
          </cell>
          <cell r="C478">
            <v>76259.138999999996</v>
          </cell>
          <cell r="D478">
            <v>18068.54</v>
          </cell>
          <cell r="E478">
            <v>0</v>
          </cell>
          <cell r="F478">
            <v>94327.679000000004</v>
          </cell>
          <cell r="I478">
            <v>18068.54</v>
          </cell>
        </row>
        <row r="479">
          <cell r="A479">
            <v>510130</v>
          </cell>
          <cell r="B479" t="str">
            <v>CAPACITACION BIENESTAR SOCIAL Y ESTIMULO</v>
          </cell>
          <cell r="C479">
            <v>459183.614</v>
          </cell>
          <cell r="D479">
            <v>97477.028999999995</v>
          </cell>
          <cell r="E479">
            <v>0</v>
          </cell>
          <cell r="F479">
            <v>556660.64300000004</v>
          </cell>
          <cell r="I479">
            <v>97477.028999999995</v>
          </cell>
        </row>
        <row r="480">
          <cell r="A480">
            <v>51013001</v>
          </cell>
          <cell r="B480" t="str">
            <v>CAPACITACION</v>
          </cell>
          <cell r="C480">
            <v>356046.24900000001</v>
          </cell>
          <cell r="D480">
            <v>38393.656999999999</v>
          </cell>
          <cell r="E480">
            <v>0</v>
          </cell>
          <cell r="F480">
            <v>394439.90600000002</v>
          </cell>
          <cell r="I480">
            <v>38393.656999999999</v>
          </cell>
        </row>
        <row r="481">
          <cell r="A481">
            <v>51013002</v>
          </cell>
          <cell r="B481" t="str">
            <v>BIENESTAR SOCIAL</v>
          </cell>
          <cell r="C481">
            <v>103137.36500000001</v>
          </cell>
          <cell r="D481">
            <v>59083.372000000003</v>
          </cell>
          <cell r="E481">
            <v>0</v>
          </cell>
          <cell r="F481">
            <v>162220.73699999999</v>
          </cell>
          <cell r="I481">
            <v>59083.372000000003</v>
          </cell>
        </row>
        <row r="482">
          <cell r="A482">
            <v>510131</v>
          </cell>
          <cell r="B482" t="str">
            <v>DOTACION Y SUMINISTRO A TRABAJADORES</v>
          </cell>
          <cell r="C482">
            <v>55020.170130000006</v>
          </cell>
          <cell r="D482">
            <v>215.97186000000002</v>
          </cell>
          <cell r="E482">
            <v>0</v>
          </cell>
          <cell r="F482">
            <v>55236.141990000004</v>
          </cell>
          <cell r="I482">
            <v>215.97186000000002</v>
          </cell>
        </row>
        <row r="483">
          <cell r="A483">
            <v>510133</v>
          </cell>
          <cell r="B483" t="str">
            <v>GASTOS DEPORTIVOS Y DE RECREACION</v>
          </cell>
          <cell r="C483">
            <v>2956.1640000000002</v>
          </cell>
          <cell r="D483">
            <v>2000</v>
          </cell>
          <cell r="E483">
            <v>0</v>
          </cell>
          <cell r="F483">
            <v>4956.1639999999998</v>
          </cell>
          <cell r="I483">
            <v>2000</v>
          </cell>
        </row>
        <row r="484">
          <cell r="A484">
            <v>510145</v>
          </cell>
          <cell r="B484" t="str">
            <v>SALARIO INTEGRAL</v>
          </cell>
          <cell r="C484">
            <v>32582.332999999999</v>
          </cell>
          <cell r="D484">
            <v>13925.6</v>
          </cell>
          <cell r="E484">
            <v>0</v>
          </cell>
          <cell r="F484">
            <v>46507.932999999997</v>
          </cell>
          <cell r="I484">
            <v>13925.6</v>
          </cell>
        </row>
        <row r="485">
          <cell r="A485">
            <v>510146</v>
          </cell>
          <cell r="B485" t="str">
            <v>CONTRATOS DE PERSONAL TEMPORAL</v>
          </cell>
          <cell r="C485">
            <v>538530.30900000001</v>
          </cell>
          <cell r="D485">
            <v>115164.815</v>
          </cell>
          <cell r="E485">
            <v>0</v>
          </cell>
          <cell r="F485">
            <v>653695.12399999995</v>
          </cell>
          <cell r="I485">
            <v>115164.815</v>
          </cell>
        </row>
        <row r="486">
          <cell r="A486">
            <v>510147</v>
          </cell>
          <cell r="B486" t="str">
            <v>VIATICOS EMPLEADOS</v>
          </cell>
          <cell r="C486">
            <v>111629.71799999999</v>
          </cell>
          <cell r="D486">
            <v>3784.5430000000001</v>
          </cell>
          <cell r="E486">
            <v>0</v>
          </cell>
          <cell r="F486">
            <v>115414.261</v>
          </cell>
          <cell r="I486">
            <v>3784.5430000000001</v>
          </cell>
        </row>
        <row r="487">
          <cell r="A487">
            <v>510148</v>
          </cell>
          <cell r="B487" t="str">
            <v>GASTOS DE VIAJE EMPLEADOS</v>
          </cell>
          <cell r="C487">
            <v>133251.00599999999</v>
          </cell>
          <cell r="D487">
            <v>15880.55</v>
          </cell>
          <cell r="E487">
            <v>0</v>
          </cell>
          <cell r="F487">
            <v>149131.55600000001</v>
          </cell>
          <cell r="I487">
            <v>15880.55</v>
          </cell>
        </row>
        <row r="488">
          <cell r="A488">
            <v>510152</v>
          </cell>
          <cell r="B488" t="str">
            <v>PRIMA DE SERVICIOS</v>
          </cell>
          <cell r="C488">
            <v>200073.41800000001</v>
          </cell>
          <cell r="D488">
            <v>47429.925000000003</v>
          </cell>
          <cell r="E488">
            <v>0</v>
          </cell>
          <cell r="F488">
            <v>247503.34299999999</v>
          </cell>
          <cell r="I488">
            <v>47429.925000000003</v>
          </cell>
        </row>
        <row r="489">
          <cell r="A489">
            <v>510160</v>
          </cell>
          <cell r="B489" t="str">
            <v>SUBSIDIO DE ALIMENTACION</v>
          </cell>
          <cell r="C489">
            <v>160.69499999999999</v>
          </cell>
          <cell r="D489">
            <v>60.459000000000003</v>
          </cell>
          <cell r="E489">
            <v>0</v>
          </cell>
          <cell r="F489">
            <v>221.154</v>
          </cell>
          <cell r="I489">
            <v>60.459000000000003</v>
          </cell>
        </row>
        <row r="490">
          <cell r="A490">
            <v>510164</v>
          </cell>
          <cell r="B490" t="str">
            <v>OTRAS PRIMAS</v>
          </cell>
          <cell r="C490">
            <v>400146.83600000001</v>
          </cell>
          <cell r="D490">
            <v>94859.85</v>
          </cell>
          <cell r="E490">
            <v>0</v>
          </cell>
          <cell r="F490">
            <v>495006.68599999999</v>
          </cell>
          <cell r="I490">
            <v>94859.85</v>
          </cell>
        </row>
        <row r="491">
          <cell r="A491">
            <v>51016402</v>
          </cell>
          <cell r="B491" t="str">
            <v>PRIMA DE CARESTIA</v>
          </cell>
          <cell r="C491">
            <v>200073.41800000001</v>
          </cell>
          <cell r="D491">
            <v>47429.925000000003</v>
          </cell>
          <cell r="E491">
            <v>0</v>
          </cell>
          <cell r="F491">
            <v>247503.34299999999</v>
          </cell>
          <cell r="I491">
            <v>47429.925000000003</v>
          </cell>
        </row>
        <row r="492">
          <cell r="A492">
            <v>51016403</v>
          </cell>
          <cell r="B492" t="str">
            <v>PRIMA DE ANTIGUEDAD</v>
          </cell>
          <cell r="C492">
            <v>200073.41800000001</v>
          </cell>
          <cell r="D492">
            <v>47429.925000000003</v>
          </cell>
          <cell r="E492">
            <v>0</v>
          </cell>
          <cell r="F492">
            <v>247503.34299999999</v>
          </cell>
          <cell r="I492">
            <v>47429.925000000003</v>
          </cell>
        </row>
        <row r="493">
          <cell r="A493">
            <v>510170</v>
          </cell>
          <cell r="B493" t="str">
            <v>GASTOS DE APOYO A ESTUDIANTES</v>
          </cell>
          <cell r="C493">
            <v>0</v>
          </cell>
          <cell r="D493">
            <v>0</v>
          </cell>
          <cell r="E493">
            <v>0</v>
          </cell>
          <cell r="F493">
            <v>0</v>
          </cell>
          <cell r="I493">
            <v>0</v>
          </cell>
        </row>
        <row r="494">
          <cell r="A494">
            <v>510190</v>
          </cell>
          <cell r="B494" t="str">
            <v>OTROS SUELDOS Y SALARIOS</v>
          </cell>
          <cell r="C494">
            <v>109021.38800000001</v>
          </cell>
          <cell r="D494">
            <v>21624.85</v>
          </cell>
          <cell r="E494">
            <v>0</v>
          </cell>
          <cell r="F494">
            <v>130646.238</v>
          </cell>
          <cell r="I494">
            <v>21624.85</v>
          </cell>
        </row>
        <row r="495">
          <cell r="A495">
            <v>5102</v>
          </cell>
          <cell r="B495" t="str">
            <v>CONTRIBUCIONES IMPUTADAS</v>
          </cell>
          <cell r="C495">
            <v>15322464.643999999</v>
          </cell>
          <cell r="D495">
            <v>3064762.929</v>
          </cell>
          <cell r="E495">
            <v>0</v>
          </cell>
          <cell r="F495">
            <v>18387227.572999999</v>
          </cell>
          <cell r="I495">
            <v>3064762.929</v>
          </cell>
        </row>
        <row r="496">
          <cell r="A496">
            <v>510204</v>
          </cell>
          <cell r="B496" t="str">
            <v>GASTOS MEDICOS Y DROGAS</v>
          </cell>
          <cell r="C496">
            <v>2150</v>
          </cell>
          <cell r="D496">
            <v>700</v>
          </cell>
          <cell r="E496">
            <v>0</v>
          </cell>
          <cell r="F496">
            <v>2850</v>
          </cell>
          <cell r="I496">
            <v>700</v>
          </cell>
        </row>
        <row r="497">
          <cell r="A497">
            <v>510205</v>
          </cell>
          <cell r="B497" t="str">
            <v>AUXILIOS Y SERVICIOS FUNERARIOS</v>
          </cell>
          <cell r="C497">
            <v>0</v>
          </cell>
          <cell r="D497">
            <v>0</v>
          </cell>
          <cell r="E497">
            <v>0</v>
          </cell>
          <cell r="F497">
            <v>0</v>
          </cell>
          <cell r="I497">
            <v>0</v>
          </cell>
        </row>
        <row r="498">
          <cell r="A498">
            <v>510209</v>
          </cell>
          <cell r="B498" t="str">
            <v>AMORTIZ.CALCULO ACTUARIAL PENSIONES ACTU</v>
          </cell>
          <cell r="C498">
            <v>15320314.643999999</v>
          </cell>
          <cell r="D498">
            <v>3064062.929</v>
          </cell>
          <cell r="E498">
            <v>0</v>
          </cell>
          <cell r="F498">
            <v>18384377.572999999</v>
          </cell>
          <cell r="I498">
            <v>3064062.929</v>
          </cell>
        </row>
        <row r="499">
          <cell r="A499">
            <v>5103</v>
          </cell>
          <cell r="B499" t="str">
            <v>CONTRIBUCIONES EFECTIVAS</v>
          </cell>
          <cell r="C499">
            <v>1878382.43832</v>
          </cell>
          <cell r="D499">
            <v>459643.74197999999</v>
          </cell>
          <cell r="E499">
            <v>0</v>
          </cell>
          <cell r="F499">
            <v>2338026.1803000001</v>
          </cell>
          <cell r="I499">
            <v>459643.74197999999</v>
          </cell>
        </row>
        <row r="500">
          <cell r="A500">
            <v>510301</v>
          </cell>
          <cell r="B500" t="str">
            <v>SEGUROS DE VIDA COLECTIVA</v>
          </cell>
          <cell r="C500">
            <v>12658.89632</v>
          </cell>
          <cell r="D500">
            <v>3161.1019799999999</v>
          </cell>
          <cell r="E500">
            <v>0</v>
          </cell>
          <cell r="F500">
            <v>15819.998300000001</v>
          </cell>
          <cell r="I500">
            <v>3161.1019799999999</v>
          </cell>
        </row>
        <row r="501">
          <cell r="A501">
            <v>510302</v>
          </cell>
          <cell r="B501" t="str">
            <v>APORTES A CAJAS DE COMPENSACION FAMILIAR</v>
          </cell>
          <cell r="C501">
            <v>52418.5</v>
          </cell>
          <cell r="D501">
            <v>24324.799999999999</v>
          </cell>
          <cell r="E501">
            <v>0</v>
          </cell>
          <cell r="F501">
            <v>76743.3</v>
          </cell>
          <cell r="I501">
            <v>24324.799999999999</v>
          </cell>
        </row>
        <row r="502">
          <cell r="A502">
            <v>510303</v>
          </cell>
          <cell r="B502" t="str">
            <v>COTIZACIONES A SEGURIDAD SOCIAL EN SALUD</v>
          </cell>
          <cell r="C502">
            <v>858391.91700000002</v>
          </cell>
          <cell r="D502">
            <v>197724.71299999999</v>
          </cell>
          <cell r="E502">
            <v>0</v>
          </cell>
          <cell r="F502">
            <v>1056116.6299999999</v>
          </cell>
          <cell r="I502">
            <v>197724.71299999999</v>
          </cell>
        </row>
        <row r="503">
          <cell r="A503">
            <v>510304</v>
          </cell>
          <cell r="B503" t="str">
            <v>APORTES SINDICALES</v>
          </cell>
          <cell r="C503">
            <v>5449.4</v>
          </cell>
          <cell r="D503">
            <v>0</v>
          </cell>
          <cell r="E503">
            <v>0</v>
          </cell>
          <cell r="F503">
            <v>5449.4</v>
          </cell>
          <cell r="I503">
            <v>0</v>
          </cell>
        </row>
        <row r="504">
          <cell r="A504">
            <v>510305</v>
          </cell>
          <cell r="B504" t="str">
            <v>COTIZACIONES A RIESGOS PROFESIONALES</v>
          </cell>
          <cell r="C504">
            <v>8064.2619999999997</v>
          </cell>
          <cell r="D504">
            <v>3634.4369999999999</v>
          </cell>
          <cell r="E504">
            <v>0</v>
          </cell>
          <cell r="F504">
            <v>11698.699000000001</v>
          </cell>
          <cell r="I504">
            <v>3634.4369999999999</v>
          </cell>
        </row>
        <row r="505">
          <cell r="A505">
            <v>510307</v>
          </cell>
          <cell r="B505" t="str">
            <v>COTIZACIONES A ENTIDADES PROMOTORAS DE P</v>
          </cell>
          <cell r="C505">
            <v>941399.46299999999</v>
          </cell>
          <cell r="D505">
            <v>230798.69</v>
          </cell>
          <cell r="E505">
            <v>0</v>
          </cell>
          <cell r="F505">
            <v>1172198.1529999999</v>
          </cell>
          <cell r="I505">
            <v>230798.69</v>
          </cell>
        </row>
        <row r="506">
          <cell r="A506">
            <v>5104</v>
          </cell>
          <cell r="B506" t="str">
            <v>APORTES SOBRE LA NOMINA</v>
          </cell>
          <cell r="C506">
            <v>65524.160000000003</v>
          </cell>
          <cell r="D506">
            <v>30404.9</v>
          </cell>
          <cell r="E506">
            <v>0</v>
          </cell>
          <cell r="F506">
            <v>95929.06</v>
          </cell>
          <cell r="I506">
            <v>30404.9</v>
          </cell>
        </row>
        <row r="507">
          <cell r="A507">
            <v>510401</v>
          </cell>
          <cell r="B507" t="str">
            <v>APORTES AL ICBF</v>
          </cell>
          <cell r="C507">
            <v>39312.019999999997</v>
          </cell>
          <cell r="D507">
            <v>18241.8</v>
          </cell>
          <cell r="E507">
            <v>0</v>
          </cell>
          <cell r="F507">
            <v>57553.82</v>
          </cell>
          <cell r="I507">
            <v>18241.8</v>
          </cell>
        </row>
        <row r="508">
          <cell r="A508">
            <v>510402</v>
          </cell>
          <cell r="B508" t="str">
            <v>APORTES AL SENA</v>
          </cell>
          <cell r="C508">
            <v>26212.14</v>
          </cell>
          <cell r="D508">
            <v>12163.1</v>
          </cell>
          <cell r="E508">
            <v>0</v>
          </cell>
          <cell r="F508">
            <v>38375.24</v>
          </cell>
          <cell r="I508">
            <v>12163.1</v>
          </cell>
        </row>
        <row r="509">
          <cell r="A509">
            <v>5111</v>
          </cell>
          <cell r="B509" t="str">
            <v>GENERALES</v>
          </cell>
          <cell r="C509">
            <v>3261458.2731999997</v>
          </cell>
          <cell r="D509">
            <v>785586.91120000009</v>
          </cell>
          <cell r="E509">
            <v>91912.480540000004</v>
          </cell>
          <cell r="F509">
            <v>3955132.7038600002</v>
          </cell>
          <cell r="I509">
            <v>693674.43066000007</v>
          </cell>
        </row>
        <row r="510">
          <cell r="A510">
            <v>511111</v>
          </cell>
          <cell r="B510" t="str">
            <v>COMISIONES Y HONORARIOS</v>
          </cell>
          <cell r="C510">
            <v>748805.01459999999</v>
          </cell>
          <cell r="D510">
            <v>195981.97700000001</v>
          </cell>
          <cell r="E510">
            <v>0</v>
          </cell>
          <cell r="F510">
            <v>944786.99160000007</v>
          </cell>
          <cell r="I510">
            <v>195981.97700000001</v>
          </cell>
        </row>
        <row r="511">
          <cell r="A511">
            <v>51111101</v>
          </cell>
          <cell r="B511" t="str">
            <v>COMISIONES Y HONORARIOS EN GENERAL</v>
          </cell>
          <cell r="C511">
            <v>735950.61459999997</v>
          </cell>
          <cell r="D511">
            <v>189554.777</v>
          </cell>
          <cell r="E511">
            <v>0</v>
          </cell>
          <cell r="F511">
            <v>925505.39159999997</v>
          </cell>
          <cell r="I511">
            <v>189554.777</v>
          </cell>
        </row>
        <row r="512">
          <cell r="A512">
            <v>51111102</v>
          </cell>
          <cell r="B512" t="str">
            <v>HONORARIOS MIEMBROS JUNTA DIRECTIVA</v>
          </cell>
          <cell r="C512">
            <v>12854.4</v>
          </cell>
          <cell r="D512">
            <v>6427.2</v>
          </cell>
          <cell r="E512">
            <v>0</v>
          </cell>
          <cell r="F512">
            <v>19281.599999999999</v>
          </cell>
          <cell r="I512">
            <v>6427.2</v>
          </cell>
        </row>
        <row r="513">
          <cell r="A513">
            <v>511113</v>
          </cell>
          <cell r="B513" t="str">
            <v>VIGILANCIA Y SEGURIDAD</v>
          </cell>
          <cell r="C513">
            <v>156048.03599999999</v>
          </cell>
          <cell r="D513">
            <v>82589.101999999999</v>
          </cell>
          <cell r="E513">
            <v>0</v>
          </cell>
          <cell r="F513">
            <v>238637.13800000001</v>
          </cell>
          <cell r="I513">
            <v>82589.101999999999</v>
          </cell>
        </row>
        <row r="514">
          <cell r="A514">
            <v>511114</v>
          </cell>
          <cell r="B514" t="str">
            <v>MATERIALES Y SUMINISTROS</v>
          </cell>
          <cell r="C514">
            <v>6971.4687899999999</v>
          </cell>
          <cell r="D514">
            <v>6568.3631799999994</v>
          </cell>
          <cell r="E514">
            <v>4851.8201799999997</v>
          </cell>
          <cell r="F514">
            <v>8688.0117899999987</v>
          </cell>
          <cell r="I514">
            <v>1716.5429999999997</v>
          </cell>
        </row>
        <row r="515">
          <cell r="A515">
            <v>51111401</v>
          </cell>
          <cell r="B515" t="str">
            <v>MATERIALES ELECTRICOS</v>
          </cell>
          <cell r="C515">
            <v>2803.99</v>
          </cell>
          <cell r="D515">
            <v>15.002000000000001</v>
          </cell>
          <cell r="E515">
            <v>0</v>
          </cell>
          <cell r="F515">
            <v>2818.9920000000002</v>
          </cell>
          <cell r="I515">
            <v>15.002000000000001</v>
          </cell>
        </row>
        <row r="516">
          <cell r="A516">
            <v>51111402</v>
          </cell>
          <cell r="B516" t="str">
            <v>ELEMENTOS DEVOLUTIVOS</v>
          </cell>
          <cell r="C516">
            <v>181.33979000000002</v>
          </cell>
          <cell r="D516">
            <v>4278.8201799999997</v>
          </cell>
          <cell r="E516">
            <v>4278.8201799999997</v>
          </cell>
          <cell r="F516">
            <v>181.33979000000002</v>
          </cell>
          <cell r="I516">
            <v>0</v>
          </cell>
        </row>
        <row r="517">
          <cell r="A517">
            <v>51111403</v>
          </cell>
          <cell r="B517" t="str">
            <v>MATERIALES VARIOS</v>
          </cell>
          <cell r="C517">
            <v>645.12900000000002</v>
          </cell>
          <cell r="D517">
            <v>185.376</v>
          </cell>
          <cell r="E517">
            <v>0</v>
          </cell>
          <cell r="F517">
            <v>830.505</v>
          </cell>
          <cell r="I517">
            <v>185.376</v>
          </cell>
        </row>
        <row r="518">
          <cell r="A518">
            <v>51111490</v>
          </cell>
          <cell r="B518" t="str">
            <v>OTROS MATERIALES</v>
          </cell>
          <cell r="C518">
            <v>3341.01</v>
          </cell>
          <cell r="D518">
            <v>2089.165</v>
          </cell>
          <cell r="E518">
            <v>573</v>
          </cell>
          <cell r="F518">
            <v>4857.1750000000002</v>
          </cell>
          <cell r="I518">
            <v>1516.165</v>
          </cell>
        </row>
        <row r="519">
          <cell r="A519">
            <v>511115</v>
          </cell>
          <cell r="B519" t="str">
            <v>MANTENIMIENTO</v>
          </cell>
          <cell r="C519">
            <v>805875.15823000006</v>
          </cell>
          <cell r="D519">
            <v>225470.902</v>
          </cell>
          <cell r="E519">
            <v>64.459999999999994</v>
          </cell>
          <cell r="F519">
            <v>1031281.60023</v>
          </cell>
          <cell r="I519">
            <v>225406.44200000001</v>
          </cell>
        </row>
        <row r="520">
          <cell r="A520">
            <v>51111501</v>
          </cell>
          <cell r="B520" t="str">
            <v>MANTENIMIENTO DE EDIFICACIONES</v>
          </cell>
          <cell r="C520">
            <v>13125.155000000001</v>
          </cell>
          <cell r="D520">
            <v>1354.694</v>
          </cell>
          <cell r="E520">
            <v>64.459999999999994</v>
          </cell>
          <cell r="F520">
            <v>14415.388999999999</v>
          </cell>
          <cell r="I520">
            <v>1290.2339999999999</v>
          </cell>
        </row>
        <row r="521">
          <cell r="A521">
            <v>51111502</v>
          </cell>
          <cell r="B521" t="str">
            <v>MANTENIMIENTO DE MUEBLES Y EQUIPOS DE OF</v>
          </cell>
          <cell r="C521">
            <v>12431.75</v>
          </cell>
          <cell r="D521">
            <v>6911.7</v>
          </cell>
          <cell r="E521">
            <v>0</v>
          </cell>
          <cell r="F521">
            <v>19343.45</v>
          </cell>
          <cell r="I521">
            <v>6911.7</v>
          </cell>
        </row>
        <row r="522">
          <cell r="A522">
            <v>51111503</v>
          </cell>
          <cell r="B522" t="str">
            <v>MANTENIMIENTO DE VEHICULOS</v>
          </cell>
          <cell r="C522">
            <v>2302.99802</v>
          </cell>
          <cell r="D522">
            <v>274.983</v>
          </cell>
          <cell r="E522">
            <v>0</v>
          </cell>
          <cell r="F522">
            <v>2577.9810200000002</v>
          </cell>
          <cell r="I522">
            <v>274.983</v>
          </cell>
        </row>
        <row r="523">
          <cell r="A523">
            <v>5111150301</v>
          </cell>
          <cell r="B523" t="str">
            <v>LLANTAS Y NEUMATICOS</v>
          </cell>
          <cell r="C523">
            <v>2302.99802</v>
          </cell>
          <cell r="D523">
            <v>0</v>
          </cell>
          <cell r="E523">
            <v>0</v>
          </cell>
          <cell r="F523">
            <v>2302.99802</v>
          </cell>
          <cell r="I523">
            <v>0</v>
          </cell>
        </row>
        <row r="524">
          <cell r="A524">
            <v>5111150303</v>
          </cell>
          <cell r="B524" t="str">
            <v>LAVADO Y ENGRASE</v>
          </cell>
          <cell r="C524">
            <v>0</v>
          </cell>
          <cell r="D524">
            <v>274.983</v>
          </cell>
          <cell r="E524">
            <v>0</v>
          </cell>
          <cell r="F524">
            <v>274.983</v>
          </cell>
          <cell r="I524">
            <v>274.983</v>
          </cell>
        </row>
        <row r="525">
          <cell r="A525">
            <v>51111504</v>
          </cell>
          <cell r="B525" t="str">
            <v>MANTENIMIENTO DE EQUIPOS DE COMPUTACION</v>
          </cell>
          <cell r="C525">
            <v>215262.62221</v>
          </cell>
          <cell r="D525">
            <v>3591.087</v>
          </cell>
          <cell r="E525">
            <v>0</v>
          </cell>
          <cell r="F525">
            <v>218853.70921</v>
          </cell>
          <cell r="I525">
            <v>3591.087</v>
          </cell>
        </row>
        <row r="526">
          <cell r="A526">
            <v>51111505</v>
          </cell>
          <cell r="B526" t="str">
            <v>MANTENIMIENTO DEL SOFTWARE</v>
          </cell>
          <cell r="C526">
            <v>562752.63300000003</v>
          </cell>
          <cell r="D526">
            <v>213338.43799999999</v>
          </cell>
          <cell r="E526">
            <v>0</v>
          </cell>
          <cell r="F526">
            <v>776091.071</v>
          </cell>
          <cell r="I526">
            <v>213338.43799999999</v>
          </cell>
        </row>
        <row r="527">
          <cell r="A527">
            <v>511116</v>
          </cell>
          <cell r="B527" t="str">
            <v>REPARACIONES</v>
          </cell>
          <cell r="C527">
            <v>38613.406999999999</v>
          </cell>
          <cell r="D527">
            <v>10179.485000000001</v>
          </cell>
          <cell r="E527">
            <v>124.983</v>
          </cell>
          <cell r="F527">
            <v>48667.909</v>
          </cell>
          <cell r="I527">
            <v>10054.502</v>
          </cell>
        </row>
        <row r="528">
          <cell r="A528">
            <v>51111601</v>
          </cell>
          <cell r="B528" t="str">
            <v>REPARACION DE EDIFICACIONES</v>
          </cell>
          <cell r="C528">
            <v>35362.936000000002</v>
          </cell>
          <cell r="D528">
            <v>10179.485000000001</v>
          </cell>
          <cell r="E528">
            <v>0</v>
          </cell>
          <cell r="F528">
            <v>45542.421000000002</v>
          </cell>
          <cell r="I528">
            <v>10179.485000000001</v>
          </cell>
        </row>
        <row r="529">
          <cell r="A529">
            <v>51111603</v>
          </cell>
          <cell r="B529" t="str">
            <v>REPARACION DE VEHICULOS</v>
          </cell>
          <cell r="C529">
            <v>2324.5450000000001</v>
          </cell>
          <cell r="D529">
            <v>0</v>
          </cell>
          <cell r="E529">
            <v>124.983</v>
          </cell>
          <cell r="F529">
            <v>2199.5619999999999</v>
          </cell>
          <cell r="I529">
            <v>-124.983</v>
          </cell>
        </row>
        <row r="530">
          <cell r="A530">
            <v>51111605</v>
          </cell>
          <cell r="B530" t="str">
            <v>REPUESTOS PARA VEHICULOS</v>
          </cell>
          <cell r="C530">
            <v>925.92600000000004</v>
          </cell>
          <cell r="D530">
            <v>0</v>
          </cell>
          <cell r="E530">
            <v>0</v>
          </cell>
          <cell r="F530">
            <v>925.92600000000004</v>
          </cell>
          <cell r="I530">
            <v>0</v>
          </cell>
        </row>
        <row r="531">
          <cell r="A531">
            <v>511117</v>
          </cell>
          <cell r="B531" t="str">
            <v>SERVICIOS PUBLICOS</v>
          </cell>
          <cell r="C531">
            <v>322394.0307</v>
          </cell>
          <cell r="D531">
            <v>29384.283480000002</v>
          </cell>
          <cell r="E531">
            <v>84987.815000000002</v>
          </cell>
          <cell r="F531">
            <v>266790.49917999998</v>
          </cell>
          <cell r="I531">
            <v>-55603.531520000004</v>
          </cell>
        </row>
        <row r="532">
          <cell r="A532">
            <v>51111701</v>
          </cell>
          <cell r="B532" t="str">
            <v>ACUEDUCTO Y ALCANTARILLADO</v>
          </cell>
          <cell r="C532">
            <v>9777.3950000000004</v>
          </cell>
          <cell r="D532">
            <v>2504.1709999999998</v>
          </cell>
          <cell r="E532">
            <v>0</v>
          </cell>
          <cell r="F532">
            <v>12281.566000000001</v>
          </cell>
          <cell r="I532">
            <v>2504.1709999999998</v>
          </cell>
        </row>
        <row r="533">
          <cell r="A533">
            <v>51111702</v>
          </cell>
          <cell r="B533" t="str">
            <v>ASEO Y RECOLECCION DE RESIDUOS</v>
          </cell>
          <cell r="C533">
            <v>47499.478000000003</v>
          </cell>
          <cell r="D533">
            <v>500.80099999999999</v>
          </cell>
          <cell r="E533">
            <v>44987.815000000002</v>
          </cell>
          <cell r="F533">
            <v>3012.4639999999999</v>
          </cell>
          <cell r="I533">
            <v>-44487.014000000003</v>
          </cell>
        </row>
        <row r="534">
          <cell r="A534">
            <v>51111703</v>
          </cell>
          <cell r="B534" t="str">
            <v>TELECOMUNICACIONES</v>
          </cell>
          <cell r="C534">
            <v>265117.15769999998</v>
          </cell>
          <cell r="D534">
            <v>26379.31148</v>
          </cell>
          <cell r="E534">
            <v>40000</v>
          </cell>
          <cell r="F534">
            <v>251496.46918000001</v>
          </cell>
          <cell r="I534">
            <v>-13620.68852</v>
          </cell>
        </row>
        <row r="535">
          <cell r="A535">
            <v>511118</v>
          </cell>
          <cell r="B535" t="str">
            <v>ARRENDAMIENTOS</v>
          </cell>
          <cell r="C535">
            <v>149485.05499999999</v>
          </cell>
          <cell r="D535">
            <v>28940.863000000001</v>
          </cell>
          <cell r="E535">
            <v>0</v>
          </cell>
          <cell r="F535">
            <v>178425.91800000001</v>
          </cell>
          <cell r="I535">
            <v>28940.863000000001</v>
          </cell>
        </row>
        <row r="536">
          <cell r="A536">
            <v>51111801</v>
          </cell>
          <cell r="B536" t="str">
            <v>ARRENDAMIENTO DE INMUEBLES</v>
          </cell>
          <cell r="C536">
            <v>15272.691000000001</v>
          </cell>
          <cell r="D536">
            <v>0</v>
          </cell>
          <cell r="E536">
            <v>0</v>
          </cell>
          <cell r="F536">
            <v>15272.691000000001</v>
          </cell>
          <cell r="I536">
            <v>0</v>
          </cell>
        </row>
        <row r="537">
          <cell r="A537">
            <v>51111802</v>
          </cell>
          <cell r="B537" t="str">
            <v>ARRENDAMIENTO DE MUEBLES Y EQUIPOS DE OF</v>
          </cell>
          <cell r="C537">
            <v>34730.631000000001</v>
          </cell>
          <cell r="D537">
            <v>1800.385</v>
          </cell>
          <cell r="E537">
            <v>0</v>
          </cell>
          <cell r="F537">
            <v>36531.016000000003</v>
          </cell>
          <cell r="I537">
            <v>1800.385</v>
          </cell>
        </row>
        <row r="538">
          <cell r="A538">
            <v>51111804</v>
          </cell>
          <cell r="B538" t="str">
            <v>ARRENDAMIENTO DE EQUIPOS DE COMPUTACION</v>
          </cell>
          <cell r="C538">
            <v>99481.732999999993</v>
          </cell>
          <cell r="D538">
            <v>27140.477999999999</v>
          </cell>
          <cell r="E538">
            <v>0</v>
          </cell>
          <cell r="F538">
            <v>126622.211</v>
          </cell>
          <cell r="I538">
            <v>27140.477999999999</v>
          </cell>
        </row>
        <row r="539">
          <cell r="A539">
            <v>511119</v>
          </cell>
          <cell r="B539" t="str">
            <v>VIATICOS Y GASTOS DE VIAJE JUNTA DIRECTI</v>
          </cell>
          <cell r="C539">
            <v>23018.055</v>
          </cell>
          <cell r="D539">
            <v>17522.232</v>
          </cell>
          <cell r="E539">
            <v>0</v>
          </cell>
          <cell r="F539">
            <v>40540.286999999997</v>
          </cell>
          <cell r="I539">
            <v>17522.232</v>
          </cell>
        </row>
        <row r="540">
          <cell r="A540">
            <v>511120</v>
          </cell>
          <cell r="B540" t="str">
            <v>PUBLICIDAD Y PROPAGANDA</v>
          </cell>
          <cell r="C540">
            <v>225486.43164</v>
          </cell>
          <cell r="D540">
            <v>2931</v>
          </cell>
          <cell r="E540">
            <v>1098.152</v>
          </cell>
          <cell r="F540">
            <v>227319.27963999999</v>
          </cell>
          <cell r="I540">
            <v>1832.848</v>
          </cell>
        </row>
        <row r="541">
          <cell r="A541">
            <v>511121</v>
          </cell>
          <cell r="B541" t="str">
            <v>IMPRESOS PUBLICACIONES SUSCRIPCIONES Y A</v>
          </cell>
          <cell r="C541">
            <v>127366.07</v>
          </cell>
          <cell r="D541">
            <v>10934.8</v>
          </cell>
          <cell r="E541">
            <v>767.56799999999998</v>
          </cell>
          <cell r="F541">
            <v>137533.302</v>
          </cell>
          <cell r="I541">
            <v>10167.232</v>
          </cell>
        </row>
        <row r="542">
          <cell r="A542">
            <v>511122</v>
          </cell>
          <cell r="B542" t="str">
            <v>FOTOCOPIAS UTILES DE ESCRITORIO Y PAPELE</v>
          </cell>
          <cell r="C542">
            <v>29958.292440000001</v>
          </cell>
          <cell r="D542">
            <v>8897.5979299999999</v>
          </cell>
          <cell r="E542">
            <v>0</v>
          </cell>
          <cell r="F542">
            <v>38855.890369999994</v>
          </cell>
          <cell r="I542">
            <v>8897.5979299999999</v>
          </cell>
        </row>
        <row r="543">
          <cell r="A543">
            <v>511123</v>
          </cell>
          <cell r="B543" t="str">
            <v>COMUNICACIONES Y TRANSPORTES</v>
          </cell>
          <cell r="C543">
            <v>81903.733999999997</v>
          </cell>
          <cell r="D543">
            <v>20489.221000000001</v>
          </cell>
          <cell r="E543">
            <v>0</v>
          </cell>
          <cell r="F543">
            <v>102392.955</v>
          </cell>
          <cell r="I543">
            <v>20489.221000000001</v>
          </cell>
        </row>
        <row r="544">
          <cell r="A544">
            <v>51112301</v>
          </cell>
          <cell r="B544" t="str">
            <v>FLETES Y ACARREOS</v>
          </cell>
          <cell r="C544">
            <v>1131</v>
          </cell>
          <cell r="D544">
            <v>0</v>
          </cell>
          <cell r="E544">
            <v>0</v>
          </cell>
          <cell r="F544">
            <v>1131</v>
          </cell>
          <cell r="I544">
            <v>0</v>
          </cell>
        </row>
        <row r="545">
          <cell r="A545">
            <v>51112302</v>
          </cell>
          <cell r="B545" t="str">
            <v>MENSAJERIA Y ENCOMIENDAS</v>
          </cell>
          <cell r="C545">
            <v>20696.383999999998</v>
          </cell>
          <cell r="D545">
            <v>4254.8450000000003</v>
          </cell>
          <cell r="E545">
            <v>0</v>
          </cell>
          <cell r="F545">
            <v>24951.228999999999</v>
          </cell>
          <cell r="I545">
            <v>4254.8450000000003</v>
          </cell>
        </row>
        <row r="546">
          <cell r="A546">
            <v>51112303</v>
          </cell>
          <cell r="B546" t="str">
            <v>SERVICIO DE TRANSPORTE</v>
          </cell>
          <cell r="C546">
            <v>60076.35</v>
          </cell>
          <cell r="D546">
            <v>16234.376</v>
          </cell>
          <cell r="E546">
            <v>0</v>
          </cell>
          <cell r="F546">
            <v>76310.725999999995</v>
          </cell>
          <cell r="I546">
            <v>16234.376</v>
          </cell>
        </row>
        <row r="547">
          <cell r="A547">
            <v>511125</v>
          </cell>
          <cell r="B547" t="str">
            <v>SEGUROS GENERALES</v>
          </cell>
          <cell r="C547">
            <v>200288.08271000002</v>
          </cell>
          <cell r="D547">
            <v>35968.057850000005</v>
          </cell>
          <cell r="E547">
            <v>0</v>
          </cell>
          <cell r="F547">
            <v>236256.14056</v>
          </cell>
          <cell r="I547">
            <v>35968.057850000005</v>
          </cell>
        </row>
        <row r="548">
          <cell r="A548">
            <v>51112502</v>
          </cell>
          <cell r="B548" t="str">
            <v>SEGUROS DE MANEJO</v>
          </cell>
          <cell r="C548">
            <v>8977.1496099999986</v>
          </cell>
          <cell r="D548">
            <v>2463.0136699999998</v>
          </cell>
          <cell r="E548">
            <v>0</v>
          </cell>
          <cell r="F548">
            <v>11440.163279999999</v>
          </cell>
          <cell r="I548">
            <v>2463.0136699999998</v>
          </cell>
        </row>
        <row r="549">
          <cell r="A549">
            <v>51112503</v>
          </cell>
          <cell r="B549" t="str">
            <v>SEGUROS DE CORRIENTE DEBIL</v>
          </cell>
          <cell r="C549">
            <v>7691.7620999999999</v>
          </cell>
          <cell r="D549">
            <v>0</v>
          </cell>
          <cell r="E549">
            <v>0</v>
          </cell>
          <cell r="F549">
            <v>7691.7620999999999</v>
          </cell>
          <cell r="I549">
            <v>0</v>
          </cell>
        </row>
        <row r="550">
          <cell r="A550">
            <v>51112504</v>
          </cell>
          <cell r="B550" t="str">
            <v>SEGUROS DE INCENDIO</v>
          </cell>
          <cell r="C550">
            <v>47002.469689999998</v>
          </cell>
          <cell r="D550">
            <v>10841.72997</v>
          </cell>
          <cell r="E550">
            <v>0</v>
          </cell>
          <cell r="F550">
            <v>57844.199659999998</v>
          </cell>
          <cell r="I550">
            <v>10841.72997</v>
          </cell>
        </row>
        <row r="551">
          <cell r="A551">
            <v>51112506</v>
          </cell>
          <cell r="B551" t="str">
            <v>SEGUROS DE SUSTRACION Y HURTO</v>
          </cell>
          <cell r="C551">
            <v>1837.88526</v>
          </cell>
          <cell r="D551">
            <v>0</v>
          </cell>
          <cell r="E551">
            <v>0</v>
          </cell>
          <cell r="F551">
            <v>1837.88526</v>
          </cell>
          <cell r="I551">
            <v>0</v>
          </cell>
        </row>
        <row r="552">
          <cell r="A552">
            <v>51112507</v>
          </cell>
          <cell r="B552" t="str">
            <v>SEGUROS DE FLOTA Y EQUIPO DE TRANSPORTE</v>
          </cell>
          <cell r="C552">
            <v>11418.916060000001</v>
          </cell>
          <cell r="D552">
            <v>2285.7736199999999</v>
          </cell>
          <cell r="E552">
            <v>0</v>
          </cell>
          <cell r="F552">
            <v>13704.689679999999</v>
          </cell>
          <cell r="I552">
            <v>2285.7736199999999</v>
          </cell>
        </row>
        <row r="553">
          <cell r="A553">
            <v>51112508</v>
          </cell>
          <cell r="B553" t="str">
            <v>SEGUROS DE RESPONSABILIDAD CIVIL</v>
          </cell>
          <cell r="C553">
            <v>74631.832200000004</v>
          </cell>
          <cell r="D553">
            <v>7582.3864599999997</v>
          </cell>
          <cell r="E553">
            <v>0</v>
          </cell>
          <cell r="F553">
            <v>82214.218659999999</v>
          </cell>
          <cell r="I553">
            <v>7582.3864599999997</v>
          </cell>
        </row>
        <row r="554">
          <cell r="A554">
            <v>51112510</v>
          </cell>
          <cell r="B554" t="str">
            <v>SEGUROS DE DANOS COMBINADOS</v>
          </cell>
          <cell r="C554">
            <v>17683.55113</v>
          </cell>
          <cell r="D554">
            <v>2446.98191</v>
          </cell>
          <cell r="E554">
            <v>0</v>
          </cell>
          <cell r="F554">
            <v>20130.533039999998</v>
          </cell>
          <cell r="I554">
            <v>2446.98191</v>
          </cell>
        </row>
        <row r="555">
          <cell r="A555">
            <v>51112512</v>
          </cell>
          <cell r="B555" t="str">
            <v>SEGUROS DE INFIDELIDAD Y RIESGO FINANCIE</v>
          </cell>
          <cell r="C555">
            <v>31044.516660000001</v>
          </cell>
          <cell r="D555">
            <v>10348.17222</v>
          </cell>
          <cell r="E555">
            <v>0</v>
          </cell>
          <cell r="F555">
            <v>41392.688880000002</v>
          </cell>
          <cell r="I555">
            <v>10348.17222</v>
          </cell>
        </row>
        <row r="556">
          <cell r="A556">
            <v>511133</v>
          </cell>
          <cell r="B556" t="str">
            <v>SEGURIDAD INDUSTRIAL</v>
          </cell>
          <cell r="C556">
            <v>31041.841</v>
          </cell>
          <cell r="D556">
            <v>11830.587</v>
          </cell>
          <cell r="E556">
            <v>0</v>
          </cell>
          <cell r="F556">
            <v>42872.428</v>
          </cell>
          <cell r="I556">
            <v>11830.587</v>
          </cell>
        </row>
        <row r="557">
          <cell r="A557">
            <v>511140</v>
          </cell>
          <cell r="B557" t="str">
            <v>CONTRATOS DE ADMINISTRACION</v>
          </cell>
          <cell r="C557">
            <v>42021</v>
          </cell>
          <cell r="D557">
            <v>14007</v>
          </cell>
          <cell r="E557">
            <v>0</v>
          </cell>
          <cell r="F557">
            <v>56028</v>
          </cell>
          <cell r="I557">
            <v>14007</v>
          </cell>
        </row>
        <row r="558">
          <cell r="A558">
            <v>51114001</v>
          </cell>
          <cell r="B558" t="str">
            <v>CONTRATOS OUTSOURCING</v>
          </cell>
          <cell r="C558">
            <v>42021</v>
          </cell>
          <cell r="D558">
            <v>14007</v>
          </cell>
          <cell r="E558">
            <v>0</v>
          </cell>
          <cell r="F558">
            <v>56028</v>
          </cell>
          <cell r="I558">
            <v>14007</v>
          </cell>
        </row>
        <row r="559">
          <cell r="A559">
            <v>511146</v>
          </cell>
          <cell r="B559" t="str">
            <v>COMBUSTIBLES Y LUBRICANTES</v>
          </cell>
          <cell r="C559">
            <v>4594.6419999999998</v>
          </cell>
          <cell r="D559">
            <v>300</v>
          </cell>
          <cell r="E559">
            <v>0</v>
          </cell>
          <cell r="F559">
            <v>4894.6419999999998</v>
          </cell>
          <cell r="I559">
            <v>300</v>
          </cell>
        </row>
        <row r="560">
          <cell r="A560">
            <v>511149</v>
          </cell>
          <cell r="B560" t="str">
            <v>SERVICIOS DE ASEO Y CAFETERIA</v>
          </cell>
          <cell r="C560">
            <v>16094.834999999999</v>
          </cell>
          <cell r="D560">
            <v>47884.951999999997</v>
          </cell>
          <cell r="E560">
            <v>0</v>
          </cell>
          <cell r="F560">
            <v>63979.786999999997</v>
          </cell>
          <cell r="I560">
            <v>47884.951999999997</v>
          </cell>
        </row>
        <row r="561">
          <cell r="A561">
            <v>511150</v>
          </cell>
          <cell r="B561" t="str">
            <v>PROCESAMIENTO DE INFORMACION</v>
          </cell>
          <cell r="C561">
            <v>39779.11</v>
          </cell>
          <cell r="D561">
            <v>22794.637999999999</v>
          </cell>
          <cell r="E561">
            <v>0</v>
          </cell>
          <cell r="F561">
            <v>62573.748</v>
          </cell>
          <cell r="I561">
            <v>22794.637999999999</v>
          </cell>
        </row>
        <row r="562">
          <cell r="A562">
            <v>511161</v>
          </cell>
          <cell r="B562" t="str">
            <v>RELACIONES PUBLICAS</v>
          </cell>
          <cell r="C562">
            <v>4527.7</v>
          </cell>
          <cell r="D562">
            <v>768.4</v>
          </cell>
          <cell r="E562">
            <v>0</v>
          </cell>
          <cell r="F562">
            <v>5296.1</v>
          </cell>
          <cell r="I562">
            <v>768.4</v>
          </cell>
        </row>
        <row r="563">
          <cell r="A563">
            <v>511164</v>
          </cell>
          <cell r="B563" t="str">
            <v>GASTOS LEGALES</v>
          </cell>
          <cell r="C563">
            <v>174795.23199999999</v>
          </cell>
          <cell r="D563">
            <v>1756.2339999999999</v>
          </cell>
          <cell r="E563">
            <v>0</v>
          </cell>
          <cell r="F563">
            <v>176551.46599999999</v>
          </cell>
          <cell r="I563">
            <v>1756.2339999999999</v>
          </cell>
        </row>
        <row r="564">
          <cell r="A564">
            <v>511190</v>
          </cell>
          <cell r="B564" t="str">
            <v>OTROS GASTOS GENERALES</v>
          </cell>
          <cell r="C564">
            <v>32391.077089999999</v>
          </cell>
          <cell r="D564">
            <v>10387.215759999999</v>
          </cell>
          <cell r="E564">
            <v>17.682359999999999</v>
          </cell>
          <cell r="F564">
            <v>42760.610489999999</v>
          </cell>
          <cell r="I564">
            <v>10369.533399999998</v>
          </cell>
        </row>
        <row r="565">
          <cell r="A565">
            <v>5120</v>
          </cell>
          <cell r="B565" t="str">
            <v>IMPUESTOS CONTRIBUCIONES Y TASAS</v>
          </cell>
          <cell r="C565">
            <v>1465119.3626600001</v>
          </cell>
          <cell r="D565">
            <v>252326.19714999999</v>
          </cell>
          <cell r="E565">
            <v>5225.3017</v>
          </cell>
          <cell r="F565">
            <v>1712220.2581099998</v>
          </cell>
          <cell r="I565">
            <v>247100.89544999998</v>
          </cell>
        </row>
        <row r="566">
          <cell r="A566">
            <v>512001</v>
          </cell>
          <cell r="B566" t="str">
            <v>IMPUESTO PREDIAL</v>
          </cell>
          <cell r="C566">
            <v>15233.688</v>
          </cell>
          <cell r="D566">
            <v>224.48</v>
          </cell>
          <cell r="E566">
            <v>0</v>
          </cell>
          <cell r="F566">
            <v>15458.168</v>
          </cell>
          <cell r="I566">
            <v>224.48</v>
          </cell>
        </row>
        <row r="567">
          <cell r="A567">
            <v>512002</v>
          </cell>
          <cell r="B567" t="str">
            <v>CUOTA DE FISCALIZACION Y AUDITAJE</v>
          </cell>
          <cell r="C567">
            <v>528993.89</v>
          </cell>
          <cell r="D567">
            <v>105798.77800000001</v>
          </cell>
          <cell r="E567">
            <v>0</v>
          </cell>
          <cell r="F567">
            <v>634792.66799999995</v>
          </cell>
          <cell r="I567">
            <v>105798.77800000001</v>
          </cell>
        </row>
        <row r="568">
          <cell r="A568">
            <v>512008</v>
          </cell>
          <cell r="B568" t="str">
            <v>SANCIONES</v>
          </cell>
          <cell r="C568">
            <v>521.35</v>
          </cell>
          <cell r="D568">
            <v>0</v>
          </cell>
          <cell r="E568">
            <v>0</v>
          </cell>
          <cell r="F568">
            <v>521.35</v>
          </cell>
          <cell r="I568">
            <v>0</v>
          </cell>
        </row>
        <row r="569">
          <cell r="A569">
            <v>512009</v>
          </cell>
          <cell r="B569" t="str">
            <v>IMPUESTO DE INDUSTRIA Y COMERCIO</v>
          </cell>
          <cell r="C569">
            <v>5874.3419999999996</v>
          </cell>
          <cell r="D569">
            <v>0</v>
          </cell>
          <cell r="E569">
            <v>0</v>
          </cell>
          <cell r="F569">
            <v>5874.3419999999996</v>
          </cell>
          <cell r="I569">
            <v>0</v>
          </cell>
        </row>
        <row r="570">
          <cell r="A570">
            <v>512023</v>
          </cell>
          <cell r="B570" t="str">
            <v>IMPUESTO AL PATRIMONIO</v>
          </cell>
          <cell r="C570">
            <v>0</v>
          </cell>
          <cell r="D570">
            <v>0</v>
          </cell>
          <cell r="E570">
            <v>0</v>
          </cell>
          <cell r="F570">
            <v>0</v>
          </cell>
          <cell r="I570">
            <v>0</v>
          </cell>
        </row>
        <row r="571">
          <cell r="A571">
            <v>512024</v>
          </cell>
          <cell r="B571" t="str">
            <v>GRAVAMEN A LOS MOVIMIENTOS FINANCIEROS</v>
          </cell>
          <cell r="C571">
            <v>782001.68965999992</v>
          </cell>
          <cell r="D571">
            <v>145429.21493000002</v>
          </cell>
          <cell r="E571">
            <v>5225.3017</v>
          </cell>
          <cell r="F571">
            <v>922205.60288999998</v>
          </cell>
          <cell r="I571">
            <v>140203.91323000001</v>
          </cell>
        </row>
        <row r="572">
          <cell r="A572">
            <v>512026</v>
          </cell>
          <cell r="B572" t="str">
            <v>CONTRIBUCIONES</v>
          </cell>
          <cell r="C572">
            <v>132494.40299999999</v>
          </cell>
          <cell r="D572">
            <v>0</v>
          </cell>
          <cell r="E572">
            <v>0</v>
          </cell>
          <cell r="F572">
            <v>132494.40299999999</v>
          </cell>
          <cell r="I572">
            <v>0</v>
          </cell>
        </row>
        <row r="573">
          <cell r="A573">
            <v>51202602</v>
          </cell>
          <cell r="B573" t="str">
            <v>CONTRIBUCIONES CREG</v>
          </cell>
          <cell r="C573">
            <v>115064.40300000001</v>
          </cell>
          <cell r="D573">
            <v>0</v>
          </cell>
          <cell r="E573">
            <v>0</v>
          </cell>
          <cell r="F573">
            <v>115064.40300000001</v>
          </cell>
          <cell r="I573">
            <v>0</v>
          </cell>
        </row>
        <row r="574">
          <cell r="A574">
            <v>51202604</v>
          </cell>
          <cell r="B574" t="str">
            <v>OTRAS CONTRIBUCIONES</v>
          </cell>
          <cell r="C574">
            <v>17430</v>
          </cell>
          <cell r="D574">
            <v>0</v>
          </cell>
          <cell r="E574">
            <v>0</v>
          </cell>
          <cell r="F574">
            <v>17430</v>
          </cell>
          <cell r="I574">
            <v>0</v>
          </cell>
        </row>
        <row r="575">
          <cell r="A575">
            <v>512090</v>
          </cell>
          <cell r="B575" t="str">
            <v>OTROS IMPUESTOS Y CONTRIBUCIONES</v>
          </cell>
          <cell r="C575">
            <v>0</v>
          </cell>
          <cell r="D575">
            <v>873.72421999999995</v>
          </cell>
          <cell r="E575">
            <v>0</v>
          </cell>
          <cell r="F575">
            <v>873.72421999999995</v>
          </cell>
          <cell r="I575">
            <v>873.72421999999995</v>
          </cell>
        </row>
        <row r="576">
          <cell r="A576">
            <v>53</v>
          </cell>
          <cell r="B576" t="str">
            <v>PROVISIONES DEPRECIACIONES Y AMORTIZACIO</v>
          </cell>
          <cell r="C576">
            <v>4174700.2995000002</v>
          </cell>
          <cell r="D576">
            <v>2807365.7820900003</v>
          </cell>
          <cell r="E576">
            <v>2057230.82128</v>
          </cell>
          <cell r="F576">
            <v>4924835.2603100007</v>
          </cell>
          <cell r="I576">
            <v>750134.96081000031</v>
          </cell>
        </row>
        <row r="577">
          <cell r="A577">
            <v>5302</v>
          </cell>
          <cell r="B577" t="str">
            <v>PROVISION PARA PROTECCION DE INVERSIONES</v>
          </cell>
          <cell r="C577">
            <v>448.90595999999999</v>
          </cell>
          <cell r="D577">
            <v>1309.7025000000001</v>
          </cell>
          <cell r="E577">
            <v>0</v>
          </cell>
          <cell r="F577">
            <v>1758.6084599999999</v>
          </cell>
          <cell r="I577">
            <v>1309.7025000000001</v>
          </cell>
        </row>
        <row r="578">
          <cell r="A578">
            <v>530234</v>
          </cell>
          <cell r="B578" t="str">
            <v>INVERSIONES PATRIMONIALES EN ENTIDADES N</v>
          </cell>
          <cell r="C578">
            <v>448.90595999999999</v>
          </cell>
          <cell r="D578">
            <v>1309.7025000000001</v>
          </cell>
          <cell r="E578">
            <v>0</v>
          </cell>
          <cell r="F578">
            <v>1758.6084599999999</v>
          </cell>
          <cell r="I578">
            <v>1309.7025000000001</v>
          </cell>
        </row>
        <row r="579">
          <cell r="A579">
            <v>5304</v>
          </cell>
          <cell r="B579" t="str">
            <v>PROVISION PARA DEUDORES</v>
          </cell>
          <cell r="C579">
            <v>610238.79457999999</v>
          </cell>
          <cell r="D579">
            <v>208533</v>
          </cell>
          <cell r="E579">
            <v>0</v>
          </cell>
          <cell r="F579">
            <v>818771.79457999999</v>
          </cell>
          <cell r="I579">
            <v>208533</v>
          </cell>
        </row>
        <row r="580">
          <cell r="A580">
            <v>530414</v>
          </cell>
          <cell r="B580" t="str">
            <v>SERVICIO DE ENERGIA</v>
          </cell>
          <cell r="C580">
            <v>610238.79457999999</v>
          </cell>
          <cell r="D580">
            <v>208533</v>
          </cell>
          <cell r="E580">
            <v>0</v>
          </cell>
          <cell r="F580">
            <v>818771.79457999999</v>
          </cell>
          <cell r="I580">
            <v>208533</v>
          </cell>
        </row>
        <row r="581">
          <cell r="A581">
            <v>53041401</v>
          </cell>
          <cell r="B581" t="str">
            <v>PROVISION CUENTAS POR COBRAR ENERGIA</v>
          </cell>
          <cell r="C581">
            <v>383809.64799999999</v>
          </cell>
          <cell r="D581">
            <v>178337</v>
          </cell>
          <cell r="E581">
            <v>0</v>
          </cell>
          <cell r="F581">
            <v>562146.64800000004</v>
          </cell>
          <cell r="I581">
            <v>178337</v>
          </cell>
        </row>
        <row r="582">
          <cell r="A582">
            <v>53041402</v>
          </cell>
          <cell r="B582" t="str">
            <v>PROVISION OTRAS CUENTAS POR COBRAR</v>
          </cell>
          <cell r="C582">
            <v>226429.14658</v>
          </cell>
          <cell r="D582">
            <v>30196</v>
          </cell>
          <cell r="E582">
            <v>0</v>
          </cell>
          <cell r="F582">
            <v>256625.14658</v>
          </cell>
          <cell r="I582">
            <v>30196</v>
          </cell>
        </row>
        <row r="583">
          <cell r="A583">
            <v>5313</v>
          </cell>
          <cell r="B583" t="str">
            <v>PROVISION PARA OBLIGACIONES FISCALES</v>
          </cell>
          <cell r="C583">
            <v>1883812.4897799999</v>
          </cell>
          <cell r="D583">
            <v>2475370.9741999996</v>
          </cell>
          <cell r="E583">
            <v>644524.53720000002</v>
          </cell>
          <cell r="F583">
            <v>3714658.9267800003</v>
          </cell>
          <cell r="I583">
            <v>1830846.4369999995</v>
          </cell>
        </row>
        <row r="584">
          <cell r="A584">
            <v>531301</v>
          </cell>
          <cell r="B584" t="str">
            <v>IMPUESTO DE RENTA Y COMPLEMENTARIOS</v>
          </cell>
          <cell r="C584">
            <v>644524.53720000002</v>
          </cell>
          <cell r="D584">
            <v>2197364.72089</v>
          </cell>
          <cell r="E584">
            <v>644524.53720000002</v>
          </cell>
          <cell r="F584">
            <v>2197364.72089</v>
          </cell>
          <cell r="I584">
            <v>1552840.1836899999</v>
          </cell>
        </row>
        <row r="585">
          <cell r="A585">
            <v>531302</v>
          </cell>
          <cell r="B585" t="str">
            <v>IMPUESTO INDUSTRIA Y COMERCIO</v>
          </cell>
          <cell r="C585">
            <v>1239287.9525799998</v>
          </cell>
          <cell r="D585">
            <v>278006.25331</v>
          </cell>
          <cell r="E585">
            <v>0</v>
          </cell>
          <cell r="F585">
            <v>1517294.2058900001</v>
          </cell>
          <cell r="I585">
            <v>278006.25331</v>
          </cell>
        </row>
        <row r="586">
          <cell r="A586">
            <v>5314</v>
          </cell>
          <cell r="B586" t="str">
            <v>PROVISION PARA CONTINGENCIAS</v>
          </cell>
          <cell r="C586">
            <v>1358786.5805299999</v>
          </cell>
          <cell r="D586">
            <v>0</v>
          </cell>
          <cell r="E586">
            <v>1358786.5805299999</v>
          </cell>
          <cell r="F586">
            <v>0</v>
          </cell>
          <cell r="I586">
            <v>-1358786.5805299999</v>
          </cell>
        </row>
        <row r="587">
          <cell r="A587">
            <v>531401</v>
          </cell>
          <cell r="B587" t="str">
            <v>LITIGIOS Y DEMANDAS</v>
          </cell>
          <cell r="C587">
            <v>1358786.5805299999</v>
          </cell>
          <cell r="D587">
            <v>0</v>
          </cell>
          <cell r="E587">
            <v>1358786.5805299999</v>
          </cell>
          <cell r="F587">
            <v>0</v>
          </cell>
          <cell r="I587">
            <v>-1358786.5805299999</v>
          </cell>
        </row>
        <row r="588">
          <cell r="A588">
            <v>5330</v>
          </cell>
          <cell r="B588" t="str">
            <v>DEPRECIACION DE PROPIEDADES PLANTA Y EQU</v>
          </cell>
          <cell r="C588">
            <v>316484.68111</v>
          </cell>
          <cell r="D588">
            <v>121233.31731</v>
          </cell>
          <cell r="E588">
            <v>53919.703549999998</v>
          </cell>
          <cell r="F588">
            <v>383798.29486999998</v>
          </cell>
          <cell r="I588">
            <v>67313.613760000007</v>
          </cell>
        </row>
        <row r="589">
          <cell r="A589">
            <v>533001</v>
          </cell>
          <cell r="B589" t="str">
            <v>EDIFICACIONES</v>
          </cell>
          <cell r="C589">
            <v>84868.326400000005</v>
          </cell>
          <cell r="D589">
            <v>30586.514500000001</v>
          </cell>
          <cell r="E589">
            <v>14013.14791</v>
          </cell>
          <cell r="F589">
            <v>101441.69299</v>
          </cell>
          <cell r="I589">
            <v>16573.366590000001</v>
          </cell>
        </row>
        <row r="590">
          <cell r="A590">
            <v>533002</v>
          </cell>
          <cell r="B590" t="str">
            <v>PLANTAS DUCTOS Y TUNELES</v>
          </cell>
          <cell r="C590">
            <v>126.51419</v>
          </cell>
          <cell r="D590">
            <v>0</v>
          </cell>
          <cell r="E590">
            <v>126.51419</v>
          </cell>
          <cell r="F590">
            <v>0</v>
          </cell>
          <cell r="I590">
            <v>-126.51419</v>
          </cell>
        </row>
        <row r="591">
          <cell r="A591">
            <v>533003</v>
          </cell>
          <cell r="B591" t="str">
            <v>REDES LINEAS Y CABLES</v>
          </cell>
          <cell r="C591">
            <v>615.96457000000009</v>
          </cell>
          <cell r="D591">
            <v>0</v>
          </cell>
          <cell r="E591">
            <v>615.96457000000009</v>
          </cell>
          <cell r="F591">
            <v>0</v>
          </cell>
          <cell r="I591">
            <v>-615.96457000000009</v>
          </cell>
        </row>
        <row r="592">
          <cell r="A592">
            <v>533004</v>
          </cell>
          <cell r="B592" t="str">
            <v>MAQUINARIA Y EQUIPO</v>
          </cell>
          <cell r="C592">
            <v>3818.8728799999999</v>
          </cell>
          <cell r="D592">
            <v>772.58091999999999</v>
          </cell>
          <cell r="E592">
            <v>0</v>
          </cell>
          <cell r="F592">
            <v>4591.4538000000002</v>
          </cell>
          <cell r="I592">
            <v>772.58091999999999</v>
          </cell>
        </row>
        <row r="593">
          <cell r="A593">
            <v>533006</v>
          </cell>
          <cell r="B593" t="str">
            <v>MUEBLES ENSERES Y EQUIPO DE OFICINA</v>
          </cell>
          <cell r="C593">
            <v>53064.96789</v>
          </cell>
          <cell r="D593">
            <v>13003.422759999999</v>
          </cell>
          <cell r="E593">
            <v>4629.3026500000005</v>
          </cell>
          <cell r="F593">
            <v>61439.088000000003</v>
          </cell>
          <cell r="I593">
            <v>8374.1201099999998</v>
          </cell>
        </row>
        <row r="594">
          <cell r="A594">
            <v>533007</v>
          </cell>
          <cell r="B594" t="str">
            <v>EQUIPO DE COMUNICACION Y COMPUTACION</v>
          </cell>
          <cell r="C594">
            <v>163818.91607000001</v>
          </cell>
          <cell r="D594">
            <v>74980.416639999996</v>
          </cell>
          <cell r="E594">
            <v>34534.774229999995</v>
          </cell>
          <cell r="F594">
            <v>204264.55847999998</v>
          </cell>
          <cell r="I594">
            <v>40445.64241</v>
          </cell>
        </row>
        <row r="595">
          <cell r="A595">
            <v>533008</v>
          </cell>
          <cell r="B595" t="str">
            <v>EQUIPO  DE TRANSPORTE TRACCION Y ELEVACI</v>
          </cell>
          <cell r="C595">
            <v>10171.11911</v>
          </cell>
          <cell r="D595">
            <v>1890.38249</v>
          </cell>
          <cell r="E595">
            <v>0</v>
          </cell>
          <cell r="F595">
            <v>12061.5016</v>
          </cell>
          <cell r="I595">
            <v>1890.38249</v>
          </cell>
        </row>
        <row r="596">
          <cell r="A596">
            <v>5344</v>
          </cell>
          <cell r="B596" t="str">
            <v>AMORTIZACION DE BIENES ENTREGADOS A TERC</v>
          </cell>
          <cell r="C596">
            <v>4928.8475399999998</v>
          </cell>
          <cell r="D596">
            <v>918.78808000000004</v>
          </cell>
          <cell r="E596">
            <v>0</v>
          </cell>
          <cell r="F596">
            <v>5847.63562</v>
          </cell>
          <cell r="I596">
            <v>918.78808000000004</v>
          </cell>
        </row>
        <row r="597">
          <cell r="A597">
            <v>534405</v>
          </cell>
          <cell r="B597" t="str">
            <v>BIENES MUEBLES ENTREGADOS EN COMODATO</v>
          </cell>
          <cell r="C597">
            <v>4593.9404000000004</v>
          </cell>
          <cell r="D597">
            <v>918.78808000000004</v>
          </cell>
          <cell r="E597">
            <v>0</v>
          </cell>
          <cell r="F597">
            <v>5512.7284800000007</v>
          </cell>
          <cell r="I597">
            <v>918.78808000000004</v>
          </cell>
        </row>
        <row r="598">
          <cell r="A598">
            <v>53440502</v>
          </cell>
          <cell r="B598" t="str">
            <v>MUEBLES Y ENSERES</v>
          </cell>
          <cell r="C598">
            <v>4593.9404000000004</v>
          </cell>
          <cell r="D598">
            <v>918.78808000000004</v>
          </cell>
          <cell r="E598">
            <v>0</v>
          </cell>
          <cell r="F598">
            <v>5512.7284800000007</v>
          </cell>
          <cell r="I598">
            <v>918.78808000000004</v>
          </cell>
        </row>
        <row r="599">
          <cell r="A599">
            <v>53440503</v>
          </cell>
          <cell r="B599" t="str">
            <v>EQUIPOS DE COMUNICACION</v>
          </cell>
          <cell r="C599">
            <v>0</v>
          </cell>
          <cell r="D599">
            <v>0</v>
          </cell>
          <cell r="E599">
            <v>0</v>
          </cell>
          <cell r="F599">
            <v>0</v>
          </cell>
          <cell r="I599">
            <v>0</v>
          </cell>
        </row>
        <row r="600">
          <cell r="A600">
            <v>534406</v>
          </cell>
          <cell r="B600" t="str">
            <v>BIENES INMUEBLES ENTREGADOS EN COMODATO</v>
          </cell>
          <cell r="C600">
            <v>334.90714000000003</v>
          </cell>
          <cell r="D600">
            <v>0</v>
          </cell>
          <cell r="E600">
            <v>0</v>
          </cell>
          <cell r="F600">
            <v>334.90714000000003</v>
          </cell>
          <cell r="I600">
            <v>0</v>
          </cell>
        </row>
        <row r="601">
          <cell r="A601">
            <v>53440602</v>
          </cell>
          <cell r="B601" t="str">
            <v>EDIFICACIONES</v>
          </cell>
          <cell r="C601">
            <v>334.90714000000003</v>
          </cell>
          <cell r="D601">
            <v>0</v>
          </cell>
          <cell r="E601">
            <v>0</v>
          </cell>
          <cell r="F601">
            <v>334.90714000000003</v>
          </cell>
          <cell r="I601">
            <v>0</v>
          </cell>
        </row>
        <row r="602">
          <cell r="A602">
            <v>58</v>
          </cell>
          <cell r="B602" t="str">
            <v>OTROS GASTOS</v>
          </cell>
          <cell r="C602">
            <v>2886399.6758099999</v>
          </cell>
          <cell r="D602">
            <v>896198.32866999996</v>
          </cell>
          <cell r="E602">
            <v>373147.60395999998</v>
          </cell>
          <cell r="F602">
            <v>3409450.4005200001</v>
          </cell>
          <cell r="I602">
            <v>523050.72470999998</v>
          </cell>
        </row>
        <row r="603">
          <cell r="A603">
            <v>5801</v>
          </cell>
          <cell r="B603" t="str">
            <v>INTERESES</v>
          </cell>
          <cell r="C603">
            <v>1427404.166</v>
          </cell>
          <cell r="D603">
            <v>298529.16700000002</v>
          </cell>
          <cell r="E603">
            <v>0</v>
          </cell>
          <cell r="F603">
            <v>1725933.3330000001</v>
          </cell>
          <cell r="I603">
            <v>298529.16700000002</v>
          </cell>
        </row>
        <row r="604">
          <cell r="A604">
            <v>580142</v>
          </cell>
          <cell r="B604" t="str">
            <v>OPERACIONES DE FINANCIAM EXTERNAS DE LP</v>
          </cell>
          <cell r="C604">
            <v>1427404.166</v>
          </cell>
          <cell r="D604">
            <v>298529.16700000002</v>
          </cell>
          <cell r="E604">
            <v>0</v>
          </cell>
          <cell r="F604">
            <v>1725933.3330000001</v>
          </cell>
          <cell r="I604">
            <v>298529.16700000002</v>
          </cell>
        </row>
        <row r="605">
          <cell r="A605">
            <v>58014201</v>
          </cell>
          <cell r="B605" t="str">
            <v>BANCOLOMBIA</v>
          </cell>
          <cell r="C605">
            <v>1427404.166</v>
          </cell>
          <cell r="D605">
            <v>298529.16700000002</v>
          </cell>
          <cell r="E605">
            <v>0</v>
          </cell>
          <cell r="F605">
            <v>1725933.3330000001</v>
          </cell>
          <cell r="I605">
            <v>298529.16700000002</v>
          </cell>
        </row>
        <row r="606">
          <cell r="A606">
            <v>5802</v>
          </cell>
          <cell r="B606" t="str">
            <v>COMISIONES</v>
          </cell>
          <cell r="C606">
            <v>790619.28055999998</v>
          </cell>
          <cell r="D606">
            <v>187058.91798</v>
          </cell>
          <cell r="E606">
            <v>1287.3620800000001</v>
          </cell>
          <cell r="F606">
            <v>976390.83646000002</v>
          </cell>
          <cell r="I606">
            <v>185771.55590000001</v>
          </cell>
        </row>
        <row r="607">
          <cell r="A607">
            <v>580238</v>
          </cell>
          <cell r="B607" t="str">
            <v>COMISIONES Y OTROS GASTOS BANCARIOS</v>
          </cell>
          <cell r="C607">
            <v>790619.28055999998</v>
          </cell>
          <cell r="D607">
            <v>187058.91798</v>
          </cell>
          <cell r="E607">
            <v>1287.3620800000001</v>
          </cell>
          <cell r="F607">
            <v>976390.83646000002</v>
          </cell>
          <cell r="I607">
            <v>185771.55590000001</v>
          </cell>
        </row>
        <row r="608">
          <cell r="A608">
            <v>5805</v>
          </cell>
          <cell r="B608" t="str">
            <v>FINANCIEROS</v>
          </cell>
          <cell r="C608">
            <v>48178.63278</v>
          </cell>
          <cell r="D608">
            <v>323529.17069</v>
          </cell>
          <cell r="E608">
            <v>360040.11437999998</v>
          </cell>
          <cell r="F608">
            <v>11667.68909</v>
          </cell>
          <cell r="I608">
            <v>-36510.943689999986</v>
          </cell>
        </row>
        <row r="609">
          <cell r="A609">
            <v>580569</v>
          </cell>
          <cell r="B609" t="str">
            <v>PERDIDA VALORIZACION INVERSIONES TITULOS</v>
          </cell>
          <cell r="C609">
            <v>36510.947380000005</v>
          </cell>
          <cell r="D609">
            <v>0</v>
          </cell>
          <cell r="E609">
            <v>36510.947380000005</v>
          </cell>
          <cell r="F609">
            <v>0</v>
          </cell>
          <cell r="I609">
            <v>-36510.947380000005</v>
          </cell>
        </row>
        <row r="610">
          <cell r="A610">
            <v>580590</v>
          </cell>
          <cell r="B610" t="str">
            <v>OTROS GASTOS FINANCIEROS</v>
          </cell>
          <cell r="C610">
            <v>11667.6854</v>
          </cell>
          <cell r="D610">
            <v>323529.17069</v>
          </cell>
          <cell r="E610">
            <v>323529.16700000002</v>
          </cell>
          <cell r="F610">
            <v>11667.68909</v>
          </cell>
          <cell r="I610">
            <v>3.6899999831803143E-3</v>
          </cell>
        </row>
        <row r="611">
          <cell r="A611">
            <v>5808</v>
          </cell>
          <cell r="B611" t="str">
            <v>OTROS GASTOS ORDINARIOS</v>
          </cell>
          <cell r="C611">
            <v>35902.455979999999</v>
          </cell>
          <cell r="D611">
            <v>18734.946909999999</v>
          </cell>
          <cell r="E611">
            <v>10754.528910000001</v>
          </cell>
          <cell r="F611">
            <v>43882.873979999997</v>
          </cell>
          <cell r="I611">
            <v>7980.4179999999978</v>
          </cell>
        </row>
        <row r="612">
          <cell r="A612">
            <v>580802</v>
          </cell>
          <cell r="B612" t="str">
            <v>PERDIDA EN BAJA DE ACTIVOS</v>
          </cell>
          <cell r="C612">
            <v>14104.58898</v>
          </cell>
          <cell r="D612">
            <v>10781.71991</v>
          </cell>
          <cell r="E612">
            <v>10754.528910000001</v>
          </cell>
          <cell r="F612">
            <v>14131.779980000001</v>
          </cell>
          <cell r="I612">
            <v>27.190999999998894</v>
          </cell>
        </row>
        <row r="613">
          <cell r="A613">
            <v>580803</v>
          </cell>
          <cell r="B613" t="str">
            <v>IMPUESTOS ASUMIDOS</v>
          </cell>
          <cell r="C613">
            <v>21797.866999999998</v>
          </cell>
          <cell r="D613">
            <v>7953.2269999999999</v>
          </cell>
          <cell r="E613">
            <v>0</v>
          </cell>
          <cell r="F613">
            <v>29751.094000000001</v>
          </cell>
          <cell r="I613">
            <v>7953.2269999999999</v>
          </cell>
        </row>
        <row r="614">
          <cell r="A614">
            <v>5810</v>
          </cell>
          <cell r="B614" t="str">
            <v>EXTRAORDINARIOS</v>
          </cell>
          <cell r="C614">
            <v>584295.14049000002</v>
          </cell>
          <cell r="D614">
            <v>68346.126090000005</v>
          </cell>
          <cell r="E614">
            <v>1065.5985900000001</v>
          </cell>
          <cell r="F614">
            <v>651575.66798999999</v>
          </cell>
          <cell r="I614">
            <v>67280.527500000011</v>
          </cell>
        </row>
        <row r="615">
          <cell r="A615">
            <v>581090</v>
          </cell>
          <cell r="B615" t="str">
            <v>OTROS GASTOS EXTRAORDINARIOS</v>
          </cell>
          <cell r="C615">
            <v>584295.14049000002</v>
          </cell>
          <cell r="D615">
            <v>68346.126090000005</v>
          </cell>
          <cell r="E615">
            <v>1065.5985900000001</v>
          </cell>
          <cell r="F615">
            <v>651575.66798999999</v>
          </cell>
          <cell r="I615">
            <v>67280.527500000011</v>
          </cell>
        </row>
        <row r="616">
          <cell r="A616">
            <v>58109001</v>
          </cell>
          <cell r="B616" t="str">
            <v>INDEMNIZACIONES A TERCEROS POR SINIESTRO</v>
          </cell>
          <cell r="C616">
            <v>21863.306499999999</v>
          </cell>
          <cell r="D616">
            <v>669</v>
          </cell>
          <cell r="E616">
            <v>0</v>
          </cell>
          <cell r="F616">
            <v>22532.306499999999</v>
          </cell>
          <cell r="I616">
            <v>669</v>
          </cell>
        </row>
        <row r="617">
          <cell r="A617">
            <v>58109002</v>
          </cell>
          <cell r="B617" t="str">
            <v>OTROS GASTOS EXTRAORDINARIOS</v>
          </cell>
          <cell r="C617">
            <v>562431.83398999996</v>
          </cell>
          <cell r="D617">
            <v>67677.126090000005</v>
          </cell>
          <cell r="E617">
            <v>1065.5985900000001</v>
          </cell>
          <cell r="F617">
            <v>629043.36149000004</v>
          </cell>
          <cell r="I617">
            <v>66611.527500000011</v>
          </cell>
        </row>
        <row r="618">
          <cell r="A618">
            <v>5815</v>
          </cell>
          <cell r="B618" t="str">
            <v>AJUSTE DE EJERCICIOS ANTERIORES</v>
          </cell>
          <cell r="C618">
            <v>0</v>
          </cell>
          <cell r="D618">
            <v>0</v>
          </cell>
          <cell r="E618">
            <v>0</v>
          </cell>
          <cell r="F618">
            <v>0</v>
          </cell>
          <cell r="I618">
            <v>0</v>
          </cell>
        </row>
        <row r="619">
          <cell r="A619">
            <v>581588</v>
          </cell>
          <cell r="B619" t="str">
            <v>GASTOS DE ADMINISTRACION</v>
          </cell>
          <cell r="C619">
            <v>0</v>
          </cell>
          <cell r="D619">
            <v>0</v>
          </cell>
          <cell r="E619">
            <v>0</v>
          </cell>
          <cell r="F619">
            <v>0</v>
          </cell>
          <cell r="I619">
            <v>0</v>
          </cell>
        </row>
        <row r="620">
          <cell r="A620">
            <v>581589</v>
          </cell>
          <cell r="B620" t="str">
            <v>GASTOS DE OPERACION</v>
          </cell>
          <cell r="C620">
            <v>0</v>
          </cell>
          <cell r="D620">
            <v>0</v>
          </cell>
          <cell r="E620">
            <v>0</v>
          </cell>
          <cell r="F620">
            <v>0</v>
          </cell>
          <cell r="I620">
            <v>0</v>
          </cell>
        </row>
        <row r="621">
          <cell r="A621">
            <v>6</v>
          </cell>
          <cell r="B621" t="str">
            <v>COSTO DE VENTAS</v>
          </cell>
          <cell r="C621">
            <v>120939615.09789999</v>
          </cell>
          <cell r="D621">
            <v>26340705.468560003</v>
          </cell>
          <cell r="E621">
            <v>36748.847110000002</v>
          </cell>
          <cell r="F621">
            <v>147243571.71935001</v>
          </cell>
          <cell r="I621">
            <v>26303956.621450003</v>
          </cell>
        </row>
        <row r="622">
          <cell r="A622">
            <v>62</v>
          </cell>
          <cell r="B622" t="str">
            <v>COSTO DE VENTA DE BIENES</v>
          </cell>
          <cell r="C622">
            <v>745229.24537999998</v>
          </cell>
          <cell r="D622">
            <v>260988.05088</v>
          </cell>
          <cell r="E622">
            <v>36748.847110000002</v>
          </cell>
          <cell r="F622">
            <v>969468.44915</v>
          </cell>
          <cell r="I622">
            <v>224239.20376999999</v>
          </cell>
        </row>
        <row r="623">
          <cell r="A623">
            <v>6210</v>
          </cell>
          <cell r="B623" t="str">
            <v>BIENES COMERCIALIZADOS</v>
          </cell>
          <cell r="C623">
            <v>745229.24537999998</v>
          </cell>
          <cell r="D623">
            <v>260988.05088</v>
          </cell>
          <cell r="E623">
            <v>36748.847110000002</v>
          </cell>
          <cell r="F623">
            <v>969468.44915</v>
          </cell>
          <cell r="I623">
            <v>224239.20376999999</v>
          </cell>
        </row>
        <row r="624">
          <cell r="A624">
            <v>621030</v>
          </cell>
          <cell r="B624" t="str">
            <v>MEDIDORES CABLE CONCENTRICO Y CONECTORES</v>
          </cell>
          <cell r="C624">
            <v>311358.91547000001</v>
          </cell>
          <cell r="D624">
            <v>184235.16015000001</v>
          </cell>
          <cell r="E624">
            <v>177.39445000000001</v>
          </cell>
          <cell r="F624">
            <v>495416.68117</v>
          </cell>
          <cell r="I624">
            <v>184057.76570000002</v>
          </cell>
        </row>
        <row r="625">
          <cell r="A625">
            <v>621031</v>
          </cell>
          <cell r="B625" t="str">
            <v>MEDIDORES CABLE CONCENTRICO Y CONECTORES</v>
          </cell>
          <cell r="C625">
            <v>83834.178</v>
          </cell>
          <cell r="D625">
            <v>0</v>
          </cell>
          <cell r="E625">
            <v>0</v>
          </cell>
          <cell r="F625">
            <v>83834.178</v>
          </cell>
          <cell r="I625">
            <v>0</v>
          </cell>
        </row>
        <row r="626">
          <cell r="A626">
            <v>621090</v>
          </cell>
          <cell r="B626" t="str">
            <v>OTRAS VENTAS DE BIENES COMERCIALIZADOS</v>
          </cell>
          <cell r="C626">
            <v>350036.15191000002</v>
          </cell>
          <cell r="D626">
            <v>76752.890729999999</v>
          </cell>
          <cell r="E626">
            <v>36571.452659999995</v>
          </cell>
          <cell r="F626">
            <v>390217.58998000005</v>
          </cell>
          <cell r="I626">
            <v>40181.438070000004</v>
          </cell>
        </row>
        <row r="627">
          <cell r="A627">
            <v>63</v>
          </cell>
          <cell r="B627" t="str">
            <v>COSTO DE VENTA DE SERVICIOS</v>
          </cell>
          <cell r="C627">
            <v>120194385.85252</v>
          </cell>
          <cell r="D627">
            <v>26079717.417679999</v>
          </cell>
          <cell r="E627">
            <v>0</v>
          </cell>
          <cell r="F627">
            <v>146274103.27020001</v>
          </cell>
          <cell r="I627">
            <v>26079717.417679999</v>
          </cell>
        </row>
        <row r="628">
          <cell r="A628">
            <v>6360</v>
          </cell>
          <cell r="B628" t="str">
            <v>SERVICIOS PUBLICOS</v>
          </cell>
          <cell r="C628">
            <v>120194385.85252</v>
          </cell>
          <cell r="D628">
            <v>26079717.417679999</v>
          </cell>
          <cell r="E628">
            <v>0</v>
          </cell>
          <cell r="F628">
            <v>146274103.27020001</v>
          </cell>
          <cell r="I628">
            <v>26079717.417679999</v>
          </cell>
        </row>
        <row r="629">
          <cell r="A629">
            <v>636001</v>
          </cell>
          <cell r="B629" t="str">
            <v>ENERGIA ELECTRICA</v>
          </cell>
          <cell r="C629">
            <v>120194385.85252</v>
          </cell>
          <cell r="D629">
            <v>26079717.417679999</v>
          </cell>
          <cell r="E629">
            <v>0</v>
          </cell>
          <cell r="F629">
            <v>146274103.27020001</v>
          </cell>
          <cell r="I629">
            <v>26079717.417679999</v>
          </cell>
        </row>
        <row r="630">
          <cell r="A630">
            <v>63600101</v>
          </cell>
          <cell r="B630" t="str">
            <v>CONST. Y MANTTO DE OBRAS DE TERCEROS</v>
          </cell>
          <cell r="C630">
            <v>0</v>
          </cell>
          <cell r="D630">
            <v>0</v>
          </cell>
          <cell r="E630">
            <v>0</v>
          </cell>
          <cell r="F630">
            <v>0</v>
          </cell>
          <cell r="I630">
            <v>0</v>
          </cell>
        </row>
        <row r="631">
          <cell r="A631">
            <v>63600199</v>
          </cell>
          <cell r="B631" t="str">
            <v>ENERGIA ELECTRICA</v>
          </cell>
          <cell r="C631">
            <v>120194385.85252</v>
          </cell>
          <cell r="D631">
            <v>26079717.417679999</v>
          </cell>
          <cell r="E631">
            <v>0</v>
          </cell>
          <cell r="F631">
            <v>146274103.27020001</v>
          </cell>
          <cell r="I631">
            <v>26079717.417679999</v>
          </cell>
        </row>
        <row r="632">
          <cell r="A632">
            <v>7</v>
          </cell>
          <cell r="B632" t="str">
            <v>COSTOS DE PRODUCCIÓN</v>
          </cell>
          <cell r="C632">
            <v>0</v>
          </cell>
          <cell r="D632">
            <v>46057394.920309998</v>
          </cell>
          <cell r="E632">
            <v>46057394.920309998</v>
          </cell>
          <cell r="F632">
            <v>0</v>
          </cell>
          <cell r="I632">
            <v>0</v>
          </cell>
        </row>
        <row r="633">
          <cell r="A633">
            <v>75</v>
          </cell>
          <cell r="B633" t="str">
            <v>SERVICIOS PÚBLICOS</v>
          </cell>
          <cell r="C633">
            <v>0</v>
          </cell>
          <cell r="D633">
            <v>46057394.920309998</v>
          </cell>
          <cell r="E633">
            <v>46057394.920309998</v>
          </cell>
          <cell r="F633">
            <v>0</v>
          </cell>
          <cell r="I633">
            <v>0</v>
          </cell>
        </row>
        <row r="634">
          <cell r="A634">
            <v>75010115</v>
          </cell>
          <cell r="B634" t="str">
            <v>TRASLADO COSTO DE ENERGIA ENTRE SUCURSA</v>
          </cell>
          <cell r="C634">
            <v>0</v>
          </cell>
          <cell r="D634">
            <v>0</v>
          </cell>
          <cell r="E634">
            <v>0</v>
          </cell>
          <cell r="F634">
            <v>0</v>
          </cell>
          <cell r="I634">
            <v>0</v>
          </cell>
        </row>
        <row r="635">
          <cell r="A635">
            <v>7505</v>
          </cell>
          <cell r="B635" t="str">
            <v>SERVICIOS PERSONALES</v>
          </cell>
          <cell r="C635">
            <v>8830580.8593199998</v>
          </cell>
          <cell r="D635">
            <v>1995181.81538</v>
          </cell>
          <cell r="E635">
            <v>6319.9989999999998</v>
          </cell>
          <cell r="F635">
            <v>10819442.675700001</v>
          </cell>
          <cell r="I635">
            <v>1988861.81638</v>
          </cell>
        </row>
        <row r="636">
          <cell r="A636">
            <v>750501</v>
          </cell>
          <cell r="B636" t="str">
            <v>SUELDOS DE PERSONAL</v>
          </cell>
          <cell r="C636">
            <v>1967407.449</v>
          </cell>
          <cell r="D636">
            <v>415721.141</v>
          </cell>
          <cell r="E636">
            <v>0</v>
          </cell>
          <cell r="F636">
            <v>2383128.59</v>
          </cell>
          <cell r="I636">
            <v>415721.141</v>
          </cell>
        </row>
        <row r="637">
          <cell r="A637">
            <v>750503</v>
          </cell>
          <cell r="B637" t="str">
            <v>HORAS EXTRAS Y FESTIVOS</v>
          </cell>
          <cell r="C637">
            <v>276303.08799999999</v>
          </cell>
          <cell r="D637">
            <v>64971.970999999998</v>
          </cell>
          <cell r="E637">
            <v>0</v>
          </cell>
          <cell r="F637">
            <v>341275.05900000001</v>
          </cell>
          <cell r="I637">
            <v>64971.970999999998</v>
          </cell>
        </row>
        <row r="638">
          <cell r="A638">
            <v>750505</v>
          </cell>
          <cell r="B638" t="str">
            <v>COSTOS DE REPRESENTACION</v>
          </cell>
          <cell r="C638">
            <v>0</v>
          </cell>
          <cell r="D638">
            <v>0</v>
          </cell>
          <cell r="E638">
            <v>0</v>
          </cell>
          <cell r="F638">
            <v>0</v>
          </cell>
          <cell r="I638">
            <v>0</v>
          </cell>
        </row>
        <row r="639">
          <cell r="A639">
            <v>750513</v>
          </cell>
          <cell r="B639" t="str">
            <v>PRIMA DE VACACIONES</v>
          </cell>
          <cell r="C639">
            <v>293286.17300000001</v>
          </cell>
          <cell r="D639">
            <v>61737.186000000002</v>
          </cell>
          <cell r="E639">
            <v>0</v>
          </cell>
          <cell r="F639">
            <v>355023.359</v>
          </cell>
          <cell r="I639">
            <v>61737.186000000002</v>
          </cell>
        </row>
        <row r="640">
          <cell r="A640">
            <v>750515</v>
          </cell>
          <cell r="B640" t="str">
            <v>PRIMA EXTRALEGAL</v>
          </cell>
          <cell r="C640">
            <v>513250.80300000001</v>
          </cell>
          <cell r="D640">
            <v>108040.06600000001</v>
          </cell>
          <cell r="E640">
            <v>0</v>
          </cell>
          <cell r="F640">
            <v>621290.86899999995</v>
          </cell>
          <cell r="I640">
            <v>108040.06600000001</v>
          </cell>
        </row>
        <row r="641">
          <cell r="A641">
            <v>750518</v>
          </cell>
          <cell r="B641" t="str">
            <v>VACACIONES</v>
          </cell>
          <cell r="C641">
            <v>293286.17300000001</v>
          </cell>
          <cell r="D641">
            <v>61737.186000000002</v>
          </cell>
          <cell r="E641">
            <v>0</v>
          </cell>
          <cell r="F641">
            <v>355023.359</v>
          </cell>
          <cell r="I641">
            <v>61737.186000000002</v>
          </cell>
        </row>
        <row r="642">
          <cell r="A642">
            <v>750520</v>
          </cell>
          <cell r="B642" t="str">
            <v>BONIFICACIONES</v>
          </cell>
          <cell r="C642">
            <v>356559.50699999998</v>
          </cell>
          <cell r="D642">
            <v>51788.917000000001</v>
          </cell>
          <cell r="E642">
            <v>0</v>
          </cell>
          <cell r="F642">
            <v>408348.424</v>
          </cell>
          <cell r="I642">
            <v>51788.917000000001</v>
          </cell>
        </row>
        <row r="643">
          <cell r="A643">
            <v>750522</v>
          </cell>
          <cell r="B643" t="str">
            <v>SUBSIDIO  DE ALIMENTACIÓN</v>
          </cell>
          <cell r="C643">
            <v>71604.184999999998</v>
          </cell>
          <cell r="D643">
            <v>15858.52</v>
          </cell>
          <cell r="E643">
            <v>0</v>
          </cell>
          <cell r="F643">
            <v>87462.705000000002</v>
          </cell>
          <cell r="I643">
            <v>15858.52</v>
          </cell>
        </row>
        <row r="644">
          <cell r="A644">
            <v>750523</v>
          </cell>
          <cell r="B644" t="str">
            <v>AUXILIO DE TRANSPORTE</v>
          </cell>
          <cell r="C644">
            <v>50144.6</v>
          </cell>
          <cell r="D644">
            <v>9715.9599999999991</v>
          </cell>
          <cell r="E644">
            <v>420</v>
          </cell>
          <cell r="F644">
            <v>59440.56</v>
          </cell>
          <cell r="I644">
            <v>9295.9599999999991</v>
          </cell>
        </row>
        <row r="645">
          <cell r="A645">
            <v>750524</v>
          </cell>
          <cell r="B645" t="str">
            <v>CESANTÍAS</v>
          </cell>
          <cell r="C645">
            <v>733215.45299999998</v>
          </cell>
          <cell r="D645">
            <v>154342.96299999999</v>
          </cell>
          <cell r="E645">
            <v>0</v>
          </cell>
          <cell r="F645">
            <v>887558.41599999997</v>
          </cell>
          <cell r="I645">
            <v>154342.96299999999</v>
          </cell>
        </row>
        <row r="646">
          <cell r="A646">
            <v>750525</v>
          </cell>
          <cell r="B646" t="str">
            <v>INTERESES A LAS CESANTÍAS</v>
          </cell>
          <cell r="C646">
            <v>195524.11199999999</v>
          </cell>
          <cell r="D646">
            <v>41158.124000000003</v>
          </cell>
          <cell r="E646">
            <v>0</v>
          </cell>
          <cell r="F646">
            <v>236682.236</v>
          </cell>
          <cell r="I646">
            <v>41158.124000000003</v>
          </cell>
        </row>
        <row r="647">
          <cell r="A647">
            <v>750530</v>
          </cell>
          <cell r="B647" t="str">
            <v>CAPACITACIÓN, BIENESTAR SOCIAL Y ESTÍMULOS</v>
          </cell>
          <cell r="C647">
            <v>391167.679</v>
          </cell>
          <cell r="D647">
            <v>82400.172000000006</v>
          </cell>
          <cell r="E647">
            <v>5899.9989999999998</v>
          </cell>
          <cell r="F647">
            <v>467667.85200000001</v>
          </cell>
          <cell r="I647">
            <v>76500.17300000001</v>
          </cell>
        </row>
        <row r="648">
          <cell r="A648">
            <v>75053001</v>
          </cell>
          <cell r="B648" t="str">
            <v>CAPACITACION</v>
          </cell>
          <cell r="C648">
            <v>345344.39899999998</v>
          </cell>
          <cell r="D648">
            <v>16068</v>
          </cell>
          <cell r="E648">
            <v>5899.9989999999998</v>
          </cell>
          <cell r="F648">
            <v>355512.4</v>
          </cell>
          <cell r="I648">
            <v>10168.001</v>
          </cell>
        </row>
        <row r="649">
          <cell r="A649">
            <v>75053002</v>
          </cell>
          <cell r="B649" t="str">
            <v>BIENESTAR SOCIAL</v>
          </cell>
          <cell r="C649">
            <v>45723.28</v>
          </cell>
          <cell r="D649">
            <v>66332.172000000006</v>
          </cell>
          <cell r="E649">
            <v>0</v>
          </cell>
          <cell r="F649">
            <v>112055.452</v>
          </cell>
          <cell r="I649">
            <v>66332.172000000006</v>
          </cell>
        </row>
        <row r="650">
          <cell r="A650">
            <v>75053003</v>
          </cell>
          <cell r="B650" t="str">
            <v>GASTOS MEDICOS CONVENCIONALES</v>
          </cell>
          <cell r="C650">
            <v>100</v>
          </cell>
          <cell r="D650">
            <v>0</v>
          </cell>
          <cell r="E650">
            <v>0</v>
          </cell>
          <cell r="F650">
            <v>100</v>
          </cell>
          <cell r="I650">
            <v>0</v>
          </cell>
        </row>
        <row r="651">
          <cell r="A651">
            <v>750531</v>
          </cell>
          <cell r="B651" t="str">
            <v>DOTACIÓN Y SUMINISTRO A TRABAJADORES</v>
          </cell>
          <cell r="C651">
            <v>70296.91532</v>
          </cell>
          <cell r="D651">
            <v>2959.7133799999997</v>
          </cell>
          <cell r="E651">
            <v>0</v>
          </cell>
          <cell r="F651">
            <v>73256.628700000001</v>
          </cell>
          <cell r="I651">
            <v>2959.7133799999997</v>
          </cell>
        </row>
        <row r="652">
          <cell r="A652">
            <v>750533</v>
          </cell>
          <cell r="B652" t="str">
            <v>COSTOS DEPORTIVOS Y DE RECREACIÓN</v>
          </cell>
          <cell r="C652">
            <v>11490.735000000001</v>
          </cell>
          <cell r="D652">
            <v>6569.3190000000004</v>
          </cell>
          <cell r="E652">
            <v>0</v>
          </cell>
          <cell r="F652">
            <v>18060.054</v>
          </cell>
          <cell r="I652">
            <v>6569.3190000000004</v>
          </cell>
        </row>
        <row r="653">
          <cell r="A653">
            <v>750535</v>
          </cell>
          <cell r="B653" t="str">
            <v>APORTES A CAJAS DE COMPENSACIÓN FAMILIAR</v>
          </cell>
          <cell r="C653">
            <v>137491.5</v>
          </cell>
          <cell r="D653">
            <v>58312.2</v>
          </cell>
          <cell r="E653">
            <v>0</v>
          </cell>
          <cell r="F653">
            <v>195803.7</v>
          </cell>
          <cell r="I653">
            <v>58312.2</v>
          </cell>
        </row>
        <row r="654">
          <cell r="A654">
            <v>750536</v>
          </cell>
          <cell r="B654" t="str">
            <v>APORTES AL ICBF</v>
          </cell>
          <cell r="C654">
            <v>103112.2</v>
          </cell>
          <cell r="D654">
            <v>43732.6</v>
          </cell>
          <cell r="E654">
            <v>0</v>
          </cell>
          <cell r="F654">
            <v>146844.79999999999</v>
          </cell>
          <cell r="I654">
            <v>43732.6</v>
          </cell>
        </row>
        <row r="655">
          <cell r="A655">
            <v>750537</v>
          </cell>
          <cell r="B655" t="str">
            <v>APORTES A SEGURIDAD SOCIAL</v>
          </cell>
          <cell r="C655">
            <v>351095.41399999999</v>
          </cell>
          <cell r="D655">
            <v>137544.82500000001</v>
          </cell>
          <cell r="E655">
            <v>0</v>
          </cell>
          <cell r="F655">
            <v>488640.239</v>
          </cell>
          <cell r="I655">
            <v>137544.82500000001</v>
          </cell>
        </row>
        <row r="656">
          <cell r="A656">
            <v>750538</v>
          </cell>
          <cell r="B656" t="str">
            <v>APORTES AL SENA</v>
          </cell>
          <cell r="C656">
            <v>68746.34</v>
          </cell>
          <cell r="D656">
            <v>29156.5</v>
          </cell>
          <cell r="E656">
            <v>0</v>
          </cell>
          <cell r="F656">
            <v>97902.84</v>
          </cell>
          <cell r="I656">
            <v>29156.5</v>
          </cell>
        </row>
        <row r="657">
          <cell r="A657">
            <v>750539</v>
          </cell>
          <cell r="B657" t="str">
            <v>APORTES SINDICALES</v>
          </cell>
          <cell r="C657">
            <v>2578.4940000000001</v>
          </cell>
          <cell r="D657">
            <v>0</v>
          </cell>
          <cell r="E657">
            <v>0</v>
          </cell>
          <cell r="F657">
            <v>2578.4940000000001</v>
          </cell>
          <cell r="I657">
            <v>0</v>
          </cell>
        </row>
        <row r="658">
          <cell r="A658">
            <v>750541</v>
          </cell>
          <cell r="B658" t="str">
            <v>COSTOS MÉDICOS Y DROGAS</v>
          </cell>
          <cell r="C658">
            <v>0</v>
          </cell>
          <cell r="D658">
            <v>500</v>
          </cell>
          <cell r="E658">
            <v>0</v>
          </cell>
          <cell r="F658">
            <v>500</v>
          </cell>
          <cell r="I658">
            <v>500</v>
          </cell>
        </row>
        <row r="659">
          <cell r="A659">
            <v>750544</v>
          </cell>
          <cell r="B659" t="str">
            <v>RIESGOS PROFESIONALES</v>
          </cell>
          <cell r="C659">
            <v>84581.592999999993</v>
          </cell>
          <cell r="D659">
            <v>36910.584999999999</v>
          </cell>
          <cell r="E659">
            <v>0</v>
          </cell>
          <cell r="F659">
            <v>121492.178</v>
          </cell>
          <cell r="I659">
            <v>36910.584999999999</v>
          </cell>
        </row>
        <row r="660">
          <cell r="A660">
            <v>750545</v>
          </cell>
          <cell r="B660" t="str">
            <v>SALARIO INTEGRAL</v>
          </cell>
          <cell r="C660">
            <v>41305.514999999999</v>
          </cell>
          <cell r="D660">
            <v>0</v>
          </cell>
          <cell r="E660">
            <v>0</v>
          </cell>
          <cell r="F660">
            <v>41305.514999999999</v>
          </cell>
          <cell r="I660">
            <v>0</v>
          </cell>
        </row>
        <row r="661">
          <cell r="A661">
            <v>750546</v>
          </cell>
          <cell r="B661" t="str">
            <v>CONTRATOS PERSONAL TEMPORAL</v>
          </cell>
          <cell r="C661">
            <v>1036588.85</v>
          </cell>
          <cell r="D661">
            <v>180591.03200000001</v>
          </cell>
          <cell r="E661">
            <v>0</v>
          </cell>
          <cell r="F661">
            <v>1217179.882</v>
          </cell>
          <cell r="I661">
            <v>180591.03200000001</v>
          </cell>
        </row>
        <row r="662">
          <cell r="A662">
            <v>750547</v>
          </cell>
          <cell r="B662" t="str">
            <v>VIÁTICOS</v>
          </cell>
          <cell r="C662">
            <v>169074.06599999999</v>
          </cell>
          <cell r="D662">
            <v>6416.38</v>
          </cell>
          <cell r="E662">
            <v>0</v>
          </cell>
          <cell r="F662">
            <v>175490.446</v>
          </cell>
          <cell r="I662">
            <v>6416.38</v>
          </cell>
        </row>
        <row r="663">
          <cell r="A663">
            <v>750548</v>
          </cell>
          <cell r="B663" t="str">
            <v>GASTOS DE VIAJE</v>
          </cell>
          <cell r="C663">
            <v>75768.231</v>
          </cell>
          <cell r="D663">
            <v>12863.78</v>
          </cell>
          <cell r="E663">
            <v>0</v>
          </cell>
          <cell r="F663">
            <v>88632.010999999999</v>
          </cell>
          <cell r="I663">
            <v>12863.78</v>
          </cell>
        </row>
        <row r="664">
          <cell r="A664">
            <v>750552</v>
          </cell>
          <cell r="B664" t="str">
            <v>PRIMA DE SERVICIOS</v>
          </cell>
          <cell r="C664">
            <v>513250.80300000001</v>
          </cell>
          <cell r="D664">
            <v>108040.06600000001</v>
          </cell>
          <cell r="E664">
            <v>0</v>
          </cell>
          <cell r="F664">
            <v>621290.86899999995</v>
          </cell>
          <cell r="I664">
            <v>108040.06600000001</v>
          </cell>
        </row>
        <row r="665">
          <cell r="A665">
            <v>750562</v>
          </cell>
          <cell r="B665" t="str">
            <v>PENSIONES DE JUBILACIÓN</v>
          </cell>
          <cell r="C665">
            <v>0</v>
          </cell>
          <cell r="D665">
            <v>0</v>
          </cell>
          <cell r="E665">
            <v>0</v>
          </cell>
          <cell r="F665">
            <v>0</v>
          </cell>
          <cell r="I665">
            <v>0</v>
          </cell>
        </row>
        <row r="666">
          <cell r="A666">
            <v>750567</v>
          </cell>
          <cell r="B666" t="str">
            <v>COTIZACIONES A ENTIDADES ADMINSITRADORAS DEL REGIMEN DE PRIMA MEDIA</v>
          </cell>
          <cell r="C666">
            <v>465531.13400000002</v>
          </cell>
          <cell r="D666">
            <v>187556.503</v>
          </cell>
          <cell r="E666">
            <v>0</v>
          </cell>
          <cell r="F666">
            <v>653087.63699999999</v>
          </cell>
          <cell r="I666">
            <v>187556.503</v>
          </cell>
        </row>
        <row r="667">
          <cell r="A667">
            <v>750577</v>
          </cell>
          <cell r="B667" t="str">
            <v>PRIMA DE ESPECIAL DE QUINQUENIO</v>
          </cell>
          <cell r="C667">
            <v>513250.80300000001</v>
          </cell>
          <cell r="D667">
            <v>108040.06600000001</v>
          </cell>
          <cell r="E667">
            <v>0</v>
          </cell>
          <cell r="F667">
            <v>621290.86899999995</v>
          </cell>
          <cell r="I667">
            <v>108040.06600000001</v>
          </cell>
        </row>
        <row r="668">
          <cell r="A668">
            <v>75059003</v>
          </cell>
          <cell r="B668" t="str">
            <v>COSTOS DE APOYO A ESTUDIANTES</v>
          </cell>
          <cell r="C668">
            <v>44669.044000000002</v>
          </cell>
          <cell r="D668">
            <v>8516.0400000000009</v>
          </cell>
          <cell r="E668">
            <v>0</v>
          </cell>
          <cell r="F668">
            <v>53185.084000000003</v>
          </cell>
          <cell r="I668">
            <v>8516.0400000000009</v>
          </cell>
        </row>
        <row r="669">
          <cell r="A669">
            <v>7510</v>
          </cell>
          <cell r="B669" t="str">
            <v>GENERALES</v>
          </cell>
          <cell r="C669">
            <v>1250873.1508699998</v>
          </cell>
          <cell r="D669">
            <v>315752.50994000002</v>
          </cell>
          <cell r="E669">
            <v>45508.588000000003</v>
          </cell>
          <cell r="F669">
            <v>1521117.07281</v>
          </cell>
          <cell r="I669">
            <v>270243.92194000003</v>
          </cell>
        </row>
        <row r="670">
          <cell r="A670">
            <v>751013</v>
          </cell>
          <cell r="B670" t="str">
            <v>SUSCRIPCIONES Y AFILIACIONES</v>
          </cell>
          <cell r="C670">
            <v>296.95999999999998</v>
          </cell>
          <cell r="D670">
            <v>0</v>
          </cell>
          <cell r="E670">
            <v>0</v>
          </cell>
          <cell r="F670">
            <v>296.95999999999998</v>
          </cell>
          <cell r="I670">
            <v>0</v>
          </cell>
        </row>
        <row r="671">
          <cell r="A671">
            <v>751019</v>
          </cell>
          <cell r="B671" t="str">
            <v>VIATICOS Y GASTOS DE VIAJE CONTRATISTAS</v>
          </cell>
          <cell r="C671">
            <v>44776.88</v>
          </cell>
          <cell r="D671">
            <v>19098.82</v>
          </cell>
          <cell r="E671">
            <v>44776.88</v>
          </cell>
          <cell r="F671">
            <v>19098.82</v>
          </cell>
          <cell r="I671">
            <v>-25678.059999999998</v>
          </cell>
        </row>
        <row r="672">
          <cell r="A672">
            <v>751023</v>
          </cell>
          <cell r="B672" t="str">
            <v>PUBLICIDAD Y PROPAGANDA</v>
          </cell>
          <cell r="C672">
            <v>70868.707999999999</v>
          </cell>
          <cell r="D672">
            <v>14953.485000000001</v>
          </cell>
          <cell r="E672">
            <v>731.70799999999997</v>
          </cell>
          <cell r="F672">
            <v>85090.485000000001</v>
          </cell>
          <cell r="I672">
            <v>14221.777</v>
          </cell>
        </row>
        <row r="673">
          <cell r="A673">
            <v>751024</v>
          </cell>
          <cell r="B673" t="str">
            <v>IMPRESOS Y PUBLICACIONES</v>
          </cell>
          <cell r="C673">
            <v>0</v>
          </cell>
          <cell r="D673">
            <v>6936</v>
          </cell>
          <cell r="E673">
            <v>0</v>
          </cell>
          <cell r="F673">
            <v>6936</v>
          </cell>
          <cell r="I673">
            <v>6936</v>
          </cell>
        </row>
        <row r="674">
          <cell r="A674">
            <v>751025</v>
          </cell>
          <cell r="B674" t="str">
            <v>FOTOCOPIAS, ÚTILES DE ESCRITORIO Y PAPELERÍA</v>
          </cell>
          <cell r="C674">
            <v>37699.09287</v>
          </cell>
          <cell r="D674">
            <v>10078.96694</v>
          </cell>
          <cell r="E674">
            <v>0</v>
          </cell>
          <cell r="F674">
            <v>47778.059809999999</v>
          </cell>
          <cell r="I674">
            <v>10078.96694</v>
          </cell>
        </row>
        <row r="675">
          <cell r="A675">
            <v>751026</v>
          </cell>
          <cell r="B675" t="str">
            <v>COMUNICACIONES</v>
          </cell>
          <cell r="C675">
            <v>10689.4</v>
          </cell>
          <cell r="D675">
            <v>0</v>
          </cell>
          <cell r="E675">
            <v>0</v>
          </cell>
          <cell r="F675">
            <v>10689.4</v>
          </cell>
          <cell r="I675">
            <v>0</v>
          </cell>
        </row>
        <row r="676">
          <cell r="A676">
            <v>751027</v>
          </cell>
          <cell r="B676" t="str">
            <v>PROMOCION Y DIVULGACION</v>
          </cell>
          <cell r="C676">
            <v>0</v>
          </cell>
          <cell r="D676">
            <v>5778.076</v>
          </cell>
          <cell r="E676">
            <v>0</v>
          </cell>
          <cell r="F676">
            <v>5778.076</v>
          </cell>
          <cell r="I676">
            <v>5778.076</v>
          </cell>
        </row>
        <row r="677">
          <cell r="A677">
            <v>751036</v>
          </cell>
          <cell r="B677" t="str">
            <v>SEGURIDAD INDUSTRIAL</v>
          </cell>
          <cell r="C677">
            <v>70698.164999999994</v>
          </cell>
          <cell r="D677">
            <v>55990.072</v>
          </cell>
          <cell r="E677">
            <v>0</v>
          </cell>
          <cell r="F677">
            <v>126688.23699999999</v>
          </cell>
          <cell r="I677">
            <v>55990.072</v>
          </cell>
        </row>
        <row r="678">
          <cell r="A678">
            <v>751037</v>
          </cell>
          <cell r="B678" t="str">
            <v>TRANSPORTE, FLETES Y ACARREOS</v>
          </cell>
          <cell r="C678">
            <v>20025.697</v>
          </cell>
          <cell r="D678">
            <v>11330.334999999999</v>
          </cell>
          <cell r="E678">
            <v>0</v>
          </cell>
          <cell r="F678">
            <v>31356.031999999999</v>
          </cell>
          <cell r="I678">
            <v>11330.334999999999</v>
          </cell>
        </row>
        <row r="679">
          <cell r="A679">
            <v>751090</v>
          </cell>
          <cell r="B679" t="str">
            <v>OTROS COSTOS GENERALES</v>
          </cell>
          <cell r="C679">
            <v>995818.24800000002</v>
          </cell>
          <cell r="D679">
            <v>191586.755</v>
          </cell>
          <cell r="E679">
            <v>0</v>
          </cell>
          <cell r="F679">
            <v>1187405.003</v>
          </cell>
          <cell r="I679">
            <v>191586.755</v>
          </cell>
        </row>
        <row r="680">
          <cell r="A680">
            <v>75109001</v>
          </cell>
          <cell r="B680" t="str">
            <v>COSTO DE ENEGÍA ELECTRICA A DEPENDENCIAS</v>
          </cell>
          <cell r="C680">
            <v>507846.18099999998</v>
          </cell>
          <cell r="D680">
            <v>102922.803</v>
          </cell>
          <cell r="E680">
            <v>0</v>
          </cell>
          <cell r="F680">
            <v>610768.98400000005</v>
          </cell>
          <cell r="I680">
            <v>102922.803</v>
          </cell>
        </row>
        <row r="681">
          <cell r="A681">
            <v>75109002</v>
          </cell>
          <cell r="B681" t="str">
            <v>COSTO DE ENERGÍA ELECTRICA A TRABAJADORES</v>
          </cell>
          <cell r="C681">
            <v>401508.67200000002</v>
          </cell>
          <cell r="D681">
            <v>88663.952000000005</v>
          </cell>
          <cell r="E681">
            <v>0</v>
          </cell>
          <cell r="F681">
            <v>490172.62400000001</v>
          </cell>
          <cell r="I681">
            <v>88663.952000000005</v>
          </cell>
        </row>
        <row r="682">
          <cell r="A682">
            <v>75109004</v>
          </cell>
          <cell r="B682" t="str">
            <v>COSTO ALUMBRADO PUBLICO CONVENIOS</v>
          </cell>
          <cell r="C682">
            <v>24540.983</v>
          </cell>
          <cell r="D682">
            <v>0</v>
          </cell>
          <cell r="E682">
            <v>0</v>
          </cell>
          <cell r="F682">
            <v>24540.983</v>
          </cell>
          <cell r="I682">
            <v>0</v>
          </cell>
        </row>
        <row r="683">
          <cell r="A683">
            <v>75109005</v>
          </cell>
          <cell r="B683" t="str">
            <v>COSTOS DE OBRAS VARIAS PARA TERCEROS</v>
          </cell>
          <cell r="C683">
            <v>61922.411999999997</v>
          </cell>
          <cell r="D683">
            <v>0</v>
          </cell>
          <cell r="E683">
            <v>0</v>
          </cell>
          <cell r="F683">
            <v>61922.411999999997</v>
          </cell>
          <cell r="I683">
            <v>0</v>
          </cell>
        </row>
        <row r="684">
          <cell r="A684">
            <v>7515</v>
          </cell>
          <cell r="B684" t="str">
            <v>DEPRECIACIONES</v>
          </cell>
          <cell r="C684">
            <v>5122687.5198500007</v>
          </cell>
          <cell r="D684">
            <v>1041451.24453</v>
          </cell>
          <cell r="E684">
            <v>12585.473019999999</v>
          </cell>
          <cell r="F684">
            <v>6151553.2913599992</v>
          </cell>
          <cell r="I684">
            <v>1028865.77151</v>
          </cell>
        </row>
        <row r="685">
          <cell r="A685">
            <v>751501</v>
          </cell>
          <cell r="B685" t="str">
            <v>DEPRECIACIÓN EDIFICACIONES</v>
          </cell>
          <cell r="C685">
            <v>70065.739549999998</v>
          </cell>
          <cell r="D685">
            <v>14013.14791</v>
          </cell>
          <cell r="E685">
            <v>0</v>
          </cell>
          <cell r="F685">
            <v>84078.887459999998</v>
          </cell>
          <cell r="I685">
            <v>14013.14791</v>
          </cell>
        </row>
        <row r="686">
          <cell r="A686">
            <v>751502</v>
          </cell>
          <cell r="B686" t="str">
            <v>DEPRECIACIONES PLANTAS, DUCTOS Y TÚNELES</v>
          </cell>
          <cell r="C686">
            <v>862589.30596999999</v>
          </cell>
          <cell r="D686">
            <v>184792.73306</v>
          </cell>
          <cell r="E686">
            <v>126.51419</v>
          </cell>
          <cell r="F686">
            <v>1047255.5248400001</v>
          </cell>
          <cell r="I686">
            <v>184666.21887000001</v>
          </cell>
        </row>
        <row r="687">
          <cell r="A687">
            <v>751503</v>
          </cell>
          <cell r="B687" t="str">
            <v>DEPRECIACIÓN REDES, LÍNEAS, CABLES</v>
          </cell>
          <cell r="C687">
            <v>3773010.3405999998</v>
          </cell>
          <cell r="D687">
            <v>749930.94205999991</v>
          </cell>
          <cell r="E687">
            <v>9527.0616599999994</v>
          </cell>
          <cell r="F687">
            <v>4513414.2209999999</v>
          </cell>
          <cell r="I687">
            <v>740403.88039999991</v>
          </cell>
        </row>
        <row r="688">
          <cell r="A688">
            <v>751504</v>
          </cell>
          <cell r="B688" t="str">
            <v>DEPRECIACIÓN MAQUINARIA Y EQUIPO</v>
          </cell>
          <cell r="C688">
            <v>113126.37087</v>
          </cell>
          <cell r="D688">
            <v>25079.974870000002</v>
          </cell>
          <cell r="E688">
            <v>1027.7142799999999</v>
          </cell>
          <cell r="F688">
            <v>137178.63146</v>
          </cell>
          <cell r="I688">
            <v>24052.260590000002</v>
          </cell>
        </row>
        <row r="689">
          <cell r="A689">
            <v>751506</v>
          </cell>
          <cell r="B689" t="str">
            <v>DEPRECIACIÓN MUEBLES, ENSERES Y EQUIPO DE OFICINA</v>
          </cell>
          <cell r="C689">
            <v>23054.32775</v>
          </cell>
          <cell r="D689">
            <v>4629.3026500000005</v>
          </cell>
          <cell r="E689">
            <v>0</v>
          </cell>
          <cell r="F689">
            <v>27683.630399999998</v>
          </cell>
          <cell r="I689">
            <v>4629.3026500000005</v>
          </cell>
        </row>
        <row r="690">
          <cell r="A690">
            <v>751507</v>
          </cell>
          <cell r="B690" t="str">
            <v>DEPRECIACIÓN EQUIPO DE COMUNICACIÓN Y COMPUTACIÓN</v>
          </cell>
          <cell r="C690">
            <v>159023.72261000003</v>
          </cell>
          <cell r="D690">
            <v>34664.256799999996</v>
          </cell>
          <cell r="E690">
            <v>13.8004</v>
          </cell>
          <cell r="F690">
            <v>193674.17900999999</v>
          </cell>
          <cell r="I690">
            <v>34650.456399999995</v>
          </cell>
        </row>
        <row r="691">
          <cell r="A691">
            <v>751509</v>
          </cell>
          <cell r="B691" t="str">
            <v>DEPRECIACIÓN EQUIPO DE TRANSPORTE, TRACCIÓN Y ELEVACIÓN</v>
          </cell>
          <cell r="C691">
            <v>121817.71249999999</v>
          </cell>
          <cell r="D691">
            <v>28340.887179999998</v>
          </cell>
          <cell r="E691">
            <v>1890.38249</v>
          </cell>
          <cell r="F691">
            <v>148268.21719</v>
          </cell>
          <cell r="I691">
            <v>26450.504689999998</v>
          </cell>
        </row>
        <row r="692">
          <cell r="A692">
            <v>7517</v>
          </cell>
          <cell r="B692" t="str">
            <v>ARRENDAMIENTOS</v>
          </cell>
          <cell r="C692">
            <v>98479.467999999993</v>
          </cell>
          <cell r="D692">
            <v>29445.826000000001</v>
          </cell>
          <cell r="E692">
            <v>0</v>
          </cell>
          <cell r="F692">
            <v>127925.29399999999</v>
          </cell>
          <cell r="I692">
            <v>29445.826000000001</v>
          </cell>
        </row>
        <row r="693">
          <cell r="A693">
            <v>751702</v>
          </cell>
          <cell r="B693" t="str">
            <v>CONSTRUCCIONES Y EDIFICACIONES</v>
          </cell>
          <cell r="C693">
            <v>24318.592000000001</v>
          </cell>
          <cell r="D693">
            <v>8867.9429999999993</v>
          </cell>
          <cell r="E693">
            <v>0</v>
          </cell>
          <cell r="F693">
            <v>33186.535000000003</v>
          </cell>
          <cell r="I693">
            <v>8867.9429999999993</v>
          </cell>
        </row>
        <row r="694">
          <cell r="A694">
            <v>751703</v>
          </cell>
          <cell r="B694" t="str">
            <v>MAQUINARIA Y EQUIPO</v>
          </cell>
          <cell r="C694">
            <v>26322.659</v>
          </cell>
          <cell r="D694">
            <v>0</v>
          </cell>
          <cell r="E694">
            <v>0</v>
          </cell>
          <cell r="F694">
            <v>26322.659</v>
          </cell>
          <cell r="I694">
            <v>0</v>
          </cell>
        </row>
        <row r="695">
          <cell r="A695">
            <v>751704</v>
          </cell>
          <cell r="B695" t="str">
            <v>EQUIPO DE OFICINA</v>
          </cell>
          <cell r="C695">
            <v>47838.216999999997</v>
          </cell>
          <cell r="D695">
            <v>20577.883000000002</v>
          </cell>
          <cell r="E695">
            <v>0</v>
          </cell>
          <cell r="F695">
            <v>68416.100000000006</v>
          </cell>
          <cell r="I695">
            <v>20577.883000000002</v>
          </cell>
        </row>
        <row r="696">
          <cell r="A696">
            <v>751707</v>
          </cell>
          <cell r="B696" t="str">
            <v>FLOTA Y EQUIPO DE TRANSPORTE</v>
          </cell>
          <cell r="C696">
            <v>0</v>
          </cell>
          <cell r="D696">
            <v>0</v>
          </cell>
          <cell r="E696">
            <v>0</v>
          </cell>
          <cell r="F696">
            <v>0</v>
          </cell>
          <cell r="I696">
            <v>0</v>
          </cell>
        </row>
        <row r="697">
          <cell r="A697">
            <v>7530</v>
          </cell>
          <cell r="B697" t="str">
            <v>COSTO DE BIENES Y SERVICIOS PUBLICOS PARA LA VENTA</v>
          </cell>
          <cell r="C697">
            <v>91389816.757100001</v>
          </cell>
          <cell r="D697">
            <v>38596071.236099996</v>
          </cell>
          <cell r="E697">
            <v>19710393.067000002</v>
          </cell>
          <cell r="F697">
            <v>110275494.9262</v>
          </cell>
          <cell r="I697">
            <v>18885678.169099994</v>
          </cell>
        </row>
        <row r="698">
          <cell r="A698">
            <v>753001</v>
          </cell>
          <cell r="B698" t="str">
            <v>COMPRAS EN BLOQUE Y/O A LARGO PLAZO</v>
          </cell>
          <cell r="C698">
            <v>91389816.757100001</v>
          </cell>
          <cell r="D698">
            <v>38596071.236099996</v>
          </cell>
          <cell r="E698">
            <v>19710393.067000002</v>
          </cell>
          <cell r="F698">
            <v>110275494.9262</v>
          </cell>
          <cell r="I698">
            <v>18885678.169099994</v>
          </cell>
        </row>
        <row r="699">
          <cell r="A699">
            <v>75300101</v>
          </cell>
          <cell r="B699" t="str">
            <v>COMPRAS EN BLOQUE Y/O A LARGO PLAZO</v>
          </cell>
          <cell r="C699">
            <v>61721182.57</v>
          </cell>
          <cell r="D699">
            <v>25427528.059</v>
          </cell>
          <cell r="E699">
            <v>13036022.710999999</v>
          </cell>
          <cell r="F699">
            <v>74112687.917999998</v>
          </cell>
          <cell r="I699">
            <v>12391505.348000001</v>
          </cell>
        </row>
        <row r="700">
          <cell r="A700">
            <v>7530010101</v>
          </cell>
          <cell r="B700" t="str">
            <v>COMPRAS ENERGIA EN BLOQUE MERCADO REGULA</v>
          </cell>
          <cell r="C700">
            <v>54415329.178000003</v>
          </cell>
          <cell r="D700">
            <v>22019582.914000001</v>
          </cell>
          <cell r="E700">
            <v>11281302.5</v>
          </cell>
          <cell r="F700">
            <v>65153609.592</v>
          </cell>
          <cell r="I700">
            <v>10738280.414000001</v>
          </cell>
        </row>
        <row r="701">
          <cell r="A701">
            <v>7530010102</v>
          </cell>
          <cell r="B701" t="str">
            <v>COMPRAS ENERGIA EN BLOQUE MERCADO NO REG</v>
          </cell>
          <cell r="C701">
            <v>7305853.392</v>
          </cell>
          <cell r="D701">
            <v>3407945.145</v>
          </cell>
          <cell r="E701">
            <v>1754720.2109999999</v>
          </cell>
          <cell r="F701">
            <v>8959078.3259999994</v>
          </cell>
          <cell r="I701">
            <v>1653224.9340000001</v>
          </cell>
        </row>
        <row r="702">
          <cell r="A702">
            <v>753002</v>
          </cell>
          <cell r="B702" t="str">
            <v>COMPRAS EN BOLSA Y/O CORTO PLAZO</v>
          </cell>
          <cell r="C702">
            <v>7397204.9469999997</v>
          </cell>
          <cell r="D702">
            <v>3820990.14</v>
          </cell>
          <cell r="E702">
            <v>1805264.757</v>
          </cell>
          <cell r="F702">
            <v>9412930.3300000001</v>
          </cell>
          <cell r="I702">
            <v>2015725.3830000001</v>
          </cell>
        </row>
        <row r="703">
          <cell r="A703">
            <v>75300201</v>
          </cell>
          <cell r="B703" t="str">
            <v>COMPRAS EN BOLSA  Y/O A CORTO PLAZO</v>
          </cell>
          <cell r="C703">
            <v>2964101.673</v>
          </cell>
          <cell r="D703">
            <v>1261093.6969999999</v>
          </cell>
          <cell r="E703">
            <v>537204.83700000006</v>
          </cell>
          <cell r="F703">
            <v>3687990.5329999998</v>
          </cell>
          <cell r="I703">
            <v>723888.85999999987</v>
          </cell>
        </row>
        <row r="704">
          <cell r="A704">
            <v>7530020101</v>
          </cell>
          <cell r="B704" t="str">
            <v>COMPRA ENERGIA EN BOLSA CP MERCADO REGUL</v>
          </cell>
          <cell r="C704">
            <v>1488195.1029999999</v>
          </cell>
          <cell r="D704">
            <v>747697.16799999995</v>
          </cell>
          <cell r="E704">
            <v>307917.09000000003</v>
          </cell>
          <cell r="F704">
            <v>1927975.1810000001</v>
          </cell>
          <cell r="I704">
            <v>439780.07799999992</v>
          </cell>
        </row>
        <row r="705">
          <cell r="A705">
            <v>7530020102</v>
          </cell>
          <cell r="B705" t="str">
            <v>COMPRA ENERGIA EN BOLSA CP MERCAD NO REG</v>
          </cell>
          <cell r="C705">
            <v>1475906.57</v>
          </cell>
          <cell r="D705">
            <v>513396.52899999998</v>
          </cell>
          <cell r="E705">
            <v>229287.747</v>
          </cell>
          <cell r="F705">
            <v>1760015.352</v>
          </cell>
          <cell r="I705">
            <v>284108.78200000001</v>
          </cell>
        </row>
        <row r="706">
          <cell r="A706">
            <v>75300202</v>
          </cell>
          <cell r="B706" t="str">
            <v>SERVICIOS SIC Y CND</v>
          </cell>
          <cell r="C706">
            <v>243156.78899999999</v>
          </cell>
          <cell r="D706">
            <v>99468.566000000006</v>
          </cell>
          <cell r="E706">
            <v>49851.936999999998</v>
          </cell>
          <cell r="F706">
            <v>292773.41800000001</v>
          </cell>
          <cell r="I706">
            <v>49616.629000000008</v>
          </cell>
        </row>
        <row r="707">
          <cell r="A707">
            <v>7530020201</v>
          </cell>
          <cell r="B707" t="str">
            <v>SERVICIOS SIC Y CND MERCADO REGULADO</v>
          </cell>
          <cell r="C707">
            <v>200930.55799999999</v>
          </cell>
          <cell r="D707">
            <v>83300.891000000003</v>
          </cell>
          <cell r="E707">
            <v>41735.258999999998</v>
          </cell>
          <cell r="F707">
            <v>242496.19</v>
          </cell>
          <cell r="I707">
            <v>41565.632000000005</v>
          </cell>
        </row>
        <row r="708">
          <cell r="A708">
            <v>7530020202</v>
          </cell>
          <cell r="B708" t="str">
            <v>SERVICIOS SIC Y CND MERCADO NO REGULADO</v>
          </cell>
          <cell r="C708">
            <v>42226.231</v>
          </cell>
          <cell r="D708">
            <v>16167.674999999999</v>
          </cell>
          <cell r="E708">
            <v>8116.6779999999999</v>
          </cell>
          <cell r="F708">
            <v>50277.228000000003</v>
          </cell>
          <cell r="I708">
            <v>8050.9969999999994</v>
          </cell>
        </row>
        <row r="709">
          <cell r="A709">
            <v>75300203</v>
          </cell>
          <cell r="B709" t="str">
            <v>RESTRICCIONES Y DESVIACIONES</v>
          </cell>
          <cell r="C709">
            <v>4189946.4849999999</v>
          </cell>
          <cell r="D709">
            <v>2460427.8769999999</v>
          </cell>
          <cell r="E709">
            <v>1218207.983</v>
          </cell>
          <cell r="F709">
            <v>5432166.3789999997</v>
          </cell>
          <cell r="I709">
            <v>1242219.8939999999</v>
          </cell>
        </row>
        <row r="710">
          <cell r="A710">
            <v>7530020301</v>
          </cell>
          <cell r="B710" t="str">
            <v>RESTRICCIONES Y DESVIAC  MERCADO REGULAD</v>
          </cell>
          <cell r="C710">
            <v>3468798.608</v>
          </cell>
          <cell r="D710">
            <v>2060580.679</v>
          </cell>
          <cell r="E710">
            <v>1019864.585</v>
          </cell>
          <cell r="F710">
            <v>4509514.7019999996</v>
          </cell>
          <cell r="I710">
            <v>1040716.094</v>
          </cell>
        </row>
        <row r="711">
          <cell r="A711">
            <v>7530020302</v>
          </cell>
          <cell r="B711" t="str">
            <v>RESTRICCIONES Y DESVIAC  MERCADO NO REGU</v>
          </cell>
          <cell r="C711">
            <v>721147.87699999998</v>
          </cell>
          <cell r="D711">
            <v>399847.19799999997</v>
          </cell>
          <cell r="E711">
            <v>198343.39799999999</v>
          </cell>
          <cell r="F711">
            <v>922651.67700000003</v>
          </cell>
          <cell r="I711">
            <v>201503.8</v>
          </cell>
        </row>
        <row r="712">
          <cell r="A712">
            <v>753004</v>
          </cell>
          <cell r="B712" t="str">
            <v>COSTO POR CONEXIÓN</v>
          </cell>
          <cell r="C712">
            <v>2209822.159</v>
          </cell>
          <cell r="D712">
            <v>1053899.919</v>
          </cell>
          <cell r="E712">
            <v>536727.10800000001</v>
          </cell>
          <cell r="F712">
            <v>2726994.97</v>
          </cell>
          <cell r="I712">
            <v>517172.81099999999</v>
          </cell>
        </row>
        <row r="713">
          <cell r="A713">
            <v>75300401</v>
          </cell>
          <cell r="B713" t="str">
            <v>COSTOS POR CONEXION</v>
          </cell>
          <cell r="C713">
            <v>2209822.159</v>
          </cell>
          <cell r="D713">
            <v>1053899.919</v>
          </cell>
          <cell r="E713">
            <v>536727.10800000001</v>
          </cell>
          <cell r="F713">
            <v>2726994.97</v>
          </cell>
          <cell r="I713">
            <v>517172.81099999999</v>
          </cell>
        </row>
        <row r="714">
          <cell r="A714">
            <v>753005</v>
          </cell>
          <cell r="B714" t="str">
            <v>USO DE LINEAS REDES Y DUCTOS</v>
          </cell>
          <cell r="C714">
            <v>20060296.682</v>
          </cell>
          <cell r="D714">
            <v>8292342.7189999996</v>
          </cell>
          <cell r="E714">
            <v>4332378.4910000004</v>
          </cell>
          <cell r="F714">
            <v>24020260.91</v>
          </cell>
          <cell r="I714">
            <v>3959964.2279999992</v>
          </cell>
        </row>
        <row r="715">
          <cell r="A715">
            <v>75300501</v>
          </cell>
          <cell r="B715" t="str">
            <v>SISTEMA DE DISTRIBUCIÓN LOCAL (SDL)</v>
          </cell>
          <cell r="C715">
            <v>30951.734</v>
          </cell>
          <cell r="D715">
            <v>12279.545</v>
          </cell>
          <cell r="E715">
            <v>6292.2020000000002</v>
          </cell>
          <cell r="F715">
            <v>36939.076999999997</v>
          </cell>
          <cell r="I715">
            <v>5987.3429999999998</v>
          </cell>
        </row>
        <row r="716">
          <cell r="A716">
            <v>75300502</v>
          </cell>
          <cell r="B716" t="str">
            <v>SERVICIO DE TRANSMISIÓN NACIONAL (STN)</v>
          </cell>
          <cell r="C716">
            <v>11223608.799000001</v>
          </cell>
          <cell r="D716">
            <v>4604101.5789999999</v>
          </cell>
          <cell r="E716">
            <v>2425952.341</v>
          </cell>
          <cell r="F716">
            <v>13401758.037</v>
          </cell>
          <cell r="I716">
            <v>2178149.2379999999</v>
          </cell>
        </row>
        <row r="717">
          <cell r="A717">
            <v>7530050201</v>
          </cell>
          <cell r="B717" t="str">
            <v>SISTEMA TRANSM NAL (STN) MERCADO REGULAD</v>
          </cell>
          <cell r="C717">
            <v>9211410.0549999997</v>
          </cell>
          <cell r="D717">
            <v>3806478.7760000001</v>
          </cell>
          <cell r="E717">
            <v>2011070.3119999999</v>
          </cell>
          <cell r="F717">
            <v>11006818.518999999</v>
          </cell>
          <cell r="I717">
            <v>1795408.4640000002</v>
          </cell>
        </row>
        <row r="718">
          <cell r="A718">
            <v>7530050202</v>
          </cell>
          <cell r="B718" t="str">
            <v>SISTEMA TRANSM NAL (STN) MERCADO NO REGU</v>
          </cell>
          <cell r="C718">
            <v>1891294.9839999999</v>
          </cell>
          <cell r="D718">
            <v>738629.42799999996</v>
          </cell>
          <cell r="E718">
            <v>383669.25699999998</v>
          </cell>
          <cell r="F718">
            <v>2246255.1549999998</v>
          </cell>
          <cell r="I718">
            <v>354960.17099999997</v>
          </cell>
        </row>
        <row r="719">
          <cell r="A719">
            <v>7530050203</v>
          </cell>
          <cell r="B719" t="str">
            <v>COSTO DISTRIB  STN,STR (LAC-FAER-PRONE)</v>
          </cell>
          <cell r="C719">
            <v>120903.76</v>
          </cell>
          <cell r="D719">
            <v>58993.375</v>
          </cell>
          <cell r="E719">
            <v>31212.772000000001</v>
          </cell>
          <cell r="F719">
            <v>148684.36300000001</v>
          </cell>
          <cell r="I719">
            <v>27780.602999999999</v>
          </cell>
        </row>
        <row r="720">
          <cell r="A720">
            <v>75300503</v>
          </cell>
          <cell r="B720" t="str">
            <v>SISTEMA DE TRASNMISION REGIONAL (STR)</v>
          </cell>
          <cell r="C720">
            <v>8805736.1490000002</v>
          </cell>
          <cell r="D720">
            <v>3675961.5950000002</v>
          </cell>
          <cell r="E720">
            <v>1900133.9480000001</v>
          </cell>
          <cell r="F720">
            <v>10581563.796</v>
          </cell>
          <cell r="I720">
            <v>1775827.6470000001</v>
          </cell>
        </row>
        <row r="721">
          <cell r="A721">
            <v>7530050301</v>
          </cell>
          <cell r="B721" t="str">
            <v>SISTEMA TRANSM REG (STR) MERCADO REGULAD</v>
          </cell>
          <cell r="C721">
            <v>7309955.2970000003</v>
          </cell>
          <cell r="D721">
            <v>3078971.9550000001</v>
          </cell>
          <cell r="E721">
            <v>1595706.838</v>
          </cell>
          <cell r="F721">
            <v>8793220.4140000008</v>
          </cell>
          <cell r="I721">
            <v>1483265.1170000001</v>
          </cell>
        </row>
        <row r="722">
          <cell r="A722">
            <v>7530050302</v>
          </cell>
          <cell r="B722" t="str">
            <v>SISTEMA TRANSM REG (STR) MERCADO NO REGU</v>
          </cell>
          <cell r="C722">
            <v>1495780.852</v>
          </cell>
          <cell r="D722">
            <v>596989.64</v>
          </cell>
          <cell r="E722">
            <v>304427.11</v>
          </cell>
          <cell r="F722">
            <v>1788343.382</v>
          </cell>
          <cell r="I722">
            <v>292562.53000000003</v>
          </cell>
        </row>
        <row r="723">
          <cell r="A723">
            <v>753011</v>
          </cell>
          <cell r="B723" t="str">
            <v>COSTOS ASOCIAC A LAS TRANSAC EN MERCADO</v>
          </cell>
          <cell r="C723">
            <v>1310.3991000000001</v>
          </cell>
          <cell r="D723">
            <v>1310.3991000000001</v>
          </cell>
          <cell r="E723">
            <v>0</v>
          </cell>
          <cell r="F723">
            <v>2620.7982000000002</v>
          </cell>
          <cell r="I723">
            <v>1310.3991000000001</v>
          </cell>
        </row>
        <row r="724">
          <cell r="A724">
            <v>753513</v>
          </cell>
          <cell r="B724" t="str">
            <v>COMITE DE ESTRATIFICACION LEY 505 /1999</v>
          </cell>
          <cell r="C724">
            <v>10068.069</v>
          </cell>
          <cell r="D724">
            <v>0</v>
          </cell>
          <cell r="E724">
            <v>0</v>
          </cell>
          <cell r="F724">
            <v>10068.069</v>
          </cell>
          <cell r="I724">
            <v>0</v>
          </cell>
        </row>
        <row r="725">
          <cell r="A725">
            <v>7540</v>
          </cell>
          <cell r="B725" t="str">
            <v>ORDENES Y CONTRATOS DE MANTENIMIENTO Y REPARACIONES</v>
          </cell>
          <cell r="C725">
            <v>4811444.5287600001</v>
          </cell>
          <cell r="D725">
            <v>1409285.6883399999</v>
          </cell>
          <cell r="E725">
            <v>75734.498970000001</v>
          </cell>
          <cell r="F725">
            <v>6144995.7181299999</v>
          </cell>
          <cell r="I725">
            <v>1333551.1893699998</v>
          </cell>
        </row>
        <row r="726">
          <cell r="A726">
            <v>754001</v>
          </cell>
          <cell r="B726" t="str">
            <v>MANTENIMIENTO DE CONSTRUCCIONES Y EDIFICACIONES</v>
          </cell>
          <cell r="C726">
            <v>28785.701000000001</v>
          </cell>
          <cell r="D726">
            <v>5202.1229999999996</v>
          </cell>
          <cell r="E726">
            <v>0</v>
          </cell>
          <cell r="F726">
            <v>33987.824000000001</v>
          </cell>
          <cell r="I726">
            <v>5202.1229999999996</v>
          </cell>
        </row>
        <row r="727">
          <cell r="A727">
            <v>754002</v>
          </cell>
          <cell r="B727" t="str">
            <v>MANTENIMIENTO MAQUINARIA Y EQUIPO</v>
          </cell>
          <cell r="C727">
            <v>115087.93</v>
          </cell>
          <cell r="D727">
            <v>5125.3599999999997</v>
          </cell>
          <cell r="E727">
            <v>0</v>
          </cell>
          <cell r="F727">
            <v>120213.29</v>
          </cell>
          <cell r="I727">
            <v>5125.3599999999997</v>
          </cell>
        </row>
        <row r="728">
          <cell r="A728">
            <v>754003</v>
          </cell>
          <cell r="B728" t="str">
            <v>MANTENIMIENTO DE EQUIPO DE OFICINA</v>
          </cell>
          <cell r="C728">
            <v>12267.64</v>
          </cell>
          <cell r="D728">
            <v>5468.2</v>
          </cell>
          <cell r="E728">
            <v>0</v>
          </cell>
          <cell r="F728">
            <v>17735.84</v>
          </cell>
          <cell r="I728">
            <v>5468.2</v>
          </cell>
        </row>
        <row r="729">
          <cell r="A729">
            <v>754004</v>
          </cell>
          <cell r="B729" t="str">
            <v>MANTENIMIENTO DE EQUIPO COMPUTACIÓN Y COMUNICACIÓN</v>
          </cell>
          <cell r="C729">
            <v>107417.969</v>
          </cell>
          <cell r="D729">
            <v>50943.106</v>
          </cell>
          <cell r="E729">
            <v>0</v>
          </cell>
          <cell r="F729">
            <v>158361.07500000001</v>
          </cell>
          <cell r="I729">
            <v>50943.106</v>
          </cell>
        </row>
        <row r="730">
          <cell r="A730">
            <v>754005</v>
          </cell>
          <cell r="B730" t="str">
            <v>MANTENIMIENTO EQUIPO DE TRANSPORTE, TRACCIÓN Y ELEVACIÓN</v>
          </cell>
          <cell r="C730">
            <v>38676.455000000002</v>
          </cell>
          <cell r="D730">
            <v>23725.206999999999</v>
          </cell>
          <cell r="E730">
            <v>1E-3</v>
          </cell>
          <cell r="F730">
            <v>62401.661</v>
          </cell>
          <cell r="I730">
            <v>23725.205999999998</v>
          </cell>
        </row>
        <row r="731">
          <cell r="A731">
            <v>754007</v>
          </cell>
          <cell r="B731" t="str">
            <v>MANTENIMIENTO LÍNEAS, REDES Y DUCTOS</v>
          </cell>
          <cell r="C731">
            <v>4144450.3157600001</v>
          </cell>
          <cell r="D731">
            <v>954433.26934</v>
          </cell>
          <cell r="E731">
            <v>75734.497969999997</v>
          </cell>
          <cell r="F731">
            <v>5023149.0871299999</v>
          </cell>
          <cell r="I731">
            <v>878698.77136999997</v>
          </cell>
          <cell r="J731">
            <v>0</v>
          </cell>
        </row>
        <row r="732">
          <cell r="A732">
            <v>75400701</v>
          </cell>
          <cell r="B732" t="str">
            <v>MANTENIMIENTO LÍNEAS DE TRANSMISIÓN</v>
          </cell>
          <cell r="C732">
            <v>58206.091999999997</v>
          </cell>
          <cell r="D732">
            <v>36339.815000000002</v>
          </cell>
          <cell r="E732">
            <v>0</v>
          </cell>
          <cell r="F732">
            <v>94545.907000000007</v>
          </cell>
          <cell r="I732">
            <v>36339.815000000002</v>
          </cell>
        </row>
        <row r="733">
          <cell r="A733">
            <v>75400702</v>
          </cell>
          <cell r="B733" t="str">
            <v>MANTENIMIENTO LÍNEAS DE SUBTRANSMISIÓN</v>
          </cell>
          <cell r="C733">
            <v>106249.834</v>
          </cell>
          <cell r="D733">
            <v>66812.303</v>
          </cell>
          <cell r="E733">
            <v>3000</v>
          </cell>
          <cell r="F733">
            <v>170062.13699999999</v>
          </cell>
          <cell r="I733">
            <v>63812.303</v>
          </cell>
        </row>
        <row r="734">
          <cell r="A734">
            <v>75400703</v>
          </cell>
          <cell r="B734" t="str">
            <v>MANTENIMIENTO REDES PRIMARIAS</v>
          </cell>
          <cell r="C734">
            <v>2762964.1407600003</v>
          </cell>
          <cell r="D734">
            <v>517266.75733999995</v>
          </cell>
          <cell r="E734">
            <v>52734.497969999997</v>
          </cell>
          <cell r="F734">
            <v>3227496.40013</v>
          </cell>
          <cell r="I734">
            <v>464532.25936999999</v>
          </cell>
        </row>
        <row r="735">
          <cell r="A735">
            <v>75400704</v>
          </cell>
          <cell r="B735" t="str">
            <v>MANTENIMIENTO REDES SECUNDARÍAS</v>
          </cell>
          <cell r="C735">
            <v>852462.06599999999</v>
          </cell>
          <cell r="D735">
            <v>261689.06099999999</v>
          </cell>
          <cell r="E735">
            <v>20000</v>
          </cell>
          <cell r="F735">
            <v>1094151.1270000001</v>
          </cell>
          <cell r="I735">
            <v>241689.06099999999</v>
          </cell>
        </row>
        <row r="736">
          <cell r="A736">
            <v>75400705</v>
          </cell>
          <cell r="B736" t="str">
            <v>MANTENIMIENTO ALUMBRADO PÚBLICO</v>
          </cell>
          <cell r="C736">
            <v>268790.67300000001</v>
          </cell>
          <cell r="D736">
            <v>72325.332999999999</v>
          </cell>
          <cell r="E736">
            <v>0</v>
          </cell>
          <cell r="F736">
            <v>341116.00599999999</v>
          </cell>
          <cell r="I736">
            <v>72325.332999999999</v>
          </cell>
        </row>
        <row r="737">
          <cell r="A737">
            <v>75400706</v>
          </cell>
          <cell r="B737" t="str">
            <v>MANTENIMIENTO SUBESTACIONES</v>
          </cell>
          <cell r="C737">
            <v>95777.51</v>
          </cell>
          <cell r="D737">
            <v>0</v>
          </cell>
          <cell r="E737">
            <v>0</v>
          </cell>
          <cell r="F737">
            <v>95777.51</v>
          </cell>
          <cell r="I737">
            <v>0</v>
          </cell>
        </row>
        <row r="738">
          <cell r="A738">
            <v>754008</v>
          </cell>
          <cell r="B738" t="str">
            <v>MANTENIMIENTO DE PLANTAS</v>
          </cell>
          <cell r="C738">
            <v>0</v>
          </cell>
          <cell r="D738">
            <v>85</v>
          </cell>
          <cell r="E738">
            <v>0</v>
          </cell>
          <cell r="F738">
            <v>85</v>
          </cell>
          <cell r="I738">
            <v>85</v>
          </cell>
        </row>
        <row r="739">
          <cell r="A739">
            <v>754009</v>
          </cell>
          <cell r="B739" t="str">
            <v>REPARACIONES DE CONSTRUCCIONES Y EDIFICACIONES</v>
          </cell>
          <cell r="C739">
            <v>54389.586000000003</v>
          </cell>
          <cell r="D739">
            <v>184030.38200000001</v>
          </cell>
          <cell r="E739">
            <v>0</v>
          </cell>
          <cell r="F739">
            <v>238419.96799999999</v>
          </cell>
          <cell r="I739">
            <v>184030.38200000001</v>
          </cell>
        </row>
        <row r="740">
          <cell r="A740">
            <v>754010</v>
          </cell>
          <cell r="B740" t="str">
            <v>REPARACIONES DE MAQUINARIA Y EQUIPO</v>
          </cell>
          <cell r="C740">
            <v>163366.22399999999</v>
          </cell>
          <cell r="D740">
            <v>90410.4</v>
          </cell>
          <cell r="E740">
            <v>0</v>
          </cell>
          <cell r="F740">
            <v>253776.62400000001</v>
          </cell>
          <cell r="I740">
            <v>90410.4</v>
          </cell>
        </row>
        <row r="741">
          <cell r="A741">
            <v>754012</v>
          </cell>
          <cell r="B741" t="str">
            <v>REPARACIONES DE EQUIPO DE COMPUTACIÓN Y COMUNICACIÓN</v>
          </cell>
          <cell r="C741">
            <v>5104</v>
          </cell>
          <cell r="D741">
            <v>0</v>
          </cell>
          <cell r="E741">
            <v>0</v>
          </cell>
          <cell r="F741">
            <v>5104</v>
          </cell>
          <cell r="I741">
            <v>0</v>
          </cell>
        </row>
        <row r="742">
          <cell r="A742">
            <v>754013</v>
          </cell>
          <cell r="B742" t="str">
            <v>REPARACIONES EQUIPO DE TRANSPORTE, TRACCIÓN Y ELEVACIÓN</v>
          </cell>
          <cell r="C742">
            <v>68574.58</v>
          </cell>
          <cell r="D742">
            <v>39574.586000000003</v>
          </cell>
          <cell r="E742">
            <v>0</v>
          </cell>
          <cell r="F742">
            <v>108149.166</v>
          </cell>
          <cell r="I742">
            <v>39574.586000000003</v>
          </cell>
        </row>
        <row r="743">
          <cell r="A743">
            <v>754014</v>
          </cell>
          <cell r="B743" t="str">
            <v>REPARACIÓN DE LÍNEAS, REDES Y DUCTOS</v>
          </cell>
          <cell r="C743">
            <v>33056.519999999997</v>
          </cell>
          <cell r="D743">
            <v>0</v>
          </cell>
          <cell r="E743">
            <v>0</v>
          </cell>
          <cell r="F743">
            <v>33056.519999999997</v>
          </cell>
          <cell r="I743">
            <v>0</v>
          </cell>
        </row>
        <row r="744">
          <cell r="A744">
            <v>75401404</v>
          </cell>
          <cell r="B744" t="str">
            <v>REPARACION TRANSFORMADORES DE POTENCIA</v>
          </cell>
          <cell r="C744">
            <v>33056.519999999997</v>
          </cell>
          <cell r="D744">
            <v>0</v>
          </cell>
          <cell r="E744">
            <v>0</v>
          </cell>
          <cell r="F744">
            <v>33056.519999999997</v>
          </cell>
          <cell r="I744">
            <v>0</v>
          </cell>
        </row>
        <row r="745">
          <cell r="A745">
            <v>754090</v>
          </cell>
          <cell r="B745" t="str">
            <v>OTROS CONTRATOS DE  MANTENIMIENTO Y REPARACIONES</v>
          </cell>
          <cell r="C745">
            <v>40267.608</v>
          </cell>
          <cell r="D745">
            <v>50288.055</v>
          </cell>
          <cell r="E745">
            <v>0</v>
          </cell>
          <cell r="F745">
            <v>90555.663</v>
          </cell>
          <cell r="I745">
            <v>50288.055</v>
          </cell>
        </row>
        <row r="746">
          <cell r="A746">
            <v>7542</v>
          </cell>
          <cell r="B746" t="str">
            <v>HONORARIOS</v>
          </cell>
          <cell r="C746">
            <v>1073965.382</v>
          </cell>
          <cell r="D746">
            <v>376534.62900000002</v>
          </cell>
          <cell r="E746">
            <v>0</v>
          </cell>
          <cell r="F746">
            <v>1450500.0109999999</v>
          </cell>
          <cell r="I746">
            <v>376534.62900000002</v>
          </cell>
        </row>
        <row r="747">
          <cell r="A747">
            <v>754207</v>
          </cell>
          <cell r="B747" t="str">
            <v>ASESORÍA TÉCNICA</v>
          </cell>
          <cell r="C747">
            <v>345005.45899999997</v>
          </cell>
          <cell r="D747">
            <v>117562.171</v>
          </cell>
          <cell r="E747">
            <v>0</v>
          </cell>
          <cell r="F747">
            <v>462567.63</v>
          </cell>
          <cell r="I747">
            <v>117562.171</v>
          </cell>
        </row>
        <row r="748">
          <cell r="A748">
            <v>754290</v>
          </cell>
          <cell r="B748" t="str">
            <v>OTROS</v>
          </cell>
          <cell r="C748">
            <v>728959.92299999995</v>
          </cell>
          <cell r="D748">
            <v>258972.45800000001</v>
          </cell>
          <cell r="E748">
            <v>0</v>
          </cell>
          <cell r="F748">
            <v>987932.38100000005</v>
          </cell>
          <cell r="I748">
            <v>258972.45800000001</v>
          </cell>
        </row>
        <row r="749">
          <cell r="A749">
            <v>7545</v>
          </cell>
          <cell r="B749" t="str">
            <v>SERVICIOS PÚBLICOS</v>
          </cell>
          <cell r="C749">
            <v>260025.89886000002</v>
          </cell>
          <cell r="D749">
            <v>51224.763039999998</v>
          </cell>
          <cell r="E749">
            <v>0</v>
          </cell>
          <cell r="F749">
            <v>311250.66189999995</v>
          </cell>
          <cell r="I749">
            <v>51224.763039999998</v>
          </cell>
        </row>
        <row r="750">
          <cell r="A750">
            <v>754501</v>
          </cell>
          <cell r="B750" t="str">
            <v>ACUEDUCTO</v>
          </cell>
          <cell r="C750">
            <v>4149.558</v>
          </cell>
          <cell r="D750">
            <v>1111.404</v>
          </cell>
          <cell r="E750">
            <v>0</v>
          </cell>
          <cell r="F750">
            <v>5260.9620000000004</v>
          </cell>
          <cell r="I750">
            <v>1111.404</v>
          </cell>
        </row>
        <row r="751">
          <cell r="A751">
            <v>754503</v>
          </cell>
          <cell r="B751" t="str">
            <v>ASEO</v>
          </cell>
          <cell r="C751">
            <v>2511.66</v>
          </cell>
          <cell r="D751">
            <v>450.80099999999999</v>
          </cell>
          <cell r="E751">
            <v>0</v>
          </cell>
          <cell r="F751">
            <v>2962.4609999999998</v>
          </cell>
          <cell r="I751">
            <v>450.80099999999999</v>
          </cell>
        </row>
        <row r="752">
          <cell r="A752">
            <v>754505</v>
          </cell>
          <cell r="B752" t="str">
            <v>TELECOMUNICACIONES</v>
          </cell>
          <cell r="C752">
            <v>253364.68086000002</v>
          </cell>
          <cell r="D752">
            <v>49662.558039999996</v>
          </cell>
          <cell r="E752">
            <v>0</v>
          </cell>
          <cell r="F752">
            <v>303027.2389</v>
          </cell>
          <cell r="I752">
            <v>49662.558039999996</v>
          </cell>
        </row>
        <row r="753">
          <cell r="A753">
            <v>7550</v>
          </cell>
          <cell r="B753" t="str">
            <v>MATERIALES Y OTROS COSTOS DE OPERACIÓN</v>
          </cell>
          <cell r="C753">
            <v>1416914.1707300001</v>
          </cell>
          <cell r="D753">
            <v>322909.91408999998</v>
          </cell>
          <cell r="E753">
            <v>74172.892400000012</v>
          </cell>
          <cell r="F753">
            <v>1665651.19242</v>
          </cell>
          <cell r="I753">
            <v>248737.02168999997</v>
          </cell>
        </row>
        <row r="754">
          <cell r="A754">
            <v>755001</v>
          </cell>
          <cell r="B754" t="str">
            <v>REPUESTOS PARA VEHÍCULOS</v>
          </cell>
          <cell r="C754">
            <v>2024.241</v>
          </cell>
          <cell r="D754">
            <v>1668.6</v>
          </cell>
          <cell r="E754">
            <v>0</v>
          </cell>
          <cell r="F754">
            <v>3692.8409999999999</v>
          </cell>
          <cell r="I754">
            <v>1668.6</v>
          </cell>
        </row>
        <row r="755">
          <cell r="A755">
            <v>755002</v>
          </cell>
          <cell r="B755" t="str">
            <v>LLANTAS Y NEUMÁTICOS</v>
          </cell>
          <cell r="C755">
            <v>8572.5327799999995</v>
          </cell>
          <cell r="D755">
            <v>2210.6194399999999</v>
          </cell>
          <cell r="E755">
            <v>0</v>
          </cell>
          <cell r="F755">
            <v>10783.15222</v>
          </cell>
          <cell r="I755">
            <v>2210.6194399999999</v>
          </cell>
        </row>
        <row r="756">
          <cell r="A756">
            <v>755004</v>
          </cell>
          <cell r="B756" t="str">
            <v>COMBUSTIBLES Y LUBRICANTES</v>
          </cell>
          <cell r="C756">
            <v>115195.42</v>
          </cell>
          <cell r="D756">
            <v>26778.929</v>
          </cell>
          <cell r="E756">
            <v>0</v>
          </cell>
          <cell r="F756">
            <v>141974.34899999999</v>
          </cell>
          <cell r="I756">
            <v>26778.929</v>
          </cell>
        </row>
        <row r="757">
          <cell r="A757">
            <v>75500401</v>
          </cell>
          <cell r="B757" t="str">
            <v>COMBUSTIBLES Y LUBRICANTES</v>
          </cell>
          <cell r="C757">
            <v>101981.599</v>
          </cell>
          <cell r="D757">
            <v>24602.829000000002</v>
          </cell>
          <cell r="E757">
            <v>0</v>
          </cell>
          <cell r="F757">
            <v>126584.428</v>
          </cell>
          <cell r="I757">
            <v>24602.829000000002</v>
          </cell>
        </row>
        <row r="758">
          <cell r="A758">
            <v>75500402</v>
          </cell>
          <cell r="B758" t="str">
            <v>LAVADO Y ENGRASE</v>
          </cell>
          <cell r="C758">
            <v>13213.821</v>
          </cell>
          <cell r="D758">
            <v>2176.1</v>
          </cell>
          <cell r="E758">
            <v>0</v>
          </cell>
          <cell r="F758">
            <v>15389.921</v>
          </cell>
          <cell r="I758">
            <v>2176.1</v>
          </cell>
        </row>
        <row r="759">
          <cell r="A759">
            <v>755013</v>
          </cell>
          <cell r="B759" t="str">
            <v>MATERIALES ELÉCTRICOS</v>
          </cell>
          <cell r="C759">
            <v>317210.92502999998</v>
          </cell>
          <cell r="D759">
            <v>44354.088309999999</v>
          </cell>
          <cell r="E759">
            <v>5858.8790600000002</v>
          </cell>
          <cell r="F759">
            <v>355706.13428</v>
          </cell>
          <cell r="I759">
            <v>38495.20925</v>
          </cell>
        </row>
        <row r="760">
          <cell r="A760">
            <v>755015</v>
          </cell>
          <cell r="B760" t="str">
            <v>COSTOS DE GESTIÓN AMBIENTAL</v>
          </cell>
          <cell r="C760">
            <v>973196.59299999999</v>
          </cell>
          <cell r="D760">
            <v>179583.66399999999</v>
          </cell>
          <cell r="E760">
            <v>0</v>
          </cell>
          <cell r="F760">
            <v>1152780.257</v>
          </cell>
          <cell r="I760">
            <v>179583.66399999999</v>
          </cell>
        </row>
        <row r="761">
          <cell r="A761">
            <v>755090</v>
          </cell>
          <cell r="B761" t="str">
            <v>ELEMENTOS DEVOLUTIVOS</v>
          </cell>
          <cell r="C761">
            <v>714.45892000000003</v>
          </cell>
          <cell r="D761">
            <v>68314.013340000005</v>
          </cell>
          <cell r="E761">
            <v>68314.013340000005</v>
          </cell>
          <cell r="F761">
            <v>714.45892000000003</v>
          </cell>
          <cell r="I761">
            <v>0</v>
          </cell>
        </row>
        <row r="762">
          <cell r="A762">
            <v>7560</v>
          </cell>
          <cell r="B762" t="str">
            <v>SEGUROS</v>
          </cell>
          <cell r="C762">
            <v>568271.13847999997</v>
          </cell>
          <cell r="D762">
            <v>83608.998500000002</v>
          </cell>
          <cell r="E762">
            <v>0</v>
          </cell>
          <cell r="F762">
            <v>651880.13698000007</v>
          </cell>
          <cell r="I762">
            <v>83608.998500000002</v>
          </cell>
        </row>
        <row r="763">
          <cell r="A763">
            <v>756001</v>
          </cell>
          <cell r="B763" t="str">
            <v>DE MANEJO</v>
          </cell>
          <cell r="C763">
            <v>2200.357</v>
          </cell>
          <cell r="D763">
            <v>1117.143</v>
          </cell>
          <cell r="E763">
            <v>0</v>
          </cell>
          <cell r="F763">
            <v>3317.5</v>
          </cell>
          <cell r="I763">
            <v>1117.143</v>
          </cell>
        </row>
        <row r="764">
          <cell r="A764">
            <v>756002</v>
          </cell>
          <cell r="B764" t="str">
            <v>DE CUMPLIMIENTO</v>
          </cell>
          <cell r="C764">
            <v>77.72</v>
          </cell>
          <cell r="D764">
            <v>0</v>
          </cell>
          <cell r="E764">
            <v>0</v>
          </cell>
          <cell r="F764">
            <v>77.72</v>
          </cell>
          <cell r="I764">
            <v>0</v>
          </cell>
        </row>
        <row r="765">
          <cell r="A765">
            <v>756003</v>
          </cell>
          <cell r="B765" t="str">
            <v>DE CORRIENTE DÉBIL</v>
          </cell>
          <cell r="C765">
            <v>5961.9125999999997</v>
          </cell>
          <cell r="D765">
            <v>0</v>
          </cell>
          <cell r="E765">
            <v>0</v>
          </cell>
          <cell r="F765">
            <v>5961.9125999999997</v>
          </cell>
          <cell r="I765">
            <v>0</v>
          </cell>
        </row>
        <row r="766">
          <cell r="A766">
            <v>756004</v>
          </cell>
          <cell r="B766" t="str">
            <v>SEGURO DE VIDA COLECTIVO</v>
          </cell>
          <cell r="C766">
            <v>30117.282299999999</v>
          </cell>
          <cell r="D766">
            <v>7549.9240199999995</v>
          </cell>
          <cell r="E766">
            <v>0</v>
          </cell>
          <cell r="F766">
            <v>37667.206319999998</v>
          </cell>
          <cell r="I766">
            <v>7549.9240199999995</v>
          </cell>
        </row>
        <row r="767">
          <cell r="A767">
            <v>756005</v>
          </cell>
          <cell r="B767" t="str">
            <v>DE INCENDIO</v>
          </cell>
          <cell r="C767">
            <v>112732.6642</v>
          </cell>
          <cell r="D767">
            <v>25892.823579999997</v>
          </cell>
          <cell r="E767">
            <v>0</v>
          </cell>
          <cell r="F767">
            <v>138625.48778</v>
          </cell>
          <cell r="I767">
            <v>25892.823579999997</v>
          </cell>
        </row>
        <row r="768">
          <cell r="A768">
            <v>756007</v>
          </cell>
          <cell r="B768" t="str">
            <v>DE SUSTRACCIÓN Y HURTO</v>
          </cell>
          <cell r="C768">
            <v>2246.30422</v>
          </cell>
          <cell r="D768">
            <v>0</v>
          </cell>
          <cell r="E768">
            <v>0</v>
          </cell>
          <cell r="F768">
            <v>2246.30422</v>
          </cell>
          <cell r="I768">
            <v>0</v>
          </cell>
        </row>
        <row r="769">
          <cell r="A769">
            <v>756008</v>
          </cell>
          <cell r="B769" t="str">
            <v>DE FLOTA Y EQUIPO DE TRANSPORTE</v>
          </cell>
          <cell r="C769">
            <v>54654.71211</v>
          </cell>
          <cell r="D769">
            <v>7454.1824900000001</v>
          </cell>
          <cell r="E769">
            <v>0</v>
          </cell>
          <cell r="F769">
            <v>62108.8946</v>
          </cell>
          <cell r="I769">
            <v>7454.1824900000001</v>
          </cell>
        </row>
        <row r="770">
          <cell r="A770">
            <v>756009</v>
          </cell>
          <cell r="B770" t="str">
            <v>DE RESPONSABILIDAD CIVIL Y EXTRACONTRACTUAL</v>
          </cell>
          <cell r="C770">
            <v>118790.42747</v>
          </cell>
          <cell r="D770">
            <v>19201.01555</v>
          </cell>
          <cell r="E770">
            <v>0</v>
          </cell>
          <cell r="F770">
            <v>137991.44302000001</v>
          </cell>
          <cell r="I770">
            <v>19201.01555</v>
          </cell>
        </row>
        <row r="771">
          <cell r="A771">
            <v>756010</v>
          </cell>
          <cell r="B771" t="str">
            <v>DE ROTURA DE MAQUINARIA</v>
          </cell>
          <cell r="C771">
            <v>61994.284700000004</v>
          </cell>
          <cell r="D771">
            <v>0</v>
          </cell>
          <cell r="E771">
            <v>0</v>
          </cell>
          <cell r="F771">
            <v>61994.284700000004</v>
          </cell>
          <cell r="I771">
            <v>0</v>
          </cell>
        </row>
        <row r="772">
          <cell r="A772">
            <v>756090</v>
          </cell>
          <cell r="B772" t="str">
            <v>OTROS SEGUROS</v>
          </cell>
          <cell r="C772">
            <v>179495.47388000001</v>
          </cell>
          <cell r="D772">
            <v>22393.90986</v>
          </cell>
          <cell r="E772">
            <v>0</v>
          </cell>
          <cell r="F772">
            <v>201889.38374000002</v>
          </cell>
          <cell r="I772">
            <v>22393.90986</v>
          </cell>
        </row>
        <row r="773">
          <cell r="A773">
            <v>75609001</v>
          </cell>
          <cell r="B773" t="str">
            <v>SEGURO DAÑOS COMBINADOS</v>
          </cell>
          <cell r="C773">
            <v>179495.47388000001</v>
          </cell>
          <cell r="D773">
            <v>22393.90986</v>
          </cell>
          <cell r="E773">
            <v>0</v>
          </cell>
          <cell r="F773">
            <v>201889.38374000002</v>
          </cell>
          <cell r="I773">
            <v>22393.90986</v>
          </cell>
        </row>
        <row r="774">
          <cell r="A774">
            <v>7565</v>
          </cell>
          <cell r="B774" t="str">
            <v>IMPUESTOS Y TASAS</v>
          </cell>
          <cell r="C774">
            <v>144430.18</v>
          </cell>
          <cell r="D774">
            <v>9653.0079999999998</v>
          </cell>
          <cell r="E774">
            <v>0</v>
          </cell>
          <cell r="F774">
            <v>154083.18799999999</v>
          </cell>
          <cell r="I774">
            <v>9653.0079999999998</v>
          </cell>
        </row>
        <row r="775">
          <cell r="A775">
            <v>756502</v>
          </cell>
          <cell r="B775" t="str">
            <v>DE TIMBRE</v>
          </cell>
          <cell r="C775">
            <v>0</v>
          </cell>
          <cell r="D775">
            <v>0</v>
          </cell>
          <cell r="E775">
            <v>0</v>
          </cell>
          <cell r="F775">
            <v>0</v>
          </cell>
          <cell r="I775">
            <v>0</v>
          </cell>
        </row>
        <row r="776">
          <cell r="A776">
            <v>756503</v>
          </cell>
          <cell r="B776" t="str">
            <v>PREDIAL</v>
          </cell>
          <cell r="C776">
            <v>93828.282000000007</v>
          </cell>
          <cell r="D776">
            <v>0</v>
          </cell>
          <cell r="E776">
            <v>0</v>
          </cell>
          <cell r="F776">
            <v>93828.282000000007</v>
          </cell>
          <cell r="I776">
            <v>0</v>
          </cell>
        </row>
        <row r="777">
          <cell r="A777">
            <v>756505</v>
          </cell>
          <cell r="B777" t="str">
            <v>DE VEHÍCULOS</v>
          </cell>
          <cell r="C777">
            <v>2463.6</v>
          </cell>
          <cell r="D777">
            <v>0</v>
          </cell>
          <cell r="E777">
            <v>0</v>
          </cell>
          <cell r="F777">
            <v>2463.6</v>
          </cell>
          <cell r="I777">
            <v>0</v>
          </cell>
        </row>
        <row r="778">
          <cell r="A778">
            <v>756590</v>
          </cell>
          <cell r="B778" t="str">
            <v>OTROS IMPUESTOS</v>
          </cell>
          <cell r="C778">
            <v>48138.298000000003</v>
          </cell>
          <cell r="D778">
            <v>9653.0079999999998</v>
          </cell>
          <cell r="E778">
            <v>0</v>
          </cell>
          <cell r="F778">
            <v>57791.305999999997</v>
          </cell>
          <cell r="I778">
            <v>9653.0079999999998</v>
          </cell>
        </row>
        <row r="779">
          <cell r="A779">
            <v>75659002</v>
          </cell>
          <cell r="B779" t="str">
            <v>IMPUESTOS ASUMIDOS</v>
          </cell>
          <cell r="C779">
            <v>47940.498</v>
          </cell>
          <cell r="D779">
            <v>9598.4079999999994</v>
          </cell>
          <cell r="E779">
            <v>0</v>
          </cell>
          <cell r="F779">
            <v>57538.906000000003</v>
          </cell>
          <cell r="I779">
            <v>9598.4079999999994</v>
          </cell>
        </row>
        <row r="780">
          <cell r="A780">
            <v>75659004</v>
          </cell>
          <cell r="B780" t="str">
            <v>OTROS IMPUESTOS</v>
          </cell>
          <cell r="C780">
            <v>197.8</v>
          </cell>
          <cell r="D780">
            <v>54.6</v>
          </cell>
          <cell r="E780">
            <v>0</v>
          </cell>
          <cell r="F780">
            <v>252.4</v>
          </cell>
          <cell r="I780">
            <v>54.6</v>
          </cell>
        </row>
        <row r="781">
          <cell r="A781">
            <v>7570</v>
          </cell>
          <cell r="B781" t="str">
            <v>ÓRDENES Y CONTRATOS POR OTROS  SERVICIOS</v>
          </cell>
          <cell r="C781">
            <v>5216828.7295500003</v>
          </cell>
          <cell r="D781">
            <v>1826275.2873900002</v>
          </cell>
          <cell r="E781">
            <v>52962.984240000005</v>
          </cell>
          <cell r="F781">
            <v>6990141.0326999994</v>
          </cell>
          <cell r="I781">
            <v>1773312.3031500003</v>
          </cell>
        </row>
        <row r="782">
          <cell r="A782">
            <v>757001</v>
          </cell>
          <cell r="B782" t="str">
            <v>ASEO</v>
          </cell>
          <cell r="C782">
            <v>112893.66</v>
          </cell>
          <cell r="D782">
            <v>0</v>
          </cell>
          <cell r="E782">
            <v>0</v>
          </cell>
          <cell r="F782">
            <v>112893.66</v>
          </cell>
          <cell r="I782">
            <v>0</v>
          </cell>
        </row>
        <row r="783">
          <cell r="A783">
            <v>757002</v>
          </cell>
          <cell r="B783" t="str">
            <v>VIGILANCIA Y SEGURIDAD</v>
          </cell>
          <cell r="C783">
            <v>568188.23</v>
          </cell>
          <cell r="D783">
            <v>97026.256999999998</v>
          </cell>
          <cell r="E783">
            <v>0</v>
          </cell>
          <cell r="F783">
            <v>665214.48699999996</v>
          </cell>
          <cell r="I783">
            <v>97026.256999999998</v>
          </cell>
        </row>
        <row r="784">
          <cell r="A784">
            <v>757003</v>
          </cell>
          <cell r="B784" t="str">
            <v>CASINO Y CAFETERÍA</v>
          </cell>
          <cell r="C784">
            <v>1246.1880000000001</v>
          </cell>
          <cell r="D784">
            <v>277</v>
          </cell>
          <cell r="E784">
            <v>0</v>
          </cell>
          <cell r="F784">
            <v>1523.1880000000001</v>
          </cell>
          <cell r="I784">
            <v>277</v>
          </cell>
        </row>
        <row r="785">
          <cell r="A785">
            <v>757004</v>
          </cell>
          <cell r="B785" t="str">
            <v>TOMA DE LECTURA</v>
          </cell>
          <cell r="C785">
            <v>506712.82900000003</v>
          </cell>
          <cell r="D785">
            <v>215079.29500000001</v>
          </cell>
          <cell r="E785">
            <v>0</v>
          </cell>
          <cell r="F785">
            <v>721792.12399999995</v>
          </cell>
          <cell r="I785">
            <v>215079.29500000001</v>
          </cell>
        </row>
        <row r="786">
          <cell r="A786">
            <v>757005</v>
          </cell>
          <cell r="B786" t="str">
            <v>ENTREGA DE FACTURAS</v>
          </cell>
          <cell r="C786">
            <v>450910.36599999998</v>
          </cell>
          <cell r="D786">
            <v>206766.046</v>
          </cell>
          <cell r="E786">
            <v>0</v>
          </cell>
          <cell r="F786">
            <v>657676.41200000001</v>
          </cell>
          <cell r="I786">
            <v>206766.046</v>
          </cell>
        </row>
        <row r="787">
          <cell r="A787">
            <v>757008</v>
          </cell>
          <cell r="B787" t="str">
            <v>SUMINISTROS Y SERVICIOS INFORMATICOS</v>
          </cell>
          <cell r="C787">
            <v>99434.777000000002</v>
          </cell>
          <cell r="D787">
            <v>74546.282000000007</v>
          </cell>
          <cell r="E787">
            <v>0</v>
          </cell>
          <cell r="F787">
            <v>173981.05900000001</v>
          </cell>
          <cell r="I787">
            <v>74546.282000000007</v>
          </cell>
        </row>
        <row r="788">
          <cell r="A788">
            <v>757007</v>
          </cell>
          <cell r="B788" t="str">
            <v>ADMINISTRACIÓN DE INFRAESTRUCTURA INFORMÁTICA</v>
          </cell>
          <cell r="C788">
            <v>0</v>
          </cell>
          <cell r="D788">
            <v>5166.0600000000004</v>
          </cell>
          <cell r="E788">
            <v>0</v>
          </cell>
          <cell r="F788">
            <v>5166.0600000000004</v>
          </cell>
          <cell r="I788">
            <v>5166.0600000000004</v>
          </cell>
        </row>
        <row r="789">
          <cell r="A789">
            <v>757009</v>
          </cell>
          <cell r="B789" t="str">
            <v>SERVICIOS DE INSTALACIÓN Y DESINSTALACIÓN</v>
          </cell>
          <cell r="C789">
            <v>1596200.3448900001</v>
          </cell>
          <cell r="D789">
            <v>778380.90237999998</v>
          </cell>
          <cell r="E789">
            <v>631.09223999999995</v>
          </cell>
          <cell r="F789">
            <v>2373950.15503</v>
          </cell>
          <cell r="I789">
            <v>777749.81013999996</v>
          </cell>
        </row>
        <row r="790">
          <cell r="A790">
            <v>757090</v>
          </cell>
          <cell r="B790" t="str">
            <v>OTROS CONTRATOS</v>
          </cell>
          <cell r="C790">
            <v>1881242.3346600002</v>
          </cell>
          <cell r="D790">
            <v>449033.44500999997</v>
          </cell>
          <cell r="E790">
            <v>52331.892</v>
          </cell>
          <cell r="F790">
            <v>2277943.8876700001</v>
          </cell>
          <cell r="I790">
            <v>396701.55300999997</v>
          </cell>
        </row>
        <row r="791">
          <cell r="A791">
            <v>75709001</v>
          </cell>
          <cell r="B791" t="str">
            <v>SERVICIO DE CORTE Y RECONEXIÓN</v>
          </cell>
          <cell r="C791">
            <v>600289.38500000001</v>
          </cell>
          <cell r="D791">
            <v>136653.981</v>
          </cell>
          <cell r="E791">
            <v>0</v>
          </cell>
          <cell r="F791">
            <v>736943.36600000004</v>
          </cell>
          <cell r="I791">
            <v>136653.981</v>
          </cell>
        </row>
        <row r="792">
          <cell r="A792">
            <v>75709002</v>
          </cell>
          <cell r="B792" t="str">
            <v>SERVICIO DE TRANSPORTE</v>
          </cell>
          <cell r="C792">
            <v>550668.96699999995</v>
          </cell>
          <cell r="D792">
            <v>172900.74799999999</v>
          </cell>
          <cell r="E792">
            <v>0</v>
          </cell>
          <cell r="F792">
            <v>723569.71499999997</v>
          </cell>
          <cell r="I792">
            <v>172900.74799999999</v>
          </cell>
        </row>
        <row r="793">
          <cell r="A793">
            <v>75709003</v>
          </cell>
          <cell r="B793" t="str">
            <v>SERVICIO DE DIGITALIZACIÓN DE DATOS</v>
          </cell>
          <cell r="C793">
            <v>64156.154000000002</v>
          </cell>
          <cell r="D793">
            <v>22794.637999999999</v>
          </cell>
          <cell r="E793">
            <v>0</v>
          </cell>
          <cell r="F793">
            <v>86950.792000000001</v>
          </cell>
          <cell r="I793">
            <v>22794.637999999999</v>
          </cell>
        </row>
        <row r="794">
          <cell r="A794">
            <v>75709005</v>
          </cell>
          <cell r="B794" t="str">
            <v>CONTRATOS OUTSOURCING</v>
          </cell>
          <cell r="C794">
            <v>437853.26799999998</v>
          </cell>
          <cell r="D794">
            <v>97675.706000000006</v>
          </cell>
          <cell r="E794">
            <v>37273.141000000003</v>
          </cell>
          <cell r="F794">
            <v>498255.83299999998</v>
          </cell>
          <cell r="I794">
            <v>60402.565000000002</v>
          </cell>
        </row>
        <row r="795">
          <cell r="A795">
            <v>75709006</v>
          </cell>
          <cell r="B795" t="str">
            <v>BODEGAJE DE MATERIALES</v>
          </cell>
          <cell r="C795">
            <v>17491.696</v>
          </cell>
          <cell r="D795">
            <v>0</v>
          </cell>
          <cell r="E795">
            <v>0</v>
          </cell>
          <cell r="F795">
            <v>17491.696</v>
          </cell>
          <cell r="I795">
            <v>0</v>
          </cell>
        </row>
        <row r="796">
          <cell r="A796">
            <v>75709007</v>
          </cell>
          <cell r="B796" t="str">
            <v>ALUMBRADO NAVIDEÑO</v>
          </cell>
          <cell r="C796">
            <v>40887.85</v>
          </cell>
          <cell r="D796">
            <v>0</v>
          </cell>
          <cell r="E796">
            <v>0</v>
          </cell>
          <cell r="F796">
            <v>40887.85</v>
          </cell>
          <cell r="I796">
            <v>0</v>
          </cell>
        </row>
        <row r="797">
          <cell r="A797">
            <v>75709008</v>
          </cell>
          <cell r="B797" t="str">
            <v>OTROS GASTOS GENERALES</v>
          </cell>
          <cell r="C797">
            <v>169895.01465999999</v>
          </cell>
          <cell r="D797">
            <v>19008.372010000003</v>
          </cell>
          <cell r="E797">
            <v>15058.751</v>
          </cell>
          <cell r="F797">
            <v>173844.63566999999</v>
          </cell>
          <cell r="I797">
            <v>3949.6210100000026</v>
          </cell>
        </row>
        <row r="798">
          <cell r="A798">
            <v>7595</v>
          </cell>
          <cell r="B798" t="str">
            <v>TRASLADO DE COSTOS (CR)</v>
          </cell>
          <cell r="C798">
            <v>-120194385.85252</v>
          </cell>
          <cell r="D798">
            <v>0</v>
          </cell>
          <cell r="E798">
            <v>26079717.417679999</v>
          </cell>
          <cell r="F798">
            <v>-146274103.27020001</v>
          </cell>
          <cell r="I798">
            <v>-26079717.417679999</v>
          </cell>
        </row>
        <row r="799">
          <cell r="A799">
            <v>759521</v>
          </cell>
          <cell r="B799" t="str">
            <v>TRASLADO DE COSTOS SERVIC PUBL (CR)</v>
          </cell>
          <cell r="C799">
            <v>-120194385.85252</v>
          </cell>
          <cell r="D799">
            <v>0</v>
          </cell>
          <cell r="E799">
            <v>26079717.417679999</v>
          </cell>
          <cell r="F799">
            <v>-146274103.27020001</v>
          </cell>
          <cell r="I799">
            <v>-26079717.417679999</v>
          </cell>
        </row>
        <row r="800">
          <cell r="A800">
            <v>8</v>
          </cell>
          <cell r="B800" t="str">
            <v>CUENTAS DE ORDEN DEUDORAS</v>
          </cell>
          <cell r="C800">
            <v>0</v>
          </cell>
          <cell r="D800">
            <v>28164259.210000001</v>
          </cell>
          <cell r="E800">
            <v>28164259.210000001</v>
          </cell>
          <cell r="F800">
            <v>0</v>
          </cell>
          <cell r="I800">
            <v>0</v>
          </cell>
        </row>
        <row r="801">
          <cell r="A801">
            <v>81</v>
          </cell>
          <cell r="B801" t="str">
            <v>DERECHOS CONTINGENTES</v>
          </cell>
          <cell r="C801">
            <v>3754331.952</v>
          </cell>
          <cell r="D801">
            <v>905628.05099999998</v>
          </cell>
          <cell r="E801">
            <v>0</v>
          </cell>
          <cell r="F801">
            <v>4659960.0029999996</v>
          </cell>
          <cell r="I801">
            <v>905628.05099999998</v>
          </cell>
        </row>
        <row r="802">
          <cell r="A802">
            <v>8120</v>
          </cell>
          <cell r="B802" t="str">
            <v>LITIGIOS Y DEMANDAS</v>
          </cell>
          <cell r="C802">
            <v>3754331.952</v>
          </cell>
          <cell r="D802">
            <v>905628.05099999998</v>
          </cell>
          <cell r="E802">
            <v>0</v>
          </cell>
          <cell r="F802">
            <v>4659960.0029999996</v>
          </cell>
          <cell r="I802">
            <v>905628.05099999998</v>
          </cell>
        </row>
        <row r="803">
          <cell r="A803">
            <v>812001</v>
          </cell>
          <cell r="B803" t="str">
            <v>CIVILES</v>
          </cell>
          <cell r="C803">
            <v>1801559.49</v>
          </cell>
          <cell r="D803">
            <v>905628.05099999998</v>
          </cell>
          <cell r="E803">
            <v>0</v>
          </cell>
          <cell r="F803">
            <v>2707187.5410000002</v>
          </cell>
          <cell r="I803">
            <v>905628.05099999998</v>
          </cell>
        </row>
        <row r="804">
          <cell r="A804">
            <v>812003</v>
          </cell>
          <cell r="B804" t="str">
            <v>PENALES</v>
          </cell>
          <cell r="C804">
            <v>146794.89000000001</v>
          </cell>
          <cell r="D804">
            <v>0</v>
          </cell>
          <cell r="E804">
            <v>0</v>
          </cell>
          <cell r="F804">
            <v>146794.89000000001</v>
          </cell>
          <cell r="I804">
            <v>0</v>
          </cell>
        </row>
        <row r="805">
          <cell r="A805">
            <v>812004</v>
          </cell>
          <cell r="B805" t="str">
            <v>ADMINISTRATIVAS</v>
          </cell>
          <cell r="C805">
            <v>1805977.5719999999</v>
          </cell>
          <cell r="D805">
            <v>0</v>
          </cell>
          <cell r="E805">
            <v>0</v>
          </cell>
          <cell r="F805">
            <v>1805977.5719999999</v>
          </cell>
          <cell r="I805">
            <v>0</v>
          </cell>
        </row>
        <row r="806">
          <cell r="A806">
            <v>82</v>
          </cell>
          <cell r="B806" t="str">
            <v>DEUDORAS FISCALES</v>
          </cell>
          <cell r="C806">
            <v>709178102.74956989</v>
          </cell>
          <cell r="D806">
            <v>0</v>
          </cell>
          <cell r="E806">
            <v>0</v>
          </cell>
          <cell r="F806">
            <v>709178102.74956989</v>
          </cell>
          <cell r="I806">
            <v>0</v>
          </cell>
        </row>
        <row r="807">
          <cell r="A807">
            <v>8205</v>
          </cell>
          <cell r="B807" t="str">
            <v>DEUDORAS FISCALES</v>
          </cell>
          <cell r="C807">
            <v>709178102.74956989</v>
          </cell>
          <cell r="D807">
            <v>0</v>
          </cell>
          <cell r="E807">
            <v>0</v>
          </cell>
          <cell r="F807">
            <v>709178102.74956989</v>
          </cell>
          <cell r="I807">
            <v>0</v>
          </cell>
        </row>
        <row r="808">
          <cell r="A808">
            <v>820501</v>
          </cell>
          <cell r="B808" t="str">
            <v>DEUDORAS FISCALES</v>
          </cell>
          <cell r="C808">
            <v>701805808.11856997</v>
          </cell>
          <cell r="D808">
            <v>0</v>
          </cell>
          <cell r="E808">
            <v>0</v>
          </cell>
          <cell r="F808">
            <v>701805808.11856997</v>
          </cell>
          <cell r="I808">
            <v>0</v>
          </cell>
        </row>
        <row r="809">
          <cell r="A809">
            <v>820503</v>
          </cell>
          <cell r="B809" t="str">
            <v>CUENTAS DEL PATRIMONIO</v>
          </cell>
          <cell r="C809">
            <v>7372294.6310000001</v>
          </cell>
          <cell r="D809">
            <v>0</v>
          </cell>
          <cell r="E809">
            <v>0</v>
          </cell>
          <cell r="F809">
            <v>7372294.6310000001</v>
          </cell>
          <cell r="I809">
            <v>0</v>
          </cell>
        </row>
        <row r="810">
          <cell r="A810">
            <v>83</v>
          </cell>
          <cell r="B810" t="str">
            <v>DEUDORAS DE CONTROL</v>
          </cell>
          <cell r="C810">
            <v>7623268.4763700003</v>
          </cell>
          <cell r="D810">
            <v>13719877.064999999</v>
          </cell>
          <cell r="E810">
            <v>13538754.094000001</v>
          </cell>
          <cell r="F810">
            <v>7804391.4473700002</v>
          </cell>
          <cell r="I810">
            <v>181122.97099999897</v>
          </cell>
        </row>
        <row r="811">
          <cell r="A811">
            <v>8315</v>
          </cell>
          <cell r="B811" t="str">
            <v>ACTIVOS DEPRECIADOS</v>
          </cell>
          <cell r="C811">
            <v>1000</v>
          </cell>
          <cell r="D811">
            <v>0</v>
          </cell>
          <cell r="E811">
            <v>0</v>
          </cell>
          <cell r="F811">
            <v>1000</v>
          </cell>
          <cell r="I811">
            <v>0</v>
          </cell>
        </row>
        <row r="812">
          <cell r="A812">
            <v>831510</v>
          </cell>
          <cell r="B812" t="str">
            <v>PROPIEDAD PLANTA Y EQUIPO</v>
          </cell>
          <cell r="C812">
            <v>1000</v>
          </cell>
          <cell r="D812">
            <v>0</v>
          </cell>
          <cell r="E812">
            <v>0</v>
          </cell>
          <cell r="F812">
            <v>1000</v>
          </cell>
          <cell r="I812">
            <v>0</v>
          </cell>
        </row>
        <row r="813">
          <cell r="A813">
            <v>8361</v>
          </cell>
          <cell r="B813" t="str">
            <v>RESPONSABILIDADES</v>
          </cell>
          <cell r="C813">
            <v>21869.826370000002</v>
          </cell>
          <cell r="D813">
            <v>0</v>
          </cell>
          <cell r="E813">
            <v>0</v>
          </cell>
          <cell r="F813">
            <v>21869.826370000002</v>
          </cell>
          <cell r="I813">
            <v>0</v>
          </cell>
        </row>
        <row r="814">
          <cell r="A814">
            <v>836101</v>
          </cell>
          <cell r="B814" t="str">
            <v>RESPONSABILIDADES</v>
          </cell>
          <cell r="C814">
            <v>21869.826370000002</v>
          </cell>
          <cell r="D814">
            <v>0</v>
          </cell>
          <cell r="E814">
            <v>0</v>
          </cell>
          <cell r="F814">
            <v>21869.826370000002</v>
          </cell>
          <cell r="I814">
            <v>0</v>
          </cell>
        </row>
        <row r="815">
          <cell r="A815">
            <v>8390</v>
          </cell>
          <cell r="B815" t="str">
            <v>OTRAS CUENTAS DEUDORAS DE CONTROL</v>
          </cell>
          <cell r="C815">
            <v>7600398.6500000004</v>
          </cell>
          <cell r="D815">
            <v>13719877.064999999</v>
          </cell>
          <cell r="E815">
            <v>13538754.094000001</v>
          </cell>
          <cell r="F815">
            <v>7781521.6210000003</v>
          </cell>
          <cell r="I815">
            <v>181122.97099999897</v>
          </cell>
        </row>
        <row r="816">
          <cell r="A816">
            <v>839001</v>
          </cell>
          <cell r="B816" t="str">
            <v>ACUERDOS DE PAGOS</v>
          </cell>
          <cell r="C816">
            <v>0</v>
          </cell>
          <cell r="D816">
            <v>0</v>
          </cell>
          <cell r="E816">
            <v>0</v>
          </cell>
          <cell r="F816">
            <v>0</v>
          </cell>
          <cell r="I816">
            <v>0</v>
          </cell>
        </row>
        <row r="817">
          <cell r="A817">
            <v>839090</v>
          </cell>
          <cell r="B817" t="str">
            <v>OTRAS CUENTAS DEUDORAS DE CONTROL</v>
          </cell>
          <cell r="C817">
            <v>7600398.6500000004</v>
          </cell>
          <cell r="D817">
            <v>13719877.064999999</v>
          </cell>
          <cell r="E817">
            <v>13538754.094000001</v>
          </cell>
          <cell r="F817">
            <v>7781521.6210000003</v>
          </cell>
          <cell r="I817">
            <v>181122.97099999897</v>
          </cell>
        </row>
        <row r="818">
          <cell r="A818">
            <v>89</v>
          </cell>
          <cell r="B818" t="str">
            <v>DEUDORAS POR CONTRA (CR)</v>
          </cell>
          <cell r="C818">
            <v>-720555703.17793989</v>
          </cell>
          <cell r="D818">
            <v>13538754.094000001</v>
          </cell>
          <cell r="E818">
            <v>14625505.116</v>
          </cell>
          <cell r="F818">
            <v>-721642454.19993997</v>
          </cell>
          <cell r="I818">
            <v>-1086751.0219999999</v>
          </cell>
        </row>
        <row r="819">
          <cell r="A819">
            <v>8905</v>
          </cell>
          <cell r="B819" t="str">
            <v>DERECHOS CONTINGENTES</v>
          </cell>
          <cell r="C819">
            <v>-3754331.952</v>
          </cell>
          <cell r="D819">
            <v>0</v>
          </cell>
          <cell r="E819">
            <v>905628.05099999998</v>
          </cell>
          <cell r="F819">
            <v>-4659960.0029999996</v>
          </cell>
          <cell r="I819">
            <v>-905628.05099999998</v>
          </cell>
        </row>
        <row r="820">
          <cell r="A820">
            <v>890506</v>
          </cell>
          <cell r="B820" t="str">
            <v>LITIGIOS Y DEMANDAS</v>
          </cell>
          <cell r="C820">
            <v>-3754331.952</v>
          </cell>
          <cell r="D820">
            <v>0</v>
          </cell>
          <cell r="E820">
            <v>905628.05099999998</v>
          </cell>
          <cell r="F820">
            <v>-4659960.0029999996</v>
          </cell>
          <cell r="I820">
            <v>-905628.05099999998</v>
          </cell>
        </row>
        <row r="821">
          <cell r="A821">
            <v>8910</v>
          </cell>
          <cell r="B821" t="str">
            <v>DEUDORAS FISCALES POR CONTRA (CR)</v>
          </cell>
          <cell r="C821">
            <v>-709178102.74956989</v>
          </cell>
          <cell r="D821">
            <v>0</v>
          </cell>
          <cell r="E821">
            <v>0</v>
          </cell>
          <cell r="F821">
            <v>-709178102.74956989</v>
          </cell>
          <cell r="I821">
            <v>0</v>
          </cell>
        </row>
        <row r="822">
          <cell r="A822">
            <v>891001</v>
          </cell>
          <cell r="B822" t="str">
            <v>DEUDORAS FISCALES POR CONTRA (CR)</v>
          </cell>
          <cell r="C822">
            <v>-709178102.74956989</v>
          </cell>
          <cell r="D822">
            <v>0</v>
          </cell>
          <cell r="E822">
            <v>0</v>
          </cell>
          <cell r="F822">
            <v>-709178102.74956989</v>
          </cell>
          <cell r="I822">
            <v>0</v>
          </cell>
        </row>
        <row r="823">
          <cell r="A823">
            <v>89100101</v>
          </cell>
          <cell r="B823" t="str">
            <v>DEUDORAS FISCALES POR  CONTRA</v>
          </cell>
          <cell r="C823">
            <v>-701805808.11856997</v>
          </cell>
          <cell r="D823">
            <v>0</v>
          </cell>
          <cell r="E823">
            <v>0</v>
          </cell>
          <cell r="F823">
            <v>-701805808.11856997</v>
          </cell>
          <cell r="I823">
            <v>0</v>
          </cell>
        </row>
        <row r="824">
          <cell r="A824">
            <v>89100103</v>
          </cell>
          <cell r="B824" t="str">
            <v>CUENTAS DEL PATRIMONIO</v>
          </cell>
          <cell r="C824">
            <v>-7372294.6310000001</v>
          </cell>
          <cell r="D824">
            <v>0</v>
          </cell>
          <cell r="E824">
            <v>0</v>
          </cell>
          <cell r="F824">
            <v>-7372294.6310000001</v>
          </cell>
          <cell r="I824">
            <v>0</v>
          </cell>
        </row>
        <row r="825">
          <cell r="A825">
            <v>8915</v>
          </cell>
          <cell r="B825" t="str">
            <v>DEUDORAS DE CONTROL POR CONTRA (CR)</v>
          </cell>
          <cell r="C825">
            <v>-7623268.4763700003</v>
          </cell>
          <cell r="D825">
            <v>13538754.094000001</v>
          </cell>
          <cell r="E825">
            <v>13719877.064999999</v>
          </cell>
          <cell r="F825">
            <v>-7804391.4473700002</v>
          </cell>
          <cell r="I825">
            <v>-181122.97099999897</v>
          </cell>
        </row>
        <row r="826">
          <cell r="A826">
            <v>891506</v>
          </cell>
          <cell r="B826" t="str">
            <v>ACTIVOS DEPRECIADOS AGOTADOS O AMORTIZAD</v>
          </cell>
          <cell r="C826">
            <v>-1000</v>
          </cell>
          <cell r="D826">
            <v>0</v>
          </cell>
          <cell r="E826">
            <v>0</v>
          </cell>
          <cell r="F826">
            <v>-1000</v>
          </cell>
          <cell r="I826">
            <v>0</v>
          </cell>
        </row>
        <row r="827">
          <cell r="A827">
            <v>891521</v>
          </cell>
          <cell r="B827" t="str">
            <v>RESPONSABILIDADES</v>
          </cell>
          <cell r="C827">
            <v>-21869.826370000002</v>
          </cell>
          <cell r="D827">
            <v>0</v>
          </cell>
          <cell r="E827">
            <v>0</v>
          </cell>
          <cell r="F827">
            <v>-21869.826370000002</v>
          </cell>
          <cell r="I827">
            <v>0</v>
          </cell>
        </row>
        <row r="828">
          <cell r="A828">
            <v>891590</v>
          </cell>
          <cell r="B828" t="str">
            <v>OTRAS  CUENTAS DEUDORAS DE CONTROL (CR)</v>
          </cell>
          <cell r="C828">
            <v>-7600398.6500000004</v>
          </cell>
          <cell r="D828">
            <v>13538754.094000001</v>
          </cell>
          <cell r="E828">
            <v>13719877.064999999</v>
          </cell>
          <cell r="F828">
            <v>-7781521.6210000003</v>
          </cell>
          <cell r="I828">
            <v>-181122.97099999897</v>
          </cell>
        </row>
        <row r="829">
          <cell r="A829">
            <v>9</v>
          </cell>
          <cell r="B829" t="str">
            <v>CUENTAS DE ORDEN ACREEDORAS</v>
          </cell>
          <cell r="C829">
            <v>0</v>
          </cell>
          <cell r="D829">
            <v>2215371.0789999999</v>
          </cell>
          <cell r="E829">
            <v>2215371.0789999999</v>
          </cell>
          <cell r="F829">
            <v>0</v>
          </cell>
          <cell r="I829">
            <v>0</v>
          </cell>
        </row>
        <row r="830">
          <cell r="A830">
            <v>91</v>
          </cell>
          <cell r="B830" t="str">
            <v>RESPONSABILIDADES CONTINGENTES</v>
          </cell>
          <cell r="C830">
            <v>-20641105.945</v>
          </cell>
          <cell r="D830">
            <v>1773371.0789999999</v>
          </cell>
          <cell r="E830">
            <v>442000</v>
          </cell>
          <cell r="F830">
            <v>-19309734.866</v>
          </cell>
          <cell r="I830">
            <v>1331371.0789999999</v>
          </cell>
        </row>
        <row r="831">
          <cell r="A831">
            <v>9120</v>
          </cell>
          <cell r="B831" t="str">
            <v>LITIGIOS Y DEMANDAS</v>
          </cell>
          <cell r="C831">
            <v>-20641105.945</v>
          </cell>
          <cell r="D831">
            <v>1773371.0789999999</v>
          </cell>
          <cell r="E831">
            <v>442000</v>
          </cell>
          <cell r="F831">
            <v>-19309734.866</v>
          </cell>
          <cell r="I831">
            <v>1331371.0789999999</v>
          </cell>
        </row>
        <row r="832">
          <cell r="A832">
            <v>912001</v>
          </cell>
          <cell r="B832" t="str">
            <v>CIVILES</v>
          </cell>
          <cell r="C832">
            <v>-12640062.612</v>
          </cell>
          <cell r="D832">
            <v>16000</v>
          </cell>
          <cell r="E832">
            <v>0</v>
          </cell>
          <cell r="F832">
            <v>-12624062.612</v>
          </cell>
          <cell r="I832">
            <v>16000</v>
          </cell>
        </row>
        <row r="833">
          <cell r="A833">
            <v>912002</v>
          </cell>
          <cell r="B833" t="str">
            <v>LABORALES</v>
          </cell>
          <cell r="C833">
            <v>-557000</v>
          </cell>
          <cell r="D833">
            <v>0</v>
          </cell>
          <cell r="E833">
            <v>442000</v>
          </cell>
          <cell r="F833">
            <v>-999000</v>
          </cell>
          <cell r="I833">
            <v>-442000</v>
          </cell>
        </row>
        <row r="834">
          <cell r="A834">
            <v>912004</v>
          </cell>
          <cell r="B834" t="str">
            <v>ADMINISTRATIVO</v>
          </cell>
          <cell r="C834">
            <v>-7444043.3329999996</v>
          </cell>
          <cell r="D834">
            <v>1757371.0789999999</v>
          </cell>
          <cell r="E834">
            <v>0</v>
          </cell>
          <cell r="F834">
            <v>-5686672.2539999997</v>
          </cell>
          <cell r="I834">
            <v>1757371.0789999999</v>
          </cell>
        </row>
        <row r="835">
          <cell r="A835">
            <v>92</v>
          </cell>
          <cell r="B835" t="str">
            <v>ACREEDORAS FISCALES</v>
          </cell>
          <cell r="C835">
            <v>-703875395.52828002</v>
          </cell>
          <cell r="D835">
            <v>0</v>
          </cell>
          <cell r="E835">
            <v>0</v>
          </cell>
          <cell r="F835">
            <v>-703875395.52828002</v>
          </cell>
          <cell r="I835">
            <v>0</v>
          </cell>
        </row>
        <row r="836">
          <cell r="A836">
            <v>9290</v>
          </cell>
          <cell r="B836" t="str">
            <v>ACREEDORAS FISCALES</v>
          </cell>
          <cell r="C836">
            <v>-703875395.52828002</v>
          </cell>
          <cell r="D836">
            <v>0</v>
          </cell>
          <cell r="E836">
            <v>0</v>
          </cell>
          <cell r="F836">
            <v>-703875395.52828002</v>
          </cell>
          <cell r="I836">
            <v>0</v>
          </cell>
        </row>
        <row r="837">
          <cell r="A837">
            <v>929001</v>
          </cell>
          <cell r="B837" t="str">
            <v>ACREEDORAS FISCALES</v>
          </cell>
          <cell r="C837">
            <v>-703875395.52828002</v>
          </cell>
          <cell r="D837">
            <v>0</v>
          </cell>
          <cell r="E837">
            <v>0</v>
          </cell>
          <cell r="F837">
            <v>-703875395.52828002</v>
          </cell>
          <cell r="I837">
            <v>0</v>
          </cell>
        </row>
        <row r="838">
          <cell r="A838">
            <v>93</v>
          </cell>
          <cell r="B838" t="str">
            <v>ACREEDORAS DE CONTROL</v>
          </cell>
          <cell r="C838">
            <v>-501001.50599999999</v>
          </cell>
          <cell r="D838">
            <v>0</v>
          </cell>
          <cell r="E838">
            <v>0</v>
          </cell>
          <cell r="F838">
            <v>-501001.50599999999</v>
          </cell>
          <cell r="I838">
            <v>0</v>
          </cell>
        </row>
        <row r="839">
          <cell r="A839">
            <v>9390</v>
          </cell>
          <cell r="B839" t="str">
            <v>OTRAS CUENTAS ACREEDORAS DE CONTROL</v>
          </cell>
          <cell r="C839">
            <v>-501001.50599999999</v>
          </cell>
          <cell r="D839">
            <v>0</v>
          </cell>
          <cell r="E839">
            <v>0</v>
          </cell>
          <cell r="F839">
            <v>-501001.50599999999</v>
          </cell>
          <cell r="I839">
            <v>0</v>
          </cell>
        </row>
        <row r="840">
          <cell r="A840">
            <v>939090</v>
          </cell>
          <cell r="B840" t="str">
            <v>OTRAS CUENTAS ACREEDORAS DE CONTROL</v>
          </cell>
          <cell r="C840">
            <v>-501001.50599999999</v>
          </cell>
          <cell r="D840">
            <v>0</v>
          </cell>
          <cell r="E840">
            <v>0</v>
          </cell>
          <cell r="F840">
            <v>-501001.50599999999</v>
          </cell>
          <cell r="I840">
            <v>0</v>
          </cell>
        </row>
        <row r="841">
          <cell r="A841">
            <v>99</v>
          </cell>
          <cell r="B841" t="str">
            <v>ACREEDORAS POR CONTRA (DB)</v>
          </cell>
          <cell r="C841">
            <v>725017502.97927999</v>
          </cell>
          <cell r="D841">
            <v>442000</v>
          </cell>
          <cell r="E841">
            <v>1773371.0789999999</v>
          </cell>
          <cell r="F841">
            <v>723686131.90028</v>
          </cell>
          <cell r="I841">
            <v>-1331371.0789999999</v>
          </cell>
        </row>
        <row r="842">
          <cell r="A842">
            <v>9905</v>
          </cell>
          <cell r="B842" t="str">
            <v>RESPONSABILIDADES CONTINGENTES POR CONTRA</v>
          </cell>
          <cell r="C842">
            <v>20641105.945</v>
          </cell>
          <cell r="D842">
            <v>442000</v>
          </cell>
          <cell r="E842">
            <v>1773371.0789999999</v>
          </cell>
          <cell r="F842">
            <v>19309734.866</v>
          </cell>
          <cell r="I842">
            <v>-1331371.0789999999</v>
          </cell>
        </row>
        <row r="843">
          <cell r="A843">
            <v>990505</v>
          </cell>
          <cell r="B843" t="str">
            <v>LITIGIOS Y DEMANDAS</v>
          </cell>
          <cell r="C843">
            <v>20641105.945</v>
          </cell>
          <cell r="D843">
            <v>442000</v>
          </cell>
          <cell r="E843">
            <v>1773371.0789999999</v>
          </cell>
          <cell r="F843">
            <v>19309734.866</v>
          </cell>
          <cell r="I843">
            <v>-1331371.0789999999</v>
          </cell>
        </row>
        <row r="844">
          <cell r="A844">
            <v>9910</v>
          </cell>
          <cell r="B844" t="str">
            <v>ACREEDORAS FISCALES POR CONTRA (DB)</v>
          </cell>
          <cell r="C844">
            <v>703875395.52828002</v>
          </cell>
          <cell r="D844">
            <v>0</v>
          </cell>
          <cell r="E844">
            <v>0</v>
          </cell>
          <cell r="F844">
            <v>703875395.52828002</v>
          </cell>
          <cell r="I844">
            <v>0</v>
          </cell>
        </row>
        <row r="845">
          <cell r="A845">
            <v>991001</v>
          </cell>
          <cell r="B845" t="str">
            <v>ACREEDORAS FISCALES POR CONTRA (DB)</v>
          </cell>
          <cell r="C845">
            <v>703875395.52828002</v>
          </cell>
          <cell r="D845">
            <v>0</v>
          </cell>
          <cell r="E845">
            <v>0</v>
          </cell>
          <cell r="F845">
            <v>703875395.52828002</v>
          </cell>
          <cell r="I845">
            <v>0</v>
          </cell>
        </row>
        <row r="846">
          <cell r="A846">
            <v>9915</v>
          </cell>
          <cell r="B846" t="str">
            <v>ACRREDORAS DE CONTROL POR CONTRA (DB)</v>
          </cell>
          <cell r="C846">
            <v>501001.50599999999</v>
          </cell>
          <cell r="D846">
            <v>0</v>
          </cell>
          <cell r="E846">
            <v>0</v>
          </cell>
          <cell r="F846">
            <v>501001.50599999999</v>
          </cell>
          <cell r="I846">
            <v>0</v>
          </cell>
        </row>
        <row r="847">
          <cell r="A847">
            <v>991590</v>
          </cell>
          <cell r="B847" t="str">
            <v>ACREEDORAS DE CONTROL POR CONTRA (DB)</v>
          </cell>
          <cell r="C847">
            <v>501001.50599999999</v>
          </cell>
          <cell r="D847">
            <v>0</v>
          </cell>
          <cell r="E847">
            <v>0</v>
          </cell>
          <cell r="F847">
            <v>501001.50599999999</v>
          </cell>
          <cell r="I847">
            <v>0</v>
          </cell>
        </row>
        <row r="848">
          <cell r="A848">
            <v>999999</v>
          </cell>
          <cell r="B848" t="str">
            <v>TOTALES</v>
          </cell>
          <cell r="C848">
            <v>0</v>
          </cell>
          <cell r="D848">
            <v>485032567.13209999</v>
          </cell>
          <cell r="E848">
            <v>485032567.13209999</v>
          </cell>
          <cell r="F848">
            <v>0</v>
          </cell>
          <cell r="I848">
            <v>0</v>
          </cell>
        </row>
        <row r="853">
          <cell r="A853">
            <v>421090</v>
          </cell>
        </row>
        <row r="854">
          <cell r="A854">
            <v>750504</v>
          </cell>
        </row>
        <row r="855">
          <cell r="A855">
            <v>750506</v>
          </cell>
        </row>
        <row r="856">
          <cell r="A856">
            <v>750517</v>
          </cell>
        </row>
        <row r="857">
          <cell r="A857">
            <v>750543</v>
          </cell>
        </row>
        <row r="858">
          <cell r="A858">
            <v>751015</v>
          </cell>
        </row>
        <row r="859">
          <cell r="A859">
            <v>751041</v>
          </cell>
        </row>
        <row r="860">
          <cell r="A860">
            <v>753510</v>
          </cell>
        </row>
        <row r="861">
          <cell r="A861">
            <v>754011</v>
          </cell>
        </row>
        <row r="862">
          <cell r="A862">
            <v>755005</v>
          </cell>
        </row>
        <row r="863">
          <cell r="A863">
            <v>755014</v>
          </cell>
        </row>
        <row r="864">
          <cell r="A864">
            <v>756012</v>
          </cell>
        </row>
        <row r="865">
          <cell r="A865">
            <v>756510</v>
          </cell>
        </row>
        <row r="866">
          <cell r="A866">
            <v>510201</v>
          </cell>
        </row>
        <row r="867">
          <cell r="A867">
            <v>510306</v>
          </cell>
        </row>
        <row r="868">
          <cell r="A868">
            <v>511127</v>
          </cell>
        </row>
        <row r="869">
          <cell r="A869">
            <v>511137</v>
          </cell>
        </row>
        <row r="870">
          <cell r="A870">
            <v>511156</v>
          </cell>
        </row>
        <row r="871">
          <cell r="A871">
            <v>512011</v>
          </cell>
        </row>
        <row r="872">
          <cell r="A872">
            <v>530606</v>
          </cell>
        </row>
        <row r="873">
          <cell r="A873">
            <v>530701</v>
          </cell>
        </row>
        <row r="874">
          <cell r="A874">
            <v>530708</v>
          </cell>
        </row>
        <row r="875">
          <cell r="A875">
            <v>530711</v>
          </cell>
        </row>
        <row r="876">
          <cell r="A876">
            <v>534402</v>
          </cell>
        </row>
        <row r="877">
          <cell r="A877">
            <v>480536</v>
          </cell>
        </row>
        <row r="878">
          <cell r="A878">
            <v>580228</v>
          </cell>
        </row>
        <row r="879">
          <cell r="A879" t="str">
            <v>510209-NOP</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1">
          <cell r="A1" t="str">
            <v>CENS</v>
          </cell>
        </row>
        <row r="2">
          <cell r="A2" t="str">
            <v>BALANCE DE PRUEBA</v>
          </cell>
          <cell r="C2" t="str">
            <v>JULIO</v>
          </cell>
        </row>
        <row r="3">
          <cell r="E3">
            <v>1000</v>
          </cell>
        </row>
        <row r="4">
          <cell r="A4" t="str">
            <v>COPIAR LOS ESTADOS FINANCIEROS COMPLETOS DE CADA MES DESDE LA COLUMNA A HASTA LA COLUMANA H</v>
          </cell>
        </row>
        <row r="5">
          <cell r="A5">
            <v>1</v>
          </cell>
          <cell r="B5">
            <v>2</v>
          </cell>
          <cell r="C5">
            <v>3</v>
          </cell>
          <cell r="D5">
            <v>4</v>
          </cell>
          <cell r="E5">
            <v>5</v>
          </cell>
          <cell r="F5">
            <v>6</v>
          </cell>
          <cell r="G5">
            <v>7</v>
          </cell>
          <cell r="H5">
            <v>8</v>
          </cell>
          <cell r="I5">
            <v>9</v>
          </cell>
        </row>
        <row r="6">
          <cell r="A6" t="str">
            <v>CUENTAS</v>
          </cell>
          <cell r="B6" t="str">
            <v>NOMBRE</v>
          </cell>
          <cell r="C6" t="str">
            <v>SALDO ANTERIOR</v>
          </cell>
          <cell r="D6" t="str">
            <v>MOVIMIENTO DEBITO</v>
          </cell>
          <cell r="E6" t="str">
            <v>MOVIMIENTO CREDITO</v>
          </cell>
          <cell r="F6" t="str">
            <v>NUEVOSALDO</v>
          </cell>
          <cell r="I6" t="str">
            <v>MES</v>
          </cell>
        </row>
        <row r="7">
          <cell r="A7">
            <v>1</v>
          </cell>
          <cell r="B7" t="str">
            <v>ACTIVO</v>
          </cell>
          <cell r="C7">
            <v>1103157021.40938</v>
          </cell>
          <cell r="D7">
            <v>238552912.32835001</v>
          </cell>
          <cell r="E7">
            <v>233585845.24303001</v>
          </cell>
          <cell r="F7">
            <v>1108124088.4947</v>
          </cell>
          <cell r="I7">
            <v>4967067.0853199959</v>
          </cell>
        </row>
        <row r="8">
          <cell r="A8">
            <v>11</v>
          </cell>
          <cell r="B8" t="str">
            <v>EFECTIVO</v>
          </cell>
          <cell r="C8">
            <v>73767204.751279995</v>
          </cell>
          <cell r="D8">
            <v>117598933.16249999</v>
          </cell>
          <cell r="E8">
            <v>121041188.13754</v>
          </cell>
          <cell r="F8">
            <v>70324949.776240006</v>
          </cell>
          <cell r="I8">
            <v>-3442254.9750400037</v>
          </cell>
        </row>
        <row r="9">
          <cell r="A9">
            <v>1105</v>
          </cell>
          <cell r="B9" t="str">
            <v>CAJA</v>
          </cell>
          <cell r="C9">
            <v>27143.31</v>
          </cell>
          <cell r="D9">
            <v>38385657.077</v>
          </cell>
          <cell r="E9">
            <v>38385657.077</v>
          </cell>
          <cell r="F9">
            <v>27143.31</v>
          </cell>
          <cell r="I9">
            <v>0</v>
          </cell>
        </row>
        <row r="10">
          <cell r="A10">
            <v>110501</v>
          </cell>
          <cell r="B10" t="str">
            <v>CAJA PRINCIPAL</v>
          </cell>
          <cell r="C10">
            <v>0</v>
          </cell>
          <cell r="D10">
            <v>38385657.077</v>
          </cell>
          <cell r="E10">
            <v>38385657.077</v>
          </cell>
          <cell r="F10">
            <v>0</v>
          </cell>
          <cell r="I10">
            <v>0</v>
          </cell>
        </row>
        <row r="11">
          <cell r="A11">
            <v>110502</v>
          </cell>
          <cell r="B11" t="str">
            <v>CAJAS MENORES</v>
          </cell>
          <cell r="C11">
            <v>27143.31</v>
          </cell>
          <cell r="D11">
            <v>0</v>
          </cell>
          <cell r="E11">
            <v>0</v>
          </cell>
          <cell r="F11">
            <v>27143.31</v>
          </cell>
          <cell r="I11">
            <v>0</v>
          </cell>
        </row>
        <row r="12">
          <cell r="A12">
            <v>1110</v>
          </cell>
          <cell r="B12" t="str">
            <v>DEPOSITOS EN INSTITUCIONES FINANCIERAS</v>
          </cell>
          <cell r="C12">
            <v>73740061.441279992</v>
          </cell>
          <cell r="D12">
            <v>79213276.085500002</v>
          </cell>
          <cell r="E12">
            <v>82655531.060539991</v>
          </cell>
          <cell r="F12">
            <v>70297806.466240004</v>
          </cell>
          <cell r="I12">
            <v>-3442254.9750399888</v>
          </cell>
        </row>
        <row r="13">
          <cell r="A13">
            <v>111005</v>
          </cell>
          <cell r="B13" t="str">
            <v>CUENTAS CORRIENTES</v>
          </cell>
          <cell r="C13">
            <v>3335691.0546399998</v>
          </cell>
          <cell r="D13">
            <v>44813510.19331</v>
          </cell>
          <cell r="E13">
            <v>44142772.97264</v>
          </cell>
          <cell r="F13">
            <v>4006428.2753099999</v>
          </cell>
          <cell r="I13">
            <v>670737.22066999972</v>
          </cell>
        </row>
        <row r="14">
          <cell r="A14">
            <v>11100503</v>
          </cell>
          <cell r="B14" t="str">
            <v>BANCO DAVIVIENDA S.A.  66169999472</v>
          </cell>
          <cell r="C14">
            <v>191527.21172999998</v>
          </cell>
          <cell r="D14">
            <v>35265945.545000002</v>
          </cell>
          <cell r="E14">
            <v>35312436.715369999</v>
          </cell>
          <cell r="F14">
            <v>145036.04136</v>
          </cell>
          <cell r="I14">
            <v>-46491.170369997621</v>
          </cell>
        </row>
        <row r="15">
          <cell r="A15">
            <v>11100504</v>
          </cell>
          <cell r="B15" t="str">
            <v>BANCO DAVIVIENDA S.A.  66169999712</v>
          </cell>
          <cell r="C15">
            <v>22864.397659999999</v>
          </cell>
          <cell r="D15">
            <v>8123432.3869500002</v>
          </cell>
          <cell r="E15">
            <v>7121201.6289900001</v>
          </cell>
          <cell r="F15">
            <v>1025095.15562</v>
          </cell>
          <cell r="I15">
            <v>1002230.7579600001</v>
          </cell>
        </row>
        <row r="16">
          <cell r="A16">
            <v>11100505</v>
          </cell>
          <cell r="B16" t="str">
            <v>BANCO DE BOGOTA S.A.   260005335</v>
          </cell>
          <cell r="C16">
            <v>1293198.6189600001</v>
          </cell>
          <cell r="D16">
            <v>677614.63199999998</v>
          </cell>
          <cell r="E16">
            <v>938530.98100000003</v>
          </cell>
          <cell r="F16">
            <v>1032282.2699600001</v>
          </cell>
          <cell r="I16">
            <v>-260916.34900000005</v>
          </cell>
        </row>
        <row r="17">
          <cell r="A17">
            <v>11100506</v>
          </cell>
          <cell r="B17" t="str">
            <v>BANCO DE OCCIDENTE S.A.  600014146</v>
          </cell>
          <cell r="C17">
            <v>178743.97637000002</v>
          </cell>
          <cell r="D17">
            <v>98669.809099999999</v>
          </cell>
          <cell r="E17">
            <v>20547.380799999999</v>
          </cell>
          <cell r="F17">
            <v>256866.40466999999</v>
          </cell>
          <cell r="I17">
            <v>78122.4283</v>
          </cell>
        </row>
        <row r="18">
          <cell r="A18">
            <v>11100508</v>
          </cell>
          <cell r="B18" t="str">
            <v>BANCO DE OCCIDENTE S.A.  600082374</v>
          </cell>
          <cell r="C18">
            <v>828734.67057000007</v>
          </cell>
          <cell r="D18">
            <v>558.07090000000005</v>
          </cell>
          <cell r="E18">
            <v>39.220129999999997</v>
          </cell>
          <cell r="F18">
            <v>829253.52133999998</v>
          </cell>
          <cell r="I18">
            <v>518.85077000000001</v>
          </cell>
        </row>
        <row r="19">
          <cell r="A19">
            <v>11100509</v>
          </cell>
          <cell r="B19" t="str">
            <v>BANCO OCCIDENTE S.A. 600072235 Tibú</v>
          </cell>
          <cell r="C19">
            <v>0</v>
          </cell>
          <cell r="D19">
            <v>0</v>
          </cell>
          <cell r="E19">
            <v>0</v>
          </cell>
          <cell r="F19">
            <v>0</v>
          </cell>
          <cell r="I19">
            <v>0</v>
          </cell>
        </row>
        <row r="20">
          <cell r="A20">
            <v>11100510</v>
          </cell>
          <cell r="B20" t="str">
            <v>BANCO BOGOTA S.A.  462001678 Pamplona</v>
          </cell>
          <cell r="C20">
            <v>0</v>
          </cell>
          <cell r="D20">
            <v>0</v>
          </cell>
          <cell r="E20">
            <v>0</v>
          </cell>
          <cell r="F20">
            <v>0</v>
          </cell>
          <cell r="I20">
            <v>0</v>
          </cell>
        </row>
        <row r="21">
          <cell r="A21">
            <v>11100511</v>
          </cell>
          <cell r="B21" t="str">
            <v>BANCO POPULAR S.A.  720040013 Pamplona</v>
          </cell>
          <cell r="C21">
            <v>0</v>
          </cell>
          <cell r="D21">
            <v>0</v>
          </cell>
          <cell r="E21">
            <v>0</v>
          </cell>
          <cell r="F21">
            <v>0</v>
          </cell>
          <cell r="I21">
            <v>0</v>
          </cell>
        </row>
        <row r="22">
          <cell r="A22">
            <v>11100512</v>
          </cell>
          <cell r="B22" t="str">
            <v>BANCO BOGOTA S.A.  446042566 Ocaña</v>
          </cell>
          <cell r="C22">
            <v>0</v>
          </cell>
          <cell r="D22">
            <v>0</v>
          </cell>
          <cell r="E22">
            <v>0</v>
          </cell>
          <cell r="F22">
            <v>0</v>
          </cell>
          <cell r="I22">
            <v>0</v>
          </cell>
        </row>
        <row r="23">
          <cell r="A23">
            <v>11100513</v>
          </cell>
          <cell r="B23" t="str">
            <v>BBVA COLOMBIA S.A.  306016536</v>
          </cell>
          <cell r="C23">
            <v>17246.519800000002</v>
          </cell>
          <cell r="D23">
            <v>0</v>
          </cell>
          <cell r="E23">
            <v>0</v>
          </cell>
          <cell r="F23">
            <v>17246.519800000002</v>
          </cell>
          <cell r="I23">
            <v>0</v>
          </cell>
        </row>
        <row r="24">
          <cell r="A24">
            <v>11100514</v>
          </cell>
          <cell r="B24" t="str">
            <v>BANCOLOMBIA S.A.   29758033891 Aguachica</v>
          </cell>
          <cell r="C24">
            <v>0</v>
          </cell>
          <cell r="D24">
            <v>0</v>
          </cell>
          <cell r="E24">
            <v>0</v>
          </cell>
          <cell r="F24">
            <v>0</v>
          </cell>
          <cell r="I24">
            <v>0</v>
          </cell>
        </row>
        <row r="25">
          <cell r="A25">
            <v>11100515</v>
          </cell>
          <cell r="B25" t="str">
            <v>BANCO BOGOTA S.A.  116018094 Aguachica</v>
          </cell>
          <cell r="C25">
            <v>0</v>
          </cell>
          <cell r="D25">
            <v>0</v>
          </cell>
          <cell r="E25">
            <v>0</v>
          </cell>
          <cell r="F25">
            <v>0</v>
          </cell>
          <cell r="I25">
            <v>0</v>
          </cell>
        </row>
        <row r="26">
          <cell r="A26">
            <v>11100516</v>
          </cell>
          <cell r="B26" t="str">
            <v>BAN AGRARIO COLOMBIA SA 51700017976 Tibú</v>
          </cell>
          <cell r="C26">
            <v>2043.5341000000001</v>
          </cell>
          <cell r="D26">
            <v>322.86200000000002</v>
          </cell>
          <cell r="E26">
            <v>0</v>
          </cell>
          <cell r="F26">
            <v>2366.3960999999999</v>
          </cell>
          <cell r="I26">
            <v>322.86200000000002</v>
          </cell>
        </row>
        <row r="27">
          <cell r="A27">
            <v>11100517</v>
          </cell>
          <cell r="B27" t="str">
            <v>BANCO CITIBANK     502937014</v>
          </cell>
          <cell r="C27">
            <v>725852.50986999995</v>
          </cell>
          <cell r="D27">
            <v>605130.16599999997</v>
          </cell>
          <cell r="E27">
            <v>700000</v>
          </cell>
          <cell r="F27">
            <v>630982.67587000004</v>
          </cell>
          <cell r="I27">
            <v>-94869.834000000032</v>
          </cell>
        </row>
        <row r="28">
          <cell r="A28">
            <v>11100521</v>
          </cell>
          <cell r="B28" t="str">
            <v>BANCO SANTANDER 489034751</v>
          </cell>
          <cell r="C28">
            <v>74297.569329999998</v>
          </cell>
          <cell r="D28">
            <v>34984.767359999998</v>
          </cell>
          <cell r="E28">
            <v>50010.804659999994</v>
          </cell>
          <cell r="F28">
            <v>59271.532030000002</v>
          </cell>
          <cell r="I28">
            <v>-15026.037299999996</v>
          </cell>
        </row>
        <row r="29">
          <cell r="A29">
            <v>11100522</v>
          </cell>
          <cell r="B29" t="str">
            <v>BANCO DAVIVIENDA 470169998163</v>
          </cell>
          <cell r="C29">
            <v>0</v>
          </cell>
          <cell r="D29">
            <v>0</v>
          </cell>
          <cell r="E29">
            <v>0</v>
          </cell>
          <cell r="F29">
            <v>0</v>
          </cell>
          <cell r="I29">
            <v>0</v>
          </cell>
        </row>
        <row r="30">
          <cell r="A30">
            <v>11100523</v>
          </cell>
          <cell r="B30" t="str">
            <v>BANCO  DAVIVIENDA 6616999938-1</v>
          </cell>
          <cell r="C30">
            <v>1182.0462500000001</v>
          </cell>
          <cell r="D30">
            <v>6851.9539999999997</v>
          </cell>
          <cell r="E30">
            <v>6.2416900000000002</v>
          </cell>
          <cell r="F30">
            <v>8027.7585599999993</v>
          </cell>
          <cell r="I30">
            <v>6845.7123099999999</v>
          </cell>
        </row>
        <row r="31">
          <cell r="A31">
            <v>11100524</v>
          </cell>
          <cell r="B31" t="str">
            <v>BANCO SANTANDER 480-02317-6</v>
          </cell>
          <cell r="C31">
            <v>0</v>
          </cell>
          <cell r="D31">
            <v>0</v>
          </cell>
          <cell r="E31">
            <v>0</v>
          </cell>
          <cell r="F31">
            <v>0</v>
          </cell>
          <cell r="I31">
            <v>0</v>
          </cell>
        </row>
        <row r="32">
          <cell r="A32">
            <v>111006</v>
          </cell>
          <cell r="B32" t="str">
            <v>CUENTAS DE AHORROS</v>
          </cell>
          <cell r="C32">
            <v>69870745.89914</v>
          </cell>
          <cell r="D32">
            <v>34294694.355489999</v>
          </cell>
          <cell r="E32">
            <v>38377773.258510001</v>
          </cell>
          <cell r="F32">
            <v>65787666.996120006</v>
          </cell>
          <cell r="I32">
            <v>-4083078.9030200019</v>
          </cell>
        </row>
        <row r="33">
          <cell r="A33">
            <v>11100601</v>
          </cell>
          <cell r="B33" t="str">
            <v>BANCO CAJA SOCIAL S.A. 24009979907</v>
          </cell>
          <cell r="C33">
            <v>220638.47013</v>
          </cell>
          <cell r="D33">
            <v>72187.694349999991</v>
          </cell>
          <cell r="E33">
            <v>50018.328999999998</v>
          </cell>
          <cell r="F33">
            <v>242807.83547999998</v>
          </cell>
          <cell r="I33">
            <v>22169.365349999993</v>
          </cell>
        </row>
        <row r="34">
          <cell r="A34">
            <v>11100602</v>
          </cell>
          <cell r="B34" t="str">
            <v>BANCO COLMENA S.A.  26505524368</v>
          </cell>
          <cell r="C34">
            <v>258495.77919999999</v>
          </cell>
          <cell r="D34">
            <v>173342.16589999999</v>
          </cell>
          <cell r="E34">
            <v>200000</v>
          </cell>
          <cell r="F34">
            <v>231837.94509999998</v>
          </cell>
          <cell r="I34">
            <v>-26657.834100000007</v>
          </cell>
        </row>
        <row r="35">
          <cell r="A35">
            <v>11100603</v>
          </cell>
          <cell r="B35" t="str">
            <v>BANCO COMERCIAL AV VILLAS S.A. 953000106</v>
          </cell>
          <cell r="C35">
            <v>211371.94296000001</v>
          </cell>
          <cell r="D35">
            <v>228623.62422999999</v>
          </cell>
          <cell r="E35">
            <v>140006.92506000001</v>
          </cell>
          <cell r="F35">
            <v>299988.64212999999</v>
          </cell>
          <cell r="I35">
            <v>88616.699169999978</v>
          </cell>
        </row>
        <row r="36">
          <cell r="A36">
            <v>11100604</v>
          </cell>
          <cell r="B36" t="str">
            <v>BANCO COMERCIAL GRANBANCO S.A. 158614966</v>
          </cell>
          <cell r="C36">
            <v>0</v>
          </cell>
          <cell r="D36">
            <v>0</v>
          </cell>
          <cell r="E36">
            <v>0</v>
          </cell>
          <cell r="F36">
            <v>0</v>
          </cell>
          <cell r="I36">
            <v>0</v>
          </cell>
        </row>
        <row r="37">
          <cell r="A37">
            <v>11100605</v>
          </cell>
          <cell r="B37" t="str">
            <v>BANCO DAVIVIENDA S.A.  66100656140</v>
          </cell>
          <cell r="C37">
            <v>106957.97454000001</v>
          </cell>
          <cell r="D37">
            <v>8.7705500000000018</v>
          </cell>
          <cell r="E37">
            <v>0</v>
          </cell>
          <cell r="F37">
            <v>106966.74509</v>
          </cell>
          <cell r="I37">
            <v>8.7705500000000018</v>
          </cell>
        </row>
        <row r="38">
          <cell r="A38">
            <v>11100606</v>
          </cell>
          <cell r="B38" t="str">
            <v>BANCO DAVIVIENDA S.A.  66100007625</v>
          </cell>
          <cell r="C38">
            <v>365520.96243000001</v>
          </cell>
          <cell r="D38">
            <v>880381.12875000003</v>
          </cell>
          <cell r="E38">
            <v>808514</v>
          </cell>
          <cell r="F38">
            <v>437388.09117999999</v>
          </cell>
          <cell r="I38">
            <v>71867.128750000033</v>
          </cell>
        </row>
        <row r="39">
          <cell r="A39">
            <v>11100607</v>
          </cell>
          <cell r="B39" t="str">
            <v>BANCO DAVIVIENDA S.A.  66100161703</v>
          </cell>
          <cell r="C39">
            <v>35542959.626480006</v>
          </cell>
          <cell r="D39">
            <v>23114215.485580001</v>
          </cell>
          <cell r="E39">
            <v>32184014.32</v>
          </cell>
          <cell r="F39">
            <v>26473160.792060003</v>
          </cell>
          <cell r="I39">
            <v>-9069798.8344199993</v>
          </cell>
        </row>
        <row r="40">
          <cell r="A40">
            <v>11100608</v>
          </cell>
          <cell r="B40" t="str">
            <v>BANCO POPULAR S.A.  450720248</v>
          </cell>
          <cell r="C40">
            <v>378436.10542000004</v>
          </cell>
          <cell r="D40">
            <v>456660.64</v>
          </cell>
          <cell r="E40">
            <v>369635.05672000005</v>
          </cell>
          <cell r="F40">
            <v>465461.6887</v>
          </cell>
          <cell r="I40">
            <v>87025.583279999963</v>
          </cell>
        </row>
        <row r="41">
          <cell r="A41">
            <v>11100609</v>
          </cell>
          <cell r="B41" t="str">
            <v>BANCOLOMBIA S.A.    8803341037</v>
          </cell>
          <cell r="C41">
            <v>1297117.8024200001</v>
          </cell>
          <cell r="D41">
            <v>1648221.9942399999</v>
          </cell>
          <cell r="E41">
            <v>1453063.3940899998</v>
          </cell>
          <cell r="F41">
            <v>1492276.4025699999</v>
          </cell>
          <cell r="I41">
            <v>195158.60015000007</v>
          </cell>
        </row>
        <row r="42">
          <cell r="A42">
            <v>11100610</v>
          </cell>
          <cell r="B42" t="str">
            <v>BANCO CIAL. GRANBANCO 291605244 Ocaña</v>
          </cell>
          <cell r="C42">
            <v>0</v>
          </cell>
          <cell r="D42">
            <v>0</v>
          </cell>
          <cell r="E42">
            <v>0</v>
          </cell>
          <cell r="F42">
            <v>0</v>
          </cell>
          <cell r="I42">
            <v>0</v>
          </cell>
        </row>
        <row r="43">
          <cell r="A43">
            <v>11100611</v>
          </cell>
          <cell r="B43" t="str">
            <v>BBVA COLOMBIA S.A.  32102101248</v>
          </cell>
          <cell r="C43">
            <v>0</v>
          </cell>
          <cell r="D43">
            <v>0</v>
          </cell>
          <cell r="E43">
            <v>0</v>
          </cell>
          <cell r="F43">
            <v>0</v>
          </cell>
          <cell r="I43">
            <v>0</v>
          </cell>
        </row>
        <row r="44">
          <cell r="A44">
            <v>11100613</v>
          </cell>
          <cell r="B44" t="str">
            <v>BBVA COLOMBIA S.A.  69702055101</v>
          </cell>
          <cell r="C44">
            <v>0</v>
          </cell>
          <cell r="D44">
            <v>0</v>
          </cell>
          <cell r="E44">
            <v>0</v>
          </cell>
          <cell r="F44">
            <v>0</v>
          </cell>
          <cell r="I44">
            <v>0</v>
          </cell>
        </row>
        <row r="45">
          <cell r="A45">
            <v>11100614</v>
          </cell>
          <cell r="B45" t="str">
            <v>IFINORTE         1040008452</v>
          </cell>
          <cell r="C45">
            <v>155054.296</v>
          </cell>
          <cell r="D45">
            <v>297435.08899999998</v>
          </cell>
          <cell r="E45">
            <v>160100.4</v>
          </cell>
          <cell r="F45">
            <v>292388.98499999999</v>
          </cell>
          <cell r="I45">
            <v>137334.68899999998</v>
          </cell>
        </row>
        <row r="46">
          <cell r="A46">
            <v>11100615</v>
          </cell>
          <cell r="B46" t="str">
            <v>BANCO DAVIVIENDA S.A. 226000003161 Ocaña</v>
          </cell>
          <cell r="C46">
            <v>0</v>
          </cell>
          <cell r="D46">
            <v>0</v>
          </cell>
          <cell r="E46">
            <v>0</v>
          </cell>
          <cell r="F46">
            <v>0</v>
          </cell>
          <cell r="I46">
            <v>0</v>
          </cell>
        </row>
        <row r="47">
          <cell r="A47">
            <v>11100616</v>
          </cell>
          <cell r="B47" t="str">
            <v>BBVA COLOMBIA S.A.  32402025204 Pamplona</v>
          </cell>
          <cell r="C47">
            <v>0</v>
          </cell>
          <cell r="D47">
            <v>0</v>
          </cell>
          <cell r="E47">
            <v>0</v>
          </cell>
          <cell r="F47">
            <v>0</v>
          </cell>
          <cell r="I47">
            <v>0</v>
          </cell>
        </row>
        <row r="48">
          <cell r="A48">
            <v>11100617</v>
          </cell>
          <cell r="B48" t="str">
            <v>BBVA COLOMBIA S.A. 32402081421 Pamplona</v>
          </cell>
          <cell r="C48">
            <v>0</v>
          </cell>
          <cell r="D48">
            <v>0</v>
          </cell>
          <cell r="E48">
            <v>0</v>
          </cell>
          <cell r="F48">
            <v>0</v>
          </cell>
          <cell r="I48">
            <v>0</v>
          </cell>
        </row>
        <row r="49">
          <cell r="A49">
            <v>11100618</v>
          </cell>
          <cell r="B49" t="str">
            <v>BANCO CAJA SOCIAL S.A. 24009221019 Ocaña</v>
          </cell>
          <cell r="C49">
            <v>0</v>
          </cell>
          <cell r="D49">
            <v>0</v>
          </cell>
          <cell r="E49">
            <v>0</v>
          </cell>
          <cell r="F49">
            <v>0</v>
          </cell>
          <cell r="I49">
            <v>0</v>
          </cell>
        </row>
        <row r="50">
          <cell r="A50">
            <v>11100619</v>
          </cell>
          <cell r="B50" t="str">
            <v>BANCO COLPATRIA 1362099532</v>
          </cell>
          <cell r="C50">
            <v>318145.76006</v>
          </cell>
          <cell r="D50">
            <v>238376.22016999999</v>
          </cell>
          <cell r="E50">
            <v>150014.60795999999</v>
          </cell>
          <cell r="F50">
            <v>406507.37226999999</v>
          </cell>
          <cell r="I50">
            <v>88361.612209999992</v>
          </cell>
        </row>
        <row r="51">
          <cell r="A51">
            <v>11100620</v>
          </cell>
          <cell r="B51" t="str">
            <v>BANCO AGRARIO COLOMBIA 51010400000</v>
          </cell>
          <cell r="C51">
            <v>1872659.88115</v>
          </cell>
          <cell r="D51">
            <v>890041.23007000005</v>
          </cell>
          <cell r="E51">
            <v>1351268.35821</v>
          </cell>
          <cell r="F51">
            <v>1411432.7530100001</v>
          </cell>
          <cell r="I51">
            <v>-461227.12813999993</v>
          </cell>
        </row>
        <row r="52">
          <cell r="A52">
            <v>11100622</v>
          </cell>
          <cell r="B52" t="str">
            <v>BANCO GRANAHORAR 2782055100</v>
          </cell>
          <cell r="C52">
            <v>0</v>
          </cell>
          <cell r="D52">
            <v>0</v>
          </cell>
          <cell r="E52">
            <v>0</v>
          </cell>
          <cell r="F52">
            <v>0</v>
          </cell>
          <cell r="I52">
            <v>0</v>
          </cell>
        </row>
        <row r="53">
          <cell r="A53">
            <v>11100623</v>
          </cell>
          <cell r="B53" t="str">
            <v>BANCO COLPATRIA 1371000158</v>
          </cell>
          <cell r="C53">
            <v>0</v>
          </cell>
          <cell r="D53">
            <v>0</v>
          </cell>
          <cell r="E53">
            <v>0</v>
          </cell>
          <cell r="F53">
            <v>0</v>
          </cell>
          <cell r="I53">
            <v>0</v>
          </cell>
        </row>
        <row r="54">
          <cell r="A54">
            <v>11100625</v>
          </cell>
          <cell r="B54" t="str">
            <v>BBVA 697020005501 SUCURSAL CUCUTA</v>
          </cell>
          <cell r="C54">
            <v>294354.91128</v>
          </cell>
          <cell r="D54">
            <v>154549.522</v>
          </cell>
          <cell r="E54">
            <v>100029.931</v>
          </cell>
          <cell r="F54">
            <v>348874.50227999996</v>
          </cell>
          <cell r="I54">
            <v>54519.591</v>
          </cell>
        </row>
        <row r="55">
          <cell r="A55">
            <v>11100626</v>
          </cell>
          <cell r="B55" t="str">
            <v>BANCO DAVIVIENDA S.A.  680000000718 Pamp</v>
          </cell>
          <cell r="C55">
            <v>0</v>
          </cell>
          <cell r="D55">
            <v>0</v>
          </cell>
          <cell r="E55">
            <v>0</v>
          </cell>
          <cell r="F55">
            <v>0</v>
          </cell>
          <cell r="I55">
            <v>0</v>
          </cell>
        </row>
        <row r="56">
          <cell r="A56">
            <v>11100627</v>
          </cell>
          <cell r="B56" t="str">
            <v>BANCO DAVIVIENDA S.A. 67370000977 Aguach</v>
          </cell>
          <cell r="C56">
            <v>0</v>
          </cell>
          <cell r="D56">
            <v>0</v>
          </cell>
          <cell r="E56">
            <v>0</v>
          </cell>
          <cell r="F56">
            <v>0</v>
          </cell>
          <cell r="I56">
            <v>0</v>
          </cell>
        </row>
        <row r="57">
          <cell r="A57">
            <v>11100628</v>
          </cell>
          <cell r="B57" t="str">
            <v>BANCO DAVIVIENDA S.A. 67470000075 Gamarr</v>
          </cell>
          <cell r="C57">
            <v>0</v>
          </cell>
          <cell r="D57">
            <v>0</v>
          </cell>
          <cell r="E57">
            <v>0</v>
          </cell>
          <cell r="F57">
            <v>0</v>
          </cell>
          <cell r="I57">
            <v>0</v>
          </cell>
        </row>
        <row r="58">
          <cell r="A58">
            <v>11100629</v>
          </cell>
          <cell r="B58" t="str">
            <v>BANCO DAVIVIENDA S.A. 67470000075 FNR</v>
          </cell>
          <cell r="C58">
            <v>160792.49100000001</v>
          </cell>
          <cell r="D58">
            <v>21.985799999999998</v>
          </cell>
          <cell r="E58">
            <v>155263.39480000001</v>
          </cell>
          <cell r="F58">
            <v>5551.0820000000003</v>
          </cell>
          <cell r="I58">
            <v>-155241.40900000001</v>
          </cell>
        </row>
        <row r="59">
          <cell r="A59">
            <v>11100630</v>
          </cell>
          <cell r="B59" t="str">
            <v>BANCO OCCIDENTE</v>
          </cell>
          <cell r="C59">
            <v>4015166.70407</v>
          </cell>
          <cell r="D59">
            <v>4048671.3259999999</v>
          </cell>
          <cell r="E59">
            <v>877.79913999999997</v>
          </cell>
          <cell r="F59">
            <v>8062960.2309300005</v>
          </cell>
          <cell r="I59">
            <v>4047793.5268600001</v>
          </cell>
        </row>
        <row r="60">
          <cell r="A60">
            <v>11100631</v>
          </cell>
          <cell r="B60" t="str">
            <v>BANCO GNB SUDAMARIS</v>
          </cell>
          <cell r="C60">
            <v>34968.359530000002</v>
          </cell>
          <cell r="D60">
            <v>26786.206030000001</v>
          </cell>
          <cell r="E60">
            <v>17.356000000000002</v>
          </cell>
          <cell r="F60">
            <v>61737.209560000003</v>
          </cell>
          <cell r="I60">
            <v>26768.850030000001</v>
          </cell>
        </row>
        <row r="61">
          <cell r="A61">
            <v>11100632</v>
          </cell>
          <cell r="B61" t="str">
            <v>BANCO CITIBANK -COLOMBIA S.A. 5502937016</v>
          </cell>
          <cell r="C61">
            <v>20881469.367650002</v>
          </cell>
          <cell r="D61">
            <v>765462.90382000001</v>
          </cell>
          <cell r="E61">
            <v>4600.8455300000005</v>
          </cell>
          <cell r="F61">
            <v>21642331.42594</v>
          </cell>
          <cell r="I61">
            <v>760862.05828999996</v>
          </cell>
        </row>
        <row r="62">
          <cell r="A62">
            <v>11100633</v>
          </cell>
          <cell r="B62" t="str">
            <v>BANCO BOGOTA 260020409</v>
          </cell>
          <cell r="C62">
            <v>3538982.6998200002</v>
          </cell>
          <cell r="D62">
            <v>409464.033</v>
          </cell>
          <cell r="E62">
            <v>1249953.3230000001</v>
          </cell>
          <cell r="F62">
            <v>2698493.4098200002</v>
          </cell>
          <cell r="I62">
            <v>-840489.29</v>
          </cell>
        </row>
        <row r="63">
          <cell r="A63">
            <v>11100634</v>
          </cell>
          <cell r="B63" t="str">
            <v>BANCO AGRARIO DE COLOMBIA 451013038653</v>
          </cell>
          <cell r="C63">
            <v>217652.76500000001</v>
          </cell>
          <cell r="D63">
            <v>890244.33600000001</v>
          </cell>
          <cell r="E63">
            <v>395.21800000000002</v>
          </cell>
          <cell r="F63">
            <v>1107501.8829999999</v>
          </cell>
          <cell r="I63">
            <v>889849.11800000002</v>
          </cell>
        </row>
        <row r="64">
          <cell r="A64">
            <v>111090</v>
          </cell>
          <cell r="B64" t="str">
            <v>OTROS DEPOSITOS</v>
          </cell>
          <cell r="C64">
            <v>533624.48750000005</v>
          </cell>
          <cell r="D64">
            <v>105071.5367</v>
          </cell>
          <cell r="E64">
            <v>134984.82939</v>
          </cell>
          <cell r="F64">
            <v>503711.19481000002</v>
          </cell>
          <cell r="I64">
            <v>-29913.292690000002</v>
          </cell>
        </row>
        <row r="65">
          <cell r="A65">
            <v>11109001</v>
          </cell>
          <cell r="B65" t="str">
            <v>FONDO ROTATORIO  VIATI.  DAV 66169999621</v>
          </cell>
          <cell r="C65">
            <v>22748.15568</v>
          </cell>
          <cell r="D65">
            <v>80057.546700000006</v>
          </cell>
          <cell r="E65">
            <v>88428.411699999997</v>
          </cell>
          <cell r="F65">
            <v>14377.29068</v>
          </cell>
          <cell r="I65">
            <v>-8370.8649999999907</v>
          </cell>
        </row>
        <row r="66">
          <cell r="A66">
            <v>11109002</v>
          </cell>
          <cell r="B66" t="str">
            <v>FONDO ROTATORIO  VIVI  DAV  66066999812</v>
          </cell>
          <cell r="C66">
            <v>510876.33182000002</v>
          </cell>
          <cell r="D66">
            <v>25013.99</v>
          </cell>
          <cell r="E66">
            <v>46556.417689999995</v>
          </cell>
          <cell r="F66">
            <v>489333.90412999998</v>
          </cell>
          <cell r="I66">
            <v>-21542.427689999993</v>
          </cell>
        </row>
        <row r="67">
          <cell r="A67">
            <v>12</v>
          </cell>
          <cell r="B67" t="str">
            <v>INVERSIONES E INSTRUMENTOS DERIVADOS</v>
          </cell>
          <cell r="C67">
            <v>9317786.8209899999</v>
          </cell>
          <cell r="D67">
            <v>4965831.7949399995</v>
          </cell>
          <cell r="E67">
            <v>4953649.1689499998</v>
          </cell>
          <cell r="F67">
            <v>9329969.4469799995</v>
          </cell>
          <cell r="I67">
            <v>12182.625989999622</v>
          </cell>
        </row>
        <row r="68">
          <cell r="A68">
            <v>1201</v>
          </cell>
          <cell r="B68" t="str">
            <v>ADMINISTRACION DE LIQUIDEZ EN TITULOS DE</v>
          </cell>
          <cell r="C68">
            <v>1940941.9030899999</v>
          </cell>
          <cell r="D68">
            <v>4944314.1863900004</v>
          </cell>
          <cell r="E68">
            <v>4952142.9359499998</v>
          </cell>
          <cell r="F68">
            <v>1933113.15353</v>
          </cell>
          <cell r="I68">
            <v>-7828.7495599994436</v>
          </cell>
        </row>
        <row r="69">
          <cell r="A69">
            <v>120106</v>
          </cell>
          <cell r="B69" t="str">
            <v>CERTIFICADOS DE DEPOSITO A TERMINO</v>
          </cell>
          <cell r="C69">
            <v>1940941.9030899999</v>
          </cell>
          <cell r="D69">
            <v>4944314.1863900004</v>
          </cell>
          <cell r="E69">
            <v>4952142.9359499998</v>
          </cell>
          <cell r="F69">
            <v>1933113.15353</v>
          </cell>
          <cell r="I69">
            <v>-7828.7495599994436</v>
          </cell>
        </row>
        <row r="70">
          <cell r="A70">
            <v>120144</v>
          </cell>
          <cell r="B70" t="str">
            <v>OTROS CERTIFICADOS</v>
          </cell>
          <cell r="C70">
            <v>0</v>
          </cell>
          <cell r="D70">
            <v>0</v>
          </cell>
          <cell r="E70">
            <v>0</v>
          </cell>
          <cell r="F70">
            <v>0</v>
          </cell>
          <cell r="I70">
            <v>0</v>
          </cell>
        </row>
        <row r="71">
          <cell r="A71">
            <v>12014401</v>
          </cell>
          <cell r="B71" t="str">
            <v>INVERSIONES  REPO</v>
          </cell>
          <cell r="C71">
            <v>0</v>
          </cell>
          <cell r="D71">
            <v>0</v>
          </cell>
          <cell r="E71">
            <v>0</v>
          </cell>
          <cell r="F71">
            <v>0</v>
          </cell>
          <cell r="I71">
            <v>0</v>
          </cell>
        </row>
        <row r="72">
          <cell r="A72">
            <v>1202</v>
          </cell>
          <cell r="B72" t="str">
            <v>ADMINISTRACION DE LIQUIDEZ EN TITULOS PA</v>
          </cell>
          <cell r="C72">
            <v>7307384.7352200001</v>
          </cell>
          <cell r="D72">
            <v>21517.608550000001</v>
          </cell>
          <cell r="E72">
            <v>1506.2329999999999</v>
          </cell>
          <cell r="F72">
            <v>7327396.1107700001</v>
          </cell>
          <cell r="I72">
            <v>20011.375550000001</v>
          </cell>
        </row>
        <row r="73">
          <cell r="A73">
            <v>120204</v>
          </cell>
          <cell r="B73" t="str">
            <v>DERECHOS EN FONDOS DE VALORES Y FIDUCIAS</v>
          </cell>
          <cell r="C73">
            <v>0</v>
          </cell>
          <cell r="D73">
            <v>0</v>
          </cell>
          <cell r="E73">
            <v>0</v>
          </cell>
          <cell r="F73">
            <v>0</v>
          </cell>
          <cell r="I73">
            <v>0</v>
          </cell>
        </row>
        <row r="74">
          <cell r="A74">
            <v>120290</v>
          </cell>
          <cell r="B74" t="str">
            <v>OTRAS INVERSIONES EN TITULOS PARTICIPATI</v>
          </cell>
          <cell r="C74">
            <v>7307384.7352200001</v>
          </cell>
          <cell r="D74">
            <v>21517.608550000001</v>
          </cell>
          <cell r="E74">
            <v>1506.2329999999999</v>
          </cell>
          <cell r="F74">
            <v>7327396.1107700001</v>
          </cell>
          <cell r="I74">
            <v>20011.375550000001</v>
          </cell>
        </row>
        <row r="75">
          <cell r="A75">
            <v>1207</v>
          </cell>
          <cell r="B75" t="str">
            <v>INVERSIONES PATRIMONIALES EN ENTIDADES N</v>
          </cell>
          <cell r="C75">
            <v>75774.317620000002</v>
          </cell>
          <cell r="D75">
            <v>0</v>
          </cell>
          <cell r="E75">
            <v>0</v>
          </cell>
          <cell r="F75">
            <v>75774.317620000002</v>
          </cell>
          <cell r="I75">
            <v>0</v>
          </cell>
        </row>
        <row r="76">
          <cell r="A76">
            <v>120755</v>
          </cell>
          <cell r="B76" t="str">
            <v>SOCIEDADES DE ECONOMIA MIXTA</v>
          </cell>
          <cell r="C76">
            <v>75774.317620000002</v>
          </cell>
          <cell r="D76">
            <v>0</v>
          </cell>
          <cell r="E76">
            <v>0</v>
          </cell>
          <cell r="F76">
            <v>75774.317620000002</v>
          </cell>
          <cell r="I76">
            <v>0</v>
          </cell>
        </row>
        <row r="77">
          <cell r="A77">
            <v>1280</v>
          </cell>
          <cell r="B77" t="str">
            <v>PROVISION PARA PROTECCION DE INVERSIONES</v>
          </cell>
          <cell r="C77">
            <v>-6314.1349400000008</v>
          </cell>
          <cell r="D77">
            <v>0</v>
          </cell>
          <cell r="E77">
            <v>0</v>
          </cell>
          <cell r="F77">
            <v>-6314.1349400000008</v>
          </cell>
          <cell r="I77">
            <v>0</v>
          </cell>
        </row>
        <row r="78">
          <cell r="A78">
            <v>128032</v>
          </cell>
          <cell r="B78" t="str">
            <v>INVERSIONES DE ADMINISTRACION DE LIQUIDE</v>
          </cell>
          <cell r="C78">
            <v>0</v>
          </cell>
          <cell r="D78">
            <v>0</v>
          </cell>
          <cell r="E78">
            <v>0</v>
          </cell>
          <cell r="F78">
            <v>0</v>
          </cell>
          <cell r="I78">
            <v>0</v>
          </cell>
        </row>
        <row r="79">
          <cell r="A79">
            <v>128034</v>
          </cell>
          <cell r="B79" t="str">
            <v>INVERSIONES PATRIMONIALES EN ENTIDADES NO CONTROLADAS</v>
          </cell>
          <cell r="C79">
            <v>-6314.1349400000008</v>
          </cell>
          <cell r="D79">
            <v>0</v>
          </cell>
          <cell r="E79">
            <v>0</v>
          </cell>
          <cell r="F79">
            <v>-6314.1349400000008</v>
          </cell>
          <cell r="I79">
            <v>0</v>
          </cell>
        </row>
        <row r="80">
          <cell r="A80">
            <v>14</v>
          </cell>
          <cell r="B80" t="str">
            <v>DEUDORES</v>
          </cell>
          <cell r="C80">
            <v>82541659.586779997</v>
          </cell>
          <cell r="D80">
            <v>67937467.98804</v>
          </cell>
          <cell r="E80">
            <v>63033930.756809995</v>
          </cell>
          <cell r="F80">
            <v>87445196.818009987</v>
          </cell>
          <cell r="I80">
            <v>4903537.2312300056</v>
          </cell>
        </row>
        <row r="81">
          <cell r="A81">
            <v>1406</v>
          </cell>
          <cell r="B81" t="str">
            <v>VENTA DE BIENES</v>
          </cell>
          <cell r="C81">
            <v>11243590.4113</v>
          </cell>
          <cell r="D81">
            <v>619177.603</v>
          </cell>
          <cell r="E81">
            <v>836559.96799999999</v>
          </cell>
          <cell r="F81">
            <v>11026208.0463</v>
          </cell>
          <cell r="I81">
            <v>-217382.36499999999</v>
          </cell>
        </row>
        <row r="82">
          <cell r="A82">
            <v>140606</v>
          </cell>
          <cell r="B82" t="str">
            <v>BIENES COMERCIALIZADOS</v>
          </cell>
          <cell r="C82">
            <v>11243590.4113</v>
          </cell>
          <cell r="D82">
            <v>619177.603</v>
          </cell>
          <cell r="E82">
            <v>836559.96799999999</v>
          </cell>
          <cell r="F82">
            <v>10049425.3883</v>
          </cell>
          <cell r="I82">
            <v>-217382.36499999999</v>
          </cell>
        </row>
        <row r="83">
          <cell r="A83">
            <v>1408</v>
          </cell>
          <cell r="B83" t="str">
            <v>SERVICIOS PUBLICOS</v>
          </cell>
          <cell r="C83">
            <v>63841901.537440002</v>
          </cell>
          <cell r="D83">
            <v>59113150.895000003</v>
          </cell>
          <cell r="E83">
            <v>54376236.799999997</v>
          </cell>
          <cell r="F83">
            <v>68578815.632440001</v>
          </cell>
          <cell r="I83">
            <v>4736914.0950000063</v>
          </cell>
        </row>
        <row r="84">
          <cell r="A84">
            <v>140801</v>
          </cell>
          <cell r="B84" t="str">
            <v>SERVICIO DE ENERGIA</v>
          </cell>
          <cell r="C84">
            <v>50342389.379839994</v>
          </cell>
          <cell r="D84">
            <v>49097212.159999996</v>
          </cell>
          <cell r="E84">
            <v>47328980.277999997</v>
          </cell>
          <cell r="F84">
            <v>52110621.261839993</v>
          </cell>
          <cell r="I84">
            <v>1768231.8819999993</v>
          </cell>
        </row>
        <row r="85">
          <cell r="A85">
            <v>14080101</v>
          </cell>
          <cell r="B85" t="str">
            <v>SECTOR PARTICULAR</v>
          </cell>
          <cell r="C85">
            <v>35933966.879839994</v>
          </cell>
          <cell r="D85">
            <v>39703309.140000001</v>
          </cell>
          <cell r="E85">
            <v>37646100.744000003</v>
          </cell>
          <cell r="F85">
            <v>27371407.627839997</v>
          </cell>
          <cell r="I85">
            <v>2057208.3959999979</v>
          </cell>
        </row>
        <row r="86">
          <cell r="A86">
            <v>14080102</v>
          </cell>
          <cell r="B86" t="str">
            <v>SECTOR OFICIAL</v>
          </cell>
          <cell r="C86">
            <v>10360557.705</v>
          </cell>
          <cell r="D86">
            <v>2357406.4010000001</v>
          </cell>
          <cell r="E86">
            <v>2628392.0299999998</v>
          </cell>
          <cell r="F86">
            <v>10089572.075999999</v>
          </cell>
          <cell r="I86">
            <v>-270985.62899999972</v>
          </cell>
        </row>
        <row r="87">
          <cell r="A87">
            <v>14080103</v>
          </cell>
          <cell r="B87" t="str">
            <v>ALUMBRADO PUBLICO</v>
          </cell>
          <cell r="C87">
            <v>2814298.6069999998</v>
          </cell>
          <cell r="D87">
            <v>5261596.943</v>
          </cell>
          <cell r="E87">
            <v>5303646.03</v>
          </cell>
          <cell r="F87">
            <v>2772249.52</v>
          </cell>
          <cell r="I87">
            <v>-42049.087000000291</v>
          </cell>
        </row>
        <row r="88">
          <cell r="A88">
            <v>14080104</v>
          </cell>
          <cell r="B88" t="str">
            <v>CONTRIBUCIONES</v>
          </cell>
          <cell r="C88">
            <v>1199969.8</v>
          </cell>
          <cell r="D88">
            <v>1771890.3559999999</v>
          </cell>
          <cell r="E88">
            <v>1736433.504</v>
          </cell>
          <cell r="F88">
            <v>1235426.652</v>
          </cell>
          <cell r="I88">
            <v>35456.851999999955</v>
          </cell>
        </row>
        <row r="89">
          <cell r="A89">
            <v>14080106</v>
          </cell>
          <cell r="B89" t="str">
            <v>CHEQUES DEVUELTOS</v>
          </cell>
          <cell r="C89">
            <v>33596.387999999999</v>
          </cell>
          <cell r="D89">
            <v>3009.32</v>
          </cell>
          <cell r="E89">
            <v>14407.97</v>
          </cell>
          <cell r="F89">
            <v>22197.738000000001</v>
          </cell>
          <cell r="I89">
            <v>-11398.65</v>
          </cell>
        </row>
        <row r="90">
          <cell r="A90" t="str">
            <v>140606-1</v>
          </cell>
          <cell r="B90" t="str">
            <v>BIENES COMERCIALIZADOS  LP</v>
          </cell>
          <cell r="C90">
            <v>0</v>
          </cell>
          <cell r="D90">
            <v>0</v>
          </cell>
          <cell r="E90">
            <v>0</v>
          </cell>
          <cell r="F90">
            <v>976782.65800000005</v>
          </cell>
          <cell r="I90">
            <v>0</v>
          </cell>
        </row>
        <row r="91">
          <cell r="A91" t="str">
            <v>14080101-1</v>
          </cell>
          <cell r="B91" t="str">
            <v>SECTOR PARTICULAR  LP</v>
          </cell>
          <cell r="C91">
            <v>0</v>
          </cell>
          <cell r="D91">
            <v>0</v>
          </cell>
          <cell r="E91">
            <v>0</v>
          </cell>
          <cell r="F91">
            <v>10619767.648</v>
          </cell>
          <cell r="I91">
            <v>0</v>
          </cell>
        </row>
        <row r="92">
          <cell r="A92">
            <v>140807</v>
          </cell>
          <cell r="B92" t="str">
            <v>SUBSIDIOS SERVICIOS DE ENERGIA</v>
          </cell>
          <cell r="C92">
            <v>13499512.157600001</v>
          </cell>
          <cell r="D92">
            <v>10015938.734999999</v>
          </cell>
          <cell r="E92">
            <v>7047256.5219999999</v>
          </cell>
          <cell r="F92">
            <v>16468194.3706</v>
          </cell>
          <cell r="I92">
            <v>2968682.2129999995</v>
          </cell>
        </row>
        <row r="93">
          <cell r="A93">
            <v>14080701</v>
          </cell>
          <cell r="B93" t="str">
            <v>ESTRATO UNO</v>
          </cell>
          <cell r="C93">
            <v>0</v>
          </cell>
          <cell r="D93">
            <v>2461090.14</v>
          </cell>
          <cell r="E93">
            <v>2461090.14</v>
          </cell>
          <cell r="F93">
            <v>0</v>
          </cell>
          <cell r="I93">
            <v>0</v>
          </cell>
        </row>
        <row r="94">
          <cell r="A94">
            <v>14080702</v>
          </cell>
          <cell r="B94" t="str">
            <v>ESTRATO DOS</v>
          </cell>
          <cell r="C94">
            <v>0</v>
          </cell>
          <cell r="D94">
            <v>4157061.9649999999</v>
          </cell>
          <cell r="E94">
            <v>4157061.9649999999</v>
          </cell>
          <cell r="F94">
            <v>0</v>
          </cell>
          <cell r="I94">
            <v>0</v>
          </cell>
        </row>
        <row r="95">
          <cell r="A95">
            <v>14080703</v>
          </cell>
          <cell r="B95" t="str">
            <v>ESTRATO TRES</v>
          </cell>
          <cell r="C95">
            <v>0</v>
          </cell>
          <cell r="D95">
            <v>429104.41700000002</v>
          </cell>
          <cell r="E95">
            <v>429104.41700000002</v>
          </cell>
          <cell r="F95">
            <v>0</v>
          </cell>
          <cell r="I95">
            <v>0</v>
          </cell>
        </row>
        <row r="96">
          <cell r="A96">
            <v>14080704</v>
          </cell>
          <cell r="B96" t="str">
            <v>APORTES DE LA NACION Y DEFICIT</v>
          </cell>
          <cell r="C96">
            <v>13499512.157600001</v>
          </cell>
          <cell r="D96">
            <v>2968682.213</v>
          </cell>
          <cell r="E96">
            <v>0</v>
          </cell>
          <cell r="F96">
            <v>16468194.3706</v>
          </cell>
          <cell r="I96">
            <v>2968682.213</v>
          </cell>
        </row>
        <row r="97">
          <cell r="A97">
            <v>1420</v>
          </cell>
          <cell r="B97" t="str">
            <v>AVANCES Y ANTICIPOS ENTREGADOS</v>
          </cell>
          <cell r="C97">
            <v>1867806.23</v>
          </cell>
          <cell r="D97">
            <v>301436.51500000001</v>
          </cell>
          <cell r="E97">
            <v>808321.31200000003</v>
          </cell>
          <cell r="F97">
            <v>1360921.433</v>
          </cell>
          <cell r="I97">
            <v>-506884.79700000002</v>
          </cell>
        </row>
        <row r="98">
          <cell r="A98">
            <v>142011</v>
          </cell>
          <cell r="B98" t="str">
            <v>AVANCES PARA VIATICOS Y GASTOS DE VIAJE</v>
          </cell>
          <cell r="C98">
            <v>71715.513999999996</v>
          </cell>
          <cell r="D98">
            <v>48641.784</v>
          </cell>
          <cell r="E98">
            <v>60842.216</v>
          </cell>
          <cell r="F98">
            <v>59515.082000000002</v>
          </cell>
          <cell r="I98">
            <v>-12200.432000000001</v>
          </cell>
        </row>
        <row r="99">
          <cell r="A99">
            <v>142012</v>
          </cell>
          <cell r="B99" t="str">
            <v>ANTICIPO PARA ADQUISICION DE BIENES Y SE</v>
          </cell>
          <cell r="C99">
            <v>974056.29500000004</v>
          </cell>
          <cell r="D99">
            <v>178009.50599999999</v>
          </cell>
          <cell r="E99">
            <v>474715.61499999999</v>
          </cell>
          <cell r="F99">
            <v>677350.18599999999</v>
          </cell>
          <cell r="I99">
            <v>-296706.109</v>
          </cell>
        </row>
        <row r="100">
          <cell r="A100">
            <v>142013</v>
          </cell>
          <cell r="B100" t="str">
            <v>ANTICIPO PARA ADQUISICION DE BIENES Y SE</v>
          </cell>
          <cell r="C100">
            <v>779818.54599999997</v>
          </cell>
          <cell r="D100">
            <v>0</v>
          </cell>
          <cell r="E100">
            <v>234177.18100000001</v>
          </cell>
          <cell r="F100">
            <v>545641.36499999999</v>
          </cell>
          <cell r="I100">
            <v>-234177.18100000001</v>
          </cell>
        </row>
        <row r="101">
          <cell r="A101">
            <v>142090</v>
          </cell>
          <cell r="B101" t="str">
            <v>OTROS AVANCES Y ANTICIPOS</v>
          </cell>
          <cell r="C101">
            <v>42215.875</v>
          </cell>
          <cell r="D101">
            <v>74785.225000000006</v>
          </cell>
          <cell r="E101">
            <v>38586.300000000003</v>
          </cell>
          <cell r="F101">
            <v>78414.8</v>
          </cell>
          <cell r="I101">
            <v>36198.925000000003</v>
          </cell>
        </row>
        <row r="102">
          <cell r="A102">
            <v>1422</v>
          </cell>
          <cell r="B102" t="str">
            <v>ANTICIPOS O SALDOS A FAVOR POR IMPUESTOS</v>
          </cell>
          <cell r="C102">
            <v>7408785.1231800001</v>
          </cell>
          <cell r="D102">
            <v>380434.25604000001</v>
          </cell>
          <cell r="E102">
            <v>0</v>
          </cell>
          <cell r="F102">
            <v>7789219.3792200005</v>
          </cell>
          <cell r="I102">
            <v>380434.25604000001</v>
          </cell>
        </row>
        <row r="103">
          <cell r="A103">
            <v>142201</v>
          </cell>
          <cell r="B103" t="str">
            <v>ANTICIPOS DE IMPUESTO SOBRE LA RENTA</v>
          </cell>
          <cell r="C103">
            <v>2977067</v>
          </cell>
          <cell r="D103">
            <v>0</v>
          </cell>
          <cell r="E103">
            <v>0</v>
          </cell>
          <cell r="F103">
            <v>2977067</v>
          </cell>
          <cell r="I103">
            <v>0</v>
          </cell>
        </row>
        <row r="104">
          <cell r="A104">
            <v>142202</v>
          </cell>
          <cell r="B104" t="str">
            <v>RETENCION EN LA FUENTE</v>
          </cell>
          <cell r="C104">
            <v>1956642.47918</v>
          </cell>
          <cell r="D104">
            <v>380434.25604000001</v>
          </cell>
          <cell r="E104">
            <v>0</v>
          </cell>
          <cell r="F104">
            <v>2337076.7352199997</v>
          </cell>
          <cell r="I104">
            <v>380434.25604000001</v>
          </cell>
        </row>
        <row r="105">
          <cell r="A105">
            <v>14220201</v>
          </cell>
          <cell r="B105" t="str">
            <v>RETENCION EN LA FUENTE QUE NOS PRACTICAR</v>
          </cell>
          <cell r="C105">
            <v>49151.521200000003</v>
          </cell>
          <cell r="D105">
            <v>11384.01974</v>
          </cell>
          <cell r="E105">
            <v>0</v>
          </cell>
          <cell r="F105">
            <v>60535.540939999999</v>
          </cell>
          <cell r="I105">
            <v>11384.01974</v>
          </cell>
        </row>
        <row r="106">
          <cell r="A106">
            <v>14220202</v>
          </cell>
          <cell r="B106" t="str">
            <v>AUTORRETENCION POR INGRESOS OPERACIONALE</v>
          </cell>
          <cell r="C106">
            <v>1900003.3399799999</v>
          </cell>
          <cell r="D106">
            <v>369050.23629999999</v>
          </cell>
          <cell r="E106">
            <v>0</v>
          </cell>
          <cell r="F106">
            <v>2269053.5762800002</v>
          </cell>
          <cell r="I106">
            <v>369050.23629999999</v>
          </cell>
        </row>
        <row r="107">
          <cell r="A107">
            <v>14220203</v>
          </cell>
          <cell r="B107" t="str">
            <v>AUTORRETENCIONES POR RENDIMIENTOS FINANC</v>
          </cell>
          <cell r="C107">
            <v>7487.6180000000004</v>
          </cell>
          <cell r="D107">
            <v>0</v>
          </cell>
          <cell r="E107">
            <v>0</v>
          </cell>
          <cell r="F107">
            <v>7487.6180000000004</v>
          </cell>
          <cell r="I107">
            <v>0</v>
          </cell>
        </row>
        <row r="108">
          <cell r="A108">
            <v>142203</v>
          </cell>
          <cell r="B108" t="str">
            <v>SALDOS A FAVOR EN LIQUIDACIONES PRIVADAS</v>
          </cell>
          <cell r="C108">
            <v>1396953</v>
          </cell>
          <cell r="D108">
            <v>0</v>
          </cell>
          <cell r="E108">
            <v>0</v>
          </cell>
          <cell r="F108">
            <v>1396953</v>
          </cell>
          <cell r="I108">
            <v>0</v>
          </cell>
        </row>
        <row r="109">
          <cell r="A109">
            <v>14220301</v>
          </cell>
          <cell r="B109" t="str">
            <v>DECLARACIONES DE RENTA Y COMPLEMENTARIOS</v>
          </cell>
          <cell r="C109">
            <v>1396953</v>
          </cell>
          <cell r="D109">
            <v>0</v>
          </cell>
          <cell r="E109">
            <v>0</v>
          </cell>
          <cell r="F109">
            <v>1396953</v>
          </cell>
          <cell r="I109">
            <v>0</v>
          </cell>
        </row>
        <row r="110">
          <cell r="A110">
            <v>142211</v>
          </cell>
          <cell r="B110" t="str">
            <v>ANTICIPO IMPUESTO INDUSTRIA Y COMERCIO</v>
          </cell>
          <cell r="C110">
            <v>1078122.6440000001</v>
          </cell>
          <cell r="D110">
            <v>0</v>
          </cell>
          <cell r="E110">
            <v>0</v>
          </cell>
          <cell r="F110">
            <v>1078122.6440000001</v>
          </cell>
          <cell r="I110">
            <v>0</v>
          </cell>
        </row>
        <row r="111">
          <cell r="A111">
            <v>1470</v>
          </cell>
          <cell r="B111" t="str">
            <v>OTROS DEUDORES</v>
          </cell>
          <cell r="C111">
            <v>14040156.302860001</v>
          </cell>
          <cell r="D111">
            <v>7252319.3200000003</v>
          </cell>
          <cell r="E111">
            <v>6551348.0618100008</v>
          </cell>
          <cell r="F111">
            <v>14741127.56105</v>
          </cell>
          <cell r="I111">
            <v>700971.2581899995</v>
          </cell>
        </row>
        <row r="112">
          <cell r="A112">
            <v>147008</v>
          </cell>
          <cell r="B112" t="str">
            <v>CUOTAS PARTES DE PENSIONES</v>
          </cell>
          <cell r="C112">
            <v>918292.18419000006</v>
          </cell>
          <cell r="D112">
            <v>9444.7039999999997</v>
          </cell>
          <cell r="E112">
            <v>230.66800000000001</v>
          </cell>
          <cell r="F112">
            <v>169506.77499999999</v>
          </cell>
          <cell r="I112">
            <v>9214.0360000000001</v>
          </cell>
        </row>
        <row r="113">
          <cell r="A113" t="str">
            <v>147008-LP</v>
          </cell>
          <cell r="B113" t="str">
            <v>CUOTAS PARTES DE PENSIONES</v>
          </cell>
          <cell r="C113">
            <v>0</v>
          </cell>
          <cell r="D113">
            <v>0</v>
          </cell>
          <cell r="E113">
            <v>0</v>
          </cell>
          <cell r="F113">
            <v>757999.44519000011</v>
          </cell>
          <cell r="I113">
            <v>0</v>
          </cell>
        </row>
        <row r="114">
          <cell r="A114">
            <v>147012</v>
          </cell>
          <cell r="B114" t="str">
            <v>CREDITOS A EMPLEADOS</v>
          </cell>
          <cell r="C114">
            <v>5563892.5166699998</v>
          </cell>
          <cell r="D114">
            <v>214362.103</v>
          </cell>
          <cell r="E114">
            <v>137463.524</v>
          </cell>
          <cell r="F114">
            <v>5640791.0956699997</v>
          </cell>
          <cell r="I114">
            <v>76898.578999999998</v>
          </cell>
        </row>
        <row r="115">
          <cell r="A115">
            <v>147090</v>
          </cell>
          <cell r="B115" t="str">
            <v>OTROS DEUDORES</v>
          </cell>
          <cell r="C115">
            <v>7557971.602</v>
          </cell>
          <cell r="D115">
            <v>7028512.5130000003</v>
          </cell>
          <cell r="E115">
            <v>6413653.8698100001</v>
          </cell>
          <cell r="F115">
            <v>8172830.2451899992</v>
          </cell>
          <cell r="I115">
            <v>614858.64319000021</v>
          </cell>
        </row>
        <row r="116">
          <cell r="A116">
            <v>14709001</v>
          </cell>
          <cell r="B116" t="str">
            <v>DEUDORES - OTROS SERV FACTURADOS</v>
          </cell>
          <cell r="C116">
            <v>4663864.5269799996</v>
          </cell>
          <cell r="D116">
            <v>4002207.929</v>
          </cell>
          <cell r="E116">
            <v>3404743.747</v>
          </cell>
          <cell r="F116">
            <v>3151790.4159999997</v>
          </cell>
          <cell r="I116">
            <v>597464.18200000003</v>
          </cell>
        </row>
        <row r="117">
          <cell r="A117" t="str">
            <v>14709001-LP</v>
          </cell>
          <cell r="B117" t="str">
            <v>OTROS DEUDORES LP</v>
          </cell>
          <cell r="C117">
            <v>0</v>
          </cell>
          <cell r="D117">
            <v>0</v>
          </cell>
          <cell r="E117">
            <v>0</v>
          </cell>
          <cell r="F117">
            <v>2109538.2929799999</v>
          </cell>
          <cell r="I117">
            <v>0</v>
          </cell>
        </row>
        <row r="118">
          <cell r="A118">
            <v>14709002</v>
          </cell>
          <cell r="B118" t="str">
            <v>DEUDORES - OTROS</v>
          </cell>
          <cell r="C118">
            <v>2894107.0750199999</v>
          </cell>
          <cell r="D118">
            <v>3023295.264</v>
          </cell>
          <cell r="E118">
            <v>3005900.8028099998</v>
          </cell>
          <cell r="F118">
            <v>2911501.53621</v>
          </cell>
          <cell r="I118">
            <v>17394.461190000176</v>
          </cell>
        </row>
        <row r="119">
          <cell r="A119">
            <v>14709003</v>
          </cell>
          <cell r="B119" t="str">
            <v>CHEQUES DEVUELTOS</v>
          </cell>
          <cell r="C119">
            <v>0</v>
          </cell>
          <cell r="D119">
            <v>3009.32</v>
          </cell>
          <cell r="E119">
            <v>3009.32</v>
          </cell>
          <cell r="F119">
            <v>0</v>
          </cell>
          <cell r="I119">
            <v>0</v>
          </cell>
        </row>
        <row r="120">
          <cell r="A120">
            <v>1475</v>
          </cell>
          <cell r="B120" t="str">
            <v>DEUDAS DE DIFICIL RECAUDO</v>
          </cell>
          <cell r="C120">
            <v>895923.56900000002</v>
          </cell>
          <cell r="D120">
            <v>270949.39899999998</v>
          </cell>
          <cell r="E120">
            <v>251987.61499999999</v>
          </cell>
          <cell r="F120">
            <v>914885.353</v>
          </cell>
          <cell r="I120">
            <v>18961.783999999985</v>
          </cell>
        </row>
        <row r="121">
          <cell r="A121">
            <v>147515</v>
          </cell>
          <cell r="B121" t="str">
            <v>SERVICIO DE ENERGIA</v>
          </cell>
          <cell r="C121">
            <v>895923.56900000002</v>
          </cell>
          <cell r="D121">
            <v>270949.39899999998</v>
          </cell>
          <cell r="E121">
            <v>251987.61499999999</v>
          </cell>
          <cell r="F121">
            <v>914885.353</v>
          </cell>
          <cell r="I121">
            <v>18961.783999999985</v>
          </cell>
        </row>
        <row r="122">
          <cell r="A122">
            <v>1480</v>
          </cell>
          <cell r="B122" t="str">
            <v>PROVISION PARA DEUDORES (CR)</v>
          </cell>
          <cell r="C122">
            <v>-16756503.586999999</v>
          </cell>
          <cell r="D122">
            <v>0</v>
          </cell>
          <cell r="E122">
            <v>209477</v>
          </cell>
          <cell r="F122">
            <v>-16965980.587000001</v>
          </cell>
          <cell r="I122">
            <v>-209477</v>
          </cell>
        </row>
        <row r="123">
          <cell r="A123">
            <v>148019</v>
          </cell>
          <cell r="B123" t="str">
            <v>SERVICIO DE ENERGIA</v>
          </cell>
          <cell r="C123">
            <v>-16756503.586999999</v>
          </cell>
          <cell r="D123">
            <v>0</v>
          </cell>
          <cell r="E123">
            <v>209477</v>
          </cell>
          <cell r="F123">
            <v>-16965980.587000001</v>
          </cell>
          <cell r="I123">
            <v>-209477</v>
          </cell>
        </row>
        <row r="124">
          <cell r="A124">
            <v>14801901</v>
          </cell>
          <cell r="B124" t="str">
            <v>PROVISION CUENTAS POR COBRAR</v>
          </cell>
          <cell r="C124">
            <v>-13734519.439999999</v>
          </cell>
          <cell r="D124">
            <v>0</v>
          </cell>
          <cell r="E124">
            <v>162634</v>
          </cell>
          <cell r="F124">
            <v>-13897153.439999999</v>
          </cell>
          <cell r="I124">
            <v>-162634</v>
          </cell>
        </row>
        <row r="125">
          <cell r="A125">
            <v>14801902</v>
          </cell>
          <cell r="B125" t="str">
            <v>PROVISION OTRAS CUENTAS POR COBRAR</v>
          </cell>
          <cell r="C125">
            <v>-3021984.1469999999</v>
          </cell>
          <cell r="D125">
            <v>0</v>
          </cell>
          <cell r="E125">
            <v>46843</v>
          </cell>
          <cell r="F125">
            <v>-3068827.1469999999</v>
          </cell>
          <cell r="I125">
            <v>-46843</v>
          </cell>
        </row>
        <row r="126">
          <cell r="A126">
            <v>15</v>
          </cell>
          <cell r="B126" t="str">
            <v>INVENTARIOS</v>
          </cell>
          <cell r="C126">
            <v>7414853.6274799993</v>
          </cell>
          <cell r="D126">
            <v>2150419.42117</v>
          </cell>
          <cell r="E126">
            <v>1991033.12876</v>
          </cell>
          <cell r="F126">
            <v>7574239.9198900005</v>
          </cell>
          <cell r="I126">
            <v>159386.29240999999</v>
          </cell>
        </row>
        <row r="127">
          <cell r="A127">
            <v>1510</v>
          </cell>
          <cell r="B127" t="str">
            <v>MERCANCIA EN EXISTENCIA</v>
          </cell>
          <cell r="C127">
            <v>1096556.0083699999</v>
          </cell>
          <cell r="D127">
            <v>700228.42115999991</v>
          </cell>
          <cell r="E127">
            <v>620166.64128999994</v>
          </cell>
          <cell r="F127">
            <v>1176617.7882399999</v>
          </cell>
          <cell r="I127">
            <v>80061.779869999969</v>
          </cell>
        </row>
        <row r="128">
          <cell r="A128">
            <v>151032</v>
          </cell>
          <cell r="B128" t="str">
            <v>MEDIDORES DE ENERGIA</v>
          </cell>
          <cell r="C128">
            <v>361635.29722000001</v>
          </cell>
          <cell r="D128">
            <v>208209.64518000002</v>
          </cell>
          <cell r="E128">
            <v>176103.03052999999</v>
          </cell>
          <cell r="F128">
            <v>393741.91187000001</v>
          </cell>
          <cell r="I128">
            <v>32106.614650000032</v>
          </cell>
        </row>
        <row r="129">
          <cell r="A129">
            <v>151090</v>
          </cell>
          <cell r="B129" t="str">
            <v>OTRAS MERCANCIAS EN EXISTENCIA</v>
          </cell>
          <cell r="C129">
            <v>734920.71114999999</v>
          </cell>
          <cell r="D129">
            <v>492018.77598000003</v>
          </cell>
          <cell r="E129">
            <v>444063.61076000001</v>
          </cell>
          <cell r="F129">
            <v>782875.87636999995</v>
          </cell>
          <cell r="I129">
            <v>47955.165220000024</v>
          </cell>
        </row>
        <row r="130">
          <cell r="A130">
            <v>1518</v>
          </cell>
          <cell r="B130" t="str">
            <v>MATERIALES PARA LA PRESTACION DE SERVICI</v>
          </cell>
          <cell r="C130">
            <v>6583883.5816099998</v>
          </cell>
          <cell r="D130">
            <v>1450191.0000100001</v>
          </cell>
          <cell r="E130">
            <v>1370866.4874700001</v>
          </cell>
          <cell r="F130">
            <v>6663208.0941499993</v>
          </cell>
          <cell r="I130">
            <v>79324.512540000025</v>
          </cell>
        </row>
        <row r="131">
          <cell r="A131">
            <v>151807</v>
          </cell>
          <cell r="B131" t="str">
            <v>REPUESTOS</v>
          </cell>
          <cell r="C131">
            <v>55059.537079999995</v>
          </cell>
          <cell r="D131">
            <v>0</v>
          </cell>
          <cell r="E131">
            <v>34.772500000000001</v>
          </cell>
          <cell r="F131">
            <v>55024.764579999995</v>
          </cell>
          <cell r="I131">
            <v>-34.772500000000001</v>
          </cell>
        </row>
        <row r="132">
          <cell r="A132">
            <v>151808</v>
          </cell>
          <cell r="B132" t="str">
            <v>ELEMENTOS Y ACCESORIOS DE ENERGIA</v>
          </cell>
          <cell r="C132">
            <v>6528824.0445299996</v>
          </cell>
          <cell r="D132">
            <v>1450191.0000100001</v>
          </cell>
          <cell r="E132">
            <v>1370831.7149700001</v>
          </cell>
          <cell r="F132">
            <v>6608183.3295700001</v>
          </cell>
          <cell r="I132">
            <v>79359.285039999988</v>
          </cell>
        </row>
        <row r="133">
          <cell r="A133">
            <v>151890</v>
          </cell>
          <cell r="B133" t="str">
            <v>OTROS MATERIALES</v>
          </cell>
          <cell r="C133">
            <v>0</v>
          </cell>
          <cell r="D133">
            <v>0</v>
          </cell>
          <cell r="E133">
            <v>0</v>
          </cell>
          <cell r="F133">
            <v>0</v>
          </cell>
          <cell r="I133">
            <v>0</v>
          </cell>
        </row>
        <row r="134">
          <cell r="A134">
            <v>1580</v>
          </cell>
          <cell r="B134" t="str">
            <v>PROVISION PARA PROTECCION DE INVENTARIOS</v>
          </cell>
          <cell r="C134">
            <v>-265585.96250000002</v>
          </cell>
          <cell r="D134">
            <v>0</v>
          </cell>
          <cell r="E134">
            <v>0</v>
          </cell>
          <cell r="F134">
            <v>-265585.96250000002</v>
          </cell>
          <cell r="I134">
            <v>0</v>
          </cell>
        </row>
        <row r="135">
          <cell r="A135">
            <v>158009</v>
          </cell>
          <cell r="B135" t="str">
            <v>MATERIALES PARA LA PRESTACION DE S</v>
          </cell>
          <cell r="C135">
            <v>-265585.96250000002</v>
          </cell>
          <cell r="D135">
            <v>0</v>
          </cell>
          <cell r="E135">
            <v>0</v>
          </cell>
          <cell r="F135">
            <v>-265585.96250000002</v>
          </cell>
          <cell r="I135">
            <v>0</v>
          </cell>
        </row>
        <row r="136">
          <cell r="A136">
            <v>158011</v>
          </cell>
          <cell r="B136" t="str">
            <v>INVENTARIOS EN PODER DE TERCEROS</v>
          </cell>
          <cell r="C136">
            <v>0</v>
          </cell>
          <cell r="D136">
            <v>0</v>
          </cell>
          <cell r="E136">
            <v>0</v>
          </cell>
          <cell r="F136">
            <v>0</v>
          </cell>
          <cell r="I136">
            <v>0</v>
          </cell>
        </row>
        <row r="137">
          <cell r="A137">
            <v>16</v>
          </cell>
          <cell r="B137" t="str">
            <v>PROPIEDADES PLANTA Y EQUIPO</v>
          </cell>
          <cell r="C137">
            <v>201332028.06992</v>
          </cell>
          <cell r="D137">
            <v>25317572.9197</v>
          </cell>
          <cell r="E137">
            <v>22069783.804249998</v>
          </cell>
          <cell r="F137">
            <v>204579817.18537</v>
          </cell>
          <cell r="I137">
            <v>3247789.1154500023</v>
          </cell>
        </row>
        <row r="138">
          <cell r="A138">
            <v>1605</v>
          </cell>
          <cell r="B138" t="str">
            <v>TERRENOS</v>
          </cell>
          <cell r="C138">
            <v>1646796.6046099998</v>
          </cell>
          <cell r="D138">
            <v>0</v>
          </cell>
          <cell r="E138">
            <v>0</v>
          </cell>
          <cell r="F138">
            <v>1646796.6046099998</v>
          </cell>
          <cell r="I138">
            <v>0</v>
          </cell>
        </row>
        <row r="139">
          <cell r="A139">
            <v>160501</v>
          </cell>
          <cell r="B139" t="str">
            <v>URBANOS</v>
          </cell>
          <cell r="C139">
            <v>1376007.31299</v>
          </cell>
          <cell r="D139">
            <v>0</v>
          </cell>
          <cell r="E139">
            <v>0</v>
          </cell>
          <cell r="F139">
            <v>1376007.31299</v>
          </cell>
          <cell r="I139">
            <v>0</v>
          </cell>
        </row>
        <row r="140">
          <cell r="A140">
            <v>160502</v>
          </cell>
          <cell r="B140" t="str">
            <v>RURALES</v>
          </cell>
          <cell r="C140">
            <v>270789.29162000003</v>
          </cell>
          <cell r="D140">
            <v>0</v>
          </cell>
          <cell r="E140">
            <v>0</v>
          </cell>
          <cell r="F140">
            <v>270789.29162000003</v>
          </cell>
          <cell r="I140">
            <v>0</v>
          </cell>
        </row>
        <row r="141">
          <cell r="A141">
            <v>160599</v>
          </cell>
          <cell r="B141" t="str">
            <v>AJUSTES POR INFLACION</v>
          </cell>
          <cell r="C141">
            <v>0</v>
          </cell>
          <cell r="D141">
            <v>0</v>
          </cell>
          <cell r="E141">
            <v>0</v>
          </cell>
          <cell r="F141">
            <v>0</v>
          </cell>
          <cell r="I141">
            <v>0</v>
          </cell>
        </row>
        <row r="142">
          <cell r="A142">
            <v>1615</v>
          </cell>
          <cell r="B142" t="str">
            <v>CONSTRUCCIONES EN CURSO</v>
          </cell>
          <cell r="C142">
            <v>14654239.0482</v>
          </cell>
          <cell r="D142">
            <v>3533707.1139799999</v>
          </cell>
          <cell r="E142">
            <v>4705519.70878</v>
          </cell>
          <cell r="F142">
            <v>13482426.453399999</v>
          </cell>
          <cell r="I142">
            <v>-1171812.5948000001</v>
          </cell>
        </row>
        <row r="143">
          <cell r="A143">
            <v>161501</v>
          </cell>
          <cell r="B143" t="str">
            <v>EDIFICACIONES</v>
          </cell>
          <cell r="C143">
            <v>682973.93599999999</v>
          </cell>
          <cell r="D143">
            <v>0</v>
          </cell>
          <cell r="E143">
            <v>0</v>
          </cell>
          <cell r="F143">
            <v>682973.93599999999</v>
          </cell>
          <cell r="I143">
            <v>0</v>
          </cell>
        </row>
        <row r="144">
          <cell r="A144">
            <v>16150500</v>
          </cell>
          <cell r="B144" t="str">
            <v>OBRAS CONSTRUCCION REDES</v>
          </cell>
          <cell r="C144">
            <v>13971265.112200001</v>
          </cell>
          <cell r="D144">
            <v>3533707.1139799999</v>
          </cell>
          <cell r="E144">
            <v>4705519.70878</v>
          </cell>
          <cell r="F144">
            <v>12799452.5174</v>
          </cell>
          <cell r="I144">
            <v>-1171812.5948000001</v>
          </cell>
        </row>
        <row r="145">
          <cell r="A145">
            <v>161505</v>
          </cell>
          <cell r="B145" t="str">
            <v>REDES LINEAS Y CABLES</v>
          </cell>
          <cell r="C145">
            <v>13971265.112200001</v>
          </cell>
          <cell r="D145">
            <v>3533707.1139799999</v>
          </cell>
          <cell r="E145">
            <v>4705519.70878</v>
          </cell>
          <cell r="F145">
            <v>12799452.5174</v>
          </cell>
          <cell r="I145">
            <v>-1171812.5948000001</v>
          </cell>
        </row>
        <row r="146">
          <cell r="A146">
            <v>1615050000</v>
          </cell>
          <cell r="B146" t="str">
            <v>MATERIALES PARA REMODELACION</v>
          </cell>
          <cell r="C146">
            <v>3682352.0395800001</v>
          </cell>
          <cell r="D146">
            <v>1234850.7896700001</v>
          </cell>
          <cell r="E146">
            <v>1373120.71967</v>
          </cell>
          <cell r="F146">
            <v>3544082.1095799999</v>
          </cell>
          <cell r="I146">
            <v>-138269.92999999993</v>
          </cell>
        </row>
        <row r="147">
          <cell r="A147">
            <v>1615050001</v>
          </cell>
          <cell r="B147" t="str">
            <v>REMODELACION REDES CUCUTA</v>
          </cell>
          <cell r="C147">
            <v>9029364.1515699998</v>
          </cell>
          <cell r="D147">
            <v>2178433.5914099999</v>
          </cell>
          <cell r="E147">
            <v>2648868.85586</v>
          </cell>
          <cell r="F147">
            <v>8558928.8871199992</v>
          </cell>
          <cell r="I147">
            <v>-470435.26445000013</v>
          </cell>
        </row>
        <row r="148">
          <cell r="A148">
            <v>1615050002</v>
          </cell>
          <cell r="B148" t="str">
            <v>REMODELACION REDES PAMPLONA</v>
          </cell>
          <cell r="C148">
            <v>270714.63811</v>
          </cell>
          <cell r="D148">
            <v>46506.188439999998</v>
          </cell>
          <cell r="E148">
            <v>32.480020000000003</v>
          </cell>
          <cell r="F148">
            <v>317188.34652999998</v>
          </cell>
          <cell r="I148">
            <v>46473.708419999995</v>
          </cell>
        </row>
        <row r="149">
          <cell r="A149">
            <v>1615050003</v>
          </cell>
          <cell r="B149" t="str">
            <v>REMODELACION REDES OCAÑA</v>
          </cell>
          <cell r="C149">
            <v>227330.54238</v>
          </cell>
          <cell r="D149">
            <v>18495.714760000003</v>
          </cell>
          <cell r="E149">
            <v>0</v>
          </cell>
          <cell r="F149">
            <v>245826.25713999997</v>
          </cell>
          <cell r="I149">
            <v>18495.714760000003</v>
          </cell>
        </row>
        <row r="150">
          <cell r="A150">
            <v>1615050004</v>
          </cell>
          <cell r="B150" t="str">
            <v>REMODELACION REDES TIBU</v>
          </cell>
          <cell r="C150">
            <v>674879.44791999995</v>
          </cell>
          <cell r="D150">
            <v>51322.259880000005</v>
          </cell>
          <cell r="E150">
            <v>683497.65323000005</v>
          </cell>
          <cell r="F150">
            <v>42704.05457</v>
          </cell>
          <cell r="I150">
            <v>-632175.39335000003</v>
          </cell>
        </row>
        <row r="151">
          <cell r="A151">
            <v>1615050005</v>
          </cell>
          <cell r="B151" t="str">
            <v>REMODELACION REDES AGUACHICA</v>
          </cell>
          <cell r="C151">
            <v>86624.29264</v>
          </cell>
          <cell r="D151">
            <v>4098.5698199999997</v>
          </cell>
          <cell r="E151">
            <v>0</v>
          </cell>
          <cell r="F151">
            <v>90722.862459999989</v>
          </cell>
          <cell r="I151">
            <v>4098.5698199999997</v>
          </cell>
        </row>
        <row r="152">
          <cell r="A152">
            <v>1635</v>
          </cell>
          <cell r="B152" t="str">
            <v>BIENES MUEBLES EN BODEGA</v>
          </cell>
          <cell r="C152">
            <v>2316067.551</v>
          </cell>
          <cell r="D152">
            <v>10338216.88628</v>
          </cell>
          <cell r="E152">
            <v>9505659.8762800004</v>
          </cell>
          <cell r="F152">
            <v>3148624.5610000002</v>
          </cell>
          <cell r="I152">
            <v>832557.00999999978</v>
          </cell>
        </row>
        <row r="153">
          <cell r="A153">
            <v>163501</v>
          </cell>
          <cell r="B153" t="str">
            <v>MAQUINARIA Y EQUIPO</v>
          </cell>
          <cell r="C153">
            <v>318760.28000000003</v>
          </cell>
          <cell r="D153">
            <v>25631.462</v>
          </cell>
          <cell r="E153">
            <v>174957.20699999999</v>
          </cell>
          <cell r="F153">
            <v>169434.535</v>
          </cell>
          <cell r="I153">
            <v>-149325.745</v>
          </cell>
        </row>
        <row r="154">
          <cell r="A154">
            <v>163503</v>
          </cell>
          <cell r="B154" t="str">
            <v>MUEBLES ENSERES Y EQUIPO DE OFICINA</v>
          </cell>
          <cell r="C154">
            <v>44069.993999999999</v>
          </cell>
          <cell r="D154">
            <v>18431.240000000002</v>
          </cell>
          <cell r="E154">
            <v>29492.883999999998</v>
          </cell>
          <cell r="F154">
            <v>33008.35</v>
          </cell>
          <cell r="I154">
            <v>-11061.643999999997</v>
          </cell>
        </row>
        <row r="155">
          <cell r="A155">
            <v>163504</v>
          </cell>
          <cell r="B155" t="str">
            <v>EQUIPO DE COMUNICACION Y COMPUTACION</v>
          </cell>
          <cell r="C155">
            <v>151941.76699999999</v>
          </cell>
          <cell r="D155">
            <v>689244.76500000001</v>
          </cell>
          <cell r="E155">
            <v>0</v>
          </cell>
          <cell r="F155">
            <v>841186.53200000001</v>
          </cell>
          <cell r="I155">
            <v>689244.76500000001</v>
          </cell>
        </row>
        <row r="156">
          <cell r="A156">
            <v>16350401</v>
          </cell>
          <cell r="B156" t="str">
            <v>EQUIPO COMPUTACION-OFIMATICA</v>
          </cell>
          <cell r="C156">
            <v>4593.6000000000004</v>
          </cell>
          <cell r="D156">
            <v>195001.535</v>
          </cell>
          <cell r="E156">
            <v>0</v>
          </cell>
          <cell r="F156">
            <v>199595.13500000001</v>
          </cell>
          <cell r="I156">
            <v>195001.535</v>
          </cell>
        </row>
        <row r="157">
          <cell r="A157">
            <v>16350402</v>
          </cell>
          <cell r="B157" t="str">
            <v>EQUIPO DE COMUNICACION DE VOZ</v>
          </cell>
          <cell r="C157">
            <v>6565.6</v>
          </cell>
          <cell r="D157">
            <v>0</v>
          </cell>
          <cell r="E157">
            <v>0</v>
          </cell>
          <cell r="F157">
            <v>6565.6</v>
          </cell>
          <cell r="I157">
            <v>0</v>
          </cell>
        </row>
        <row r="158">
          <cell r="A158">
            <v>16350403</v>
          </cell>
          <cell r="B158" t="str">
            <v>EQUIPO DE COMUNICACION DE DATOS</v>
          </cell>
          <cell r="C158">
            <v>140782.56700000001</v>
          </cell>
          <cell r="D158">
            <v>494243.23</v>
          </cell>
          <cell r="E158">
            <v>0</v>
          </cell>
          <cell r="F158">
            <v>635025.79700000002</v>
          </cell>
          <cell r="I158">
            <v>494243.23</v>
          </cell>
        </row>
        <row r="159">
          <cell r="A159">
            <v>163505</v>
          </cell>
          <cell r="B159" t="str">
            <v>EQUIPO DE TRANSPORTE TRACCION Y ELEVACIO</v>
          </cell>
          <cell r="C159">
            <v>0</v>
          </cell>
          <cell r="D159">
            <v>0</v>
          </cell>
          <cell r="E159">
            <v>0</v>
          </cell>
          <cell r="F159">
            <v>0</v>
          </cell>
          <cell r="I159">
            <v>0</v>
          </cell>
        </row>
        <row r="160">
          <cell r="A160">
            <v>163507</v>
          </cell>
          <cell r="B160" t="str">
            <v>REDES LINEAS Y CABLES</v>
          </cell>
          <cell r="C160">
            <v>872273.83200000005</v>
          </cell>
          <cell r="D160">
            <v>6728674.8272799999</v>
          </cell>
          <cell r="E160">
            <v>6780260.2512799995</v>
          </cell>
          <cell r="F160">
            <v>820688.40800000005</v>
          </cell>
          <cell r="I160">
            <v>-51585.42399999965</v>
          </cell>
        </row>
        <row r="161">
          <cell r="A161">
            <v>163590</v>
          </cell>
          <cell r="B161" t="str">
            <v>OTROS BIENES MUEBLES EN BODEGA</v>
          </cell>
          <cell r="C161">
            <v>929021.67799999996</v>
          </cell>
          <cell r="D161">
            <v>2876234.5920000002</v>
          </cell>
          <cell r="E161">
            <v>2520949.534</v>
          </cell>
          <cell r="F161">
            <v>1284306.736</v>
          </cell>
          <cell r="I161">
            <v>355285.05800000019</v>
          </cell>
        </row>
        <row r="162">
          <cell r="A162">
            <v>1640</v>
          </cell>
          <cell r="B162" t="str">
            <v>EDIFICACIONES</v>
          </cell>
          <cell r="C162">
            <v>17434899.810589999</v>
          </cell>
          <cell r="D162">
            <v>0</v>
          </cell>
          <cell r="E162">
            <v>72431.790959999998</v>
          </cell>
          <cell r="F162">
            <v>17362468.01963</v>
          </cell>
          <cell r="I162">
            <v>-72431.790959999998</v>
          </cell>
        </row>
        <row r="163">
          <cell r="A163">
            <v>164001</v>
          </cell>
          <cell r="B163" t="str">
            <v>EDIFICIOS Y CASAS</v>
          </cell>
          <cell r="C163">
            <v>15500750.679169999</v>
          </cell>
          <cell r="D163">
            <v>0</v>
          </cell>
          <cell r="E163">
            <v>72431.790959999998</v>
          </cell>
          <cell r="F163">
            <v>15428318.888209999</v>
          </cell>
          <cell r="I163">
            <v>-72431.790959999998</v>
          </cell>
        </row>
        <row r="164">
          <cell r="A164">
            <v>164002</v>
          </cell>
          <cell r="B164" t="str">
            <v>OFICINAS</v>
          </cell>
          <cell r="C164">
            <v>1934149.13142</v>
          </cell>
          <cell r="D164">
            <v>0</v>
          </cell>
          <cell r="E164">
            <v>0</v>
          </cell>
          <cell r="F164">
            <v>1934149.13142</v>
          </cell>
          <cell r="I164">
            <v>0</v>
          </cell>
        </row>
        <row r="165">
          <cell r="A165">
            <v>164099</v>
          </cell>
          <cell r="B165" t="str">
            <v>AJUSTES POR INFLACION</v>
          </cell>
          <cell r="C165">
            <v>0</v>
          </cell>
          <cell r="D165">
            <v>0</v>
          </cell>
          <cell r="E165">
            <v>0</v>
          </cell>
          <cell r="F165">
            <v>0</v>
          </cell>
          <cell r="I165">
            <v>0</v>
          </cell>
        </row>
        <row r="166">
          <cell r="A166">
            <v>1645</v>
          </cell>
          <cell r="B166" t="str">
            <v>PLANTAS DUCTOS Y TUNELES</v>
          </cell>
          <cell r="C166">
            <v>37437084.848420002</v>
          </cell>
          <cell r="D166">
            <v>3454899.3355900003</v>
          </cell>
          <cell r="E166">
            <v>2108982.7525899997</v>
          </cell>
          <cell r="F166">
            <v>38783001.431419998</v>
          </cell>
          <cell r="I166">
            <v>1345916.5830000006</v>
          </cell>
        </row>
        <row r="167">
          <cell r="A167">
            <v>164501</v>
          </cell>
          <cell r="B167" t="str">
            <v>PLANTAS DE GENERACION</v>
          </cell>
          <cell r="C167">
            <v>194836.8628</v>
          </cell>
          <cell r="D167">
            <v>0</v>
          </cell>
          <cell r="E167">
            <v>0</v>
          </cell>
          <cell r="F167">
            <v>194836.8628</v>
          </cell>
          <cell r="I167">
            <v>0</v>
          </cell>
        </row>
        <row r="168">
          <cell r="A168">
            <v>164512</v>
          </cell>
          <cell r="B168" t="str">
            <v>SUBESTACIONES Y ESTACIONES DE REGULACION</v>
          </cell>
          <cell r="C168">
            <v>37242247.985619999</v>
          </cell>
          <cell r="D168">
            <v>3454899.3355900003</v>
          </cell>
          <cell r="E168">
            <v>2108982.7525899997</v>
          </cell>
          <cell r="F168">
            <v>38588164.568620004</v>
          </cell>
          <cell r="I168">
            <v>1345916.5830000006</v>
          </cell>
        </row>
        <row r="169">
          <cell r="A169">
            <v>164599</v>
          </cell>
          <cell r="B169" t="str">
            <v>AJUSTES POR INFLACION</v>
          </cell>
          <cell r="C169">
            <v>0</v>
          </cell>
          <cell r="D169">
            <v>0</v>
          </cell>
          <cell r="E169">
            <v>0</v>
          </cell>
          <cell r="F169">
            <v>0</v>
          </cell>
          <cell r="I169">
            <v>0</v>
          </cell>
        </row>
        <row r="170">
          <cell r="A170">
            <v>1650</v>
          </cell>
          <cell r="B170" t="str">
            <v>REDES LINEAS Y CABLES</v>
          </cell>
          <cell r="C170">
            <v>276309939.34377003</v>
          </cell>
          <cell r="D170">
            <v>6857565.0238300003</v>
          </cell>
          <cell r="E170">
            <v>3657102.5671899999</v>
          </cell>
          <cell r="F170">
            <v>279510401.80040997</v>
          </cell>
          <cell r="I170">
            <v>3200462.4566400005</v>
          </cell>
        </row>
        <row r="171">
          <cell r="A171">
            <v>165002</v>
          </cell>
          <cell r="B171" t="str">
            <v>REDES DE DISTRIBUCION</v>
          </cell>
          <cell r="C171">
            <v>276309939.34377003</v>
          </cell>
          <cell r="D171">
            <v>6857565.0238300003</v>
          </cell>
          <cell r="E171">
            <v>3657102.5671899999</v>
          </cell>
          <cell r="F171">
            <v>279510401.80040997</v>
          </cell>
          <cell r="I171">
            <v>3200462.4566400005</v>
          </cell>
        </row>
        <row r="172">
          <cell r="A172">
            <v>16500201</v>
          </cell>
          <cell r="B172" t="str">
            <v>REDES Y LINEAS DE DISTRIBUCION</v>
          </cell>
          <cell r="C172">
            <v>218427744.19541001</v>
          </cell>
          <cell r="D172">
            <v>6271082.6652799994</v>
          </cell>
          <cell r="E172">
            <v>3210583.7136399997</v>
          </cell>
          <cell r="F172">
            <v>221488243.14704999</v>
          </cell>
          <cell r="I172">
            <v>3060498.9516399996</v>
          </cell>
        </row>
        <row r="173">
          <cell r="A173">
            <v>16500202</v>
          </cell>
          <cell r="B173" t="str">
            <v>EQUIPOS DE MACROMEDICION</v>
          </cell>
          <cell r="C173">
            <v>87696</v>
          </cell>
          <cell r="D173">
            <v>0</v>
          </cell>
          <cell r="E173">
            <v>0</v>
          </cell>
          <cell r="F173">
            <v>87696</v>
          </cell>
          <cell r="I173">
            <v>0</v>
          </cell>
        </row>
        <row r="174">
          <cell r="A174">
            <v>16500203</v>
          </cell>
          <cell r="B174" t="str">
            <v>TRANSFORMADORES DE DISTRIBUCION</v>
          </cell>
          <cell r="C174">
            <v>57794499.148359999</v>
          </cell>
          <cell r="D174">
            <v>586482.35855</v>
          </cell>
          <cell r="E174">
            <v>446518.85355</v>
          </cell>
          <cell r="F174">
            <v>57934462.653360002</v>
          </cell>
          <cell r="I174">
            <v>139963.505</v>
          </cell>
        </row>
        <row r="175">
          <cell r="A175">
            <v>165099</v>
          </cell>
          <cell r="B175" t="str">
            <v>AJUSTES POR INFLACION</v>
          </cell>
          <cell r="C175">
            <v>0</v>
          </cell>
          <cell r="D175">
            <v>0</v>
          </cell>
          <cell r="E175">
            <v>0</v>
          </cell>
          <cell r="F175">
            <v>0</v>
          </cell>
          <cell r="I175">
            <v>0</v>
          </cell>
        </row>
        <row r="176">
          <cell r="A176">
            <v>1655</v>
          </cell>
          <cell r="B176" t="str">
            <v>MAQUINARIA Y EQUIPO</v>
          </cell>
          <cell r="C176">
            <v>5018982.0342799993</v>
          </cell>
          <cell r="D176">
            <v>174957.20699999999</v>
          </cell>
          <cell r="E176">
            <v>0</v>
          </cell>
          <cell r="F176">
            <v>5193939.2412799997</v>
          </cell>
          <cell r="I176">
            <v>174957.20699999999</v>
          </cell>
        </row>
        <row r="177">
          <cell r="A177">
            <v>165511</v>
          </cell>
          <cell r="B177" t="str">
            <v>HERRAMIENTAS Y ACCESORIOS</v>
          </cell>
          <cell r="C177">
            <v>2683314.4372800002</v>
          </cell>
          <cell r="D177">
            <v>25631.462</v>
          </cell>
          <cell r="E177">
            <v>0</v>
          </cell>
          <cell r="F177">
            <v>2708945.89928</v>
          </cell>
          <cell r="I177">
            <v>25631.462</v>
          </cell>
        </row>
        <row r="178">
          <cell r="A178">
            <v>165590</v>
          </cell>
          <cell r="B178" t="str">
            <v>OTRA MAQUINARIA Y EQUIPO</v>
          </cell>
          <cell r="C178">
            <v>2335667.5970000001</v>
          </cell>
          <cell r="D178">
            <v>149325.745</v>
          </cell>
          <cell r="E178">
            <v>0</v>
          </cell>
          <cell r="F178">
            <v>2484993.3420000002</v>
          </cell>
          <cell r="I178">
            <v>149325.745</v>
          </cell>
        </row>
        <row r="179">
          <cell r="A179">
            <v>165599</v>
          </cell>
          <cell r="B179" t="str">
            <v>AJUSTES POR INFLACION</v>
          </cell>
          <cell r="C179">
            <v>0</v>
          </cell>
          <cell r="D179">
            <v>0</v>
          </cell>
          <cell r="E179">
            <v>0</v>
          </cell>
          <cell r="F179">
            <v>0</v>
          </cell>
          <cell r="I179">
            <v>0</v>
          </cell>
        </row>
        <row r="180">
          <cell r="A180">
            <v>1665</v>
          </cell>
          <cell r="B180" t="str">
            <v>MUEBLES ENSERES Y EQUIPO DE OFICINA</v>
          </cell>
          <cell r="C180">
            <v>2480318.5879099998</v>
          </cell>
          <cell r="D180">
            <v>28229.644</v>
          </cell>
          <cell r="E180">
            <v>0</v>
          </cell>
          <cell r="F180">
            <v>2508548.2319099996</v>
          </cell>
          <cell r="I180">
            <v>28229.644</v>
          </cell>
        </row>
        <row r="181">
          <cell r="A181">
            <v>166501</v>
          </cell>
          <cell r="B181" t="str">
            <v>MUEBLES Y ENSERES</v>
          </cell>
          <cell r="C181">
            <v>1698145.2806600002</v>
          </cell>
          <cell r="D181">
            <v>11997.763999999999</v>
          </cell>
          <cell r="E181">
            <v>0</v>
          </cell>
          <cell r="F181">
            <v>1710143.0446600001</v>
          </cell>
          <cell r="I181">
            <v>11997.763999999999</v>
          </cell>
        </row>
        <row r="182">
          <cell r="A182">
            <v>166502</v>
          </cell>
          <cell r="B182" t="str">
            <v>EQUIPO Y MAQUINA DE OFICINA</v>
          </cell>
          <cell r="C182">
            <v>782173.30724999995</v>
          </cell>
          <cell r="D182">
            <v>16231.88</v>
          </cell>
          <cell r="E182">
            <v>0</v>
          </cell>
          <cell r="F182">
            <v>798405.18724999996</v>
          </cell>
          <cell r="I182">
            <v>16231.88</v>
          </cell>
        </row>
        <row r="183">
          <cell r="A183">
            <v>166599</v>
          </cell>
          <cell r="B183" t="str">
            <v>AJUSTES POR INFLACION</v>
          </cell>
          <cell r="C183">
            <v>0</v>
          </cell>
          <cell r="D183">
            <v>0</v>
          </cell>
          <cell r="E183">
            <v>0</v>
          </cell>
          <cell r="F183">
            <v>0</v>
          </cell>
          <cell r="I183">
            <v>0</v>
          </cell>
        </row>
        <row r="184">
          <cell r="A184">
            <v>1670</v>
          </cell>
          <cell r="B184" t="str">
            <v>EQUIPOS DE COMUNICACION Y COMPUTACION</v>
          </cell>
          <cell r="C184">
            <v>8968426.4495999999</v>
          </cell>
          <cell r="D184">
            <v>95655.820819999994</v>
          </cell>
          <cell r="E184">
            <v>95655.820819999994</v>
          </cell>
          <cell r="F184">
            <v>8968426.4495999999</v>
          </cell>
          <cell r="I184">
            <v>0</v>
          </cell>
        </row>
        <row r="185">
          <cell r="A185">
            <v>167001</v>
          </cell>
          <cell r="B185" t="str">
            <v>EQUIPO DE COMUNICACION</v>
          </cell>
          <cell r="C185">
            <v>985782.99225000001</v>
          </cell>
          <cell r="D185">
            <v>0</v>
          </cell>
          <cell r="E185">
            <v>0</v>
          </cell>
          <cell r="F185">
            <v>985782.99225000001</v>
          </cell>
          <cell r="I185">
            <v>0</v>
          </cell>
        </row>
        <row r="186">
          <cell r="A186">
            <v>167002</v>
          </cell>
          <cell r="B186" t="str">
            <v>EQUIPO DE COMPUTACION</v>
          </cell>
          <cell r="C186">
            <v>3977240.1571399998</v>
          </cell>
          <cell r="D186">
            <v>95655.820819999994</v>
          </cell>
          <cell r="E186">
            <v>95655.820819999994</v>
          </cell>
          <cell r="F186">
            <v>3977240.1571399998</v>
          </cell>
          <cell r="I186">
            <v>0</v>
          </cell>
        </row>
        <row r="187">
          <cell r="A187">
            <v>167004</v>
          </cell>
          <cell r="B187" t="str">
            <v>SATELITES Y ANTENAS</v>
          </cell>
          <cell r="C187">
            <v>20806.566139999999</v>
          </cell>
          <cell r="D187">
            <v>0</v>
          </cell>
          <cell r="E187">
            <v>0</v>
          </cell>
          <cell r="F187">
            <v>20806.566139999999</v>
          </cell>
          <cell r="I187">
            <v>0</v>
          </cell>
        </row>
        <row r="188">
          <cell r="A188">
            <v>167090</v>
          </cell>
          <cell r="B188" t="str">
            <v>OTROS EQUIPOS DE COMUNICACION Y COMPUTAC</v>
          </cell>
          <cell r="C188">
            <v>3984596.7340700002</v>
          </cell>
          <cell r="D188">
            <v>0</v>
          </cell>
          <cell r="E188">
            <v>0</v>
          </cell>
          <cell r="F188">
            <v>3984596.7340700002</v>
          </cell>
          <cell r="I188">
            <v>0</v>
          </cell>
        </row>
        <row r="189">
          <cell r="A189">
            <v>167099</v>
          </cell>
          <cell r="B189" t="str">
            <v>AJUSTES POR INFLACION</v>
          </cell>
          <cell r="C189">
            <v>0</v>
          </cell>
          <cell r="D189">
            <v>0</v>
          </cell>
          <cell r="E189">
            <v>0</v>
          </cell>
          <cell r="F189">
            <v>0</v>
          </cell>
          <cell r="I189">
            <v>0</v>
          </cell>
        </row>
        <row r="190">
          <cell r="A190">
            <v>1675</v>
          </cell>
          <cell r="B190" t="str">
            <v>EQUIPO DE TRANSPORTE TRACCION Y ELEVACIO</v>
          </cell>
          <cell r="C190">
            <v>4728140.8742299993</v>
          </cell>
          <cell r="D190">
            <v>0</v>
          </cell>
          <cell r="E190">
            <v>39525.411670000001</v>
          </cell>
          <cell r="F190">
            <v>4688615.4625600008</v>
          </cell>
          <cell r="I190">
            <v>-39525.411670000001</v>
          </cell>
        </row>
        <row r="191">
          <cell r="A191">
            <v>167502</v>
          </cell>
          <cell r="B191" t="str">
            <v>TERRESTRE</v>
          </cell>
          <cell r="C191">
            <v>4728140.8742299993</v>
          </cell>
          <cell r="D191">
            <v>0</v>
          </cell>
          <cell r="E191">
            <v>39525.411670000001</v>
          </cell>
          <cell r="F191">
            <v>4688615.4625600008</v>
          </cell>
          <cell r="I191">
            <v>-39525.411670000001</v>
          </cell>
        </row>
        <row r="192">
          <cell r="A192">
            <v>167506</v>
          </cell>
          <cell r="B192" t="str">
            <v>DE ELEVACION</v>
          </cell>
          <cell r="C192">
            <v>0</v>
          </cell>
          <cell r="D192">
            <v>0</v>
          </cell>
          <cell r="E192">
            <v>0</v>
          </cell>
          <cell r="F192">
            <v>0</v>
          </cell>
          <cell r="I192">
            <v>0</v>
          </cell>
        </row>
        <row r="193">
          <cell r="A193">
            <v>167599</v>
          </cell>
          <cell r="B193" t="str">
            <v>AJUSTES POR INFLACION</v>
          </cell>
          <cell r="C193">
            <v>0</v>
          </cell>
          <cell r="D193">
            <v>0</v>
          </cell>
          <cell r="E193">
            <v>0</v>
          </cell>
          <cell r="F193">
            <v>0</v>
          </cell>
          <cell r="I193">
            <v>0</v>
          </cell>
        </row>
        <row r="194">
          <cell r="A194">
            <v>1685</v>
          </cell>
          <cell r="B194" t="str">
            <v>DEPRECIACION ACUMULADA (CR)</v>
          </cell>
          <cell r="C194">
            <v>-175607390.49223998</v>
          </cell>
          <cell r="D194">
            <v>834341.88820000004</v>
          </cell>
          <cell r="E194">
            <v>1884905.8759600001</v>
          </cell>
          <cell r="F194">
            <v>-176657954.47999999</v>
          </cell>
          <cell r="I194">
            <v>-1050563.9877599999</v>
          </cell>
        </row>
        <row r="195">
          <cell r="A195">
            <v>168501</v>
          </cell>
          <cell r="B195" t="str">
            <v>EDIFICACIONES</v>
          </cell>
          <cell r="C195">
            <v>-5664017.2266699998</v>
          </cell>
          <cell r="D195">
            <v>53187.865610000001</v>
          </cell>
          <cell r="E195">
            <v>30586.514500000001</v>
          </cell>
          <cell r="F195">
            <v>-5641415.8755600005</v>
          </cell>
          <cell r="I195">
            <v>22601.35111</v>
          </cell>
        </row>
        <row r="196">
          <cell r="A196">
            <v>168502</v>
          </cell>
          <cell r="B196" t="str">
            <v>PLANTAS DUCTOS Y TUNELES</v>
          </cell>
          <cell r="C196">
            <v>-18854303.811659999</v>
          </cell>
          <cell r="D196">
            <v>198095.98033000002</v>
          </cell>
          <cell r="E196">
            <v>383124.29247000004</v>
          </cell>
          <cell r="F196">
            <v>-19039332.123799998</v>
          </cell>
          <cell r="I196">
            <v>-185028.31214000002</v>
          </cell>
        </row>
        <row r="197">
          <cell r="A197">
            <v>168503</v>
          </cell>
          <cell r="B197" t="str">
            <v>REDES LINEAS Y CABLES</v>
          </cell>
          <cell r="C197">
            <v>-137882645.79086998</v>
          </cell>
          <cell r="D197">
            <v>389324.16066000005</v>
          </cell>
          <cell r="E197">
            <v>1137450.6312599999</v>
          </cell>
          <cell r="F197">
            <v>-138630772.26146999</v>
          </cell>
          <cell r="I197">
            <v>-748126.47059999988</v>
          </cell>
        </row>
        <row r="198">
          <cell r="A198">
            <v>168504</v>
          </cell>
          <cell r="B198" t="str">
            <v>MAQUINARIA Y EQUIPO</v>
          </cell>
          <cell r="C198">
            <v>-2001176.9543399999</v>
          </cell>
          <cell r="D198">
            <v>20414.374480000002</v>
          </cell>
          <cell r="E198">
            <v>44749.781710000003</v>
          </cell>
          <cell r="F198">
            <v>-2025512.36157</v>
          </cell>
          <cell r="I198">
            <v>-24335.407230000001</v>
          </cell>
        </row>
        <row r="199">
          <cell r="A199">
            <v>168506</v>
          </cell>
          <cell r="B199" t="str">
            <v>MUEBLES ENSERES Y EQUIPO DE OFICINA</v>
          </cell>
          <cell r="C199">
            <v>-1377190.1554100001</v>
          </cell>
          <cell r="D199">
            <v>0</v>
          </cell>
          <cell r="E199">
            <v>13806.784099999999</v>
          </cell>
          <cell r="F199">
            <v>-1390996.9395099999</v>
          </cell>
          <cell r="I199">
            <v>-13806.784099999999</v>
          </cell>
        </row>
        <row r="200">
          <cell r="A200">
            <v>168507</v>
          </cell>
          <cell r="B200" t="str">
            <v>EQUIPOS DE COMUNICACION Y COMPUTACION</v>
          </cell>
          <cell r="C200">
            <v>-6985851.0012799995</v>
          </cell>
          <cell r="D200">
            <v>141713.26212</v>
          </cell>
          <cell r="E200">
            <v>224445.32277999999</v>
          </cell>
          <cell r="F200">
            <v>-7068583.0619399995</v>
          </cell>
          <cell r="I200">
            <v>-82732.060659999988</v>
          </cell>
        </row>
        <row r="201">
          <cell r="A201">
            <v>168508</v>
          </cell>
          <cell r="B201" t="str">
            <v>EQUIPOS DE TRANSPORTE TRACCION Y ELEVACI</v>
          </cell>
          <cell r="C201">
            <v>-2842205.5520100002</v>
          </cell>
          <cell r="D201">
            <v>31606.244999999999</v>
          </cell>
          <cell r="E201">
            <v>50742.549140000003</v>
          </cell>
          <cell r="F201">
            <v>-2861341.8561499999</v>
          </cell>
          <cell r="I201">
            <v>-19136.304140000004</v>
          </cell>
        </row>
        <row r="202">
          <cell r="A202">
            <v>168599</v>
          </cell>
          <cell r="B202" t="str">
            <v>AJUSTES POR INFLACION</v>
          </cell>
          <cell r="C202">
            <v>0</v>
          </cell>
          <cell r="D202">
            <v>0</v>
          </cell>
          <cell r="E202">
            <v>0</v>
          </cell>
          <cell r="F202">
            <v>0</v>
          </cell>
          <cell r="I202">
            <v>0</v>
          </cell>
        </row>
        <row r="203">
          <cell r="A203">
            <v>1690</v>
          </cell>
          <cell r="B203" t="str">
            <v>DEPRECIACION DIFERIDA</v>
          </cell>
          <cell r="C203">
            <v>6090912.6500000004</v>
          </cell>
          <cell r="D203">
            <v>0</v>
          </cell>
          <cell r="E203">
            <v>0</v>
          </cell>
          <cell r="F203">
            <v>6090912.6500000004</v>
          </cell>
          <cell r="I203">
            <v>0</v>
          </cell>
        </row>
        <row r="204">
          <cell r="A204">
            <v>169001</v>
          </cell>
          <cell r="B204" t="str">
            <v>EXCESO FISCAL SOBRE LA CONTABLE</v>
          </cell>
          <cell r="C204">
            <v>6090912.6500000004</v>
          </cell>
          <cell r="D204">
            <v>0</v>
          </cell>
          <cell r="E204">
            <v>0</v>
          </cell>
          <cell r="F204">
            <v>6090912.6500000004</v>
          </cell>
          <cell r="I204">
            <v>0</v>
          </cell>
        </row>
        <row r="205">
          <cell r="A205">
            <v>1695</v>
          </cell>
          <cell r="B205" t="str">
            <v>PROVISION PROTECCION PROPIEDAD PLANTA Y</v>
          </cell>
          <cell r="C205">
            <v>-146389.24044999998</v>
          </cell>
          <cell r="D205">
            <v>0</v>
          </cell>
          <cell r="E205">
            <v>0</v>
          </cell>
          <cell r="F205">
            <v>-146389.24044999998</v>
          </cell>
          <cell r="I205">
            <v>0</v>
          </cell>
        </row>
        <row r="206">
          <cell r="A206">
            <v>169501</v>
          </cell>
          <cell r="B206" t="str">
            <v>TERRENOS</v>
          </cell>
          <cell r="C206">
            <v>-18976.61563</v>
          </cell>
          <cell r="D206">
            <v>0</v>
          </cell>
          <cell r="E206">
            <v>0</v>
          </cell>
          <cell r="F206">
            <v>-18976.61563</v>
          </cell>
          <cell r="I206">
            <v>0</v>
          </cell>
        </row>
        <row r="207">
          <cell r="A207">
            <v>169508</v>
          </cell>
          <cell r="B207" t="str">
            <v>MAQUINARIA Y EQUIPO</v>
          </cell>
          <cell r="C207">
            <v>-8222.6808099999998</v>
          </cell>
          <cell r="D207">
            <v>0</v>
          </cell>
          <cell r="E207">
            <v>0</v>
          </cell>
          <cell r="F207">
            <v>-8222.6808099999998</v>
          </cell>
          <cell r="I207">
            <v>0</v>
          </cell>
        </row>
        <row r="208">
          <cell r="A208">
            <v>169510</v>
          </cell>
          <cell r="B208" t="str">
            <v>MUEBLES ENSERES Y EQUIPO DE OFICINA</v>
          </cell>
          <cell r="C208">
            <v>-118504.51682999999</v>
          </cell>
          <cell r="D208">
            <v>0</v>
          </cell>
          <cell r="E208">
            <v>0</v>
          </cell>
          <cell r="F208">
            <v>-118504.51682999999</v>
          </cell>
          <cell r="I208">
            <v>0</v>
          </cell>
        </row>
        <row r="209">
          <cell r="A209">
            <v>169511</v>
          </cell>
          <cell r="B209" t="str">
            <v>EQUIPOS DE COMUNICACION Y COMPUTACION</v>
          </cell>
          <cell r="C209">
            <v>-685.42718000000002</v>
          </cell>
          <cell r="D209">
            <v>0</v>
          </cell>
          <cell r="E209">
            <v>0</v>
          </cell>
          <cell r="F209">
            <v>-685.42718000000002</v>
          </cell>
          <cell r="I209">
            <v>0</v>
          </cell>
        </row>
        <row r="210">
          <cell r="A210">
            <v>19</v>
          </cell>
          <cell r="B210" t="str">
            <v>OTROS ACTIVOS</v>
          </cell>
          <cell r="C210">
            <v>728783488.55293</v>
          </cell>
          <cell r="D210">
            <v>20582687.041999999</v>
          </cell>
          <cell r="E210">
            <v>20496260.246720001</v>
          </cell>
          <cell r="F210">
            <v>728869915.34820998</v>
          </cell>
          <cell r="I210">
            <v>86426.795279998332</v>
          </cell>
        </row>
        <row r="211">
          <cell r="A211">
            <v>1905</v>
          </cell>
          <cell r="B211" t="str">
            <v>BIENES Y SERVICIOS PAGADOS POR ANTICIPAD</v>
          </cell>
          <cell r="C211">
            <v>595512.30667999992</v>
          </cell>
          <cell r="D211">
            <v>0</v>
          </cell>
          <cell r="E211">
            <v>119102.46132999999</v>
          </cell>
          <cell r="F211">
            <v>476409.84535000002</v>
          </cell>
          <cell r="I211">
            <v>-119102.46132999999</v>
          </cell>
        </row>
        <row r="212">
          <cell r="A212">
            <v>190501</v>
          </cell>
          <cell r="B212" t="str">
            <v>SEGUROS</v>
          </cell>
          <cell r="C212">
            <v>595512.30667999992</v>
          </cell>
          <cell r="D212">
            <v>0</v>
          </cell>
          <cell r="E212">
            <v>119102.46132999999</v>
          </cell>
          <cell r="F212">
            <v>476409.84535000002</v>
          </cell>
          <cell r="I212">
            <v>-119102.46132999999</v>
          </cell>
        </row>
        <row r="213">
          <cell r="A213">
            <v>1910</v>
          </cell>
          <cell r="B213" t="str">
            <v>CARGOS DIFERIDOS</v>
          </cell>
          <cell r="C213">
            <v>10303258.959000001</v>
          </cell>
          <cell r="D213">
            <v>0</v>
          </cell>
          <cell r="E213">
            <v>0</v>
          </cell>
          <cell r="F213">
            <v>10303258.959000001</v>
          </cell>
          <cell r="I213">
            <v>0</v>
          </cell>
        </row>
        <row r="214">
          <cell r="A214">
            <v>191008</v>
          </cell>
          <cell r="B214" t="str">
            <v>ESTUDIOS Y PROYECTOS</v>
          </cell>
          <cell r="C214">
            <v>0</v>
          </cell>
          <cell r="D214">
            <v>0</v>
          </cell>
          <cell r="E214">
            <v>0</v>
          </cell>
          <cell r="F214">
            <v>0</v>
          </cell>
          <cell r="I214">
            <v>0</v>
          </cell>
        </row>
        <row r="215">
          <cell r="A215">
            <v>19100801</v>
          </cell>
          <cell r="B215" t="str">
            <v>PROYECTO PIENSE</v>
          </cell>
          <cell r="C215">
            <v>0</v>
          </cell>
          <cell r="D215">
            <v>0</v>
          </cell>
          <cell r="E215">
            <v>0</v>
          </cell>
          <cell r="F215">
            <v>0</v>
          </cell>
          <cell r="I215">
            <v>0</v>
          </cell>
        </row>
        <row r="216">
          <cell r="A216">
            <v>19100802</v>
          </cell>
          <cell r="B216" t="str">
            <v>PROYECTO X</v>
          </cell>
          <cell r="C216">
            <v>0</v>
          </cell>
          <cell r="D216">
            <v>0</v>
          </cell>
          <cell r="E216">
            <v>0</v>
          </cell>
          <cell r="F216">
            <v>0</v>
          </cell>
          <cell r="I216">
            <v>0</v>
          </cell>
        </row>
        <row r="217">
          <cell r="A217">
            <v>191087</v>
          </cell>
          <cell r="B217" t="str">
            <v>IMPUESTO DIFERIDO</v>
          </cell>
          <cell r="C217">
            <v>10303258.959000001</v>
          </cell>
          <cell r="D217">
            <v>0</v>
          </cell>
          <cell r="E217">
            <v>0</v>
          </cell>
          <cell r="F217">
            <v>10303258.959000001</v>
          </cell>
          <cell r="I217">
            <v>0</v>
          </cell>
        </row>
        <row r="218">
          <cell r="A218">
            <v>191090</v>
          </cell>
          <cell r="B218" t="str">
            <v>OTROS CARGOS DIFERIDOS</v>
          </cell>
          <cell r="C218">
            <v>0</v>
          </cell>
          <cell r="D218">
            <v>0</v>
          </cell>
          <cell r="E218">
            <v>0</v>
          </cell>
          <cell r="F218">
            <v>0</v>
          </cell>
          <cell r="I218">
            <v>0</v>
          </cell>
        </row>
        <row r="219">
          <cell r="A219">
            <v>1920</v>
          </cell>
          <cell r="B219" t="str">
            <v>BIENES ENTREGADOS A TERCEROS</v>
          </cell>
          <cell r="C219">
            <v>126842.26820000001</v>
          </cell>
          <cell r="D219">
            <v>0</v>
          </cell>
          <cell r="E219">
            <v>0</v>
          </cell>
          <cell r="F219">
            <v>126842.26820000001</v>
          </cell>
          <cell r="I219">
            <v>0</v>
          </cell>
        </row>
        <row r="220">
          <cell r="A220">
            <v>192090</v>
          </cell>
          <cell r="B220" t="str">
            <v>OTROS BIENES ENTREGADOS A TERCEROS</v>
          </cell>
          <cell r="C220">
            <v>126842.26820000001</v>
          </cell>
          <cell r="D220">
            <v>0</v>
          </cell>
          <cell r="E220">
            <v>0</v>
          </cell>
          <cell r="F220">
            <v>126842.26820000001</v>
          </cell>
          <cell r="I220">
            <v>0</v>
          </cell>
        </row>
        <row r="221">
          <cell r="A221">
            <v>1925</v>
          </cell>
          <cell r="B221" t="str">
            <v>AMOTIZAC ACUMULADA DE BIENES ENTREG A TE</v>
          </cell>
          <cell r="C221">
            <v>-16704.669020000001</v>
          </cell>
          <cell r="D221">
            <v>0</v>
          </cell>
          <cell r="E221">
            <v>918.78808000000004</v>
          </cell>
          <cell r="F221">
            <v>-17623.457100000003</v>
          </cell>
          <cell r="I221">
            <v>-918.78808000000004</v>
          </cell>
        </row>
        <row r="222">
          <cell r="A222">
            <v>192505</v>
          </cell>
          <cell r="B222" t="str">
            <v>BIENES MUEBLES ENTREGADOS EN COMODATO</v>
          </cell>
          <cell r="C222">
            <v>-16290.74548</v>
          </cell>
          <cell r="D222">
            <v>0</v>
          </cell>
          <cell r="E222">
            <v>918.78808000000004</v>
          </cell>
          <cell r="F222">
            <v>-17209.53356</v>
          </cell>
          <cell r="I222">
            <v>-918.78808000000004</v>
          </cell>
        </row>
        <row r="223">
          <cell r="A223">
            <v>19250502</v>
          </cell>
          <cell r="B223" t="str">
            <v>MUEBLES Y ENSERES</v>
          </cell>
          <cell r="C223">
            <v>-16290.74548</v>
          </cell>
          <cell r="D223">
            <v>0</v>
          </cell>
          <cell r="E223">
            <v>918.78808000000004</v>
          </cell>
          <cell r="F223">
            <v>-17209.53356</v>
          </cell>
          <cell r="I223">
            <v>-918.78808000000004</v>
          </cell>
        </row>
        <row r="224">
          <cell r="A224">
            <v>19250503</v>
          </cell>
          <cell r="B224" t="str">
            <v>EQUIPOS DE COMUNICACION</v>
          </cell>
          <cell r="C224">
            <v>0</v>
          </cell>
          <cell r="D224">
            <v>0</v>
          </cell>
          <cell r="E224">
            <v>0</v>
          </cell>
          <cell r="F224">
            <v>0</v>
          </cell>
          <cell r="I224">
            <v>0</v>
          </cell>
        </row>
        <row r="225">
          <cell r="A225">
            <v>192506</v>
          </cell>
          <cell r="B225" t="str">
            <v>BIENES INMUEBLES ENTREGADOS EN COMODATO</v>
          </cell>
          <cell r="C225">
            <v>-413.92354000000006</v>
          </cell>
          <cell r="D225">
            <v>0</v>
          </cell>
          <cell r="E225">
            <v>0</v>
          </cell>
          <cell r="F225">
            <v>-413.92354000000006</v>
          </cell>
          <cell r="I225">
            <v>0</v>
          </cell>
        </row>
        <row r="226">
          <cell r="A226">
            <v>19250602</v>
          </cell>
          <cell r="B226" t="str">
            <v>TERRENOS</v>
          </cell>
          <cell r="C226">
            <v>-413.92354000000006</v>
          </cell>
          <cell r="D226">
            <v>0</v>
          </cell>
          <cell r="E226">
            <v>0</v>
          </cell>
          <cell r="F226">
            <v>-413.92354000000006</v>
          </cell>
          <cell r="I226">
            <v>0</v>
          </cell>
        </row>
        <row r="227">
          <cell r="A227">
            <v>1926</v>
          </cell>
          <cell r="B227" t="str">
            <v>DERECHOS EN FIDEICOMISO</v>
          </cell>
          <cell r="C227">
            <v>21447695.26464</v>
          </cell>
          <cell r="D227">
            <v>201811.20305000001</v>
          </cell>
          <cell r="E227">
            <v>0</v>
          </cell>
          <cell r="F227">
            <v>21649506.467689998</v>
          </cell>
          <cell r="I227">
            <v>201811.20305000001</v>
          </cell>
        </row>
        <row r="228">
          <cell r="A228">
            <v>192603</v>
          </cell>
          <cell r="B228" t="str">
            <v>FIDUCIA MERCANTIL -CONSTITUCION DE PATRI</v>
          </cell>
          <cell r="C228">
            <v>21447695.26464</v>
          </cell>
          <cell r="D228">
            <v>201811.20305000001</v>
          </cell>
          <cell r="E228">
            <v>0</v>
          </cell>
          <cell r="F228">
            <v>21649506.467689998</v>
          </cell>
          <cell r="I228">
            <v>201811.20305000001</v>
          </cell>
        </row>
        <row r="229">
          <cell r="A229">
            <v>1970</v>
          </cell>
          <cell r="B229" t="str">
            <v>INTANGIBLES</v>
          </cell>
          <cell r="C229">
            <v>0</v>
          </cell>
          <cell r="D229">
            <v>78696.205000000002</v>
          </cell>
          <cell r="E229">
            <v>0</v>
          </cell>
          <cell r="F229">
            <v>78696.205000000002</v>
          </cell>
          <cell r="I229">
            <v>78696.205000000002</v>
          </cell>
        </row>
        <row r="230">
          <cell r="A230">
            <v>197007</v>
          </cell>
          <cell r="B230" t="str">
            <v>LICENCIAS</v>
          </cell>
          <cell r="C230">
            <v>0</v>
          </cell>
          <cell r="D230">
            <v>78696.205000000002</v>
          </cell>
          <cell r="E230">
            <v>0</v>
          </cell>
          <cell r="F230">
            <v>78696.205000000002</v>
          </cell>
          <cell r="I230">
            <v>78696.205000000002</v>
          </cell>
        </row>
        <row r="231">
          <cell r="A231">
            <v>197008</v>
          </cell>
          <cell r="B231" t="str">
            <v>SOFTWARE</v>
          </cell>
          <cell r="C231">
            <v>0</v>
          </cell>
          <cell r="D231">
            <v>0</v>
          </cell>
          <cell r="E231">
            <v>0</v>
          </cell>
          <cell r="F231">
            <v>0</v>
          </cell>
          <cell r="I231">
            <v>0</v>
          </cell>
        </row>
        <row r="232">
          <cell r="A232">
            <v>1975</v>
          </cell>
          <cell r="B232" t="str">
            <v>AMORTIZACION ACUMULADA DE INTANGIBLES</v>
          </cell>
          <cell r="C232">
            <v>0</v>
          </cell>
          <cell r="D232">
            <v>0</v>
          </cell>
          <cell r="E232">
            <v>0</v>
          </cell>
          <cell r="F232">
            <v>0</v>
          </cell>
          <cell r="I232">
            <v>0</v>
          </cell>
        </row>
        <row r="233">
          <cell r="A233">
            <v>197508</v>
          </cell>
          <cell r="B233" t="str">
            <v>SOFTWARE</v>
          </cell>
          <cell r="C233">
            <v>0</v>
          </cell>
          <cell r="D233">
            <v>0</v>
          </cell>
          <cell r="E233">
            <v>0</v>
          </cell>
          <cell r="F233">
            <v>0</v>
          </cell>
          <cell r="I233">
            <v>0</v>
          </cell>
        </row>
        <row r="234">
          <cell r="A234">
            <v>1995</v>
          </cell>
          <cell r="B234" t="str">
            <v>PRINCIPAL Y SUBALTERNA</v>
          </cell>
          <cell r="C234">
            <v>0</v>
          </cell>
          <cell r="D234">
            <v>20302179.633950002</v>
          </cell>
          <cell r="E234">
            <v>20302179.633950002</v>
          </cell>
          <cell r="F234">
            <v>0</v>
          </cell>
          <cell r="I234">
            <v>0</v>
          </cell>
        </row>
        <row r="235">
          <cell r="A235">
            <v>199504</v>
          </cell>
          <cell r="B235" t="str">
            <v>FONDOS Y BIENES EN TRANSITO</v>
          </cell>
          <cell r="C235">
            <v>0</v>
          </cell>
          <cell r="D235">
            <v>20302179.633950002</v>
          </cell>
          <cell r="E235">
            <v>20302179.633950002</v>
          </cell>
          <cell r="F235">
            <v>0</v>
          </cell>
          <cell r="I235">
            <v>0</v>
          </cell>
        </row>
        <row r="236">
          <cell r="A236">
            <v>1999</v>
          </cell>
          <cell r="B236" t="str">
            <v>VALORIZACIONES</v>
          </cell>
          <cell r="C236">
            <v>696326884.42343009</v>
          </cell>
          <cell r="D236">
            <v>0</v>
          </cell>
          <cell r="E236">
            <v>74059.363360000003</v>
          </cell>
          <cell r="F236">
            <v>696252825.06006992</v>
          </cell>
          <cell r="I236">
            <v>-74059.363360000003</v>
          </cell>
        </row>
        <row r="237">
          <cell r="A237">
            <v>199952</v>
          </cell>
          <cell r="B237" t="str">
            <v>TERRENOS</v>
          </cell>
          <cell r="C237">
            <v>4432040.8845200008</v>
          </cell>
          <cell r="D237">
            <v>0</v>
          </cell>
          <cell r="E237">
            <v>0</v>
          </cell>
          <cell r="F237">
            <v>4432040.8845200008</v>
          </cell>
          <cell r="I237">
            <v>0</v>
          </cell>
        </row>
        <row r="238">
          <cell r="A238">
            <v>199962</v>
          </cell>
          <cell r="B238" t="str">
            <v>EDIFICACIONES</v>
          </cell>
          <cell r="C238">
            <v>13532797.6986</v>
          </cell>
          <cell r="D238">
            <v>0</v>
          </cell>
          <cell r="E238">
            <v>74059.363360000003</v>
          </cell>
          <cell r="F238">
            <v>13458738.335239999</v>
          </cell>
          <cell r="I238">
            <v>-74059.363360000003</v>
          </cell>
        </row>
        <row r="239">
          <cell r="A239">
            <v>199964</v>
          </cell>
          <cell r="B239" t="str">
            <v>PLANTAS DUCTOS Y TUNELES</v>
          </cell>
          <cell r="C239">
            <v>148362728.86410001</v>
          </cell>
          <cell r="D239">
            <v>0</v>
          </cell>
          <cell r="E239">
            <v>0</v>
          </cell>
          <cell r="F239">
            <v>148362728.86410001</v>
          </cell>
          <cell r="I239">
            <v>0</v>
          </cell>
        </row>
        <row r="240">
          <cell r="A240">
            <v>199965</v>
          </cell>
          <cell r="B240" t="str">
            <v>REDES LINEAS Y CABLES</v>
          </cell>
          <cell r="C240">
            <v>526733971.56329</v>
          </cell>
          <cell r="D240">
            <v>0</v>
          </cell>
          <cell r="E240">
            <v>0</v>
          </cell>
          <cell r="F240">
            <v>526733971.56329</v>
          </cell>
          <cell r="I240">
            <v>0</v>
          </cell>
        </row>
        <row r="241">
          <cell r="A241">
            <v>199966</v>
          </cell>
          <cell r="B241" t="str">
            <v>MAQUINARIA Y EQUIPO</v>
          </cell>
          <cell r="C241">
            <v>142957.97232</v>
          </cell>
          <cell r="D241">
            <v>0</v>
          </cell>
          <cell r="E241">
            <v>0</v>
          </cell>
          <cell r="F241">
            <v>142957.97232</v>
          </cell>
          <cell r="I241">
            <v>0</v>
          </cell>
        </row>
        <row r="242">
          <cell r="A242">
            <v>199968</v>
          </cell>
          <cell r="B242" t="str">
            <v>MUEBLES ENSERES Y EQUIPO DE OFICINA</v>
          </cell>
          <cell r="C242">
            <v>829637.65405999997</v>
          </cell>
          <cell r="D242">
            <v>0</v>
          </cell>
          <cell r="E242">
            <v>0</v>
          </cell>
          <cell r="F242">
            <v>829637.65405999997</v>
          </cell>
          <cell r="I242">
            <v>0</v>
          </cell>
        </row>
        <row r="243">
          <cell r="A243">
            <v>199969</v>
          </cell>
          <cell r="B243" t="str">
            <v>EQUIPOS DE COMUNICACION Y COMPUTACION</v>
          </cell>
          <cell r="C243">
            <v>242498.16288999998</v>
          </cell>
          <cell r="D243">
            <v>0</v>
          </cell>
          <cell r="E243">
            <v>0</v>
          </cell>
          <cell r="F243">
            <v>242498.16288999998</v>
          </cell>
          <cell r="I243">
            <v>0</v>
          </cell>
        </row>
        <row r="244">
          <cell r="A244">
            <v>199970</v>
          </cell>
          <cell r="B244" t="str">
            <v>EQUIPOS DE TRANSPORTE TRACCION Y ELEVACI</v>
          </cell>
          <cell r="C244">
            <v>2050251.6236500002</v>
          </cell>
          <cell r="D244">
            <v>0</v>
          </cell>
          <cell r="E244">
            <v>0</v>
          </cell>
          <cell r="F244">
            <v>2050251.6236500002</v>
          </cell>
          <cell r="I244">
            <v>0</v>
          </cell>
        </row>
        <row r="245">
          <cell r="A245">
            <v>2</v>
          </cell>
          <cell r="B245" t="str">
            <v>PASIVO</v>
          </cell>
          <cell r="C245">
            <v>-276318254.68620002</v>
          </cell>
          <cell r="D245">
            <v>76350978.653369993</v>
          </cell>
          <cell r="E245">
            <v>83861007.505140007</v>
          </cell>
          <cell r="F245">
            <v>-283828283.53796995</v>
          </cell>
          <cell r="I245">
            <v>-7510028.8517700136</v>
          </cell>
        </row>
        <row r="246">
          <cell r="A246">
            <v>23</v>
          </cell>
          <cell r="B246" t="str">
            <v>OPERACIONES DE FINANCIAM E INSTRUM DERIV</v>
          </cell>
          <cell r="C246">
            <v>-50000000</v>
          </cell>
          <cell r="D246">
            <v>0</v>
          </cell>
          <cell r="E246">
            <v>0</v>
          </cell>
          <cell r="F246">
            <v>-50000000</v>
          </cell>
          <cell r="I246">
            <v>0</v>
          </cell>
        </row>
        <row r="247">
          <cell r="A247">
            <v>2309</v>
          </cell>
          <cell r="B247" t="str">
            <v>OPERACIONES DE FINANCIAM EXTERNAS DE L P</v>
          </cell>
          <cell r="C247">
            <v>-50000000</v>
          </cell>
          <cell r="D247">
            <v>0</v>
          </cell>
          <cell r="E247">
            <v>0</v>
          </cell>
          <cell r="F247">
            <v>-50000000</v>
          </cell>
          <cell r="I247">
            <v>0</v>
          </cell>
        </row>
        <row r="248">
          <cell r="A248">
            <v>230901</v>
          </cell>
          <cell r="B248" t="str">
            <v>PRESTAMOS DE BANCA COMERCIAL</v>
          </cell>
          <cell r="C248">
            <v>-50000000</v>
          </cell>
          <cell r="D248">
            <v>0</v>
          </cell>
          <cell r="E248">
            <v>0</v>
          </cell>
          <cell r="F248">
            <v>-50000000</v>
          </cell>
          <cell r="I248">
            <v>0</v>
          </cell>
        </row>
        <row r="249">
          <cell r="A249">
            <v>24</v>
          </cell>
          <cell r="B249" t="str">
            <v>OBLIGACIONES LABORALES Y DE SEGURIDAD SO</v>
          </cell>
          <cell r="C249">
            <v>-49613355.740680002</v>
          </cell>
          <cell r="D249">
            <v>59781059.815030001</v>
          </cell>
          <cell r="E249">
            <v>58316943.442099996</v>
          </cell>
          <cell r="F249">
            <v>-48149239.367749996</v>
          </cell>
          <cell r="I249">
            <v>1464116.3729300052</v>
          </cell>
        </row>
        <row r="250">
          <cell r="A250">
            <v>2401</v>
          </cell>
          <cell r="B250" t="str">
            <v>ADQUISICION DE BIENES Y SERVICIOS NACION</v>
          </cell>
          <cell r="C250">
            <v>-42383988.836999997</v>
          </cell>
          <cell r="D250">
            <v>45507631.935000002</v>
          </cell>
          <cell r="E250">
            <v>47795426.702</v>
          </cell>
          <cell r="F250">
            <v>-44671783.604000002</v>
          </cell>
          <cell r="I250">
            <v>-2287794.7669999972</v>
          </cell>
        </row>
        <row r="251">
          <cell r="A251">
            <v>240101</v>
          </cell>
          <cell r="B251" t="str">
            <v>BIENES Y SERVICIOS</v>
          </cell>
          <cell r="C251">
            <v>-42383988.836999997</v>
          </cell>
          <cell r="D251">
            <v>45507631.935000002</v>
          </cell>
          <cell r="E251">
            <v>47795426.702</v>
          </cell>
          <cell r="F251">
            <v>-44671783.604000002</v>
          </cell>
          <cell r="I251">
            <v>-2287794.7669999972</v>
          </cell>
        </row>
        <row r="252">
          <cell r="A252">
            <v>24010101</v>
          </cell>
          <cell r="B252" t="str">
            <v>PROVEEDORES NACIONALES</v>
          </cell>
          <cell r="C252">
            <v>-3167051.179</v>
          </cell>
          <cell r="D252">
            <v>7217272.8449999997</v>
          </cell>
          <cell r="E252">
            <v>9310274.7909999993</v>
          </cell>
          <cell r="F252">
            <v>-5260053.125</v>
          </cell>
          <cell r="I252">
            <v>-2093001.9459999995</v>
          </cell>
        </row>
        <row r="253">
          <cell r="A253">
            <v>24010102</v>
          </cell>
          <cell r="B253" t="str">
            <v>PROVEEDORES DE ENERGIA</v>
          </cell>
          <cell r="C253">
            <v>-18765528.359000001</v>
          </cell>
          <cell r="D253">
            <v>18133864.631000001</v>
          </cell>
          <cell r="E253">
            <v>17696512.397999998</v>
          </cell>
          <cell r="F253">
            <v>-18328176.125999998</v>
          </cell>
          <cell r="I253">
            <v>437352.2330000028</v>
          </cell>
        </row>
        <row r="254">
          <cell r="A254">
            <v>24010103</v>
          </cell>
          <cell r="B254" t="str">
            <v>OTROS PROVEEDORES NACIONALES</v>
          </cell>
          <cell r="C254">
            <v>-1496299.186</v>
          </cell>
          <cell r="D254">
            <v>1201384.3459999999</v>
          </cell>
          <cell r="E254">
            <v>1344229.8940000001</v>
          </cell>
          <cell r="F254">
            <v>-1639144.7339999999</v>
          </cell>
          <cell r="I254">
            <v>-142845.54800000018</v>
          </cell>
        </row>
        <row r="255">
          <cell r="A255">
            <v>24010104</v>
          </cell>
          <cell r="B255" t="str">
            <v>OTROS PROVEEDORES DE ENERGIA</v>
          </cell>
          <cell r="C255">
            <v>-18955110.113000002</v>
          </cell>
          <cell r="D255">
            <v>18955110.113000002</v>
          </cell>
          <cell r="E255">
            <v>19444409.618999999</v>
          </cell>
          <cell r="F255">
            <v>-19444409.618999999</v>
          </cell>
          <cell r="I255">
            <v>-489299.50599999726</v>
          </cell>
        </row>
        <row r="256">
          <cell r="A256">
            <v>2425</v>
          </cell>
          <cell r="B256" t="str">
            <v>ACREEDORES</v>
          </cell>
          <cell r="C256">
            <v>-4647125.0219999999</v>
          </cell>
          <cell r="D256">
            <v>9004440.3239999991</v>
          </cell>
          <cell r="E256">
            <v>5341081.5609999998</v>
          </cell>
          <cell r="F256">
            <v>-983766.25899999996</v>
          </cell>
          <cell r="I256">
            <v>3663358.7629999993</v>
          </cell>
        </row>
        <row r="257">
          <cell r="A257">
            <v>242502</v>
          </cell>
          <cell r="B257" t="str">
            <v>SUSCRIPCIONES ACCIONES O PARTICIPACIONES</v>
          </cell>
          <cell r="C257">
            <v>-48823.644999999997</v>
          </cell>
          <cell r="D257">
            <v>0</v>
          </cell>
          <cell r="E257">
            <v>0</v>
          </cell>
          <cell r="F257">
            <v>-48823.644999999997</v>
          </cell>
          <cell r="I257">
            <v>0</v>
          </cell>
        </row>
        <row r="258">
          <cell r="A258">
            <v>242503</v>
          </cell>
          <cell r="B258" t="str">
            <v>DIVIDENDOS Y PARTICIPACIONES</v>
          </cell>
          <cell r="C258">
            <v>-3377999.9339999999</v>
          </cell>
          <cell r="D258">
            <v>3377999.9339999999</v>
          </cell>
          <cell r="E258">
            <v>0</v>
          </cell>
          <cell r="F258">
            <v>0</v>
          </cell>
          <cell r="I258">
            <v>3377999.9339999999</v>
          </cell>
        </row>
        <row r="259">
          <cell r="A259">
            <v>242519</v>
          </cell>
          <cell r="B259" t="str">
            <v>APORTES A SEGURIDAD SOCIAL EN SALUD</v>
          </cell>
          <cell r="C259">
            <v>-821719.02500000002</v>
          </cell>
          <cell r="D259">
            <v>823118.55200000003</v>
          </cell>
          <cell r="E259">
            <v>605317.46400000004</v>
          </cell>
          <cell r="F259">
            <v>-603917.93700000003</v>
          </cell>
          <cell r="I259">
            <v>217801.08799999999</v>
          </cell>
        </row>
        <row r="260">
          <cell r="A260">
            <v>242520</v>
          </cell>
          <cell r="B260" t="str">
            <v>APORTES AL ICBF SENA Y CAJAS DE COMPENSA</v>
          </cell>
          <cell r="C260">
            <v>-185931</v>
          </cell>
          <cell r="D260">
            <v>186371.20000000001</v>
          </cell>
          <cell r="E260">
            <v>93401.1</v>
          </cell>
          <cell r="F260">
            <v>-92960.9</v>
          </cell>
          <cell r="I260">
            <v>92970.1</v>
          </cell>
        </row>
        <row r="261">
          <cell r="A261">
            <v>242529</v>
          </cell>
          <cell r="B261" t="str">
            <v>CHEQUES NO COBRADOS O POR PAGAR</v>
          </cell>
          <cell r="C261">
            <v>0</v>
          </cell>
          <cell r="D261">
            <v>0</v>
          </cell>
          <cell r="E261">
            <v>0</v>
          </cell>
          <cell r="F261">
            <v>0</v>
          </cell>
          <cell r="I261">
            <v>0</v>
          </cell>
        </row>
        <row r="262">
          <cell r="A262">
            <v>242590</v>
          </cell>
          <cell r="B262" t="str">
            <v>OTROS ACREEDORES</v>
          </cell>
          <cell r="C262">
            <v>-212651.41800000001</v>
          </cell>
          <cell r="D262">
            <v>4616950.6380000003</v>
          </cell>
          <cell r="E262">
            <v>4642362.9970000004</v>
          </cell>
          <cell r="F262">
            <v>-238063.777</v>
          </cell>
          <cell r="I262">
            <v>-25412.359000000171</v>
          </cell>
        </row>
        <row r="263">
          <cell r="A263">
            <v>2430</v>
          </cell>
          <cell r="B263" t="str">
            <v>SUBSIDIOS ASIGNADOS</v>
          </cell>
          <cell r="C263">
            <v>0</v>
          </cell>
          <cell r="D263">
            <v>2812882.54</v>
          </cell>
          <cell r="E263">
            <v>2812882.54</v>
          </cell>
          <cell r="F263">
            <v>0</v>
          </cell>
          <cell r="I263">
            <v>0</v>
          </cell>
        </row>
        <row r="264">
          <cell r="A264">
            <v>243011</v>
          </cell>
          <cell r="B264" t="str">
            <v>SERVICIO DE ENERGIA</v>
          </cell>
          <cell r="C264">
            <v>0</v>
          </cell>
          <cell r="D264">
            <v>2812882.54</v>
          </cell>
          <cell r="E264">
            <v>2812882.54</v>
          </cell>
          <cell r="F264">
            <v>0</v>
          </cell>
          <cell r="I264">
            <v>0</v>
          </cell>
        </row>
        <row r="265">
          <cell r="A265">
            <v>24301104</v>
          </cell>
          <cell r="B265" t="str">
            <v>CONTRIBUCIONES FACTURADAS ESTRATO CINCO</v>
          </cell>
          <cell r="C265">
            <v>0</v>
          </cell>
          <cell r="D265">
            <v>91361.854999999996</v>
          </cell>
          <cell r="E265">
            <v>91361.854999999996</v>
          </cell>
          <cell r="F265">
            <v>0</v>
          </cell>
          <cell r="I265">
            <v>0</v>
          </cell>
        </row>
        <row r="266">
          <cell r="A266">
            <v>24301105</v>
          </cell>
          <cell r="B266" t="str">
            <v>CONTRIBUCIONES FACTURADAS ESTRATO SEIS</v>
          </cell>
          <cell r="C266">
            <v>0</v>
          </cell>
          <cell r="D266">
            <v>17342.772000000001</v>
          </cell>
          <cell r="E266">
            <v>17342.772000000001</v>
          </cell>
          <cell r="F266">
            <v>0</v>
          </cell>
          <cell r="I266">
            <v>0</v>
          </cell>
        </row>
        <row r="267">
          <cell r="A267">
            <v>24301106</v>
          </cell>
          <cell r="B267" t="str">
            <v>CONTRIBUCIONES FACTURADAS SECTOR COMERCI</v>
          </cell>
          <cell r="C267">
            <v>0</v>
          </cell>
          <cell r="D267">
            <v>1289304.673</v>
          </cell>
          <cell r="E267">
            <v>1289304.673</v>
          </cell>
          <cell r="F267">
            <v>0</v>
          </cell>
          <cell r="I267">
            <v>0</v>
          </cell>
        </row>
        <row r="268">
          <cell r="A268">
            <v>24301107</v>
          </cell>
          <cell r="B268" t="str">
            <v>CONTRIBUCIONES FACTURADAS SECTOR INDUSTR</v>
          </cell>
          <cell r="C268">
            <v>0</v>
          </cell>
          <cell r="D268">
            <v>669517.57799999998</v>
          </cell>
          <cell r="E268">
            <v>669517.57799999998</v>
          </cell>
          <cell r="F268">
            <v>0</v>
          </cell>
          <cell r="I268">
            <v>0</v>
          </cell>
        </row>
        <row r="269">
          <cell r="A269">
            <v>24301108</v>
          </cell>
          <cell r="B269" t="str">
            <v>CONTRIBUCIONES FACTURADAS SECTOR OFICIAL</v>
          </cell>
          <cell r="C269">
            <v>0</v>
          </cell>
          <cell r="D269">
            <v>6895.12</v>
          </cell>
          <cell r="E269">
            <v>6895.12</v>
          </cell>
          <cell r="F269">
            <v>0</v>
          </cell>
          <cell r="I269">
            <v>0</v>
          </cell>
        </row>
        <row r="270">
          <cell r="A270">
            <v>24301109</v>
          </cell>
          <cell r="B270" t="str">
            <v>CONTRIBUCIONES OTRAS EMPRESAS</v>
          </cell>
          <cell r="C270">
            <v>0</v>
          </cell>
          <cell r="D270">
            <v>186723.073</v>
          </cell>
          <cell r="E270">
            <v>186723.073</v>
          </cell>
          <cell r="F270">
            <v>0</v>
          </cell>
          <cell r="I270">
            <v>0</v>
          </cell>
        </row>
        <row r="271">
          <cell r="A271">
            <v>24301110</v>
          </cell>
          <cell r="B271" t="str">
            <v>SUBSIDIOS DEL ESTADO</v>
          </cell>
          <cell r="C271">
            <v>0</v>
          </cell>
          <cell r="D271">
            <v>551674.28500000003</v>
          </cell>
          <cell r="E271">
            <v>551674.28500000003</v>
          </cell>
          <cell r="F271">
            <v>0</v>
          </cell>
          <cell r="I271">
            <v>0</v>
          </cell>
        </row>
        <row r="272">
          <cell r="A272">
            <v>24301111</v>
          </cell>
          <cell r="B272" t="str">
            <v>CONTRIBUCIONES FACTURADAS PROVISIONAL</v>
          </cell>
          <cell r="C272">
            <v>0</v>
          </cell>
          <cell r="D272">
            <v>63.183999999999997</v>
          </cell>
          <cell r="E272">
            <v>63.183999999999997</v>
          </cell>
          <cell r="F272">
            <v>0</v>
          </cell>
          <cell r="I272">
            <v>0</v>
          </cell>
        </row>
        <row r="273">
          <cell r="A273">
            <v>2436</v>
          </cell>
          <cell r="B273" t="str">
            <v>RETENCION EN LA FUENTE E IMPUESTO DE TIM</v>
          </cell>
          <cell r="C273">
            <v>-975042.10722999997</v>
          </cell>
          <cell r="D273">
            <v>1957003.8012300001</v>
          </cell>
          <cell r="E273">
            <v>1927632.9672999999</v>
          </cell>
          <cell r="F273">
            <v>-945671.2733</v>
          </cell>
          <cell r="I273">
            <v>29370.833930000197</v>
          </cell>
        </row>
        <row r="274">
          <cell r="A274">
            <v>243601</v>
          </cell>
          <cell r="B274" t="str">
            <v>SALARIOS Y PAGOS LABORALES</v>
          </cell>
          <cell r="C274">
            <v>-51203.421000000002</v>
          </cell>
          <cell r="D274">
            <v>51203.421000000002</v>
          </cell>
          <cell r="E274">
            <v>21587.132000000001</v>
          </cell>
          <cell r="F274">
            <v>-21587.132000000001</v>
          </cell>
          <cell r="I274">
            <v>29616.289000000001</v>
          </cell>
        </row>
        <row r="275">
          <cell r="A275">
            <v>243602</v>
          </cell>
          <cell r="B275" t="str">
            <v>DIVIDENDOS Y PARTICIPACIONES</v>
          </cell>
          <cell r="C275">
            <v>0</v>
          </cell>
          <cell r="D275">
            <v>0</v>
          </cell>
          <cell r="E275">
            <v>0</v>
          </cell>
          <cell r="F275">
            <v>0</v>
          </cell>
          <cell r="I275">
            <v>0</v>
          </cell>
        </row>
        <row r="276">
          <cell r="A276">
            <v>243603</v>
          </cell>
          <cell r="B276" t="str">
            <v>HONORARIOS</v>
          </cell>
          <cell r="C276">
            <v>-77930.816000000006</v>
          </cell>
          <cell r="D276">
            <v>80072.379000000001</v>
          </cell>
          <cell r="E276">
            <v>71442.572</v>
          </cell>
          <cell r="F276">
            <v>-69301.009000000005</v>
          </cell>
          <cell r="I276">
            <v>8629.8070000000007</v>
          </cell>
        </row>
        <row r="277">
          <cell r="A277">
            <v>24360301</v>
          </cell>
          <cell r="B277" t="str">
            <v>HONORARIOS A DECLARANTES</v>
          </cell>
          <cell r="C277">
            <v>-69932.520999999993</v>
          </cell>
          <cell r="D277">
            <v>72074.084000000003</v>
          </cell>
          <cell r="E277">
            <v>65323.135999999999</v>
          </cell>
          <cell r="F277">
            <v>-63181.572999999997</v>
          </cell>
          <cell r="I277">
            <v>6750.948000000004</v>
          </cell>
        </row>
        <row r="278">
          <cell r="A278">
            <v>24360302</v>
          </cell>
          <cell r="B278" t="str">
            <v>HONORARIOS A NO DECLARANTES</v>
          </cell>
          <cell r="C278">
            <v>-7998.2950000000001</v>
          </cell>
          <cell r="D278">
            <v>7998.2950000000001</v>
          </cell>
          <cell r="E278">
            <v>6119.4359999999997</v>
          </cell>
          <cell r="F278">
            <v>-6119.4359999999997</v>
          </cell>
          <cell r="I278">
            <v>1878.8590000000004</v>
          </cell>
        </row>
        <row r="279">
          <cell r="A279">
            <v>243605</v>
          </cell>
          <cell r="B279" t="str">
            <v>SERVICIOS</v>
          </cell>
          <cell r="C279">
            <v>-107939.317</v>
          </cell>
          <cell r="D279">
            <v>112716.86599999999</v>
          </cell>
          <cell r="E279">
            <v>108662.59</v>
          </cell>
          <cell r="F279">
            <v>-103885.041</v>
          </cell>
          <cell r="I279">
            <v>4054.275999999998</v>
          </cell>
        </row>
        <row r="280">
          <cell r="A280">
            <v>24360501</v>
          </cell>
          <cell r="B280" t="str">
            <v>SERVICIOS EN GENERAL NO DECLARANTES</v>
          </cell>
          <cell r="C280">
            <v>-1049.1289999999999</v>
          </cell>
          <cell r="D280">
            <v>1049.1289999999999</v>
          </cell>
          <cell r="E280">
            <v>618.54</v>
          </cell>
          <cell r="F280">
            <v>-618.54</v>
          </cell>
          <cell r="I280">
            <v>430.58899999999994</v>
          </cell>
        </row>
        <row r="281">
          <cell r="A281">
            <v>24360502</v>
          </cell>
          <cell r="B281" t="str">
            <v>SERVICIOS TEMPORALES</v>
          </cell>
          <cell r="C281">
            <v>-2905.0329999999999</v>
          </cell>
          <cell r="D281">
            <v>2905.0329999999999</v>
          </cell>
          <cell r="E281">
            <v>1855.903</v>
          </cell>
          <cell r="F281">
            <v>-1855.903</v>
          </cell>
          <cell r="I281">
            <v>1049.1299999999999</v>
          </cell>
        </row>
        <row r="282">
          <cell r="A282">
            <v>24360503</v>
          </cell>
          <cell r="B282" t="str">
            <v>SERVICIO CONSTRUCCION OBRAS</v>
          </cell>
          <cell r="C282">
            <v>-11775.249</v>
          </cell>
          <cell r="D282">
            <v>11775.249</v>
          </cell>
          <cell r="E282">
            <v>13749.529</v>
          </cell>
          <cell r="F282">
            <v>-13749.529</v>
          </cell>
          <cell r="I282">
            <v>-1974.2800000000007</v>
          </cell>
        </row>
        <row r="283">
          <cell r="A283">
            <v>24360504</v>
          </cell>
          <cell r="B283" t="str">
            <v>TRANSPORTE DE PASAJEROS</v>
          </cell>
          <cell r="C283">
            <v>-4753</v>
          </cell>
          <cell r="D283">
            <v>4753</v>
          </cell>
          <cell r="E283">
            <v>4925.2</v>
          </cell>
          <cell r="F283">
            <v>-4925.2</v>
          </cell>
          <cell r="I283">
            <v>-172.19999999999982</v>
          </cell>
        </row>
        <row r="284">
          <cell r="A284">
            <v>24360505</v>
          </cell>
          <cell r="B284" t="str">
            <v>TRANSPORTE DE CARGA</v>
          </cell>
          <cell r="C284">
            <v>-110.062</v>
          </cell>
          <cell r="D284">
            <v>110.062</v>
          </cell>
          <cell r="E284">
            <v>87.793000000000006</v>
          </cell>
          <cell r="F284">
            <v>-87.793000000000006</v>
          </cell>
          <cell r="I284">
            <v>22.268999999999991</v>
          </cell>
        </row>
        <row r="285">
          <cell r="A285">
            <v>24360506</v>
          </cell>
          <cell r="B285" t="str">
            <v>SERVICIO DE HOTEL Y RESTAURANTE</v>
          </cell>
          <cell r="C285">
            <v>-350.154</v>
          </cell>
          <cell r="D285">
            <v>350.154</v>
          </cell>
          <cell r="E285">
            <v>128.589</v>
          </cell>
          <cell r="F285">
            <v>-128.589</v>
          </cell>
          <cell r="I285">
            <v>221.565</v>
          </cell>
        </row>
        <row r="286">
          <cell r="A286">
            <v>24360507</v>
          </cell>
          <cell r="B286" t="str">
            <v>SERVICIOS EN GENERAL DECLARANTES</v>
          </cell>
          <cell r="C286">
            <v>-85201.404999999999</v>
          </cell>
          <cell r="D286">
            <v>89978.953999999998</v>
          </cell>
          <cell r="E286">
            <v>87067.395999999993</v>
          </cell>
          <cell r="F286">
            <v>-82289.846999999994</v>
          </cell>
          <cell r="I286">
            <v>2911.5580000000045</v>
          </cell>
        </row>
        <row r="287">
          <cell r="A287">
            <v>24360508</v>
          </cell>
          <cell r="B287" t="str">
            <v>SERVICIOS DE ASEO Y VIGILANCIA</v>
          </cell>
          <cell r="C287">
            <v>-1795.2850000000001</v>
          </cell>
          <cell r="D287">
            <v>1795.2850000000001</v>
          </cell>
          <cell r="E287">
            <v>229.64</v>
          </cell>
          <cell r="F287">
            <v>-229.64</v>
          </cell>
          <cell r="I287">
            <v>1565.645</v>
          </cell>
        </row>
        <row r="288">
          <cell r="A288">
            <v>243606</v>
          </cell>
          <cell r="B288" t="str">
            <v>ARRENDAMIENTOS</v>
          </cell>
          <cell r="C288">
            <v>-79.754000000000005</v>
          </cell>
          <cell r="D288">
            <v>79.754000000000005</v>
          </cell>
          <cell r="E288">
            <v>188.22300000000001</v>
          </cell>
          <cell r="F288">
            <v>-188.22300000000001</v>
          </cell>
          <cell r="I288">
            <v>-108.46900000000001</v>
          </cell>
        </row>
        <row r="289">
          <cell r="A289">
            <v>24360601</v>
          </cell>
          <cell r="B289" t="str">
            <v>ARRENDAMIENTO DE BIENES INMUEBLES</v>
          </cell>
          <cell r="C289">
            <v>-79.754000000000005</v>
          </cell>
          <cell r="D289">
            <v>79.754000000000005</v>
          </cell>
          <cell r="E289">
            <v>188.22300000000001</v>
          </cell>
          <cell r="F289">
            <v>-188.22300000000001</v>
          </cell>
          <cell r="I289">
            <v>-108.46900000000001</v>
          </cell>
        </row>
        <row r="290">
          <cell r="A290">
            <v>24360602</v>
          </cell>
          <cell r="B290" t="str">
            <v>ARRENDAMIENTO DE BIENES MUEBLES</v>
          </cell>
          <cell r="C290">
            <v>0</v>
          </cell>
          <cell r="D290">
            <v>0</v>
          </cell>
          <cell r="E290">
            <v>0</v>
          </cell>
          <cell r="F290">
            <v>0</v>
          </cell>
          <cell r="I290">
            <v>0</v>
          </cell>
        </row>
        <row r="291">
          <cell r="A291">
            <v>243607</v>
          </cell>
          <cell r="B291" t="str">
            <v>RENDIMIENTOS FINANCIEROS</v>
          </cell>
          <cell r="C291">
            <v>0</v>
          </cell>
          <cell r="D291">
            <v>0</v>
          </cell>
          <cell r="E291">
            <v>0</v>
          </cell>
          <cell r="F291">
            <v>0</v>
          </cell>
          <cell r="I291">
            <v>0</v>
          </cell>
        </row>
        <row r="292">
          <cell r="A292">
            <v>243608</v>
          </cell>
          <cell r="B292" t="str">
            <v>COMPRAS</v>
          </cell>
          <cell r="C292">
            <v>-46466.125999999997</v>
          </cell>
          <cell r="D292">
            <v>46466.125999999997</v>
          </cell>
          <cell r="E292">
            <v>46722.336000000003</v>
          </cell>
          <cell r="F292">
            <v>-46722.336000000003</v>
          </cell>
          <cell r="I292">
            <v>-256.2100000000064</v>
          </cell>
        </row>
        <row r="293">
          <cell r="A293">
            <v>24360801</v>
          </cell>
          <cell r="B293" t="str">
            <v>BIENES MATERIALES Y EQUIPOS</v>
          </cell>
          <cell r="C293">
            <v>-46445.309000000001</v>
          </cell>
          <cell r="D293">
            <v>46445.309000000001</v>
          </cell>
          <cell r="E293">
            <v>46701.648999999998</v>
          </cell>
          <cell r="F293">
            <v>-46701.648999999998</v>
          </cell>
          <cell r="I293">
            <v>-256.33999999999651</v>
          </cell>
        </row>
        <row r="294">
          <cell r="A294">
            <v>24360802</v>
          </cell>
          <cell r="B294" t="str">
            <v>COMBUSTIBLES Y LUBRICANTES</v>
          </cell>
          <cell r="C294">
            <v>-20.817</v>
          </cell>
          <cell r="D294">
            <v>20.817</v>
          </cell>
          <cell r="E294">
            <v>20.687000000000001</v>
          </cell>
          <cell r="F294">
            <v>-20.687000000000001</v>
          </cell>
          <cell r="I294">
            <v>0.12999999999999901</v>
          </cell>
        </row>
        <row r="295">
          <cell r="A295">
            <v>24360803</v>
          </cell>
          <cell r="B295" t="str">
            <v>VEHICULOS Y BIENES RAICES</v>
          </cell>
          <cell r="C295">
            <v>0</v>
          </cell>
          <cell r="D295">
            <v>0</v>
          </cell>
          <cell r="E295">
            <v>0</v>
          </cell>
          <cell r="F295">
            <v>0</v>
          </cell>
          <cell r="I295">
            <v>0</v>
          </cell>
        </row>
        <row r="296">
          <cell r="A296">
            <v>243610</v>
          </cell>
          <cell r="B296" t="str">
            <v>PAGOS AL EXTERIOR</v>
          </cell>
          <cell r="C296">
            <v>0</v>
          </cell>
          <cell r="D296">
            <v>0</v>
          </cell>
          <cell r="E296">
            <v>0</v>
          </cell>
          <cell r="F296">
            <v>0</v>
          </cell>
          <cell r="I296">
            <v>0</v>
          </cell>
        </row>
        <row r="297">
          <cell r="A297">
            <v>24361002</v>
          </cell>
          <cell r="B297" t="str">
            <v>RENTA POR PAGOS A EXTRANJEROS</v>
          </cell>
          <cell r="C297">
            <v>0</v>
          </cell>
          <cell r="D297">
            <v>0</v>
          </cell>
          <cell r="E297">
            <v>0</v>
          </cell>
          <cell r="F297">
            <v>0</v>
          </cell>
          <cell r="I297">
            <v>0</v>
          </cell>
        </row>
        <row r="298">
          <cell r="A298">
            <v>243625</v>
          </cell>
          <cell r="B298" t="str">
            <v>IVA RETENIDO POR CONSIGNAR</v>
          </cell>
          <cell r="C298">
            <v>-289042.88400000002</v>
          </cell>
          <cell r="D298">
            <v>289042.88400000002</v>
          </cell>
          <cell r="E298">
            <v>302609.47100000002</v>
          </cell>
          <cell r="F298">
            <v>-302609.47100000002</v>
          </cell>
          <cell r="I298">
            <v>-13566.587</v>
          </cell>
        </row>
        <row r="299">
          <cell r="A299">
            <v>24362501</v>
          </cell>
          <cell r="B299" t="str">
            <v>IVA POR COMPRAS RETENIDO AL REGIMEN COMU</v>
          </cell>
          <cell r="C299">
            <v>-57325.732000000004</v>
          </cell>
          <cell r="D299">
            <v>57325.732000000004</v>
          </cell>
          <cell r="E299">
            <v>38007.902000000002</v>
          </cell>
          <cell r="F299">
            <v>-38007.902000000002</v>
          </cell>
          <cell r="I299">
            <v>19317.830000000002</v>
          </cell>
        </row>
        <row r="300">
          <cell r="A300">
            <v>24362502</v>
          </cell>
          <cell r="B300" t="str">
            <v>IVA POR SERVICIOS RETENIDO AL REGIMEN CO</v>
          </cell>
          <cell r="C300">
            <v>-220810.06099999999</v>
          </cell>
          <cell r="D300">
            <v>220810.06099999999</v>
          </cell>
          <cell r="E300">
            <v>257668.43100000001</v>
          </cell>
          <cell r="F300">
            <v>-257668.43100000001</v>
          </cell>
          <cell r="I300">
            <v>-36858.370000000024</v>
          </cell>
        </row>
        <row r="301">
          <cell r="A301">
            <v>24362503</v>
          </cell>
          <cell r="B301" t="str">
            <v>RETENCION IVA AL REGIMEN SIMPLIFICADO</v>
          </cell>
          <cell r="C301">
            <v>-10907.091</v>
          </cell>
          <cell r="D301">
            <v>10907.091</v>
          </cell>
          <cell r="E301">
            <v>6933.1379999999999</v>
          </cell>
          <cell r="F301">
            <v>-6933.1379999999999</v>
          </cell>
          <cell r="I301">
            <v>3973.9530000000004</v>
          </cell>
        </row>
        <row r="302">
          <cell r="A302">
            <v>243627</v>
          </cell>
          <cell r="B302" t="str">
            <v>RETENCION ICA POR SERVICIOS</v>
          </cell>
          <cell r="C302">
            <v>-49006.98</v>
          </cell>
          <cell r="D302">
            <v>49006.98</v>
          </cell>
          <cell r="E302">
            <v>30195.985000000001</v>
          </cell>
          <cell r="F302">
            <v>-30195.985000000001</v>
          </cell>
          <cell r="I302">
            <v>18810.995000000003</v>
          </cell>
        </row>
        <row r="303">
          <cell r="A303">
            <v>243628</v>
          </cell>
          <cell r="B303" t="str">
            <v>RETENCION ICA POR COMPRAS</v>
          </cell>
          <cell r="C303">
            <v>-3840.8609999999999</v>
          </cell>
          <cell r="D303">
            <v>3840.8609999999999</v>
          </cell>
          <cell r="E303">
            <v>2131.84</v>
          </cell>
          <cell r="F303">
            <v>-2131.84</v>
          </cell>
          <cell r="I303">
            <v>1709.0209999999997</v>
          </cell>
        </row>
        <row r="304">
          <cell r="A304">
            <v>243690</v>
          </cell>
          <cell r="B304" t="str">
            <v>OTRAS RETENCIONES</v>
          </cell>
          <cell r="C304">
            <v>0</v>
          </cell>
          <cell r="D304">
            <v>0</v>
          </cell>
          <cell r="E304">
            <v>0</v>
          </cell>
          <cell r="F304">
            <v>0</v>
          </cell>
          <cell r="I304">
            <v>0</v>
          </cell>
        </row>
        <row r="305">
          <cell r="A305">
            <v>24369001</v>
          </cell>
          <cell r="B305" t="str">
            <v>RETENCION A OTROS PAGOS NO CLASIFICADOS</v>
          </cell>
          <cell r="C305">
            <v>0</v>
          </cell>
          <cell r="D305">
            <v>0</v>
          </cell>
          <cell r="E305">
            <v>0</v>
          </cell>
          <cell r="F305">
            <v>0</v>
          </cell>
          <cell r="I305">
            <v>0</v>
          </cell>
        </row>
        <row r="306">
          <cell r="A306">
            <v>243695</v>
          </cell>
          <cell r="B306" t="str">
            <v>AUTORRETENCIONES</v>
          </cell>
          <cell r="C306">
            <v>-349531.94823000004</v>
          </cell>
          <cell r="D306">
            <v>349531.94823000004</v>
          </cell>
          <cell r="E306">
            <v>369050.23629999999</v>
          </cell>
          <cell r="F306">
            <v>-369050.23629999999</v>
          </cell>
          <cell r="I306">
            <v>-19518.288069999951</v>
          </cell>
        </row>
        <row r="307">
          <cell r="A307">
            <v>24369501</v>
          </cell>
          <cell r="B307" t="str">
            <v>AUTORRETENCIONES POR VENTAS</v>
          </cell>
          <cell r="C307">
            <v>-240797.30722999998</v>
          </cell>
          <cell r="D307">
            <v>240797.30722999998</v>
          </cell>
          <cell r="E307">
            <v>250175.18430000002</v>
          </cell>
          <cell r="F307">
            <v>-250175.18430000002</v>
          </cell>
          <cell r="I307">
            <v>-9377.8770700000459</v>
          </cell>
        </row>
        <row r="308">
          <cell r="A308">
            <v>24369502</v>
          </cell>
          <cell r="B308" t="str">
            <v>AUTORRETENCIONES POR SERVICIOS</v>
          </cell>
          <cell r="C308">
            <v>-108734.641</v>
          </cell>
          <cell r="D308">
            <v>108734.641</v>
          </cell>
          <cell r="E308">
            <v>118875.052</v>
          </cell>
          <cell r="F308">
            <v>-118875.052</v>
          </cell>
          <cell r="I308">
            <v>-10140.410999999993</v>
          </cell>
        </row>
        <row r="309">
          <cell r="A309">
            <v>24369503</v>
          </cell>
          <cell r="B309" t="str">
            <v>AUTORRETENCIONES POR RENDIMIENTOS FINANC</v>
          </cell>
          <cell r="C309">
            <v>0</v>
          </cell>
          <cell r="D309">
            <v>0</v>
          </cell>
          <cell r="E309">
            <v>0</v>
          </cell>
          <cell r="F309">
            <v>0</v>
          </cell>
          <cell r="I309">
            <v>0</v>
          </cell>
        </row>
        <row r="310">
          <cell r="A310">
            <v>243697</v>
          </cell>
          <cell r="B310" t="str">
            <v>PAGO DE RETENCION EN LA FUENTE</v>
          </cell>
          <cell r="C310">
            <v>0</v>
          </cell>
          <cell r="D310">
            <v>922194</v>
          </cell>
          <cell r="E310">
            <v>922194</v>
          </cell>
          <cell r="F310">
            <v>0</v>
          </cell>
          <cell r="I310">
            <v>0</v>
          </cell>
        </row>
        <row r="311">
          <cell r="A311">
            <v>243698</v>
          </cell>
          <cell r="B311" t="str">
            <v>IMPUESTO DE TIMBRE</v>
          </cell>
          <cell r="C311">
            <v>0</v>
          </cell>
          <cell r="D311">
            <v>0</v>
          </cell>
          <cell r="E311">
            <v>0</v>
          </cell>
          <cell r="F311">
            <v>0</v>
          </cell>
          <cell r="I311">
            <v>0</v>
          </cell>
        </row>
        <row r="312">
          <cell r="A312">
            <v>243699</v>
          </cell>
          <cell r="B312" t="str">
            <v>PAGO DE RETENCION ICA</v>
          </cell>
          <cell r="C312">
            <v>0</v>
          </cell>
          <cell r="D312">
            <v>52848.582000000002</v>
          </cell>
          <cell r="E312">
            <v>52848.582000000002</v>
          </cell>
          <cell r="F312">
            <v>0</v>
          </cell>
          <cell r="I312">
            <v>0</v>
          </cell>
        </row>
        <row r="313">
          <cell r="A313">
            <v>2440</v>
          </cell>
          <cell r="B313" t="str">
            <v>IMPUESTOS CONTRIBUCIONES Y TASAS POR PAG</v>
          </cell>
          <cell r="C313">
            <v>-1253270.6059999999</v>
          </cell>
          <cell r="D313">
            <v>0</v>
          </cell>
          <cell r="E313">
            <v>0</v>
          </cell>
          <cell r="F313">
            <v>-1253270.6059999999</v>
          </cell>
          <cell r="I313">
            <v>0</v>
          </cell>
        </row>
        <row r="314">
          <cell r="A314">
            <v>244001</v>
          </cell>
          <cell r="B314" t="str">
            <v>RENTA Y COMPLEMENTARIOS</v>
          </cell>
          <cell r="C314">
            <v>0</v>
          </cell>
          <cell r="D314">
            <v>0</v>
          </cell>
          <cell r="E314">
            <v>0</v>
          </cell>
          <cell r="F314">
            <v>0</v>
          </cell>
          <cell r="I314">
            <v>0</v>
          </cell>
        </row>
        <row r="315">
          <cell r="A315">
            <v>244004</v>
          </cell>
          <cell r="B315" t="str">
            <v>INDUSTRIA Y COMERCIO</v>
          </cell>
          <cell r="C315">
            <v>-24555.062000000002</v>
          </cell>
          <cell r="D315">
            <v>0</v>
          </cell>
          <cell r="E315">
            <v>0</v>
          </cell>
          <cell r="F315">
            <v>-24555.062000000002</v>
          </cell>
          <cell r="I315">
            <v>0</v>
          </cell>
        </row>
        <row r="316">
          <cell r="A316">
            <v>244022</v>
          </cell>
          <cell r="B316" t="str">
            <v>IMPUESTO AL PATRIMONIO</v>
          </cell>
          <cell r="C316">
            <v>-1228715.544</v>
          </cell>
          <cell r="D316">
            <v>0</v>
          </cell>
          <cell r="E316">
            <v>0</v>
          </cell>
          <cell r="F316">
            <v>-1228715.544</v>
          </cell>
          <cell r="I316">
            <v>0</v>
          </cell>
        </row>
        <row r="317">
          <cell r="A317">
            <v>2445</v>
          </cell>
          <cell r="B317" t="str">
            <v>IMPUESTOS AL VALOR AGREGADO</v>
          </cell>
          <cell r="C317">
            <v>-193280.23903</v>
          </cell>
          <cell r="D317">
            <v>499088.02899999998</v>
          </cell>
          <cell r="E317">
            <v>439902.08600000001</v>
          </cell>
          <cell r="F317">
            <v>-134094.29603</v>
          </cell>
          <cell r="I317">
            <v>59185.94299999997</v>
          </cell>
        </row>
        <row r="318">
          <cell r="A318">
            <v>244501</v>
          </cell>
          <cell r="B318" t="str">
            <v>VENTA DE BIENES</v>
          </cell>
          <cell r="C318">
            <v>-57640.423999999999</v>
          </cell>
          <cell r="D318">
            <v>57652.423999999999</v>
          </cell>
          <cell r="E318">
            <v>21946.11</v>
          </cell>
          <cell r="F318">
            <v>-21934.11</v>
          </cell>
          <cell r="I318">
            <v>35706.313999999998</v>
          </cell>
        </row>
        <row r="319">
          <cell r="A319">
            <v>244502</v>
          </cell>
          <cell r="B319" t="str">
            <v>VENTA DE SERVICIOS</v>
          </cell>
          <cell r="C319">
            <v>-201334.88602999999</v>
          </cell>
          <cell r="D319">
            <v>202123.715</v>
          </cell>
          <cell r="E319">
            <v>158980.905</v>
          </cell>
          <cell r="F319">
            <v>-158192.07603</v>
          </cell>
          <cell r="I319">
            <v>43142.81</v>
          </cell>
        </row>
        <row r="320">
          <cell r="A320">
            <v>244505</v>
          </cell>
          <cell r="B320" t="str">
            <v>COMPRA DE BIENES (DB)</v>
          </cell>
          <cell r="C320">
            <v>65695.070999999996</v>
          </cell>
          <cell r="D320">
            <v>46031.89</v>
          </cell>
          <cell r="E320">
            <v>65695.070999999996</v>
          </cell>
          <cell r="F320">
            <v>46031.89</v>
          </cell>
          <cell r="I320">
            <v>-19663.180999999997</v>
          </cell>
        </row>
        <row r="321">
          <cell r="A321">
            <v>244597</v>
          </cell>
          <cell r="B321" t="str">
            <v>PAGO DE RETENCION DE IVA</v>
          </cell>
          <cell r="C321">
            <v>0</v>
          </cell>
          <cell r="D321">
            <v>193280</v>
          </cell>
          <cell r="E321">
            <v>193280</v>
          </cell>
          <cell r="F321">
            <v>0</v>
          </cell>
          <cell r="I321">
            <v>0</v>
          </cell>
        </row>
        <row r="322">
          <cell r="A322">
            <v>2450</v>
          </cell>
          <cell r="B322" t="str">
            <v>AVANCES Y ANTICIPOS RECIBIDOS</v>
          </cell>
          <cell r="C322">
            <v>0</v>
          </cell>
          <cell r="D322">
            <v>0</v>
          </cell>
          <cell r="E322">
            <v>0</v>
          </cell>
          <cell r="F322">
            <v>0</v>
          </cell>
          <cell r="I322">
            <v>0</v>
          </cell>
        </row>
        <row r="323">
          <cell r="A323">
            <v>245003</v>
          </cell>
          <cell r="B323" t="str">
            <v>ANTICIPOS SOBRE CONVENIOS Y ACUERDOS</v>
          </cell>
          <cell r="C323">
            <v>0</v>
          </cell>
          <cell r="D323">
            <v>0</v>
          </cell>
          <cell r="E323">
            <v>0</v>
          </cell>
          <cell r="F323">
            <v>0</v>
          </cell>
          <cell r="I323">
            <v>0</v>
          </cell>
        </row>
        <row r="324">
          <cell r="A324">
            <v>2453</v>
          </cell>
          <cell r="B324" t="str">
            <v>RECURSOS RECIBIDOS</v>
          </cell>
          <cell r="C324">
            <v>-160648.92942</v>
          </cell>
          <cell r="D324">
            <v>13.1858</v>
          </cell>
          <cell r="E324">
            <v>17.585799999999999</v>
          </cell>
          <cell r="F324">
            <v>-160653.32941999999</v>
          </cell>
          <cell r="I324">
            <v>-4.3999999999999986</v>
          </cell>
        </row>
        <row r="325">
          <cell r="A325">
            <v>245301</v>
          </cell>
          <cell r="B325" t="str">
            <v>EN ADMINISTRACION</v>
          </cell>
          <cell r="C325">
            <v>-160648.92942</v>
          </cell>
          <cell r="D325">
            <v>13.1858</v>
          </cell>
          <cell r="E325">
            <v>17.585799999999999</v>
          </cell>
          <cell r="F325">
            <v>-160653.32941999999</v>
          </cell>
          <cell r="I325">
            <v>-4.3999999999999986</v>
          </cell>
        </row>
        <row r="326">
          <cell r="A326">
            <v>24530101</v>
          </cell>
          <cell r="B326" t="str">
            <v>APORTES NACIONALES</v>
          </cell>
          <cell r="C326">
            <v>-160648.92942</v>
          </cell>
          <cell r="D326">
            <v>13.1858</v>
          </cell>
          <cell r="E326">
            <v>17.585799999999999</v>
          </cell>
          <cell r="F326">
            <v>-160653.32941999999</v>
          </cell>
          <cell r="I326">
            <v>-4.3999999999999986</v>
          </cell>
        </row>
        <row r="327">
          <cell r="A327">
            <v>25</v>
          </cell>
          <cell r="B327" t="str">
            <v>OBLIGACIONES LABORALES Y DE SEGURIDAD SO</v>
          </cell>
          <cell r="C327">
            <v>-1650807.5819999999</v>
          </cell>
          <cell r="D327">
            <v>1700589.291</v>
          </cell>
          <cell r="E327">
            <v>1616539.9979999999</v>
          </cell>
          <cell r="F327">
            <v>-1566758.2890000001</v>
          </cell>
          <cell r="I327">
            <v>84049.293000000063</v>
          </cell>
        </row>
        <row r="328">
          <cell r="A328">
            <v>2505</v>
          </cell>
          <cell r="B328" t="str">
            <v>SALARIOS Y PRESTACIONES SOCIALES</v>
          </cell>
          <cell r="C328">
            <v>-1650807.5819999999</v>
          </cell>
          <cell r="D328">
            <v>805638.48300000001</v>
          </cell>
          <cell r="E328">
            <v>721589.19</v>
          </cell>
          <cell r="F328">
            <v>-1566758.2890000001</v>
          </cell>
          <cell r="I328">
            <v>84049.293000000063</v>
          </cell>
        </row>
        <row r="329">
          <cell r="A329">
            <v>250501</v>
          </cell>
          <cell r="B329" t="str">
            <v>NOMINA POR PAGAR</v>
          </cell>
          <cell r="C329">
            <v>0</v>
          </cell>
          <cell r="D329">
            <v>721589.19</v>
          </cell>
          <cell r="E329">
            <v>721589.19</v>
          </cell>
          <cell r="F329">
            <v>0</v>
          </cell>
          <cell r="I329">
            <v>0</v>
          </cell>
        </row>
        <row r="330">
          <cell r="A330">
            <v>250502</v>
          </cell>
          <cell r="B330" t="str">
            <v>CESANTIAS</v>
          </cell>
          <cell r="C330">
            <v>-1232364.4950000001</v>
          </cell>
          <cell r="D330">
            <v>23810.823</v>
          </cell>
          <cell r="E330">
            <v>0</v>
          </cell>
          <cell r="F330">
            <v>0</v>
          </cell>
          <cell r="I330">
            <v>23810.823</v>
          </cell>
        </row>
        <row r="331">
          <cell r="A331">
            <v>250503</v>
          </cell>
          <cell r="B331" t="str">
            <v>INTERESES SOBRE CESANTIAS</v>
          </cell>
          <cell r="C331">
            <v>0</v>
          </cell>
          <cell r="D331">
            <v>0</v>
          </cell>
          <cell r="E331">
            <v>0</v>
          </cell>
          <cell r="F331">
            <v>0</v>
          </cell>
          <cell r="I331">
            <v>0</v>
          </cell>
        </row>
        <row r="332">
          <cell r="A332">
            <v>250504</v>
          </cell>
          <cell r="B332" t="str">
            <v>VACACIONES</v>
          </cell>
          <cell r="C332">
            <v>-140849.99400000001</v>
          </cell>
          <cell r="D332">
            <v>10197.833000000001</v>
          </cell>
          <cell r="E332">
            <v>0</v>
          </cell>
          <cell r="F332">
            <v>-130652.16099999999</v>
          </cell>
          <cell r="I332">
            <v>10197.833000000001</v>
          </cell>
        </row>
        <row r="333">
          <cell r="A333">
            <v>250505</v>
          </cell>
          <cell r="B333" t="str">
            <v>PRIMA DE VACACIONES</v>
          </cell>
          <cell r="C333">
            <v>-140849.99400000001</v>
          </cell>
          <cell r="D333">
            <v>10197.833000000001</v>
          </cell>
          <cell r="E333">
            <v>0</v>
          </cell>
          <cell r="F333">
            <v>-130652.16099999999</v>
          </cell>
          <cell r="I333">
            <v>10197.833000000001</v>
          </cell>
        </row>
        <row r="334">
          <cell r="A334">
            <v>250515</v>
          </cell>
          <cell r="B334" t="str">
            <v>OTRAS PRIMAS - ANTIGUEDAD</v>
          </cell>
          <cell r="C334">
            <v>-136743.09899999999</v>
          </cell>
          <cell r="D334">
            <v>39842.803999999996</v>
          </cell>
          <cell r="E334">
            <v>0</v>
          </cell>
          <cell r="F334">
            <v>-96900.294999999998</v>
          </cell>
          <cell r="I334">
            <v>39842.803999999996</v>
          </cell>
        </row>
        <row r="335">
          <cell r="A335" t="str">
            <v>250502-1</v>
          </cell>
          <cell r="B335" t="str">
            <v>CESANTIAS  L-P</v>
          </cell>
          <cell r="C335">
            <v>0</v>
          </cell>
          <cell r="D335">
            <v>0</v>
          </cell>
          <cell r="E335">
            <v>0</v>
          </cell>
          <cell r="F335">
            <v>1208553.672</v>
          </cell>
          <cell r="I335">
            <v>0</v>
          </cell>
        </row>
        <row r="336">
          <cell r="A336">
            <v>2510</v>
          </cell>
          <cell r="B336" t="str">
            <v>PENSIONES Y PRESTACIONES ECONOMICAS POR PAGAR</v>
          </cell>
          <cell r="C336">
            <v>0</v>
          </cell>
          <cell r="D336">
            <v>894950.80799999996</v>
          </cell>
          <cell r="E336">
            <v>894950.80799999996</v>
          </cell>
          <cell r="F336">
            <v>0</v>
          </cell>
          <cell r="I336">
            <v>0</v>
          </cell>
        </row>
        <row r="337">
          <cell r="A337">
            <v>251001</v>
          </cell>
          <cell r="B337" t="str">
            <v>PENSIONES DE JUBILACION PATRONALES</v>
          </cell>
          <cell r="C337">
            <v>0</v>
          </cell>
          <cell r="D337">
            <v>894950.80799999996</v>
          </cell>
          <cell r="E337">
            <v>894950.80799999996</v>
          </cell>
          <cell r="F337">
            <v>0</v>
          </cell>
          <cell r="I337">
            <v>0</v>
          </cell>
        </row>
        <row r="338">
          <cell r="A338">
            <v>27</v>
          </cell>
          <cell r="B338" t="str">
            <v>PASIVOS ESTIMADOS</v>
          </cell>
          <cell r="C338">
            <v>-158832081.60977</v>
          </cell>
          <cell r="D338">
            <v>4449848.58134</v>
          </cell>
          <cell r="E338">
            <v>13635644.314040001</v>
          </cell>
          <cell r="F338">
            <v>-168017877.34246999</v>
          </cell>
          <cell r="I338">
            <v>-9185795.7327000014</v>
          </cell>
        </row>
        <row r="339">
          <cell r="A339">
            <v>2705</v>
          </cell>
          <cell r="B339" t="str">
            <v>PROVISION PARA OBLIGACIONES FISCALES</v>
          </cell>
          <cell r="C339">
            <v>-3714658.9259899999</v>
          </cell>
          <cell r="D339">
            <v>2638993.7763400003</v>
          </cell>
          <cell r="E339">
            <v>373365.17254</v>
          </cell>
          <cell r="F339">
            <v>-1449030.32219</v>
          </cell>
          <cell r="I339">
            <v>2265628.6038000002</v>
          </cell>
        </row>
        <row r="340">
          <cell r="A340">
            <v>270501</v>
          </cell>
          <cell r="B340" t="str">
            <v>IMPUESTO DE RENTA Y COMPLEMENTARIOS</v>
          </cell>
          <cell r="C340">
            <v>-2197364.72089</v>
          </cell>
          <cell r="D340">
            <v>2197364.72089</v>
          </cell>
          <cell r="E340">
            <v>373365.17254</v>
          </cell>
          <cell r="F340">
            <v>-373365.17254</v>
          </cell>
          <cell r="I340">
            <v>1823999.5483500001</v>
          </cell>
        </row>
        <row r="341">
          <cell r="A341">
            <v>270502</v>
          </cell>
          <cell r="B341" t="str">
            <v>IMPUESTO DE INDUSTRIA Y COMERCIO</v>
          </cell>
          <cell r="C341">
            <v>-1517294.2050999999</v>
          </cell>
          <cell r="D341">
            <v>441629.05544999999</v>
          </cell>
          <cell r="E341">
            <v>0</v>
          </cell>
          <cell r="F341">
            <v>-1075665.14965</v>
          </cell>
          <cell r="I341">
            <v>441629.05544999999</v>
          </cell>
        </row>
        <row r="342">
          <cell r="A342">
            <v>270590</v>
          </cell>
          <cell r="B342" t="str">
            <v>OTRAS PROVISIONES PARA OBLIGACIONES FISC</v>
          </cell>
          <cell r="C342">
            <v>0</v>
          </cell>
          <cell r="D342">
            <v>0</v>
          </cell>
          <cell r="E342">
            <v>0</v>
          </cell>
          <cell r="F342">
            <v>0</v>
          </cell>
          <cell r="I342">
            <v>0</v>
          </cell>
        </row>
        <row r="343">
          <cell r="A343">
            <v>2710</v>
          </cell>
          <cell r="B343" t="str">
            <v>PROVISION PARA CONTINGENCIAS</v>
          </cell>
          <cell r="C343">
            <v>-18333512.15078</v>
          </cell>
          <cell r="D343">
            <v>359786.462</v>
          </cell>
          <cell r="E343">
            <v>9183311.6714999992</v>
          </cell>
          <cell r="F343">
            <v>-27157037.36028</v>
          </cell>
          <cell r="I343">
            <v>-8823525.2094999999</v>
          </cell>
        </row>
        <row r="344">
          <cell r="A344">
            <v>271005</v>
          </cell>
          <cell r="B344" t="str">
            <v>LITIGIOS O DEMANDAS</v>
          </cell>
          <cell r="C344">
            <v>-18333512.15078</v>
          </cell>
          <cell r="D344">
            <v>359786.462</v>
          </cell>
          <cell r="E344">
            <v>9183311.6714999992</v>
          </cell>
          <cell r="F344">
            <v>-27157037.36028</v>
          </cell>
          <cell r="I344">
            <v>-8823525.2094999999</v>
          </cell>
        </row>
        <row r="345">
          <cell r="A345">
            <v>2715</v>
          </cell>
          <cell r="B345" t="str">
            <v>PROVISION PARA PRESTACIONES SOCIALES</v>
          </cell>
          <cell r="C345">
            <v>-3515042.8489999999</v>
          </cell>
          <cell r="D345">
            <v>97900.771999999997</v>
          </cell>
          <cell r="E345">
            <v>1010337.3810000001</v>
          </cell>
          <cell r="F345">
            <v>-4427479.4579999996</v>
          </cell>
          <cell r="I345">
            <v>-912436.60900000005</v>
          </cell>
        </row>
        <row r="346">
          <cell r="A346">
            <v>271501</v>
          </cell>
          <cell r="B346" t="str">
            <v>CESANTIAS</v>
          </cell>
          <cell r="C346">
            <v>-1241134.6299999999</v>
          </cell>
          <cell r="D346">
            <v>0</v>
          </cell>
          <cell r="E346">
            <v>242480.973</v>
          </cell>
          <cell r="F346">
            <v>-1483615.6029999999</v>
          </cell>
          <cell r="I346">
            <v>-242480.973</v>
          </cell>
        </row>
        <row r="347">
          <cell r="A347">
            <v>271502</v>
          </cell>
          <cell r="B347" t="str">
            <v>INTERESES SOBRE CESANTIAS</v>
          </cell>
          <cell r="C347">
            <v>-324327.92599999998</v>
          </cell>
          <cell r="D347">
            <v>0</v>
          </cell>
          <cell r="E347">
            <v>64661.595999999998</v>
          </cell>
          <cell r="F347">
            <v>-388989.522</v>
          </cell>
          <cell r="I347">
            <v>-64661.595999999998</v>
          </cell>
        </row>
        <row r="348">
          <cell r="A348">
            <v>271503</v>
          </cell>
          <cell r="B348" t="str">
            <v>VACACIONES</v>
          </cell>
          <cell r="C348">
            <v>-387448.41600000003</v>
          </cell>
          <cell r="D348">
            <v>15182.099</v>
          </cell>
          <cell r="E348">
            <v>96992.385999999999</v>
          </cell>
          <cell r="F348">
            <v>-469258.70299999998</v>
          </cell>
          <cell r="I348">
            <v>-81810.286999999997</v>
          </cell>
        </row>
        <row r="349">
          <cell r="A349">
            <v>271504</v>
          </cell>
          <cell r="B349" t="str">
            <v>PRIMA DE SERVICIOS</v>
          </cell>
          <cell r="C349">
            <v>-374412.17800000001</v>
          </cell>
          <cell r="D349">
            <v>0</v>
          </cell>
          <cell r="E349">
            <v>169736.68</v>
          </cell>
          <cell r="F349">
            <v>-544148.85800000001</v>
          </cell>
          <cell r="I349">
            <v>-169736.68</v>
          </cell>
        </row>
        <row r="350">
          <cell r="A350">
            <v>271506</v>
          </cell>
          <cell r="B350" t="str">
            <v>PRIMA DE VACACIONES</v>
          </cell>
          <cell r="C350">
            <v>-396971.16499999998</v>
          </cell>
          <cell r="D350">
            <v>15182.099</v>
          </cell>
          <cell r="E350">
            <v>96992.385999999999</v>
          </cell>
          <cell r="F350">
            <v>-478781.45199999999</v>
          </cell>
          <cell r="I350">
            <v>-81810.286999999997</v>
          </cell>
        </row>
        <row r="351">
          <cell r="A351">
            <v>271512</v>
          </cell>
          <cell r="B351" t="str">
            <v>OTRAS PRIMAS</v>
          </cell>
          <cell r="C351">
            <v>-790748.53399999999</v>
          </cell>
          <cell r="D351">
            <v>67536.573999999993</v>
          </cell>
          <cell r="E351">
            <v>339473.36</v>
          </cell>
          <cell r="F351">
            <v>-1062685.32</v>
          </cell>
          <cell r="I351">
            <v>-271936.78599999996</v>
          </cell>
        </row>
        <row r="352">
          <cell r="A352">
            <v>27151201</v>
          </cell>
          <cell r="B352" t="str">
            <v>PRIMA EXTRALEGAL</v>
          </cell>
          <cell r="C352">
            <v>-60908.735000000001</v>
          </cell>
          <cell r="D352">
            <v>0</v>
          </cell>
          <cell r="E352">
            <v>169736.68</v>
          </cell>
          <cell r="F352">
            <v>-230645.41500000001</v>
          </cell>
          <cell r="I352">
            <v>-169736.68</v>
          </cell>
        </row>
        <row r="353">
          <cell r="A353">
            <v>27151202</v>
          </cell>
          <cell r="B353" t="str">
            <v>PRIMA DE ANTIGUEDAD</v>
          </cell>
          <cell r="C353">
            <v>-729839.799</v>
          </cell>
          <cell r="D353">
            <v>67536.573999999993</v>
          </cell>
          <cell r="E353">
            <v>169736.68</v>
          </cell>
          <cell r="F353">
            <v>-832039.90500000003</v>
          </cell>
          <cell r="I353">
            <v>-102200.106</v>
          </cell>
        </row>
        <row r="354">
          <cell r="A354">
            <v>2720</v>
          </cell>
          <cell r="B354" t="str">
            <v>PROVISION PARA PENSIONES</v>
          </cell>
          <cell r="C354">
            <v>-133268867.684</v>
          </cell>
          <cell r="D354">
            <v>1353167.571</v>
          </cell>
          <cell r="E354">
            <v>3068630.0890000002</v>
          </cell>
          <cell r="F354">
            <v>-134984330.20199999</v>
          </cell>
          <cell r="I354">
            <v>-1715462.5180000002</v>
          </cell>
        </row>
        <row r="355">
          <cell r="A355">
            <v>272003</v>
          </cell>
          <cell r="B355" t="str">
            <v>CALCULO ACTUARIAL DE PENSIONES ACTUALES</v>
          </cell>
          <cell r="C355">
            <v>-151653245.252</v>
          </cell>
          <cell r="D355">
            <v>1353167.571</v>
          </cell>
          <cell r="E355">
            <v>4567.16</v>
          </cell>
          <cell r="F355">
            <v>-150304644.84099999</v>
          </cell>
          <cell r="I355">
            <v>1348600.4110000001</v>
          </cell>
        </row>
        <row r="356">
          <cell r="A356">
            <v>272004</v>
          </cell>
          <cell r="B356" t="str">
            <v>PENSIONES ACTUALES POR AMORTIZAR (DB)</v>
          </cell>
          <cell r="C356">
            <v>18384377.568</v>
          </cell>
          <cell r="D356">
            <v>0</v>
          </cell>
          <cell r="E356">
            <v>3064062.929</v>
          </cell>
          <cell r="F356">
            <v>15320314.639</v>
          </cell>
          <cell r="I356">
            <v>-3064062.929</v>
          </cell>
        </row>
        <row r="357">
          <cell r="A357">
            <v>272006</v>
          </cell>
          <cell r="B357" t="str">
            <v>FUTURAS PENSIONES POR AMORTIZAR (DB)</v>
          </cell>
          <cell r="C357">
            <v>0</v>
          </cell>
          <cell r="D357">
            <v>0</v>
          </cell>
          <cell r="E357">
            <v>0</v>
          </cell>
          <cell r="F357">
            <v>0</v>
          </cell>
          <cell r="I357">
            <v>0</v>
          </cell>
        </row>
        <row r="358">
          <cell r="A358">
            <v>29</v>
          </cell>
          <cell r="B358" t="str">
            <v>OTROS PASIVOS</v>
          </cell>
          <cell r="C358">
            <v>-16222009.75375</v>
          </cell>
          <cell r="D358">
            <v>10419480.966</v>
          </cell>
          <cell r="E358">
            <v>10291879.751</v>
          </cell>
          <cell r="F358">
            <v>-16094408.53875</v>
          </cell>
          <cell r="I358">
            <v>127601.21499999985</v>
          </cell>
        </row>
        <row r="359">
          <cell r="A359">
            <v>2905</v>
          </cell>
          <cell r="B359" t="str">
            <v>RECAUDOS A FAVOR DE TERCEROS</v>
          </cell>
          <cell r="C359">
            <v>-5774583.2687499998</v>
          </cell>
          <cell r="D359">
            <v>10213966.608999999</v>
          </cell>
          <cell r="E359">
            <v>10203399.562999999</v>
          </cell>
          <cell r="F359">
            <v>-5764016.2227499997</v>
          </cell>
          <cell r="I359">
            <v>10567.046000000089</v>
          </cell>
        </row>
        <row r="360">
          <cell r="A360">
            <v>290505</v>
          </cell>
          <cell r="B360" t="str">
            <v>COBRO CARTERA DE TERCEROS</v>
          </cell>
          <cell r="C360">
            <v>-2324058.3280000002</v>
          </cell>
          <cell r="D360">
            <v>4228632.03</v>
          </cell>
          <cell r="E360">
            <v>4021671.6630000002</v>
          </cell>
          <cell r="F360">
            <v>-2117097.9610000001</v>
          </cell>
          <cell r="I360">
            <v>206960.36700000009</v>
          </cell>
        </row>
        <row r="361">
          <cell r="A361">
            <v>290517</v>
          </cell>
          <cell r="B361" t="str">
            <v>CONVENIOS ALUMBRADO PUBLICO</v>
          </cell>
          <cell r="C361">
            <v>-3192995.8278399999</v>
          </cell>
          <cell r="D361">
            <v>5786580.625</v>
          </cell>
          <cell r="E361">
            <v>5827476.2180000003</v>
          </cell>
          <cell r="F361">
            <v>-3233891.4208400003</v>
          </cell>
          <cell r="I361">
            <v>-40895.593000000343</v>
          </cell>
        </row>
        <row r="362">
          <cell r="A362">
            <v>290580</v>
          </cell>
          <cell r="B362" t="str">
            <v>RECAUDOS POR CLASIFICAR</v>
          </cell>
          <cell r="C362">
            <v>-257529.11291</v>
          </cell>
          <cell r="D362">
            <v>198753.954</v>
          </cell>
          <cell r="E362">
            <v>354251.68199999997</v>
          </cell>
          <cell r="F362">
            <v>-413026.84091000003</v>
          </cell>
          <cell r="I362">
            <v>-155497.72799999997</v>
          </cell>
        </row>
        <row r="363">
          <cell r="A363">
            <v>290590</v>
          </cell>
          <cell r="B363" t="str">
            <v>OTROS RECUADOS A FAVOR DE TERCEROS</v>
          </cell>
          <cell r="C363">
            <v>0</v>
          </cell>
          <cell r="D363">
            <v>0</v>
          </cell>
          <cell r="E363">
            <v>0</v>
          </cell>
          <cell r="F363">
            <v>0</v>
          </cell>
          <cell r="I363">
            <v>0</v>
          </cell>
        </row>
        <row r="364">
          <cell r="A364">
            <v>29059001</v>
          </cell>
          <cell r="B364" t="str">
            <v>APORTES PARA OBRA DE TERCEROS</v>
          </cell>
          <cell r="C364">
            <v>0</v>
          </cell>
          <cell r="D364">
            <v>0</v>
          </cell>
          <cell r="E364">
            <v>0</v>
          </cell>
          <cell r="F364">
            <v>0</v>
          </cell>
          <cell r="I364">
            <v>0</v>
          </cell>
        </row>
        <row r="365">
          <cell r="A365">
            <v>2905900101</v>
          </cell>
          <cell r="B365" t="str">
            <v>APORTES NACIONALES</v>
          </cell>
          <cell r="C365">
            <v>0</v>
          </cell>
          <cell r="D365">
            <v>0</v>
          </cell>
          <cell r="E365">
            <v>0</v>
          </cell>
          <cell r="F365">
            <v>0</v>
          </cell>
          <cell r="I365">
            <v>0</v>
          </cell>
        </row>
        <row r="366">
          <cell r="A366">
            <v>2905900102</v>
          </cell>
          <cell r="B366" t="str">
            <v>APORTES DEPARTAMENTALES</v>
          </cell>
          <cell r="C366">
            <v>0</v>
          </cell>
          <cell r="D366">
            <v>0</v>
          </cell>
          <cell r="E366">
            <v>0</v>
          </cell>
          <cell r="F366">
            <v>0</v>
          </cell>
          <cell r="I366">
            <v>0</v>
          </cell>
        </row>
        <row r="367">
          <cell r="A367">
            <v>2910</v>
          </cell>
          <cell r="B367" t="str">
            <v>INGRESOS RECIBIDOS POR ANTICIPADO</v>
          </cell>
          <cell r="C367">
            <v>-502504.35800000001</v>
          </cell>
          <cell r="D367">
            <v>205514.35699999999</v>
          </cell>
          <cell r="E367">
            <v>88480.187999999995</v>
          </cell>
          <cell r="F367">
            <v>-385470.18900000001</v>
          </cell>
          <cell r="I367">
            <v>117034.16899999999</v>
          </cell>
        </row>
        <row r="368">
          <cell r="A368">
            <v>291090</v>
          </cell>
          <cell r="B368" t="str">
            <v>OTROS INGRESOS RECIBIDOS POR ANTICIPADO</v>
          </cell>
          <cell r="C368">
            <v>-502504.35800000001</v>
          </cell>
          <cell r="D368">
            <v>205514.35699999999</v>
          </cell>
          <cell r="E368">
            <v>88480.187999999995</v>
          </cell>
          <cell r="F368">
            <v>-385470.18900000001</v>
          </cell>
          <cell r="I368">
            <v>117034.16899999999</v>
          </cell>
        </row>
        <row r="369">
          <cell r="A369">
            <v>2915</v>
          </cell>
          <cell r="B369" t="str">
            <v>CREDITOS DIFERIDOS</v>
          </cell>
          <cell r="C369">
            <v>-9944922.1270000003</v>
          </cell>
          <cell r="D369">
            <v>0</v>
          </cell>
          <cell r="E369">
            <v>0</v>
          </cell>
          <cell r="F369">
            <v>-9944922.1270000003</v>
          </cell>
          <cell r="I369">
            <v>0</v>
          </cell>
        </row>
        <row r="370">
          <cell r="A370">
            <v>291501</v>
          </cell>
          <cell r="B370" t="str">
            <v>CREDITO POR CORRECCION MONETARIA DIFERID</v>
          </cell>
          <cell r="C370">
            <v>0</v>
          </cell>
          <cell r="D370">
            <v>0</v>
          </cell>
          <cell r="E370">
            <v>0</v>
          </cell>
          <cell r="F370">
            <v>0</v>
          </cell>
          <cell r="I370">
            <v>0</v>
          </cell>
        </row>
        <row r="371">
          <cell r="A371">
            <v>291502</v>
          </cell>
          <cell r="B371" t="str">
            <v>IMPUESTO DIFERIDO</v>
          </cell>
          <cell r="C371">
            <v>-9944922.1270000003</v>
          </cell>
          <cell r="D371">
            <v>0</v>
          </cell>
          <cell r="E371">
            <v>0</v>
          </cell>
          <cell r="F371">
            <v>-9944922.1270000003</v>
          </cell>
          <cell r="I371">
            <v>0</v>
          </cell>
        </row>
        <row r="372">
          <cell r="A372">
            <v>3</v>
          </cell>
          <cell r="B372" t="str">
            <v>PATRIMONIO</v>
          </cell>
          <cell r="C372">
            <v>-809916834.43966007</v>
          </cell>
          <cell r="D372">
            <v>105756.32958000001</v>
          </cell>
          <cell r="E372">
            <v>31696.966219999998</v>
          </cell>
          <cell r="F372">
            <v>-809842775.07630002</v>
          </cell>
          <cell r="I372">
            <v>74059.363360000003</v>
          </cell>
        </row>
        <row r="373">
          <cell r="A373">
            <v>32</v>
          </cell>
          <cell r="B373" t="str">
            <v>PATRIMONIO INSTITUCIONAL</v>
          </cell>
          <cell r="C373">
            <v>-809916834.43966007</v>
          </cell>
          <cell r="D373">
            <v>105756.32958000001</v>
          </cell>
          <cell r="E373">
            <v>31696.966219999998</v>
          </cell>
          <cell r="F373">
            <v>-809842775.07630002</v>
          </cell>
          <cell r="I373">
            <v>74059.363360000003</v>
          </cell>
        </row>
        <row r="374">
          <cell r="A374">
            <v>3204</v>
          </cell>
          <cell r="B374" t="str">
            <v>CAPITAL SUSCRITO Y PAGADO</v>
          </cell>
          <cell r="C374">
            <v>-15182299.449999999</v>
          </cell>
          <cell r="D374">
            <v>0</v>
          </cell>
          <cell r="E374">
            <v>0</v>
          </cell>
          <cell r="F374">
            <v>-15182299.449999999</v>
          </cell>
          <cell r="I374">
            <v>0</v>
          </cell>
        </row>
        <row r="375">
          <cell r="A375">
            <v>320401</v>
          </cell>
          <cell r="B375" t="str">
            <v>CAPITAL AUTORIZADO</v>
          </cell>
          <cell r="C375">
            <v>-60000000</v>
          </cell>
          <cell r="D375">
            <v>0</v>
          </cell>
          <cell r="E375">
            <v>0</v>
          </cell>
          <cell r="F375">
            <v>-60000000</v>
          </cell>
          <cell r="I375">
            <v>0</v>
          </cell>
        </row>
        <row r="376">
          <cell r="A376">
            <v>320402</v>
          </cell>
          <cell r="B376" t="str">
            <v>CAPITAL POR SUSCRIBIR (DB)</v>
          </cell>
          <cell r="C376">
            <v>44817700.549999997</v>
          </cell>
          <cell r="D376">
            <v>0</v>
          </cell>
          <cell r="E376">
            <v>0</v>
          </cell>
          <cell r="F376">
            <v>44817700.549999997</v>
          </cell>
          <cell r="I376">
            <v>0</v>
          </cell>
        </row>
        <row r="377">
          <cell r="A377">
            <v>3210</v>
          </cell>
          <cell r="B377" t="str">
            <v>PRIMA EN COLOCACION DE ACCIONES O CUOTAS</v>
          </cell>
          <cell r="C377">
            <v>-58193.260999999999</v>
          </cell>
          <cell r="D377">
            <v>0</v>
          </cell>
          <cell r="E377">
            <v>0</v>
          </cell>
          <cell r="F377">
            <v>-58193.260999999999</v>
          </cell>
          <cell r="I377">
            <v>0</v>
          </cell>
        </row>
        <row r="378">
          <cell r="A378">
            <v>321001</v>
          </cell>
          <cell r="B378" t="str">
            <v>PRIMA EN COLOCACION DE ACCIONES</v>
          </cell>
          <cell r="C378">
            <v>-58193.260999999999</v>
          </cell>
          <cell r="D378">
            <v>0</v>
          </cell>
          <cell r="E378">
            <v>0</v>
          </cell>
          <cell r="F378">
            <v>-58193.260999999999</v>
          </cell>
          <cell r="I378">
            <v>0</v>
          </cell>
        </row>
        <row r="379">
          <cell r="A379">
            <v>3215</v>
          </cell>
          <cell r="B379" t="str">
            <v>RESERVAS</v>
          </cell>
          <cell r="C379">
            <v>-16534272.659120001</v>
          </cell>
          <cell r="D379">
            <v>0</v>
          </cell>
          <cell r="E379">
            <v>0</v>
          </cell>
          <cell r="F379">
            <v>-16534272.659120001</v>
          </cell>
          <cell r="I379">
            <v>0</v>
          </cell>
        </row>
        <row r="380">
          <cell r="A380">
            <v>321501</v>
          </cell>
          <cell r="B380" t="str">
            <v>RESERVAS DE LEY</v>
          </cell>
          <cell r="C380">
            <v>-7591149.7253999999</v>
          </cell>
          <cell r="D380">
            <v>0</v>
          </cell>
          <cell r="E380">
            <v>0</v>
          </cell>
          <cell r="F380">
            <v>-7591149.7253999999</v>
          </cell>
          <cell r="I380">
            <v>0</v>
          </cell>
        </row>
        <row r="381">
          <cell r="A381">
            <v>321505</v>
          </cell>
          <cell r="B381" t="str">
            <v>FONDOS PATRIMONIALES</v>
          </cell>
          <cell r="C381">
            <v>-577177.34909999999</v>
          </cell>
          <cell r="D381">
            <v>0</v>
          </cell>
          <cell r="E381">
            <v>0</v>
          </cell>
          <cell r="F381">
            <v>-577177.34909999999</v>
          </cell>
          <cell r="I381">
            <v>0</v>
          </cell>
        </row>
        <row r="382">
          <cell r="A382">
            <v>32150501</v>
          </cell>
          <cell r="B382" t="str">
            <v>FONDO SOCIAL PASIVO PENSIONAL</v>
          </cell>
          <cell r="C382">
            <v>-577177.34909999999</v>
          </cell>
          <cell r="D382">
            <v>0</v>
          </cell>
          <cell r="E382">
            <v>0</v>
          </cell>
          <cell r="F382">
            <v>-577177.34909999999</v>
          </cell>
          <cell r="I382">
            <v>0</v>
          </cell>
        </row>
        <row r="383">
          <cell r="A383">
            <v>321590</v>
          </cell>
          <cell r="B383" t="str">
            <v>OTRAS RESERVAS</v>
          </cell>
          <cell r="C383">
            <v>-8365945.5846199999</v>
          </cell>
          <cell r="D383">
            <v>0</v>
          </cell>
          <cell r="E383">
            <v>0</v>
          </cell>
          <cell r="F383">
            <v>-8365945.5846199999</v>
          </cell>
          <cell r="I383">
            <v>0</v>
          </cell>
        </row>
        <row r="384">
          <cell r="A384">
            <v>32159001</v>
          </cell>
          <cell r="B384" t="str">
            <v>RESERVAS FUTURA ELECTRIFICACION RURAL</v>
          </cell>
          <cell r="C384">
            <v>-5052006.8650000002</v>
          </cell>
          <cell r="D384">
            <v>0</v>
          </cell>
          <cell r="E384">
            <v>0</v>
          </cell>
          <cell r="F384">
            <v>-5052006.8650000002</v>
          </cell>
          <cell r="I384">
            <v>0</v>
          </cell>
        </row>
        <row r="385">
          <cell r="A385">
            <v>32159002</v>
          </cell>
          <cell r="B385" t="str">
            <v>OTRAS RESERVAS VARIAS</v>
          </cell>
          <cell r="C385">
            <v>-3313938.7196200001</v>
          </cell>
          <cell r="D385">
            <v>0</v>
          </cell>
          <cell r="E385">
            <v>0</v>
          </cell>
          <cell r="F385">
            <v>-3313938.7196200001</v>
          </cell>
          <cell r="I385">
            <v>0</v>
          </cell>
        </row>
        <row r="386">
          <cell r="A386">
            <v>3225</v>
          </cell>
          <cell r="B386" t="str">
            <v>RESULTADOS DE EJERCICIOS ANTERIORES</v>
          </cell>
          <cell r="C386">
            <v>0</v>
          </cell>
          <cell r="D386">
            <v>0</v>
          </cell>
          <cell r="E386">
            <v>0</v>
          </cell>
          <cell r="F386">
            <v>0</v>
          </cell>
          <cell r="I386">
            <v>0</v>
          </cell>
        </row>
        <row r="387">
          <cell r="A387">
            <v>322501</v>
          </cell>
          <cell r="B387" t="str">
            <v>UTILIDAD ACUMULADA</v>
          </cell>
          <cell r="C387">
            <v>0</v>
          </cell>
          <cell r="D387">
            <v>0</v>
          </cell>
          <cell r="E387">
            <v>0</v>
          </cell>
          <cell r="F387">
            <v>0</v>
          </cell>
          <cell r="I387">
            <v>0</v>
          </cell>
        </row>
        <row r="388">
          <cell r="A388">
            <v>322502</v>
          </cell>
          <cell r="B388" t="str">
            <v>PERDIDA ACUMULADA</v>
          </cell>
          <cell r="C388">
            <v>0</v>
          </cell>
          <cell r="D388">
            <v>0</v>
          </cell>
          <cell r="E388">
            <v>0</v>
          </cell>
          <cell r="F388">
            <v>0</v>
          </cell>
          <cell r="I388">
            <v>0</v>
          </cell>
        </row>
        <row r="389">
          <cell r="A389">
            <v>3230</v>
          </cell>
          <cell r="B389" t="str">
            <v>RESULTADOS DEL EJERCICIO</v>
          </cell>
          <cell r="C389">
            <v>0</v>
          </cell>
          <cell r="D389">
            <v>0</v>
          </cell>
          <cell r="E389">
            <v>0</v>
          </cell>
          <cell r="F389">
            <v>0</v>
          </cell>
          <cell r="I389">
            <v>0</v>
          </cell>
        </row>
        <row r="390">
          <cell r="A390">
            <v>323001</v>
          </cell>
          <cell r="B390" t="str">
            <v>UTILIDAD DEL EJERCICIO</v>
          </cell>
          <cell r="C390">
            <v>0</v>
          </cell>
          <cell r="D390">
            <v>0</v>
          </cell>
          <cell r="E390">
            <v>0</v>
          </cell>
          <cell r="F390">
            <v>0</v>
          </cell>
          <cell r="I390">
            <v>0</v>
          </cell>
        </row>
        <row r="391">
          <cell r="A391">
            <v>323002</v>
          </cell>
          <cell r="B391" t="str">
            <v>PERDIDA DEL EJERCICIO</v>
          </cell>
          <cell r="C391">
            <v>0</v>
          </cell>
          <cell r="D391">
            <v>0</v>
          </cell>
          <cell r="E391">
            <v>0</v>
          </cell>
          <cell r="F391">
            <v>0</v>
          </cell>
          <cell r="I391">
            <v>0</v>
          </cell>
        </row>
        <row r="392">
          <cell r="A392">
            <v>3235</v>
          </cell>
          <cell r="B392" t="str">
            <v>SUPERAVIT POR DONACION</v>
          </cell>
          <cell r="C392">
            <v>-14012267.83928</v>
          </cell>
          <cell r="D392">
            <v>31696.966219999998</v>
          </cell>
          <cell r="E392">
            <v>31696.966219999998</v>
          </cell>
          <cell r="F392">
            <v>-14012267.83928</v>
          </cell>
          <cell r="I392">
            <v>0</v>
          </cell>
        </row>
        <row r="393">
          <cell r="A393">
            <v>323501</v>
          </cell>
          <cell r="B393" t="str">
            <v>EN DINERO</v>
          </cell>
          <cell r="C393">
            <v>-14012267.83928</v>
          </cell>
          <cell r="D393">
            <v>31696.966219999998</v>
          </cell>
          <cell r="E393">
            <v>31696.966219999998</v>
          </cell>
          <cell r="F393">
            <v>-14012267.83928</v>
          </cell>
          <cell r="I393">
            <v>0</v>
          </cell>
        </row>
        <row r="394">
          <cell r="A394">
            <v>3240</v>
          </cell>
          <cell r="B394" t="str">
            <v>SUPERAVIT POR VALORIZACION</v>
          </cell>
          <cell r="C394">
            <v>-696326884.42343009</v>
          </cell>
          <cell r="D394">
            <v>74059.363360000003</v>
          </cell>
          <cell r="E394">
            <v>0</v>
          </cell>
          <cell r="F394">
            <v>-696252825.06006992</v>
          </cell>
          <cell r="I394">
            <v>74059.363360000003</v>
          </cell>
        </row>
        <row r="395">
          <cell r="A395">
            <v>324052</v>
          </cell>
          <cell r="B395" t="str">
            <v>TERRENOS</v>
          </cell>
          <cell r="C395">
            <v>-4432040.8845200008</v>
          </cell>
          <cell r="D395">
            <v>0</v>
          </cell>
          <cell r="E395">
            <v>0</v>
          </cell>
          <cell r="F395">
            <v>-4432040.8845200008</v>
          </cell>
          <cell r="I395">
            <v>0</v>
          </cell>
        </row>
        <row r="396">
          <cell r="A396">
            <v>324062</v>
          </cell>
          <cell r="B396" t="str">
            <v>EDIFICACIONES</v>
          </cell>
          <cell r="C396">
            <v>-13532797.6986</v>
          </cell>
          <cell r="D396">
            <v>74059.363360000003</v>
          </cell>
          <cell r="E396">
            <v>0</v>
          </cell>
          <cell r="F396">
            <v>-13458738.335239999</v>
          </cell>
          <cell r="I396">
            <v>74059.363360000003</v>
          </cell>
        </row>
        <row r="397">
          <cell r="A397">
            <v>324064</v>
          </cell>
          <cell r="B397" t="str">
            <v>PLANTAS DUCTOS Y TUNELES</v>
          </cell>
          <cell r="C397">
            <v>-148362728.86410001</v>
          </cell>
          <cell r="D397">
            <v>0</v>
          </cell>
          <cell r="E397">
            <v>0</v>
          </cell>
          <cell r="F397">
            <v>-148362728.86410001</v>
          </cell>
          <cell r="I397">
            <v>0</v>
          </cell>
        </row>
        <row r="398">
          <cell r="A398">
            <v>324065</v>
          </cell>
          <cell r="B398" t="str">
            <v>REDES LINEAS Y CABLES</v>
          </cell>
          <cell r="C398">
            <v>-526733971.56329</v>
          </cell>
          <cell r="D398">
            <v>0</v>
          </cell>
          <cell r="E398">
            <v>0</v>
          </cell>
          <cell r="F398">
            <v>-526733971.56329</v>
          </cell>
          <cell r="I398">
            <v>0</v>
          </cell>
        </row>
        <row r="399">
          <cell r="A399">
            <v>324066</v>
          </cell>
          <cell r="B399" t="str">
            <v>MAQUINARIA Y EQUIPO</v>
          </cell>
          <cell r="C399">
            <v>-142957.97232</v>
          </cell>
          <cell r="D399">
            <v>0</v>
          </cell>
          <cell r="E399">
            <v>0</v>
          </cell>
          <cell r="F399">
            <v>-142957.97232</v>
          </cell>
          <cell r="I399">
            <v>0</v>
          </cell>
        </row>
        <row r="400">
          <cell r="A400">
            <v>324068</v>
          </cell>
          <cell r="B400" t="str">
            <v>MUEBLES ENSERES Y EQUIPO DE OFICINA</v>
          </cell>
          <cell r="C400">
            <v>-829637.65405999997</v>
          </cell>
          <cell r="D400">
            <v>0</v>
          </cell>
          <cell r="E400">
            <v>0</v>
          </cell>
          <cell r="F400">
            <v>-829637.65405999997</v>
          </cell>
          <cell r="I400">
            <v>0</v>
          </cell>
        </row>
        <row r="401">
          <cell r="A401">
            <v>324069</v>
          </cell>
          <cell r="B401" t="str">
            <v>EQUIPO DE COMUNICACION Y COMPUTACION</v>
          </cell>
          <cell r="C401">
            <v>-242498.16288999998</v>
          </cell>
          <cell r="D401">
            <v>0</v>
          </cell>
          <cell r="E401">
            <v>0</v>
          </cell>
          <cell r="F401">
            <v>-242498.16288999998</v>
          </cell>
          <cell r="I401">
            <v>0</v>
          </cell>
        </row>
        <row r="402">
          <cell r="A402">
            <v>324070</v>
          </cell>
          <cell r="B402" t="str">
            <v>EQUIPO DE TRANSPORTE TRACCION Y ELEVACIO</v>
          </cell>
          <cell r="C402">
            <v>-2050251.6236500002</v>
          </cell>
          <cell r="D402">
            <v>0</v>
          </cell>
          <cell r="E402">
            <v>0</v>
          </cell>
          <cell r="F402">
            <v>-2050251.6236500002</v>
          </cell>
          <cell r="I402">
            <v>0</v>
          </cell>
        </row>
        <row r="403">
          <cell r="A403">
            <v>3245</v>
          </cell>
          <cell r="B403" t="str">
            <v>REVALORIZACION DEL PATRIMONIO</v>
          </cell>
          <cell r="C403">
            <v>-67802916.806830004</v>
          </cell>
          <cell r="D403">
            <v>0</v>
          </cell>
          <cell r="E403">
            <v>0</v>
          </cell>
          <cell r="F403">
            <v>-67802916.806830004</v>
          </cell>
          <cell r="I403">
            <v>0</v>
          </cell>
        </row>
        <row r="404">
          <cell r="A404">
            <v>324501</v>
          </cell>
          <cell r="B404" t="str">
            <v>CAPITAL</v>
          </cell>
          <cell r="C404">
            <v>-67802916.806830004</v>
          </cell>
          <cell r="D404">
            <v>0</v>
          </cell>
          <cell r="E404">
            <v>0</v>
          </cell>
          <cell r="F404">
            <v>-67802916.806830004</v>
          </cell>
          <cell r="I404">
            <v>0</v>
          </cell>
        </row>
        <row r="405">
          <cell r="A405">
            <v>4</v>
          </cell>
          <cell r="B405" t="str">
            <v>INGRESOS</v>
          </cell>
          <cell r="C405">
            <v>-203508847.18296</v>
          </cell>
          <cell r="D405">
            <v>20566720.064470001</v>
          </cell>
          <cell r="E405">
            <v>52166257.441670001</v>
          </cell>
          <cell r="F405">
            <v>-235108384.56016001</v>
          </cell>
          <cell r="I405">
            <v>-31599537.3772</v>
          </cell>
        </row>
        <row r="406">
          <cell r="A406">
            <v>42</v>
          </cell>
          <cell r="B406" t="str">
            <v>VENTA DE BIENES</v>
          </cell>
          <cell r="C406">
            <v>-17492.654999999999</v>
          </cell>
          <cell r="D406">
            <v>0</v>
          </cell>
          <cell r="E406">
            <v>2152.3049999999998</v>
          </cell>
          <cell r="F406">
            <v>-19644.96</v>
          </cell>
          <cell r="I406">
            <v>-2152.3049999999998</v>
          </cell>
        </row>
        <row r="407">
          <cell r="A407">
            <v>4210</v>
          </cell>
          <cell r="B407" t="str">
            <v>BIENES COMERCIALIZADOS</v>
          </cell>
          <cell r="C407">
            <v>-17492.654999999999</v>
          </cell>
          <cell r="D407">
            <v>0</v>
          </cell>
          <cell r="E407">
            <v>2152.3049999999998</v>
          </cell>
          <cell r="F407">
            <v>-19644.96</v>
          </cell>
          <cell r="I407">
            <v>-2152.3049999999998</v>
          </cell>
        </row>
        <row r="408">
          <cell r="A408">
            <v>421003</v>
          </cell>
          <cell r="B408" t="str">
            <v>CONTRUCCIONES OBRAS ELECTRICAS</v>
          </cell>
          <cell r="C408">
            <v>-7669.9610000000002</v>
          </cell>
          <cell r="D408">
            <v>0</v>
          </cell>
          <cell r="E408">
            <v>0</v>
          </cell>
          <cell r="F408">
            <v>-7669.9610000000002</v>
          </cell>
          <cell r="I408">
            <v>0</v>
          </cell>
        </row>
        <row r="409">
          <cell r="A409">
            <v>421028</v>
          </cell>
          <cell r="B409" t="str">
            <v>MEDIDORES CABLE CONCENTRICO Y CONECTORES</v>
          </cell>
          <cell r="C409">
            <v>-9822.6939999999995</v>
          </cell>
          <cell r="D409">
            <v>0</v>
          </cell>
          <cell r="E409">
            <v>2152.3049999999998</v>
          </cell>
          <cell r="F409">
            <v>-11974.999</v>
          </cell>
          <cell r="I409">
            <v>-2152.3049999999998</v>
          </cell>
        </row>
        <row r="410">
          <cell r="A410">
            <v>43</v>
          </cell>
          <cell r="B410" t="str">
            <v>VENTA DE SERVICIOS</v>
          </cell>
          <cell r="C410">
            <v>-192541276.55533999</v>
          </cell>
          <cell r="D410">
            <v>14909087.238</v>
          </cell>
          <cell r="E410">
            <v>51208009.762000002</v>
          </cell>
          <cell r="F410">
            <v>-228840199.07934001</v>
          </cell>
          <cell r="I410">
            <v>-36298922.524000004</v>
          </cell>
        </row>
        <row r="411">
          <cell r="A411">
            <v>4315</v>
          </cell>
          <cell r="B411" t="str">
            <v>SERVICIO DE ENERGIA</v>
          </cell>
          <cell r="C411">
            <v>-192541276.55533999</v>
          </cell>
          <cell r="D411">
            <v>14909087.238</v>
          </cell>
          <cell r="E411">
            <v>51208009.762000002</v>
          </cell>
          <cell r="F411">
            <v>-228840199.07934001</v>
          </cell>
          <cell r="I411">
            <v>-36298922.524000004</v>
          </cell>
        </row>
        <row r="412">
          <cell r="A412">
            <v>431519</v>
          </cell>
          <cell r="B412" t="str">
            <v>DISTRIBUCION</v>
          </cell>
          <cell r="C412">
            <v>-19415448.20634</v>
          </cell>
          <cell r="D412">
            <v>3424805.5460000001</v>
          </cell>
          <cell r="E412">
            <v>7129705.7889999999</v>
          </cell>
          <cell r="F412">
            <v>-23120348.449340001</v>
          </cell>
          <cell r="I412">
            <v>-3704900.2429999998</v>
          </cell>
        </row>
        <row r="413">
          <cell r="A413">
            <v>43151901</v>
          </cell>
          <cell r="B413" t="str">
            <v>SISTEMA TRANSMISION NACIONAL (STN)</v>
          </cell>
          <cell r="C413">
            <v>-1132626.83</v>
          </cell>
          <cell r="D413">
            <v>190534.02</v>
          </cell>
          <cell r="E413">
            <v>381884.71500000003</v>
          </cell>
          <cell r="F413">
            <v>-1323977.5249999999</v>
          </cell>
          <cell r="I413">
            <v>-191350.69500000004</v>
          </cell>
        </row>
        <row r="414">
          <cell r="A414">
            <v>43151902</v>
          </cell>
          <cell r="B414" t="str">
            <v>SISTEMA TRANSMISION REGIONAL (STR)</v>
          </cell>
          <cell r="C414">
            <v>-14682605.392999999</v>
          </cell>
          <cell r="D414">
            <v>2480843.7850000001</v>
          </cell>
          <cell r="E414">
            <v>4655052.9069999997</v>
          </cell>
          <cell r="F414">
            <v>-16856814.515000001</v>
          </cell>
          <cell r="I414">
            <v>-2174209.1219999995</v>
          </cell>
        </row>
        <row r="415">
          <cell r="A415">
            <v>43151903</v>
          </cell>
          <cell r="B415" t="str">
            <v>SISTEMA DISTRIBUCION LOCAL (SDL) NIVEL I</v>
          </cell>
          <cell r="C415">
            <v>-2461637.4890000001</v>
          </cell>
          <cell r="D415">
            <v>383071.65700000001</v>
          </cell>
          <cell r="E415">
            <v>730006.06</v>
          </cell>
          <cell r="F415">
            <v>-2808571.892</v>
          </cell>
          <cell r="I415">
            <v>-346934.40300000005</v>
          </cell>
        </row>
        <row r="416">
          <cell r="A416">
            <v>43151907</v>
          </cell>
          <cell r="B416" t="str">
            <v>OTROS SERVICIOS DE ENERGIA DISTRIBUCION</v>
          </cell>
          <cell r="C416">
            <v>-1270838.93034</v>
          </cell>
          <cell r="D416">
            <v>370347.97899999999</v>
          </cell>
          <cell r="E416">
            <v>1316173.6259999999</v>
          </cell>
          <cell r="F416">
            <v>-2216664.5773400003</v>
          </cell>
          <cell r="I416">
            <v>-945825.64699999988</v>
          </cell>
        </row>
        <row r="417">
          <cell r="A417">
            <v>43151908</v>
          </cell>
          <cell r="B417" t="str">
            <v>COMPENSACIONES DES - FES</v>
          </cell>
          <cell r="C417">
            <v>274937.15100000001</v>
          </cell>
          <cell r="D417">
            <v>8.1050000000000004</v>
          </cell>
          <cell r="E417">
            <v>1.5620000000000001</v>
          </cell>
          <cell r="F417">
            <v>274943.69400000002</v>
          </cell>
          <cell r="I417">
            <v>6.5430000000000001</v>
          </cell>
        </row>
        <row r="418">
          <cell r="A418">
            <v>43151910</v>
          </cell>
          <cell r="B418" t="str">
            <v>INGRESOS POR MEDICIONES</v>
          </cell>
          <cell r="C418">
            <v>-31927.8</v>
          </cell>
          <cell r="D418">
            <v>0</v>
          </cell>
          <cell r="E418">
            <v>24750.240000000002</v>
          </cell>
          <cell r="F418">
            <v>-56678.04</v>
          </cell>
          <cell r="I418">
            <v>-24750.240000000002</v>
          </cell>
        </row>
        <row r="419">
          <cell r="A419">
            <v>43151911</v>
          </cell>
          <cell r="B419" t="str">
            <v>INGRESOS POR OBRAS DE TERCEROS</v>
          </cell>
          <cell r="C419">
            <v>-110748.91499999999</v>
          </cell>
          <cell r="D419">
            <v>0</v>
          </cell>
          <cell r="E419">
            <v>21836.679</v>
          </cell>
          <cell r="F419">
            <v>-132585.59400000001</v>
          </cell>
          <cell r="I419">
            <v>-21836.679</v>
          </cell>
        </row>
        <row r="420">
          <cell r="A420">
            <v>431520</v>
          </cell>
          <cell r="B420" t="str">
            <v>COMERCIALIZACION</v>
          </cell>
          <cell r="C420">
            <v>-173125828.34900001</v>
          </cell>
          <cell r="D420">
            <v>11484281.692</v>
          </cell>
          <cell r="E420">
            <v>44078303.972999997</v>
          </cell>
          <cell r="F420">
            <v>-205719850.63</v>
          </cell>
          <cell r="I420">
            <v>-32594022.280999996</v>
          </cell>
        </row>
        <row r="421">
          <cell r="A421">
            <v>43152001</v>
          </cell>
          <cell r="B421" t="str">
            <v>MERCADO REGULADO</v>
          </cell>
          <cell r="C421">
            <v>-144093511.02689001</v>
          </cell>
          <cell r="D421">
            <v>7636662.3090000004</v>
          </cell>
          <cell r="E421">
            <v>35516806.577</v>
          </cell>
          <cell r="F421">
            <v>-171973655.29489002</v>
          </cell>
          <cell r="I421">
            <v>-27880144.267999999</v>
          </cell>
        </row>
        <row r="422">
          <cell r="A422">
            <v>4315200101</v>
          </cell>
          <cell r="B422" t="str">
            <v>RESIDENCIAL</v>
          </cell>
          <cell r="C422">
            <v>-103498134.18799999</v>
          </cell>
          <cell r="D422">
            <v>5797718.0379999997</v>
          </cell>
          <cell r="E422">
            <v>25421847.973000001</v>
          </cell>
          <cell r="F422">
            <v>-123122264.123</v>
          </cell>
          <cell r="I422">
            <v>-19624129.935000002</v>
          </cell>
        </row>
        <row r="423">
          <cell r="A423">
            <v>4315200102</v>
          </cell>
          <cell r="B423" t="str">
            <v>COMERCIAL</v>
          </cell>
          <cell r="C423">
            <v>-28363645.217349999</v>
          </cell>
          <cell r="D423">
            <v>1258823.5460000001</v>
          </cell>
          <cell r="E423">
            <v>6882209.1550000003</v>
          </cell>
          <cell r="F423">
            <v>-33987030.826349996</v>
          </cell>
          <cell r="I423">
            <v>-5623385.6090000002</v>
          </cell>
        </row>
        <row r="424">
          <cell r="A424">
            <v>4315200103</v>
          </cell>
          <cell r="B424" t="str">
            <v>INDUSTRIAL</v>
          </cell>
          <cell r="C424">
            <v>-5352900.7265799996</v>
          </cell>
          <cell r="D424">
            <v>286323.72399999999</v>
          </cell>
          <cell r="E424">
            <v>1476027.537</v>
          </cell>
          <cell r="F424">
            <v>-6542604.5395799996</v>
          </cell>
          <cell r="I424">
            <v>-1189703.8130000001</v>
          </cell>
        </row>
        <row r="425">
          <cell r="A425">
            <v>4315200104</v>
          </cell>
          <cell r="B425" t="str">
            <v>OFICIAL</v>
          </cell>
          <cell r="C425">
            <v>-6445109.9019600004</v>
          </cell>
          <cell r="D425">
            <v>232070.185</v>
          </cell>
          <cell r="E425">
            <v>1550718.236</v>
          </cell>
          <cell r="F425">
            <v>-7763757.9529600004</v>
          </cell>
          <cell r="I425">
            <v>-1318648.051</v>
          </cell>
        </row>
        <row r="426">
          <cell r="A426">
            <v>4315200105</v>
          </cell>
          <cell r="B426" t="str">
            <v>PROVISIONALES</v>
          </cell>
          <cell r="C426">
            <v>-403275.85499999998</v>
          </cell>
          <cell r="D426">
            <v>31353.934000000001</v>
          </cell>
          <cell r="E426">
            <v>141381.06400000001</v>
          </cell>
          <cell r="F426">
            <v>-513302.98499999999</v>
          </cell>
          <cell r="I426">
            <v>-110027.13</v>
          </cell>
        </row>
        <row r="427">
          <cell r="A427">
            <v>4315200106</v>
          </cell>
          <cell r="B427" t="str">
            <v>VENTA ENERGIA EN BOLSA MERCADO REGULADO</v>
          </cell>
          <cell r="C427">
            <v>-30445.137999999999</v>
          </cell>
          <cell r="D427">
            <v>30372.882000000001</v>
          </cell>
          <cell r="E427">
            <v>44622.612000000001</v>
          </cell>
          <cell r="F427">
            <v>-44694.868000000002</v>
          </cell>
          <cell r="I427">
            <v>-14249.73</v>
          </cell>
        </row>
        <row r="428">
          <cell r="A428">
            <v>43152002</v>
          </cell>
          <cell r="B428" t="str">
            <v>ALUMBRADO PUBLICO</v>
          </cell>
          <cell r="C428">
            <v>-39111.983</v>
          </cell>
          <cell r="D428">
            <v>0</v>
          </cell>
          <cell r="E428">
            <v>1291.7329999999999</v>
          </cell>
          <cell r="F428">
            <v>-40403.716</v>
          </cell>
          <cell r="I428">
            <v>-1291.7329999999999</v>
          </cell>
        </row>
        <row r="429">
          <cell r="A429">
            <v>43152003</v>
          </cell>
          <cell r="B429" t="str">
            <v>MERCADO NO REGULADO</v>
          </cell>
          <cell r="C429">
            <v>-22917259.813110001</v>
          </cell>
          <cell r="D429">
            <v>3837576.1940000001</v>
          </cell>
          <cell r="E429">
            <v>7855822.2419999996</v>
          </cell>
          <cell r="F429">
            <v>-26935505.861110002</v>
          </cell>
          <cell r="I429">
            <v>-4018246.0479999995</v>
          </cell>
        </row>
        <row r="430">
          <cell r="A430">
            <v>4315200301</v>
          </cell>
          <cell r="B430" t="str">
            <v>ALUMBRADO PUBLICO</v>
          </cell>
          <cell r="C430">
            <v>-7979159.9330000002</v>
          </cell>
          <cell r="D430">
            <v>1325413.8119999999</v>
          </cell>
          <cell r="E430">
            <v>2672725.9350000001</v>
          </cell>
          <cell r="F430">
            <v>-9326472.0559999999</v>
          </cell>
          <cell r="I430">
            <v>-1347312.1230000001</v>
          </cell>
        </row>
        <row r="431">
          <cell r="A431">
            <v>4315200302</v>
          </cell>
          <cell r="B431" t="str">
            <v>COMERCIAL</v>
          </cell>
          <cell r="C431">
            <v>-2765538.4516500002</v>
          </cell>
          <cell r="D431">
            <v>370026.82699999999</v>
          </cell>
          <cell r="E431">
            <v>990664.21200000006</v>
          </cell>
          <cell r="F431">
            <v>-3386175.83665</v>
          </cell>
          <cell r="I431">
            <v>-620637.38500000001</v>
          </cell>
        </row>
        <row r="432">
          <cell r="A432">
            <v>4315200303</v>
          </cell>
          <cell r="B432" t="str">
            <v>INDUSTRIAL</v>
          </cell>
          <cell r="C432">
            <v>-10911198.449419999</v>
          </cell>
          <cell r="D432">
            <v>1949779.844</v>
          </cell>
          <cell r="E432">
            <v>3727297.4980000001</v>
          </cell>
          <cell r="F432">
            <v>-12688716.103420001</v>
          </cell>
          <cell r="I432">
            <v>-1777517.6540000001</v>
          </cell>
        </row>
        <row r="433">
          <cell r="A433">
            <v>4315200304</v>
          </cell>
          <cell r="B433" t="str">
            <v>OFICIAL</v>
          </cell>
          <cell r="C433">
            <v>-1261362.9790399999</v>
          </cell>
          <cell r="D433">
            <v>192355.71100000001</v>
          </cell>
          <cell r="E433">
            <v>465134.59700000001</v>
          </cell>
          <cell r="F433">
            <v>-1534141.8650400001</v>
          </cell>
          <cell r="I433">
            <v>-272778.886</v>
          </cell>
        </row>
        <row r="434">
          <cell r="A434">
            <v>43152004</v>
          </cell>
          <cell r="B434" t="str">
            <v>VENTAS ENERGIA EN BOLSA</v>
          </cell>
          <cell r="C434">
            <v>-340275.19900000002</v>
          </cell>
          <cell r="D434">
            <v>1115.77</v>
          </cell>
          <cell r="E434">
            <v>12236.800999999999</v>
          </cell>
          <cell r="F434">
            <v>-351396.23</v>
          </cell>
          <cell r="I434">
            <v>-11121.030999999999</v>
          </cell>
        </row>
        <row r="435">
          <cell r="A435">
            <v>43152005</v>
          </cell>
          <cell r="B435" t="str">
            <v>INSTALACIONES</v>
          </cell>
          <cell r="C435">
            <v>-565202.96400000004</v>
          </cell>
          <cell r="D435">
            <v>2677.5549999999998</v>
          </cell>
          <cell r="E435">
            <v>114310.696</v>
          </cell>
          <cell r="F435">
            <v>-676836.10499999998</v>
          </cell>
          <cell r="I435">
            <v>-111633.141</v>
          </cell>
        </row>
        <row r="436">
          <cell r="A436">
            <v>43152006</v>
          </cell>
          <cell r="B436" t="str">
            <v>RECONEXIONES</v>
          </cell>
          <cell r="C436">
            <v>-418039.27600000001</v>
          </cell>
          <cell r="D436">
            <v>140.63</v>
          </cell>
          <cell r="E436">
            <v>55385.875999999997</v>
          </cell>
          <cell r="F436">
            <v>-473284.522</v>
          </cell>
          <cell r="I436">
            <v>-55245.245999999999</v>
          </cell>
        </row>
        <row r="437">
          <cell r="A437">
            <v>4315200601</v>
          </cell>
          <cell r="B437" t="str">
            <v>RESIDENCIAL</v>
          </cell>
          <cell r="C437">
            <v>-379191.66499999998</v>
          </cell>
          <cell r="D437">
            <v>140.63</v>
          </cell>
          <cell r="E437">
            <v>51116.186000000002</v>
          </cell>
          <cell r="F437">
            <v>-430167.22100000002</v>
          </cell>
          <cell r="I437">
            <v>-50975.556000000004</v>
          </cell>
        </row>
        <row r="438">
          <cell r="A438">
            <v>4315200602</v>
          </cell>
          <cell r="B438" t="str">
            <v>COMERCIAL</v>
          </cell>
          <cell r="C438">
            <v>-35899.074000000001</v>
          </cell>
          <cell r="D438">
            <v>0</v>
          </cell>
          <cell r="E438">
            <v>3955.03</v>
          </cell>
          <cell r="F438">
            <v>-39854.103999999999</v>
          </cell>
          <cell r="I438">
            <v>-3955.03</v>
          </cell>
        </row>
        <row r="439">
          <cell r="A439">
            <v>4315200603</v>
          </cell>
          <cell r="B439" t="str">
            <v>INDUSTRIAL</v>
          </cell>
          <cell r="C439">
            <v>-1012.5359999999999</v>
          </cell>
          <cell r="D439">
            <v>0</v>
          </cell>
          <cell r="E439">
            <v>244.345</v>
          </cell>
          <cell r="F439">
            <v>-1256.8810000000001</v>
          </cell>
          <cell r="I439">
            <v>-244.345</v>
          </cell>
        </row>
        <row r="440">
          <cell r="A440">
            <v>4315200604</v>
          </cell>
          <cell r="B440" t="str">
            <v>OFICIAL</v>
          </cell>
          <cell r="C440">
            <v>-1936.001</v>
          </cell>
          <cell r="D440">
            <v>0</v>
          </cell>
          <cell r="E440">
            <v>70.314999999999998</v>
          </cell>
          <cell r="F440">
            <v>-2006.316</v>
          </cell>
          <cell r="I440">
            <v>-70.314999999999998</v>
          </cell>
        </row>
        <row r="441">
          <cell r="A441">
            <v>43152007</v>
          </cell>
          <cell r="B441" t="str">
            <v>OTROS SERVICIOS DE ENERGIA COMERCIALIZAC</v>
          </cell>
          <cell r="C441">
            <v>-4451296.9419999998</v>
          </cell>
          <cell r="D441">
            <v>5385.2830000000004</v>
          </cell>
          <cell r="E441">
            <v>486572.68400000001</v>
          </cell>
          <cell r="F441">
            <v>-4932484.3430000003</v>
          </cell>
          <cell r="I441">
            <v>-481187.40100000001</v>
          </cell>
        </row>
        <row r="442">
          <cell r="A442">
            <v>4315200702</v>
          </cell>
          <cell r="B442" t="str">
            <v>SANCIONES Y MULTAS</v>
          </cell>
          <cell r="C442">
            <v>-237367.21100000001</v>
          </cell>
          <cell r="D442">
            <v>357.02499999999998</v>
          </cell>
          <cell r="E442">
            <v>35310.180999999997</v>
          </cell>
          <cell r="F442">
            <v>-272320.36700000003</v>
          </cell>
          <cell r="I442">
            <v>-34953.155999999995</v>
          </cell>
        </row>
        <row r="443">
          <cell r="A443">
            <v>4315200703</v>
          </cell>
          <cell r="B443" t="str">
            <v>SERVICIOS DE FACTURACION Y RECAUDO</v>
          </cell>
          <cell r="C443">
            <v>-2380901.5099999998</v>
          </cell>
          <cell r="D443">
            <v>1962.8689999999999</v>
          </cell>
          <cell r="E443">
            <v>320929.05200000003</v>
          </cell>
          <cell r="F443">
            <v>-2699867.693</v>
          </cell>
          <cell r="I443">
            <v>-318966.18300000002</v>
          </cell>
        </row>
        <row r="444">
          <cell r="A444">
            <v>4315200705</v>
          </cell>
          <cell r="B444" t="str">
            <v>SERVICIOS ESPECIALIZADOS COMERCIALIZACIO</v>
          </cell>
          <cell r="C444">
            <v>-1746706.037</v>
          </cell>
          <cell r="D444">
            <v>3065.3890000000001</v>
          </cell>
          <cell r="E444">
            <v>129350.69500000001</v>
          </cell>
          <cell r="F444">
            <v>-1872991.3430000001</v>
          </cell>
          <cell r="I444">
            <v>-126285.30600000001</v>
          </cell>
        </row>
        <row r="445">
          <cell r="A445">
            <v>4315200706</v>
          </cell>
          <cell r="B445" t="str">
            <v>PROGRAMA LAS AHORRADORAS VENTA BOMBILLOS</v>
          </cell>
          <cell r="C445">
            <v>-86322.183999999994</v>
          </cell>
          <cell r="D445">
            <v>0</v>
          </cell>
          <cell r="E445">
            <v>982.75599999999997</v>
          </cell>
          <cell r="F445">
            <v>-87304.94</v>
          </cell>
          <cell r="I445">
            <v>-982.75599999999997</v>
          </cell>
        </row>
        <row r="446">
          <cell r="A446">
            <v>43152009</v>
          </cell>
          <cell r="B446" t="str">
            <v>RECUPERACION DE PERDIDAS</v>
          </cell>
          <cell r="C446">
            <v>-301131.14500000002</v>
          </cell>
          <cell r="D446">
            <v>723.95100000000002</v>
          </cell>
          <cell r="E446">
            <v>35877.364000000001</v>
          </cell>
          <cell r="F446">
            <v>-336284.55800000002</v>
          </cell>
          <cell r="I446">
            <v>-35153.413</v>
          </cell>
        </row>
        <row r="447">
          <cell r="A447">
            <v>4315200901</v>
          </cell>
          <cell r="B447" t="str">
            <v>RESIDENCIAL</v>
          </cell>
          <cell r="C447">
            <v>-144823.70499999999</v>
          </cell>
          <cell r="D447">
            <v>723.95100000000002</v>
          </cell>
          <cell r="E447">
            <v>29118.419000000002</v>
          </cell>
          <cell r="F447">
            <v>-173218.17300000001</v>
          </cell>
          <cell r="I447">
            <v>-28394.468000000001</v>
          </cell>
        </row>
        <row r="448">
          <cell r="A448">
            <v>4315200902</v>
          </cell>
          <cell r="B448" t="str">
            <v>COMERCIAL</v>
          </cell>
          <cell r="C448">
            <v>-151790.09299999999</v>
          </cell>
          <cell r="D448">
            <v>0</v>
          </cell>
          <cell r="E448">
            <v>6758.9449999999997</v>
          </cell>
          <cell r="F448">
            <v>-158549.038</v>
          </cell>
          <cell r="I448">
            <v>-6758.9449999999997</v>
          </cell>
        </row>
        <row r="449">
          <cell r="A449">
            <v>4315200903</v>
          </cell>
          <cell r="B449" t="str">
            <v>INDUSTRIAL</v>
          </cell>
          <cell r="C449">
            <v>-4517.3469999999998</v>
          </cell>
          <cell r="D449">
            <v>0</v>
          </cell>
          <cell r="E449">
            <v>0</v>
          </cell>
          <cell r="F449">
            <v>-4517.3469999999998</v>
          </cell>
          <cell r="I449">
            <v>0</v>
          </cell>
        </row>
        <row r="450">
          <cell r="A450">
            <v>48</v>
          </cell>
          <cell r="B450" t="str">
            <v>OTROS INGRESOS</v>
          </cell>
          <cell r="C450">
            <v>-10950077.972620001</v>
          </cell>
          <cell r="D450">
            <v>5657632.8264700007</v>
          </cell>
          <cell r="E450">
            <v>956095.37466999993</v>
          </cell>
          <cell r="F450">
            <v>-6248540.5208199993</v>
          </cell>
          <cell r="I450">
            <v>4701537.4518000009</v>
          </cell>
        </row>
        <row r="451">
          <cell r="A451">
            <v>4805</v>
          </cell>
          <cell r="B451" t="str">
            <v>FINANCIEROS</v>
          </cell>
          <cell r="C451">
            <v>-4225423.0734299999</v>
          </cell>
          <cell r="D451">
            <v>21330.954000000002</v>
          </cell>
          <cell r="E451">
            <v>934835.60673</v>
          </cell>
          <cell r="F451">
            <v>-5138927.7261600001</v>
          </cell>
          <cell r="I451">
            <v>-913504.65272999997</v>
          </cell>
        </row>
        <row r="452">
          <cell r="A452">
            <v>480504</v>
          </cell>
          <cell r="B452" t="str">
            <v>INTERESES DEUDORES EMPLEADOS</v>
          </cell>
          <cell r="C452">
            <v>-197325.50599999999</v>
          </cell>
          <cell r="D452">
            <v>0</v>
          </cell>
          <cell r="E452">
            <v>36577.944000000003</v>
          </cell>
          <cell r="F452">
            <v>-233903.45</v>
          </cell>
          <cell r="I452">
            <v>-36577.944000000003</v>
          </cell>
        </row>
        <row r="453">
          <cell r="A453">
            <v>480513</v>
          </cell>
          <cell r="B453" t="str">
            <v>INTERESES POR SERVICIOS DE ENERGIA</v>
          </cell>
          <cell r="C453">
            <v>-1273339.8740000001</v>
          </cell>
          <cell r="D453">
            <v>21330.954000000002</v>
          </cell>
          <cell r="E453">
            <v>267696.85100000002</v>
          </cell>
          <cell r="F453">
            <v>-1519705.7709999999</v>
          </cell>
          <cell r="I453">
            <v>-246365.89700000003</v>
          </cell>
        </row>
        <row r="454">
          <cell r="A454">
            <v>480522</v>
          </cell>
          <cell r="B454" t="str">
            <v>INTERESES POR DEPOSITOS EN INSTITUCIONES</v>
          </cell>
          <cell r="C454">
            <v>-965862.04451000004</v>
          </cell>
          <cell r="D454">
            <v>0</v>
          </cell>
          <cell r="E454">
            <v>126764.32568000001</v>
          </cell>
          <cell r="F454">
            <v>-1092626.3701900002</v>
          </cell>
          <cell r="I454">
            <v>-126764.32568000001</v>
          </cell>
        </row>
        <row r="455">
          <cell r="A455">
            <v>480527</v>
          </cell>
          <cell r="B455" t="str">
            <v>DIVIDENDOS Y PARTICIPACIONES</v>
          </cell>
          <cell r="C455">
            <v>-4660.3316399999994</v>
          </cell>
          <cell r="D455">
            <v>0</v>
          </cell>
          <cell r="E455">
            <v>21.094000000000001</v>
          </cell>
          <cell r="F455">
            <v>-4681.4256399999995</v>
          </cell>
          <cell r="I455">
            <v>-21.094000000000001</v>
          </cell>
        </row>
        <row r="456">
          <cell r="A456">
            <v>480572</v>
          </cell>
          <cell r="B456" t="str">
            <v>UTILIDAD EN DERECHOS EN FIDEICOMISO</v>
          </cell>
          <cell r="C456">
            <v>-73081.916280000005</v>
          </cell>
          <cell r="D456">
            <v>0</v>
          </cell>
          <cell r="E456">
            <v>201811.20305000001</v>
          </cell>
          <cell r="F456">
            <v>-274893.11932999996</v>
          </cell>
          <cell r="I456">
            <v>-201811.20305000001</v>
          </cell>
        </row>
        <row r="457">
          <cell r="A457">
            <v>480590</v>
          </cell>
          <cell r="B457" t="str">
            <v>OTROS INGRESOS FINANCIEROS</v>
          </cell>
          <cell r="C457">
            <v>-1711153.4010000001</v>
          </cell>
          <cell r="D457">
            <v>0</v>
          </cell>
          <cell r="E457">
            <v>301964.18900000001</v>
          </cell>
          <cell r="F457">
            <v>-2013117.59</v>
          </cell>
          <cell r="I457">
            <v>-301964.18900000001</v>
          </cell>
        </row>
        <row r="458">
          <cell r="A458">
            <v>48059001</v>
          </cell>
          <cell r="B458" t="str">
            <v>COMISIONES POR PRONTO PAGO</v>
          </cell>
          <cell r="C458">
            <v>-98504.608999999997</v>
          </cell>
          <cell r="D458">
            <v>0</v>
          </cell>
          <cell r="E458">
            <v>27077.807000000001</v>
          </cell>
          <cell r="F458">
            <v>-125582.416</v>
          </cell>
          <cell r="I458">
            <v>-27077.807000000001</v>
          </cell>
        </row>
        <row r="459">
          <cell r="A459">
            <v>48059002</v>
          </cell>
          <cell r="B459" t="str">
            <v>DESCUENTOS COMERCIALES</v>
          </cell>
          <cell r="C459">
            <v>-1651</v>
          </cell>
          <cell r="D459">
            <v>0</v>
          </cell>
          <cell r="E459">
            <v>0</v>
          </cell>
          <cell r="F459">
            <v>-1651</v>
          </cell>
          <cell r="I459">
            <v>0</v>
          </cell>
        </row>
        <row r="460">
          <cell r="A460">
            <v>48059003</v>
          </cell>
          <cell r="B460" t="str">
            <v>COMISIONESX SERVICIO DE FACTURACION Y RE</v>
          </cell>
          <cell r="C460">
            <v>-1588499.5319999999</v>
          </cell>
          <cell r="D460">
            <v>0</v>
          </cell>
          <cell r="E460">
            <v>271209.8</v>
          </cell>
          <cell r="F460">
            <v>-1859709.3319999999</v>
          </cell>
          <cell r="I460">
            <v>-271209.8</v>
          </cell>
        </row>
        <row r="461">
          <cell r="A461">
            <v>48059005</v>
          </cell>
          <cell r="B461" t="str">
            <v>INTERESES X ANTICIPOS ENTREGADOS A TERCEROS</v>
          </cell>
          <cell r="C461">
            <v>-22498.26</v>
          </cell>
          <cell r="D461">
            <v>0</v>
          </cell>
          <cell r="E461">
            <v>3676.5819999999999</v>
          </cell>
          <cell r="F461">
            <v>-26174.842000000001</v>
          </cell>
          <cell r="I461">
            <v>-3676.5819999999999</v>
          </cell>
        </row>
        <row r="462">
          <cell r="A462">
            <v>4808</v>
          </cell>
          <cell r="B462" t="str">
            <v>OTROS INGRESOS ORDINARIOS</v>
          </cell>
          <cell r="C462">
            <v>-129355.62300000001</v>
          </cell>
          <cell r="D462">
            <v>0</v>
          </cell>
          <cell r="E462">
            <v>10095.59</v>
          </cell>
          <cell r="F462">
            <v>-139451.21299999999</v>
          </cell>
          <cell r="I462">
            <v>-10095.59</v>
          </cell>
        </row>
        <row r="463">
          <cell r="A463">
            <v>480802</v>
          </cell>
          <cell r="B463" t="str">
            <v>VENTA DE PLIEGOS</v>
          </cell>
          <cell r="C463">
            <v>-22584.400000000001</v>
          </cell>
          <cell r="D463">
            <v>0</v>
          </cell>
          <cell r="E463">
            <v>0</v>
          </cell>
          <cell r="F463">
            <v>-22584.400000000001</v>
          </cell>
          <cell r="I463">
            <v>0</v>
          </cell>
        </row>
        <row r="464">
          <cell r="A464">
            <v>480803</v>
          </cell>
          <cell r="B464" t="str">
            <v>CUOTAS PARTES DE PENSIONES</v>
          </cell>
          <cell r="C464">
            <v>-104828.147</v>
          </cell>
          <cell r="D464">
            <v>0</v>
          </cell>
          <cell r="E464">
            <v>9444.7039999999997</v>
          </cell>
          <cell r="F464">
            <v>-114272.851</v>
          </cell>
          <cell r="I464">
            <v>-9444.7039999999997</v>
          </cell>
        </row>
        <row r="465">
          <cell r="A465">
            <v>480817</v>
          </cell>
          <cell r="B465" t="str">
            <v>ARRENDAMIENTOS</v>
          </cell>
          <cell r="C465">
            <v>-1943.076</v>
          </cell>
          <cell r="D465">
            <v>0</v>
          </cell>
          <cell r="E465">
            <v>650.88599999999997</v>
          </cell>
          <cell r="F465">
            <v>-2593.962</v>
          </cell>
          <cell r="I465">
            <v>-650.88599999999997</v>
          </cell>
        </row>
        <row r="466">
          <cell r="A466">
            <v>4810</v>
          </cell>
          <cell r="B466" t="str">
            <v>EXTRAORDINARIOS</v>
          </cell>
          <cell r="C466">
            <v>-6595299.2761899997</v>
          </cell>
          <cell r="D466">
            <v>5636301.8724699998</v>
          </cell>
          <cell r="E466">
            <v>11164.17794</v>
          </cell>
          <cell r="F466">
            <v>-970161.58165999991</v>
          </cell>
          <cell r="I466">
            <v>5625137.69453</v>
          </cell>
        </row>
        <row r="467">
          <cell r="A467">
            <v>481007</v>
          </cell>
          <cell r="B467" t="str">
            <v>SOBRANTES</v>
          </cell>
          <cell r="C467">
            <v>-3737.93797</v>
          </cell>
          <cell r="D467">
            <v>0</v>
          </cell>
          <cell r="E467">
            <v>0.40188999999999997</v>
          </cell>
          <cell r="F467">
            <v>-3738.33986</v>
          </cell>
          <cell r="I467">
            <v>-0.40188999999999997</v>
          </cell>
        </row>
        <row r="468">
          <cell r="A468">
            <v>481008</v>
          </cell>
          <cell r="B468" t="str">
            <v>RECUPERACIONES</v>
          </cell>
          <cell r="C468">
            <v>-6144557.8922100002</v>
          </cell>
          <cell r="D468">
            <v>5636301.8724699998</v>
          </cell>
          <cell r="E468">
            <v>3999.527</v>
          </cell>
          <cell r="F468">
            <v>-512255.54674000002</v>
          </cell>
          <cell r="I468">
            <v>5632302.3454700001</v>
          </cell>
        </row>
        <row r="469">
          <cell r="A469">
            <v>481047</v>
          </cell>
          <cell r="B469" t="str">
            <v>APROVECHAMIENTOS</v>
          </cell>
          <cell r="C469">
            <v>-172989.38200000001</v>
          </cell>
          <cell r="D469">
            <v>0</v>
          </cell>
          <cell r="E469">
            <v>5486.01</v>
          </cell>
          <cell r="F469">
            <v>-178475.39199999999</v>
          </cell>
          <cell r="I469">
            <v>-5486.01</v>
          </cell>
        </row>
        <row r="470">
          <cell r="A470">
            <v>48104701</v>
          </cell>
          <cell r="B470" t="str">
            <v>VENTA DE MATERIAL INSERVIBLE O DE RECICL</v>
          </cell>
          <cell r="C470">
            <v>-172989.38200000001</v>
          </cell>
          <cell r="D470">
            <v>0</v>
          </cell>
          <cell r="E470">
            <v>5486.01</v>
          </cell>
          <cell r="F470">
            <v>-178475.39199999999</v>
          </cell>
          <cell r="I470">
            <v>-5486.01</v>
          </cell>
        </row>
        <row r="471">
          <cell r="A471">
            <v>481049</v>
          </cell>
          <cell r="B471" t="str">
            <v>INDEMNIZACIONES</v>
          </cell>
          <cell r="C471">
            <v>-204423.00837</v>
          </cell>
          <cell r="D471">
            <v>0</v>
          </cell>
          <cell r="E471">
            <v>1488.83682</v>
          </cell>
          <cell r="F471">
            <v>-205911.84518999999</v>
          </cell>
          <cell r="I471">
            <v>-1488.83682</v>
          </cell>
        </row>
        <row r="472">
          <cell r="A472">
            <v>481090</v>
          </cell>
          <cell r="B472" t="str">
            <v>OTROS INGRESOS EXTRAORDINARIOS</v>
          </cell>
          <cell r="C472">
            <v>-69591.055640000006</v>
          </cell>
          <cell r="D472">
            <v>0</v>
          </cell>
          <cell r="E472">
            <v>189.40223</v>
          </cell>
          <cell r="F472">
            <v>-69780.457869999998</v>
          </cell>
          <cell r="I472">
            <v>-189.40223</v>
          </cell>
        </row>
        <row r="473">
          <cell r="A473">
            <v>5</v>
          </cell>
          <cell r="B473" t="str">
            <v>GASTOS</v>
          </cell>
          <cell r="C473">
            <v>39343343.180089995</v>
          </cell>
          <cell r="D473">
            <v>10459946.54501</v>
          </cell>
          <cell r="E473">
            <v>3128306.2677099998</v>
          </cell>
          <cell r="F473">
            <v>46674983.457390003</v>
          </cell>
          <cell r="I473">
            <v>7331640.2773000002</v>
          </cell>
        </row>
        <row r="474">
          <cell r="A474">
            <v>51</v>
          </cell>
          <cell r="B474" t="str">
            <v>DE ADMINISTRACION</v>
          </cell>
          <cell r="C474">
            <v>31009057.519259997</v>
          </cell>
          <cell r="D474">
            <v>5298349.6586199999</v>
          </cell>
          <cell r="E474">
            <v>27150.768059999999</v>
          </cell>
          <cell r="F474">
            <v>36280256.409819998</v>
          </cell>
          <cell r="I474">
            <v>5271198.8905600002</v>
          </cell>
        </row>
        <row r="475">
          <cell r="A475">
            <v>5101</v>
          </cell>
          <cell r="B475" t="str">
            <v>SUELDOS Y SALARIOS</v>
          </cell>
          <cell r="C475">
            <v>4520521.7439899994</v>
          </cell>
          <cell r="D475">
            <v>843532.1176900001</v>
          </cell>
          <cell r="E475">
            <v>0</v>
          </cell>
          <cell r="F475">
            <v>5364053.8616800001</v>
          </cell>
          <cell r="I475">
            <v>843532.1176900001</v>
          </cell>
        </row>
        <row r="476">
          <cell r="A476">
            <v>510101</v>
          </cell>
          <cell r="B476" t="str">
            <v>SUELDOS DEL PERSONAL</v>
          </cell>
          <cell r="C476">
            <v>1120081.372</v>
          </cell>
          <cell r="D476">
            <v>241236.87599999999</v>
          </cell>
          <cell r="E476">
            <v>0</v>
          </cell>
          <cell r="F476">
            <v>1361318.2479999999</v>
          </cell>
          <cell r="I476">
            <v>241236.87599999999</v>
          </cell>
        </row>
        <row r="477">
          <cell r="A477">
            <v>510103</v>
          </cell>
          <cell r="B477" t="str">
            <v>HORAS EXTRAS Y FESTIVOS</v>
          </cell>
          <cell r="C477">
            <v>2113.2890000000002</v>
          </cell>
          <cell r="D477">
            <v>317.14400000000001</v>
          </cell>
          <cell r="E477">
            <v>0</v>
          </cell>
          <cell r="F477">
            <v>2430.433</v>
          </cell>
          <cell r="I477">
            <v>317.14400000000001</v>
          </cell>
        </row>
        <row r="478">
          <cell r="A478">
            <v>510105</v>
          </cell>
          <cell r="B478" t="str">
            <v>GASTOS DE REPRESENTACION</v>
          </cell>
          <cell r="C478">
            <v>50482.69</v>
          </cell>
          <cell r="D478">
            <v>2900.8139999999999</v>
          </cell>
          <cell r="E478">
            <v>0</v>
          </cell>
          <cell r="F478">
            <v>53383.504000000001</v>
          </cell>
          <cell r="I478">
            <v>2900.8139999999999</v>
          </cell>
        </row>
        <row r="479">
          <cell r="A479">
            <v>510113</v>
          </cell>
          <cell r="B479" t="str">
            <v>PRIMA DE VACACIONES</v>
          </cell>
          <cell r="C479">
            <v>141430.48000000001</v>
          </cell>
          <cell r="D479">
            <v>30803.456999999999</v>
          </cell>
          <cell r="E479">
            <v>0</v>
          </cell>
          <cell r="F479">
            <v>172233.93700000001</v>
          </cell>
          <cell r="I479">
            <v>30803.456999999999</v>
          </cell>
        </row>
        <row r="480">
          <cell r="A480">
            <v>510117</v>
          </cell>
          <cell r="B480" t="str">
            <v>VACACIONES</v>
          </cell>
          <cell r="C480">
            <v>141430.48000000001</v>
          </cell>
          <cell r="D480">
            <v>30803.456999999999</v>
          </cell>
          <cell r="E480">
            <v>0</v>
          </cell>
          <cell r="F480">
            <v>172233.93700000001</v>
          </cell>
          <cell r="I480">
            <v>30803.456999999999</v>
          </cell>
        </row>
        <row r="481">
          <cell r="A481">
            <v>510119</v>
          </cell>
          <cell r="B481" t="str">
            <v>BONIFICACIONES</v>
          </cell>
          <cell r="C481">
            <v>152946.136</v>
          </cell>
          <cell r="D481">
            <v>34349.813999999998</v>
          </cell>
          <cell r="E481">
            <v>0</v>
          </cell>
          <cell r="F481">
            <v>187295.95</v>
          </cell>
          <cell r="I481">
            <v>34349.813999999998</v>
          </cell>
        </row>
        <row r="482">
          <cell r="A482">
            <v>510123</v>
          </cell>
          <cell r="B482" t="str">
            <v>AUXILIO DE TRANSPORTE</v>
          </cell>
          <cell r="C482">
            <v>9154.16</v>
          </cell>
          <cell r="D482">
            <v>1155.4000000000001</v>
          </cell>
          <cell r="E482">
            <v>0</v>
          </cell>
          <cell r="F482">
            <v>10309.56</v>
          </cell>
          <cell r="I482">
            <v>1155.4000000000001</v>
          </cell>
        </row>
        <row r="483">
          <cell r="A483">
            <v>510124</v>
          </cell>
          <cell r="B483" t="str">
            <v>CESANTIAS</v>
          </cell>
          <cell r="C483">
            <v>353576.21399999998</v>
          </cell>
          <cell r="D483">
            <v>77008.645999999993</v>
          </cell>
          <cell r="E483">
            <v>0</v>
          </cell>
          <cell r="F483">
            <v>430584.86</v>
          </cell>
          <cell r="I483">
            <v>77008.645999999993</v>
          </cell>
        </row>
        <row r="484">
          <cell r="A484">
            <v>510125</v>
          </cell>
          <cell r="B484" t="str">
            <v>INTERESES A LAS CESANTIAS</v>
          </cell>
          <cell r="C484">
            <v>94327.679000000004</v>
          </cell>
          <cell r="D484">
            <v>20535.641</v>
          </cell>
          <cell r="E484">
            <v>0</v>
          </cell>
          <cell r="F484">
            <v>114863.32</v>
          </cell>
          <cell r="I484">
            <v>20535.641</v>
          </cell>
        </row>
        <row r="485">
          <cell r="A485">
            <v>510130</v>
          </cell>
          <cell r="B485" t="str">
            <v>CAPACITACION BIENESTAR SOCIAL Y ESTIMULO</v>
          </cell>
          <cell r="C485">
            <v>556660.64300000004</v>
          </cell>
          <cell r="D485">
            <v>69948.255999999994</v>
          </cell>
          <cell r="E485">
            <v>0</v>
          </cell>
          <cell r="F485">
            <v>626608.89899999998</v>
          </cell>
          <cell r="I485">
            <v>69948.255999999994</v>
          </cell>
        </row>
        <row r="486">
          <cell r="A486">
            <v>51013001</v>
          </cell>
          <cell r="B486" t="str">
            <v>CAPACITACION</v>
          </cell>
          <cell r="C486">
            <v>394439.90600000002</v>
          </cell>
          <cell r="D486">
            <v>60120.741999999998</v>
          </cell>
          <cell r="E486">
            <v>0</v>
          </cell>
          <cell r="F486">
            <v>454560.64799999999</v>
          </cell>
          <cell r="I486">
            <v>60120.741999999998</v>
          </cell>
        </row>
        <row r="487">
          <cell r="A487">
            <v>51013002</v>
          </cell>
          <cell r="B487" t="str">
            <v>BIENESTAR SOCIAL</v>
          </cell>
          <cell r="C487">
            <v>162220.73699999999</v>
          </cell>
          <cell r="D487">
            <v>9827.5139999999992</v>
          </cell>
          <cell r="E487">
            <v>0</v>
          </cell>
          <cell r="F487">
            <v>172048.25099999999</v>
          </cell>
          <cell r="I487">
            <v>9827.5139999999992</v>
          </cell>
        </row>
        <row r="488">
          <cell r="A488">
            <v>510131</v>
          </cell>
          <cell r="B488" t="str">
            <v>DOTACION Y SUMINISTRO A TRABAJADORES</v>
          </cell>
          <cell r="C488">
            <v>55236.141990000004</v>
          </cell>
          <cell r="D488">
            <v>466.40669000000003</v>
          </cell>
          <cell r="E488">
            <v>0</v>
          </cell>
          <cell r="F488">
            <v>55702.54868</v>
          </cell>
          <cell r="I488">
            <v>466.40669000000003</v>
          </cell>
        </row>
        <row r="489">
          <cell r="A489">
            <v>510133</v>
          </cell>
          <cell r="B489" t="str">
            <v>GASTOS DEPORTIVOS Y DE RECREACION</v>
          </cell>
          <cell r="C489">
            <v>4956.1639999999998</v>
          </cell>
          <cell r="D489">
            <v>13698.236000000001</v>
          </cell>
          <cell r="E489">
            <v>0</v>
          </cell>
          <cell r="F489">
            <v>18654.400000000001</v>
          </cell>
          <cell r="I489">
            <v>13698.236000000001</v>
          </cell>
        </row>
        <row r="490">
          <cell r="A490">
            <v>510145</v>
          </cell>
          <cell r="B490" t="str">
            <v>SALARIO INTEGRAL</v>
          </cell>
          <cell r="C490">
            <v>46507.932999999997</v>
          </cell>
          <cell r="D490">
            <v>13925.6</v>
          </cell>
          <cell r="E490">
            <v>0</v>
          </cell>
          <cell r="F490">
            <v>60433.533000000003</v>
          </cell>
          <cell r="I490">
            <v>13925.6</v>
          </cell>
        </row>
        <row r="491">
          <cell r="A491">
            <v>510146</v>
          </cell>
          <cell r="B491" t="str">
            <v>CONTRATOS DE PERSONAL TEMPORAL</v>
          </cell>
          <cell r="C491">
            <v>653695.12399999995</v>
          </cell>
          <cell r="D491">
            <v>62849.483999999997</v>
          </cell>
          <cell r="E491">
            <v>0</v>
          </cell>
          <cell r="F491">
            <v>716544.60800000001</v>
          </cell>
          <cell r="I491">
            <v>62849.483999999997</v>
          </cell>
        </row>
        <row r="492">
          <cell r="A492">
            <v>510147</v>
          </cell>
          <cell r="B492" t="str">
            <v>VIATICOS EMPLEADOS</v>
          </cell>
          <cell r="C492">
            <v>115414.261</v>
          </cell>
          <cell r="D492">
            <v>33148.406999999999</v>
          </cell>
          <cell r="E492">
            <v>0</v>
          </cell>
          <cell r="F492">
            <v>148562.66800000001</v>
          </cell>
          <cell r="I492">
            <v>33148.406999999999</v>
          </cell>
        </row>
        <row r="493">
          <cell r="A493">
            <v>510148</v>
          </cell>
          <cell r="B493" t="str">
            <v>GASTOS DE VIAJE EMPLEADOS</v>
          </cell>
          <cell r="C493">
            <v>149131.55600000001</v>
          </cell>
          <cell r="D493">
            <v>25334.041000000001</v>
          </cell>
          <cell r="E493">
            <v>0</v>
          </cell>
          <cell r="F493">
            <v>174465.59700000001</v>
          </cell>
          <cell r="I493">
            <v>25334.041000000001</v>
          </cell>
        </row>
        <row r="494">
          <cell r="A494">
            <v>510152</v>
          </cell>
          <cell r="B494" t="str">
            <v>PRIMA DE SERVICIOS</v>
          </cell>
          <cell r="C494">
            <v>247503.34299999999</v>
          </cell>
          <cell r="D494">
            <v>53906.053</v>
          </cell>
          <cell r="E494">
            <v>0</v>
          </cell>
          <cell r="F494">
            <v>301409.39600000001</v>
          </cell>
          <cell r="I494">
            <v>53906.053</v>
          </cell>
        </row>
        <row r="495">
          <cell r="A495">
            <v>510160</v>
          </cell>
          <cell r="B495" t="str">
            <v>SUBSIDIO DE ALIMENTACION</v>
          </cell>
          <cell r="C495">
            <v>221.154</v>
          </cell>
          <cell r="D495">
            <v>60.459000000000003</v>
          </cell>
          <cell r="E495">
            <v>0</v>
          </cell>
          <cell r="F495">
            <v>281.613</v>
          </cell>
          <cell r="I495">
            <v>60.459000000000003</v>
          </cell>
        </row>
        <row r="496">
          <cell r="A496">
            <v>510164</v>
          </cell>
          <cell r="B496" t="str">
            <v>OTRAS PRIMAS</v>
          </cell>
          <cell r="C496">
            <v>495006.68599999999</v>
          </cell>
          <cell r="D496">
            <v>107812.106</v>
          </cell>
          <cell r="E496">
            <v>0</v>
          </cell>
          <cell r="F496">
            <v>602818.79200000002</v>
          </cell>
          <cell r="I496">
            <v>107812.106</v>
          </cell>
        </row>
        <row r="497">
          <cell r="A497">
            <v>51016402</v>
          </cell>
          <cell r="B497" t="str">
            <v>PRIMA DE CARESTIA</v>
          </cell>
          <cell r="C497">
            <v>247503.34299999999</v>
          </cell>
          <cell r="D497">
            <v>53906.053</v>
          </cell>
          <cell r="E497">
            <v>0</v>
          </cell>
          <cell r="F497">
            <v>301409.39600000001</v>
          </cell>
          <cell r="I497">
            <v>53906.053</v>
          </cell>
        </row>
        <row r="498">
          <cell r="A498">
            <v>51016403</v>
          </cell>
          <cell r="B498" t="str">
            <v>PRIMA DE ANTIGUEDAD</v>
          </cell>
          <cell r="C498">
            <v>247503.34299999999</v>
          </cell>
          <cell r="D498">
            <v>53906.053</v>
          </cell>
          <cell r="E498">
            <v>0</v>
          </cell>
          <cell r="F498">
            <v>301409.39600000001</v>
          </cell>
          <cell r="I498">
            <v>53906.053</v>
          </cell>
        </row>
        <row r="499">
          <cell r="A499">
            <v>510170</v>
          </cell>
          <cell r="B499" t="str">
            <v>GASTOS DE APOYO A ESTUDIANTES</v>
          </cell>
          <cell r="C499">
            <v>0</v>
          </cell>
          <cell r="D499">
            <v>0</v>
          </cell>
          <cell r="E499">
            <v>0</v>
          </cell>
          <cell r="F499">
            <v>0</v>
          </cell>
          <cell r="I499">
            <v>0</v>
          </cell>
        </row>
        <row r="500">
          <cell r="A500">
            <v>510190</v>
          </cell>
          <cell r="B500" t="str">
            <v>OTROS SUELDOS Y SALARIOS</v>
          </cell>
          <cell r="C500">
            <v>130646.238</v>
          </cell>
          <cell r="D500">
            <v>23271.82</v>
          </cell>
          <cell r="E500">
            <v>0</v>
          </cell>
          <cell r="F500">
            <v>153918.05799999999</v>
          </cell>
          <cell r="I500">
            <v>23271.82</v>
          </cell>
        </row>
        <row r="501">
          <cell r="A501">
            <v>5102</v>
          </cell>
          <cell r="B501" t="str">
            <v>CONTRIBUCIONES IMPUTADAS</v>
          </cell>
          <cell r="C501">
            <v>18387227.572999999</v>
          </cell>
          <cell r="D501">
            <v>3064962.929</v>
          </cell>
          <cell r="E501">
            <v>0</v>
          </cell>
          <cell r="F501">
            <v>21452190.502</v>
          </cell>
          <cell r="I501">
            <v>3064962.929</v>
          </cell>
        </row>
        <row r="502">
          <cell r="A502">
            <v>510204</v>
          </cell>
          <cell r="B502" t="str">
            <v>GASTOS MEDICOS Y DROGAS</v>
          </cell>
          <cell r="C502">
            <v>2850</v>
          </cell>
          <cell r="D502">
            <v>900</v>
          </cell>
          <cell r="E502">
            <v>0</v>
          </cell>
          <cell r="F502">
            <v>3750</v>
          </cell>
          <cell r="I502">
            <v>900</v>
          </cell>
        </row>
        <row r="503">
          <cell r="A503">
            <v>510205</v>
          </cell>
          <cell r="B503" t="str">
            <v>AUXILIOS Y SERVICIOS FUNERARIOS</v>
          </cell>
          <cell r="C503">
            <v>0</v>
          </cell>
          <cell r="D503">
            <v>0</v>
          </cell>
          <cell r="E503">
            <v>0</v>
          </cell>
          <cell r="F503">
            <v>0</v>
          </cell>
          <cell r="I503">
            <v>0</v>
          </cell>
        </row>
        <row r="504">
          <cell r="A504">
            <v>510209</v>
          </cell>
          <cell r="B504" t="str">
            <v>AMORTIZ.CALCULO ACTUARIAL PENSIONES ACTU</v>
          </cell>
          <cell r="C504">
            <v>18384377.572999999</v>
          </cell>
          <cell r="D504">
            <v>3064062.929</v>
          </cell>
          <cell r="E504">
            <v>0</v>
          </cell>
          <cell r="F504">
            <v>21448440.502</v>
          </cell>
          <cell r="I504">
            <v>3064062.929</v>
          </cell>
        </row>
        <row r="505">
          <cell r="A505">
            <v>5103</v>
          </cell>
          <cell r="B505" t="str">
            <v>CONTRIBUCIONES EFECTIVAS</v>
          </cell>
          <cell r="C505">
            <v>2338026.1803000001</v>
          </cell>
          <cell r="D505">
            <v>405512.76698000001</v>
          </cell>
          <cell r="E505">
            <v>0</v>
          </cell>
          <cell r="F505">
            <v>2743538.9472800004</v>
          </cell>
          <cell r="I505">
            <v>405512.76698000001</v>
          </cell>
        </row>
        <row r="506">
          <cell r="A506">
            <v>510301</v>
          </cell>
          <cell r="B506" t="str">
            <v>SEGUROS DE VIDA COLECTIVA</v>
          </cell>
          <cell r="C506">
            <v>15819.998300000001</v>
          </cell>
          <cell r="D506">
            <v>3161.1019799999999</v>
          </cell>
          <cell r="E506">
            <v>0</v>
          </cell>
          <cell r="F506">
            <v>18981.100280000002</v>
          </cell>
          <cell r="I506">
            <v>3161.1019799999999</v>
          </cell>
        </row>
        <row r="507">
          <cell r="A507">
            <v>510302</v>
          </cell>
          <cell r="B507" t="str">
            <v>APORTES A CAJAS DE COMPENSACION FAMILIAR</v>
          </cell>
          <cell r="C507">
            <v>76743.3</v>
          </cell>
          <cell r="D507">
            <v>13524.9</v>
          </cell>
          <cell r="E507">
            <v>0</v>
          </cell>
          <cell r="F507">
            <v>90268.2</v>
          </cell>
          <cell r="I507">
            <v>13524.9</v>
          </cell>
        </row>
        <row r="508">
          <cell r="A508">
            <v>510303</v>
          </cell>
          <cell r="B508" t="str">
            <v>COTIZACIONES A SEGURIDAD SOCIAL EN SALUD</v>
          </cell>
          <cell r="C508">
            <v>1056116.6299999999</v>
          </cell>
          <cell r="D508">
            <v>183366.91099999999</v>
          </cell>
          <cell r="E508">
            <v>0</v>
          </cell>
          <cell r="F508">
            <v>1239483.541</v>
          </cell>
          <cell r="I508">
            <v>183366.91099999999</v>
          </cell>
        </row>
        <row r="509">
          <cell r="A509">
            <v>510304</v>
          </cell>
          <cell r="B509" t="str">
            <v>APORTES SINDICALES</v>
          </cell>
          <cell r="C509">
            <v>5449.4</v>
          </cell>
          <cell r="D509">
            <v>0</v>
          </cell>
          <cell r="E509">
            <v>0</v>
          </cell>
          <cell r="F509">
            <v>5449.4</v>
          </cell>
          <cell r="I509">
            <v>0</v>
          </cell>
        </row>
        <row r="510">
          <cell r="A510">
            <v>510305</v>
          </cell>
          <cell r="B510" t="str">
            <v>COTIZACIONES A RIESGOS PROFESIONALES</v>
          </cell>
          <cell r="C510">
            <v>11698.699000000001</v>
          </cell>
          <cell r="D510">
            <v>2137.8139999999999</v>
          </cell>
          <cell r="E510">
            <v>0</v>
          </cell>
          <cell r="F510">
            <v>13836.513000000001</v>
          </cell>
          <cell r="I510">
            <v>2137.8139999999999</v>
          </cell>
        </row>
        <row r="511">
          <cell r="A511">
            <v>510307</v>
          </cell>
          <cell r="B511" t="str">
            <v>COTIZACIONES A ENTIDADES PROMOTORAS DE P</v>
          </cell>
          <cell r="C511">
            <v>1172198.1529999999</v>
          </cell>
          <cell r="D511">
            <v>203322.04</v>
          </cell>
          <cell r="E511">
            <v>0</v>
          </cell>
          <cell r="F511">
            <v>1375520.193</v>
          </cell>
          <cell r="I511">
            <v>203322.04</v>
          </cell>
        </row>
        <row r="512">
          <cell r="A512">
            <v>5104</v>
          </cell>
          <cell r="B512" t="str">
            <v>APORTES SOBRE LA NOMINA</v>
          </cell>
          <cell r="C512">
            <v>95929.06</v>
          </cell>
          <cell r="D512">
            <v>16906.34</v>
          </cell>
          <cell r="E512">
            <v>0</v>
          </cell>
          <cell r="F512">
            <v>112835.4</v>
          </cell>
          <cell r="I512">
            <v>16906.34</v>
          </cell>
        </row>
        <row r="513">
          <cell r="A513">
            <v>510401</v>
          </cell>
          <cell r="B513" t="str">
            <v>APORTES AL ICBF</v>
          </cell>
          <cell r="C513">
            <v>57553.82</v>
          </cell>
          <cell r="D513">
            <v>10143.5</v>
          </cell>
          <cell r="E513">
            <v>0</v>
          </cell>
          <cell r="F513">
            <v>67697.320000000007</v>
          </cell>
          <cell r="I513">
            <v>10143.5</v>
          </cell>
        </row>
        <row r="514">
          <cell r="A514">
            <v>510402</v>
          </cell>
          <cell r="B514" t="str">
            <v>APORTES AL SENA</v>
          </cell>
          <cell r="C514">
            <v>38375.24</v>
          </cell>
          <cell r="D514">
            <v>6762.84</v>
          </cell>
          <cell r="E514">
            <v>0</v>
          </cell>
          <cell r="F514">
            <v>45138.080000000002</v>
          </cell>
          <cell r="I514">
            <v>6762.84</v>
          </cell>
        </row>
        <row r="515">
          <cell r="A515">
            <v>5111</v>
          </cell>
          <cell r="B515" t="str">
            <v>GENERALES</v>
          </cell>
          <cell r="C515">
            <v>3955132.7038600002</v>
          </cell>
          <cell r="D515">
            <v>699860.49719000002</v>
          </cell>
          <cell r="E515">
            <v>27149.40006</v>
          </cell>
          <cell r="F515">
            <v>4627843.8009899994</v>
          </cell>
          <cell r="I515">
            <v>672711.09713000001</v>
          </cell>
        </row>
        <row r="516">
          <cell r="A516">
            <v>511111</v>
          </cell>
          <cell r="B516" t="str">
            <v>COMISIONES Y HONORARIOS</v>
          </cell>
          <cell r="C516">
            <v>944786.99160000007</v>
          </cell>
          <cell r="D516">
            <v>93394.248000000007</v>
          </cell>
          <cell r="E516">
            <v>0</v>
          </cell>
          <cell r="F516">
            <v>1038181.2396</v>
          </cell>
          <cell r="I516">
            <v>93394.248000000007</v>
          </cell>
        </row>
        <row r="517">
          <cell r="A517">
            <v>51111101</v>
          </cell>
          <cell r="B517" t="str">
            <v>COMISIONES Y HONORARIOS EN GENERAL</v>
          </cell>
          <cell r="C517">
            <v>925505.39159999997</v>
          </cell>
          <cell r="D517">
            <v>93394.248000000007</v>
          </cell>
          <cell r="E517">
            <v>0</v>
          </cell>
          <cell r="F517">
            <v>1018899.6396</v>
          </cell>
          <cell r="I517">
            <v>93394.248000000007</v>
          </cell>
        </row>
        <row r="518">
          <cell r="A518">
            <v>51111102</v>
          </cell>
          <cell r="B518" t="str">
            <v>HONORARIOS MIEMBROS JUNTA DIRECTIVA</v>
          </cell>
          <cell r="C518">
            <v>19281.599999999999</v>
          </cell>
          <cell r="D518">
            <v>0</v>
          </cell>
          <cell r="E518">
            <v>0</v>
          </cell>
          <cell r="F518">
            <v>19281.599999999999</v>
          </cell>
          <cell r="I518">
            <v>0</v>
          </cell>
        </row>
        <row r="519">
          <cell r="A519">
            <v>511113</v>
          </cell>
          <cell r="B519" t="str">
            <v>VIGILANCIA Y SEGURIDAD</v>
          </cell>
          <cell r="C519">
            <v>238637.13800000001</v>
          </cell>
          <cell r="D519">
            <v>54048.004000000001</v>
          </cell>
          <cell r="E519">
            <v>0</v>
          </cell>
          <cell r="F519">
            <v>292685.14199999999</v>
          </cell>
          <cell r="I519">
            <v>54048.004000000001</v>
          </cell>
        </row>
        <row r="520">
          <cell r="A520">
            <v>511114</v>
          </cell>
          <cell r="B520" t="str">
            <v>MATERIALES Y SUMINISTROS</v>
          </cell>
          <cell r="C520">
            <v>8688.0117899999987</v>
          </cell>
          <cell r="D520">
            <v>14703.13106</v>
          </cell>
          <cell r="E520">
            <v>13370.98206</v>
          </cell>
          <cell r="F520">
            <v>10020.16079</v>
          </cell>
          <cell r="I520">
            <v>1332.1489999999994</v>
          </cell>
        </row>
        <row r="521">
          <cell r="A521">
            <v>51111401</v>
          </cell>
          <cell r="B521" t="str">
            <v>MATERIALES ELECTRICOS</v>
          </cell>
          <cell r="C521">
            <v>2818.9920000000002</v>
          </cell>
          <cell r="D521">
            <v>1239.9490000000001</v>
          </cell>
          <cell r="E521">
            <v>0</v>
          </cell>
          <cell r="F521">
            <v>4058.9409999999998</v>
          </cell>
          <cell r="I521">
            <v>1239.9490000000001</v>
          </cell>
        </row>
        <row r="522">
          <cell r="A522">
            <v>51111402</v>
          </cell>
          <cell r="B522" t="str">
            <v>ELEMENTOS DEVOLUTIVOS</v>
          </cell>
          <cell r="C522">
            <v>181.33979000000002</v>
          </cell>
          <cell r="D522">
            <v>13370.98206</v>
          </cell>
          <cell r="E522">
            <v>13370.98206</v>
          </cell>
          <cell r="F522">
            <v>181.33979000000002</v>
          </cell>
          <cell r="I522">
            <v>0</v>
          </cell>
        </row>
        <row r="523">
          <cell r="A523">
            <v>51111403</v>
          </cell>
          <cell r="B523" t="str">
            <v>MATERIALES VARIOS</v>
          </cell>
          <cell r="C523">
            <v>830.505</v>
          </cell>
          <cell r="D523">
            <v>0</v>
          </cell>
          <cell r="E523">
            <v>0</v>
          </cell>
          <cell r="F523">
            <v>830.505</v>
          </cell>
          <cell r="I523">
            <v>0</v>
          </cell>
        </row>
        <row r="524">
          <cell r="A524">
            <v>51111490</v>
          </cell>
          <cell r="B524" t="str">
            <v>OTROS MATERIALES</v>
          </cell>
          <cell r="C524">
            <v>4857.1750000000002</v>
          </cell>
          <cell r="D524">
            <v>92.2</v>
          </cell>
          <cell r="E524">
            <v>0</v>
          </cell>
          <cell r="F524">
            <v>4949.375</v>
          </cell>
          <cell r="I524">
            <v>92.2</v>
          </cell>
        </row>
        <row r="525">
          <cell r="A525">
            <v>511115</v>
          </cell>
          <cell r="B525" t="str">
            <v>MANTENIMIENTO</v>
          </cell>
          <cell r="C525">
            <v>1031281.60023</v>
          </cell>
          <cell r="D525">
            <v>212919.53027000002</v>
          </cell>
          <cell r="E525">
            <v>0</v>
          </cell>
          <cell r="F525">
            <v>1244201.1305</v>
          </cell>
          <cell r="I525">
            <v>212919.53027000002</v>
          </cell>
        </row>
        <row r="526">
          <cell r="A526">
            <v>51111501</v>
          </cell>
          <cell r="B526" t="str">
            <v>MANTENIMIENTO DE EDIFICACIONES</v>
          </cell>
          <cell r="C526">
            <v>14415.388999999999</v>
          </cell>
          <cell r="D526">
            <v>2908.116</v>
          </cell>
          <cell r="E526">
            <v>0</v>
          </cell>
          <cell r="F526">
            <v>17323.505000000001</v>
          </cell>
          <cell r="I526">
            <v>2908.116</v>
          </cell>
        </row>
        <row r="527">
          <cell r="A527">
            <v>51111502</v>
          </cell>
          <cell r="B527" t="str">
            <v>MANTENIMIENTO DE MUEBLES Y EQUIPOS DE OF</v>
          </cell>
          <cell r="C527">
            <v>19343.45</v>
          </cell>
          <cell r="D527">
            <v>13358.954</v>
          </cell>
          <cell r="E527">
            <v>0</v>
          </cell>
          <cell r="F527">
            <v>32702.403999999999</v>
          </cell>
          <cell r="I527">
            <v>13358.954</v>
          </cell>
        </row>
        <row r="528">
          <cell r="A528">
            <v>51111503</v>
          </cell>
          <cell r="B528" t="str">
            <v>MANTENIMIENTO DE VEHICULOS</v>
          </cell>
          <cell r="C528">
            <v>2577.9810200000002</v>
          </cell>
          <cell r="D528">
            <v>7508.3292699999993</v>
          </cell>
          <cell r="E528">
            <v>0</v>
          </cell>
          <cell r="F528">
            <v>10086.310289999999</v>
          </cell>
          <cell r="I528">
            <v>7508.3292699999993</v>
          </cell>
        </row>
        <row r="529">
          <cell r="A529">
            <v>5111150301</v>
          </cell>
          <cell r="B529" t="str">
            <v>LLANTAS Y NEUMATICOS</v>
          </cell>
          <cell r="C529">
            <v>2302.99802</v>
          </cell>
          <cell r="D529">
            <v>7508.3292699999993</v>
          </cell>
          <cell r="E529">
            <v>0</v>
          </cell>
          <cell r="F529">
            <v>9811.3272899999993</v>
          </cell>
          <cell r="I529">
            <v>7508.3292699999993</v>
          </cell>
        </row>
        <row r="530">
          <cell r="A530">
            <v>5111150303</v>
          </cell>
          <cell r="B530" t="str">
            <v>LAVADO Y ENGRASE</v>
          </cell>
          <cell r="C530">
            <v>274.983</v>
          </cell>
          <cell r="D530">
            <v>0</v>
          </cell>
          <cell r="E530">
            <v>0</v>
          </cell>
          <cell r="F530">
            <v>274.983</v>
          </cell>
          <cell r="I530">
            <v>0</v>
          </cell>
        </row>
        <row r="531">
          <cell r="A531">
            <v>51111504</v>
          </cell>
          <cell r="B531" t="str">
            <v>MANTENIMIENTO DE EQUIPOS DE COMPUTACION</v>
          </cell>
          <cell r="C531">
            <v>218853.70921</v>
          </cell>
          <cell r="D531">
            <v>57698.22</v>
          </cell>
          <cell r="E531">
            <v>0</v>
          </cell>
          <cell r="F531">
            <v>276551.92920999997</v>
          </cell>
          <cell r="I531">
            <v>57698.22</v>
          </cell>
        </row>
        <row r="532">
          <cell r="A532">
            <v>51111505</v>
          </cell>
          <cell r="B532" t="str">
            <v>MANTENIMIENTO DEL SOFTWARE</v>
          </cell>
          <cell r="C532">
            <v>776091.071</v>
          </cell>
          <cell r="D532">
            <v>131445.91099999999</v>
          </cell>
          <cell r="E532">
            <v>0</v>
          </cell>
          <cell r="F532">
            <v>907536.98199999996</v>
          </cell>
          <cell r="I532">
            <v>131445.91099999999</v>
          </cell>
        </row>
        <row r="533">
          <cell r="A533">
            <v>511116</v>
          </cell>
          <cell r="B533" t="str">
            <v>REPARACIONES</v>
          </cell>
          <cell r="C533">
            <v>48667.909</v>
          </cell>
          <cell r="D533">
            <v>16552.846000000001</v>
          </cell>
          <cell r="E533">
            <v>0</v>
          </cell>
          <cell r="F533">
            <v>65220.754999999997</v>
          </cell>
          <cell r="I533">
            <v>16552.846000000001</v>
          </cell>
        </row>
        <row r="534">
          <cell r="A534">
            <v>51111601</v>
          </cell>
          <cell r="B534" t="str">
            <v>REPARACION DE EDIFICACIONES</v>
          </cell>
          <cell r="C534">
            <v>45542.421000000002</v>
          </cell>
          <cell r="D534">
            <v>9299.7109999999993</v>
          </cell>
          <cell r="E534">
            <v>0</v>
          </cell>
          <cell r="F534">
            <v>54842.131999999998</v>
          </cell>
          <cell r="I534">
            <v>9299.7109999999993</v>
          </cell>
        </row>
        <row r="535">
          <cell r="A535">
            <v>51111603</v>
          </cell>
          <cell r="B535" t="str">
            <v>REPARACION DE VEHICULOS</v>
          </cell>
          <cell r="C535">
            <v>2199.5619999999999</v>
          </cell>
          <cell r="D535">
            <v>7253.1350000000002</v>
          </cell>
          <cell r="E535">
            <v>0</v>
          </cell>
          <cell r="F535">
            <v>9452.6970000000001</v>
          </cell>
          <cell r="I535">
            <v>7253.1350000000002</v>
          </cell>
        </row>
        <row r="536">
          <cell r="A536">
            <v>51111605</v>
          </cell>
          <cell r="B536" t="str">
            <v>REPUESTOS PARA VEHICULOS</v>
          </cell>
          <cell r="C536">
            <v>925.92600000000004</v>
          </cell>
          <cell r="D536">
            <v>0</v>
          </cell>
          <cell r="E536">
            <v>0</v>
          </cell>
          <cell r="F536">
            <v>925.92600000000004</v>
          </cell>
          <cell r="I536">
            <v>0</v>
          </cell>
        </row>
        <row r="537">
          <cell r="A537">
            <v>511117</v>
          </cell>
          <cell r="B537" t="str">
            <v>SERVICIOS PUBLICOS</v>
          </cell>
          <cell r="C537">
            <v>266790.49917999998</v>
          </cell>
          <cell r="D537">
            <v>20131.846730000001</v>
          </cell>
          <cell r="E537">
            <v>0</v>
          </cell>
          <cell r="F537">
            <v>286922.34591000003</v>
          </cell>
          <cell r="I537">
            <v>20131.846730000001</v>
          </cell>
        </row>
        <row r="538">
          <cell r="A538">
            <v>51111701</v>
          </cell>
          <cell r="B538" t="str">
            <v>ACUEDUCTO Y ALCANTARILLADO</v>
          </cell>
          <cell r="C538">
            <v>12281.566000000001</v>
          </cell>
          <cell r="D538">
            <v>2652.0459999999998</v>
          </cell>
          <cell r="E538">
            <v>0</v>
          </cell>
          <cell r="F538">
            <v>14933.611999999999</v>
          </cell>
          <cell r="I538">
            <v>2652.0459999999998</v>
          </cell>
        </row>
        <row r="539">
          <cell r="A539">
            <v>51111702</v>
          </cell>
          <cell r="B539" t="str">
            <v>ASEO Y RECOLECCION DE RESIDUOS</v>
          </cell>
          <cell r="C539">
            <v>3012.4639999999999</v>
          </cell>
          <cell r="D539">
            <v>422.44150000000002</v>
          </cell>
          <cell r="E539">
            <v>0</v>
          </cell>
          <cell r="F539">
            <v>3434.9054999999998</v>
          </cell>
          <cell r="I539">
            <v>422.44150000000002</v>
          </cell>
        </row>
        <row r="540">
          <cell r="A540">
            <v>51111703</v>
          </cell>
          <cell r="B540" t="str">
            <v>TELECOMUNICACIONES</v>
          </cell>
          <cell r="C540">
            <v>251496.46918000001</v>
          </cell>
          <cell r="D540">
            <v>17057.359230000002</v>
          </cell>
          <cell r="E540">
            <v>0</v>
          </cell>
          <cell r="F540">
            <v>268553.82841000002</v>
          </cell>
          <cell r="I540">
            <v>17057.359230000002</v>
          </cell>
        </row>
        <row r="541">
          <cell r="A541">
            <v>511118</v>
          </cell>
          <cell r="B541" t="str">
            <v>ARRENDAMIENTOS</v>
          </cell>
          <cell r="C541">
            <v>178425.91800000001</v>
          </cell>
          <cell r="D541">
            <v>14556.405000000001</v>
          </cell>
          <cell r="E541">
            <v>0</v>
          </cell>
          <cell r="F541">
            <v>192982.323</v>
          </cell>
          <cell r="I541">
            <v>14556.405000000001</v>
          </cell>
        </row>
        <row r="542">
          <cell r="A542">
            <v>51111801</v>
          </cell>
          <cell r="B542" t="str">
            <v>ARRENDAMIENTO DE INMUEBLES</v>
          </cell>
          <cell r="C542">
            <v>15272.691000000001</v>
          </cell>
          <cell r="D542">
            <v>4655.59</v>
          </cell>
          <cell r="E542">
            <v>0</v>
          </cell>
          <cell r="F542">
            <v>19928.280999999999</v>
          </cell>
          <cell r="I542">
            <v>4655.59</v>
          </cell>
        </row>
        <row r="543">
          <cell r="A543">
            <v>51111802</v>
          </cell>
          <cell r="B543" t="str">
            <v>ARRENDAMIENTO DE MUEBLES Y EQUIPOS DE OF</v>
          </cell>
          <cell r="C543">
            <v>36531.016000000003</v>
          </cell>
          <cell r="D543">
            <v>9900.8150000000005</v>
          </cell>
          <cell r="E543">
            <v>0</v>
          </cell>
          <cell r="F543">
            <v>46431.830999999998</v>
          </cell>
          <cell r="I543">
            <v>9900.8150000000005</v>
          </cell>
        </row>
        <row r="544">
          <cell r="A544">
            <v>51111804</v>
          </cell>
          <cell r="B544" t="str">
            <v>ARRENDAMIENTO DE EQUIPOS DE COMPUTACION</v>
          </cell>
          <cell r="C544">
            <v>126622.211</v>
          </cell>
          <cell r="D544">
            <v>0</v>
          </cell>
          <cell r="E544">
            <v>0</v>
          </cell>
          <cell r="F544">
            <v>126622.211</v>
          </cell>
          <cell r="I544">
            <v>0</v>
          </cell>
        </row>
        <row r="545">
          <cell r="A545">
            <v>511119</v>
          </cell>
          <cell r="B545" t="str">
            <v>VIATICOS Y GASTOS DE VIAJE JUNTA DIRECTI</v>
          </cell>
          <cell r="C545">
            <v>40540.286999999997</v>
          </cell>
          <cell r="D545">
            <v>1688.8040000000001</v>
          </cell>
          <cell r="E545">
            <v>0</v>
          </cell>
          <cell r="F545">
            <v>42229.091</v>
          </cell>
          <cell r="I545">
            <v>1688.8040000000001</v>
          </cell>
        </row>
        <row r="546">
          <cell r="A546">
            <v>511120</v>
          </cell>
          <cell r="B546" t="str">
            <v>PUBLICIDAD Y PROPAGANDA</v>
          </cell>
          <cell r="C546">
            <v>227319.27963999999</v>
          </cell>
          <cell r="D546">
            <v>50555.735000000001</v>
          </cell>
          <cell r="E546">
            <v>0</v>
          </cell>
          <cell r="F546">
            <v>277875.01464000001</v>
          </cell>
          <cell r="I546">
            <v>50555.735000000001</v>
          </cell>
        </row>
        <row r="547">
          <cell r="A547">
            <v>511121</v>
          </cell>
          <cell r="B547" t="str">
            <v>IMPRESOS PUBLICACIONES SUSCRIPCIONES Y A</v>
          </cell>
          <cell r="C547">
            <v>137533.302</v>
          </cell>
          <cell r="D547">
            <v>29143</v>
          </cell>
          <cell r="E547">
            <v>0</v>
          </cell>
          <cell r="F547">
            <v>166676.302</v>
          </cell>
          <cell r="I547">
            <v>29143</v>
          </cell>
        </row>
        <row r="548">
          <cell r="A548">
            <v>511122</v>
          </cell>
          <cell r="B548" t="str">
            <v>FOTOCOPIAS UTILES DE ESCRITORIO Y PAPELE</v>
          </cell>
          <cell r="C548">
            <v>38855.890369999994</v>
          </cell>
          <cell r="D548">
            <v>7233.1815199999992</v>
          </cell>
          <cell r="E548">
            <v>0</v>
          </cell>
          <cell r="F548">
            <v>46089.071889999999</v>
          </cell>
          <cell r="I548">
            <v>7233.1815199999992</v>
          </cell>
        </row>
        <row r="549">
          <cell r="A549">
            <v>511123</v>
          </cell>
          <cell r="B549" t="str">
            <v>COMUNICACIONES Y TRANSPORTES</v>
          </cell>
          <cell r="C549">
            <v>102392.955</v>
          </cell>
          <cell r="D549">
            <v>19447.045999999998</v>
          </cell>
          <cell r="E549">
            <v>0</v>
          </cell>
          <cell r="F549">
            <v>121840.001</v>
          </cell>
          <cell r="I549">
            <v>19447.045999999998</v>
          </cell>
        </row>
        <row r="550">
          <cell r="A550">
            <v>51112301</v>
          </cell>
          <cell r="B550" t="str">
            <v>FLETES Y ACARREOS</v>
          </cell>
          <cell r="C550">
            <v>1131</v>
          </cell>
          <cell r="D550">
            <v>821.9</v>
          </cell>
          <cell r="E550">
            <v>0</v>
          </cell>
          <cell r="F550">
            <v>1952.9</v>
          </cell>
          <cell r="I550">
            <v>821.9</v>
          </cell>
        </row>
        <row r="551">
          <cell r="A551">
            <v>51112302</v>
          </cell>
          <cell r="B551" t="str">
            <v>MENSAJERIA Y ENCOMIENDAS</v>
          </cell>
          <cell r="C551">
            <v>24951.228999999999</v>
          </cell>
          <cell r="D551">
            <v>3636.578</v>
          </cell>
          <cell r="E551">
            <v>0</v>
          </cell>
          <cell r="F551">
            <v>28587.807000000001</v>
          </cell>
          <cell r="I551">
            <v>3636.578</v>
          </cell>
        </row>
        <row r="552">
          <cell r="A552">
            <v>51112303</v>
          </cell>
          <cell r="B552" t="str">
            <v>SERVICIO DE TRANSPORTE</v>
          </cell>
          <cell r="C552">
            <v>76310.725999999995</v>
          </cell>
          <cell r="D552">
            <v>14988.567999999999</v>
          </cell>
          <cell r="E552">
            <v>0</v>
          </cell>
          <cell r="F552">
            <v>91299.293999999994</v>
          </cell>
          <cell r="I552">
            <v>14988.567999999999</v>
          </cell>
        </row>
        <row r="553">
          <cell r="A553">
            <v>511125</v>
          </cell>
          <cell r="B553" t="str">
            <v>SEGUROS GENERALES</v>
          </cell>
          <cell r="C553">
            <v>236256.14056</v>
          </cell>
          <cell r="D553">
            <v>35968.057850000005</v>
          </cell>
          <cell r="E553">
            <v>0</v>
          </cell>
          <cell r="F553">
            <v>272224.19841000001</v>
          </cell>
          <cell r="I553">
            <v>35968.057850000005</v>
          </cell>
        </row>
        <row r="554">
          <cell r="A554">
            <v>51112502</v>
          </cell>
          <cell r="B554" t="str">
            <v>SEGUROS DE MANEJO</v>
          </cell>
          <cell r="C554">
            <v>11440.163279999999</v>
          </cell>
          <cell r="D554">
            <v>2463.0136699999998</v>
          </cell>
          <cell r="E554">
            <v>0</v>
          </cell>
          <cell r="F554">
            <v>13903.176949999999</v>
          </cell>
          <cell r="I554">
            <v>2463.0136699999998</v>
          </cell>
        </row>
        <row r="555">
          <cell r="A555">
            <v>51112503</v>
          </cell>
          <cell r="B555" t="str">
            <v>SEGUROS DE CORRIENTE DEBIL</v>
          </cell>
          <cell r="C555">
            <v>7691.7620999999999</v>
          </cell>
          <cell r="D555">
            <v>0</v>
          </cell>
          <cell r="E555">
            <v>0</v>
          </cell>
          <cell r="F555">
            <v>7691.7620999999999</v>
          </cell>
          <cell r="I555">
            <v>0</v>
          </cell>
        </row>
        <row r="556">
          <cell r="A556">
            <v>51112504</v>
          </cell>
          <cell r="B556" t="str">
            <v>SEGUROS DE INCENDIO</v>
          </cell>
          <cell r="C556">
            <v>57844.199659999998</v>
          </cell>
          <cell r="D556">
            <v>10841.72997</v>
          </cell>
          <cell r="E556">
            <v>0</v>
          </cell>
          <cell r="F556">
            <v>68685.929629999999</v>
          </cell>
          <cell r="I556">
            <v>10841.72997</v>
          </cell>
        </row>
        <row r="557">
          <cell r="A557">
            <v>51112506</v>
          </cell>
          <cell r="B557" t="str">
            <v>SEGUROS DE SUSTRACION Y HURTO</v>
          </cell>
          <cell r="C557">
            <v>1837.88526</v>
          </cell>
          <cell r="D557">
            <v>0</v>
          </cell>
          <cell r="E557">
            <v>0</v>
          </cell>
          <cell r="F557">
            <v>1837.88526</v>
          </cell>
          <cell r="I557">
            <v>0</v>
          </cell>
        </row>
        <row r="558">
          <cell r="A558">
            <v>51112507</v>
          </cell>
          <cell r="B558" t="str">
            <v>SEGUROS DE FLOTA Y EQUIPO DE TRANSPORTE</v>
          </cell>
          <cell r="C558">
            <v>13704.689679999999</v>
          </cell>
          <cell r="D558">
            <v>2285.7736199999999</v>
          </cell>
          <cell r="E558">
            <v>0</v>
          </cell>
          <cell r="F558">
            <v>15990.463300000001</v>
          </cell>
          <cell r="I558">
            <v>2285.7736199999999</v>
          </cell>
        </row>
        <row r="559">
          <cell r="A559">
            <v>51112508</v>
          </cell>
          <cell r="B559" t="str">
            <v>SEGUROS DE RESPONSABILIDAD CIVIL</v>
          </cell>
          <cell r="C559">
            <v>82214.218659999999</v>
          </cell>
          <cell r="D559">
            <v>7582.3864599999997</v>
          </cell>
          <cell r="E559">
            <v>0</v>
          </cell>
          <cell r="F559">
            <v>89796.605120000007</v>
          </cell>
          <cell r="I559">
            <v>7582.3864599999997</v>
          </cell>
        </row>
        <row r="560">
          <cell r="A560">
            <v>51112510</v>
          </cell>
          <cell r="B560" t="str">
            <v>SEGUROS DE DANOS COMBINADOS</v>
          </cell>
          <cell r="C560">
            <v>20130.533039999998</v>
          </cell>
          <cell r="D560">
            <v>2446.98191</v>
          </cell>
          <cell r="E560">
            <v>0</v>
          </cell>
          <cell r="F560">
            <v>22577.514950000001</v>
          </cell>
          <cell r="I560">
            <v>2446.98191</v>
          </cell>
        </row>
        <row r="561">
          <cell r="A561">
            <v>51112512</v>
          </cell>
          <cell r="B561" t="str">
            <v>SEGUROS DE INFIDELIDAD Y RIESGO FINANCIE</v>
          </cell>
          <cell r="C561">
            <v>41392.688880000002</v>
          </cell>
          <cell r="D561">
            <v>10348.17222</v>
          </cell>
          <cell r="E561">
            <v>0</v>
          </cell>
          <cell r="F561">
            <v>51740.861100000002</v>
          </cell>
          <cell r="I561">
            <v>10348.17222</v>
          </cell>
        </row>
        <row r="562">
          <cell r="A562">
            <v>511133</v>
          </cell>
          <cell r="B562" t="str">
            <v>SEGURIDAD INDUSTRIAL</v>
          </cell>
          <cell r="C562">
            <v>42872.428</v>
          </cell>
          <cell r="D562">
            <v>9940.4660000000003</v>
          </cell>
          <cell r="E562">
            <v>0</v>
          </cell>
          <cell r="F562">
            <v>52812.894</v>
          </cell>
          <cell r="I562">
            <v>9940.4660000000003</v>
          </cell>
        </row>
        <row r="563">
          <cell r="A563">
            <v>511140</v>
          </cell>
          <cell r="B563" t="str">
            <v>CONTRATOS DE ADMINISTRACION</v>
          </cell>
          <cell r="C563">
            <v>56028</v>
          </cell>
          <cell r="D563">
            <v>14007</v>
          </cell>
          <cell r="E563">
            <v>0</v>
          </cell>
          <cell r="F563">
            <v>70035</v>
          </cell>
          <cell r="I563">
            <v>14007</v>
          </cell>
        </row>
        <row r="564">
          <cell r="A564">
            <v>51114001</v>
          </cell>
          <cell r="B564" t="str">
            <v>CONTRATOS OUTSOURCING</v>
          </cell>
          <cell r="C564">
            <v>56028</v>
          </cell>
          <cell r="D564">
            <v>14007</v>
          </cell>
          <cell r="E564">
            <v>0</v>
          </cell>
          <cell r="F564">
            <v>70035</v>
          </cell>
          <cell r="I564">
            <v>14007</v>
          </cell>
        </row>
        <row r="565">
          <cell r="A565">
            <v>511146</v>
          </cell>
          <cell r="B565" t="str">
            <v>COMBUSTIBLES Y LUBRICANTES</v>
          </cell>
          <cell r="C565">
            <v>4894.6419999999998</v>
          </cell>
          <cell r="D565">
            <v>295</v>
          </cell>
          <cell r="E565">
            <v>0</v>
          </cell>
          <cell r="F565">
            <v>5189.6419999999998</v>
          </cell>
          <cell r="I565">
            <v>295</v>
          </cell>
        </row>
        <row r="566">
          <cell r="A566">
            <v>511149</v>
          </cell>
          <cell r="B566" t="str">
            <v>SERVICIOS DE ASEO Y CAFETERIA</v>
          </cell>
          <cell r="C566">
            <v>63979.786999999997</v>
          </cell>
          <cell r="D566">
            <v>31485.645</v>
          </cell>
          <cell r="E566">
            <v>0</v>
          </cell>
          <cell r="F566">
            <v>95465.432000000001</v>
          </cell>
          <cell r="I566">
            <v>31485.645</v>
          </cell>
        </row>
        <row r="567">
          <cell r="A567">
            <v>511150</v>
          </cell>
          <cell r="B567" t="str">
            <v>PROCESAMIENTO DE INFORMACION</v>
          </cell>
          <cell r="C567">
            <v>62573.748</v>
          </cell>
          <cell r="D567">
            <v>24934.866999999998</v>
          </cell>
          <cell r="E567">
            <v>0</v>
          </cell>
          <cell r="F567">
            <v>87508.615000000005</v>
          </cell>
          <cell r="I567">
            <v>24934.866999999998</v>
          </cell>
        </row>
        <row r="568">
          <cell r="A568">
            <v>511161</v>
          </cell>
          <cell r="B568" t="str">
            <v>RELACIONES PUBLICAS</v>
          </cell>
          <cell r="C568">
            <v>5296.1</v>
          </cell>
          <cell r="D568">
            <v>240</v>
          </cell>
          <cell r="E568">
            <v>0</v>
          </cell>
          <cell r="F568">
            <v>5536.1</v>
          </cell>
          <cell r="I568">
            <v>240</v>
          </cell>
        </row>
        <row r="569">
          <cell r="A569">
            <v>511164</v>
          </cell>
          <cell r="B569" t="str">
            <v>GASTOS LEGALES</v>
          </cell>
          <cell r="C569">
            <v>176551.46599999999</v>
          </cell>
          <cell r="D569">
            <v>1121.6780000000001</v>
          </cell>
          <cell r="E569">
            <v>0</v>
          </cell>
          <cell r="F569">
            <v>177673.144</v>
          </cell>
          <cell r="I569">
            <v>1121.6780000000001</v>
          </cell>
        </row>
        <row r="570">
          <cell r="A570">
            <v>511190</v>
          </cell>
          <cell r="B570" t="str">
            <v>OTROS GASTOS GENERALES</v>
          </cell>
          <cell r="C570">
            <v>42760.610489999999</v>
          </cell>
          <cell r="D570">
            <v>47494.00576</v>
          </cell>
          <cell r="E570">
            <v>13778.418</v>
          </cell>
          <cell r="F570">
            <v>76476.198250000001</v>
          </cell>
          <cell r="I570">
            <v>33715.587760000002</v>
          </cell>
        </row>
        <row r="571">
          <cell r="A571">
            <v>5120</v>
          </cell>
          <cell r="B571" t="str">
            <v>IMPUESTOS CONTRIBUCIONES Y TASAS</v>
          </cell>
          <cell r="C571">
            <v>1712220.2581099998</v>
          </cell>
          <cell r="D571">
            <v>267575.00776000001</v>
          </cell>
          <cell r="E571">
            <v>1.3680000000000001</v>
          </cell>
          <cell r="F571">
            <v>1979793.89787</v>
          </cell>
          <cell r="I571">
            <v>267573.63975999999</v>
          </cell>
        </row>
        <row r="572">
          <cell r="A572">
            <v>512001</v>
          </cell>
          <cell r="B572" t="str">
            <v>IMPUESTO PREDIAL</v>
          </cell>
          <cell r="C572">
            <v>15458.168</v>
          </cell>
          <cell r="D572">
            <v>0</v>
          </cell>
          <cell r="E572">
            <v>0</v>
          </cell>
          <cell r="F572">
            <v>15458.168</v>
          </cell>
          <cell r="I572">
            <v>0</v>
          </cell>
        </row>
        <row r="573">
          <cell r="A573">
            <v>512002</v>
          </cell>
          <cell r="B573" t="str">
            <v>CUOTA DE FISCALIZACION Y AUDITAJE</v>
          </cell>
          <cell r="C573">
            <v>634792.66799999995</v>
          </cell>
          <cell r="D573">
            <v>89187.422999999995</v>
          </cell>
          <cell r="E573">
            <v>0</v>
          </cell>
          <cell r="F573">
            <v>723980.09100000001</v>
          </cell>
          <cell r="I573">
            <v>89187.422999999995</v>
          </cell>
        </row>
        <row r="574">
          <cell r="A574">
            <v>512008</v>
          </cell>
          <cell r="B574" t="str">
            <v>SANCIONES</v>
          </cell>
          <cell r="C574">
            <v>521.35</v>
          </cell>
          <cell r="D574">
            <v>0</v>
          </cell>
          <cell r="E574">
            <v>0</v>
          </cell>
          <cell r="F574">
            <v>521.35</v>
          </cell>
          <cell r="I574">
            <v>0</v>
          </cell>
        </row>
        <row r="575">
          <cell r="A575">
            <v>512009</v>
          </cell>
          <cell r="B575" t="str">
            <v>IMPUESTO DE INDUSTRIA Y COMERCIO</v>
          </cell>
          <cell r="C575">
            <v>5874.3419999999996</v>
          </cell>
          <cell r="D575">
            <v>0</v>
          </cell>
          <cell r="E575">
            <v>0</v>
          </cell>
          <cell r="F575">
            <v>5874.3419999999996</v>
          </cell>
          <cell r="I575">
            <v>0</v>
          </cell>
        </row>
        <row r="576">
          <cell r="A576">
            <v>512011</v>
          </cell>
          <cell r="B576" t="str">
            <v>IMPUESTO SOBRE VEHICULOS AUTOMOTORES</v>
          </cell>
          <cell r="C576">
            <v>0</v>
          </cell>
          <cell r="D576">
            <v>1193.95</v>
          </cell>
          <cell r="E576">
            <v>0</v>
          </cell>
          <cell r="F576">
            <v>1193.95</v>
          </cell>
          <cell r="I576">
            <v>1193.95</v>
          </cell>
        </row>
        <row r="577">
          <cell r="A577">
            <v>512023</v>
          </cell>
          <cell r="B577" t="str">
            <v>IMPUESTO AL PATRIMONIO</v>
          </cell>
          <cell r="C577">
            <v>0</v>
          </cell>
          <cell r="D577">
            <v>0</v>
          </cell>
          <cell r="E577">
            <v>0</v>
          </cell>
          <cell r="F577">
            <v>0</v>
          </cell>
          <cell r="I577">
            <v>0</v>
          </cell>
        </row>
        <row r="578">
          <cell r="A578">
            <v>512024</v>
          </cell>
          <cell r="B578" t="str">
            <v>GRAVAMEN A LOS MOVIMIENTOS FINANCIEROS</v>
          </cell>
          <cell r="C578">
            <v>922205.60288999998</v>
          </cell>
          <cell r="D578">
            <v>177193.63475999999</v>
          </cell>
          <cell r="E578">
            <v>1.3680000000000001</v>
          </cell>
          <cell r="F578">
            <v>1099397.86965</v>
          </cell>
          <cell r="I578">
            <v>177192.26676</v>
          </cell>
        </row>
        <row r="579">
          <cell r="A579">
            <v>512026</v>
          </cell>
          <cell r="B579" t="str">
            <v>CONTRIBUCIONES</v>
          </cell>
          <cell r="C579">
            <v>132494.40299999999</v>
          </cell>
          <cell r="D579">
            <v>0</v>
          </cell>
          <cell r="E579">
            <v>0</v>
          </cell>
          <cell r="F579">
            <v>132494.40299999999</v>
          </cell>
          <cell r="I579">
            <v>0</v>
          </cell>
        </row>
        <row r="580">
          <cell r="A580">
            <v>51202602</v>
          </cell>
          <cell r="B580" t="str">
            <v>CONTRIBUCIONES CREG</v>
          </cell>
          <cell r="C580">
            <v>115064.40300000001</v>
          </cell>
          <cell r="D580">
            <v>0</v>
          </cell>
          <cell r="E580">
            <v>0</v>
          </cell>
          <cell r="F580">
            <v>115064.40300000001</v>
          </cell>
          <cell r="I580">
            <v>0</v>
          </cell>
        </row>
        <row r="581">
          <cell r="A581">
            <v>51202604</v>
          </cell>
          <cell r="B581" t="str">
            <v>OTRAS CONTRIBUCIONES</v>
          </cell>
          <cell r="C581">
            <v>17430</v>
          </cell>
          <cell r="D581">
            <v>0</v>
          </cell>
          <cell r="E581">
            <v>0</v>
          </cell>
          <cell r="F581">
            <v>17430</v>
          </cell>
          <cell r="I581">
            <v>0</v>
          </cell>
        </row>
        <row r="582">
          <cell r="A582">
            <v>512090</v>
          </cell>
          <cell r="B582" t="str">
            <v>OTROS IMPUESTOS Y CONTRIBUCIONES</v>
          </cell>
          <cell r="C582">
            <v>873.72421999999995</v>
          </cell>
          <cell r="D582">
            <v>0</v>
          </cell>
          <cell r="E582">
            <v>0</v>
          </cell>
          <cell r="F582">
            <v>873.72421999999995</v>
          </cell>
          <cell r="I582">
            <v>0</v>
          </cell>
        </row>
        <row r="583">
          <cell r="A583">
            <v>53</v>
          </cell>
          <cell r="B583" t="str">
            <v>PROVISIONES DEPRECIACIONES Y AMORTIZACIO</v>
          </cell>
          <cell r="C583">
            <v>4924835.2603100007</v>
          </cell>
          <cell r="D583">
            <v>4260365.1250799997</v>
          </cell>
          <cell r="E583">
            <v>2702782.7245700001</v>
          </cell>
          <cell r="F583">
            <v>6482417.6608199999</v>
          </cell>
          <cell r="I583">
            <v>1557582.4005099996</v>
          </cell>
        </row>
        <row r="584">
          <cell r="A584">
            <v>5302</v>
          </cell>
          <cell r="B584" t="str">
            <v>PROVISION PARA PROTECCION DE INVERSIONES</v>
          </cell>
          <cell r="C584">
            <v>1758.6084599999999</v>
          </cell>
          <cell r="D584">
            <v>0</v>
          </cell>
          <cell r="E584">
            <v>0</v>
          </cell>
          <cell r="F584">
            <v>1758.6084599999999</v>
          </cell>
          <cell r="I584">
            <v>0</v>
          </cell>
        </row>
        <row r="585">
          <cell r="A585">
            <v>530234</v>
          </cell>
          <cell r="B585" t="str">
            <v>INVERSIONES PATRIMONIALES EN ENTIDADES N</v>
          </cell>
          <cell r="C585">
            <v>1758.6084599999999</v>
          </cell>
          <cell r="D585">
            <v>0</v>
          </cell>
          <cell r="E585">
            <v>0</v>
          </cell>
          <cell r="F585">
            <v>1758.6084599999999</v>
          </cell>
          <cell r="I585">
            <v>0</v>
          </cell>
        </row>
        <row r="586">
          <cell r="A586">
            <v>5304</v>
          </cell>
          <cell r="B586" t="str">
            <v>PROVISION PARA DEUDORES</v>
          </cell>
          <cell r="C586">
            <v>818771.79457999999</v>
          </cell>
          <cell r="D586">
            <v>209477</v>
          </cell>
          <cell r="E586">
            <v>0</v>
          </cell>
          <cell r="F586">
            <v>1028248.79458</v>
          </cell>
          <cell r="I586">
            <v>209477</v>
          </cell>
        </row>
        <row r="587">
          <cell r="A587">
            <v>530414</v>
          </cell>
          <cell r="B587" t="str">
            <v>SERVICIO DE ENERGIA</v>
          </cell>
          <cell r="C587">
            <v>818771.79457999999</v>
          </cell>
          <cell r="D587">
            <v>209477</v>
          </cell>
          <cell r="E587">
            <v>0</v>
          </cell>
          <cell r="F587">
            <v>1028248.79458</v>
          </cell>
          <cell r="I587">
            <v>209477</v>
          </cell>
        </row>
        <row r="588">
          <cell r="A588">
            <v>53041401</v>
          </cell>
          <cell r="B588" t="str">
            <v>PROVISION CUENTAS POR COBRAR ENERGIA</v>
          </cell>
          <cell r="C588">
            <v>562146.64800000004</v>
          </cell>
          <cell r="D588">
            <v>162634</v>
          </cell>
          <cell r="E588">
            <v>0</v>
          </cell>
          <cell r="F588">
            <v>724780.64800000004</v>
          </cell>
          <cell r="I588">
            <v>162634</v>
          </cell>
        </row>
        <row r="589">
          <cell r="A589">
            <v>53041402</v>
          </cell>
          <cell r="B589" t="str">
            <v>PROVISION OTRAS CUENTAS POR COBRAR</v>
          </cell>
          <cell r="C589">
            <v>256625.14658</v>
          </cell>
          <cell r="D589">
            <v>46843</v>
          </cell>
          <cell r="E589">
            <v>0</v>
          </cell>
          <cell r="F589">
            <v>303468.14658</v>
          </cell>
          <cell r="I589">
            <v>46843</v>
          </cell>
        </row>
        <row r="590">
          <cell r="A590">
            <v>5313</v>
          </cell>
          <cell r="B590" t="str">
            <v>PROVISION PARA OBLIGACIONES FISCALES</v>
          </cell>
          <cell r="C590">
            <v>3714658.9267800003</v>
          </cell>
          <cell r="D590">
            <v>373365.17254</v>
          </cell>
          <cell r="E590">
            <v>2638993.7763400003</v>
          </cell>
          <cell r="F590">
            <v>1449030.3229799999</v>
          </cell>
          <cell r="I590">
            <v>-2265628.6038000002</v>
          </cell>
        </row>
        <row r="591">
          <cell r="A591">
            <v>531301</v>
          </cell>
          <cell r="B591" t="str">
            <v>IMPUESTO DE RENTA Y COMPLEMENTARIOS</v>
          </cell>
          <cell r="C591">
            <v>2197364.72089</v>
          </cell>
          <cell r="D591">
            <v>373365.17254</v>
          </cell>
          <cell r="E591">
            <v>2197364.72089</v>
          </cell>
          <cell r="F591">
            <v>373365.17254</v>
          </cell>
          <cell r="I591">
            <v>-1823999.5483500001</v>
          </cell>
        </row>
        <row r="592">
          <cell r="A592">
            <v>531302</v>
          </cell>
          <cell r="B592" t="str">
            <v>IMPUESTO INDUSTRIA Y COMERCIO</v>
          </cell>
          <cell r="C592">
            <v>1517294.2058900001</v>
          </cell>
          <cell r="D592">
            <v>0</v>
          </cell>
          <cell r="E592">
            <v>441629.05544999999</v>
          </cell>
          <cell r="F592">
            <v>1075665.15044</v>
          </cell>
          <cell r="I592">
            <v>-441629.05544999999</v>
          </cell>
        </row>
        <row r="593">
          <cell r="A593">
            <v>5314</v>
          </cell>
          <cell r="B593" t="str">
            <v>PROVISION PARA CONTINGENCIAS</v>
          </cell>
          <cell r="C593">
            <v>0</v>
          </cell>
          <cell r="D593">
            <v>3547009.7990300003</v>
          </cell>
          <cell r="E593">
            <v>0</v>
          </cell>
          <cell r="F593">
            <v>3547009.7990300003</v>
          </cell>
          <cell r="I593">
            <v>3547009.7990300003</v>
          </cell>
        </row>
        <row r="594">
          <cell r="A594">
            <v>531401</v>
          </cell>
          <cell r="B594" t="str">
            <v>LITIGIOS Y DEMANDAS</v>
          </cell>
          <cell r="C594">
            <v>0</v>
          </cell>
          <cell r="D594">
            <v>3547009.7990300003</v>
          </cell>
          <cell r="E594">
            <v>0</v>
          </cell>
          <cell r="F594">
            <v>3547009.7990300003</v>
          </cell>
          <cell r="I594">
            <v>3547009.7990300003</v>
          </cell>
        </row>
        <row r="595">
          <cell r="A595">
            <v>5330</v>
          </cell>
          <cell r="B595" t="str">
            <v>DEPRECIACION DE PROPIEDADES PLANTA Y EQU</v>
          </cell>
          <cell r="C595">
            <v>383798.29486999998</v>
          </cell>
          <cell r="D595">
            <v>129594.36543000001</v>
          </cell>
          <cell r="E595">
            <v>63788.948229999995</v>
          </cell>
          <cell r="F595">
            <v>449603.71207000001</v>
          </cell>
          <cell r="I595">
            <v>65805.417200000011</v>
          </cell>
        </row>
        <row r="596">
          <cell r="A596">
            <v>533001</v>
          </cell>
          <cell r="B596" t="str">
            <v>EDIFICACIONES</v>
          </cell>
          <cell r="C596">
            <v>101441.69299</v>
          </cell>
          <cell r="D596">
            <v>30586.514500000001</v>
          </cell>
          <cell r="E596">
            <v>14013.14791</v>
          </cell>
          <cell r="F596">
            <v>118015.05958</v>
          </cell>
          <cell r="I596">
            <v>16573.366590000001</v>
          </cell>
        </row>
        <row r="597">
          <cell r="A597">
            <v>533002</v>
          </cell>
          <cell r="B597" t="str">
            <v>PLANTAS DUCTOS Y TUNELES</v>
          </cell>
          <cell r="C597">
            <v>0</v>
          </cell>
          <cell r="D597">
            <v>0</v>
          </cell>
          <cell r="E597">
            <v>0</v>
          </cell>
          <cell r="F597">
            <v>0</v>
          </cell>
          <cell r="I597">
            <v>0</v>
          </cell>
        </row>
        <row r="598">
          <cell r="A598">
            <v>533003</v>
          </cell>
          <cell r="B598" t="str">
            <v>REDES LINEAS Y CABLES</v>
          </cell>
          <cell r="C598">
            <v>0</v>
          </cell>
          <cell r="D598">
            <v>0</v>
          </cell>
          <cell r="E598">
            <v>0</v>
          </cell>
          <cell r="F598">
            <v>0</v>
          </cell>
          <cell r="I598">
            <v>0</v>
          </cell>
        </row>
        <row r="599">
          <cell r="A599">
            <v>533004</v>
          </cell>
          <cell r="B599" t="str">
            <v>MAQUINARIA Y EQUIPO</v>
          </cell>
          <cell r="C599">
            <v>4591.4538000000002</v>
          </cell>
          <cell r="D599">
            <v>694.30584999999996</v>
          </cell>
          <cell r="E599">
            <v>0</v>
          </cell>
          <cell r="F599">
            <v>5285.75965</v>
          </cell>
          <cell r="I599">
            <v>694.30584999999996</v>
          </cell>
        </row>
        <row r="600">
          <cell r="A600">
            <v>533006</v>
          </cell>
          <cell r="B600" t="str">
            <v>MUEBLES ENSERES Y EQUIPO DE OFICINA</v>
          </cell>
          <cell r="C600">
            <v>61439.088000000003</v>
          </cell>
          <cell r="D600">
            <v>13806.784099999999</v>
          </cell>
          <cell r="E600">
            <v>6773.7067300000008</v>
          </cell>
          <cell r="F600">
            <v>68472.165370000002</v>
          </cell>
          <cell r="I600">
            <v>7033.0773699999982</v>
          </cell>
        </row>
        <row r="601">
          <cell r="A601">
            <v>533007</v>
          </cell>
          <cell r="B601" t="str">
            <v>EQUIPO DE COMUNICACION Y COMPUTACION</v>
          </cell>
          <cell r="C601">
            <v>204264.55847999998</v>
          </cell>
          <cell r="D601">
            <v>82616.378489999988</v>
          </cell>
          <cell r="E601">
            <v>43002.093590000004</v>
          </cell>
          <cell r="F601">
            <v>243878.84338000001</v>
          </cell>
          <cell r="I601">
            <v>39614.284899999984</v>
          </cell>
        </row>
        <row r="602">
          <cell r="A602">
            <v>533008</v>
          </cell>
          <cell r="B602" t="str">
            <v>EQUIPO  DE TRANSPORTE TRACCION Y ELEVACI</v>
          </cell>
          <cell r="C602">
            <v>12061.5016</v>
          </cell>
          <cell r="D602">
            <v>1890.38249</v>
          </cell>
          <cell r="E602">
            <v>0</v>
          </cell>
          <cell r="F602">
            <v>13951.88409</v>
          </cell>
          <cell r="I602">
            <v>1890.38249</v>
          </cell>
        </row>
        <row r="603">
          <cell r="A603">
            <v>5344</v>
          </cell>
          <cell r="B603" t="str">
            <v>AMORTIZACION DE BIENES ENTREGADOS A TERC</v>
          </cell>
          <cell r="C603">
            <v>5847.63562</v>
          </cell>
          <cell r="D603">
            <v>918.78808000000004</v>
          </cell>
          <cell r="E603">
            <v>0</v>
          </cell>
          <cell r="F603">
            <v>6766.4237000000003</v>
          </cell>
          <cell r="I603">
            <v>918.78808000000004</v>
          </cell>
        </row>
        <row r="604">
          <cell r="A604">
            <v>534405</v>
          </cell>
          <cell r="B604" t="str">
            <v>BIENES MUEBLES ENTREGADOS EN COMODATO</v>
          </cell>
          <cell r="C604">
            <v>5512.7284800000007</v>
          </cell>
          <cell r="D604">
            <v>918.78808000000004</v>
          </cell>
          <cell r="E604">
            <v>0</v>
          </cell>
          <cell r="F604">
            <v>6431.51656</v>
          </cell>
          <cell r="I604">
            <v>918.78808000000004</v>
          </cell>
        </row>
        <row r="605">
          <cell r="A605">
            <v>53440502</v>
          </cell>
          <cell r="B605" t="str">
            <v>MUEBLES Y ENSERES</v>
          </cell>
          <cell r="C605">
            <v>5512.7284800000007</v>
          </cell>
          <cell r="D605">
            <v>918.78808000000004</v>
          </cell>
          <cell r="E605">
            <v>0</v>
          </cell>
          <cell r="F605">
            <v>6431.51656</v>
          </cell>
          <cell r="I605">
            <v>918.78808000000004</v>
          </cell>
        </row>
        <row r="606">
          <cell r="A606">
            <v>53440503</v>
          </cell>
          <cell r="B606" t="str">
            <v>EQUIPOS DE COMUNICACION</v>
          </cell>
          <cell r="C606">
            <v>0</v>
          </cell>
          <cell r="D606">
            <v>0</v>
          </cell>
          <cell r="E606">
            <v>0</v>
          </cell>
          <cell r="F606">
            <v>0</v>
          </cell>
          <cell r="I606">
            <v>0</v>
          </cell>
        </row>
        <row r="607">
          <cell r="A607">
            <v>534406</v>
          </cell>
          <cell r="B607" t="str">
            <v>BIENES INMUEBLES ENTREGADOS EN COMODATO</v>
          </cell>
          <cell r="C607">
            <v>334.90714000000003</v>
          </cell>
          <cell r="D607">
            <v>0</v>
          </cell>
          <cell r="E607">
            <v>0</v>
          </cell>
          <cell r="F607">
            <v>334.90714000000003</v>
          </cell>
          <cell r="I607">
            <v>0</v>
          </cell>
        </row>
        <row r="608">
          <cell r="A608">
            <v>53440602</v>
          </cell>
          <cell r="B608" t="str">
            <v>EDIFICACIONES</v>
          </cell>
          <cell r="C608">
            <v>334.90714000000003</v>
          </cell>
          <cell r="D608">
            <v>0</v>
          </cell>
          <cell r="E608">
            <v>0</v>
          </cell>
          <cell r="F608">
            <v>334.90714000000003</v>
          </cell>
          <cell r="I608">
            <v>0</v>
          </cell>
        </row>
        <row r="609">
          <cell r="A609">
            <v>58</v>
          </cell>
          <cell r="B609" t="str">
            <v>OTROS GASTOS</v>
          </cell>
          <cell r="C609">
            <v>3409450.4005200001</v>
          </cell>
          <cell r="D609">
            <v>901231.76130999997</v>
          </cell>
          <cell r="E609">
            <v>398372.77507999999</v>
          </cell>
          <cell r="F609">
            <v>3912309.3867500001</v>
          </cell>
          <cell r="I609">
            <v>502858.98622999998</v>
          </cell>
        </row>
        <row r="610">
          <cell r="A610">
            <v>5801</v>
          </cell>
          <cell r="B610" t="str">
            <v>INTERESES</v>
          </cell>
          <cell r="C610">
            <v>1725933.3330000001</v>
          </cell>
          <cell r="D610">
            <v>311337.5</v>
          </cell>
          <cell r="E610">
            <v>0</v>
          </cell>
          <cell r="F610">
            <v>2037270.8330000001</v>
          </cell>
          <cell r="I610">
            <v>311337.5</v>
          </cell>
        </row>
        <row r="611">
          <cell r="A611">
            <v>580142</v>
          </cell>
          <cell r="B611" t="str">
            <v>OPERACIONES DE FINANCIAM EXTERNAS DE LP</v>
          </cell>
          <cell r="C611">
            <v>1725933.3330000001</v>
          </cell>
          <cell r="D611">
            <v>311337.5</v>
          </cell>
          <cell r="E611">
            <v>0</v>
          </cell>
          <cell r="F611">
            <v>2037270.8330000001</v>
          </cell>
          <cell r="I611">
            <v>311337.5</v>
          </cell>
        </row>
        <row r="612">
          <cell r="A612">
            <v>58014201</v>
          </cell>
          <cell r="B612" t="str">
            <v>BANCOLOMBIA</v>
          </cell>
          <cell r="C612">
            <v>1725933.3330000001</v>
          </cell>
          <cell r="D612">
            <v>311337.5</v>
          </cell>
          <cell r="E612">
            <v>0</v>
          </cell>
          <cell r="F612">
            <v>2037270.8330000001</v>
          </cell>
          <cell r="I612">
            <v>311337.5</v>
          </cell>
        </row>
        <row r="613">
          <cell r="A613">
            <v>5802</v>
          </cell>
          <cell r="B613" t="str">
            <v>COMISIONES</v>
          </cell>
          <cell r="C613">
            <v>976390.83646000002</v>
          </cell>
          <cell r="D613">
            <v>166083.60008999999</v>
          </cell>
          <cell r="E613">
            <v>10953.048000000001</v>
          </cell>
          <cell r="F613">
            <v>1131521.38855</v>
          </cell>
          <cell r="I613">
            <v>155130.55208999998</v>
          </cell>
        </row>
        <row r="614">
          <cell r="A614">
            <v>580238</v>
          </cell>
          <cell r="B614" t="str">
            <v>COMISIONES Y OTROS GASTOS BANCARIOS</v>
          </cell>
          <cell r="C614">
            <v>976390.83646000002</v>
          </cell>
          <cell r="D614">
            <v>166083.60008999999</v>
          </cell>
          <cell r="E614">
            <v>10953.048000000001</v>
          </cell>
          <cell r="F614">
            <v>1131521.38855</v>
          </cell>
          <cell r="I614">
            <v>155130.55208999998</v>
          </cell>
        </row>
        <row r="615">
          <cell r="A615">
            <v>5805</v>
          </cell>
          <cell r="B615" t="str">
            <v>FINANCIEROS</v>
          </cell>
          <cell r="C615">
            <v>11667.68909</v>
          </cell>
          <cell r="D615">
            <v>311337.50595999998</v>
          </cell>
          <cell r="E615">
            <v>311337.5</v>
          </cell>
          <cell r="F615">
            <v>11667.69505</v>
          </cell>
          <cell r="I615">
            <v>5.959999980404973E-3</v>
          </cell>
        </row>
        <row r="616">
          <cell r="A616">
            <v>580569</v>
          </cell>
          <cell r="B616" t="str">
            <v>PERDIDA VALORIZACION INVERSIONES TITULOS</v>
          </cell>
          <cell r="C616">
            <v>0</v>
          </cell>
          <cell r="D616">
            <v>0</v>
          </cell>
          <cell r="E616">
            <v>0</v>
          </cell>
          <cell r="F616">
            <v>0</v>
          </cell>
          <cell r="I616">
            <v>0</v>
          </cell>
        </row>
        <row r="617">
          <cell r="A617">
            <v>580590</v>
          </cell>
          <cell r="B617" t="str">
            <v>OTROS GASTOS FINANCIEROS</v>
          </cell>
          <cell r="C617">
            <v>11667.68909</v>
          </cell>
          <cell r="D617">
            <v>311337.50595999998</v>
          </cell>
          <cell r="E617">
            <v>311337.5</v>
          </cell>
          <cell r="F617">
            <v>11667.69505</v>
          </cell>
          <cell r="I617">
            <v>5.959999980404973E-3</v>
          </cell>
        </row>
        <row r="618">
          <cell r="A618">
            <v>5808</v>
          </cell>
          <cell r="B618" t="str">
            <v>OTROS GASTOS ORDINARIOS</v>
          </cell>
          <cell r="C618">
            <v>43882.873979999997</v>
          </cell>
          <cell r="D618">
            <v>104110.99601999999</v>
          </cell>
          <cell r="E618">
            <v>75042.380999999994</v>
          </cell>
          <cell r="F618">
            <v>72951.489000000001</v>
          </cell>
          <cell r="I618">
            <v>29068.615019999997</v>
          </cell>
        </row>
        <row r="619">
          <cell r="A619">
            <v>580802</v>
          </cell>
          <cell r="B619" t="str">
            <v>PERDIDA EN BAJA DE ACTIVOS</v>
          </cell>
          <cell r="C619">
            <v>14131.779980000001</v>
          </cell>
          <cell r="D619">
            <v>102206.78902</v>
          </cell>
          <cell r="E619">
            <v>75042.380999999994</v>
          </cell>
          <cell r="F619">
            <v>41296.188000000002</v>
          </cell>
          <cell r="I619">
            <v>27164.408020000003</v>
          </cell>
        </row>
        <row r="620">
          <cell r="A620">
            <v>580803</v>
          </cell>
          <cell r="B620" t="str">
            <v>IMPUESTOS ASUMIDOS</v>
          </cell>
          <cell r="C620">
            <v>29751.094000000001</v>
          </cell>
          <cell r="D620">
            <v>1904.2070000000001</v>
          </cell>
          <cell r="E620">
            <v>0</v>
          </cell>
          <cell r="F620">
            <v>31655.300999999999</v>
          </cell>
          <cell r="I620">
            <v>1904.2070000000001</v>
          </cell>
        </row>
        <row r="621">
          <cell r="A621">
            <v>5810</v>
          </cell>
          <cell r="B621" t="str">
            <v>EXTRAORDINARIOS</v>
          </cell>
          <cell r="C621">
            <v>651575.66798999999</v>
          </cell>
          <cell r="D621">
            <v>8362.1592400000009</v>
          </cell>
          <cell r="E621">
            <v>1039.84608</v>
          </cell>
          <cell r="F621">
            <v>658897.98115000001</v>
          </cell>
          <cell r="I621">
            <v>7322.3131600000006</v>
          </cell>
        </row>
        <row r="622">
          <cell r="A622">
            <v>581090</v>
          </cell>
          <cell r="B622" t="str">
            <v>OTROS GASTOS EXTRAORDINARIOS</v>
          </cell>
          <cell r="C622">
            <v>651575.66798999999</v>
          </cell>
          <cell r="D622">
            <v>8362.1592400000009</v>
          </cell>
          <cell r="E622">
            <v>1039.84608</v>
          </cell>
          <cell r="F622">
            <v>658897.98115000001</v>
          </cell>
          <cell r="I622">
            <v>7322.3131600000006</v>
          </cell>
        </row>
        <row r="623">
          <cell r="A623">
            <v>58109001</v>
          </cell>
          <cell r="B623" t="str">
            <v>INDEMNIZACIONES A TERCEROS POR SINIESTRO</v>
          </cell>
          <cell r="C623">
            <v>22532.306499999999</v>
          </cell>
          <cell r="D623">
            <v>6086.09</v>
          </cell>
          <cell r="E623">
            <v>0</v>
          </cell>
          <cell r="F623">
            <v>28618.396499999999</v>
          </cell>
          <cell r="I623">
            <v>6086.09</v>
          </cell>
        </row>
        <row r="624">
          <cell r="A624">
            <v>58109002</v>
          </cell>
          <cell r="B624" t="str">
            <v>OTROS GASTOS EXTRAORDINARIOS</v>
          </cell>
          <cell r="C624">
            <v>629043.36149000004</v>
          </cell>
          <cell r="D624">
            <v>2276.0692400000003</v>
          </cell>
          <cell r="E624">
            <v>1039.84608</v>
          </cell>
          <cell r="F624">
            <v>630279.58464999998</v>
          </cell>
          <cell r="I624">
            <v>1236.2231600000002</v>
          </cell>
        </row>
        <row r="625">
          <cell r="A625">
            <v>5815</v>
          </cell>
          <cell r="B625" t="str">
            <v>AJUSTE DE EJERCICIOS ANTERIORES</v>
          </cell>
          <cell r="C625">
            <v>0</v>
          </cell>
          <cell r="D625">
            <v>0</v>
          </cell>
          <cell r="E625">
            <v>0</v>
          </cell>
          <cell r="F625">
            <v>0</v>
          </cell>
          <cell r="I625">
            <v>0</v>
          </cell>
        </row>
        <row r="626">
          <cell r="A626">
            <v>581588</v>
          </cell>
          <cell r="B626" t="str">
            <v>GASTOS DE ADMINISTRACION</v>
          </cell>
          <cell r="C626">
            <v>0</v>
          </cell>
          <cell r="D626">
            <v>0</v>
          </cell>
          <cell r="E626">
            <v>0</v>
          </cell>
          <cell r="F626">
            <v>0</v>
          </cell>
          <cell r="I626">
            <v>0</v>
          </cell>
        </row>
        <row r="627">
          <cell r="A627">
            <v>581589</v>
          </cell>
          <cell r="B627" t="str">
            <v>GASTOS DE OPERACION</v>
          </cell>
          <cell r="C627">
            <v>0</v>
          </cell>
          <cell r="D627">
            <v>0</v>
          </cell>
          <cell r="E627">
            <v>0</v>
          </cell>
          <cell r="F627">
            <v>0</v>
          </cell>
          <cell r="I627">
            <v>0</v>
          </cell>
        </row>
        <row r="628">
          <cell r="A628">
            <v>6</v>
          </cell>
          <cell r="B628" t="str">
            <v>COSTO DE VENTAS</v>
          </cell>
          <cell r="C628">
            <v>147243571.71935001</v>
          </cell>
          <cell r="D628">
            <v>26740649.357669998</v>
          </cell>
          <cell r="E628">
            <v>3849.8546800000004</v>
          </cell>
          <cell r="F628">
            <v>173980371.22233999</v>
          </cell>
          <cell r="I628">
            <v>26736799.502989996</v>
          </cell>
        </row>
        <row r="629">
          <cell r="A629">
            <v>62</v>
          </cell>
          <cell r="B629" t="str">
            <v>COSTO DE VENTA DE BIENES</v>
          </cell>
          <cell r="C629">
            <v>969468.44915</v>
          </cell>
          <cell r="D629">
            <v>222571.97552000001</v>
          </cell>
          <cell r="E629">
            <v>3849.8546800000004</v>
          </cell>
          <cell r="F629">
            <v>1188190.56999</v>
          </cell>
          <cell r="I629">
            <v>218722.12084000002</v>
          </cell>
        </row>
        <row r="630">
          <cell r="A630">
            <v>6210</v>
          </cell>
          <cell r="B630" t="str">
            <v>BIENES COMERCIALIZADOS</v>
          </cell>
          <cell r="C630">
            <v>969468.44915</v>
          </cell>
          <cell r="D630">
            <v>222571.97552000001</v>
          </cell>
          <cell r="E630">
            <v>3849.8546800000004</v>
          </cell>
          <cell r="F630">
            <v>1188190.56999</v>
          </cell>
          <cell r="I630">
            <v>218722.12084000002</v>
          </cell>
        </row>
        <row r="631">
          <cell r="A631">
            <v>621030</v>
          </cell>
          <cell r="B631" t="str">
            <v>MEDIDORES CABLE CONCENTRICO Y CONECTORES</v>
          </cell>
          <cell r="C631">
            <v>495416.68117</v>
          </cell>
          <cell r="D631">
            <v>189641.47691999999</v>
          </cell>
          <cell r="E631">
            <v>3849.8376800000001</v>
          </cell>
          <cell r="F631">
            <v>681208.32040999993</v>
          </cell>
          <cell r="I631">
            <v>185791.63923999999</v>
          </cell>
        </row>
        <row r="632">
          <cell r="A632">
            <v>621031</v>
          </cell>
          <cell r="B632" t="str">
            <v>MEDIDORES CABLE CONCENTRICO Y CONECTORES</v>
          </cell>
          <cell r="C632">
            <v>83834.178</v>
          </cell>
          <cell r="D632">
            <v>0</v>
          </cell>
          <cell r="E632">
            <v>0</v>
          </cell>
          <cell r="F632">
            <v>83834.178</v>
          </cell>
          <cell r="I632">
            <v>0</v>
          </cell>
        </row>
        <row r="633">
          <cell r="A633">
            <v>621090</v>
          </cell>
          <cell r="B633" t="str">
            <v>OTRAS VENTAS DE BIENES COMERCIALIZADOS</v>
          </cell>
          <cell r="C633">
            <v>390217.58998000005</v>
          </cell>
          <cell r="D633">
            <v>32930.498599999999</v>
          </cell>
          <cell r="E633">
            <v>1.7000000000000001E-2</v>
          </cell>
          <cell r="F633">
            <v>423148.07157999999</v>
          </cell>
          <cell r="I633">
            <v>32930.481599999999</v>
          </cell>
        </row>
        <row r="634">
          <cell r="A634">
            <v>63</v>
          </cell>
          <cell r="B634" t="str">
            <v>COSTO DE VENTA DE SERVICIOS</v>
          </cell>
          <cell r="C634">
            <v>146274103.27020001</v>
          </cell>
          <cell r="D634">
            <v>26518077.382150002</v>
          </cell>
          <cell r="E634">
            <v>0</v>
          </cell>
          <cell r="F634">
            <v>172792180.65235001</v>
          </cell>
          <cell r="I634">
            <v>26518077.382150002</v>
          </cell>
        </row>
        <row r="635">
          <cell r="A635">
            <v>6360</v>
          </cell>
          <cell r="B635" t="str">
            <v>SERVICIOS PUBLICOS</v>
          </cell>
          <cell r="C635">
            <v>146274103.27020001</v>
          </cell>
          <cell r="D635">
            <v>26518077.382150002</v>
          </cell>
          <cell r="E635">
            <v>0</v>
          </cell>
          <cell r="F635">
            <v>172792180.65235001</v>
          </cell>
          <cell r="I635">
            <v>26518077.382150002</v>
          </cell>
        </row>
        <row r="636">
          <cell r="A636">
            <v>636001</v>
          </cell>
          <cell r="B636" t="str">
            <v>ENERGIA ELECTRICA</v>
          </cell>
          <cell r="C636">
            <v>146274103.27020001</v>
          </cell>
          <cell r="D636">
            <v>26518077.382150002</v>
          </cell>
          <cell r="E636">
            <v>0</v>
          </cell>
          <cell r="F636">
            <v>172792180.65235001</v>
          </cell>
          <cell r="I636">
            <v>26518077.382150002</v>
          </cell>
        </row>
        <row r="637">
          <cell r="A637">
            <v>63600101</v>
          </cell>
          <cell r="B637" t="str">
            <v>CONST. Y MANTTO DE OBRAS DE TERCEROS</v>
          </cell>
          <cell r="C637">
            <v>0</v>
          </cell>
          <cell r="D637">
            <v>0</v>
          </cell>
          <cell r="E637">
            <v>0</v>
          </cell>
          <cell r="F637">
            <v>0</v>
          </cell>
          <cell r="I637">
            <v>0</v>
          </cell>
        </row>
        <row r="638">
          <cell r="A638">
            <v>63600199</v>
          </cell>
          <cell r="B638" t="str">
            <v>ENERGIA ELECTRICA</v>
          </cell>
          <cell r="C638">
            <v>146274103.27020001</v>
          </cell>
          <cell r="D638">
            <v>26518077.382150002</v>
          </cell>
          <cell r="E638">
            <v>0</v>
          </cell>
          <cell r="F638">
            <v>172792180.65235001</v>
          </cell>
          <cell r="I638">
            <v>26518077.382150002</v>
          </cell>
        </row>
        <row r="639">
          <cell r="A639">
            <v>7</v>
          </cell>
          <cell r="B639" t="str">
            <v>COSTOS DE PRODUCCIÓN</v>
          </cell>
          <cell r="C639">
            <v>0</v>
          </cell>
          <cell r="D639">
            <v>45628314.942209996</v>
          </cell>
          <cell r="E639">
            <v>45628314.942209996</v>
          </cell>
          <cell r="F639">
            <v>0</v>
          </cell>
          <cell r="I639">
            <v>0</v>
          </cell>
        </row>
        <row r="640">
          <cell r="A640">
            <v>75</v>
          </cell>
          <cell r="B640" t="str">
            <v>SERVICIOS PÚBLICOS</v>
          </cell>
          <cell r="C640">
            <v>0</v>
          </cell>
          <cell r="D640">
            <v>45628314.942209996</v>
          </cell>
          <cell r="E640">
            <v>45628314.942209996</v>
          </cell>
          <cell r="F640">
            <v>0</v>
          </cell>
          <cell r="I640">
            <v>0</v>
          </cell>
        </row>
        <row r="641">
          <cell r="A641">
            <v>75010115</v>
          </cell>
          <cell r="B641" t="str">
            <v>TRASLADO COSTO DE ENERGIA ENTRE SUCURSA</v>
          </cell>
          <cell r="C641">
            <v>0</v>
          </cell>
          <cell r="D641">
            <v>0</v>
          </cell>
          <cell r="E641">
            <v>0</v>
          </cell>
          <cell r="F641">
            <v>0</v>
          </cell>
          <cell r="I641">
            <v>0</v>
          </cell>
        </row>
        <row r="642">
          <cell r="A642">
            <v>7505</v>
          </cell>
          <cell r="B642" t="str">
            <v>SERVICIOS PERSONALES</v>
          </cell>
          <cell r="C642">
            <v>10819442.675700001</v>
          </cell>
          <cell r="D642">
            <v>1842060.7959799999</v>
          </cell>
          <cell r="E642">
            <v>531.64240000000007</v>
          </cell>
          <cell r="F642">
            <v>12660971.82928</v>
          </cell>
          <cell r="I642">
            <v>1841529.1535799999</v>
          </cell>
        </row>
        <row r="643">
          <cell r="A643">
            <v>750501</v>
          </cell>
          <cell r="B643" t="str">
            <v>SUELDOS DE PERSONAL</v>
          </cell>
          <cell r="C643">
            <v>2383128.59</v>
          </cell>
          <cell r="D643">
            <v>461207.14399999997</v>
          </cell>
          <cell r="E643">
            <v>0</v>
          </cell>
          <cell r="F643">
            <v>2844335.7340000002</v>
          </cell>
          <cell r="I643">
            <v>461207.14399999997</v>
          </cell>
        </row>
        <row r="644">
          <cell r="A644">
            <v>750503</v>
          </cell>
          <cell r="B644" t="str">
            <v>HORAS EXTRAS Y FESTIVOS</v>
          </cell>
          <cell r="C644">
            <v>341275.05900000001</v>
          </cell>
          <cell r="D644">
            <v>56890.900999999998</v>
          </cell>
          <cell r="E644">
            <v>0</v>
          </cell>
          <cell r="F644">
            <v>398165.96</v>
          </cell>
          <cell r="I644">
            <v>56890.900999999998</v>
          </cell>
        </row>
        <row r="645">
          <cell r="A645">
            <v>750505</v>
          </cell>
          <cell r="B645" t="str">
            <v>COSTOS DE REPRESENTACION</v>
          </cell>
          <cell r="C645">
            <v>0</v>
          </cell>
          <cell r="D645">
            <v>0</v>
          </cell>
          <cell r="E645">
            <v>0</v>
          </cell>
          <cell r="F645">
            <v>0</v>
          </cell>
          <cell r="I645">
            <v>0</v>
          </cell>
        </row>
        <row r="646">
          <cell r="A646">
            <v>750513</v>
          </cell>
          <cell r="B646" t="str">
            <v>PRIMA DE VACACIONES</v>
          </cell>
          <cell r="C646">
            <v>355023.359</v>
          </cell>
          <cell r="D646">
            <v>66188.929000000004</v>
          </cell>
          <cell r="E646">
            <v>0</v>
          </cell>
          <cell r="F646">
            <v>421212.288</v>
          </cell>
          <cell r="I646">
            <v>66188.929000000004</v>
          </cell>
        </row>
        <row r="647">
          <cell r="A647">
            <v>750515</v>
          </cell>
          <cell r="B647" t="str">
            <v>PRIMA EXTRALEGAL</v>
          </cell>
          <cell r="C647">
            <v>621290.86899999995</v>
          </cell>
          <cell r="D647">
            <v>115830.62699999999</v>
          </cell>
          <cell r="E647">
            <v>0</v>
          </cell>
          <cell r="F647">
            <v>737121.49600000004</v>
          </cell>
          <cell r="I647">
            <v>115830.62699999999</v>
          </cell>
        </row>
        <row r="648">
          <cell r="A648">
            <v>750518</v>
          </cell>
          <cell r="B648" t="str">
            <v>VACACIONES</v>
          </cell>
          <cell r="C648">
            <v>355023.359</v>
          </cell>
          <cell r="D648">
            <v>66188.929000000004</v>
          </cell>
          <cell r="E648">
            <v>0</v>
          </cell>
          <cell r="F648">
            <v>421212.288</v>
          </cell>
          <cell r="I648">
            <v>66188.929000000004</v>
          </cell>
        </row>
        <row r="649">
          <cell r="A649">
            <v>750520</v>
          </cell>
          <cell r="B649" t="str">
            <v>BONIFICACIONES</v>
          </cell>
          <cell r="C649">
            <v>408348.424</v>
          </cell>
          <cell r="D649">
            <v>59693.063000000002</v>
          </cell>
          <cell r="E649">
            <v>0</v>
          </cell>
          <cell r="F649">
            <v>468041.48700000002</v>
          </cell>
          <cell r="I649">
            <v>59693.063000000002</v>
          </cell>
        </row>
        <row r="650">
          <cell r="A650">
            <v>750522</v>
          </cell>
          <cell r="B650" t="str">
            <v>SUBSIDIO  DE ALIMENTACIÓN</v>
          </cell>
          <cell r="C650">
            <v>87462.705000000002</v>
          </cell>
          <cell r="D650">
            <v>14045.221</v>
          </cell>
          <cell r="E650">
            <v>0</v>
          </cell>
          <cell r="F650">
            <v>101507.92600000001</v>
          </cell>
          <cell r="I650">
            <v>14045.221</v>
          </cell>
        </row>
        <row r="651">
          <cell r="A651">
            <v>750523</v>
          </cell>
          <cell r="B651" t="str">
            <v>AUXILIO DE TRANSPORTE</v>
          </cell>
          <cell r="C651">
            <v>59440.56</v>
          </cell>
          <cell r="D651">
            <v>10000.040000000001</v>
          </cell>
          <cell r="E651">
            <v>0</v>
          </cell>
          <cell r="F651">
            <v>69440.600000000006</v>
          </cell>
          <cell r="I651">
            <v>10000.040000000001</v>
          </cell>
        </row>
        <row r="652">
          <cell r="A652">
            <v>750524</v>
          </cell>
          <cell r="B652" t="str">
            <v>CESANTÍAS</v>
          </cell>
          <cell r="C652">
            <v>887558.41599999997</v>
          </cell>
          <cell r="D652">
            <v>165472.32699999999</v>
          </cell>
          <cell r="E652">
            <v>0</v>
          </cell>
          <cell r="F652">
            <v>1053030.743</v>
          </cell>
          <cell r="I652">
            <v>165472.32699999999</v>
          </cell>
        </row>
        <row r="653">
          <cell r="A653">
            <v>750525</v>
          </cell>
          <cell r="B653" t="str">
            <v>INTERESES A LAS CESANTÍAS</v>
          </cell>
          <cell r="C653">
            <v>236682.236</v>
          </cell>
          <cell r="D653">
            <v>44125.955000000002</v>
          </cell>
          <cell r="E653">
            <v>0</v>
          </cell>
          <cell r="F653">
            <v>280808.19099999999</v>
          </cell>
          <cell r="I653">
            <v>44125.955000000002</v>
          </cell>
        </row>
        <row r="654">
          <cell r="A654">
            <v>750530</v>
          </cell>
          <cell r="B654" t="str">
            <v>CAPACITACIÓN, BIENESTAR SOCIAL Y ESTÍMULOS</v>
          </cell>
          <cell r="C654">
            <v>467667.85200000001</v>
          </cell>
          <cell r="D654">
            <v>31109.633999999998</v>
          </cell>
          <cell r="E654">
            <v>0</v>
          </cell>
          <cell r="F654">
            <v>498777.48599999998</v>
          </cell>
          <cell r="I654">
            <v>31109.633999999998</v>
          </cell>
        </row>
        <row r="655">
          <cell r="A655">
            <v>75053001</v>
          </cell>
          <cell r="B655" t="str">
            <v>CAPACITACION</v>
          </cell>
          <cell r="C655">
            <v>355512.4</v>
          </cell>
          <cell r="D655">
            <v>27146.047999999999</v>
          </cell>
          <cell r="E655">
            <v>0</v>
          </cell>
          <cell r="F655">
            <v>382658.44799999997</v>
          </cell>
          <cell r="I655">
            <v>27146.047999999999</v>
          </cell>
        </row>
        <row r="656">
          <cell r="A656">
            <v>75053002</v>
          </cell>
          <cell r="B656" t="str">
            <v>BIENESTAR SOCIAL</v>
          </cell>
          <cell r="C656">
            <v>112055.452</v>
          </cell>
          <cell r="D656">
            <v>3963.5859999999998</v>
          </cell>
          <cell r="E656">
            <v>0</v>
          </cell>
          <cell r="F656">
            <v>116019.038</v>
          </cell>
          <cell r="I656">
            <v>3963.5859999999998</v>
          </cell>
        </row>
        <row r="657">
          <cell r="A657">
            <v>75053003</v>
          </cell>
          <cell r="B657" t="str">
            <v>GASTOS MEDICOS CONVENCIONALES</v>
          </cell>
          <cell r="C657">
            <v>100</v>
          </cell>
          <cell r="D657">
            <v>0</v>
          </cell>
          <cell r="E657">
            <v>0</v>
          </cell>
          <cell r="F657">
            <v>100</v>
          </cell>
          <cell r="I657">
            <v>0</v>
          </cell>
        </row>
        <row r="658">
          <cell r="A658">
            <v>750531</v>
          </cell>
          <cell r="B658" t="str">
            <v>DOTACIÓN Y SUMINISTRO A TRABAJADORES</v>
          </cell>
          <cell r="C658">
            <v>73256.628700000001</v>
          </cell>
          <cell r="D658">
            <v>37407.119979999996</v>
          </cell>
          <cell r="E658">
            <v>531.64240000000007</v>
          </cell>
          <cell r="F658">
            <v>110132.10628000001</v>
          </cell>
          <cell r="I658">
            <v>36875.477579999999</v>
          </cell>
        </row>
        <row r="659">
          <cell r="A659">
            <v>750533</v>
          </cell>
          <cell r="B659" t="str">
            <v>COSTOS DEPORTIVOS Y DE RECREACIÓN</v>
          </cell>
          <cell r="C659">
            <v>18060.054</v>
          </cell>
          <cell r="D659">
            <v>12456.87</v>
          </cell>
          <cell r="E659">
            <v>0</v>
          </cell>
          <cell r="F659">
            <v>30516.923999999999</v>
          </cell>
          <cell r="I659">
            <v>12456.87</v>
          </cell>
        </row>
        <row r="660">
          <cell r="A660">
            <v>750535</v>
          </cell>
          <cell r="B660" t="str">
            <v>APORTES A CAJAS DE COMPENSACIÓN FAMILIAR</v>
          </cell>
          <cell r="C660">
            <v>195803.7</v>
          </cell>
          <cell r="D660">
            <v>27792.240000000002</v>
          </cell>
          <cell r="E660">
            <v>0</v>
          </cell>
          <cell r="F660">
            <v>223595.94</v>
          </cell>
          <cell r="I660">
            <v>27792.240000000002</v>
          </cell>
        </row>
        <row r="661">
          <cell r="A661">
            <v>750536</v>
          </cell>
          <cell r="B661" t="str">
            <v>APORTES AL ICBF</v>
          </cell>
          <cell r="C661">
            <v>146844.79999999999</v>
          </cell>
          <cell r="D661">
            <v>20842.400000000001</v>
          </cell>
          <cell r="E661">
            <v>0</v>
          </cell>
          <cell r="F661">
            <v>167687.20000000001</v>
          </cell>
          <cell r="I661">
            <v>20842.400000000001</v>
          </cell>
        </row>
        <row r="662">
          <cell r="A662">
            <v>750537</v>
          </cell>
          <cell r="B662" t="str">
            <v>APORTES A SEGURIDAD SOCIAL</v>
          </cell>
          <cell r="C662">
            <v>488640.239</v>
          </cell>
          <cell r="D662">
            <v>76800.714000000007</v>
          </cell>
          <cell r="E662">
            <v>0</v>
          </cell>
          <cell r="F662">
            <v>565440.95299999998</v>
          </cell>
          <cell r="I662">
            <v>76800.714000000007</v>
          </cell>
        </row>
        <row r="663">
          <cell r="A663">
            <v>750538</v>
          </cell>
          <cell r="B663" t="str">
            <v>APORTES AL SENA</v>
          </cell>
          <cell r="C663">
            <v>97902.84</v>
          </cell>
          <cell r="D663">
            <v>13895.02</v>
          </cell>
          <cell r="E663">
            <v>0</v>
          </cell>
          <cell r="F663">
            <v>111797.86</v>
          </cell>
          <cell r="I663">
            <v>13895.02</v>
          </cell>
        </row>
        <row r="664">
          <cell r="A664">
            <v>750539</v>
          </cell>
          <cell r="B664" t="str">
            <v>APORTES SINDICALES</v>
          </cell>
          <cell r="C664">
            <v>2578.4940000000001</v>
          </cell>
          <cell r="D664">
            <v>739.49</v>
          </cell>
          <cell r="E664">
            <v>0</v>
          </cell>
          <cell r="F664">
            <v>3317.9839999999999</v>
          </cell>
          <cell r="I664">
            <v>739.49</v>
          </cell>
        </row>
        <row r="665">
          <cell r="A665">
            <v>750541</v>
          </cell>
          <cell r="B665" t="str">
            <v>COSTOS MÉDICOS Y DROGAS</v>
          </cell>
          <cell r="C665">
            <v>500</v>
          </cell>
          <cell r="D665">
            <v>0</v>
          </cell>
          <cell r="E665">
            <v>0</v>
          </cell>
          <cell r="F665">
            <v>500</v>
          </cell>
          <cell r="I665">
            <v>0</v>
          </cell>
        </row>
        <row r="666">
          <cell r="A666">
            <v>750544</v>
          </cell>
          <cell r="B666" t="str">
            <v>RIESGOS PROFESIONALES</v>
          </cell>
          <cell r="C666">
            <v>121492.178</v>
          </cell>
          <cell r="D666">
            <v>19262.532999999999</v>
          </cell>
          <cell r="E666">
            <v>0</v>
          </cell>
          <cell r="F666">
            <v>140754.71100000001</v>
          </cell>
          <cell r="I666">
            <v>19262.532999999999</v>
          </cell>
        </row>
        <row r="667">
          <cell r="A667">
            <v>750545</v>
          </cell>
          <cell r="B667" t="str">
            <v>SALARIO INTEGRAL</v>
          </cell>
          <cell r="C667">
            <v>41305.514999999999</v>
          </cell>
          <cell r="D667">
            <v>0</v>
          </cell>
          <cell r="E667">
            <v>0</v>
          </cell>
          <cell r="F667">
            <v>41305.514999999999</v>
          </cell>
          <cell r="I667">
            <v>0</v>
          </cell>
        </row>
        <row r="668">
          <cell r="A668">
            <v>750546</v>
          </cell>
          <cell r="B668" t="str">
            <v>CONTRATOS PERSONAL TEMPORAL</v>
          </cell>
          <cell r="C668">
            <v>1217179.882</v>
          </cell>
          <cell r="D668">
            <v>126197.223</v>
          </cell>
          <cell r="E668">
            <v>0</v>
          </cell>
          <cell r="F668">
            <v>1343377.105</v>
          </cell>
          <cell r="I668">
            <v>126197.223</v>
          </cell>
        </row>
        <row r="669">
          <cell r="A669">
            <v>750547</v>
          </cell>
          <cell r="B669" t="str">
            <v>VIÁTICOS</v>
          </cell>
          <cell r="C669">
            <v>175490.446</v>
          </cell>
          <cell r="D669">
            <v>57183.692000000003</v>
          </cell>
          <cell r="E669">
            <v>0</v>
          </cell>
          <cell r="F669">
            <v>232674.13800000001</v>
          </cell>
          <cell r="I669">
            <v>57183.692000000003</v>
          </cell>
        </row>
        <row r="670">
          <cell r="A670">
            <v>750548</v>
          </cell>
          <cell r="B670" t="str">
            <v>GASTOS DE VIAJE</v>
          </cell>
          <cell r="C670">
            <v>88632.010999999999</v>
          </cell>
          <cell r="D670">
            <v>14543.272000000001</v>
          </cell>
          <cell r="E670">
            <v>0</v>
          </cell>
          <cell r="F670">
            <v>103175.283</v>
          </cell>
          <cell r="I670">
            <v>14543.272000000001</v>
          </cell>
        </row>
        <row r="671">
          <cell r="A671">
            <v>750552</v>
          </cell>
          <cell r="B671" t="str">
            <v>PRIMA DE SERVICIOS</v>
          </cell>
          <cell r="C671">
            <v>621290.86899999995</v>
          </cell>
          <cell r="D671">
            <v>115830.62699999999</v>
          </cell>
          <cell r="E671">
            <v>0</v>
          </cell>
          <cell r="F671">
            <v>737121.49600000004</v>
          </cell>
          <cell r="I671">
            <v>115830.62699999999</v>
          </cell>
        </row>
        <row r="672">
          <cell r="A672">
            <v>750562</v>
          </cell>
          <cell r="B672" t="str">
            <v>PENSIONES DE JUBILACIÓN</v>
          </cell>
          <cell r="C672">
            <v>0</v>
          </cell>
          <cell r="D672">
            <v>0</v>
          </cell>
          <cell r="E672">
            <v>0</v>
          </cell>
          <cell r="F672">
            <v>0</v>
          </cell>
          <cell r="I672">
            <v>0</v>
          </cell>
        </row>
        <row r="673">
          <cell r="A673">
            <v>750567</v>
          </cell>
          <cell r="B673" t="str">
            <v>COTIZACIONES A ENTIDADES ADMINSITRADORAS DEL REGIMEN DE PRIMA MEDIA</v>
          </cell>
          <cell r="C673">
            <v>653087.63699999999</v>
          </cell>
          <cell r="D673">
            <v>104090.49800000001</v>
          </cell>
          <cell r="E673">
            <v>0</v>
          </cell>
          <cell r="F673">
            <v>757178.13500000001</v>
          </cell>
          <cell r="I673">
            <v>104090.49800000001</v>
          </cell>
        </row>
        <row r="674">
          <cell r="A674">
            <v>750577</v>
          </cell>
          <cell r="B674" t="str">
            <v>PRIMA DE ESPECIAL DE QUINQUENIO</v>
          </cell>
          <cell r="C674">
            <v>621290.86899999995</v>
          </cell>
          <cell r="D674">
            <v>115830.62699999999</v>
          </cell>
          <cell r="E674">
            <v>0</v>
          </cell>
          <cell r="F674">
            <v>737121.49600000004</v>
          </cell>
          <cell r="I674">
            <v>115830.62699999999</v>
          </cell>
        </row>
        <row r="675">
          <cell r="A675">
            <v>750590</v>
          </cell>
          <cell r="B675" t="str">
            <v>OTROS SERVICIOS PERSONALES</v>
          </cell>
          <cell r="C675">
            <v>53185.084000000003</v>
          </cell>
          <cell r="D675">
            <v>8435.7000000000007</v>
          </cell>
          <cell r="E675">
            <v>0</v>
          </cell>
          <cell r="F675">
            <v>61620.784</v>
          </cell>
          <cell r="I675">
            <v>8435.7000000000007</v>
          </cell>
        </row>
        <row r="676">
          <cell r="A676">
            <v>75059003</v>
          </cell>
          <cell r="B676" t="str">
            <v>COSTOS DE APOYO A ESTUDIANTES</v>
          </cell>
          <cell r="C676">
            <v>53185.084000000003</v>
          </cell>
          <cell r="D676">
            <v>8435.7000000000007</v>
          </cell>
          <cell r="E676">
            <v>0</v>
          </cell>
          <cell r="F676">
            <v>61620.784</v>
          </cell>
          <cell r="I676">
            <v>8435.7000000000007</v>
          </cell>
        </row>
        <row r="677">
          <cell r="A677">
            <v>7510</v>
          </cell>
          <cell r="B677" t="str">
            <v>GENERALES</v>
          </cell>
          <cell r="C677">
            <v>1521117.07281</v>
          </cell>
          <cell r="D677">
            <v>357554.54558999999</v>
          </cell>
          <cell r="E677">
            <v>710.75</v>
          </cell>
          <cell r="F677">
            <v>1877960.8684</v>
          </cell>
          <cell r="I677">
            <v>356843.79558999999</v>
          </cell>
        </row>
        <row r="678">
          <cell r="A678">
            <v>751013</v>
          </cell>
          <cell r="B678" t="str">
            <v>SUSCRIPCIONES Y AFILIACIONES</v>
          </cell>
          <cell r="C678">
            <v>296.95999999999998</v>
          </cell>
          <cell r="D678">
            <v>0</v>
          </cell>
          <cell r="E678">
            <v>0</v>
          </cell>
          <cell r="F678">
            <v>296.95999999999998</v>
          </cell>
          <cell r="I678">
            <v>0</v>
          </cell>
        </row>
        <row r="679">
          <cell r="A679">
            <v>751019</v>
          </cell>
          <cell r="B679" t="str">
            <v>VIATICOS Y GASTOS DE VIAJE CONTRATISTAS</v>
          </cell>
          <cell r="C679">
            <v>19098.82</v>
          </cell>
          <cell r="D679">
            <v>20996.076000000001</v>
          </cell>
          <cell r="E679">
            <v>0</v>
          </cell>
          <cell r="F679">
            <v>40094.896000000001</v>
          </cell>
          <cell r="I679">
            <v>20996.076000000001</v>
          </cell>
        </row>
        <row r="680">
          <cell r="A680">
            <v>751023</v>
          </cell>
          <cell r="B680" t="str">
            <v>PUBLICIDAD Y PROPAGANDA</v>
          </cell>
          <cell r="C680">
            <v>85090.485000000001</v>
          </cell>
          <cell r="D680">
            <v>81326.094920000003</v>
          </cell>
          <cell r="E680">
            <v>0</v>
          </cell>
          <cell r="F680">
            <v>166416.57991999999</v>
          </cell>
          <cell r="I680">
            <v>81326.094920000003</v>
          </cell>
        </row>
        <row r="681">
          <cell r="A681">
            <v>751024</v>
          </cell>
          <cell r="B681" t="str">
            <v>IMPRESOS Y PUBLICACIONES</v>
          </cell>
          <cell r="C681">
            <v>6936</v>
          </cell>
          <cell r="D681">
            <v>6876.48</v>
          </cell>
          <cell r="E681">
            <v>0</v>
          </cell>
          <cell r="F681">
            <v>13812.48</v>
          </cell>
          <cell r="I681">
            <v>6876.48</v>
          </cell>
        </row>
        <row r="682">
          <cell r="A682">
            <v>751025</v>
          </cell>
          <cell r="B682" t="str">
            <v>FOTOCOPIAS, ÚTILES DE ESCRITORIO Y PAPELERÍA</v>
          </cell>
          <cell r="C682">
            <v>47778.059809999999</v>
          </cell>
          <cell r="D682">
            <v>12784.946669999999</v>
          </cell>
          <cell r="E682">
            <v>0</v>
          </cell>
          <cell r="F682">
            <v>60563.006479999996</v>
          </cell>
          <cell r="I682">
            <v>12784.946669999999</v>
          </cell>
        </row>
        <row r="683">
          <cell r="A683">
            <v>751026</v>
          </cell>
          <cell r="B683" t="str">
            <v>COMUNICACIONES</v>
          </cell>
          <cell r="C683">
            <v>10689.4</v>
          </cell>
          <cell r="D683">
            <v>0</v>
          </cell>
          <cell r="E683">
            <v>0</v>
          </cell>
          <cell r="F683">
            <v>10689.4</v>
          </cell>
          <cell r="I683">
            <v>0</v>
          </cell>
        </row>
        <row r="684">
          <cell r="A684">
            <v>751027</v>
          </cell>
          <cell r="B684" t="str">
            <v>PROMOCION Y DIVULGACION</v>
          </cell>
          <cell r="C684">
            <v>5778.076</v>
          </cell>
          <cell r="D684">
            <v>1240</v>
          </cell>
          <cell r="E684">
            <v>0</v>
          </cell>
          <cell r="F684">
            <v>7018.076</v>
          </cell>
          <cell r="I684">
            <v>1240</v>
          </cell>
        </row>
        <row r="685">
          <cell r="A685">
            <v>751036</v>
          </cell>
          <cell r="B685" t="str">
            <v>SEGURIDAD INDUSTRIAL</v>
          </cell>
          <cell r="C685">
            <v>126688.23699999999</v>
          </cell>
          <cell r="D685">
            <v>7441.4589999999998</v>
          </cell>
          <cell r="E685">
            <v>0</v>
          </cell>
          <cell r="F685">
            <v>134129.696</v>
          </cell>
          <cell r="I685">
            <v>7441.4589999999998</v>
          </cell>
        </row>
        <row r="686">
          <cell r="A686">
            <v>751037</v>
          </cell>
          <cell r="B686" t="str">
            <v>TRANSPORTE, FLETES Y ACARREOS</v>
          </cell>
          <cell r="C686">
            <v>31356.031999999999</v>
          </cell>
          <cell r="D686">
            <v>8320.8670000000002</v>
          </cell>
          <cell r="E686">
            <v>0</v>
          </cell>
          <cell r="F686">
            <v>39676.898999999998</v>
          </cell>
          <cell r="I686">
            <v>8320.8670000000002</v>
          </cell>
        </row>
        <row r="687">
          <cell r="A687">
            <v>751090</v>
          </cell>
          <cell r="B687" t="str">
            <v>OTROS COSTOS GENERALES</v>
          </cell>
          <cell r="C687">
            <v>1187405.003</v>
          </cell>
          <cell r="D687">
            <v>218568.622</v>
          </cell>
          <cell r="E687">
            <v>710.75</v>
          </cell>
          <cell r="F687">
            <v>1405262.875</v>
          </cell>
          <cell r="I687">
            <v>217857.872</v>
          </cell>
        </row>
        <row r="688">
          <cell r="A688">
            <v>75109001</v>
          </cell>
          <cell r="B688" t="str">
            <v>COSTO DE ENEGÍA ELECTRICA A DEPENDENCIAS</v>
          </cell>
          <cell r="C688">
            <v>610768.98400000005</v>
          </cell>
          <cell r="D688">
            <v>119554.224</v>
          </cell>
          <cell r="E688">
            <v>693.13800000000003</v>
          </cell>
          <cell r="F688">
            <v>729630.07</v>
          </cell>
          <cell r="I688">
            <v>118861.086</v>
          </cell>
        </row>
        <row r="689">
          <cell r="A689">
            <v>75109002</v>
          </cell>
          <cell r="B689" t="str">
            <v>COSTO DE ENERGÍA ELECTRICA A TRABAJADORES</v>
          </cell>
          <cell r="C689">
            <v>490172.62400000001</v>
          </cell>
          <cell r="D689">
            <v>91612.032000000007</v>
          </cell>
          <cell r="E689">
            <v>17.611999999999998</v>
          </cell>
          <cell r="F689">
            <v>581767.04399999999</v>
          </cell>
          <cell r="I689">
            <v>91594.420000000013</v>
          </cell>
        </row>
        <row r="690">
          <cell r="A690">
            <v>75109004</v>
          </cell>
          <cell r="B690" t="str">
            <v>COSTO ALUMBRADO PUBLICO CONVENIOS</v>
          </cell>
          <cell r="C690">
            <v>24540.983</v>
          </cell>
          <cell r="D690">
            <v>0</v>
          </cell>
          <cell r="E690">
            <v>0</v>
          </cell>
          <cell r="F690">
            <v>24540.983</v>
          </cell>
          <cell r="I690">
            <v>0</v>
          </cell>
        </row>
        <row r="691">
          <cell r="A691">
            <v>75109005</v>
          </cell>
          <cell r="B691" t="str">
            <v>COSTOS DE OBRAS VARIAS PARA TERCEROS</v>
          </cell>
          <cell r="C691">
            <v>61922.411999999997</v>
          </cell>
          <cell r="D691">
            <v>7402.366</v>
          </cell>
          <cell r="E691">
            <v>0</v>
          </cell>
          <cell r="F691">
            <v>69324.778000000006</v>
          </cell>
          <cell r="I691">
            <v>7402.366</v>
          </cell>
        </row>
        <row r="692">
          <cell r="A692">
            <v>7515</v>
          </cell>
          <cell r="B692" t="str">
            <v>DEPRECIACIONES</v>
          </cell>
          <cell r="C692">
            <v>6151553.2913599992</v>
          </cell>
          <cell r="D692">
            <v>1073779.4052899999</v>
          </cell>
          <cell r="E692">
            <v>4226.7241199999999</v>
          </cell>
          <cell r="F692">
            <v>7221105.9725299999</v>
          </cell>
          <cell r="I692">
            <v>1069552.68117</v>
          </cell>
        </row>
        <row r="693">
          <cell r="A693">
            <v>751501</v>
          </cell>
          <cell r="B693" t="str">
            <v>DEPRECIACIÓN EDIFICACIONES</v>
          </cell>
          <cell r="C693">
            <v>84078.887459999998</v>
          </cell>
          <cell r="D693">
            <v>14013.14791</v>
          </cell>
          <cell r="E693">
            <v>0</v>
          </cell>
          <cell r="F693">
            <v>98092.035369999998</v>
          </cell>
          <cell r="I693">
            <v>14013.14791</v>
          </cell>
        </row>
        <row r="694">
          <cell r="A694">
            <v>751502</v>
          </cell>
          <cell r="B694" t="str">
            <v>DEPRECIACIONES PLANTAS, DUCTOS Y TÚNELES</v>
          </cell>
          <cell r="C694">
            <v>1047255.5248400001</v>
          </cell>
          <cell r="D694">
            <v>185154.82633000001</v>
          </cell>
          <cell r="E694">
            <v>126.51419</v>
          </cell>
          <cell r="F694">
            <v>1232283.8369799999</v>
          </cell>
          <cell r="I694">
            <v>185028.31214000002</v>
          </cell>
        </row>
        <row r="695">
          <cell r="A695">
            <v>751503</v>
          </cell>
          <cell r="B695" t="str">
            <v>DEPRECIACIÓN REDES, LÍNEAS, CABLES</v>
          </cell>
          <cell r="C695">
            <v>4513414.2209999999</v>
          </cell>
          <cell r="D695">
            <v>749444.55353999999</v>
          </cell>
          <cell r="E695">
            <v>1318.08294</v>
          </cell>
          <cell r="F695">
            <v>5261540.6916000005</v>
          </cell>
          <cell r="I695">
            <v>748126.4706</v>
          </cell>
        </row>
        <row r="696">
          <cell r="A696">
            <v>751504</v>
          </cell>
          <cell r="B696" t="str">
            <v>DEPRECIACIÓN MAQUINARIA Y EQUIPO</v>
          </cell>
          <cell r="C696">
            <v>137178.63146</v>
          </cell>
          <cell r="D696">
            <v>24519.045480000001</v>
          </cell>
          <cell r="E696">
            <v>877.94409999999993</v>
          </cell>
          <cell r="F696">
            <v>160819.73284000001</v>
          </cell>
          <cell r="I696">
            <v>23641.10138</v>
          </cell>
        </row>
        <row r="697">
          <cell r="A697">
            <v>751506</v>
          </cell>
          <cell r="B697" t="str">
            <v>DEPRECIACIÓN MUEBLES, ENSERES Y EQUIPO DE OFICINA</v>
          </cell>
          <cell r="C697">
            <v>27683.630399999998</v>
          </cell>
          <cell r="D697">
            <v>6773.7067300000008</v>
          </cell>
          <cell r="E697">
            <v>0</v>
          </cell>
          <cell r="F697">
            <v>34457.33713</v>
          </cell>
          <cell r="I697">
            <v>6773.7067300000008</v>
          </cell>
        </row>
        <row r="698">
          <cell r="A698">
            <v>751507</v>
          </cell>
          <cell r="B698" t="str">
            <v>DEPRECIACIÓN EQUIPO DE COMUNICACIÓN Y COMPUTACIÓN</v>
          </cell>
          <cell r="C698">
            <v>193674.17900999999</v>
          </cell>
          <cell r="D698">
            <v>43131.576159999997</v>
          </cell>
          <cell r="E698">
            <v>13.8004</v>
          </cell>
          <cell r="F698">
            <v>236791.95477000001</v>
          </cell>
          <cell r="I698">
            <v>43117.775759999997</v>
          </cell>
        </row>
        <row r="699">
          <cell r="A699">
            <v>751509</v>
          </cell>
          <cell r="B699" t="str">
            <v>DEPRECIACIÓN EQUIPO DE TRANSPORTE, TRACCIÓN Y ELEVACIÓN</v>
          </cell>
          <cell r="C699">
            <v>148268.21719</v>
          </cell>
          <cell r="D699">
            <v>50742.549140000003</v>
          </cell>
          <cell r="E699">
            <v>1890.38249</v>
          </cell>
          <cell r="F699">
            <v>197120.38383999999</v>
          </cell>
          <cell r="I699">
            <v>48852.166649999999</v>
          </cell>
        </row>
        <row r="700">
          <cell r="A700">
            <v>7517</v>
          </cell>
          <cell r="B700" t="str">
            <v>ARRENDAMIENTOS</v>
          </cell>
          <cell r="C700">
            <v>127925.29399999999</v>
          </cell>
          <cell r="D700">
            <v>27408.62</v>
          </cell>
          <cell r="E700">
            <v>0</v>
          </cell>
          <cell r="F700">
            <v>155333.91399999999</v>
          </cell>
          <cell r="I700">
            <v>27408.62</v>
          </cell>
        </row>
        <row r="701">
          <cell r="A701">
            <v>751702</v>
          </cell>
          <cell r="B701" t="str">
            <v>CONSTRUCCIONES Y EDIFICACIONES</v>
          </cell>
          <cell r="C701">
            <v>33186.535000000003</v>
          </cell>
          <cell r="D701">
            <v>4903.8879999999999</v>
          </cell>
          <cell r="E701">
            <v>0</v>
          </cell>
          <cell r="F701">
            <v>38090.423000000003</v>
          </cell>
          <cell r="I701">
            <v>4903.8879999999999</v>
          </cell>
        </row>
        <row r="702">
          <cell r="A702">
            <v>751703</v>
          </cell>
          <cell r="B702" t="str">
            <v>MAQUINARIA Y EQUIPO</v>
          </cell>
          <cell r="C702">
            <v>26322.659</v>
          </cell>
          <cell r="D702">
            <v>0</v>
          </cell>
          <cell r="E702">
            <v>0</v>
          </cell>
          <cell r="F702">
            <v>26322.659</v>
          </cell>
          <cell r="I702">
            <v>0</v>
          </cell>
        </row>
        <row r="703">
          <cell r="A703">
            <v>751704</v>
          </cell>
          <cell r="B703" t="str">
            <v>EQUIPO DE OFICINA</v>
          </cell>
          <cell r="C703">
            <v>68416.100000000006</v>
          </cell>
          <cell r="D703">
            <v>22504.732</v>
          </cell>
          <cell r="E703">
            <v>0</v>
          </cell>
          <cell r="F703">
            <v>90920.831999999995</v>
          </cell>
          <cell r="I703">
            <v>22504.732</v>
          </cell>
        </row>
        <row r="704">
          <cell r="A704">
            <v>751707</v>
          </cell>
          <cell r="B704" t="str">
            <v>FLOTA Y EQUIPO DE TRANSPORTE</v>
          </cell>
          <cell r="C704">
            <v>0</v>
          </cell>
          <cell r="D704">
            <v>0</v>
          </cell>
          <cell r="E704">
            <v>0</v>
          </cell>
          <cell r="F704">
            <v>0</v>
          </cell>
          <cell r="I704">
            <v>0</v>
          </cell>
        </row>
        <row r="705">
          <cell r="A705">
            <v>7530</v>
          </cell>
          <cell r="B705" t="str">
            <v>COSTO DE BIENES Y SERVICIOS PUBLICOS PARA LA VENTA</v>
          </cell>
          <cell r="C705">
            <v>110275494.9262</v>
          </cell>
          <cell r="D705">
            <v>38504936.976999998</v>
          </cell>
          <cell r="E705">
            <v>18991757.195</v>
          </cell>
          <cell r="F705">
            <v>129788674.70819999</v>
          </cell>
          <cell r="I705">
            <v>19513179.781999998</v>
          </cell>
        </row>
        <row r="706">
          <cell r="A706">
            <v>753001</v>
          </cell>
          <cell r="B706" t="str">
            <v>COMPRAS EN BLOQUE Y/O A LARGO PLAZO</v>
          </cell>
          <cell r="C706">
            <v>74112687.917999998</v>
          </cell>
          <cell r="D706">
            <v>24956197.749000002</v>
          </cell>
          <cell r="E706">
            <v>12391222.6</v>
          </cell>
          <cell r="F706">
            <v>86677663.067000002</v>
          </cell>
          <cell r="I706">
            <v>12564975.149000002</v>
          </cell>
        </row>
        <row r="707">
          <cell r="A707">
            <v>75300101</v>
          </cell>
          <cell r="B707" t="str">
            <v>COMPRAS EN BLOQUE Y/O A LARGO PLAZO</v>
          </cell>
          <cell r="C707">
            <v>74112687.917999998</v>
          </cell>
          <cell r="D707">
            <v>24956197.749000002</v>
          </cell>
          <cell r="E707">
            <v>12391222.6</v>
          </cell>
          <cell r="F707">
            <v>86677663.067000002</v>
          </cell>
          <cell r="I707">
            <v>12564975.149000002</v>
          </cell>
        </row>
        <row r="708">
          <cell r="A708">
            <v>7530010101</v>
          </cell>
          <cell r="B708" t="str">
            <v>COMPRAS ENERGIA EN BLOQUE MERCADO REGULA</v>
          </cell>
          <cell r="C708">
            <v>65153609.592</v>
          </cell>
          <cell r="D708">
            <v>21430565.715</v>
          </cell>
          <cell r="E708">
            <v>10737997.365</v>
          </cell>
          <cell r="F708">
            <v>75846177.942000002</v>
          </cell>
          <cell r="I708">
            <v>10692568.35</v>
          </cell>
        </row>
        <row r="709">
          <cell r="A709">
            <v>7530010102</v>
          </cell>
          <cell r="B709" t="str">
            <v>COMPRAS ENERGIA EN BLOQUE MERCADO NO REG</v>
          </cell>
          <cell r="C709">
            <v>8959078.3259999994</v>
          </cell>
          <cell r="D709">
            <v>3525632.034</v>
          </cell>
          <cell r="E709">
            <v>1653225.2350000001</v>
          </cell>
          <cell r="F709">
            <v>10831485.125</v>
          </cell>
          <cell r="I709">
            <v>1872406.7989999999</v>
          </cell>
        </row>
        <row r="710">
          <cell r="A710">
            <v>753002</v>
          </cell>
          <cell r="B710" t="str">
            <v>COMPRAS EN BOLSA Y/O CORTO PLAZO</v>
          </cell>
          <cell r="C710">
            <v>9412930.3300000001</v>
          </cell>
          <cell r="D710">
            <v>4062346.997</v>
          </cell>
          <cell r="E710">
            <v>2007994.9709999999</v>
          </cell>
          <cell r="F710">
            <v>11467282.356000001</v>
          </cell>
          <cell r="I710">
            <v>2054352.0260000001</v>
          </cell>
        </row>
        <row r="711">
          <cell r="A711">
            <v>75300201</v>
          </cell>
          <cell r="B711" t="str">
            <v>COMPRAS EN BOLSA  Y/O A CORTO PLAZO</v>
          </cell>
          <cell r="C711">
            <v>3687990.5329999998</v>
          </cell>
          <cell r="D711">
            <v>1417421.0589999999</v>
          </cell>
          <cell r="E711">
            <v>739544.98300000001</v>
          </cell>
          <cell r="F711">
            <v>4365866.6090000002</v>
          </cell>
          <cell r="I711">
            <v>677876.07599999988</v>
          </cell>
        </row>
        <row r="712">
          <cell r="A712">
            <v>7530020101</v>
          </cell>
          <cell r="B712" t="str">
            <v>COMPRA ENERGIA EN BOLSA CP MERCADO REGUL</v>
          </cell>
          <cell r="C712">
            <v>1927975.1810000001</v>
          </cell>
          <cell r="D712">
            <v>881510.14199999999</v>
          </cell>
          <cell r="E712">
            <v>425420.44</v>
          </cell>
          <cell r="F712">
            <v>2384064.8829999999</v>
          </cell>
          <cell r="I712">
            <v>456089.70199999999</v>
          </cell>
        </row>
        <row r="713">
          <cell r="A713">
            <v>7530020102</v>
          </cell>
          <cell r="B713" t="str">
            <v>COMPRA ENERGIA EN BOLSA CP MERCAD NO REG</v>
          </cell>
          <cell r="C713">
            <v>1760015.352</v>
          </cell>
          <cell r="D713">
            <v>535910.91700000002</v>
          </cell>
          <cell r="E713">
            <v>314124.54300000001</v>
          </cell>
          <cell r="F713">
            <v>1981801.726</v>
          </cell>
          <cell r="I713">
            <v>221786.37400000001</v>
          </cell>
        </row>
        <row r="714">
          <cell r="A714">
            <v>75300202</v>
          </cell>
          <cell r="B714" t="str">
            <v>SERVICIOS SIC Y CND</v>
          </cell>
          <cell r="C714">
            <v>292773.41800000001</v>
          </cell>
          <cell r="D714">
            <v>96482.551000000007</v>
          </cell>
          <cell r="E714">
            <v>49604.27</v>
          </cell>
          <cell r="F714">
            <v>339651.69900000002</v>
          </cell>
          <cell r="I714">
            <v>46878.28100000001</v>
          </cell>
        </row>
        <row r="715">
          <cell r="A715">
            <v>7530020201</v>
          </cell>
          <cell r="B715" t="str">
            <v>SERVICIOS SIC Y CND MERCADO REGULADO</v>
          </cell>
          <cell r="C715">
            <v>242496.19</v>
          </cell>
          <cell r="D715">
            <v>80179.731</v>
          </cell>
          <cell r="E715">
            <v>41331.917000000001</v>
          </cell>
          <cell r="F715">
            <v>281344.00400000002</v>
          </cell>
          <cell r="I715">
            <v>38847.813999999998</v>
          </cell>
        </row>
        <row r="716">
          <cell r="A716">
            <v>7530020202</v>
          </cell>
          <cell r="B716" t="str">
            <v>SERVICIOS SIC Y CND MERCADO NO REGULADO</v>
          </cell>
          <cell r="C716">
            <v>50277.228000000003</v>
          </cell>
          <cell r="D716">
            <v>16302.82</v>
          </cell>
          <cell r="E716">
            <v>8272.3529999999992</v>
          </cell>
          <cell r="F716">
            <v>58307.695</v>
          </cell>
          <cell r="I716">
            <v>8030.4670000000006</v>
          </cell>
        </row>
        <row r="717">
          <cell r="A717">
            <v>75300203</v>
          </cell>
          <cell r="B717" t="str">
            <v>RESTRICCIONES Y DESVIACIONES</v>
          </cell>
          <cell r="C717">
            <v>5432166.3789999997</v>
          </cell>
          <cell r="D717">
            <v>2548443.3870000001</v>
          </cell>
          <cell r="E717">
            <v>1218845.7180000001</v>
          </cell>
          <cell r="F717">
            <v>6761764.0480000004</v>
          </cell>
          <cell r="I717">
            <v>1329597.669</v>
          </cell>
        </row>
        <row r="718">
          <cell r="A718">
            <v>7530020301</v>
          </cell>
          <cell r="B718" t="str">
            <v>RESTRICCIONES Y DESVIAC  MERCADO REGULAD</v>
          </cell>
          <cell r="C718">
            <v>4509514.7019999996</v>
          </cell>
          <cell r="D718">
            <v>2117530.3080000002</v>
          </cell>
          <cell r="E718">
            <v>1015582.539</v>
          </cell>
          <cell r="F718">
            <v>5611462.4709999999</v>
          </cell>
          <cell r="I718">
            <v>1101947.7690000003</v>
          </cell>
        </row>
        <row r="719">
          <cell r="A719">
            <v>7530020302</v>
          </cell>
          <cell r="B719" t="str">
            <v>RESTRICCIONES Y DESVIAC  MERCADO NO REGU</v>
          </cell>
          <cell r="C719">
            <v>922651.67700000003</v>
          </cell>
          <cell r="D719">
            <v>430913.07900000003</v>
          </cell>
          <cell r="E719">
            <v>203263.179</v>
          </cell>
          <cell r="F719">
            <v>1150301.577</v>
          </cell>
          <cell r="I719">
            <v>227649.90000000002</v>
          </cell>
        </row>
        <row r="720">
          <cell r="A720">
            <v>753004</v>
          </cell>
          <cell r="B720" t="str">
            <v>COSTO POR CONEXIÓN</v>
          </cell>
          <cell r="C720">
            <v>2726994.97</v>
          </cell>
          <cell r="D720">
            <v>1016447.948</v>
          </cell>
          <cell r="E720">
            <v>531502.652</v>
          </cell>
          <cell r="F720">
            <v>3211940.2659999998</v>
          </cell>
          <cell r="I720">
            <v>484945.29599999997</v>
          </cell>
        </row>
        <row r="721">
          <cell r="A721">
            <v>75300401</v>
          </cell>
          <cell r="B721" t="str">
            <v>COSTOS POR CONEXION</v>
          </cell>
          <cell r="C721">
            <v>2726994.97</v>
          </cell>
          <cell r="D721">
            <v>1016447.948</v>
          </cell>
          <cell r="E721">
            <v>531502.652</v>
          </cell>
          <cell r="F721">
            <v>3211940.2659999998</v>
          </cell>
          <cell r="I721">
            <v>484945.29599999997</v>
          </cell>
        </row>
        <row r="722">
          <cell r="A722">
            <v>753005</v>
          </cell>
          <cell r="B722" t="str">
            <v>USO DE LINEAS REDES Y DUCTOS</v>
          </cell>
          <cell r="C722">
            <v>24020260.91</v>
          </cell>
          <cell r="D722">
            <v>8469944.2829999998</v>
          </cell>
          <cell r="E722">
            <v>4061036.9720000001</v>
          </cell>
          <cell r="F722">
            <v>28429168.221000001</v>
          </cell>
          <cell r="I722">
            <v>4408907.3109999998</v>
          </cell>
        </row>
        <row r="723">
          <cell r="A723">
            <v>75300501</v>
          </cell>
          <cell r="B723" t="str">
            <v>SISTEMA DE DISTRIBUCIÓN LOCAL (SDL)</v>
          </cell>
          <cell r="C723">
            <v>36939.076999999997</v>
          </cell>
          <cell r="D723">
            <v>12878.567999999999</v>
          </cell>
          <cell r="E723">
            <v>6134.5330000000004</v>
          </cell>
          <cell r="F723">
            <v>43683.112000000001</v>
          </cell>
          <cell r="I723">
            <v>6744.0349999999989</v>
          </cell>
        </row>
        <row r="724">
          <cell r="A724">
            <v>75300502</v>
          </cell>
          <cell r="B724" t="str">
            <v>SERVICIO DE TRANSMISIÓN NACIONAL (STN)</v>
          </cell>
          <cell r="C724">
            <v>13401758.037</v>
          </cell>
          <cell r="D724">
            <v>4766153.2769999998</v>
          </cell>
          <cell r="E724">
            <v>2280797.6579999998</v>
          </cell>
          <cell r="F724">
            <v>15887113.655999999</v>
          </cell>
          <cell r="I724">
            <v>2485355.6189999999</v>
          </cell>
        </row>
        <row r="725">
          <cell r="A725">
            <v>7530050201</v>
          </cell>
          <cell r="B725" t="str">
            <v>SISTEMA TRANSM NAL (STN) MERCADO REGULAD</v>
          </cell>
          <cell r="C725">
            <v>11006818.518999999</v>
          </cell>
          <cell r="D725">
            <v>3914159.9180000001</v>
          </cell>
          <cell r="E725">
            <v>1875894.6140000001</v>
          </cell>
          <cell r="F725">
            <v>13045083.823000001</v>
          </cell>
          <cell r="I725">
            <v>2038265.304</v>
          </cell>
        </row>
        <row r="726">
          <cell r="A726">
            <v>7530050202</v>
          </cell>
          <cell r="B726" t="str">
            <v>SISTEMA TRANSM NAL (STN) MERCADO NO REGU</v>
          </cell>
          <cell r="C726">
            <v>2246255.1549999998</v>
          </cell>
          <cell r="D726">
            <v>795977.06700000004</v>
          </cell>
          <cell r="E726">
            <v>375449.84</v>
          </cell>
          <cell r="F726">
            <v>2666782.3820000002</v>
          </cell>
          <cell r="I726">
            <v>420527.22700000001</v>
          </cell>
        </row>
        <row r="727">
          <cell r="A727">
            <v>7530050203</v>
          </cell>
          <cell r="B727" t="str">
            <v>COSTO DISTRIB  STN,STR (LAC-FAER-PRONE)</v>
          </cell>
          <cell r="C727">
            <v>148684.36300000001</v>
          </cell>
          <cell r="D727">
            <v>56016.292000000001</v>
          </cell>
          <cell r="E727">
            <v>29453.204000000002</v>
          </cell>
          <cell r="F727">
            <v>175247.451</v>
          </cell>
          <cell r="I727">
            <v>26563.088</v>
          </cell>
        </row>
        <row r="728">
          <cell r="A728">
            <v>75300503</v>
          </cell>
          <cell r="B728" t="str">
            <v>SISTEMA DE TRASNMISION REGIONAL (STR)</v>
          </cell>
          <cell r="C728">
            <v>10581563.796</v>
          </cell>
          <cell r="D728">
            <v>3690912.4380000001</v>
          </cell>
          <cell r="E728">
            <v>1774104.781</v>
          </cell>
          <cell r="F728">
            <v>12498371.453</v>
          </cell>
          <cell r="I728">
            <v>1916807.6570000001</v>
          </cell>
        </row>
        <row r="729">
          <cell r="A729">
            <v>7530050301</v>
          </cell>
          <cell r="B729" t="str">
            <v>SISTEMA TRANSM REG (STR) MERCADO REGULAD</v>
          </cell>
          <cell r="C729">
            <v>8793220.4140000008</v>
          </cell>
          <cell r="D729">
            <v>3066911.2919999999</v>
          </cell>
          <cell r="E729">
            <v>1478242.7439999999</v>
          </cell>
          <cell r="F729">
            <v>10381888.961999999</v>
          </cell>
          <cell r="I729">
            <v>1588668.548</v>
          </cell>
        </row>
        <row r="730">
          <cell r="A730">
            <v>7530050302</v>
          </cell>
          <cell r="B730" t="str">
            <v>SISTEMA TRANSM REG (STR) MERCADO NO REGU</v>
          </cell>
          <cell r="C730">
            <v>1788343.382</v>
          </cell>
          <cell r="D730">
            <v>624001.14599999995</v>
          </cell>
          <cell r="E730">
            <v>295862.03700000001</v>
          </cell>
          <cell r="F730">
            <v>2116482.4909999999</v>
          </cell>
          <cell r="I730">
            <v>328139.10899999994</v>
          </cell>
        </row>
        <row r="731">
          <cell r="A731">
            <v>753011</v>
          </cell>
          <cell r="B731" t="str">
            <v>COSTOS ASOCIAC A LAS TRANSAC EN MERCADO</v>
          </cell>
          <cell r="C731">
            <v>2620.7982000000002</v>
          </cell>
          <cell r="D731">
            <v>0</v>
          </cell>
          <cell r="E731">
            <v>0</v>
          </cell>
          <cell r="F731">
            <v>2620.7982000000002</v>
          </cell>
          <cell r="I731">
            <v>0</v>
          </cell>
        </row>
        <row r="732">
          <cell r="A732">
            <v>7535</v>
          </cell>
          <cell r="B732" t="str">
            <v>LICENCIAS CONTRIBUCIONES Y REGALIAS</v>
          </cell>
          <cell r="C732">
            <v>10068.069</v>
          </cell>
          <cell r="D732">
            <v>0</v>
          </cell>
          <cell r="E732">
            <v>0</v>
          </cell>
          <cell r="F732">
            <v>10068.069</v>
          </cell>
          <cell r="I732">
            <v>0</v>
          </cell>
        </row>
        <row r="733">
          <cell r="A733">
            <v>753513</v>
          </cell>
          <cell r="B733" t="str">
            <v>COMITE DE ESTRATIFICACION LEY 505 /1999</v>
          </cell>
          <cell r="C733">
            <v>10068.069</v>
          </cell>
          <cell r="D733">
            <v>0</v>
          </cell>
          <cell r="E733">
            <v>0</v>
          </cell>
          <cell r="F733">
            <v>10068.069</v>
          </cell>
          <cell r="I733">
            <v>0</v>
          </cell>
        </row>
        <row r="734">
          <cell r="A734">
            <v>7540</v>
          </cell>
          <cell r="B734" t="str">
            <v>ORDENES Y CONTRATOS DE MANTENIMIENTO Y REPARACIONES</v>
          </cell>
          <cell r="C734">
            <v>6144995.7181299999</v>
          </cell>
          <cell r="D734">
            <v>1262296.3713399998</v>
          </cell>
          <cell r="E734">
            <v>83486.874450000003</v>
          </cell>
          <cell r="F734">
            <v>7323805.21502</v>
          </cell>
          <cell r="I734">
            <v>1178809.4968899998</v>
          </cell>
        </row>
        <row r="735">
          <cell r="A735">
            <v>754001</v>
          </cell>
          <cell r="B735" t="str">
            <v>MANTENIMIENTO DE CONSTRUCCIONES Y EDIFICACIONES</v>
          </cell>
          <cell r="C735">
            <v>33987.824000000001</v>
          </cell>
          <cell r="D735">
            <v>9807.6689999999999</v>
          </cell>
          <cell r="E735">
            <v>0</v>
          </cell>
          <cell r="F735">
            <v>43795.493000000002</v>
          </cell>
          <cell r="I735">
            <v>9807.6689999999999</v>
          </cell>
        </row>
        <row r="736">
          <cell r="A736">
            <v>754002</v>
          </cell>
          <cell r="B736" t="str">
            <v>MANTENIMIENTO MAQUINARIA Y EQUIPO</v>
          </cell>
          <cell r="C736">
            <v>120213.29</v>
          </cell>
          <cell r="D736">
            <v>84999.775999999998</v>
          </cell>
          <cell r="E736">
            <v>0</v>
          </cell>
          <cell r="F736">
            <v>205213.06599999999</v>
          </cell>
          <cell r="I736">
            <v>84999.775999999998</v>
          </cell>
        </row>
        <row r="737">
          <cell r="A737">
            <v>754003</v>
          </cell>
          <cell r="B737" t="str">
            <v>MANTENIMIENTO DE EQUIPO DE OFICINA</v>
          </cell>
          <cell r="C737">
            <v>17735.84</v>
          </cell>
          <cell r="D737">
            <v>541.19799999999998</v>
          </cell>
          <cell r="E737">
            <v>0</v>
          </cell>
          <cell r="F737">
            <v>18277.038</v>
          </cell>
          <cell r="I737">
            <v>541.19799999999998</v>
          </cell>
        </row>
        <row r="738">
          <cell r="A738">
            <v>754004</v>
          </cell>
          <cell r="B738" t="str">
            <v>MANTENIMIENTO DE EQUIPO COMPUTACIÓN Y COMUNICACIÓN</v>
          </cell>
          <cell r="C738">
            <v>158361.07500000001</v>
          </cell>
          <cell r="D738">
            <v>4756</v>
          </cell>
          <cell r="E738">
            <v>0</v>
          </cell>
          <cell r="F738">
            <v>163117.07500000001</v>
          </cell>
          <cell r="I738">
            <v>4756</v>
          </cell>
        </row>
        <row r="739">
          <cell r="A739">
            <v>754005</v>
          </cell>
          <cell r="B739" t="str">
            <v>MANTENIMIENTO EQUIPO DE TRANSPORTE, TRACCIÓN Y ELEVACIÓN</v>
          </cell>
          <cell r="C739">
            <v>62401.661</v>
          </cell>
          <cell r="D739">
            <v>58363.269</v>
          </cell>
          <cell r="E739">
            <v>2.1000000000000001E-2</v>
          </cell>
          <cell r="F739">
            <v>120764.909</v>
          </cell>
          <cell r="I739">
            <v>58363.248</v>
          </cell>
        </row>
        <row r="740">
          <cell r="A740">
            <v>754007</v>
          </cell>
          <cell r="B740" t="str">
            <v>MANTENIMIENTO LÍNEAS, REDES Y DUCTOS</v>
          </cell>
          <cell r="C740">
            <v>5023234.0871299999</v>
          </cell>
          <cell r="D740">
            <v>908004.33834000002</v>
          </cell>
          <cell r="E740">
            <v>23523.321449999999</v>
          </cell>
          <cell r="F740">
            <v>5907715.1040200004</v>
          </cell>
          <cell r="I740">
            <v>884481.01688999997</v>
          </cell>
        </row>
        <row r="741">
          <cell r="A741">
            <v>75400701</v>
          </cell>
          <cell r="B741" t="str">
            <v>MANTENIMIENTO LÍNEAS DE TRANSMISIÓN</v>
          </cell>
          <cell r="C741">
            <v>94545.907000000007</v>
          </cell>
          <cell r="D741">
            <v>57788.656999999999</v>
          </cell>
          <cell r="E741">
            <v>0</v>
          </cell>
          <cell r="F741">
            <v>152334.56400000001</v>
          </cell>
          <cell r="I741">
            <v>57788.656999999999</v>
          </cell>
        </row>
        <row r="742">
          <cell r="A742">
            <v>75400702</v>
          </cell>
          <cell r="B742" t="str">
            <v>MANTENIMIENTO LÍNEAS DE SUBTRANSMISIÓN</v>
          </cell>
          <cell r="C742">
            <v>170062.13699999999</v>
          </cell>
          <cell r="D742">
            <v>84864.895999999993</v>
          </cell>
          <cell r="E742">
            <v>0</v>
          </cell>
          <cell r="F742">
            <v>254927.033</v>
          </cell>
          <cell r="I742">
            <v>84864.895999999993</v>
          </cell>
        </row>
        <row r="743">
          <cell r="A743">
            <v>75400703</v>
          </cell>
          <cell r="B743" t="str">
            <v>MANTENIMIENTO REDES PRIMARIAS</v>
          </cell>
          <cell r="C743">
            <v>3227496.40013</v>
          </cell>
          <cell r="D743">
            <v>584917.55634000001</v>
          </cell>
          <cell r="E743">
            <v>23523.321449999999</v>
          </cell>
          <cell r="F743">
            <v>3788890.6350199999</v>
          </cell>
          <cell r="I743">
            <v>561394.23488999996</v>
          </cell>
        </row>
        <row r="744">
          <cell r="A744">
            <v>75400704</v>
          </cell>
          <cell r="B744" t="str">
            <v>MANTENIMIENTO REDES SECUNDARÍAS</v>
          </cell>
          <cell r="C744">
            <v>1094151.1270000001</v>
          </cell>
          <cell r="D744">
            <v>127975.842</v>
          </cell>
          <cell r="E744">
            <v>0</v>
          </cell>
          <cell r="F744">
            <v>1222126.969</v>
          </cell>
          <cell r="I744">
            <v>127975.842</v>
          </cell>
        </row>
        <row r="745">
          <cell r="A745">
            <v>75400705</v>
          </cell>
          <cell r="B745" t="str">
            <v>MANTENIMIENTO ALUMBRADO PÚBLICO</v>
          </cell>
          <cell r="C745">
            <v>341116.00599999999</v>
          </cell>
          <cell r="D745">
            <v>45416.186999999998</v>
          </cell>
          <cell r="E745">
            <v>0</v>
          </cell>
          <cell r="F745">
            <v>386532.19300000003</v>
          </cell>
          <cell r="I745">
            <v>45416.186999999998</v>
          </cell>
        </row>
        <row r="746">
          <cell r="A746">
            <v>75400706</v>
          </cell>
          <cell r="B746" t="str">
            <v>MANTENIMIENTO SUBESTACIONES</v>
          </cell>
          <cell r="C746">
            <v>95777.51</v>
          </cell>
          <cell r="D746">
            <v>7041.2</v>
          </cell>
          <cell r="E746">
            <v>0</v>
          </cell>
          <cell r="F746">
            <v>102818.71</v>
          </cell>
          <cell r="I746">
            <v>7041.2</v>
          </cell>
        </row>
        <row r="747">
          <cell r="A747">
            <v>754008</v>
          </cell>
          <cell r="B747" t="str">
            <v>MANTENIMIENTO DE PLANTAS</v>
          </cell>
          <cell r="C747">
            <v>85</v>
          </cell>
          <cell r="D747">
            <v>0</v>
          </cell>
          <cell r="E747">
            <v>0</v>
          </cell>
          <cell r="F747">
            <v>85</v>
          </cell>
          <cell r="I747">
            <v>0</v>
          </cell>
        </row>
        <row r="748">
          <cell r="A748">
            <v>754009</v>
          </cell>
          <cell r="B748" t="str">
            <v>REPARACIONES DE CONSTRUCCIONES Y EDIFICACIONES</v>
          </cell>
          <cell r="C748">
            <v>238419.96799999999</v>
          </cell>
          <cell r="D748">
            <v>13382.511</v>
          </cell>
          <cell r="E748">
            <v>0</v>
          </cell>
          <cell r="F748">
            <v>251802.47899999999</v>
          </cell>
          <cell r="I748">
            <v>13382.511</v>
          </cell>
        </row>
        <row r="749">
          <cell r="A749">
            <v>754010</v>
          </cell>
          <cell r="B749" t="str">
            <v>REPARACIONES DE MAQUINARIA Y EQUIPO</v>
          </cell>
          <cell r="C749">
            <v>253776.62400000001</v>
          </cell>
          <cell r="D749">
            <v>69518.8</v>
          </cell>
          <cell r="E749">
            <v>0</v>
          </cell>
          <cell r="F749">
            <v>323295.424</v>
          </cell>
          <cell r="I749">
            <v>69518.8</v>
          </cell>
        </row>
        <row r="750">
          <cell r="A750">
            <v>754012</v>
          </cell>
          <cell r="B750" t="str">
            <v>REPARACIONES DE EQUIPO DE COMPUTACIÓN Y COMUNICACIÓN</v>
          </cell>
          <cell r="C750">
            <v>5104</v>
          </cell>
          <cell r="D750">
            <v>0</v>
          </cell>
          <cell r="E750">
            <v>0</v>
          </cell>
          <cell r="F750">
            <v>5104</v>
          </cell>
          <cell r="I750">
            <v>0</v>
          </cell>
        </row>
        <row r="751">
          <cell r="A751">
            <v>754013</v>
          </cell>
          <cell r="B751" t="str">
            <v>REPARACIONES EQUIPO DE TRANSPORTE, TRACCIÓN Y ELEVACIÓN</v>
          </cell>
          <cell r="C751">
            <v>108149.166</v>
          </cell>
          <cell r="D751">
            <v>13857.998</v>
          </cell>
          <cell r="E751">
            <v>0</v>
          </cell>
          <cell r="F751">
            <v>122007.164</v>
          </cell>
          <cell r="I751">
            <v>13857.998</v>
          </cell>
        </row>
        <row r="752">
          <cell r="A752">
            <v>754014</v>
          </cell>
          <cell r="B752" t="str">
            <v>REPARACIÓN DE LÍNEAS, REDES Y DUCTOS</v>
          </cell>
          <cell r="C752">
            <v>33056.519999999997</v>
          </cell>
          <cell r="D752">
            <v>99064.812000000005</v>
          </cell>
          <cell r="E752">
            <v>33056.519999999997</v>
          </cell>
          <cell r="F752">
            <v>99064.812000000005</v>
          </cell>
          <cell r="I752">
            <v>66008.292000000016</v>
          </cell>
        </row>
        <row r="753">
          <cell r="A753">
            <v>75401403</v>
          </cell>
          <cell r="B753" t="str">
            <v>REPARACION TRANSFORMADORES DE DISTRIBUCIÓN</v>
          </cell>
          <cell r="C753">
            <v>0</v>
          </cell>
          <cell r="D753">
            <v>99064.812000000005</v>
          </cell>
          <cell r="E753">
            <v>0</v>
          </cell>
          <cell r="F753">
            <v>99064.812000000005</v>
          </cell>
          <cell r="I753">
            <v>99064.812000000005</v>
          </cell>
        </row>
        <row r="754">
          <cell r="A754">
            <v>75401404</v>
          </cell>
          <cell r="B754" t="str">
            <v>REPARACION TRANSFORMADORES DE POTENCIA</v>
          </cell>
          <cell r="C754">
            <v>33056.519999999997</v>
          </cell>
          <cell r="D754">
            <v>0</v>
          </cell>
          <cell r="E754">
            <v>33056.519999999997</v>
          </cell>
          <cell r="F754">
            <v>0</v>
          </cell>
          <cell r="I754">
            <v>-33056.519999999997</v>
          </cell>
        </row>
        <row r="755">
          <cell r="A755">
            <v>754090</v>
          </cell>
          <cell r="B755" t="str">
            <v>OTROS CONTRATOS DE  MANTENIMIENTO Y REPARACIONES</v>
          </cell>
          <cell r="C755">
            <v>90555.663</v>
          </cell>
          <cell r="D755">
            <v>0</v>
          </cell>
          <cell r="E755">
            <v>26907.011999999999</v>
          </cell>
          <cell r="F755">
            <v>63648.650999999998</v>
          </cell>
          <cell r="I755">
            <v>-26907.011999999999</v>
          </cell>
        </row>
        <row r="756">
          <cell r="A756">
            <v>7542</v>
          </cell>
          <cell r="B756" t="str">
            <v>HONORARIOS</v>
          </cell>
          <cell r="C756">
            <v>1450500.0109999999</v>
          </cell>
          <cell r="D756">
            <v>433108.10600000003</v>
          </cell>
          <cell r="E756">
            <v>0</v>
          </cell>
          <cell r="F756">
            <v>1883608.1170000001</v>
          </cell>
          <cell r="I756">
            <v>433108.10600000003</v>
          </cell>
        </row>
        <row r="757">
          <cell r="A757">
            <v>754207</v>
          </cell>
          <cell r="B757" t="str">
            <v>ASESORÍA TÉCNICA</v>
          </cell>
          <cell r="C757">
            <v>462567.63</v>
          </cell>
          <cell r="D757">
            <v>117253.204</v>
          </cell>
          <cell r="E757">
            <v>0</v>
          </cell>
          <cell r="F757">
            <v>579820.83400000003</v>
          </cell>
          <cell r="I757">
            <v>117253.204</v>
          </cell>
        </row>
        <row r="758">
          <cell r="A758">
            <v>754290</v>
          </cell>
          <cell r="B758" t="str">
            <v>OTROS</v>
          </cell>
          <cell r="C758">
            <v>987932.38100000005</v>
          </cell>
          <cell r="D758">
            <v>315854.902</v>
          </cell>
          <cell r="E758">
            <v>0</v>
          </cell>
          <cell r="F758">
            <v>1303787.2830000001</v>
          </cell>
          <cell r="I758">
            <v>315854.902</v>
          </cell>
        </row>
        <row r="759">
          <cell r="A759">
            <v>7545</v>
          </cell>
          <cell r="B759" t="str">
            <v>SERVICIOS PÚBLICOS</v>
          </cell>
          <cell r="C759">
            <v>311250.66189999995</v>
          </cell>
          <cell r="D759">
            <v>93118.61026999999</v>
          </cell>
          <cell r="E759">
            <v>0</v>
          </cell>
          <cell r="F759">
            <v>404369.27217000001</v>
          </cell>
          <cell r="I759">
            <v>93118.61026999999</v>
          </cell>
        </row>
        <row r="760">
          <cell r="A760">
            <v>754501</v>
          </cell>
          <cell r="B760" t="str">
            <v>ACUEDUCTO</v>
          </cell>
          <cell r="C760">
            <v>5260.9620000000004</v>
          </cell>
          <cell r="D760">
            <v>760.29600000000005</v>
          </cell>
          <cell r="E760">
            <v>0</v>
          </cell>
          <cell r="F760">
            <v>6021.2579999999998</v>
          </cell>
          <cell r="I760">
            <v>760.29600000000005</v>
          </cell>
        </row>
        <row r="761">
          <cell r="A761">
            <v>754503</v>
          </cell>
          <cell r="B761" t="str">
            <v>ASEO</v>
          </cell>
          <cell r="C761">
            <v>2962.4609999999998</v>
          </cell>
          <cell r="D761">
            <v>422.44150000000002</v>
          </cell>
          <cell r="E761">
            <v>0</v>
          </cell>
          <cell r="F761">
            <v>3384.9025000000001</v>
          </cell>
          <cell r="I761">
            <v>422.44150000000002</v>
          </cell>
        </row>
        <row r="762">
          <cell r="A762">
            <v>754505</v>
          </cell>
          <cell r="B762" t="str">
            <v>TELECOMUNICACIONES</v>
          </cell>
          <cell r="C762">
            <v>303027.2389</v>
          </cell>
          <cell r="D762">
            <v>91935.872770000002</v>
          </cell>
          <cell r="E762">
            <v>0</v>
          </cell>
          <cell r="F762">
            <v>394963.11167000001</v>
          </cell>
          <cell r="I762">
            <v>91935.872770000002</v>
          </cell>
        </row>
        <row r="763">
          <cell r="A763">
            <v>7550</v>
          </cell>
          <cell r="B763" t="str">
            <v>MATERIALES Y OTROS COSTOS DE OPERACIÓN</v>
          </cell>
          <cell r="C763">
            <v>1665651.19242</v>
          </cell>
          <cell r="D763">
            <v>311535.22435000003</v>
          </cell>
          <cell r="E763">
            <v>29209.15943</v>
          </cell>
          <cell r="F763">
            <v>1947977.25734</v>
          </cell>
          <cell r="I763">
            <v>282326.06492000003</v>
          </cell>
        </row>
        <row r="764">
          <cell r="A764">
            <v>755001</v>
          </cell>
          <cell r="B764" t="str">
            <v>REPUESTOS PARA VEHÍCULOS</v>
          </cell>
          <cell r="C764">
            <v>3692.8409999999999</v>
          </cell>
          <cell r="D764">
            <v>711.8</v>
          </cell>
          <cell r="E764">
            <v>0</v>
          </cell>
          <cell r="F764">
            <v>4404.6409999999996</v>
          </cell>
          <cell r="I764">
            <v>711.8</v>
          </cell>
        </row>
        <row r="765">
          <cell r="A765">
            <v>755002</v>
          </cell>
          <cell r="B765" t="str">
            <v>LLANTAS Y NEUMÁTICOS</v>
          </cell>
          <cell r="C765">
            <v>10783.15222</v>
          </cell>
          <cell r="D765">
            <v>4297.8377599999994</v>
          </cell>
          <cell r="E765">
            <v>0</v>
          </cell>
          <cell r="F765">
            <v>15080.98998</v>
          </cell>
          <cell r="I765">
            <v>4297.8377599999994</v>
          </cell>
        </row>
        <row r="766">
          <cell r="A766">
            <v>755004</v>
          </cell>
          <cell r="B766" t="str">
            <v>COMBUSTIBLES Y LUBRICANTES</v>
          </cell>
          <cell r="C766">
            <v>141974.34899999999</v>
          </cell>
          <cell r="D766">
            <v>24048.072</v>
          </cell>
          <cell r="E766">
            <v>0</v>
          </cell>
          <cell r="F766">
            <v>166022.421</v>
          </cell>
          <cell r="I766">
            <v>24048.072</v>
          </cell>
        </row>
        <row r="767">
          <cell r="A767">
            <v>75500401</v>
          </cell>
          <cell r="B767" t="str">
            <v>COMBUSTIBLES Y LUBRICANTES</v>
          </cell>
          <cell r="C767">
            <v>126584.428</v>
          </cell>
          <cell r="D767">
            <v>21433.572</v>
          </cell>
          <cell r="E767">
            <v>0</v>
          </cell>
          <cell r="F767">
            <v>148018</v>
          </cell>
          <cell r="I767">
            <v>21433.572</v>
          </cell>
        </row>
        <row r="768">
          <cell r="A768">
            <v>75500402</v>
          </cell>
          <cell r="B768" t="str">
            <v>LAVADO Y ENGRASE</v>
          </cell>
          <cell r="C768">
            <v>15389.921</v>
          </cell>
          <cell r="D768">
            <v>2614.5</v>
          </cell>
          <cell r="E768">
            <v>0</v>
          </cell>
          <cell r="F768">
            <v>18004.420999999998</v>
          </cell>
          <cell r="I768">
            <v>2614.5</v>
          </cell>
        </row>
        <row r="769">
          <cell r="A769">
            <v>755013</v>
          </cell>
          <cell r="B769" t="str">
            <v>MATERIALES ELÉCTRICOS</v>
          </cell>
          <cell r="C769">
            <v>355706.13428</v>
          </cell>
          <cell r="D769">
            <v>61978.503100000002</v>
          </cell>
          <cell r="E769">
            <v>11792.09094</v>
          </cell>
          <cell r="F769">
            <v>405892.54644000001</v>
          </cell>
          <cell r="I769">
            <v>50186.41216</v>
          </cell>
        </row>
        <row r="770">
          <cell r="A770">
            <v>755015</v>
          </cell>
          <cell r="B770" t="str">
            <v>COSTOS DE GESTIÓN AMBIENTAL</v>
          </cell>
          <cell r="C770">
            <v>1152780.257</v>
          </cell>
          <cell r="D770">
            <v>203081.943</v>
          </cell>
          <cell r="E770">
            <v>0</v>
          </cell>
          <cell r="F770">
            <v>1355862.2</v>
          </cell>
          <cell r="I770">
            <v>203081.943</v>
          </cell>
        </row>
        <row r="771">
          <cell r="A771">
            <v>755090</v>
          </cell>
          <cell r="B771" t="str">
            <v>ELEMENTOS DEVOLUTIVOS</v>
          </cell>
          <cell r="C771">
            <v>714.45892000000003</v>
          </cell>
          <cell r="D771">
            <v>17417.068489999998</v>
          </cell>
          <cell r="E771">
            <v>17417.068489999998</v>
          </cell>
          <cell r="F771">
            <v>714.45892000000003</v>
          </cell>
          <cell r="I771">
            <v>0</v>
          </cell>
        </row>
        <row r="772">
          <cell r="A772">
            <v>7560</v>
          </cell>
          <cell r="B772" t="str">
            <v>SEGUROS</v>
          </cell>
          <cell r="C772">
            <v>651880.13698000007</v>
          </cell>
          <cell r="D772">
            <v>82282.4035</v>
          </cell>
          <cell r="E772">
            <v>0</v>
          </cell>
          <cell r="F772">
            <v>734162.54047999997</v>
          </cell>
          <cell r="I772">
            <v>82282.4035</v>
          </cell>
        </row>
        <row r="773">
          <cell r="A773">
            <v>756001</v>
          </cell>
          <cell r="B773" t="str">
            <v>DE MANEJO</v>
          </cell>
          <cell r="C773">
            <v>3317.5</v>
          </cell>
          <cell r="D773">
            <v>169.98699999999999</v>
          </cell>
          <cell r="E773">
            <v>0</v>
          </cell>
          <cell r="F773">
            <v>3487.4870000000001</v>
          </cell>
          <cell r="I773">
            <v>169.98699999999999</v>
          </cell>
        </row>
        <row r="774">
          <cell r="A774">
            <v>756002</v>
          </cell>
          <cell r="B774" t="str">
            <v>DE CUMPLIMIENTO</v>
          </cell>
          <cell r="C774">
            <v>77.72</v>
          </cell>
          <cell r="D774">
            <v>0</v>
          </cell>
          <cell r="E774">
            <v>0</v>
          </cell>
          <cell r="F774">
            <v>77.72</v>
          </cell>
          <cell r="I774">
            <v>0</v>
          </cell>
        </row>
        <row r="775">
          <cell r="A775">
            <v>756003</v>
          </cell>
          <cell r="B775" t="str">
            <v>DE CORRIENTE DÉBIL</v>
          </cell>
          <cell r="C775">
            <v>5961.9125999999997</v>
          </cell>
          <cell r="D775">
            <v>55.765000000000001</v>
          </cell>
          <cell r="E775">
            <v>0</v>
          </cell>
          <cell r="F775">
            <v>6017.6776</v>
          </cell>
          <cell r="I775">
            <v>55.765000000000001</v>
          </cell>
        </row>
        <row r="776">
          <cell r="A776">
            <v>756004</v>
          </cell>
          <cell r="B776" t="str">
            <v>SEGURO DE VIDA COLECTIVO</v>
          </cell>
          <cell r="C776">
            <v>37667.206319999998</v>
          </cell>
          <cell r="D776">
            <v>8770.4320200000002</v>
          </cell>
          <cell r="E776">
            <v>0</v>
          </cell>
          <cell r="F776">
            <v>46437.638340000005</v>
          </cell>
          <cell r="I776">
            <v>8770.4320200000002</v>
          </cell>
        </row>
        <row r="777">
          <cell r="A777">
            <v>756005</v>
          </cell>
          <cell r="B777" t="str">
            <v>DE INCENDIO</v>
          </cell>
          <cell r="C777">
            <v>138625.48778</v>
          </cell>
          <cell r="D777">
            <v>25892.823579999997</v>
          </cell>
          <cell r="E777">
            <v>0</v>
          </cell>
          <cell r="F777">
            <v>164518.31136000002</v>
          </cell>
          <cell r="I777">
            <v>25892.823579999997</v>
          </cell>
        </row>
        <row r="778">
          <cell r="A778">
            <v>756007</v>
          </cell>
          <cell r="B778" t="str">
            <v>DE SUSTRACCIÓN Y HURTO</v>
          </cell>
          <cell r="C778">
            <v>2246.30422</v>
          </cell>
          <cell r="D778">
            <v>0</v>
          </cell>
          <cell r="E778">
            <v>0</v>
          </cell>
          <cell r="F778">
            <v>2246.30422</v>
          </cell>
          <cell r="I778">
            <v>0</v>
          </cell>
        </row>
        <row r="779">
          <cell r="A779">
            <v>756008</v>
          </cell>
          <cell r="B779" t="str">
            <v>DE FLOTA Y EQUIPO DE TRANSPORTE</v>
          </cell>
          <cell r="C779">
            <v>62108.8946</v>
          </cell>
          <cell r="D779">
            <v>5798.4704900000006</v>
          </cell>
          <cell r="E779">
            <v>0</v>
          </cell>
          <cell r="F779">
            <v>67907.365090000007</v>
          </cell>
          <cell r="I779">
            <v>5798.4704900000006</v>
          </cell>
        </row>
        <row r="780">
          <cell r="A780">
            <v>756009</v>
          </cell>
          <cell r="B780" t="str">
            <v>DE RESPONSABILIDAD CIVIL Y EXTRACONTRACTUAL</v>
          </cell>
          <cell r="C780">
            <v>137991.44302000001</v>
          </cell>
          <cell r="D780">
            <v>19201.01555</v>
          </cell>
          <cell r="E780">
            <v>0</v>
          </cell>
          <cell r="F780">
            <v>157192.45856999999</v>
          </cell>
          <cell r="I780">
            <v>19201.01555</v>
          </cell>
        </row>
        <row r="781">
          <cell r="A781">
            <v>756010</v>
          </cell>
          <cell r="B781" t="str">
            <v>DE ROTURA DE MAQUINARIA</v>
          </cell>
          <cell r="C781">
            <v>61994.284700000004</v>
          </cell>
          <cell r="D781">
            <v>0</v>
          </cell>
          <cell r="E781">
            <v>0</v>
          </cell>
          <cell r="F781">
            <v>61994.284700000004</v>
          </cell>
          <cell r="I781">
            <v>0</v>
          </cell>
        </row>
        <row r="782">
          <cell r="A782">
            <v>756090</v>
          </cell>
          <cell r="B782" t="str">
            <v>OTROS SEGUROS</v>
          </cell>
          <cell r="C782">
            <v>201889.38374000002</v>
          </cell>
          <cell r="D782">
            <v>22393.90986</v>
          </cell>
          <cell r="E782">
            <v>0</v>
          </cell>
          <cell r="F782">
            <v>224283.2936</v>
          </cell>
          <cell r="I782">
            <v>22393.90986</v>
          </cell>
        </row>
        <row r="783">
          <cell r="A783">
            <v>75609001</v>
          </cell>
          <cell r="B783" t="str">
            <v>SEGURO DAÑOS COMBINADOS</v>
          </cell>
          <cell r="C783">
            <v>201889.38374000002</v>
          </cell>
          <cell r="D783">
            <v>22393.90986</v>
          </cell>
          <cell r="E783">
            <v>0</v>
          </cell>
          <cell r="F783">
            <v>224283.2936</v>
          </cell>
          <cell r="I783">
            <v>22393.90986</v>
          </cell>
        </row>
        <row r="784">
          <cell r="A784">
            <v>7565</v>
          </cell>
          <cell r="B784" t="str">
            <v>IMPUESTOS Y TASAS</v>
          </cell>
          <cell r="C784">
            <v>154083.18799999999</v>
          </cell>
          <cell r="D784">
            <v>50588.303999999996</v>
          </cell>
          <cell r="E784">
            <v>0</v>
          </cell>
          <cell r="F784">
            <v>204671.492</v>
          </cell>
          <cell r="I784">
            <v>50588.303999999996</v>
          </cell>
        </row>
        <row r="785">
          <cell r="A785">
            <v>756502</v>
          </cell>
          <cell r="B785" t="str">
            <v>DE TIMBRE</v>
          </cell>
          <cell r="C785">
            <v>0</v>
          </cell>
          <cell r="D785">
            <v>0</v>
          </cell>
          <cell r="E785">
            <v>0</v>
          </cell>
          <cell r="F785">
            <v>0</v>
          </cell>
          <cell r="I785">
            <v>0</v>
          </cell>
        </row>
        <row r="786">
          <cell r="A786">
            <v>756503</v>
          </cell>
          <cell r="B786" t="str">
            <v>PREDIAL</v>
          </cell>
          <cell r="C786">
            <v>93828.282000000007</v>
          </cell>
          <cell r="D786">
            <v>0</v>
          </cell>
          <cell r="E786">
            <v>0</v>
          </cell>
          <cell r="F786">
            <v>93828.282000000007</v>
          </cell>
          <cell r="I786">
            <v>0</v>
          </cell>
        </row>
        <row r="787">
          <cell r="A787">
            <v>756505</v>
          </cell>
          <cell r="B787" t="str">
            <v>DE VEHÍCULOS</v>
          </cell>
          <cell r="C787">
            <v>2463.6</v>
          </cell>
          <cell r="D787">
            <v>37717.574999999997</v>
          </cell>
          <cell r="E787">
            <v>0</v>
          </cell>
          <cell r="F787">
            <v>40181.175000000003</v>
          </cell>
          <cell r="I787">
            <v>37717.574999999997</v>
          </cell>
        </row>
        <row r="788">
          <cell r="A788">
            <v>756590</v>
          </cell>
          <cell r="B788" t="str">
            <v>OTROS IMPUESTOS</v>
          </cell>
          <cell r="C788">
            <v>57791.305999999997</v>
          </cell>
          <cell r="D788">
            <v>12870.728999999999</v>
          </cell>
          <cell r="E788">
            <v>0</v>
          </cell>
          <cell r="F788">
            <v>70662.035000000003</v>
          </cell>
          <cell r="I788">
            <v>12870.728999999999</v>
          </cell>
        </row>
        <row r="789">
          <cell r="A789">
            <v>75659002</v>
          </cell>
          <cell r="B789" t="str">
            <v>IMPUESTOS ASUMIDOS</v>
          </cell>
          <cell r="C789">
            <v>57538.906000000003</v>
          </cell>
          <cell r="D789">
            <v>12860.728999999999</v>
          </cell>
          <cell r="E789">
            <v>0</v>
          </cell>
          <cell r="F789">
            <v>70399.634999999995</v>
          </cell>
          <cell r="I789">
            <v>12860.728999999999</v>
          </cell>
        </row>
        <row r="790">
          <cell r="A790">
            <v>75659004</v>
          </cell>
          <cell r="B790" t="str">
            <v>OTROS IMPUESTOS</v>
          </cell>
          <cell r="C790">
            <v>252.4</v>
          </cell>
          <cell r="D790">
            <v>10</v>
          </cell>
          <cell r="E790">
            <v>0</v>
          </cell>
          <cell r="F790">
            <v>262.39999999999998</v>
          </cell>
          <cell r="I790">
            <v>10</v>
          </cell>
        </row>
        <row r="791">
          <cell r="A791">
            <v>7570</v>
          </cell>
          <cell r="B791" t="str">
            <v>ÓRDENES Y CONTRATOS POR OTROS  SERVICIOS</v>
          </cell>
          <cell r="C791">
            <v>6990141.0326999994</v>
          </cell>
          <cell r="D791">
            <v>1589645.57889</v>
          </cell>
          <cell r="E791">
            <v>315.21466000000004</v>
          </cell>
          <cell r="F791">
            <v>8579471.3969299998</v>
          </cell>
          <cell r="I791">
            <v>1589330.3642299999</v>
          </cell>
        </row>
        <row r="792">
          <cell r="A792">
            <v>757001</v>
          </cell>
          <cell r="B792" t="str">
            <v>ASEO</v>
          </cell>
          <cell r="C792">
            <v>112893.66</v>
          </cell>
          <cell r="D792">
            <v>13188.632</v>
          </cell>
          <cell r="E792">
            <v>0</v>
          </cell>
          <cell r="F792">
            <v>126082.292</v>
          </cell>
          <cell r="I792">
            <v>13188.632</v>
          </cell>
        </row>
        <row r="793">
          <cell r="A793">
            <v>757002</v>
          </cell>
          <cell r="B793" t="str">
            <v>VIGILANCIA Y SEGURIDAD</v>
          </cell>
          <cell r="C793">
            <v>665214.48699999996</v>
          </cell>
          <cell r="D793">
            <v>86198.778999999995</v>
          </cell>
          <cell r="E793">
            <v>0</v>
          </cell>
          <cell r="F793">
            <v>751413.26599999995</v>
          </cell>
          <cell r="I793">
            <v>86198.778999999995</v>
          </cell>
        </row>
        <row r="794">
          <cell r="A794">
            <v>757003</v>
          </cell>
          <cell r="B794" t="str">
            <v>CASINO Y CAFETERÍA</v>
          </cell>
          <cell r="C794">
            <v>1523.1880000000001</v>
          </cell>
          <cell r="D794">
            <v>0</v>
          </cell>
          <cell r="E794">
            <v>0</v>
          </cell>
          <cell r="F794">
            <v>1523.1880000000001</v>
          </cell>
          <cell r="I794">
            <v>0</v>
          </cell>
        </row>
        <row r="795">
          <cell r="A795">
            <v>757004</v>
          </cell>
          <cell r="B795" t="str">
            <v>TOMA DE LECTURA</v>
          </cell>
          <cell r="C795">
            <v>721792.12399999995</v>
          </cell>
          <cell r="D795">
            <v>165788.685</v>
          </cell>
          <cell r="E795">
            <v>0</v>
          </cell>
          <cell r="F795">
            <v>887580.80900000001</v>
          </cell>
          <cell r="I795">
            <v>165788.685</v>
          </cell>
        </row>
        <row r="796">
          <cell r="A796">
            <v>757005</v>
          </cell>
          <cell r="B796" t="str">
            <v>ENTREGA DE FACTURAS</v>
          </cell>
          <cell r="C796">
            <v>657676.41200000001</v>
          </cell>
          <cell r="D796">
            <v>165788.685</v>
          </cell>
          <cell r="E796">
            <v>0</v>
          </cell>
          <cell r="F796">
            <v>823465.09699999995</v>
          </cell>
          <cell r="I796">
            <v>165788.685</v>
          </cell>
        </row>
        <row r="797">
          <cell r="A797">
            <v>757008</v>
          </cell>
          <cell r="B797" t="str">
            <v>SUMINISTROS Y SERVICIOS INFORMATICOS</v>
          </cell>
          <cell r="C797">
            <v>173981.05900000001</v>
          </cell>
          <cell r="D797">
            <v>66179.721000000005</v>
          </cell>
          <cell r="E797">
            <v>0</v>
          </cell>
          <cell r="F797">
            <v>240160.78</v>
          </cell>
          <cell r="I797">
            <v>66179.721000000005</v>
          </cell>
        </row>
        <row r="798">
          <cell r="A798">
            <v>757007</v>
          </cell>
          <cell r="B798" t="str">
            <v>ADMINISTRACIÓN DE INFRAESTRUCTURA INFORMÁTICA</v>
          </cell>
          <cell r="C798">
            <v>5166.0600000000004</v>
          </cell>
          <cell r="D798">
            <v>0</v>
          </cell>
          <cell r="E798">
            <v>0</v>
          </cell>
          <cell r="F798">
            <v>5166.0600000000004</v>
          </cell>
          <cell r="I798">
            <v>0</v>
          </cell>
        </row>
        <row r="799">
          <cell r="A799">
            <v>757009</v>
          </cell>
          <cell r="B799" t="str">
            <v>SERVICIOS DE INSTALACIÓN Y DESINSTALACIÓN</v>
          </cell>
          <cell r="C799">
            <v>2373950.15503</v>
          </cell>
          <cell r="D799">
            <v>711791.86624999996</v>
          </cell>
          <cell r="E799">
            <v>315.21466000000004</v>
          </cell>
          <cell r="F799">
            <v>3085426.8066199999</v>
          </cell>
          <cell r="I799">
            <v>711476.65158999991</v>
          </cell>
        </row>
        <row r="800">
          <cell r="A800">
            <v>757090</v>
          </cell>
          <cell r="B800" t="str">
            <v>OTROS CONTRATOS</v>
          </cell>
          <cell r="C800">
            <v>2277943.8876700001</v>
          </cell>
          <cell r="D800">
            <v>380709.21064</v>
          </cell>
          <cell r="E800">
            <v>0</v>
          </cell>
          <cell r="F800">
            <v>2658653.0983099998</v>
          </cell>
          <cell r="I800">
            <v>380709.21064</v>
          </cell>
        </row>
        <row r="801">
          <cell r="A801">
            <v>75709001</v>
          </cell>
          <cell r="B801" t="str">
            <v>SERVICIO DE CORTE Y RECONEXIÓN</v>
          </cell>
          <cell r="C801">
            <v>736943.36600000004</v>
          </cell>
          <cell r="D801">
            <v>88215.667000000001</v>
          </cell>
          <cell r="E801">
            <v>0</v>
          </cell>
          <cell r="F801">
            <v>825159.03300000005</v>
          </cell>
          <cell r="I801">
            <v>88215.667000000001</v>
          </cell>
        </row>
        <row r="802">
          <cell r="A802">
            <v>75709002</v>
          </cell>
          <cell r="B802" t="str">
            <v>SERVICIO DE TRANSPORTE</v>
          </cell>
          <cell r="C802">
            <v>723569.71499999997</v>
          </cell>
          <cell r="D802">
            <v>133679.21799999999</v>
          </cell>
          <cell r="E802">
            <v>0</v>
          </cell>
          <cell r="F802">
            <v>857248.93299999996</v>
          </cell>
          <cell r="I802">
            <v>133679.21799999999</v>
          </cell>
        </row>
        <row r="803">
          <cell r="A803">
            <v>75709003</v>
          </cell>
          <cell r="B803" t="str">
            <v>SERVICIO DE DIGITALIZACIÓN DE DATOS</v>
          </cell>
          <cell r="C803">
            <v>86950.792000000001</v>
          </cell>
          <cell r="D803">
            <v>24934.866999999998</v>
          </cell>
          <cell r="E803">
            <v>0</v>
          </cell>
          <cell r="F803">
            <v>111885.659</v>
          </cell>
          <cell r="I803">
            <v>24934.866999999998</v>
          </cell>
        </row>
        <row r="804">
          <cell r="A804">
            <v>75709005</v>
          </cell>
          <cell r="B804" t="str">
            <v>CONTRATOS OUTSOURCING</v>
          </cell>
          <cell r="C804">
            <v>498255.83299999998</v>
          </cell>
          <cell r="D804">
            <v>100419.576</v>
          </cell>
          <cell r="E804">
            <v>0</v>
          </cell>
          <cell r="F804">
            <v>598675.40899999999</v>
          </cell>
          <cell r="I804">
            <v>100419.576</v>
          </cell>
        </row>
        <row r="805">
          <cell r="A805">
            <v>75709006</v>
          </cell>
          <cell r="B805" t="str">
            <v>BODEGAJE DE MATERIALES</v>
          </cell>
          <cell r="C805">
            <v>17491.696</v>
          </cell>
          <cell r="D805">
            <v>19949.419999999998</v>
          </cell>
          <cell r="E805">
            <v>0</v>
          </cell>
          <cell r="F805">
            <v>37441.116000000002</v>
          </cell>
          <cell r="I805">
            <v>19949.419999999998</v>
          </cell>
        </row>
        <row r="806">
          <cell r="A806">
            <v>75709007</v>
          </cell>
          <cell r="B806" t="str">
            <v>ALUMBRADO NAVIDEÑO</v>
          </cell>
          <cell r="C806">
            <v>40887.85</v>
          </cell>
          <cell r="D806">
            <v>0</v>
          </cell>
          <cell r="E806">
            <v>0</v>
          </cell>
          <cell r="F806">
            <v>40887.85</v>
          </cell>
          <cell r="I806">
            <v>0</v>
          </cell>
        </row>
        <row r="807">
          <cell r="A807">
            <v>75709008</v>
          </cell>
          <cell r="B807" t="str">
            <v>OTROS GASTOS GENERALES</v>
          </cell>
          <cell r="C807">
            <v>173844.63566999999</v>
          </cell>
          <cell r="D807">
            <v>13510.46264</v>
          </cell>
          <cell r="E807">
            <v>0</v>
          </cell>
          <cell r="F807">
            <v>187355.09831</v>
          </cell>
          <cell r="I807">
            <v>13510.46264</v>
          </cell>
        </row>
        <row r="808">
          <cell r="A808">
            <v>7595</v>
          </cell>
          <cell r="B808" t="str">
            <v>TRASLADO DE COSTOS (CR)</v>
          </cell>
          <cell r="C808">
            <v>-146274103.27020001</v>
          </cell>
          <cell r="D808">
            <v>0</v>
          </cell>
          <cell r="E808">
            <v>26518077.382150002</v>
          </cell>
          <cell r="F808">
            <v>-172792180.65235001</v>
          </cell>
          <cell r="I808">
            <v>-26518077.382150002</v>
          </cell>
        </row>
        <row r="809">
          <cell r="A809">
            <v>759521</v>
          </cell>
          <cell r="B809" t="str">
            <v>TRASLADO DE COSTOS SERVIC PUBL (CR)</v>
          </cell>
          <cell r="C809">
            <v>-146274103.27020001</v>
          </cell>
          <cell r="D809">
            <v>0</v>
          </cell>
          <cell r="E809">
            <v>26518077.382150002</v>
          </cell>
          <cell r="F809">
            <v>-172792180.65235001</v>
          </cell>
          <cell r="I809">
            <v>-26518077.382150002</v>
          </cell>
        </row>
        <row r="810">
          <cell r="A810">
            <v>8</v>
          </cell>
          <cell r="B810" t="str">
            <v>CUENTAS DE ORDEN DEUDORAS</v>
          </cell>
          <cell r="C810">
            <v>0</v>
          </cell>
          <cell r="D810">
            <v>28202704.431000002</v>
          </cell>
          <cell r="E810">
            <v>28202704.431000002</v>
          </cell>
          <cell r="F810">
            <v>0</v>
          </cell>
          <cell r="I810">
            <v>0</v>
          </cell>
        </row>
        <row r="811">
          <cell r="A811">
            <v>81</v>
          </cell>
          <cell r="B811" t="str">
            <v>DERECHOS CONTINGENTES</v>
          </cell>
          <cell r="C811">
            <v>4659960.0029999996</v>
          </cell>
          <cell r="D811">
            <v>153266.79500000001</v>
          </cell>
          <cell r="E811">
            <v>0</v>
          </cell>
          <cell r="F811">
            <v>4813226.7980000004</v>
          </cell>
          <cell r="I811">
            <v>153266.79500000001</v>
          </cell>
        </row>
        <row r="812">
          <cell r="A812">
            <v>8120</v>
          </cell>
          <cell r="B812" t="str">
            <v>LITIGIOS Y DEMANDAS</v>
          </cell>
          <cell r="C812">
            <v>4659960.0029999996</v>
          </cell>
          <cell r="D812">
            <v>153266.79500000001</v>
          </cell>
          <cell r="E812">
            <v>0</v>
          </cell>
          <cell r="F812">
            <v>4813226.7980000004</v>
          </cell>
          <cell r="I812">
            <v>153266.79500000001</v>
          </cell>
        </row>
        <row r="813">
          <cell r="A813">
            <v>812001</v>
          </cell>
          <cell r="B813" t="str">
            <v>CIVILES</v>
          </cell>
          <cell r="C813">
            <v>2707187.5410000002</v>
          </cell>
          <cell r="D813">
            <v>0</v>
          </cell>
          <cell r="E813">
            <v>0</v>
          </cell>
          <cell r="F813">
            <v>2707187.5410000002</v>
          </cell>
          <cell r="I813">
            <v>0</v>
          </cell>
        </row>
        <row r="814">
          <cell r="A814">
            <v>812003</v>
          </cell>
          <cell r="B814" t="str">
            <v>PENALES</v>
          </cell>
          <cell r="C814">
            <v>146794.89000000001</v>
          </cell>
          <cell r="D814">
            <v>0</v>
          </cell>
          <cell r="E814">
            <v>0</v>
          </cell>
          <cell r="F814">
            <v>146794.89000000001</v>
          </cell>
          <cell r="I814">
            <v>0</v>
          </cell>
        </row>
        <row r="815">
          <cell r="A815">
            <v>812004</v>
          </cell>
          <cell r="B815" t="str">
            <v>ADMINISTRATIVAS</v>
          </cell>
          <cell r="C815">
            <v>1805977.5719999999</v>
          </cell>
          <cell r="D815">
            <v>153266.79500000001</v>
          </cell>
          <cell r="E815">
            <v>0</v>
          </cell>
          <cell r="F815">
            <v>1959244.3670000001</v>
          </cell>
          <cell r="I815">
            <v>153266.79500000001</v>
          </cell>
        </row>
        <row r="816">
          <cell r="A816">
            <v>82</v>
          </cell>
          <cell r="B816" t="str">
            <v>DEUDORAS FISCALES</v>
          </cell>
          <cell r="C816">
            <v>709178102.74956989</v>
          </cell>
          <cell r="D816">
            <v>0</v>
          </cell>
          <cell r="E816">
            <v>0</v>
          </cell>
          <cell r="F816">
            <v>709178102.74956989</v>
          </cell>
          <cell r="I816">
            <v>0</v>
          </cell>
        </row>
        <row r="817">
          <cell r="A817">
            <v>8205</v>
          </cell>
          <cell r="B817" t="str">
            <v>DEUDORAS FISCALES</v>
          </cell>
          <cell r="C817">
            <v>709178102.74956989</v>
          </cell>
          <cell r="D817">
            <v>0</v>
          </cell>
          <cell r="E817">
            <v>0</v>
          </cell>
          <cell r="F817">
            <v>709178102.74956989</v>
          </cell>
          <cell r="I817">
            <v>0</v>
          </cell>
        </row>
        <row r="818">
          <cell r="A818">
            <v>820501</v>
          </cell>
          <cell r="B818" t="str">
            <v>DEUDORAS FISCALES</v>
          </cell>
          <cell r="C818">
            <v>701805808.11856997</v>
          </cell>
          <cell r="D818">
            <v>0</v>
          </cell>
          <cell r="E818">
            <v>0</v>
          </cell>
          <cell r="F818">
            <v>701805808.11856997</v>
          </cell>
          <cell r="I818">
            <v>0</v>
          </cell>
        </row>
        <row r="819">
          <cell r="A819">
            <v>820503</v>
          </cell>
          <cell r="B819" t="str">
            <v>CUENTAS DEL PATRIMONIO</v>
          </cell>
          <cell r="C819">
            <v>7372294.6310000001</v>
          </cell>
          <cell r="D819">
            <v>0</v>
          </cell>
          <cell r="E819">
            <v>0</v>
          </cell>
          <cell r="F819">
            <v>7372294.6310000001</v>
          </cell>
          <cell r="I819">
            <v>0</v>
          </cell>
        </row>
        <row r="820">
          <cell r="A820">
            <v>83</v>
          </cell>
          <cell r="B820" t="str">
            <v>DEUDORAS DE CONTROL</v>
          </cell>
          <cell r="C820">
            <v>7804391.4473700002</v>
          </cell>
          <cell r="D820">
            <v>14162369.486</v>
          </cell>
          <cell r="E820">
            <v>13887068.15</v>
          </cell>
          <cell r="F820">
            <v>8079692.7833700003</v>
          </cell>
          <cell r="I820">
            <v>275301.3359999992</v>
          </cell>
        </row>
        <row r="821">
          <cell r="A821">
            <v>8315</v>
          </cell>
          <cell r="B821" t="str">
            <v>ACTIVOS DEPRECIADOS</v>
          </cell>
          <cell r="C821">
            <v>1000</v>
          </cell>
          <cell r="D821">
            <v>0</v>
          </cell>
          <cell r="E821">
            <v>0</v>
          </cell>
          <cell r="F821">
            <v>1000</v>
          </cell>
          <cell r="I821">
            <v>0</v>
          </cell>
        </row>
        <row r="822">
          <cell r="A822">
            <v>831510</v>
          </cell>
          <cell r="B822" t="str">
            <v>PROPIEDAD PLANTA Y EQUIPO</v>
          </cell>
          <cell r="C822">
            <v>1000</v>
          </cell>
          <cell r="D822">
            <v>0</v>
          </cell>
          <cell r="E822">
            <v>0</v>
          </cell>
          <cell r="F822">
            <v>1000</v>
          </cell>
          <cell r="I822">
            <v>0</v>
          </cell>
        </row>
        <row r="823">
          <cell r="A823">
            <v>8361</v>
          </cell>
          <cell r="B823" t="str">
            <v>RESPONSABILIDADES</v>
          </cell>
          <cell r="C823">
            <v>21869.826370000002</v>
          </cell>
          <cell r="D823">
            <v>0</v>
          </cell>
          <cell r="E823">
            <v>0</v>
          </cell>
          <cell r="F823">
            <v>21869.826370000002</v>
          </cell>
          <cell r="I823">
            <v>0</v>
          </cell>
        </row>
        <row r="824">
          <cell r="A824">
            <v>836101</v>
          </cell>
          <cell r="B824" t="str">
            <v>RESPONSABILIDADES</v>
          </cell>
          <cell r="C824">
            <v>21869.826370000002</v>
          </cell>
          <cell r="D824">
            <v>0</v>
          </cell>
          <cell r="E824">
            <v>0</v>
          </cell>
          <cell r="F824">
            <v>21869.826370000002</v>
          </cell>
          <cell r="I824">
            <v>0</v>
          </cell>
        </row>
        <row r="825">
          <cell r="A825">
            <v>8390</v>
          </cell>
          <cell r="B825" t="str">
            <v>OTRAS CUENTAS DEUDORAS DE CONTROL</v>
          </cell>
          <cell r="C825">
            <v>7781521.6210000003</v>
          </cell>
          <cell r="D825">
            <v>14162369.486</v>
          </cell>
          <cell r="E825">
            <v>13887068.15</v>
          </cell>
          <cell r="F825">
            <v>8056822.9570000004</v>
          </cell>
          <cell r="I825">
            <v>275301.3359999992</v>
          </cell>
        </row>
        <row r="826">
          <cell r="A826">
            <v>839001</v>
          </cell>
          <cell r="B826" t="str">
            <v>ACUERDOS DE PAGOS</v>
          </cell>
          <cell r="C826">
            <v>0</v>
          </cell>
          <cell r="D826">
            <v>0</v>
          </cell>
          <cell r="E826">
            <v>0</v>
          </cell>
          <cell r="F826">
            <v>0</v>
          </cell>
          <cell r="I826">
            <v>0</v>
          </cell>
        </row>
        <row r="827">
          <cell r="A827">
            <v>839090</v>
          </cell>
          <cell r="B827" t="str">
            <v>OTRAS CUENTAS DEUDORAS DE CONTROL</v>
          </cell>
          <cell r="C827">
            <v>7781521.6210000003</v>
          </cell>
          <cell r="D827">
            <v>14162369.486</v>
          </cell>
          <cell r="E827">
            <v>13887068.15</v>
          </cell>
          <cell r="F827">
            <v>8056822.9570000004</v>
          </cell>
          <cell r="I827">
            <v>275301.3359999992</v>
          </cell>
        </row>
        <row r="828">
          <cell r="A828">
            <v>89</v>
          </cell>
          <cell r="B828" t="str">
            <v>DEUDORAS POR CONTRA (CR)</v>
          </cell>
          <cell r="C828">
            <v>-721642454.19993997</v>
          </cell>
          <cell r="D828">
            <v>13887068.15</v>
          </cell>
          <cell r="E828">
            <v>14315636.280999999</v>
          </cell>
          <cell r="F828">
            <v>-722071022.33093989</v>
          </cell>
          <cell r="I828">
            <v>-428568.13099999912</v>
          </cell>
        </row>
        <row r="829">
          <cell r="A829">
            <v>8905</v>
          </cell>
          <cell r="B829" t="str">
            <v>DERECHOS CONTINGENTES</v>
          </cell>
          <cell r="C829">
            <v>-4659960.0029999996</v>
          </cell>
          <cell r="D829">
            <v>0</v>
          </cell>
          <cell r="E829">
            <v>153266.79500000001</v>
          </cell>
          <cell r="F829">
            <v>-4813226.7980000004</v>
          </cell>
          <cell r="I829">
            <v>-153266.79500000001</v>
          </cell>
        </row>
        <row r="830">
          <cell r="A830">
            <v>890506</v>
          </cell>
          <cell r="B830" t="str">
            <v>LITIGIOS Y DEMANDAS</v>
          </cell>
          <cell r="C830">
            <v>-4659960.0029999996</v>
          </cell>
          <cell r="D830">
            <v>0</v>
          </cell>
          <cell r="E830">
            <v>153266.79500000001</v>
          </cell>
          <cell r="F830">
            <v>-4813226.7980000004</v>
          </cell>
          <cell r="I830">
            <v>-153266.79500000001</v>
          </cell>
        </row>
        <row r="831">
          <cell r="A831">
            <v>8910</v>
          </cell>
          <cell r="B831" t="str">
            <v>DEUDORAS FISCALES POR CONTRA (CR)</v>
          </cell>
          <cell r="C831">
            <v>-709178102.74956989</v>
          </cell>
          <cell r="D831">
            <v>0</v>
          </cell>
          <cell r="E831">
            <v>0</v>
          </cell>
          <cell r="F831">
            <v>-709178102.74956989</v>
          </cell>
          <cell r="I831">
            <v>0</v>
          </cell>
        </row>
        <row r="832">
          <cell r="A832">
            <v>891001</v>
          </cell>
          <cell r="B832" t="str">
            <v>DEUDORAS FISCALES POR CONTRA (CR)</v>
          </cell>
          <cell r="C832">
            <v>-709178102.74956989</v>
          </cell>
          <cell r="D832">
            <v>0</v>
          </cell>
          <cell r="E832">
            <v>0</v>
          </cell>
          <cell r="F832">
            <v>-709178102.74956989</v>
          </cell>
          <cell r="I832">
            <v>0</v>
          </cell>
        </row>
        <row r="833">
          <cell r="A833">
            <v>89100101</v>
          </cell>
          <cell r="B833" t="str">
            <v>DEUDORAS FISCALES POR  CONTRA</v>
          </cell>
          <cell r="C833">
            <v>-701805808.11856997</v>
          </cell>
          <cell r="D833">
            <v>0</v>
          </cell>
          <cell r="E833">
            <v>0</v>
          </cell>
          <cell r="F833">
            <v>-701805808.11856997</v>
          </cell>
          <cell r="I833">
            <v>0</v>
          </cell>
        </row>
        <row r="834">
          <cell r="A834">
            <v>89100103</v>
          </cell>
          <cell r="B834" t="str">
            <v>CUENTAS DEL PATRIMONIO</v>
          </cell>
          <cell r="C834">
            <v>-7372294.6310000001</v>
          </cell>
          <cell r="D834">
            <v>0</v>
          </cell>
          <cell r="E834">
            <v>0</v>
          </cell>
          <cell r="F834">
            <v>-7372294.6310000001</v>
          </cell>
          <cell r="I834">
            <v>0</v>
          </cell>
        </row>
        <row r="835">
          <cell r="A835">
            <v>8915</v>
          </cell>
          <cell r="B835" t="str">
            <v>DEUDORAS DE CONTROL POR CONTRA (CR)</v>
          </cell>
          <cell r="C835">
            <v>-7804391.4473700002</v>
          </cell>
          <cell r="D835">
            <v>13887068.15</v>
          </cell>
          <cell r="E835">
            <v>14162369.486</v>
          </cell>
          <cell r="F835">
            <v>-8079692.7833700003</v>
          </cell>
          <cell r="I835">
            <v>-275301.3359999992</v>
          </cell>
        </row>
        <row r="836">
          <cell r="A836">
            <v>891506</v>
          </cell>
          <cell r="B836" t="str">
            <v>ACTIVOS DEPRECIADOS AGOTADOS O AMORTIZAD</v>
          </cell>
          <cell r="C836">
            <v>-1000</v>
          </cell>
          <cell r="D836">
            <v>0</v>
          </cell>
          <cell r="E836">
            <v>0</v>
          </cell>
          <cell r="F836">
            <v>-1000</v>
          </cell>
          <cell r="I836">
            <v>0</v>
          </cell>
        </row>
        <row r="837">
          <cell r="A837">
            <v>891521</v>
          </cell>
          <cell r="B837" t="str">
            <v>RESPONSABILIDADES</v>
          </cell>
          <cell r="C837">
            <v>-21869.826370000002</v>
          </cell>
          <cell r="D837">
            <v>0</v>
          </cell>
          <cell r="E837">
            <v>0</v>
          </cell>
          <cell r="F837">
            <v>-21869.826370000002</v>
          </cell>
          <cell r="I837">
            <v>0</v>
          </cell>
        </row>
        <row r="838">
          <cell r="A838">
            <v>891590</v>
          </cell>
          <cell r="B838" t="str">
            <v>OTRAS  CUENTAS DEUDORAS DE CONTROL (CR)</v>
          </cell>
          <cell r="C838">
            <v>-7781521.6210000003</v>
          </cell>
          <cell r="D838">
            <v>13887068.15</v>
          </cell>
          <cell r="E838">
            <v>14162369.486</v>
          </cell>
          <cell r="F838">
            <v>-8056822.9570000004</v>
          </cell>
          <cell r="I838">
            <v>-275301.3359999992</v>
          </cell>
        </row>
        <row r="839">
          <cell r="A839">
            <v>9</v>
          </cell>
          <cell r="B839" t="str">
            <v>CUENTAS DE ORDEN ACREEDORAS</v>
          </cell>
          <cell r="C839">
            <v>0</v>
          </cell>
          <cell r="D839">
            <v>9800928.3000000007</v>
          </cell>
          <cell r="E839">
            <v>9800928.3000000007</v>
          </cell>
          <cell r="F839">
            <v>0</v>
          </cell>
          <cell r="I839">
            <v>0</v>
          </cell>
        </row>
        <row r="840">
          <cell r="A840">
            <v>91</v>
          </cell>
          <cell r="B840" t="str">
            <v>RESPONSABILIDADES CONTINGENTES</v>
          </cell>
          <cell r="C840">
            <v>-19309734.866</v>
          </cell>
          <cell r="D840">
            <v>0</v>
          </cell>
          <cell r="E840">
            <v>9800928.3000000007</v>
          </cell>
          <cell r="F840">
            <v>-29110663.166000001</v>
          </cell>
          <cell r="I840">
            <v>-9800928.3000000007</v>
          </cell>
        </row>
        <row r="841">
          <cell r="A841">
            <v>9120</v>
          </cell>
          <cell r="B841" t="str">
            <v>LITIGIOS Y DEMANDAS</v>
          </cell>
          <cell r="C841">
            <v>-19309734.866</v>
          </cell>
          <cell r="D841">
            <v>0</v>
          </cell>
          <cell r="E841">
            <v>9800928.3000000007</v>
          </cell>
          <cell r="F841">
            <v>-29110663.166000001</v>
          </cell>
          <cell r="I841">
            <v>-9800928.3000000007</v>
          </cell>
        </row>
        <row r="842">
          <cell r="A842">
            <v>912001</v>
          </cell>
          <cell r="B842" t="str">
            <v>CIVILES</v>
          </cell>
          <cell r="C842">
            <v>-12624062.612</v>
          </cell>
          <cell r="D842">
            <v>0</v>
          </cell>
          <cell r="E842">
            <v>8818545.2599999998</v>
          </cell>
          <cell r="F842">
            <v>-21442607.872000001</v>
          </cell>
          <cell r="I842">
            <v>-8818545.2599999998</v>
          </cell>
        </row>
        <row r="843">
          <cell r="A843">
            <v>912002</v>
          </cell>
          <cell r="B843" t="str">
            <v>LABORALES</v>
          </cell>
          <cell r="C843">
            <v>-999000</v>
          </cell>
          <cell r="D843">
            <v>0</v>
          </cell>
          <cell r="E843">
            <v>0</v>
          </cell>
          <cell r="F843">
            <v>-999000</v>
          </cell>
          <cell r="I843">
            <v>0</v>
          </cell>
        </row>
        <row r="844">
          <cell r="A844">
            <v>912004</v>
          </cell>
          <cell r="B844" t="str">
            <v>ADMINISTRATIVO</v>
          </cell>
          <cell r="C844">
            <v>-5686672.2539999997</v>
          </cell>
          <cell r="D844">
            <v>0</v>
          </cell>
          <cell r="E844">
            <v>982383.04</v>
          </cell>
          <cell r="F844">
            <v>-6669055.2939999998</v>
          </cell>
          <cell r="I844">
            <v>-982383.04</v>
          </cell>
        </row>
        <row r="845">
          <cell r="A845">
            <v>92</v>
          </cell>
          <cell r="B845" t="str">
            <v>ACREEDORAS FISCALES</v>
          </cell>
          <cell r="C845">
            <v>-703875395.52828002</v>
          </cell>
          <cell r="D845">
            <v>0</v>
          </cell>
          <cell r="E845">
            <v>0</v>
          </cell>
          <cell r="F845">
            <v>-703875395.52828002</v>
          </cell>
          <cell r="I845">
            <v>0</v>
          </cell>
        </row>
        <row r="846">
          <cell r="A846">
            <v>9290</v>
          </cell>
          <cell r="B846" t="str">
            <v>ACREEDORAS FISCALES</v>
          </cell>
          <cell r="C846">
            <v>-703875395.52828002</v>
          </cell>
          <cell r="D846">
            <v>0</v>
          </cell>
          <cell r="E846">
            <v>0</v>
          </cell>
          <cell r="F846">
            <v>-703875395.52828002</v>
          </cell>
          <cell r="I846">
            <v>0</v>
          </cell>
        </row>
        <row r="847">
          <cell r="A847">
            <v>929001</v>
          </cell>
          <cell r="B847" t="str">
            <v>ACREEDORAS FISCALES</v>
          </cell>
          <cell r="C847">
            <v>-703875395.52828002</v>
          </cell>
          <cell r="D847">
            <v>0</v>
          </cell>
          <cell r="E847">
            <v>0</v>
          </cell>
          <cell r="F847">
            <v>-703875395.52828002</v>
          </cell>
          <cell r="I847">
            <v>0</v>
          </cell>
        </row>
        <row r="848">
          <cell r="A848">
            <v>93</v>
          </cell>
          <cell r="B848" t="str">
            <v>ACREEDORAS DE CONTROL</v>
          </cell>
          <cell r="C848">
            <v>-501001.50599999999</v>
          </cell>
          <cell r="D848">
            <v>0</v>
          </cell>
          <cell r="E848">
            <v>0</v>
          </cell>
          <cell r="F848">
            <v>-501001.50599999999</v>
          </cell>
          <cell r="I848">
            <v>0</v>
          </cell>
        </row>
        <row r="849">
          <cell r="A849">
            <v>9390</v>
          </cell>
          <cell r="B849" t="str">
            <v>OTRAS CUENTAS ACREEDORAS DE CONTROL</v>
          </cell>
          <cell r="C849">
            <v>-501001.50599999999</v>
          </cell>
          <cell r="D849">
            <v>0</v>
          </cell>
          <cell r="E849">
            <v>0</v>
          </cell>
          <cell r="F849">
            <v>-501001.50599999999</v>
          </cell>
          <cell r="I849">
            <v>0</v>
          </cell>
        </row>
        <row r="850">
          <cell r="A850">
            <v>939090</v>
          </cell>
          <cell r="B850" t="str">
            <v>OTRAS CUENTAS ACREEDORAS DE CONTROL</v>
          </cell>
          <cell r="C850">
            <v>-501001.50599999999</v>
          </cell>
          <cell r="D850">
            <v>0</v>
          </cell>
          <cell r="E850">
            <v>0</v>
          </cell>
          <cell r="F850">
            <v>-501001.50599999999</v>
          </cell>
          <cell r="I850">
            <v>0</v>
          </cell>
        </row>
        <row r="851">
          <cell r="A851">
            <v>99</v>
          </cell>
          <cell r="B851" t="str">
            <v>ACREEDORAS POR CONTRA (DB)</v>
          </cell>
          <cell r="C851">
            <v>723686131.90028</v>
          </cell>
          <cell r="D851">
            <v>9800928.3000000007</v>
          </cell>
          <cell r="E851">
            <v>0</v>
          </cell>
          <cell r="F851">
            <v>733487060.20028007</v>
          </cell>
          <cell r="I851">
            <v>9800928.3000000007</v>
          </cell>
        </row>
        <row r="852">
          <cell r="A852">
            <v>9905</v>
          </cell>
          <cell r="B852" t="str">
            <v>RESPONSABILIDADES CONTINGENTES POR CONTRA</v>
          </cell>
          <cell r="C852">
            <v>19309734.866</v>
          </cell>
          <cell r="D852">
            <v>9800928.3000000007</v>
          </cell>
          <cell r="E852">
            <v>0</v>
          </cell>
          <cell r="F852">
            <v>29110663.166000001</v>
          </cell>
          <cell r="I852">
            <v>9800928.3000000007</v>
          </cell>
        </row>
        <row r="853">
          <cell r="A853">
            <v>990505</v>
          </cell>
          <cell r="B853" t="str">
            <v>LITIGIOS Y DEMANDAS</v>
          </cell>
          <cell r="C853">
            <v>19309734.866</v>
          </cell>
          <cell r="D853">
            <v>9800928.3000000007</v>
          </cell>
          <cell r="E853">
            <v>0</v>
          </cell>
          <cell r="F853">
            <v>29110663.166000001</v>
          </cell>
          <cell r="I853">
            <v>9800928.3000000007</v>
          </cell>
        </row>
        <row r="854">
          <cell r="A854">
            <v>9910</v>
          </cell>
          <cell r="B854" t="str">
            <v>ACREEDORAS FISCALES POR CONTRA (DB)</v>
          </cell>
          <cell r="C854">
            <v>703875395.52828002</v>
          </cell>
          <cell r="D854">
            <v>0</v>
          </cell>
          <cell r="E854">
            <v>0</v>
          </cell>
          <cell r="F854">
            <v>703875395.52828002</v>
          </cell>
          <cell r="I854">
            <v>0</v>
          </cell>
        </row>
        <row r="855">
          <cell r="A855">
            <v>991001</v>
          </cell>
          <cell r="B855" t="str">
            <v>ACREEDORAS FISCALES POR CONTRA (DB)</v>
          </cell>
          <cell r="C855">
            <v>703875395.52828002</v>
          </cell>
          <cell r="D855">
            <v>0</v>
          </cell>
          <cell r="E855">
            <v>0</v>
          </cell>
          <cell r="F855">
            <v>703875395.52828002</v>
          </cell>
          <cell r="I855">
            <v>0</v>
          </cell>
        </row>
        <row r="856">
          <cell r="A856">
            <v>9915</v>
          </cell>
          <cell r="B856" t="str">
            <v>ACRREDORAS DE CONTROL POR CONTRA (DB)</v>
          </cell>
          <cell r="C856">
            <v>501001.50599999999</v>
          </cell>
          <cell r="D856">
            <v>0</v>
          </cell>
          <cell r="E856">
            <v>0</v>
          </cell>
          <cell r="F856">
            <v>501001.50599999999</v>
          </cell>
          <cell r="I856">
            <v>0</v>
          </cell>
        </row>
        <row r="857">
          <cell r="A857">
            <v>991590</v>
          </cell>
          <cell r="B857" t="str">
            <v>ACREEDORAS DE CONTROL POR CONTRA (DB)</v>
          </cell>
          <cell r="C857">
            <v>501001.50599999999</v>
          </cell>
          <cell r="D857">
            <v>0</v>
          </cell>
          <cell r="E857">
            <v>0</v>
          </cell>
          <cell r="F857">
            <v>501001.50599999999</v>
          </cell>
          <cell r="I857">
            <v>0</v>
          </cell>
        </row>
        <row r="858">
          <cell r="A858">
            <v>999999</v>
          </cell>
          <cell r="B858" t="str">
            <v>TOTALES</v>
          </cell>
          <cell r="C858">
            <v>0</v>
          </cell>
          <cell r="D858">
            <v>456408910.95165998</v>
          </cell>
          <cell r="E858">
            <v>456408910.95165998</v>
          </cell>
          <cell r="F858">
            <v>0</v>
          </cell>
          <cell r="I858">
            <v>0</v>
          </cell>
        </row>
        <row r="859">
          <cell r="A859">
            <v>9910</v>
          </cell>
          <cell r="B859" t="str">
            <v>ACREEDORAS FISCALES POR CONTRA (DB)</v>
          </cell>
          <cell r="C859">
            <v>703875395.52828002</v>
          </cell>
          <cell r="D859">
            <v>0</v>
          </cell>
          <cell r="E859">
            <v>0</v>
          </cell>
          <cell r="F859">
            <v>703875395.52828002</v>
          </cell>
          <cell r="I859">
            <v>0</v>
          </cell>
        </row>
        <row r="860">
          <cell r="A860">
            <v>991001</v>
          </cell>
          <cell r="B860" t="str">
            <v>ACREEDORAS FISCALES POR CONTRA (DB)</v>
          </cell>
          <cell r="C860">
            <v>703875395.52828002</v>
          </cell>
          <cell r="D860">
            <v>0</v>
          </cell>
          <cell r="E860">
            <v>0</v>
          </cell>
          <cell r="F860">
            <v>703875395.52828002</v>
          </cell>
          <cell r="I860">
            <v>0</v>
          </cell>
        </row>
        <row r="861">
          <cell r="A861">
            <v>9915</v>
          </cell>
          <cell r="B861" t="str">
            <v>ACRREDORAS DE CONTROL POR CONTRA (DB)</v>
          </cell>
          <cell r="C861">
            <v>501001.50599999999</v>
          </cell>
          <cell r="D861">
            <v>0</v>
          </cell>
          <cell r="E861">
            <v>0</v>
          </cell>
          <cell r="F861">
            <v>501001.50599999999</v>
          </cell>
          <cell r="I861">
            <v>0</v>
          </cell>
        </row>
        <row r="862">
          <cell r="A862">
            <v>991590</v>
          </cell>
          <cell r="B862" t="str">
            <v>ACREEDORAS DE CONTROL POR CONTRA (DB)</v>
          </cell>
          <cell r="C862">
            <v>501001.50599999999</v>
          </cell>
          <cell r="D862">
            <v>0</v>
          </cell>
          <cell r="E862">
            <v>0</v>
          </cell>
          <cell r="F862">
            <v>501001.50599999999</v>
          </cell>
          <cell r="I862">
            <v>0</v>
          </cell>
        </row>
        <row r="863">
          <cell r="A863">
            <v>999999</v>
          </cell>
          <cell r="B863" t="str">
            <v>TOTALES</v>
          </cell>
          <cell r="C863">
            <v>0</v>
          </cell>
          <cell r="D863">
            <v>485032567.13209999</v>
          </cell>
          <cell r="E863">
            <v>485032567.13209999</v>
          </cell>
          <cell r="F863">
            <v>0</v>
          </cell>
          <cell r="I863">
            <v>0</v>
          </cell>
        </row>
        <row r="864">
          <cell r="A864">
            <v>991001</v>
          </cell>
          <cell r="B864" t="str">
            <v>ACREEDORAS FISCALES POR CONTRA (DB)</v>
          </cell>
          <cell r="C864">
            <v>703875395.52828002</v>
          </cell>
          <cell r="D864">
            <v>0</v>
          </cell>
          <cell r="E864">
            <v>0</v>
          </cell>
          <cell r="F864">
            <v>703875395.52828002</v>
          </cell>
          <cell r="I864">
            <v>0</v>
          </cell>
        </row>
        <row r="865">
          <cell r="A865">
            <v>9915</v>
          </cell>
          <cell r="B865" t="str">
            <v>ACRREDORAS DE CONTROL POR CONTRA (DB)</v>
          </cell>
          <cell r="C865">
            <v>501001.50599999999</v>
          </cell>
          <cell r="D865">
            <v>0</v>
          </cell>
          <cell r="E865">
            <v>0</v>
          </cell>
          <cell r="F865">
            <v>501001.50599999999</v>
          </cell>
          <cell r="I865">
            <v>0</v>
          </cell>
        </row>
        <row r="866">
          <cell r="A866">
            <v>991590</v>
          </cell>
          <cell r="B866" t="str">
            <v>ACREEDORAS DE CONTROL POR CONTRA (DB)</v>
          </cell>
          <cell r="C866">
            <v>501001.50599999999</v>
          </cell>
          <cell r="D866">
            <v>0</v>
          </cell>
          <cell r="E866">
            <v>0</v>
          </cell>
          <cell r="F866">
            <v>501001.50599999999</v>
          </cell>
          <cell r="I866">
            <v>0</v>
          </cell>
        </row>
        <row r="867">
          <cell r="A867">
            <v>999999</v>
          </cell>
          <cell r="B867" t="str">
            <v>TOTALES</v>
          </cell>
          <cell r="C867">
            <v>0</v>
          </cell>
          <cell r="D867">
            <v>485032567.13209999</v>
          </cell>
          <cell r="E867">
            <v>485032567.13209999</v>
          </cell>
          <cell r="F867">
            <v>0</v>
          </cell>
          <cell r="I867">
            <v>0</v>
          </cell>
        </row>
        <row r="889">
          <cell r="A889">
            <v>421090</v>
          </cell>
        </row>
        <row r="890">
          <cell r="A890">
            <v>750504</v>
          </cell>
        </row>
        <row r="891">
          <cell r="A891">
            <v>750506</v>
          </cell>
        </row>
        <row r="892">
          <cell r="A892">
            <v>750517</v>
          </cell>
        </row>
        <row r="893">
          <cell r="A893">
            <v>750543</v>
          </cell>
        </row>
        <row r="894">
          <cell r="A894">
            <v>751015</v>
          </cell>
        </row>
        <row r="895">
          <cell r="A895">
            <v>751041</v>
          </cell>
        </row>
        <row r="896">
          <cell r="A896">
            <v>753510</v>
          </cell>
        </row>
        <row r="897">
          <cell r="A897">
            <v>754011</v>
          </cell>
        </row>
        <row r="898">
          <cell r="A898">
            <v>755005</v>
          </cell>
        </row>
        <row r="899">
          <cell r="A899">
            <v>755014</v>
          </cell>
        </row>
        <row r="900">
          <cell r="A900">
            <v>756012</v>
          </cell>
        </row>
        <row r="901">
          <cell r="A901">
            <v>756510</v>
          </cell>
        </row>
        <row r="902">
          <cell r="A902">
            <v>510201</v>
          </cell>
        </row>
        <row r="903">
          <cell r="A903">
            <v>510306</v>
          </cell>
        </row>
        <row r="918">
          <cell r="A918">
            <v>511127</v>
          </cell>
        </row>
        <row r="919">
          <cell r="A919">
            <v>511137</v>
          </cell>
        </row>
        <row r="920">
          <cell r="A920">
            <v>511156</v>
          </cell>
        </row>
        <row r="921">
          <cell r="A921">
            <v>512011</v>
          </cell>
        </row>
        <row r="922">
          <cell r="A922">
            <v>530606</v>
          </cell>
        </row>
        <row r="923">
          <cell r="A923">
            <v>530701</v>
          </cell>
        </row>
        <row r="924">
          <cell r="A924">
            <v>530708</v>
          </cell>
        </row>
        <row r="925">
          <cell r="A925">
            <v>530711</v>
          </cell>
        </row>
        <row r="926">
          <cell r="A926">
            <v>534402</v>
          </cell>
        </row>
        <row r="927">
          <cell r="A927">
            <v>480536</v>
          </cell>
        </row>
        <row r="928">
          <cell r="A928">
            <v>580228</v>
          </cell>
        </row>
        <row r="929">
          <cell r="A929" t="str">
            <v>510209-NOP</v>
          </cell>
        </row>
        <row r="930">
          <cell r="A930">
            <v>4315200701</v>
          </cell>
        </row>
        <row r="931">
          <cell r="A931">
            <v>4315200704</v>
          </cell>
        </row>
      </sheetData>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Menu"/>
      <sheetName val="PYGAA"/>
      <sheetName val="Hoja1"/>
      <sheetName val="BAA"/>
      <sheetName val="PYGPM"/>
      <sheetName val="Ingresos"/>
      <sheetName val="Ingresos (2)"/>
      <sheetName val="CYG"/>
      <sheetName val="CVS"/>
      <sheetName val="DAPA"/>
      <sheetName val="NOC"/>
      <sheetName val="NOA"/>
      <sheetName val="PYGA"/>
      <sheetName val="Inversiones"/>
      <sheetName val="Deuda"/>
      <sheetName val="Balance"/>
      <sheetName val="RE"/>
      <sheetName val="PYGA vs PPTO"/>
      <sheetName val="BC"/>
      <sheetName val="ANALISIS V Y H_PYG"/>
      <sheetName val="ANALISIS V Y H_BALANCE"/>
      <sheetName val="IAA"/>
      <sheetName val="IA"/>
      <sheetName val="GA"/>
      <sheetName val="Graficas Gestion"/>
      <sheetName val="Graficas Cobertura"/>
      <sheetName val="Graficas Rentabilidad"/>
      <sheetName val="Graficas Endeudamiento"/>
      <sheetName val="GPR"/>
      <sheetName val="PYGE"/>
      <sheetName val="Comentarios"/>
      <sheetName val="Pendiente"/>
      <sheetName val="FCL"/>
      <sheetName val="Detalle Gastos (2)"/>
      <sheetName val="Listados"/>
    </sheetNames>
    <sheetDataSet>
      <sheetData sheetId="0" refreshError="1">
        <row r="10">
          <cell r="B10" t="str">
            <v>EPMBOGOTA S.A. - E.S.P. - TELECOMUNICACIONES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5">
          <cell r="B5">
            <v>9</v>
          </cell>
        </row>
      </sheetData>
      <sheetData sheetId="31" refreshError="1"/>
      <sheetData sheetId="32" refreshError="1"/>
      <sheetData sheetId="33" refreshError="1"/>
      <sheetData sheetId="34" refreshError="1"/>
      <sheetData sheetId="3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sheetName val="balance"/>
      <sheetName val="balance ordenado"/>
      <sheetName val="EPMP"/>
      <sheetName val="DG"/>
      <sheetName val="ACUP"/>
      <sheetName val="ALCP"/>
      <sheetName val="GENP"/>
      <sheetName val="DISP"/>
      <sheetName val="GASP"/>
      <sheetName val="TELP"/>
      <sheetName val="BCE EPM"/>
      <sheetName val="BCE ACU"/>
      <sheetName val="BCE ALC"/>
      <sheetName val="BCE GEN"/>
      <sheetName val="BCE DIS"/>
      <sheetName val="BCE GAS"/>
      <sheetName val="BCE TEL"/>
    </sheetNames>
    <sheetDataSet>
      <sheetData sheetId="0"/>
      <sheetData sheetId="1"/>
      <sheetData sheetId="2"/>
      <sheetData sheetId="3"/>
      <sheetData sheetId="4" refreshError="1">
        <row r="4">
          <cell r="B4">
            <v>6</v>
          </cell>
        </row>
        <row r="5">
          <cell r="B5">
            <v>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ordenado"/>
      <sheetName val="acup"/>
      <sheetName val="acu"/>
      <sheetName val="alcp"/>
      <sheetName val="alc"/>
      <sheetName val="genp"/>
      <sheetName val="gen"/>
      <sheetName val="disp"/>
      <sheetName val="dis"/>
      <sheetName val="gasp"/>
      <sheetName val="gas"/>
      <sheetName val="telp"/>
      <sheetName val="tel"/>
      <sheetName val="epmp"/>
      <sheetName val="epm"/>
      <sheetName va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4">
          <cell r="B4">
            <v>6</v>
          </cell>
        </row>
        <row r="5">
          <cell r="B5">
            <v>5</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PYG"/>
      <sheetName val="PYG %"/>
      <sheetName val="KWOp."/>
      <sheetName val="KWOp.%"/>
      <sheetName val="VKWOp."/>
      <sheetName val="Imptos"/>
      <sheetName val="WACC"/>
      <sheetName val="pasivo_financiero"/>
      <sheetName val="Capital_Fijo"/>
      <sheetName val="F_C_L"/>
      <sheetName val="RENETE"/>
      <sheetName val="Anal.Vr."/>
      <sheetName val="CreaciónVr."/>
      <sheetName val="Generadores"/>
      <sheetName val="Proy.Cifras"/>
      <sheetName val="Val.Pat."/>
      <sheetName val="FCLProy."/>
      <sheetName val="Gráfico Val patrim"/>
      <sheetName val="EVA"/>
      <sheetName val="Comparación"/>
      <sheetName val="Fmto.Proy."/>
      <sheetName val="Comparacion de escenarios"/>
      <sheetName val="Hoja1"/>
      <sheetName val="vALOR DE LA EMPRESA"/>
      <sheetName val="ETPvaloracion"/>
      <sheetName val="BGo"/>
      <sheetName val="Datos"/>
      <sheetName val="Otros Act y Pas"/>
      <sheetName val="ETPvaloracion.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ordenado"/>
      <sheetName val="acup"/>
      <sheetName val="acu"/>
      <sheetName val="alcp"/>
      <sheetName val="alc"/>
      <sheetName val="genp"/>
      <sheetName val="gen"/>
      <sheetName val="disp"/>
      <sheetName val="dis"/>
      <sheetName val="gasp"/>
      <sheetName val="gas"/>
      <sheetName val="telp"/>
      <sheetName val="tel"/>
      <sheetName val="epmp"/>
      <sheetName val="epm"/>
      <sheetName va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4">
          <cell r="B4">
            <v>6</v>
          </cell>
        </row>
        <row r="5">
          <cell r="B5">
            <v>5</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PEPM"/>
      <sheetName val="PAYA"/>
      <sheetName val="PAC"/>
      <sheetName val="PAL"/>
      <sheetName val="PGDG"/>
      <sheetName val="PGEN"/>
      <sheetName val="PDIS"/>
      <sheetName val="PGAS"/>
      <sheetName val="PTEL"/>
      <sheetName val="CONS. REVISTA INGLES"/>
      <sheetName val="EPM"/>
      <sheetName val="AGUAS"/>
      <sheetName val="ACUEDUCTO"/>
      <sheetName val="AGUASRESIDUA"/>
      <sheetName val="ENERGIA"/>
      <sheetName val="GENERACION"/>
      <sheetName val="DISTRIBUCION"/>
      <sheetName val="GAS"/>
      <sheetName val="TEL"/>
      <sheetName val="GRAFICOS"/>
      <sheetName val="INDICADORES"/>
      <sheetName val="duff and phelp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os"/>
      <sheetName val="COSTO REF. MENSUAL-1998"/>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Valoración años 2007-2008"/>
      <sheetName val="PRESUPUESTO"/>
      <sheetName val="Recuperación EDEQ"/>
      <sheetName val="INFORM. BASICA FINANC"/>
      <sheetName val="INDICADORES FINANCIEROS"/>
      <sheetName val="INVERSIONES"/>
      <sheetName val="Ingresos y Costos"/>
      <sheetName val="PyG"/>
      <sheetName val="FCL(Proyecto)"/>
      <sheetName val="Macroeconómicos"/>
      <sheetName val="Resumen BALANCE"/>
      <sheetName val="ACCIONES"/>
      <sheetName val="Transformadores"/>
      <sheetName val="DESAGREGACION BALANCE"/>
      <sheetName val="Inventario medidores - dic-06"/>
      <sheetName val="Parametros y Consideraciones"/>
      <sheetName val="Materiales "/>
      <sheetName val="PROMEDIO M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book Contents"/>
      <sheetName val="Escenario Macro"/>
      <sheetName val="Balance"/>
      <sheetName val="P y G"/>
      <sheetName val="Mep BG y P y G"/>
      <sheetName val="Plano 2007"/>
      <sheetName val="Impuesto Patrimonio"/>
      <sheetName val="PUC 2007-2016"/>
      <sheetName val="4315"/>
      <sheetName val="PyG"/>
      <sheetName val="C y G difer a O.Cial"/>
      <sheetName val="Plano Inver"/>
      <sheetName val="Inv Gen"/>
      <sheetName val="Inver Sub y Lin"/>
      <sheetName val="Inversiones"/>
      <sheetName val="activos"/>
      <sheetName val="MEP Activos"/>
      <sheetName val="Otros Ingresos"/>
      <sheetName val="O.C Generador"/>
      <sheetName val="O.C Distribuidor"/>
      <sheetName val="O.C Comercializador"/>
      <sheetName val="Ventas 07-16"/>
      <sheetName val="OPE CCIAL 2007-2016"/>
      <sheetName val="Resumen OCCIAL"/>
      <sheetName val="BALANCE ENERGÌA ANUAL"/>
      <sheetName val="Reparto Dividendos"/>
      <sheetName val="MEP 2007-2016"/>
      <sheetName val="Cuadros"/>
      <sheetName val="Indicadores"/>
      <sheetName val="Proy_2009"/>
      <sheetName val="Actividades Generales"/>
      <sheetName val="Categorias"/>
      <sheetName val="INGRESO DE DATOS"/>
    </sheetNames>
    <sheetDataSet>
      <sheetData sheetId="0" refreshError="1">
        <row r="1">
          <cell r="A1" t="str">
            <v>Contents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gresos_MNR"/>
      <sheetName val="Reportes "/>
      <sheetName val="OTROSNOO"/>
      <sheetName val="Inv"/>
      <sheetName val="DG"/>
    </sheetNames>
    <sheetDataSet>
      <sheetData sheetId="0" refreshError="1">
        <row r="32">
          <cell r="A32" t="str">
            <v>INDICE DEL COSTO DEL SECTOR ELECTRICO</v>
          </cell>
        </row>
        <row r="34">
          <cell r="E34">
            <v>0.15000000000000002</v>
          </cell>
          <cell r="F34">
            <v>0.15000000000000002</v>
          </cell>
          <cell r="G34">
            <v>0.13</v>
          </cell>
          <cell r="H34">
            <v>0.11</v>
          </cell>
          <cell r="I34">
            <v>9.0000000000000011E-2</v>
          </cell>
          <cell r="J34">
            <v>0.09</v>
          </cell>
          <cell r="K34">
            <v>0.09</v>
          </cell>
          <cell r="L34">
            <v>0.09</v>
          </cell>
          <cell r="M34">
            <v>0.09</v>
          </cell>
          <cell r="N34">
            <v>0.09</v>
          </cell>
        </row>
        <row r="82">
          <cell r="A82" t="str">
            <v>CONSUMO TOTAL MES ZONA FUERA MEDELLIN (GWH)</v>
          </cell>
        </row>
        <row r="93">
          <cell r="A93" t="str">
            <v>INGRESOS POR CONSUMO ZONA MEDELLÍN (Millones de Pesos)</v>
          </cell>
        </row>
      </sheetData>
      <sheetData sheetId="1" refreshError="1"/>
      <sheetData sheetId="2" refreshError="1">
        <row r="20">
          <cell r="A20" t="str">
            <v>OTROS INGRESOS</v>
          </cell>
        </row>
        <row r="21">
          <cell r="A21" t="str">
            <v>AÑO</v>
          </cell>
          <cell r="B21">
            <v>1997</v>
          </cell>
          <cell r="C21">
            <v>1998</v>
          </cell>
          <cell r="D21">
            <v>1999</v>
          </cell>
          <cell r="E21">
            <v>2000</v>
          </cell>
          <cell r="F21">
            <v>2001</v>
          </cell>
          <cell r="G21">
            <v>2002</v>
          </cell>
          <cell r="H21">
            <v>2003</v>
          </cell>
          <cell r="I21">
            <v>2004</v>
          </cell>
          <cell r="J21">
            <v>2005</v>
          </cell>
          <cell r="K21">
            <v>2006</v>
          </cell>
        </row>
        <row r="22">
          <cell r="A22" t="str">
            <v>EXENTO</v>
          </cell>
        </row>
        <row r="23">
          <cell r="B23">
            <v>0</v>
          </cell>
          <cell r="C23">
            <v>0</v>
          </cell>
          <cell r="D23">
            <v>0</v>
          </cell>
          <cell r="E23">
            <v>0</v>
          </cell>
          <cell r="F23">
            <v>0</v>
          </cell>
          <cell r="G23">
            <v>0</v>
          </cell>
          <cell r="H23">
            <v>0</v>
          </cell>
          <cell r="I23">
            <v>0</v>
          </cell>
          <cell r="J23">
            <v>0</v>
          </cell>
          <cell r="K23">
            <v>0</v>
          </cell>
        </row>
        <row r="24">
          <cell r="B24">
            <v>0</v>
          </cell>
          <cell r="C24">
            <v>0</v>
          </cell>
          <cell r="D24">
            <v>0</v>
          </cell>
          <cell r="E24">
            <v>0</v>
          </cell>
          <cell r="F24">
            <v>0</v>
          </cell>
          <cell r="G24">
            <v>0</v>
          </cell>
          <cell r="H24">
            <v>0</v>
          </cell>
          <cell r="I24">
            <v>0</v>
          </cell>
          <cell r="J24">
            <v>0</v>
          </cell>
          <cell r="K24">
            <v>0</v>
          </cell>
        </row>
        <row r="25">
          <cell r="B25">
            <v>0</v>
          </cell>
          <cell r="C25">
            <v>0</v>
          </cell>
          <cell r="D25">
            <v>0</v>
          </cell>
          <cell r="E25">
            <v>0</v>
          </cell>
          <cell r="F25">
            <v>0</v>
          </cell>
          <cell r="G25">
            <v>0</v>
          </cell>
          <cell r="H25">
            <v>0</v>
          </cell>
          <cell r="I25">
            <v>0</v>
          </cell>
          <cell r="J25">
            <v>0</v>
          </cell>
          <cell r="K25">
            <v>0</v>
          </cell>
        </row>
        <row r="26">
          <cell r="B26">
            <v>0</v>
          </cell>
          <cell r="C26">
            <v>0</v>
          </cell>
          <cell r="D26">
            <v>0</v>
          </cell>
          <cell r="E26">
            <v>0</v>
          </cell>
          <cell r="F26">
            <v>0</v>
          </cell>
          <cell r="G26">
            <v>0</v>
          </cell>
          <cell r="H26">
            <v>0</v>
          </cell>
          <cell r="I26">
            <v>0</v>
          </cell>
          <cell r="J26">
            <v>0</v>
          </cell>
          <cell r="K26">
            <v>0</v>
          </cell>
        </row>
        <row r="27">
          <cell r="B27">
            <v>0</v>
          </cell>
          <cell r="C27">
            <v>0</v>
          </cell>
          <cell r="D27">
            <v>0</v>
          </cell>
          <cell r="E27">
            <v>0</v>
          </cell>
          <cell r="F27">
            <v>0</v>
          </cell>
          <cell r="G27">
            <v>0</v>
          </cell>
          <cell r="H27">
            <v>0</v>
          </cell>
          <cell r="I27">
            <v>0</v>
          </cell>
          <cell r="J27">
            <v>0</v>
          </cell>
          <cell r="K27">
            <v>0</v>
          </cell>
        </row>
        <row r="28">
          <cell r="B28">
            <v>0</v>
          </cell>
          <cell r="C28">
            <v>0</v>
          </cell>
          <cell r="D28">
            <v>0</v>
          </cell>
          <cell r="E28">
            <v>0</v>
          </cell>
          <cell r="F28">
            <v>0</v>
          </cell>
          <cell r="G28">
            <v>0</v>
          </cell>
          <cell r="H28">
            <v>0</v>
          </cell>
          <cell r="I28">
            <v>0</v>
          </cell>
          <cell r="J28">
            <v>0</v>
          </cell>
          <cell r="K28">
            <v>0</v>
          </cell>
        </row>
        <row r="29">
          <cell r="B29">
            <v>0</v>
          </cell>
          <cell r="C29">
            <v>0</v>
          </cell>
          <cell r="D29">
            <v>0</v>
          </cell>
          <cell r="E29">
            <v>0</v>
          </cell>
          <cell r="F29">
            <v>0</v>
          </cell>
          <cell r="G29">
            <v>0</v>
          </cell>
          <cell r="H29">
            <v>0</v>
          </cell>
          <cell r="I29">
            <v>0</v>
          </cell>
          <cell r="J29">
            <v>0</v>
          </cell>
          <cell r="K29">
            <v>0</v>
          </cell>
        </row>
        <row r="30">
          <cell r="B30">
            <v>0</v>
          </cell>
          <cell r="C30">
            <v>0</v>
          </cell>
          <cell r="D30">
            <v>0</v>
          </cell>
          <cell r="E30">
            <v>0</v>
          </cell>
          <cell r="F30">
            <v>0</v>
          </cell>
          <cell r="G30">
            <v>0</v>
          </cell>
          <cell r="H30">
            <v>0</v>
          </cell>
          <cell r="I30">
            <v>0</v>
          </cell>
          <cell r="J30">
            <v>0</v>
          </cell>
          <cell r="K30">
            <v>0</v>
          </cell>
        </row>
        <row r="31">
          <cell r="B31">
            <v>0</v>
          </cell>
          <cell r="C31">
            <v>0</v>
          </cell>
          <cell r="D31">
            <v>0</v>
          </cell>
          <cell r="E31">
            <v>0</v>
          </cell>
          <cell r="F31">
            <v>0</v>
          </cell>
          <cell r="G31">
            <v>0</v>
          </cell>
          <cell r="H31">
            <v>0</v>
          </cell>
          <cell r="I31">
            <v>0</v>
          </cell>
          <cell r="J31">
            <v>0</v>
          </cell>
          <cell r="K31">
            <v>0</v>
          </cell>
        </row>
        <row r="32">
          <cell r="A32" t="str">
            <v>OTROS INGRESOS</v>
          </cell>
          <cell r="B32">
            <v>0</v>
          </cell>
          <cell r="C32">
            <v>1234</v>
          </cell>
          <cell r="D32">
            <v>1314.1</v>
          </cell>
          <cell r="E32">
            <v>1461.8</v>
          </cell>
          <cell r="F32">
            <v>1608.4</v>
          </cell>
          <cell r="G32">
            <v>1769.2400000000002</v>
          </cell>
          <cell r="H32">
            <v>1928.4716000000003</v>
          </cell>
          <cell r="I32">
            <v>2102.0340440000004</v>
          </cell>
          <cell r="J32">
            <v>2291.2171079600007</v>
          </cell>
          <cell r="K32">
            <v>2497.426647676401</v>
          </cell>
        </row>
        <row r="33">
          <cell r="A33" t="str">
            <v>TOTAL NO OPERATIVOS EXENTOS</v>
          </cell>
          <cell r="B33">
            <v>0</v>
          </cell>
          <cell r="C33">
            <v>1234</v>
          </cell>
          <cell r="D33">
            <v>1314.1</v>
          </cell>
          <cell r="E33">
            <v>1461.8</v>
          </cell>
          <cell r="F33">
            <v>1608.4</v>
          </cell>
          <cell r="G33">
            <v>1769.2400000000002</v>
          </cell>
          <cell r="H33">
            <v>1928.4716000000003</v>
          </cell>
          <cell r="I33">
            <v>2102.0340440000004</v>
          </cell>
          <cell r="J33">
            <v>2291.2171079600007</v>
          </cell>
          <cell r="K33">
            <v>2497.426647676401</v>
          </cell>
        </row>
        <row r="35">
          <cell r="A35" t="str">
            <v>GRAVADOS</v>
          </cell>
        </row>
        <row r="36">
          <cell r="A36" t="str">
            <v xml:space="preserve">INGRESO POR AJUSTE DE RENTA </v>
          </cell>
          <cell r="B36">
            <v>0</v>
          </cell>
          <cell r="C36">
            <v>0</v>
          </cell>
          <cell r="D36">
            <v>0</v>
          </cell>
          <cell r="E36">
            <v>0</v>
          </cell>
          <cell r="F36">
            <v>0</v>
          </cell>
          <cell r="G36">
            <v>0</v>
          </cell>
          <cell r="H36">
            <v>0</v>
          </cell>
          <cell r="I36">
            <v>0</v>
          </cell>
          <cell r="J36">
            <v>0</v>
          </cell>
          <cell r="K36">
            <v>0</v>
          </cell>
        </row>
        <row r="37">
          <cell r="A37" t="str">
            <v>DIVIDENDOS</v>
          </cell>
          <cell r="B37">
            <v>0</v>
          </cell>
          <cell r="C37">
            <v>0</v>
          </cell>
          <cell r="D37">
            <v>0</v>
          </cell>
          <cell r="E37">
            <v>0</v>
          </cell>
          <cell r="F37">
            <v>0</v>
          </cell>
          <cell r="G37">
            <v>0</v>
          </cell>
          <cell r="H37">
            <v>0</v>
          </cell>
          <cell r="I37">
            <v>0</v>
          </cell>
          <cell r="J37">
            <v>0</v>
          </cell>
          <cell r="K37">
            <v>0</v>
          </cell>
        </row>
        <row r="38">
          <cell r="A38" t="str">
            <v>SERVICIOS A TERCEROS</v>
          </cell>
          <cell r="B38">
            <v>0</v>
          </cell>
          <cell r="C38">
            <v>0</v>
          </cell>
          <cell r="D38">
            <v>0</v>
          </cell>
          <cell r="E38">
            <v>0</v>
          </cell>
          <cell r="F38">
            <v>0</v>
          </cell>
          <cell r="G38">
            <v>0</v>
          </cell>
          <cell r="H38">
            <v>0</v>
          </cell>
          <cell r="I38">
            <v>0</v>
          </cell>
          <cell r="J38">
            <v>0</v>
          </cell>
          <cell r="K38">
            <v>0</v>
          </cell>
        </row>
        <row r="39">
          <cell r="A39" t="str">
            <v>DAÑO EMERGENTE Y COSTRO MERCANCIA VENDIDA</v>
          </cell>
          <cell r="B39">
            <v>0</v>
          </cell>
          <cell r="C39">
            <v>0</v>
          </cell>
          <cell r="D39">
            <v>0</v>
          </cell>
          <cell r="E39">
            <v>0</v>
          </cell>
          <cell r="F39">
            <v>0</v>
          </cell>
          <cell r="G39">
            <v>0</v>
          </cell>
          <cell r="H39">
            <v>0</v>
          </cell>
          <cell r="I39">
            <v>0</v>
          </cell>
          <cell r="J39">
            <v>0</v>
          </cell>
          <cell r="K39">
            <v>0</v>
          </cell>
        </row>
        <row r="40">
          <cell r="A40" t="str">
            <v>TITULOS EN MONEDA NACIONAL</v>
          </cell>
          <cell r="B40">
            <v>0</v>
          </cell>
          <cell r="C40">
            <v>2111.6099999999997</v>
          </cell>
          <cell r="D40">
            <v>557.72224952418242</v>
          </cell>
          <cell r="E40">
            <v>680.13703382736878</v>
          </cell>
          <cell r="F40">
            <v>665.41886667360654</v>
          </cell>
          <cell r="G40">
            <v>933.73964597892746</v>
          </cell>
          <cell r="H40">
            <v>1347.7346396773448</v>
          </cell>
          <cell r="I40">
            <v>2124.7498536381809</v>
          </cell>
          <cell r="J40">
            <v>2909.0138515377048</v>
          </cell>
          <cell r="K40">
            <v>717.1195256642834</v>
          </cell>
        </row>
        <row r="41">
          <cell r="A41" t="str">
            <v>DIFERENCIA EN CAMBIO</v>
          </cell>
          <cell r="B41">
            <v>0</v>
          </cell>
          <cell r="C41">
            <v>0</v>
          </cell>
          <cell r="D41">
            <v>0</v>
          </cell>
          <cell r="E41">
            <v>0</v>
          </cell>
          <cell r="F41">
            <v>0</v>
          </cell>
          <cell r="G41">
            <v>0</v>
          </cell>
          <cell r="H41">
            <v>0</v>
          </cell>
          <cell r="I41">
            <v>0</v>
          </cell>
          <cell r="J41">
            <v>0</v>
          </cell>
          <cell r="K41">
            <v>0</v>
          </cell>
        </row>
        <row r="42">
          <cell r="A42" t="str">
            <v>TOTAL OTROS NO OPERATIVOS GRAVADOS</v>
          </cell>
          <cell r="B42">
            <v>0</v>
          </cell>
          <cell r="C42">
            <v>2111.6099999999997</v>
          </cell>
          <cell r="D42">
            <v>557.72224952418242</v>
          </cell>
          <cell r="E42">
            <v>680.13703382736878</v>
          </cell>
          <cell r="F42">
            <v>665.41886667360654</v>
          </cell>
          <cell r="G42">
            <v>933.73964597892746</v>
          </cell>
          <cell r="H42">
            <v>1347.7346396773448</v>
          </cell>
          <cell r="I42">
            <v>2124.7498536381809</v>
          </cell>
          <cell r="J42">
            <v>2909.0138515377048</v>
          </cell>
          <cell r="K42">
            <v>717.1195256642834</v>
          </cell>
        </row>
        <row r="44">
          <cell r="A44" t="str">
            <v>TOTAL INGRESOS OTROS NO OPERATIVOS</v>
          </cell>
          <cell r="B44">
            <v>0</v>
          </cell>
          <cell r="C44">
            <v>3345.6099999999997</v>
          </cell>
          <cell r="D44">
            <v>1871.8222495241823</v>
          </cell>
          <cell r="E44">
            <v>2141.9370338273689</v>
          </cell>
          <cell r="F44">
            <v>2273.8188666736069</v>
          </cell>
          <cell r="G44">
            <v>2702.9796459789277</v>
          </cell>
          <cell r="H44">
            <v>3276.2062396773454</v>
          </cell>
          <cell r="I44">
            <v>4226.7838976381809</v>
          </cell>
          <cell r="J44">
            <v>5200.230959497705</v>
          </cell>
          <cell r="K44">
            <v>3214.5461733406846</v>
          </cell>
        </row>
        <row r="48">
          <cell r="A48" t="str">
            <v>OTROS GASTOS GRAVADOS Y EXENTOS</v>
          </cell>
        </row>
        <row r="50">
          <cell r="A50" t="str">
            <v>AÑO</v>
          </cell>
          <cell r="B50">
            <v>1997</v>
          </cell>
          <cell r="C50">
            <v>1998</v>
          </cell>
          <cell r="D50">
            <v>1999</v>
          </cell>
          <cell r="E50">
            <v>2000</v>
          </cell>
          <cell r="F50">
            <v>2001</v>
          </cell>
          <cell r="G50">
            <v>2002</v>
          </cell>
          <cell r="H50">
            <v>2003</v>
          </cell>
          <cell r="I50">
            <v>2004</v>
          </cell>
          <cell r="J50">
            <v>2005</v>
          </cell>
          <cell r="K50">
            <v>2006</v>
          </cell>
        </row>
        <row r="52">
          <cell r="A52" t="str">
            <v>EXENTOS</v>
          </cell>
        </row>
        <row r="53">
          <cell r="A53" t="str">
            <v>COMPRA DE ENERGIA AÑOS ANTERIORES</v>
          </cell>
          <cell r="B53">
            <v>0</v>
          </cell>
          <cell r="C53">
            <v>0</v>
          </cell>
          <cell r="D53">
            <v>0</v>
          </cell>
          <cell r="E53">
            <v>0</v>
          </cell>
          <cell r="F53">
            <v>0</v>
          </cell>
          <cell r="G53">
            <v>0</v>
          </cell>
          <cell r="H53">
            <v>0</v>
          </cell>
          <cell r="I53">
            <v>0</v>
          </cell>
          <cell r="J53">
            <v>0</v>
          </cell>
          <cell r="K53">
            <v>0</v>
          </cell>
        </row>
        <row r="54">
          <cell r="A54" t="str">
            <v>OTROS GASTOS</v>
          </cell>
          <cell r="B54">
            <v>0</v>
          </cell>
          <cell r="C54">
            <v>820.3</v>
          </cell>
          <cell r="D54">
            <v>959.7</v>
          </cell>
          <cell r="E54">
            <v>1103.7</v>
          </cell>
          <cell r="F54">
            <v>1236.1000000000001</v>
          </cell>
          <cell r="G54">
            <v>1359.7100000000003</v>
          </cell>
          <cell r="H54">
            <v>1482.0839000000003</v>
          </cell>
          <cell r="I54">
            <v>1615.4714510000006</v>
          </cell>
          <cell r="J54">
            <v>1760.8638815900008</v>
          </cell>
          <cell r="K54">
            <v>1919.341630933101</v>
          </cell>
        </row>
        <row r="56">
          <cell r="A56" t="str">
            <v>TOTAL GASTOS EXENTOS</v>
          </cell>
          <cell r="B56">
            <v>0</v>
          </cell>
          <cell r="C56">
            <v>820.3</v>
          </cell>
          <cell r="D56">
            <v>959.7</v>
          </cell>
          <cell r="E56">
            <v>1103.7</v>
          </cell>
          <cell r="F56">
            <v>1236.1000000000001</v>
          </cell>
          <cell r="G56">
            <v>1359.7100000000003</v>
          </cell>
          <cell r="H56">
            <v>1482.0839000000003</v>
          </cell>
          <cell r="I56">
            <v>1615.4714510000006</v>
          </cell>
          <cell r="J56">
            <v>1760.8638815900008</v>
          </cell>
          <cell r="K56">
            <v>1919.341630933101</v>
          </cell>
        </row>
        <row r="58">
          <cell r="A58" t="str">
            <v>GRAVADOS</v>
          </cell>
        </row>
        <row r="59">
          <cell r="A59" t="str">
            <v>DIFERENCIA EN CAMBIO</v>
          </cell>
          <cell r="B59">
            <v>0</v>
          </cell>
          <cell r="C59">
            <v>0</v>
          </cell>
          <cell r="D59">
            <v>0</v>
          </cell>
          <cell r="E59">
            <v>0</v>
          </cell>
          <cell r="F59">
            <v>0</v>
          </cell>
          <cell r="G59">
            <v>0</v>
          </cell>
          <cell r="H59">
            <v>0</v>
          </cell>
          <cell r="I59">
            <v>0</v>
          </cell>
          <cell r="J59">
            <v>0</v>
          </cell>
          <cell r="K59">
            <v>0</v>
          </cell>
        </row>
        <row r="60">
          <cell r="A60" t="str">
            <v>GASTOS FINANCIEROS</v>
          </cell>
          <cell r="B60">
            <v>0</v>
          </cell>
          <cell r="C60">
            <v>0</v>
          </cell>
          <cell r="D60">
            <v>0</v>
          </cell>
          <cell r="E60">
            <v>0</v>
          </cell>
          <cell r="F60">
            <v>0</v>
          </cell>
          <cell r="G60">
            <v>0</v>
          </cell>
          <cell r="H60">
            <v>0</v>
          </cell>
          <cell r="I60">
            <v>0</v>
          </cell>
          <cell r="J60">
            <v>0</v>
          </cell>
          <cell r="K60">
            <v>0</v>
          </cell>
        </row>
        <row r="61">
          <cell r="A61" t="str">
            <v>OTROS GASTOS NO OPERATIVOS</v>
          </cell>
          <cell r="B61">
            <v>0</v>
          </cell>
          <cell r="C61">
            <v>0</v>
          </cell>
          <cell r="D61">
            <v>0</v>
          </cell>
          <cell r="E61">
            <v>0</v>
          </cell>
          <cell r="F61">
            <v>0</v>
          </cell>
          <cell r="G61">
            <v>0</v>
          </cell>
          <cell r="H61">
            <v>0</v>
          </cell>
          <cell r="I61">
            <v>0</v>
          </cell>
          <cell r="J61">
            <v>0</v>
          </cell>
          <cell r="K61">
            <v>0</v>
          </cell>
        </row>
        <row r="62">
          <cell r="A62" t="str">
            <v>COSTO DE LA MERCANCIA VENDIDA</v>
          </cell>
          <cell r="B62">
            <v>0</v>
          </cell>
          <cell r="C62">
            <v>0</v>
          </cell>
          <cell r="D62">
            <v>0</v>
          </cell>
          <cell r="E62">
            <v>0</v>
          </cell>
          <cell r="F62">
            <v>0</v>
          </cell>
          <cell r="G62">
            <v>0</v>
          </cell>
          <cell r="H62">
            <v>0</v>
          </cell>
          <cell r="I62">
            <v>0</v>
          </cell>
          <cell r="J62">
            <v>0</v>
          </cell>
          <cell r="K62">
            <v>0</v>
          </cell>
        </row>
        <row r="63">
          <cell r="A63" t="str">
            <v>TOTAL GASTOS GRAVADOS</v>
          </cell>
          <cell r="B63">
            <v>0</v>
          </cell>
          <cell r="C63">
            <v>0</v>
          </cell>
          <cell r="D63">
            <v>0</v>
          </cell>
          <cell r="E63">
            <v>0</v>
          </cell>
          <cell r="F63">
            <v>0</v>
          </cell>
          <cell r="G63">
            <v>0</v>
          </cell>
          <cell r="H63">
            <v>0</v>
          </cell>
          <cell r="I63">
            <v>0</v>
          </cell>
          <cell r="J63">
            <v>0</v>
          </cell>
          <cell r="K63">
            <v>0</v>
          </cell>
        </row>
        <row r="65">
          <cell r="A65" t="str">
            <v>TOTAL GASTOS NO OPERATIVOS</v>
          </cell>
          <cell r="B65">
            <v>0</v>
          </cell>
          <cell r="C65">
            <v>820.3</v>
          </cell>
          <cell r="D65">
            <v>959.7</v>
          </cell>
          <cell r="E65">
            <v>1103.7</v>
          </cell>
          <cell r="F65">
            <v>1236.1000000000001</v>
          </cell>
          <cell r="G65">
            <v>1359.7100000000003</v>
          </cell>
          <cell r="H65">
            <v>1482.0839000000003</v>
          </cell>
          <cell r="I65">
            <v>1615.4714510000006</v>
          </cell>
          <cell r="J65">
            <v>1760.8638815900008</v>
          </cell>
          <cell r="K65">
            <v>1919.341630933101</v>
          </cell>
        </row>
        <row r="69">
          <cell r="A69" t="str">
            <v>TOTAL NO OPERATIVOS</v>
          </cell>
        </row>
      </sheetData>
      <sheetData sheetId="3" refreshError="1"/>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General"/>
      <sheetName val="Estado de Resultados"/>
      <sheetName val="Est Fros Pesos"/>
      <sheetName val="Arbol y EVA"/>
      <sheetName val="Arbol y EVA2"/>
      <sheetName val="Arbol Rentabilidad"/>
      <sheetName val="Graficos"/>
      <sheetName val="Anal.Vr."/>
      <sheetName val="CreaciónVr."/>
      <sheetName val="FCLProy."/>
      <sheetName val="Generadores"/>
      <sheetName val="RENETE"/>
      <sheetName val="ESTRATEGIAPNC2"/>
    </sheetNames>
    <sheetDataSet>
      <sheetData sheetId="0" refreshError="1"/>
      <sheetData sheetId="1" refreshError="1"/>
      <sheetData sheetId="2">
        <row r="122">
          <cell r="B122" t="str">
            <v>PARQUE NACIONAL DEL CAFÉ</v>
          </cell>
        </row>
      </sheetData>
      <sheetData sheetId="3">
        <row r="2">
          <cell r="B2" t="str">
            <v>PARQUE NACIONAL DEL CAFÉ</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os"/>
      <sheetName val="Variables - Visión Empresarial"/>
      <sheetName val="Ayuda Visión Empresarial"/>
    </sheetNames>
    <sheetDataSet>
      <sheetData sheetId="0" refreshError="1">
        <row r="2">
          <cell r="B2">
            <v>2003</v>
          </cell>
        </row>
      </sheetData>
      <sheetData sheetId="1" refreshError="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os_Deuda_Colgaap"/>
      <sheetName val="Dinámica_Deuda_Colgaap"/>
      <sheetName val="Cta_Colgaap_vs_NIIF"/>
      <sheetName val="Datos_Deuda"/>
      <sheetName val="Datos_Swap"/>
      <sheetName val="Factores"/>
      <sheetName val="Dinámica_Swap"/>
      <sheetName val="Dinámica_CE"/>
      <sheetName val="Layout"/>
      <sheetName val="Calculo Tasas efectivas"/>
      <sheetName val="Datos_OW"/>
      <sheetName val="Hoja2"/>
    </sheetNames>
    <sheetDataSet>
      <sheetData sheetId="0"/>
      <sheetData sheetId="1"/>
      <sheetData sheetId="2"/>
      <sheetData sheetId="3"/>
      <sheetData sheetId="4"/>
      <sheetData sheetId="5"/>
      <sheetData sheetId="6">
        <row r="6">
          <cell r="B6">
            <v>2011</v>
          </cell>
        </row>
        <row r="8">
          <cell r="F8">
            <v>0.98591295526601996</v>
          </cell>
        </row>
        <row r="9">
          <cell r="F9">
            <v>1.012745</v>
          </cell>
          <cell r="G9">
            <v>3.3000000000000002E-2</v>
          </cell>
          <cell r="J9">
            <v>5.9045519999999962E-2</v>
          </cell>
        </row>
        <row r="10">
          <cell r="F10">
            <v>1.012745</v>
          </cell>
          <cell r="G10">
            <v>3.3000000000000002E-2</v>
          </cell>
          <cell r="J10">
            <v>5.9045519999999962E-2</v>
          </cell>
        </row>
        <row r="11">
          <cell r="F11">
            <v>1.012745</v>
          </cell>
          <cell r="H11">
            <v>4.7766734999999949E-2</v>
          </cell>
          <cell r="J11">
            <v>5.9045519999999962E-2</v>
          </cell>
        </row>
        <row r="12">
          <cell r="F12">
            <v>1.012745</v>
          </cell>
          <cell r="I12">
            <v>0.02</v>
          </cell>
          <cell r="J12">
            <v>5.9045519999999962E-2</v>
          </cell>
        </row>
        <row r="13">
          <cell r="F13">
            <v>1.012745</v>
          </cell>
          <cell r="J13">
            <v>5.9045519999999962E-2</v>
          </cell>
        </row>
        <row r="14">
          <cell r="F14">
            <v>1.012745</v>
          </cell>
          <cell r="J14">
            <v>5.9045519999999962E-2</v>
          </cell>
        </row>
        <row r="15">
          <cell r="F15">
            <v>1.012745</v>
          </cell>
          <cell r="J15">
            <v>5.9045519999999962E-2</v>
          </cell>
        </row>
        <row r="16">
          <cell r="F16">
            <v>1.012745</v>
          </cell>
          <cell r="J16">
            <v>5.9045519999999962E-2</v>
          </cell>
        </row>
        <row r="17">
          <cell r="F17">
            <v>1.012745</v>
          </cell>
          <cell r="J17">
            <v>5.9045519999999962E-2</v>
          </cell>
        </row>
        <row r="18">
          <cell r="F18">
            <v>1.012745</v>
          </cell>
        </row>
      </sheetData>
      <sheetData sheetId="7"/>
      <sheetData sheetId="8"/>
      <sheetData sheetId="9"/>
      <sheetData sheetId="10"/>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VALIDACIONES"/>
      <sheetName val="PYG RES EPM"/>
      <sheetName val="PYG RES AGUAS"/>
      <sheetName val="PYG RES ACUEDUCTO"/>
      <sheetName val="PYG RES ALCANTARILLADO"/>
      <sheetName val="PYG RES ENERGIA"/>
      <sheetName val="PYG RES GENERACION"/>
      <sheetName val="PYG RES DISTRIBUCION"/>
      <sheetName val="PYG RES GAS"/>
      <sheetName val="PYG RES TELECOMUNICACIONES"/>
      <sheetName val="BCE RES EPM"/>
      <sheetName val="BCE RESUMEN AGUAS"/>
      <sheetName val="BCE RESUMEN ACUEDUCTO"/>
      <sheetName val="BCE RESUMEN ALCANTARILLADO"/>
      <sheetName val="BCE RESUMEN ENERGIA"/>
      <sheetName val="BCE RESUMEN GENERACION"/>
      <sheetName val="BCE RESUMEN DISTRIBUCION"/>
      <sheetName val="BCE RES GAS"/>
      <sheetName val="BCE RES TELECOMUNICACIONES"/>
      <sheetName val="INDICADORES"/>
      <sheetName val="EBITDA EPM"/>
      <sheetName val="EBITDA AGUAS"/>
      <sheetName val="EBITDA ACUEDUCTO"/>
      <sheetName val="EBITDA ALCANTARILLADO"/>
      <sheetName val="EBITDA ENERGIA"/>
      <sheetName val="EBITDA GENERACION"/>
      <sheetName val="EBITDA DISTRIBUCION"/>
      <sheetName val="EBITDA GAS"/>
      <sheetName val="EBITDA TELECOMUNICACIONES"/>
      <sheetName val="bce detallado consolidado epm "/>
      <sheetName val="bce detallado aguas"/>
      <sheetName val="bce detallado acueducto"/>
      <sheetName val="bce detallado alcantarillado"/>
      <sheetName val="bce detallado ENERGIA"/>
      <sheetName val="bce detallado generacion"/>
      <sheetName val="bce detallado distribucion"/>
      <sheetName val="bce detallado gas"/>
      <sheetName val="bce detallado telecomunicacions"/>
      <sheetName val="bce detallado corporativa"/>
      <sheetName val="bce detallado comercial"/>
      <sheetName val="pyg detallado CONS EPM"/>
      <sheetName val="pyg detallado AGUAS"/>
      <sheetName val="pyg detallado ACUEDUCTO"/>
      <sheetName val="pyg detallado ALCANTARILLADO"/>
      <sheetName val="pyg detallado ENERGIA"/>
      <sheetName val="pyg detallado GENERACION"/>
      <sheetName val="pyg detallado DISTRIBUCION"/>
      <sheetName val="pyg detallado GAS"/>
      <sheetName val="pyg detallado TELECOMUNICACIONS"/>
      <sheetName val="pyg COPORATIVA"/>
      <sheetName val="pyg comercial"/>
      <sheetName val="ARBOL RENTABILIDAD EPM"/>
      <sheetName val="ARBOL RENTABILIDAD AGUAS"/>
      <sheetName val="ARBOL RENTABILIDAD ACUEDUCTO"/>
      <sheetName val="ARBOL RENTABILID ALCANTARILLADO"/>
      <sheetName val="ARBOL RENTABILIDAD ENERGIA"/>
      <sheetName val="ARBOL RENTABILIDAD GENERACION"/>
      <sheetName val="ARBOL RENTABILIDAD DISTRIBUCION"/>
      <sheetName val="ARBOL RENTABILIDAD GAS"/>
      <sheetName val="ARBOL RENTABILIDAD TELECOMUNIC"/>
      <sheetName val="DUFF AND PHELPS N"/>
      <sheetName val="PYG INGLES"/>
      <sheetName val="BCE INGLES"/>
      <sheetName val="CORRECCION MONETARIA"/>
      <sheetName val="INFORME PATRIMINIO "/>
    </sheetNames>
    <sheetDataSet>
      <sheetData sheetId="0" refreshError="1">
        <row r="3">
          <cell r="C3">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Resúmen Indic."/>
      <sheetName val=" Perd"/>
      <sheetName val="REC PRIV"/>
      <sheetName val="REC OFIC"/>
      <sheetName val="REC TOTAL"/>
      <sheetName val="Rotac CXC"/>
      <sheetName val="Rotac CXP"/>
      <sheetName val="Gastos"/>
      <sheetName val="Ejec_Invers (2)"/>
      <sheetName val="Suscrip_sinmed"/>
      <sheetName val="Reclam_Fact"/>
      <sheetName val="Atenc_Solicit"/>
      <sheetName val="Atenc_Reclam"/>
      <sheetName val="Ind-DES"/>
      <sheetName val="Ind-FES"/>
      <sheetName val=" CONT"/>
      <sheetName val="DG"/>
    </sheetNames>
    <sheetDataSet>
      <sheetData sheetId="0" refreshError="1"/>
      <sheetData sheetId="1" refreshError="1"/>
      <sheetData sheetId="2" refreshError="1"/>
      <sheetData sheetId="3" refreshError="1">
        <row r="35">
          <cell r="J3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1"/>
      <sheetName val="FORMATO MAYO"/>
      <sheetName val="FORMATO GYP"/>
      <sheetName val="MAF BCE"/>
      <sheetName val="MAF GYPA"/>
      <sheetName val="MAF INGRESOS"/>
      <sheetName val="MAF CYG"/>
      <sheetName val="MAF CVS"/>
      <sheetName val="MAF DAPA"/>
      <sheetName val="MAF NOC"/>
      <sheetName val="MAF NOA"/>
      <sheetName val="FORMULAS"/>
      <sheetName val="Arbol y EVA"/>
      <sheetName val="Est Fros Pesos"/>
      <sheetName val="FORMATO JUNIO"/>
      <sheetName val="Anal.Vr."/>
      <sheetName val="CreaciónVr."/>
      <sheetName val="FCLProy."/>
      <sheetName val="Generadores"/>
      <sheetName val="RENETE"/>
      <sheetName val="FORMATO PYG"/>
    </sheetNames>
    <sheetDataSet>
      <sheetData sheetId="0"/>
      <sheetData sheetId="1">
        <row r="4">
          <cell r="A4" t="str">
            <v>SISTEMA DE CONTABILIDAD</v>
          </cell>
        </row>
      </sheetData>
      <sheetData sheetId="2">
        <row r="4">
          <cell r="A4" t="str">
            <v>SISTEMA DE</v>
          </cell>
          <cell r="B4" t="str">
            <v>CONTABILIDAD                PE</v>
          </cell>
          <cell r="C4" t="str">
            <v>RDIDAS Y GANANCIAS POR</v>
          </cell>
          <cell r="D4" t="str">
            <v>EMPRESA RESUMIDO EN P</v>
          </cell>
          <cell r="E4" t="str">
            <v>ESOSPARAMODELOMAF</v>
          </cell>
          <cell r="F4" t="str">
            <v>PAGINA:         1</v>
          </cell>
        </row>
        <row r="5">
          <cell r="A5" t="str">
            <v>MODULO DE</v>
          </cell>
          <cell r="B5" t="str">
            <v>REPORTES</v>
          </cell>
          <cell r="C5" t="str">
            <v>(9) EMPRESA DE E</v>
          </cell>
          <cell r="D5" t="str">
            <v>NERGIA DEL QUINDIO S.A</v>
          </cell>
          <cell r="E5" t="str">
            <v>E.S.P.</v>
          </cell>
          <cell r="F5" t="str">
            <v>15jun2004 06:27PM</v>
          </cell>
        </row>
        <row r="6">
          <cell r="C6" t="str">
            <v>P</v>
          </cell>
          <cell r="D6" t="str">
            <v>eriodo: 05/2004</v>
          </cell>
          <cell r="F6" t="str">
            <v>PROGRAMA: scmrgpre</v>
          </cell>
        </row>
        <row r="7">
          <cell r="A7" t="str">
            <v>Factor de</v>
          </cell>
          <cell r="B7" t="str">
            <v>conversion: 1000000</v>
          </cell>
        </row>
        <row r="8">
          <cell r="A8" t="str">
            <v>Estructura</v>
          </cell>
          <cell r="B8" t="str">
            <v>del plan de cuentas:20</v>
          </cell>
        </row>
        <row r="9">
          <cell r="A9" t="str">
            <v>Detalle de</v>
          </cell>
          <cell r="B9" t="str">
            <v>l Reporte: PRUEBA MAF MAYO 2004</v>
          </cell>
          <cell r="D9" t="str">
            <v>Nivel =&gt; 6</v>
          </cell>
        </row>
        <row r="11">
          <cell r="C11" t="str">
            <v>Saldo</v>
          </cell>
          <cell r="D11" t="str">
            <v>Movimiento</v>
          </cell>
          <cell r="E11" t="str">
            <v>Saldo</v>
          </cell>
        </row>
        <row r="12">
          <cell r="A12" t="str">
            <v>Mayor</v>
          </cell>
          <cell r="B12" t="str">
            <v>Descripcion</v>
          </cell>
          <cell r="C12" t="str">
            <v>Inicial</v>
          </cell>
          <cell r="D12" t="str">
            <v>mes</v>
          </cell>
          <cell r="E12" t="str">
            <v>Final</v>
          </cell>
        </row>
        <row r="13">
          <cell r="A13" t="str">
            <v>==========</v>
          </cell>
          <cell r="B13" t="str">
            <v>==============================</v>
          </cell>
          <cell r="C13" t="str">
            <v>=====================</v>
          </cell>
          <cell r="D13" t="str">
            <v>=====================</v>
          </cell>
          <cell r="E13" t="str">
            <v>=====================</v>
          </cell>
        </row>
        <row r="14">
          <cell r="A14" t="str">
            <v>~~</v>
          </cell>
          <cell r="B14" t="str">
            <v>*** UTILIDAD ***</v>
          </cell>
          <cell r="C14">
            <v>457.82</v>
          </cell>
          <cell r="D14">
            <v>166.12</v>
          </cell>
          <cell r="E14">
            <v>623.94000000000005</v>
          </cell>
        </row>
        <row r="17">
          <cell r="A17">
            <v>4</v>
          </cell>
          <cell r="B17" t="str">
            <v>INGRESOS</v>
          </cell>
          <cell r="C17">
            <v>23948.32</v>
          </cell>
          <cell r="D17">
            <v>5946.25</v>
          </cell>
          <cell r="E17">
            <v>29894.57</v>
          </cell>
        </row>
        <row r="18">
          <cell r="A18">
            <v>42</v>
          </cell>
          <cell r="B18" t="str">
            <v>VENTA DE BIENES</v>
          </cell>
          <cell r="C18">
            <v>2.2400000000000002</v>
          </cell>
          <cell r="D18">
            <v>0.56999999999999995</v>
          </cell>
          <cell r="E18">
            <v>2.81</v>
          </cell>
        </row>
        <row r="19">
          <cell r="A19">
            <v>4210</v>
          </cell>
          <cell r="B19" t="str">
            <v>BIENES COMERCIALIZADOS</v>
          </cell>
          <cell r="C19">
            <v>2.2400000000000002</v>
          </cell>
          <cell r="D19">
            <v>0.56999999999999995</v>
          </cell>
          <cell r="E19">
            <v>2.81</v>
          </cell>
        </row>
        <row r="20">
          <cell r="A20">
            <v>421028</v>
          </cell>
          <cell r="B20" t="str">
            <v>MEDIDORES DE AGUA, LUZ Y GAS</v>
          </cell>
          <cell r="C20">
            <v>2.2400000000000002</v>
          </cell>
          <cell r="D20">
            <v>0.56999999999999995</v>
          </cell>
          <cell r="E20">
            <v>2.81</v>
          </cell>
        </row>
        <row r="21">
          <cell r="A21">
            <v>43</v>
          </cell>
          <cell r="B21" t="str">
            <v>VENTA DE SERVICIOS</v>
          </cell>
          <cell r="C21">
            <v>22454.06</v>
          </cell>
          <cell r="D21">
            <v>6258.69</v>
          </cell>
          <cell r="E21">
            <v>28712.75</v>
          </cell>
        </row>
        <row r="22">
          <cell r="A22">
            <v>4315</v>
          </cell>
          <cell r="B22" t="str">
            <v>SERVICIOS DE ENERGIA</v>
          </cell>
          <cell r="C22">
            <v>22454.06</v>
          </cell>
          <cell r="D22">
            <v>6258.69</v>
          </cell>
          <cell r="E22">
            <v>28712.75</v>
          </cell>
        </row>
        <row r="23">
          <cell r="A23">
            <v>431502</v>
          </cell>
          <cell r="B23" t="str">
            <v>INSTALACIONES</v>
          </cell>
          <cell r="C23">
            <v>32.75</v>
          </cell>
          <cell r="D23">
            <v>-1.69</v>
          </cell>
          <cell r="E23">
            <v>31.06</v>
          </cell>
        </row>
        <row r="24">
          <cell r="A24">
            <v>43150201</v>
          </cell>
          <cell r="B24" t="str">
            <v>RESIDENCIAL</v>
          </cell>
          <cell r="C24">
            <v>27.36</v>
          </cell>
          <cell r="D24">
            <v>-2.17</v>
          </cell>
          <cell r="E24">
            <v>25.19</v>
          </cell>
        </row>
        <row r="25">
          <cell r="A25">
            <v>43150202</v>
          </cell>
          <cell r="B25" t="str">
            <v>COMERCIAL</v>
          </cell>
          <cell r="C25">
            <v>4.3099999999999996</v>
          </cell>
          <cell r="D25">
            <v>0.37</v>
          </cell>
          <cell r="E25">
            <v>4.68</v>
          </cell>
        </row>
        <row r="26">
          <cell r="A26">
            <v>43150203</v>
          </cell>
          <cell r="B26" t="str">
            <v>INDUSTRIAL</v>
          </cell>
          <cell r="C26">
            <v>0.44</v>
          </cell>
          <cell r="D26">
            <v>0.03</v>
          </cell>
          <cell r="E26">
            <v>0.47</v>
          </cell>
        </row>
        <row r="27">
          <cell r="A27">
            <v>43150204</v>
          </cell>
          <cell r="B27" t="str">
            <v>OFICIAL</v>
          </cell>
          <cell r="C27">
            <v>0.1</v>
          </cell>
          <cell r="D27">
            <v>0.03</v>
          </cell>
          <cell r="E27">
            <v>0.13</v>
          </cell>
        </row>
        <row r="28">
          <cell r="A28">
            <v>43150206</v>
          </cell>
          <cell r="B28" t="str">
            <v>ESPECIAL ASISTENCIAL</v>
          </cell>
          <cell r="C28">
            <v>0.05</v>
          </cell>
          <cell r="E28">
            <v>0.05</v>
          </cell>
        </row>
        <row r="29">
          <cell r="A29">
            <v>43150207</v>
          </cell>
          <cell r="B29" t="str">
            <v>PROVISIONAL</v>
          </cell>
          <cell r="C29">
            <v>0.38</v>
          </cell>
          <cell r="D29">
            <v>0.03</v>
          </cell>
          <cell r="E29">
            <v>0.41</v>
          </cell>
        </row>
        <row r="30">
          <cell r="A30">
            <v>43150210</v>
          </cell>
          <cell r="B30" t="str">
            <v>AREAS COMUNES</v>
          </cell>
          <cell r="C30">
            <v>0.11</v>
          </cell>
          <cell r="D30">
            <v>0.02</v>
          </cell>
          <cell r="E30">
            <v>0.13</v>
          </cell>
        </row>
        <row r="31">
          <cell r="A31">
            <v>431505</v>
          </cell>
          <cell r="B31" t="str">
            <v>RECONEXIONES</v>
          </cell>
          <cell r="C31">
            <v>124.6</v>
          </cell>
          <cell r="D31">
            <v>36.409999999999997</v>
          </cell>
          <cell r="E31">
            <v>161.01</v>
          </cell>
        </row>
        <row r="32">
          <cell r="A32">
            <v>43150501</v>
          </cell>
          <cell r="B32" t="str">
            <v>RESIDENCIAL</v>
          </cell>
          <cell r="C32">
            <v>109.15</v>
          </cell>
          <cell r="D32">
            <v>32.25</v>
          </cell>
          <cell r="E32">
            <v>141.38999999999999</v>
          </cell>
        </row>
        <row r="33">
          <cell r="A33">
            <v>43150502</v>
          </cell>
          <cell r="B33" t="str">
            <v>COMERCIAL</v>
          </cell>
          <cell r="C33">
            <v>9.76</v>
          </cell>
          <cell r="D33">
            <v>2.7</v>
          </cell>
          <cell r="E33">
            <v>12.46</v>
          </cell>
        </row>
        <row r="34">
          <cell r="A34">
            <v>43150503</v>
          </cell>
          <cell r="B34" t="str">
            <v>INDUSTRIAL</v>
          </cell>
          <cell r="C34">
            <v>3.13</v>
          </cell>
          <cell r="D34">
            <v>0.73</v>
          </cell>
          <cell r="E34">
            <v>3.86</v>
          </cell>
        </row>
        <row r="35">
          <cell r="A35">
            <v>43150504</v>
          </cell>
          <cell r="B35" t="str">
            <v>OFICIAL</v>
          </cell>
          <cell r="C35">
            <v>0.2</v>
          </cell>
          <cell r="D35">
            <v>0.22</v>
          </cell>
          <cell r="E35">
            <v>0.42</v>
          </cell>
        </row>
        <row r="36">
          <cell r="A36">
            <v>43150506</v>
          </cell>
          <cell r="B36" t="str">
            <v>ESPECIAL ASISTENCIAL</v>
          </cell>
          <cell r="C36">
            <v>0.44</v>
          </cell>
          <cell r="D36">
            <v>0.09</v>
          </cell>
          <cell r="E36">
            <v>0.53</v>
          </cell>
        </row>
        <row r="37">
          <cell r="A37">
            <v>43150507</v>
          </cell>
          <cell r="B37" t="str">
            <v>PROVISIONAL</v>
          </cell>
          <cell r="C37">
            <v>1.53</v>
          </cell>
          <cell r="D37">
            <v>0.32</v>
          </cell>
          <cell r="E37">
            <v>1.86</v>
          </cell>
        </row>
        <row r="38">
          <cell r="A38">
            <v>43150510</v>
          </cell>
          <cell r="B38" t="str">
            <v>AREAS COMUNES</v>
          </cell>
          <cell r="C38">
            <v>0.39</v>
          </cell>
          <cell r="D38">
            <v>0.1</v>
          </cell>
          <cell r="E38">
            <v>0.5</v>
          </cell>
        </row>
        <row r="39">
          <cell r="A39">
            <v>431510</v>
          </cell>
          <cell r="B39" t="str">
            <v>VENTA EN BOLSA Y/O CORTO PLAZO</v>
          </cell>
          <cell r="C39">
            <v>320.99</v>
          </cell>
          <cell r="D39">
            <v>240.21</v>
          </cell>
          <cell r="E39">
            <v>561.19000000000005</v>
          </cell>
        </row>
        <row r="40">
          <cell r="A40">
            <v>431511</v>
          </cell>
          <cell r="B40" t="str">
            <v>USO DE LINEAS Y REDES</v>
          </cell>
          <cell r="C40">
            <v>1528.54</v>
          </cell>
          <cell r="D40">
            <v>390.62</v>
          </cell>
          <cell r="E40">
            <v>1919.16</v>
          </cell>
        </row>
        <row r="41">
          <cell r="A41">
            <v>431512</v>
          </cell>
          <cell r="B41" t="str">
            <v>POR SERVICIO DE CONEXION</v>
          </cell>
        </row>
        <row r="42">
          <cell r="A42">
            <v>43151204</v>
          </cell>
          <cell r="B42" t="str">
            <v>OFICIAL</v>
          </cell>
        </row>
        <row r="43">
          <cell r="A43">
            <v>431515</v>
          </cell>
          <cell r="B43" t="str">
            <v>CONSUMO</v>
          </cell>
          <cell r="C43">
            <v>20037.13</v>
          </cell>
          <cell r="D43">
            <v>5512.99</v>
          </cell>
          <cell r="E43">
            <v>25550.11</v>
          </cell>
        </row>
        <row r="44">
          <cell r="A44">
            <v>43151501</v>
          </cell>
          <cell r="B44" t="str">
            <v>RESIDENCIAL</v>
          </cell>
          <cell r="C44">
            <v>13348.94</v>
          </cell>
          <cell r="D44">
            <v>3635.24</v>
          </cell>
          <cell r="E44">
            <v>16984.18</v>
          </cell>
        </row>
        <row r="45">
          <cell r="A45">
            <v>43151502</v>
          </cell>
          <cell r="B45" t="str">
            <v>COMERCIAL</v>
          </cell>
          <cell r="C45">
            <v>3818.94</v>
          </cell>
          <cell r="D45">
            <v>1053.25</v>
          </cell>
          <cell r="E45">
            <v>4872.1899999999996</v>
          </cell>
        </row>
        <row r="46">
          <cell r="A46">
            <v>43151503</v>
          </cell>
          <cell r="B46" t="str">
            <v>INDUSTRIAL</v>
          </cell>
          <cell r="C46">
            <v>1245.6199999999999</v>
          </cell>
          <cell r="D46">
            <v>373.51</v>
          </cell>
          <cell r="E46">
            <v>1619.13</v>
          </cell>
        </row>
        <row r="47">
          <cell r="A47">
            <v>43151504</v>
          </cell>
          <cell r="B47" t="str">
            <v>OFICIAL</v>
          </cell>
          <cell r="C47">
            <v>761.78</v>
          </cell>
          <cell r="D47">
            <v>217.42</v>
          </cell>
          <cell r="E47">
            <v>979.2</v>
          </cell>
        </row>
        <row r="48">
          <cell r="A48">
            <v>43151505</v>
          </cell>
          <cell r="B48" t="str">
            <v>ALUMBRADO PUBLICO</v>
          </cell>
          <cell r="C48">
            <v>326.02999999999997</v>
          </cell>
          <cell r="D48">
            <v>82.29</v>
          </cell>
          <cell r="E48">
            <v>408.32</v>
          </cell>
        </row>
        <row r="49">
          <cell r="A49">
            <v>43151506</v>
          </cell>
          <cell r="B49" t="str">
            <v>ESPECIAL ASISTENCIAL</v>
          </cell>
          <cell r="C49">
            <v>185.73</v>
          </cell>
          <cell r="D49">
            <v>55.41</v>
          </cell>
          <cell r="E49">
            <v>241.14</v>
          </cell>
        </row>
        <row r="50">
          <cell r="A50">
            <v>43151507</v>
          </cell>
          <cell r="B50" t="str">
            <v>PROVISIONAL</v>
          </cell>
          <cell r="C50">
            <v>101.37</v>
          </cell>
          <cell r="D50">
            <v>28.79</v>
          </cell>
          <cell r="E50">
            <v>130.16</v>
          </cell>
        </row>
        <row r="51">
          <cell r="A51">
            <v>43151508</v>
          </cell>
          <cell r="B51" t="str">
            <v>BOMBEO</v>
          </cell>
        </row>
        <row r="52">
          <cell r="A52">
            <v>43151510</v>
          </cell>
          <cell r="B52" t="str">
            <v>AREAS COMUNES</v>
          </cell>
          <cell r="C52">
            <v>248.7</v>
          </cell>
          <cell r="D52">
            <v>67.09</v>
          </cell>
          <cell r="E52">
            <v>315.79000000000002</v>
          </cell>
        </row>
        <row r="53">
          <cell r="A53">
            <v>431590</v>
          </cell>
          <cell r="B53" t="str">
            <v>OTROS SERVICIOS DE ENERGIA</v>
          </cell>
          <cell r="C53">
            <v>410.05</v>
          </cell>
          <cell r="D53">
            <v>80.16</v>
          </cell>
          <cell r="E53">
            <v>490.21</v>
          </cell>
        </row>
        <row r="54">
          <cell r="A54">
            <v>43159001</v>
          </cell>
          <cell r="B54" t="str">
            <v>RESIDENCIAL</v>
          </cell>
          <cell r="C54">
            <v>55.44</v>
          </cell>
          <cell r="D54">
            <v>-6.34</v>
          </cell>
          <cell r="E54">
            <v>49.1</v>
          </cell>
        </row>
        <row r="55">
          <cell r="A55">
            <v>43159002</v>
          </cell>
          <cell r="B55" t="str">
            <v>COMERCIAL</v>
          </cell>
          <cell r="C55">
            <v>15.92</v>
          </cell>
          <cell r="D55">
            <v>0.88</v>
          </cell>
          <cell r="E55">
            <v>16.8</v>
          </cell>
        </row>
        <row r="56">
          <cell r="A56">
            <v>43159003</v>
          </cell>
          <cell r="B56" t="str">
            <v>INDUSTRIAL</v>
          </cell>
          <cell r="C56">
            <v>2.15</v>
          </cell>
          <cell r="D56">
            <v>-0.25</v>
          </cell>
          <cell r="E56">
            <v>1.9</v>
          </cell>
        </row>
        <row r="57">
          <cell r="A57">
            <v>43159004</v>
          </cell>
          <cell r="B57" t="str">
            <v>OFICIAL</v>
          </cell>
          <cell r="C57">
            <v>0.37</v>
          </cell>
          <cell r="D57">
            <v>0.11</v>
          </cell>
          <cell r="E57">
            <v>0.48</v>
          </cell>
        </row>
        <row r="58">
          <cell r="A58">
            <v>43159005</v>
          </cell>
          <cell r="B58" t="str">
            <v>ALUMBRADO PUBLICO</v>
          </cell>
          <cell r="C58">
            <v>334.3</v>
          </cell>
          <cell r="D58">
            <v>85.07</v>
          </cell>
          <cell r="E58">
            <v>419.38</v>
          </cell>
        </row>
        <row r="59">
          <cell r="A59">
            <v>43159006</v>
          </cell>
          <cell r="B59" t="str">
            <v>ESPECIAL ASISTENCIAL</v>
          </cell>
          <cell r="C59">
            <v>0.15</v>
          </cell>
          <cell r="D59">
            <v>-0.01</v>
          </cell>
          <cell r="E59">
            <v>0.14000000000000001</v>
          </cell>
        </row>
        <row r="60">
          <cell r="A60">
            <v>43159007</v>
          </cell>
          <cell r="B60" t="str">
            <v>PROVISIONAL</v>
          </cell>
          <cell r="C60">
            <v>1.64</v>
          </cell>
          <cell r="D60">
            <v>0.13</v>
          </cell>
          <cell r="E60">
            <v>1.77</v>
          </cell>
        </row>
        <row r="61">
          <cell r="A61">
            <v>43159010</v>
          </cell>
          <cell r="B61" t="str">
            <v>AREAS COMUNES</v>
          </cell>
          <cell r="C61">
            <v>0.08</v>
          </cell>
          <cell r="D61">
            <v>0.56000000000000005</v>
          </cell>
          <cell r="E61">
            <v>0.64</v>
          </cell>
        </row>
        <row r="62">
          <cell r="A62">
            <v>48</v>
          </cell>
          <cell r="B62" t="str">
            <v>OTROS INGRESOS</v>
          </cell>
          <cell r="C62">
            <v>1492.02</v>
          </cell>
          <cell r="D62">
            <v>-313.01</v>
          </cell>
          <cell r="E62">
            <v>1179.01</v>
          </cell>
        </row>
        <row r="63">
          <cell r="A63">
            <v>4805</v>
          </cell>
          <cell r="B63" t="str">
            <v>FINANCIEROS</v>
          </cell>
          <cell r="C63">
            <v>616.75</v>
          </cell>
          <cell r="D63">
            <v>111.05</v>
          </cell>
          <cell r="E63">
            <v>727.8</v>
          </cell>
        </row>
        <row r="64">
          <cell r="A64">
            <v>480504</v>
          </cell>
          <cell r="B64" t="str">
            <v>INTERESES Y RENDIMTOS DE DEUDO</v>
          </cell>
          <cell r="C64">
            <v>193.7</v>
          </cell>
          <cell r="D64">
            <v>46.37</v>
          </cell>
          <cell r="E64">
            <v>240.07</v>
          </cell>
        </row>
        <row r="65">
          <cell r="A65">
            <v>48050401</v>
          </cell>
          <cell r="B65" t="str">
            <v>VENTA EN BOLSA</v>
          </cell>
          <cell r="C65">
            <v>0.59</v>
          </cell>
          <cell r="E65">
            <v>0.59</v>
          </cell>
        </row>
        <row r="66">
          <cell r="A66">
            <v>48050403</v>
          </cell>
          <cell r="B66" t="str">
            <v>FONDO DE VIVIENDA</v>
          </cell>
          <cell r="C66">
            <v>22.17</v>
          </cell>
          <cell r="D66">
            <v>3.05</v>
          </cell>
          <cell r="E66">
            <v>25.22</v>
          </cell>
        </row>
        <row r="67">
          <cell r="A67">
            <v>48050404</v>
          </cell>
          <cell r="B67" t="str">
            <v>CALAMIDAD DOMESTICA</v>
          </cell>
          <cell r="C67">
            <v>0.34</v>
          </cell>
          <cell r="D67">
            <v>7.0000000000000007E-2</v>
          </cell>
          <cell r="E67">
            <v>0.4</v>
          </cell>
        </row>
        <row r="68">
          <cell r="A68">
            <v>48050405</v>
          </cell>
          <cell r="B68" t="str">
            <v>VEHICULOS</v>
          </cell>
        </row>
        <row r="69">
          <cell r="A69">
            <v>48050406</v>
          </cell>
          <cell r="B69" t="str">
            <v>VIVIENDA EDEQ</v>
          </cell>
          <cell r="C69">
            <v>0.59</v>
          </cell>
          <cell r="D69">
            <v>0.09</v>
          </cell>
          <cell r="E69">
            <v>0.68</v>
          </cell>
        </row>
        <row r="70">
          <cell r="A70">
            <v>48050407</v>
          </cell>
          <cell r="B70" t="str">
            <v>EDUCACION</v>
          </cell>
        </row>
        <row r="71">
          <cell r="A71">
            <v>48050408</v>
          </cell>
          <cell r="B71" t="str">
            <v>OTROS DEUDORES</v>
          </cell>
          <cell r="C71">
            <v>170</v>
          </cell>
          <cell r="D71">
            <v>43.17</v>
          </cell>
          <cell r="E71">
            <v>213.17</v>
          </cell>
        </row>
        <row r="72">
          <cell r="A72">
            <v>480505</v>
          </cell>
          <cell r="B72" t="str">
            <v>INTERESES Y RENDIMT.DE PRESTAM</v>
          </cell>
        </row>
        <row r="73">
          <cell r="A73">
            <v>48050504</v>
          </cell>
          <cell r="B73" t="str">
            <v>VIVIENDA EDEQ</v>
          </cell>
        </row>
        <row r="74">
          <cell r="A74">
            <v>480507</v>
          </cell>
          <cell r="B74" t="str">
            <v>RENDIMIENTOS POR REAJUSTE MONE</v>
          </cell>
          <cell r="C74">
            <v>13.17</v>
          </cell>
          <cell r="D74">
            <v>5.46</v>
          </cell>
          <cell r="E74">
            <v>18.62</v>
          </cell>
        </row>
        <row r="75">
          <cell r="A75">
            <v>480512</v>
          </cell>
          <cell r="B75" t="str">
            <v>INTERESES POR FINANCIACION A U</v>
          </cell>
          <cell r="C75">
            <v>30.65</v>
          </cell>
          <cell r="D75">
            <v>6.4</v>
          </cell>
          <cell r="E75">
            <v>37.049999999999997</v>
          </cell>
        </row>
        <row r="76">
          <cell r="A76">
            <v>48051201</v>
          </cell>
          <cell r="B76" t="str">
            <v>RESIDENCIAL</v>
          </cell>
          <cell r="C76">
            <v>9.49</v>
          </cell>
          <cell r="D76">
            <v>2.35</v>
          </cell>
          <cell r="E76">
            <v>11.84</v>
          </cell>
        </row>
        <row r="77">
          <cell r="A77">
            <v>48051202</v>
          </cell>
          <cell r="B77" t="str">
            <v>COMERCIAL</v>
          </cell>
          <cell r="C77">
            <v>8.59</v>
          </cell>
          <cell r="D77">
            <v>1.1100000000000001</v>
          </cell>
          <cell r="E77">
            <v>9.6999999999999993</v>
          </cell>
        </row>
        <row r="78">
          <cell r="A78">
            <v>48051203</v>
          </cell>
          <cell r="B78" t="str">
            <v>INDUSTRIAL</v>
          </cell>
          <cell r="C78">
            <v>11.92</v>
          </cell>
          <cell r="D78">
            <v>2.77</v>
          </cell>
          <cell r="E78">
            <v>14.69</v>
          </cell>
        </row>
        <row r="79">
          <cell r="A79">
            <v>48051204</v>
          </cell>
          <cell r="B79" t="str">
            <v>OFICIAL</v>
          </cell>
          <cell r="C79">
            <v>0.12</v>
          </cell>
          <cell r="D79">
            <v>0.02</v>
          </cell>
          <cell r="E79">
            <v>0.15</v>
          </cell>
        </row>
        <row r="80">
          <cell r="A80">
            <v>48051206</v>
          </cell>
          <cell r="B80" t="str">
            <v>ESPECIAL ASISTENCIAL</v>
          </cell>
          <cell r="C80">
            <v>0.17</v>
          </cell>
          <cell r="D80">
            <v>0.03</v>
          </cell>
          <cell r="E80">
            <v>0.2</v>
          </cell>
        </row>
        <row r="81">
          <cell r="A81">
            <v>48051207</v>
          </cell>
          <cell r="B81" t="str">
            <v>PROVISIONAL</v>
          </cell>
          <cell r="C81">
            <v>0.33</v>
          </cell>
          <cell r="D81">
            <v>0.11</v>
          </cell>
          <cell r="E81">
            <v>0.44</v>
          </cell>
        </row>
        <row r="82">
          <cell r="A82">
            <v>48051210</v>
          </cell>
          <cell r="B82" t="str">
            <v>AREAS COMUNES</v>
          </cell>
          <cell r="C82">
            <v>0.02</v>
          </cell>
          <cell r="E82">
            <v>0.03</v>
          </cell>
        </row>
        <row r="83">
          <cell r="A83">
            <v>480513</v>
          </cell>
          <cell r="B83" t="str">
            <v>RECARGO POR MORA</v>
          </cell>
          <cell r="C83">
            <v>157.30000000000001</v>
          </cell>
          <cell r="D83">
            <v>42.11</v>
          </cell>
          <cell r="E83">
            <v>199.4</v>
          </cell>
        </row>
        <row r="84">
          <cell r="A84">
            <v>48051301</v>
          </cell>
          <cell r="B84" t="str">
            <v>RESIDENCIAL</v>
          </cell>
          <cell r="C84">
            <v>78.09</v>
          </cell>
          <cell r="D84">
            <v>21.1</v>
          </cell>
          <cell r="E84">
            <v>99.2</v>
          </cell>
        </row>
        <row r="85">
          <cell r="A85">
            <v>48051302</v>
          </cell>
          <cell r="B85" t="str">
            <v>COMERCIAL</v>
          </cell>
          <cell r="C85">
            <v>50.01</v>
          </cell>
          <cell r="D85">
            <v>12.17</v>
          </cell>
          <cell r="E85">
            <v>62.18</v>
          </cell>
        </row>
        <row r="86">
          <cell r="A86">
            <v>48051303</v>
          </cell>
          <cell r="B86" t="str">
            <v>INDUSTRIAL</v>
          </cell>
          <cell r="C86">
            <v>13.54</v>
          </cell>
          <cell r="D86">
            <v>4.4000000000000004</v>
          </cell>
          <cell r="E86">
            <v>17.940000000000001</v>
          </cell>
        </row>
        <row r="87">
          <cell r="A87">
            <v>48051304</v>
          </cell>
          <cell r="B87" t="str">
            <v>OFICIAL</v>
          </cell>
          <cell r="C87">
            <v>11.33</v>
          </cell>
          <cell r="D87">
            <v>2.83</v>
          </cell>
          <cell r="E87">
            <v>14.16</v>
          </cell>
        </row>
        <row r="88">
          <cell r="A88">
            <v>48051306</v>
          </cell>
          <cell r="B88" t="str">
            <v>ESPECIAL ASISTENCIAL</v>
          </cell>
          <cell r="C88">
            <v>-0.56999999999999995</v>
          </cell>
          <cell r="D88">
            <v>0.34</v>
          </cell>
          <cell r="E88">
            <v>-0.24</v>
          </cell>
        </row>
        <row r="89">
          <cell r="A89">
            <v>48051307</v>
          </cell>
          <cell r="B89" t="str">
            <v>PROVISIONAL</v>
          </cell>
          <cell r="C89">
            <v>4.03</v>
          </cell>
          <cell r="D89">
            <v>1.02</v>
          </cell>
          <cell r="E89">
            <v>5.05</v>
          </cell>
        </row>
        <row r="90">
          <cell r="A90">
            <v>48051308</v>
          </cell>
          <cell r="B90" t="str">
            <v>BOMBEO</v>
          </cell>
        </row>
        <row r="91">
          <cell r="A91">
            <v>48051310</v>
          </cell>
          <cell r="B91" t="str">
            <v>AREAS COMUNES</v>
          </cell>
          <cell r="C91">
            <v>0.87</v>
          </cell>
          <cell r="D91">
            <v>0.24</v>
          </cell>
          <cell r="E91">
            <v>1.1100000000000001</v>
          </cell>
        </row>
        <row r="92">
          <cell r="A92">
            <v>480519</v>
          </cell>
          <cell r="B92" t="str">
            <v>INTERESES GARANTIAS OTORGADAS</v>
          </cell>
          <cell r="C92">
            <v>25.22</v>
          </cell>
          <cell r="D92">
            <v>5.66</v>
          </cell>
          <cell r="E92">
            <v>30.88</v>
          </cell>
        </row>
        <row r="93">
          <cell r="A93">
            <v>480590</v>
          </cell>
          <cell r="B93" t="str">
            <v>OTROS INGRESOS FINANCIEROS</v>
          </cell>
          <cell r="C93">
            <v>196.72</v>
          </cell>
          <cell r="D93">
            <v>5.0599999999999996</v>
          </cell>
          <cell r="E93">
            <v>201.77</v>
          </cell>
        </row>
        <row r="94">
          <cell r="A94">
            <v>48059002</v>
          </cell>
          <cell r="B94" t="str">
            <v>SANCION CHEQUES DEVUELTOS</v>
          </cell>
          <cell r="C94">
            <v>1.24</v>
          </cell>
          <cell r="D94">
            <v>0.66</v>
          </cell>
          <cell r="E94">
            <v>1.9</v>
          </cell>
        </row>
        <row r="95">
          <cell r="A95">
            <v>48059004</v>
          </cell>
          <cell r="B95" t="str">
            <v>INTERESES EN CUENTAS POR COBRA</v>
          </cell>
          <cell r="C95">
            <v>14.23</v>
          </cell>
          <cell r="D95">
            <v>4.4000000000000004</v>
          </cell>
          <cell r="E95">
            <v>18.62</v>
          </cell>
        </row>
        <row r="96">
          <cell r="A96">
            <v>48059005</v>
          </cell>
          <cell r="B96" t="str">
            <v>INTERESES EN INVERSIONES FINAN</v>
          </cell>
          <cell r="C96">
            <v>181.25</v>
          </cell>
          <cell r="E96">
            <v>181.25</v>
          </cell>
        </row>
        <row r="97">
          <cell r="A97">
            <v>4810</v>
          </cell>
          <cell r="B97" t="str">
            <v>EXTRAORDINARIOS</v>
          </cell>
          <cell r="C97">
            <v>422.65</v>
          </cell>
          <cell r="D97">
            <v>87.33</v>
          </cell>
          <cell r="E97">
            <v>509.98</v>
          </cell>
        </row>
        <row r="98">
          <cell r="A98">
            <v>481006</v>
          </cell>
          <cell r="B98" t="str">
            <v>ARRENDAMIENTOS</v>
          </cell>
          <cell r="C98">
            <v>109.2</v>
          </cell>
          <cell r="D98">
            <v>27.09</v>
          </cell>
          <cell r="E98">
            <v>136.29</v>
          </cell>
        </row>
        <row r="99">
          <cell r="A99">
            <v>481007</v>
          </cell>
          <cell r="B99" t="str">
            <v>SOBRANTES</v>
          </cell>
        </row>
        <row r="100">
          <cell r="A100">
            <v>481008</v>
          </cell>
          <cell r="B100" t="str">
            <v>RECUPERACIONES</v>
          </cell>
          <cell r="C100">
            <v>3.54</v>
          </cell>
          <cell r="D100">
            <v>1.58</v>
          </cell>
          <cell r="E100">
            <v>5.12</v>
          </cell>
        </row>
        <row r="101">
          <cell r="A101">
            <v>481017</v>
          </cell>
          <cell r="B101" t="str">
            <v>VENTA DE PLIEGOS</v>
          </cell>
          <cell r="C101">
            <v>3.9</v>
          </cell>
          <cell r="D101">
            <v>8.4</v>
          </cell>
          <cell r="E101">
            <v>12.3</v>
          </cell>
        </row>
        <row r="102">
          <cell r="A102">
            <v>481018</v>
          </cell>
          <cell r="B102" t="str">
            <v>SERVICIOS</v>
          </cell>
          <cell r="C102">
            <v>18.59</v>
          </cell>
          <cell r="D102">
            <v>5.91</v>
          </cell>
          <cell r="E102">
            <v>24.5</v>
          </cell>
        </row>
        <row r="103">
          <cell r="A103">
            <v>481038</v>
          </cell>
          <cell r="B103" t="str">
            <v>INDEMNIZACIONES COMPANIAS DE S</v>
          </cell>
          <cell r="C103">
            <v>156.01</v>
          </cell>
          <cell r="E103">
            <v>156.01</v>
          </cell>
        </row>
        <row r="104">
          <cell r="A104">
            <v>481040</v>
          </cell>
          <cell r="B104" t="str">
            <v>VENTA MATERIAL DE RECICLAJE E</v>
          </cell>
          <cell r="C104">
            <v>0.37</v>
          </cell>
          <cell r="D104">
            <v>0.09</v>
          </cell>
          <cell r="E104">
            <v>0.45</v>
          </cell>
        </row>
        <row r="105">
          <cell r="A105">
            <v>481090</v>
          </cell>
          <cell r="B105" t="str">
            <v>OTROS INGRESOS EXTRAORDINARIOS</v>
          </cell>
          <cell r="C105">
            <v>131.04</v>
          </cell>
          <cell r="D105">
            <v>44.25</v>
          </cell>
          <cell r="E105">
            <v>175.29</v>
          </cell>
        </row>
        <row r="106">
          <cell r="A106">
            <v>48109001</v>
          </cell>
          <cell r="B106" t="str">
            <v>MULTAS Y SANCIONES</v>
          </cell>
          <cell r="C106">
            <v>130.41999999999999</v>
          </cell>
          <cell r="D106">
            <v>44.21</v>
          </cell>
          <cell r="E106">
            <v>174.63</v>
          </cell>
        </row>
        <row r="107">
          <cell r="A107">
            <v>48109003</v>
          </cell>
          <cell r="B107" t="str">
            <v>APROVECHAMIENTOS</v>
          </cell>
          <cell r="C107">
            <v>0.62</v>
          </cell>
          <cell r="D107">
            <v>0.04</v>
          </cell>
          <cell r="E107">
            <v>0.66</v>
          </cell>
        </row>
        <row r="108">
          <cell r="A108">
            <v>4815</v>
          </cell>
          <cell r="B108" t="str">
            <v>AJUSTE DE EJERCICIOS ANTERIORE</v>
          </cell>
          <cell r="C108">
            <v>452.63</v>
          </cell>
          <cell r="D108">
            <v>-511.39</v>
          </cell>
          <cell r="E108">
            <v>-58.76</v>
          </cell>
        </row>
        <row r="109">
          <cell r="A109">
            <v>481520</v>
          </cell>
          <cell r="B109" t="str">
            <v>SERVICIO DE ENERGIA</v>
          </cell>
          <cell r="D109">
            <v>-58.76</v>
          </cell>
          <cell r="E109">
            <v>-58.76</v>
          </cell>
        </row>
        <row r="110">
          <cell r="A110">
            <v>481538</v>
          </cell>
          <cell r="B110" t="str">
            <v>EXTRAORDINARIOS</v>
          </cell>
          <cell r="C110">
            <v>452.63</v>
          </cell>
          <cell r="D110">
            <v>-452.63</v>
          </cell>
        </row>
        <row r="111">
          <cell r="A111">
            <v>49</v>
          </cell>
          <cell r="B111" t="str">
            <v>AJUSTES POR INFLACION</v>
          </cell>
        </row>
        <row r="112">
          <cell r="A112">
            <v>4905</v>
          </cell>
          <cell r="B112" t="str">
            <v>CORRECCION MONETARIA</v>
          </cell>
        </row>
        <row r="113">
          <cell r="A113">
            <v>490509</v>
          </cell>
          <cell r="B113" t="str">
            <v>PROPIEDADES, PLANTA Y EQUIPO</v>
          </cell>
        </row>
        <row r="114">
          <cell r="A114">
            <v>490512</v>
          </cell>
          <cell r="B114" t="str">
            <v>PATRIMONIO  (DB)</v>
          </cell>
        </row>
        <row r="117">
          <cell r="A117">
            <v>5</v>
          </cell>
          <cell r="B117" t="str">
            <v>GASTOS</v>
          </cell>
          <cell r="C117">
            <v>-1844.32</v>
          </cell>
          <cell r="D117">
            <v>-567.22</v>
          </cell>
          <cell r="E117">
            <v>-2411.54</v>
          </cell>
        </row>
        <row r="118">
          <cell r="A118">
            <v>51</v>
          </cell>
          <cell r="B118" t="str">
            <v>ADMINISTRACION</v>
          </cell>
          <cell r="C118">
            <v>-1499.85</v>
          </cell>
          <cell r="D118">
            <v>-455.02</v>
          </cell>
          <cell r="E118">
            <v>-1954.86</v>
          </cell>
        </row>
        <row r="119">
          <cell r="A119">
            <v>5101</v>
          </cell>
          <cell r="B119" t="str">
            <v>SUELDOS Y SALARIOS</v>
          </cell>
          <cell r="C119">
            <v>-706.48</v>
          </cell>
          <cell r="D119">
            <v>-171.25</v>
          </cell>
          <cell r="E119">
            <v>-877.73</v>
          </cell>
        </row>
        <row r="120">
          <cell r="A120">
            <v>510101</v>
          </cell>
          <cell r="B120" t="str">
            <v>SUELDOS DEL PERSONAL</v>
          </cell>
          <cell r="C120">
            <v>-197.73</v>
          </cell>
          <cell r="D120">
            <v>-44.98</v>
          </cell>
          <cell r="E120">
            <v>-242.71</v>
          </cell>
        </row>
        <row r="121">
          <cell r="A121">
            <v>510103</v>
          </cell>
          <cell r="B121" t="str">
            <v>HORAS EXTRAS Y FESTIVOS</v>
          </cell>
          <cell r="C121">
            <v>-14.35</v>
          </cell>
          <cell r="D121">
            <v>-2.25</v>
          </cell>
          <cell r="E121">
            <v>-16.600000000000001</v>
          </cell>
        </row>
        <row r="122">
          <cell r="A122">
            <v>510109</v>
          </cell>
          <cell r="B122" t="str">
            <v>HONORARIOS</v>
          </cell>
          <cell r="C122">
            <v>-62.74</v>
          </cell>
          <cell r="D122">
            <v>-9.4700000000000006</v>
          </cell>
          <cell r="E122">
            <v>-72.209999999999994</v>
          </cell>
        </row>
        <row r="123">
          <cell r="A123">
            <v>510112</v>
          </cell>
          <cell r="B123" t="str">
            <v>PRIMA ESPECIAL DE SERVICIOS</v>
          </cell>
          <cell r="C123">
            <v>-86.79</v>
          </cell>
          <cell r="D123">
            <v>-21.5</v>
          </cell>
          <cell r="E123">
            <v>-108.29</v>
          </cell>
        </row>
        <row r="124">
          <cell r="A124">
            <v>51011202</v>
          </cell>
          <cell r="B124" t="str">
            <v>CONVENCIONAL</v>
          </cell>
          <cell r="C124">
            <v>-86.79</v>
          </cell>
          <cell r="D124">
            <v>-21.5</v>
          </cell>
          <cell r="E124">
            <v>-108.29</v>
          </cell>
        </row>
        <row r="125">
          <cell r="A125">
            <v>510113</v>
          </cell>
          <cell r="B125" t="str">
            <v>PRIMA DE VACACIONES</v>
          </cell>
          <cell r="C125">
            <v>-16.96</v>
          </cell>
          <cell r="D125">
            <v>-4.17</v>
          </cell>
          <cell r="E125">
            <v>-21.12</v>
          </cell>
        </row>
        <row r="126">
          <cell r="A126">
            <v>51011301</v>
          </cell>
          <cell r="B126" t="str">
            <v>LEGAL NO CONVENCIONAL</v>
          </cell>
          <cell r="C126">
            <v>-4.28</v>
          </cell>
          <cell r="E126">
            <v>-4.28</v>
          </cell>
        </row>
        <row r="127">
          <cell r="A127">
            <v>51011302</v>
          </cell>
          <cell r="B127" t="str">
            <v>CONVENCIONAL</v>
          </cell>
          <cell r="C127">
            <v>-12.67</v>
          </cell>
          <cell r="D127">
            <v>-4.17</v>
          </cell>
          <cell r="E127">
            <v>-16.84</v>
          </cell>
        </row>
        <row r="128">
          <cell r="A128">
            <v>510117</v>
          </cell>
          <cell r="B128" t="str">
            <v>VACACIONES</v>
          </cell>
          <cell r="C128">
            <v>-9.0399999999999991</v>
          </cell>
          <cell r="D128">
            <v>-2.2200000000000002</v>
          </cell>
          <cell r="E128">
            <v>-11.26</v>
          </cell>
        </row>
        <row r="129">
          <cell r="A129">
            <v>510119</v>
          </cell>
          <cell r="B129" t="str">
            <v>BONIFICACION</v>
          </cell>
        </row>
        <row r="130">
          <cell r="A130">
            <v>510123</v>
          </cell>
          <cell r="B130" t="str">
            <v>AUXILIO DE TRANSPORTE</v>
          </cell>
          <cell r="C130">
            <v>-7.53</v>
          </cell>
          <cell r="D130">
            <v>-1.88</v>
          </cell>
          <cell r="E130">
            <v>-9.42</v>
          </cell>
        </row>
        <row r="131">
          <cell r="A131">
            <v>510124</v>
          </cell>
          <cell r="B131" t="str">
            <v>CESANTIAS</v>
          </cell>
          <cell r="C131">
            <v>-33.93</v>
          </cell>
          <cell r="D131">
            <v>-8.3800000000000008</v>
          </cell>
          <cell r="E131">
            <v>-42.3</v>
          </cell>
        </row>
        <row r="132">
          <cell r="A132">
            <v>51012402</v>
          </cell>
          <cell r="B132" t="str">
            <v>CONVENCIONAL</v>
          </cell>
          <cell r="C132">
            <v>-33.93</v>
          </cell>
          <cell r="D132">
            <v>-8.3800000000000008</v>
          </cell>
          <cell r="E132">
            <v>-42.3</v>
          </cell>
        </row>
        <row r="133">
          <cell r="A133">
            <v>510125</v>
          </cell>
          <cell r="B133" t="str">
            <v>INTERESES A LAS CESANTIAS</v>
          </cell>
          <cell r="C133">
            <v>-10.98</v>
          </cell>
          <cell r="D133">
            <v>-2.69</v>
          </cell>
          <cell r="E133">
            <v>-13.67</v>
          </cell>
        </row>
        <row r="134">
          <cell r="A134">
            <v>510130</v>
          </cell>
          <cell r="B134" t="str">
            <v>CAPACITACION, BIENEST.SOCIAL Y</v>
          </cell>
          <cell r="C134">
            <v>-7.59</v>
          </cell>
          <cell r="D134">
            <v>-3.06</v>
          </cell>
          <cell r="E134">
            <v>-10.65</v>
          </cell>
        </row>
        <row r="135">
          <cell r="A135">
            <v>510131</v>
          </cell>
          <cell r="B135" t="str">
            <v>DOTACIONES Y SUMINISTRO A TRAB</v>
          </cell>
          <cell r="C135">
            <v>-5.18</v>
          </cell>
          <cell r="D135">
            <v>-0.25</v>
          </cell>
          <cell r="E135">
            <v>-5.43</v>
          </cell>
        </row>
        <row r="136">
          <cell r="A136">
            <v>510133</v>
          </cell>
          <cell r="B136" t="str">
            <v>GASTOS DEPORTIVOS Y DE RECREAC</v>
          </cell>
          <cell r="C136">
            <v>-1.24</v>
          </cell>
          <cell r="D136">
            <v>-0.94</v>
          </cell>
          <cell r="E136">
            <v>-2.1800000000000002</v>
          </cell>
        </row>
        <row r="137">
          <cell r="A137">
            <v>510145</v>
          </cell>
          <cell r="B137" t="str">
            <v>SALARIO INTEGRAL</v>
          </cell>
          <cell r="C137">
            <v>-130.93</v>
          </cell>
          <cell r="D137">
            <v>-37.21</v>
          </cell>
          <cell r="E137">
            <v>-168.14</v>
          </cell>
        </row>
        <row r="138">
          <cell r="A138">
            <v>510146</v>
          </cell>
          <cell r="B138" t="str">
            <v>CONTRATOS DE PERSONAL TEMPORAL</v>
          </cell>
          <cell r="C138">
            <v>-68.12</v>
          </cell>
          <cell r="D138">
            <v>-16.95</v>
          </cell>
          <cell r="E138">
            <v>-85.06</v>
          </cell>
        </row>
        <row r="139">
          <cell r="A139">
            <v>510147</v>
          </cell>
          <cell r="B139" t="str">
            <v>VIATICOS</v>
          </cell>
          <cell r="C139">
            <v>-10.19</v>
          </cell>
          <cell r="E139">
            <v>-10.19</v>
          </cell>
        </row>
        <row r="140">
          <cell r="A140">
            <v>510148</v>
          </cell>
          <cell r="B140" t="str">
            <v>GASTOS DE VIAJE</v>
          </cell>
          <cell r="C140">
            <v>-12.89</v>
          </cell>
          <cell r="D140">
            <v>-6.02</v>
          </cell>
          <cell r="E140">
            <v>-18.91</v>
          </cell>
        </row>
        <row r="141">
          <cell r="A141">
            <v>51014801</v>
          </cell>
          <cell r="B141" t="str">
            <v>PASAJES AEREOS</v>
          </cell>
          <cell r="C141">
            <v>-11.45</v>
          </cell>
          <cell r="D141">
            <v>-4.76</v>
          </cell>
          <cell r="E141">
            <v>-16.21</v>
          </cell>
        </row>
        <row r="142">
          <cell r="A142">
            <v>51014802</v>
          </cell>
          <cell r="B142" t="str">
            <v>PEAJES</v>
          </cell>
          <cell r="C142">
            <v>-0.56999999999999995</v>
          </cell>
          <cell r="D142">
            <v>-0.11</v>
          </cell>
          <cell r="E142">
            <v>-0.68</v>
          </cell>
        </row>
        <row r="143">
          <cell r="A143">
            <v>51014803</v>
          </cell>
          <cell r="B143" t="str">
            <v>PASAJES TERRESTRES</v>
          </cell>
          <cell r="C143">
            <v>-0.61</v>
          </cell>
          <cell r="D143">
            <v>-0.25</v>
          </cell>
          <cell r="E143">
            <v>-0.86</v>
          </cell>
        </row>
        <row r="144">
          <cell r="A144">
            <v>51014804</v>
          </cell>
          <cell r="B144" t="str">
            <v>RESTAURANTE</v>
          </cell>
          <cell r="C144">
            <v>-0.25</v>
          </cell>
          <cell r="D144">
            <v>-0.91</v>
          </cell>
          <cell r="E144">
            <v>-1.1599999999999999</v>
          </cell>
        </row>
        <row r="145">
          <cell r="A145">
            <v>510160</v>
          </cell>
          <cell r="B145" t="str">
            <v>SUBSIDIO DE ALIMENTACION</v>
          </cell>
          <cell r="C145">
            <v>-0.5</v>
          </cell>
          <cell r="D145">
            <v>-0.18</v>
          </cell>
          <cell r="E145">
            <v>-0.67</v>
          </cell>
        </row>
        <row r="146">
          <cell r="A146">
            <v>510190</v>
          </cell>
          <cell r="B146" t="str">
            <v>OTROS SUELDOS Y SALARIOS</v>
          </cell>
          <cell r="C146">
            <v>-29.81</v>
          </cell>
          <cell r="D146">
            <v>-9.11</v>
          </cell>
          <cell r="E146">
            <v>-38.92</v>
          </cell>
        </row>
        <row r="147">
          <cell r="A147">
            <v>51019001</v>
          </cell>
          <cell r="B147" t="str">
            <v>PRIMA DE ANTIGUEDAD</v>
          </cell>
          <cell r="C147">
            <v>-5.92</v>
          </cell>
          <cell r="E147">
            <v>-5.92</v>
          </cell>
        </row>
        <row r="148">
          <cell r="A148">
            <v>51019002</v>
          </cell>
          <cell r="B148" t="str">
            <v>AUXILIO POR MATERNIDAD</v>
          </cell>
        </row>
        <row r="149">
          <cell r="A149">
            <v>51019003</v>
          </cell>
          <cell r="B149" t="str">
            <v>AUXILIO POR ANTEOJOS</v>
          </cell>
          <cell r="C149">
            <v>-0.7</v>
          </cell>
          <cell r="D149">
            <v>-0.2</v>
          </cell>
          <cell r="E149">
            <v>-0.9</v>
          </cell>
        </row>
        <row r="150">
          <cell r="A150">
            <v>51019004</v>
          </cell>
          <cell r="B150" t="str">
            <v>AUXILIO POR EDUCACION</v>
          </cell>
          <cell r="C150">
            <v>-1.1200000000000001</v>
          </cell>
          <cell r="E150">
            <v>-1.1200000000000001</v>
          </cell>
        </row>
        <row r="151">
          <cell r="A151">
            <v>51019005</v>
          </cell>
          <cell r="B151" t="str">
            <v>BECAS</v>
          </cell>
          <cell r="C151">
            <v>-0.11</v>
          </cell>
          <cell r="E151">
            <v>-0.11</v>
          </cell>
        </row>
        <row r="152">
          <cell r="A152">
            <v>51019006</v>
          </cell>
          <cell r="B152" t="str">
            <v>AUXILIO DE RODAMIENTO</v>
          </cell>
          <cell r="C152">
            <v>-3.13</v>
          </cell>
          <cell r="D152">
            <v>-0.7</v>
          </cell>
          <cell r="E152">
            <v>-3.84</v>
          </cell>
        </row>
        <row r="153">
          <cell r="A153">
            <v>51019007</v>
          </cell>
          <cell r="B153" t="str">
            <v>OTROS GASTOS RELATIVOS AL PERS</v>
          </cell>
          <cell r="C153">
            <v>-11.69</v>
          </cell>
          <cell r="D153">
            <v>-6.28</v>
          </cell>
          <cell r="E153">
            <v>-17.98</v>
          </cell>
        </row>
        <row r="154">
          <cell r="A154">
            <v>51019008</v>
          </cell>
          <cell r="B154" t="str">
            <v>PRIMA DE JUBILACION</v>
          </cell>
          <cell r="C154">
            <v>-0.28999999999999998</v>
          </cell>
          <cell r="E154">
            <v>-0.28999999999999998</v>
          </cell>
        </row>
        <row r="155">
          <cell r="A155">
            <v>51019010</v>
          </cell>
          <cell r="B155" t="str">
            <v>OTROS AUXILIOS</v>
          </cell>
          <cell r="C155">
            <v>-0.16</v>
          </cell>
          <cell r="E155">
            <v>-0.16</v>
          </cell>
        </row>
        <row r="156">
          <cell r="A156">
            <v>51019011</v>
          </cell>
          <cell r="B156" t="str">
            <v>APOYO APRENDICES SENA</v>
          </cell>
          <cell r="C156">
            <v>-6.69</v>
          </cell>
          <cell r="D156">
            <v>-1.92</v>
          </cell>
          <cell r="E156">
            <v>-8.6199999999999992</v>
          </cell>
        </row>
        <row r="157">
          <cell r="A157">
            <v>5102</v>
          </cell>
          <cell r="B157" t="str">
            <v>CONTRIBUCIONES IMPUTADAS</v>
          </cell>
          <cell r="C157">
            <v>-234.02</v>
          </cell>
          <cell r="D157">
            <v>-58.24</v>
          </cell>
          <cell r="E157">
            <v>-292.26</v>
          </cell>
        </row>
        <row r="158">
          <cell r="A158">
            <v>510203</v>
          </cell>
          <cell r="B158" t="str">
            <v>INDEMNIZACIONES</v>
          </cell>
          <cell r="C158">
            <v>-0.79</v>
          </cell>
          <cell r="E158">
            <v>-0.79</v>
          </cell>
        </row>
        <row r="159">
          <cell r="A159">
            <v>510204</v>
          </cell>
          <cell r="B159" t="str">
            <v>GASTOS MEDICOS Y DE DROGA</v>
          </cell>
          <cell r="C159">
            <v>-1.22</v>
          </cell>
          <cell r="D159">
            <v>-0.1</v>
          </cell>
          <cell r="E159">
            <v>-1.32</v>
          </cell>
        </row>
        <row r="160">
          <cell r="A160">
            <v>510205</v>
          </cell>
          <cell r="B160" t="str">
            <v>AUXILIOS Y SERVICIOS FUNERARIO</v>
          </cell>
          <cell r="D160">
            <v>-0.15</v>
          </cell>
          <cell r="E160">
            <v>-0.15</v>
          </cell>
        </row>
        <row r="161">
          <cell r="A161">
            <v>510206</v>
          </cell>
          <cell r="B161" t="str">
            <v>PENSIONES DE JUBILACION</v>
          </cell>
          <cell r="C161">
            <v>-232.01</v>
          </cell>
          <cell r="D161">
            <v>-57.99</v>
          </cell>
          <cell r="E161">
            <v>-290</v>
          </cell>
        </row>
        <row r="162">
          <cell r="A162">
            <v>5103</v>
          </cell>
          <cell r="B162" t="str">
            <v>CONTRIBUCIONES EFECTIVAS</v>
          </cell>
          <cell r="C162">
            <v>-96.24</v>
          </cell>
          <cell r="D162">
            <v>-18.850000000000001</v>
          </cell>
          <cell r="E162">
            <v>-115.09</v>
          </cell>
        </row>
        <row r="163">
          <cell r="A163">
            <v>510301</v>
          </cell>
          <cell r="B163" t="str">
            <v>SEGUROS DE VIDA</v>
          </cell>
          <cell r="C163">
            <v>-3.48</v>
          </cell>
          <cell r="E163">
            <v>-3.48</v>
          </cell>
        </row>
        <row r="164">
          <cell r="A164">
            <v>510302</v>
          </cell>
          <cell r="B164" t="str">
            <v>APORTES A CAJAS DE COMPENSACIO</v>
          </cell>
          <cell r="C164">
            <v>-13.17</v>
          </cell>
          <cell r="D164">
            <v>-3.24</v>
          </cell>
          <cell r="E164">
            <v>-16.41</v>
          </cell>
        </row>
        <row r="165">
          <cell r="A165">
            <v>510303</v>
          </cell>
          <cell r="B165" t="str">
            <v>COTIZACIONES A SEGURIDAD SOCIA</v>
          </cell>
          <cell r="C165">
            <v>-30.52</v>
          </cell>
          <cell r="D165">
            <v>-6.48</v>
          </cell>
          <cell r="E165">
            <v>-37</v>
          </cell>
        </row>
        <row r="166">
          <cell r="A166">
            <v>510304</v>
          </cell>
          <cell r="B166" t="str">
            <v>APORTES SINDICALES</v>
          </cell>
          <cell r="C166">
            <v>-2.48</v>
          </cell>
          <cell r="E166">
            <v>-2.48</v>
          </cell>
        </row>
        <row r="167">
          <cell r="A167">
            <v>510305</v>
          </cell>
          <cell r="B167" t="str">
            <v>COTIZACIONES A RIESGOS PROFESI</v>
          </cell>
          <cell r="C167">
            <v>-2.5299999999999998</v>
          </cell>
          <cell r="D167">
            <v>-0.73</v>
          </cell>
          <cell r="E167">
            <v>-3.27</v>
          </cell>
        </row>
        <row r="168">
          <cell r="A168">
            <v>510306</v>
          </cell>
          <cell r="B168" t="str">
            <v>COTIZAC. ENTID. ADMNSTR.REG.PR</v>
          </cell>
          <cell r="C168">
            <v>-21.08</v>
          </cell>
          <cell r="D168">
            <v>-2.87</v>
          </cell>
          <cell r="E168">
            <v>-23.95</v>
          </cell>
        </row>
        <row r="169">
          <cell r="A169">
            <v>510307</v>
          </cell>
          <cell r="B169" t="str">
            <v>COTIZAC. ENTID. ADMNSTR.REG.AH</v>
          </cell>
          <cell r="C169">
            <v>-22.98</v>
          </cell>
          <cell r="D169">
            <v>-5.52</v>
          </cell>
          <cell r="E169">
            <v>-28.5</v>
          </cell>
        </row>
        <row r="170">
          <cell r="A170">
            <v>5104</v>
          </cell>
          <cell r="B170" t="str">
            <v>APORTES SOBRE LA NOMINA</v>
          </cell>
          <cell r="C170">
            <v>-16.46</v>
          </cell>
          <cell r="D170">
            <v>-4.05</v>
          </cell>
          <cell r="E170">
            <v>-20.51</v>
          </cell>
        </row>
        <row r="171">
          <cell r="A171">
            <v>510401</v>
          </cell>
          <cell r="B171" t="str">
            <v>APORTES AL ICBF</v>
          </cell>
          <cell r="C171">
            <v>-9.8800000000000008</v>
          </cell>
          <cell r="D171">
            <v>-2.4300000000000002</v>
          </cell>
          <cell r="E171">
            <v>-12.31</v>
          </cell>
        </row>
        <row r="172">
          <cell r="A172">
            <v>510402</v>
          </cell>
          <cell r="B172" t="str">
            <v>APORTES AL SENA</v>
          </cell>
          <cell r="C172">
            <v>-6.58</v>
          </cell>
          <cell r="D172">
            <v>-1.62</v>
          </cell>
          <cell r="E172">
            <v>-8.1999999999999993</v>
          </cell>
        </row>
        <row r="173">
          <cell r="A173">
            <v>5111</v>
          </cell>
          <cell r="B173" t="str">
            <v>GENERALES</v>
          </cell>
          <cell r="C173">
            <v>-351.23</v>
          </cell>
          <cell r="D173">
            <v>-98.99</v>
          </cell>
          <cell r="E173">
            <v>-450.22</v>
          </cell>
        </row>
        <row r="174">
          <cell r="A174">
            <v>511111</v>
          </cell>
          <cell r="B174" t="str">
            <v>COMISIONES, HONORARIOS Y SERVI</v>
          </cell>
          <cell r="C174">
            <v>-73.66</v>
          </cell>
          <cell r="D174">
            <v>-17.88</v>
          </cell>
          <cell r="E174">
            <v>-91.54</v>
          </cell>
        </row>
        <row r="175">
          <cell r="A175">
            <v>51111102</v>
          </cell>
          <cell r="B175" t="str">
            <v>HONORARIOS</v>
          </cell>
          <cell r="C175">
            <v>-70.59</v>
          </cell>
          <cell r="D175">
            <v>-17.88</v>
          </cell>
          <cell r="E175">
            <v>-88.46</v>
          </cell>
        </row>
        <row r="176">
          <cell r="A176">
            <v>51111103</v>
          </cell>
          <cell r="B176" t="str">
            <v>SERVICIOS</v>
          </cell>
          <cell r="C176">
            <v>-3.08</v>
          </cell>
          <cell r="E176">
            <v>-3.08</v>
          </cell>
        </row>
        <row r="177">
          <cell r="A177">
            <v>511112</v>
          </cell>
          <cell r="B177" t="str">
            <v>OBRAS Y MEJORAS EN PROPIEDAD A</v>
          </cell>
          <cell r="C177">
            <v>-9.73</v>
          </cell>
          <cell r="D177">
            <v>-1.4</v>
          </cell>
          <cell r="E177">
            <v>-11.12</v>
          </cell>
        </row>
        <row r="178">
          <cell r="A178">
            <v>511113</v>
          </cell>
          <cell r="B178" t="str">
            <v>VIGILANCIA Y SEGURIDAD</v>
          </cell>
          <cell r="C178">
            <v>-38.57</v>
          </cell>
          <cell r="D178">
            <v>-13.89</v>
          </cell>
          <cell r="E178">
            <v>-52.46</v>
          </cell>
        </row>
        <row r="179">
          <cell r="A179">
            <v>511114</v>
          </cell>
          <cell r="B179" t="str">
            <v>MATERIALES Y SUMINISTROS</v>
          </cell>
          <cell r="C179">
            <v>-21.28</v>
          </cell>
          <cell r="D179">
            <v>-7.95</v>
          </cell>
          <cell r="E179">
            <v>-29.23</v>
          </cell>
        </row>
        <row r="180">
          <cell r="A180">
            <v>51111401</v>
          </cell>
          <cell r="B180" t="str">
            <v>PAPELERIA Y UTILES DE ESCRITOR</v>
          </cell>
          <cell r="C180">
            <v>-18.04</v>
          </cell>
          <cell r="D180">
            <v>-6.7</v>
          </cell>
          <cell r="E180">
            <v>-24.74</v>
          </cell>
        </row>
        <row r="181">
          <cell r="A181">
            <v>51111402</v>
          </cell>
          <cell r="B181" t="str">
            <v>MATERIALES VARIOS</v>
          </cell>
          <cell r="C181">
            <v>-2.65</v>
          </cell>
          <cell r="E181">
            <v>-2.65</v>
          </cell>
        </row>
        <row r="182">
          <cell r="A182">
            <v>51111403</v>
          </cell>
          <cell r="B182" t="str">
            <v>MATERIAL ELECTRICO</v>
          </cell>
          <cell r="C182">
            <v>-0.6</v>
          </cell>
          <cell r="D182">
            <v>-1.26</v>
          </cell>
          <cell r="E182">
            <v>-1.85</v>
          </cell>
        </row>
        <row r="183">
          <cell r="A183">
            <v>511115</v>
          </cell>
          <cell r="B183" t="str">
            <v>MANTENIMIENTO</v>
          </cell>
          <cell r="C183">
            <v>-6.91</v>
          </cell>
          <cell r="D183">
            <v>-8.2200000000000006</v>
          </cell>
          <cell r="E183">
            <v>-15.14</v>
          </cell>
        </row>
        <row r="184">
          <cell r="A184">
            <v>51111501</v>
          </cell>
          <cell r="B184" t="str">
            <v>CONSTRUCCIONES Y EDIFICACIONES</v>
          </cell>
          <cell r="C184">
            <v>-1.1000000000000001</v>
          </cell>
          <cell r="D184">
            <v>-0.34</v>
          </cell>
          <cell r="E184">
            <v>-1.45</v>
          </cell>
        </row>
        <row r="185">
          <cell r="A185">
            <v>51111502</v>
          </cell>
          <cell r="B185" t="str">
            <v>RECARGUE Y MANTENIMIENTO DE EX</v>
          </cell>
          <cell r="C185">
            <v>-0.01</v>
          </cell>
          <cell r="E185">
            <v>-0.01</v>
          </cell>
        </row>
        <row r="186">
          <cell r="A186">
            <v>51111503</v>
          </cell>
          <cell r="B186" t="str">
            <v>MAQUINARIA Y EQUIPO</v>
          </cell>
          <cell r="C186">
            <v>-0.96</v>
          </cell>
          <cell r="D186">
            <v>-0.21</v>
          </cell>
          <cell r="E186">
            <v>-1.17</v>
          </cell>
        </row>
        <row r="187">
          <cell r="A187">
            <v>51111504</v>
          </cell>
          <cell r="B187" t="str">
            <v>EQUIPO DE OFICINA, MUEBLES Y E</v>
          </cell>
          <cell r="C187">
            <v>-0.4</v>
          </cell>
          <cell r="D187">
            <v>-6.37</v>
          </cell>
          <cell r="E187">
            <v>-6.77</v>
          </cell>
        </row>
        <row r="188">
          <cell r="A188">
            <v>51111505</v>
          </cell>
          <cell r="B188" t="str">
            <v>EQUIPO DE COMPUTACION Y COMUNI</v>
          </cell>
          <cell r="C188">
            <v>-4.43</v>
          </cell>
          <cell r="D188">
            <v>-1.31</v>
          </cell>
          <cell r="E188">
            <v>-5.74</v>
          </cell>
        </row>
        <row r="189">
          <cell r="A189">
            <v>511116</v>
          </cell>
          <cell r="B189" t="str">
            <v>REPARACIONES</v>
          </cell>
          <cell r="C189">
            <v>-5.44</v>
          </cell>
          <cell r="D189">
            <v>-0.75</v>
          </cell>
          <cell r="E189">
            <v>-6.19</v>
          </cell>
        </row>
        <row r="190">
          <cell r="A190">
            <v>51111601</v>
          </cell>
          <cell r="B190" t="str">
            <v>CONSTRUCCIONES Y EDIFICACIONES</v>
          </cell>
          <cell r="C190">
            <v>-3.07</v>
          </cell>
          <cell r="E190">
            <v>-3.07</v>
          </cell>
        </row>
        <row r="191">
          <cell r="A191">
            <v>51111602</v>
          </cell>
          <cell r="B191" t="str">
            <v>RECARGUE Y MANTENIMIENTO DE EX</v>
          </cell>
          <cell r="C191">
            <v>-0.35</v>
          </cell>
          <cell r="E191">
            <v>-0.35</v>
          </cell>
        </row>
        <row r="192">
          <cell r="A192">
            <v>51111603</v>
          </cell>
          <cell r="B192" t="str">
            <v>MAQUINARIA Y EQUIPO</v>
          </cell>
          <cell r="C192">
            <v>-7.0000000000000007E-2</v>
          </cell>
          <cell r="D192">
            <v>-0.1</v>
          </cell>
          <cell r="E192">
            <v>-0.17</v>
          </cell>
        </row>
        <row r="193">
          <cell r="A193">
            <v>51111604</v>
          </cell>
          <cell r="B193" t="str">
            <v>EQUIPO DE OFICINA, MUEBLES Y E</v>
          </cell>
          <cell r="C193">
            <v>-0.16</v>
          </cell>
          <cell r="D193">
            <v>-0.55000000000000004</v>
          </cell>
          <cell r="E193">
            <v>-0.72</v>
          </cell>
        </row>
        <row r="194">
          <cell r="A194">
            <v>51111605</v>
          </cell>
          <cell r="B194" t="str">
            <v>EQUIPO DE COMPUTACION Y COMUNI</v>
          </cell>
          <cell r="C194">
            <v>-1.39</v>
          </cell>
          <cell r="D194">
            <v>-0.08</v>
          </cell>
          <cell r="E194">
            <v>-1.47</v>
          </cell>
        </row>
        <row r="195">
          <cell r="A195">
            <v>51111606</v>
          </cell>
          <cell r="B195" t="str">
            <v>EQUIPO DE TRANSPORTE</v>
          </cell>
          <cell r="C195">
            <v>-0.39</v>
          </cell>
          <cell r="D195">
            <v>-0.01</v>
          </cell>
          <cell r="E195">
            <v>-0.4</v>
          </cell>
        </row>
        <row r="196">
          <cell r="A196">
            <v>511117</v>
          </cell>
          <cell r="B196" t="str">
            <v>SERVICIOS PUBLICOS</v>
          </cell>
          <cell r="C196">
            <v>-41.12</v>
          </cell>
          <cell r="D196">
            <v>-11.67</v>
          </cell>
          <cell r="E196">
            <v>-52.79</v>
          </cell>
        </row>
        <row r="197">
          <cell r="A197">
            <v>51111701</v>
          </cell>
          <cell r="B197" t="str">
            <v>ACUEDUCTO</v>
          </cell>
          <cell r="C197">
            <v>-0.43</v>
          </cell>
          <cell r="D197">
            <v>-0.18</v>
          </cell>
          <cell r="E197">
            <v>-0.6</v>
          </cell>
        </row>
        <row r="198">
          <cell r="A198">
            <v>51111702</v>
          </cell>
          <cell r="B198" t="str">
            <v>ALCANTARILLADO</v>
          </cell>
          <cell r="C198">
            <v>-0.21</v>
          </cell>
          <cell r="D198">
            <v>-0.1</v>
          </cell>
          <cell r="E198">
            <v>-0.31</v>
          </cell>
        </row>
        <row r="199">
          <cell r="A199">
            <v>51111703</v>
          </cell>
          <cell r="B199" t="str">
            <v>ASEO</v>
          </cell>
          <cell r="C199">
            <v>-0.45</v>
          </cell>
          <cell r="D199">
            <v>-0.1</v>
          </cell>
          <cell r="E199">
            <v>-0.55000000000000004</v>
          </cell>
        </row>
        <row r="200">
          <cell r="A200">
            <v>51111704</v>
          </cell>
          <cell r="B200" t="str">
            <v>ENERGIA Y ALUMBRADO</v>
          </cell>
          <cell r="C200">
            <v>-9.0500000000000007</v>
          </cell>
          <cell r="D200">
            <v>-2.5299999999999998</v>
          </cell>
          <cell r="E200">
            <v>-11.58</v>
          </cell>
        </row>
        <row r="201">
          <cell r="A201">
            <v>51111705</v>
          </cell>
          <cell r="B201" t="str">
            <v>TELEFONO</v>
          </cell>
          <cell r="C201">
            <v>-13.69</v>
          </cell>
          <cell r="D201">
            <v>-3.34</v>
          </cell>
          <cell r="E201">
            <v>-17.03</v>
          </cell>
        </row>
        <row r="202">
          <cell r="A202">
            <v>51111706</v>
          </cell>
          <cell r="B202" t="str">
            <v>TELEFONIA CELULAR Y DIRECTOS</v>
          </cell>
          <cell r="C202">
            <v>-17.29</v>
          </cell>
          <cell r="D202">
            <v>-5.43</v>
          </cell>
          <cell r="E202">
            <v>-22.71</v>
          </cell>
        </row>
        <row r="203">
          <cell r="A203">
            <v>511118</v>
          </cell>
          <cell r="B203" t="str">
            <v>ARRENDAMIENTOS</v>
          </cell>
          <cell r="C203">
            <v>-67.489999999999995</v>
          </cell>
          <cell r="D203">
            <v>-19.61</v>
          </cell>
          <cell r="E203">
            <v>-87.1</v>
          </cell>
        </row>
        <row r="204">
          <cell r="A204">
            <v>51111801</v>
          </cell>
          <cell r="B204" t="str">
            <v>ARRENDAM.-CONSTRUCC Y EDIFICAC</v>
          </cell>
          <cell r="C204">
            <v>-49.07</v>
          </cell>
          <cell r="D204">
            <v>-14.97</v>
          </cell>
          <cell r="E204">
            <v>-64.05</v>
          </cell>
        </row>
        <row r="205">
          <cell r="A205">
            <v>51111802</v>
          </cell>
          <cell r="B205" t="str">
            <v>ARRENDAM.-MAQUINARIA Y EQUIPO</v>
          </cell>
          <cell r="C205">
            <v>-0.46</v>
          </cell>
          <cell r="E205">
            <v>-0.46</v>
          </cell>
        </row>
        <row r="206">
          <cell r="A206">
            <v>51111803</v>
          </cell>
          <cell r="B206" t="str">
            <v>ARRENDAM.-EQUIPO DE OFICINA</v>
          </cell>
          <cell r="C206">
            <v>-2.72</v>
          </cell>
          <cell r="D206">
            <v>-0.84</v>
          </cell>
          <cell r="E206">
            <v>-3.56</v>
          </cell>
        </row>
        <row r="207">
          <cell r="A207">
            <v>51111804</v>
          </cell>
          <cell r="B207" t="str">
            <v>ARRENDAM.-EQUIPO DE COMPUTAC.Y</v>
          </cell>
          <cell r="C207">
            <v>-15.07</v>
          </cell>
          <cell r="D207">
            <v>-3.8</v>
          </cell>
          <cell r="E207">
            <v>-18.87</v>
          </cell>
        </row>
        <row r="208">
          <cell r="A208">
            <v>51111805</v>
          </cell>
          <cell r="B208" t="str">
            <v>ARRENDAM.-EQUIPO DE TRANSPORTE</v>
          </cell>
          <cell r="C208">
            <v>-0.16</v>
          </cell>
          <cell r="E208">
            <v>-0.16</v>
          </cell>
        </row>
        <row r="209">
          <cell r="A209">
            <v>511119</v>
          </cell>
          <cell r="B209" t="str">
            <v>VIATICOS Y GASTOS DE VIAJE</v>
          </cell>
          <cell r="C209">
            <v>-8.81</v>
          </cell>
          <cell r="D209">
            <v>-1.47</v>
          </cell>
          <cell r="E209">
            <v>-10.28</v>
          </cell>
        </row>
        <row r="210">
          <cell r="A210">
            <v>511120</v>
          </cell>
          <cell r="B210" t="str">
            <v>PUBLICIDAD Y PROPAGANDA</v>
          </cell>
          <cell r="C210">
            <v>-6</v>
          </cell>
          <cell r="E210">
            <v>-6</v>
          </cell>
        </row>
        <row r="211">
          <cell r="A211">
            <v>511121</v>
          </cell>
          <cell r="B211" t="str">
            <v>IMPRESOS,PUBLICAC.,SUSCRIPC.Y</v>
          </cell>
          <cell r="C211">
            <v>-4.6900000000000004</v>
          </cell>
          <cell r="D211">
            <v>-1.1499999999999999</v>
          </cell>
          <cell r="E211">
            <v>-5.85</v>
          </cell>
        </row>
        <row r="212">
          <cell r="A212">
            <v>511122</v>
          </cell>
          <cell r="B212" t="str">
            <v>FOTOCOPIAS</v>
          </cell>
          <cell r="C212">
            <v>-0.95</v>
          </cell>
          <cell r="D212">
            <v>-0.52</v>
          </cell>
          <cell r="E212">
            <v>-1.47</v>
          </cell>
        </row>
        <row r="213">
          <cell r="A213">
            <v>511123</v>
          </cell>
          <cell r="B213" t="str">
            <v>COMUNICACIONES Y TRANSPORTE</v>
          </cell>
          <cell r="C213">
            <v>-9.1999999999999993</v>
          </cell>
          <cell r="D213">
            <v>-5.59</v>
          </cell>
          <cell r="E213">
            <v>-14.79</v>
          </cell>
        </row>
        <row r="214">
          <cell r="A214">
            <v>51112301</v>
          </cell>
          <cell r="B214" t="str">
            <v>TRANSPORTE, FLETES Y ACARREOS</v>
          </cell>
          <cell r="C214">
            <v>-5.7</v>
          </cell>
          <cell r="D214">
            <v>-4.83</v>
          </cell>
          <cell r="E214">
            <v>-10.53</v>
          </cell>
        </row>
        <row r="215">
          <cell r="A215">
            <v>51112302</v>
          </cell>
          <cell r="B215" t="str">
            <v>CORREO, PORTES Y TELEGRAMAS</v>
          </cell>
          <cell r="C215">
            <v>-0.74</v>
          </cell>
          <cell r="D215">
            <v>-0.08</v>
          </cell>
          <cell r="E215">
            <v>-0.81</v>
          </cell>
        </row>
        <row r="216">
          <cell r="A216">
            <v>51112303</v>
          </cell>
          <cell r="B216" t="str">
            <v>INTERNET</v>
          </cell>
          <cell r="C216">
            <v>-2.76</v>
          </cell>
          <cell r="D216">
            <v>-0.68</v>
          </cell>
          <cell r="E216">
            <v>-3.45</v>
          </cell>
        </row>
        <row r="217">
          <cell r="A217">
            <v>511125</v>
          </cell>
          <cell r="B217" t="str">
            <v>SEGUROS GENERALES</v>
          </cell>
          <cell r="C217">
            <v>-22.29</v>
          </cell>
          <cell r="D217">
            <v>-1.58</v>
          </cell>
          <cell r="E217">
            <v>-23.87</v>
          </cell>
        </row>
        <row r="218">
          <cell r="A218">
            <v>51112501</v>
          </cell>
          <cell r="B218" t="str">
            <v>MANEJO GLOBAL</v>
          </cell>
          <cell r="C218">
            <v>-1.56</v>
          </cell>
          <cell r="E218">
            <v>-1.56</v>
          </cell>
        </row>
        <row r="219">
          <cell r="A219">
            <v>51112502</v>
          </cell>
          <cell r="B219" t="str">
            <v>CORRIENTE DEBIL</v>
          </cell>
        </row>
        <row r="220">
          <cell r="A220">
            <v>51112504</v>
          </cell>
          <cell r="B220" t="str">
            <v>INCENDIO</v>
          </cell>
          <cell r="C220">
            <v>-0.46</v>
          </cell>
          <cell r="E220">
            <v>-0.46</v>
          </cell>
        </row>
        <row r="221">
          <cell r="A221">
            <v>51112505</v>
          </cell>
          <cell r="B221" t="str">
            <v>SUSTRACCION Y HURTO</v>
          </cell>
          <cell r="C221">
            <v>-2.41</v>
          </cell>
          <cell r="E221">
            <v>-2.41</v>
          </cell>
        </row>
        <row r="222">
          <cell r="A222">
            <v>51112506</v>
          </cell>
          <cell r="B222" t="str">
            <v>VEHICULOS</v>
          </cell>
          <cell r="C222">
            <v>-1.51</v>
          </cell>
          <cell r="E222">
            <v>-1.51</v>
          </cell>
        </row>
        <row r="223">
          <cell r="A223">
            <v>51112509</v>
          </cell>
          <cell r="B223" t="str">
            <v>TRANSPORTE</v>
          </cell>
          <cell r="C223">
            <v>-9.66</v>
          </cell>
          <cell r="E223">
            <v>-9.66</v>
          </cell>
        </row>
        <row r="224">
          <cell r="A224">
            <v>51112511</v>
          </cell>
          <cell r="B224" t="str">
            <v>POLIZA DE CUMPLIMIENTO</v>
          </cell>
          <cell r="C224">
            <v>-0.38</v>
          </cell>
          <cell r="E224">
            <v>-0.38</v>
          </cell>
        </row>
        <row r="225">
          <cell r="A225">
            <v>51112512</v>
          </cell>
          <cell r="B225" t="str">
            <v>RESPONSAB.CIVIL SERVIDORES PUB</v>
          </cell>
          <cell r="C225">
            <v>-6.31</v>
          </cell>
          <cell r="D225">
            <v>-1.58</v>
          </cell>
          <cell r="E225">
            <v>-7.89</v>
          </cell>
        </row>
        <row r="226">
          <cell r="A226">
            <v>511146</v>
          </cell>
          <cell r="B226" t="str">
            <v>COMBUSTIBLES Y LUBRICANTES</v>
          </cell>
          <cell r="C226">
            <v>-4.87</v>
          </cell>
          <cell r="D226">
            <v>-0.05</v>
          </cell>
          <cell r="E226">
            <v>-4.92</v>
          </cell>
        </row>
        <row r="227">
          <cell r="A227">
            <v>511149</v>
          </cell>
          <cell r="B227" t="str">
            <v>SERVICIO DE ASEO, CAFETERIA Y</v>
          </cell>
          <cell r="C227">
            <v>-13.22</v>
          </cell>
          <cell r="D227">
            <v>-3.57</v>
          </cell>
          <cell r="E227">
            <v>-16.8</v>
          </cell>
        </row>
        <row r="228">
          <cell r="A228">
            <v>511155</v>
          </cell>
          <cell r="B228" t="str">
            <v>ELEMENTOS DE ASEO, LAVANDERIA</v>
          </cell>
          <cell r="C228">
            <v>-9.9600000000000009</v>
          </cell>
          <cell r="D228">
            <v>-0.8</v>
          </cell>
          <cell r="E228">
            <v>-10.75</v>
          </cell>
        </row>
        <row r="229">
          <cell r="A229">
            <v>511190</v>
          </cell>
          <cell r="B229" t="str">
            <v>OTROS GASTOS GENERALES</v>
          </cell>
          <cell r="C229">
            <v>-7.05</v>
          </cell>
          <cell r="D229">
            <v>-2.88</v>
          </cell>
          <cell r="E229">
            <v>-9.94</v>
          </cell>
        </row>
        <row r="230">
          <cell r="A230">
            <v>51119001</v>
          </cell>
          <cell r="B230" t="str">
            <v>RECOLECCION CUPONES</v>
          </cell>
        </row>
        <row r="231">
          <cell r="A231">
            <v>51119002</v>
          </cell>
          <cell r="B231" t="str">
            <v>GASTOS DE COMITE Y JUNTA DE GE</v>
          </cell>
          <cell r="C231">
            <v>-2.84</v>
          </cell>
          <cell r="E231">
            <v>-2.84</v>
          </cell>
        </row>
        <row r="232">
          <cell r="A232">
            <v>51119003</v>
          </cell>
          <cell r="B232" t="str">
            <v>ATENCIONES SOCIALES</v>
          </cell>
          <cell r="C232">
            <v>-2.57</v>
          </cell>
          <cell r="D232">
            <v>-1.59</v>
          </cell>
          <cell r="E232">
            <v>-4.16</v>
          </cell>
        </row>
        <row r="233">
          <cell r="A233">
            <v>51119004</v>
          </cell>
          <cell r="B233" t="str">
            <v>REPUESTOS PARA VEHICULOS</v>
          </cell>
          <cell r="C233">
            <v>-0.23</v>
          </cell>
          <cell r="D233">
            <v>-0.52</v>
          </cell>
          <cell r="E233">
            <v>-0.75</v>
          </cell>
        </row>
        <row r="234">
          <cell r="A234">
            <v>51119005</v>
          </cell>
          <cell r="B234" t="str">
            <v>PARQUEADEROS</v>
          </cell>
          <cell r="C234">
            <v>-0.01</v>
          </cell>
          <cell r="D234">
            <v>-0.01</v>
          </cell>
          <cell r="E234">
            <v>-0.01</v>
          </cell>
        </row>
        <row r="235">
          <cell r="A235">
            <v>51119007</v>
          </cell>
          <cell r="B235" t="str">
            <v>ADECUACION OFICINAS</v>
          </cell>
          <cell r="C235">
            <v>-1.41</v>
          </cell>
          <cell r="D235">
            <v>-0.77</v>
          </cell>
          <cell r="E235">
            <v>-2.1800000000000002</v>
          </cell>
        </row>
        <row r="236">
          <cell r="A236">
            <v>5120</v>
          </cell>
          <cell r="B236" t="str">
            <v>IMPUESTOS, CONTRIBUCIONES Y TA</v>
          </cell>
          <cell r="C236">
            <v>-95.4</v>
          </cell>
          <cell r="D236">
            <v>-103.64</v>
          </cell>
          <cell r="E236">
            <v>-199.04</v>
          </cell>
        </row>
        <row r="237">
          <cell r="A237">
            <v>512003</v>
          </cell>
          <cell r="B237" t="str">
            <v>CONTRIBUCION SOBRE TRANSACCION</v>
          </cell>
          <cell r="C237">
            <v>-86.79</v>
          </cell>
          <cell r="D237">
            <v>-29.7</v>
          </cell>
          <cell r="E237">
            <v>-116.48</v>
          </cell>
        </row>
        <row r="238">
          <cell r="A238">
            <v>512004</v>
          </cell>
          <cell r="B238" t="str">
            <v>CONTRIBUCION A LAS SUPERINTEND</v>
          </cell>
          <cell r="D238">
            <v>-38.99</v>
          </cell>
          <cell r="E238">
            <v>-38.99</v>
          </cell>
        </row>
        <row r="239">
          <cell r="A239">
            <v>512011</v>
          </cell>
          <cell r="B239" t="str">
            <v>IMPUESTO SOBRE VEHICULOS AUTOM</v>
          </cell>
          <cell r="C239">
            <v>-0.02</v>
          </cell>
          <cell r="E239">
            <v>-0.02</v>
          </cell>
        </row>
        <row r="240">
          <cell r="A240">
            <v>512017</v>
          </cell>
          <cell r="B240" t="str">
            <v>INTERESES DE MORA</v>
          </cell>
          <cell r="C240">
            <v>-3.36</v>
          </cell>
          <cell r="E240">
            <v>-3.36</v>
          </cell>
        </row>
        <row r="241">
          <cell r="A241">
            <v>512021</v>
          </cell>
          <cell r="B241" t="str">
            <v>IMPTO PARA PRESERVAR LA SEGURI</v>
          </cell>
          <cell r="D241">
            <v>-33.51</v>
          </cell>
          <cell r="E241">
            <v>-33.51</v>
          </cell>
        </row>
        <row r="242">
          <cell r="A242">
            <v>512090</v>
          </cell>
          <cell r="B242" t="str">
            <v>OTROS IMPUESTOS Y CONTRIBUCION</v>
          </cell>
          <cell r="C242">
            <v>-5.23</v>
          </cell>
          <cell r="D242">
            <v>-1.44</v>
          </cell>
          <cell r="E242">
            <v>-6.68</v>
          </cell>
        </row>
        <row r="243">
          <cell r="A243">
            <v>51209001</v>
          </cell>
          <cell r="B243" t="str">
            <v>TIMBRE</v>
          </cell>
          <cell r="C243">
            <v>-0.03</v>
          </cell>
          <cell r="D243">
            <v>-1.26</v>
          </cell>
          <cell r="E243">
            <v>-1.29</v>
          </cell>
        </row>
        <row r="244">
          <cell r="A244">
            <v>51209002</v>
          </cell>
          <cell r="B244" t="str">
            <v>REGISTRO MERCANTIL</v>
          </cell>
        </row>
        <row r="245">
          <cell r="A245">
            <v>51209004</v>
          </cell>
          <cell r="B245" t="str">
            <v>CUOTA DE SOSTENIMIENTO</v>
          </cell>
          <cell r="C245">
            <v>-5.21</v>
          </cell>
          <cell r="D245">
            <v>-0.18</v>
          </cell>
          <cell r="E245">
            <v>-5.39</v>
          </cell>
        </row>
        <row r="246">
          <cell r="A246">
            <v>51209006</v>
          </cell>
          <cell r="B246" t="str">
            <v>IMPTO PARA PRESERVAR LA SEGURI</v>
          </cell>
        </row>
        <row r="247">
          <cell r="A247">
            <v>51209007</v>
          </cell>
          <cell r="B247" t="str">
            <v>IMPUESTO DE RENTA Y COMPLEMENT</v>
          </cell>
        </row>
        <row r="248">
          <cell r="A248">
            <v>53</v>
          </cell>
          <cell r="B248" t="str">
            <v>PROVIS.,AGOTAMIENTO,DEPRECIAC.</v>
          </cell>
          <cell r="C248">
            <v>-143.19999999999999</v>
          </cell>
          <cell r="D248">
            <v>-37.85</v>
          </cell>
          <cell r="E248">
            <v>-181.05</v>
          </cell>
        </row>
        <row r="249">
          <cell r="A249">
            <v>5330</v>
          </cell>
          <cell r="B249" t="str">
            <v>DEPRECIACION DE PROPIEDADES, P</v>
          </cell>
          <cell r="C249">
            <v>-104.76</v>
          </cell>
          <cell r="D249">
            <v>-28.24</v>
          </cell>
          <cell r="E249">
            <v>-133</v>
          </cell>
        </row>
        <row r="250">
          <cell r="A250">
            <v>533001</v>
          </cell>
          <cell r="B250" t="str">
            <v>EDIFICACIONES</v>
          </cell>
          <cell r="C250">
            <v>-36.61</v>
          </cell>
          <cell r="D250">
            <v>-9.15</v>
          </cell>
          <cell r="E250">
            <v>-45.76</v>
          </cell>
        </row>
        <row r="251">
          <cell r="A251">
            <v>533006</v>
          </cell>
          <cell r="B251" t="str">
            <v>MUEBLES, ENSERES Y EQUIPO DE O</v>
          </cell>
          <cell r="C251">
            <v>-48.7</v>
          </cell>
          <cell r="D251">
            <v>-12.29</v>
          </cell>
          <cell r="E251">
            <v>-60.99</v>
          </cell>
        </row>
        <row r="252">
          <cell r="A252">
            <v>53300601</v>
          </cell>
          <cell r="B252" t="str">
            <v>MUEBLES Y ENSERES</v>
          </cell>
          <cell r="C252">
            <v>-48.7</v>
          </cell>
          <cell r="D252">
            <v>-12.29</v>
          </cell>
          <cell r="E252">
            <v>-60.99</v>
          </cell>
        </row>
        <row r="253">
          <cell r="A253">
            <v>533007</v>
          </cell>
          <cell r="B253" t="str">
            <v>EQUIPO DE COMUNICACION Y COMPU</v>
          </cell>
          <cell r="C253">
            <v>-19.440000000000001</v>
          </cell>
          <cell r="D253">
            <v>-6.8</v>
          </cell>
          <cell r="E253">
            <v>-26.24</v>
          </cell>
        </row>
        <row r="254">
          <cell r="A254">
            <v>53300702</v>
          </cell>
          <cell r="B254" t="str">
            <v>EQUIPO DE COMPUTACION</v>
          </cell>
          <cell r="C254">
            <v>-19.440000000000001</v>
          </cell>
          <cell r="D254">
            <v>-6.8</v>
          </cell>
          <cell r="E254">
            <v>-26.24</v>
          </cell>
        </row>
        <row r="255">
          <cell r="A255">
            <v>5345</v>
          </cell>
          <cell r="B255" t="str">
            <v>AMORTIZACION DE INTANGIBLES</v>
          </cell>
          <cell r="C255">
            <v>-38.44</v>
          </cell>
          <cell r="D255">
            <v>-9.61</v>
          </cell>
          <cell r="E255">
            <v>-48.06</v>
          </cell>
        </row>
        <row r="256">
          <cell r="A256">
            <v>534507</v>
          </cell>
          <cell r="B256" t="str">
            <v>LICENCIAS</v>
          </cell>
          <cell r="C256">
            <v>-10.78</v>
          </cell>
          <cell r="D256">
            <v>-2.7</v>
          </cell>
          <cell r="E256">
            <v>-13.48</v>
          </cell>
        </row>
        <row r="257">
          <cell r="A257">
            <v>534508</v>
          </cell>
          <cell r="B257" t="str">
            <v>SOFTWARE</v>
          </cell>
          <cell r="C257">
            <v>-26.09</v>
          </cell>
          <cell r="D257">
            <v>-6.52</v>
          </cell>
          <cell r="E257">
            <v>-32.61</v>
          </cell>
        </row>
        <row r="258">
          <cell r="A258">
            <v>534509</v>
          </cell>
          <cell r="B258" t="str">
            <v>SERVIDUMBRES</v>
          </cell>
          <cell r="C258">
            <v>-1.58</v>
          </cell>
          <cell r="D258">
            <v>-0.39</v>
          </cell>
          <cell r="E258">
            <v>-1.97</v>
          </cell>
        </row>
        <row r="259">
          <cell r="A259">
            <v>58</v>
          </cell>
          <cell r="B259" t="str">
            <v>OTROS GASTOS</v>
          </cell>
          <cell r="C259">
            <v>-201.27</v>
          </cell>
          <cell r="D259">
            <v>-74.349999999999994</v>
          </cell>
          <cell r="E259">
            <v>-275.63</v>
          </cell>
        </row>
        <row r="260">
          <cell r="A260">
            <v>5801</v>
          </cell>
          <cell r="B260" t="str">
            <v>INTERESES</v>
          </cell>
          <cell r="C260">
            <v>-157.24</v>
          </cell>
          <cell r="D260">
            <v>-38.53</v>
          </cell>
          <cell r="E260">
            <v>-195.77</v>
          </cell>
        </row>
        <row r="261">
          <cell r="A261">
            <v>580107</v>
          </cell>
          <cell r="B261" t="str">
            <v>OBLIGACIONES FINCIERAS DE CRED</v>
          </cell>
          <cell r="C261">
            <v>-157.24</v>
          </cell>
          <cell r="D261">
            <v>-38.53</v>
          </cell>
          <cell r="E261">
            <v>-195.77</v>
          </cell>
        </row>
        <row r="262">
          <cell r="A262">
            <v>580190</v>
          </cell>
          <cell r="B262" t="str">
            <v>OTROS INTERESES</v>
          </cell>
        </row>
        <row r="263">
          <cell r="A263">
            <v>5802</v>
          </cell>
          <cell r="B263" t="str">
            <v>COMISIONES</v>
          </cell>
        </row>
        <row r="264">
          <cell r="A264">
            <v>580290</v>
          </cell>
          <cell r="B264" t="str">
            <v>OTRAS COMISIONES</v>
          </cell>
        </row>
        <row r="265">
          <cell r="A265">
            <v>58029001</v>
          </cell>
          <cell r="B265" t="str">
            <v>COMISION RECAUDOS DE ENERGIA</v>
          </cell>
        </row>
        <row r="266">
          <cell r="A266">
            <v>58029002</v>
          </cell>
          <cell r="B266" t="str">
            <v>COMISION FIDUCIA DE ADMON</v>
          </cell>
        </row>
        <row r="267">
          <cell r="A267">
            <v>5805</v>
          </cell>
          <cell r="B267" t="str">
            <v>FINANCIEROS</v>
          </cell>
          <cell r="C267">
            <v>-47.13</v>
          </cell>
          <cell r="D267">
            <v>-35.85</v>
          </cell>
          <cell r="E267">
            <v>-82.99</v>
          </cell>
        </row>
        <row r="268">
          <cell r="A268">
            <v>580535</v>
          </cell>
          <cell r="B268" t="str">
            <v>COMISIONES SOBRE DEPOSITOS EN</v>
          </cell>
          <cell r="C268">
            <v>-7.18</v>
          </cell>
          <cell r="D268">
            <v>-2.14</v>
          </cell>
          <cell r="E268">
            <v>-9.32</v>
          </cell>
        </row>
        <row r="269">
          <cell r="A269">
            <v>580536</v>
          </cell>
          <cell r="B269" t="str">
            <v>COMISIONES Y OTROS GASTOS BANC</v>
          </cell>
          <cell r="C269">
            <v>-17.690000000000001</v>
          </cell>
          <cell r="D269">
            <v>-33.72</v>
          </cell>
          <cell r="E269">
            <v>-51.4</v>
          </cell>
        </row>
        <row r="270">
          <cell r="A270">
            <v>580590</v>
          </cell>
          <cell r="B270" t="str">
            <v>OTROS GASTOS FINANCIEROS</v>
          </cell>
          <cell r="C270">
            <v>-22.27</v>
          </cell>
          <cell r="E270">
            <v>-22.27</v>
          </cell>
        </row>
        <row r="271">
          <cell r="A271">
            <v>58059002</v>
          </cell>
          <cell r="B271" t="str">
            <v>INTERESES DE FINANCIACION</v>
          </cell>
          <cell r="C271">
            <v>-22.27</v>
          </cell>
          <cell r="E271">
            <v>-22.27</v>
          </cell>
        </row>
        <row r="272">
          <cell r="A272">
            <v>5810</v>
          </cell>
          <cell r="B272" t="str">
            <v>EXTRAORDINARIOS</v>
          </cell>
          <cell r="C272">
            <v>-9.07</v>
          </cell>
          <cell r="D272">
            <v>-0.03</v>
          </cell>
          <cell r="E272">
            <v>-9.11</v>
          </cell>
        </row>
        <row r="273">
          <cell r="A273">
            <v>581005</v>
          </cell>
          <cell r="B273" t="str">
            <v>GASTOS LEGALES</v>
          </cell>
          <cell r="C273">
            <v>-2.2799999999999998</v>
          </cell>
          <cell r="D273">
            <v>-0.04</v>
          </cell>
          <cell r="E273">
            <v>-2.31</v>
          </cell>
        </row>
        <row r="274">
          <cell r="A274">
            <v>58100501</v>
          </cell>
          <cell r="B274" t="str">
            <v>NOTARIALES</v>
          </cell>
          <cell r="C274">
            <v>-0.85</v>
          </cell>
          <cell r="D274">
            <v>-0.04</v>
          </cell>
          <cell r="E274">
            <v>-0.88</v>
          </cell>
        </row>
        <row r="275">
          <cell r="A275">
            <v>58100502</v>
          </cell>
          <cell r="B275" t="str">
            <v>TRAMITES,LICENCIAS Y ESTAMPILL</v>
          </cell>
          <cell r="C275">
            <v>-1.29</v>
          </cell>
          <cell r="E275">
            <v>-1.29</v>
          </cell>
        </row>
        <row r="276">
          <cell r="A276">
            <v>58100503</v>
          </cell>
          <cell r="B276" t="str">
            <v>JUDICIALES</v>
          </cell>
          <cell r="C276">
            <v>-0.13</v>
          </cell>
          <cell r="E276">
            <v>-0.13</v>
          </cell>
        </row>
        <row r="277">
          <cell r="A277">
            <v>581029</v>
          </cell>
          <cell r="B277" t="str">
            <v>PERDIDA EN VENTA DE PROP.,PLAN</v>
          </cell>
        </row>
        <row r="278">
          <cell r="A278">
            <v>581090</v>
          </cell>
          <cell r="B278" t="str">
            <v>OTROS GASTOS EXTRAORDINARIOS</v>
          </cell>
          <cell r="C278">
            <v>-6.8</v>
          </cell>
          <cell r="E278">
            <v>-6.8</v>
          </cell>
        </row>
        <row r="279">
          <cell r="A279">
            <v>58109001</v>
          </cell>
          <cell r="B279" t="str">
            <v>RETIRO DE ELEMENTOS DE CONSUMO</v>
          </cell>
        </row>
        <row r="280">
          <cell r="A280">
            <v>58109003</v>
          </cell>
          <cell r="B280" t="str">
            <v>AJUSTE A MIL EN IMPTO DIAN</v>
          </cell>
        </row>
        <row r="281">
          <cell r="A281">
            <v>58109004</v>
          </cell>
          <cell r="B281" t="str">
            <v>SANCIONES</v>
          </cell>
          <cell r="C281">
            <v>-6.8</v>
          </cell>
          <cell r="E281">
            <v>-6.8</v>
          </cell>
        </row>
        <row r="282">
          <cell r="A282">
            <v>5815</v>
          </cell>
          <cell r="B282" t="str">
            <v>AJUSTE DE EJERCICIOS ANTERIORE</v>
          </cell>
          <cell r="C282">
            <v>12.17</v>
          </cell>
          <cell r="D282">
            <v>7.0000000000000007E-2</v>
          </cell>
          <cell r="E282">
            <v>12.24</v>
          </cell>
        </row>
        <row r="283">
          <cell r="A283">
            <v>581506</v>
          </cell>
          <cell r="B283" t="str">
            <v>SUELDOS Y SALARIOS</v>
          </cell>
          <cell r="C283">
            <v>8.51</v>
          </cell>
          <cell r="E283">
            <v>8.51</v>
          </cell>
        </row>
        <row r="284">
          <cell r="A284">
            <v>581508</v>
          </cell>
          <cell r="B284" t="str">
            <v>CONTRIBUCIONES EFECTIVAS</v>
          </cell>
          <cell r="C284">
            <v>0.12</v>
          </cell>
          <cell r="E284">
            <v>0.12</v>
          </cell>
        </row>
        <row r="285">
          <cell r="A285">
            <v>581510</v>
          </cell>
          <cell r="B285" t="str">
            <v>GASTOS GENERALES</v>
          </cell>
          <cell r="C285">
            <v>2.52</v>
          </cell>
          <cell r="E285">
            <v>2.52</v>
          </cell>
        </row>
        <row r="286">
          <cell r="A286">
            <v>581516</v>
          </cell>
          <cell r="B286" t="str">
            <v>GASTOS FINANCIEROS</v>
          </cell>
        </row>
        <row r="287">
          <cell r="A287">
            <v>581520</v>
          </cell>
          <cell r="B287" t="str">
            <v>EXTRAORDINARIOS</v>
          </cell>
        </row>
        <row r="288">
          <cell r="A288">
            <v>581527</v>
          </cell>
          <cell r="B288" t="str">
            <v>PROVISIONES PARA DEUDORES</v>
          </cell>
          <cell r="C288">
            <v>1.02</v>
          </cell>
          <cell r="D288">
            <v>7.0000000000000007E-2</v>
          </cell>
          <cell r="E288">
            <v>1.08</v>
          </cell>
        </row>
        <row r="289">
          <cell r="A289">
            <v>581535</v>
          </cell>
          <cell r="B289" t="str">
            <v>PROVISION PARA CONTINGENCIAS</v>
          </cell>
        </row>
        <row r="292">
          <cell r="A292">
            <v>6</v>
          </cell>
          <cell r="B292" t="str">
            <v>COSTO DE VENTAS</v>
          </cell>
          <cell r="C292">
            <v>-21646.18</v>
          </cell>
          <cell r="D292">
            <v>-5212.91</v>
          </cell>
          <cell r="E292">
            <v>-26859.09</v>
          </cell>
        </row>
        <row r="293">
          <cell r="A293">
            <v>62</v>
          </cell>
          <cell r="B293" t="str">
            <v>COSTO DE VENTA DE BIENES</v>
          </cell>
          <cell r="C293">
            <v>-2.2400000000000002</v>
          </cell>
          <cell r="D293">
            <v>-0.56999999999999995</v>
          </cell>
          <cell r="E293">
            <v>-2.81</v>
          </cell>
        </row>
        <row r="294">
          <cell r="A294">
            <v>6210</v>
          </cell>
          <cell r="B294" t="str">
            <v>BIENES COMERCIALIZADOS</v>
          </cell>
          <cell r="C294">
            <v>-2.2400000000000002</v>
          </cell>
          <cell r="D294">
            <v>-0.56999999999999995</v>
          </cell>
          <cell r="E294">
            <v>-2.81</v>
          </cell>
        </row>
        <row r="295">
          <cell r="A295">
            <v>621030</v>
          </cell>
          <cell r="B295" t="str">
            <v>MEDIDORES DE AGUA, LUZ Y GAS</v>
          </cell>
          <cell r="C295">
            <v>-2.2400000000000002</v>
          </cell>
          <cell r="D295">
            <v>-0.56999999999999995</v>
          </cell>
          <cell r="E295">
            <v>-2.81</v>
          </cell>
        </row>
        <row r="296">
          <cell r="A296">
            <v>63</v>
          </cell>
          <cell r="B296" t="str">
            <v>COSTO DE VENTA DE SERVICIOS</v>
          </cell>
          <cell r="C296">
            <v>-21643.93</v>
          </cell>
          <cell r="D296">
            <v>-5212.3500000000004</v>
          </cell>
          <cell r="E296">
            <v>-26856.28</v>
          </cell>
        </row>
        <row r="297">
          <cell r="A297">
            <v>6315</v>
          </cell>
          <cell r="B297" t="str">
            <v>SERVICIO DE ENERGIA</v>
          </cell>
          <cell r="C297">
            <v>-21643.93</v>
          </cell>
          <cell r="D297">
            <v>-5212.3500000000004</v>
          </cell>
          <cell r="E297">
            <v>-26856.28</v>
          </cell>
        </row>
        <row r="298">
          <cell r="A298">
            <v>631502</v>
          </cell>
          <cell r="B298" t="str">
            <v>TRANSFORMACION DE LA POTENC.DE</v>
          </cell>
          <cell r="C298">
            <v>-1306.54</v>
          </cell>
          <cell r="D298">
            <v>-210.2</v>
          </cell>
          <cell r="E298">
            <v>-1516.74</v>
          </cell>
        </row>
        <row r="299">
          <cell r="A299">
            <v>631503</v>
          </cell>
          <cell r="B299" t="str">
            <v>TRANSPORTE</v>
          </cell>
          <cell r="C299">
            <v>-3545.02</v>
          </cell>
          <cell r="D299">
            <v>-570.35</v>
          </cell>
          <cell r="E299">
            <v>-4115.3599999999997</v>
          </cell>
        </row>
        <row r="300">
          <cell r="A300">
            <v>631508</v>
          </cell>
          <cell r="B300" t="str">
            <v>MERCADEO</v>
          </cell>
          <cell r="C300">
            <v>-15312.89</v>
          </cell>
          <cell r="D300">
            <v>-4041.36</v>
          </cell>
          <cell r="E300">
            <v>-19354.25</v>
          </cell>
        </row>
        <row r="301">
          <cell r="A301">
            <v>631509</v>
          </cell>
          <cell r="B301" t="str">
            <v>ATENCION A CLIENTES</v>
          </cell>
          <cell r="C301">
            <v>-584.15</v>
          </cell>
          <cell r="D301">
            <v>-154.22999999999999</v>
          </cell>
          <cell r="E301">
            <v>-738.37</v>
          </cell>
        </row>
        <row r="302">
          <cell r="A302">
            <v>631510</v>
          </cell>
          <cell r="B302" t="str">
            <v>FACTURACION Y RECAUDO O COBRAN</v>
          </cell>
          <cell r="C302">
            <v>-895.34</v>
          </cell>
          <cell r="D302">
            <v>-236.22</v>
          </cell>
          <cell r="E302">
            <v>-1131.55</v>
          </cell>
        </row>
        <row r="305">
          <cell r="A305">
            <v>7</v>
          </cell>
          <cell r="B305" t="str">
            <v>COSTOS DE PRODUCCION</v>
          </cell>
        </row>
        <row r="306">
          <cell r="A306">
            <v>75</v>
          </cell>
          <cell r="B306" t="str">
            <v>SERVICIOS PUBLICOS</v>
          </cell>
        </row>
        <row r="307">
          <cell r="A307">
            <v>7505</v>
          </cell>
          <cell r="B307" t="str">
            <v>SERVICIOS PERSONALES</v>
          </cell>
          <cell r="C307">
            <v>-1483.38</v>
          </cell>
          <cell r="D307">
            <v>-379.83</v>
          </cell>
          <cell r="E307">
            <v>-1863.21</v>
          </cell>
        </row>
        <row r="308">
          <cell r="A308">
            <v>750501</v>
          </cell>
          <cell r="B308" t="str">
            <v>SUELDOS DE PERSONAL</v>
          </cell>
          <cell r="C308">
            <v>-470.64</v>
          </cell>
          <cell r="D308">
            <v>-127.68</v>
          </cell>
          <cell r="E308">
            <v>-598.32000000000005</v>
          </cell>
        </row>
        <row r="309">
          <cell r="A309">
            <v>750503</v>
          </cell>
          <cell r="B309" t="str">
            <v>HORAS EXTRAS,  FESTIVOS Y RECA</v>
          </cell>
          <cell r="C309">
            <v>-56.56</v>
          </cell>
          <cell r="D309">
            <v>-14.12</v>
          </cell>
          <cell r="E309">
            <v>-70.69</v>
          </cell>
        </row>
        <row r="310">
          <cell r="A310">
            <v>750512</v>
          </cell>
          <cell r="B310" t="str">
            <v>PRIMA ESPECIAL DE SERVICIOS</v>
          </cell>
          <cell r="C310">
            <v>-115.8</v>
          </cell>
          <cell r="D310">
            <v>-31.65</v>
          </cell>
          <cell r="E310">
            <v>-147.44999999999999</v>
          </cell>
        </row>
        <row r="311">
          <cell r="A311">
            <v>75051202</v>
          </cell>
          <cell r="B311" t="str">
            <v>CONVENCIONAL</v>
          </cell>
          <cell r="C311">
            <v>-115.8</v>
          </cell>
          <cell r="D311">
            <v>-31.65</v>
          </cell>
          <cell r="E311">
            <v>-147.44999999999999</v>
          </cell>
        </row>
        <row r="312">
          <cell r="A312">
            <v>750513</v>
          </cell>
          <cell r="B312" t="str">
            <v>PRIMA DE VACACIONES</v>
          </cell>
          <cell r="C312">
            <v>-41.36</v>
          </cell>
          <cell r="D312">
            <v>-11.3</v>
          </cell>
          <cell r="E312">
            <v>-52.66</v>
          </cell>
        </row>
        <row r="313">
          <cell r="A313">
            <v>75051301</v>
          </cell>
          <cell r="B313" t="str">
            <v>LEGAL NO CONVENCIONAL</v>
          </cell>
          <cell r="C313">
            <v>-10.24</v>
          </cell>
          <cell r="E313">
            <v>-10.24</v>
          </cell>
        </row>
        <row r="314">
          <cell r="A314">
            <v>75051302</v>
          </cell>
          <cell r="B314" t="str">
            <v>CONVENCIONAL</v>
          </cell>
          <cell r="C314">
            <v>-31.12</v>
          </cell>
          <cell r="D314">
            <v>-11.3</v>
          </cell>
          <cell r="E314">
            <v>-42.42</v>
          </cell>
        </row>
        <row r="315">
          <cell r="A315">
            <v>750517</v>
          </cell>
          <cell r="B315" t="str">
            <v>OTRAS PRIMAS</v>
          </cell>
          <cell r="C315">
            <v>-43.12</v>
          </cell>
          <cell r="D315">
            <v>-2.25</v>
          </cell>
          <cell r="E315">
            <v>-45.37</v>
          </cell>
        </row>
        <row r="316">
          <cell r="A316">
            <v>75051701</v>
          </cell>
          <cell r="B316" t="str">
            <v>PRIMA DE ANTIGUEDAD</v>
          </cell>
          <cell r="C316">
            <v>-42.4</v>
          </cell>
          <cell r="D316">
            <v>-1.98</v>
          </cell>
          <cell r="E316">
            <v>-44.38</v>
          </cell>
        </row>
        <row r="317">
          <cell r="A317">
            <v>75051702</v>
          </cell>
          <cell r="B317" t="str">
            <v>PRIMA DE JUBILACION</v>
          </cell>
          <cell r="C317">
            <v>-0.72</v>
          </cell>
          <cell r="D317">
            <v>-0.27</v>
          </cell>
          <cell r="E317">
            <v>-0.99</v>
          </cell>
        </row>
        <row r="318">
          <cell r="A318">
            <v>750518</v>
          </cell>
          <cell r="B318" t="str">
            <v>VACACIONES</v>
          </cell>
          <cell r="C318">
            <v>-22.06</v>
          </cell>
          <cell r="D318">
            <v>-6.03</v>
          </cell>
          <cell r="E318">
            <v>-28.09</v>
          </cell>
        </row>
        <row r="319">
          <cell r="A319">
            <v>750520</v>
          </cell>
          <cell r="B319" t="str">
            <v>BONIFICACIONES</v>
          </cell>
        </row>
        <row r="320">
          <cell r="A320">
            <v>750522</v>
          </cell>
          <cell r="B320" t="str">
            <v>SUBSIDIO  DE ALIMENTACION</v>
          </cell>
          <cell r="C320">
            <v>-15.86</v>
          </cell>
          <cell r="D320">
            <v>-3.96</v>
          </cell>
          <cell r="E320">
            <v>-19.809999999999999</v>
          </cell>
        </row>
        <row r="321">
          <cell r="A321">
            <v>750523</v>
          </cell>
          <cell r="B321" t="str">
            <v>AUXILIO DE TRANSPORTE</v>
          </cell>
          <cell r="C321">
            <v>-21.86</v>
          </cell>
          <cell r="D321">
            <v>-5.69</v>
          </cell>
          <cell r="E321">
            <v>-27.56</v>
          </cell>
        </row>
        <row r="322">
          <cell r="A322">
            <v>750524</v>
          </cell>
          <cell r="B322" t="str">
            <v>CESANTIAS</v>
          </cell>
          <cell r="C322">
            <v>-85.95</v>
          </cell>
          <cell r="D322">
            <v>-23.94</v>
          </cell>
          <cell r="E322">
            <v>-109.89</v>
          </cell>
        </row>
        <row r="323">
          <cell r="A323">
            <v>75052402</v>
          </cell>
          <cell r="B323" t="str">
            <v>CONVENCIONAL</v>
          </cell>
          <cell r="C323">
            <v>-85.95</v>
          </cell>
          <cell r="D323">
            <v>-23.94</v>
          </cell>
          <cell r="E323">
            <v>-109.89</v>
          </cell>
        </row>
        <row r="324">
          <cell r="A324">
            <v>750525</v>
          </cell>
          <cell r="B324" t="str">
            <v>INTERESES A LAS CESANTIAS</v>
          </cell>
          <cell r="C324">
            <v>-45.26</v>
          </cell>
          <cell r="D324">
            <v>-11.65</v>
          </cell>
          <cell r="E324">
            <v>-56.91</v>
          </cell>
        </row>
        <row r="325">
          <cell r="A325">
            <v>750529</v>
          </cell>
          <cell r="B325" t="str">
            <v>INDEMNIZACIONES</v>
          </cell>
          <cell r="C325">
            <v>-0.43</v>
          </cell>
          <cell r="E325">
            <v>-0.43</v>
          </cell>
        </row>
        <row r="326">
          <cell r="A326">
            <v>750530</v>
          </cell>
          <cell r="B326" t="str">
            <v>CAPACITACION,BIENESTAR SOCIAL</v>
          </cell>
          <cell r="C326">
            <v>-10.74</v>
          </cell>
          <cell r="D326">
            <v>-0.89</v>
          </cell>
          <cell r="E326">
            <v>-11.64</v>
          </cell>
        </row>
        <row r="327">
          <cell r="A327">
            <v>750531</v>
          </cell>
          <cell r="B327" t="str">
            <v>DOTACION Y SUMINISTRO A TRABAJ</v>
          </cell>
          <cell r="C327">
            <v>-8.6300000000000008</v>
          </cell>
          <cell r="D327">
            <v>-1.01</v>
          </cell>
          <cell r="E327">
            <v>-9.64</v>
          </cell>
        </row>
        <row r="328">
          <cell r="A328">
            <v>750533</v>
          </cell>
          <cell r="B328" t="str">
            <v>COSTOS DEPORTIVOS Y DE RECREAC</v>
          </cell>
          <cell r="C328">
            <v>-0.61</v>
          </cell>
          <cell r="D328">
            <v>-0.54</v>
          </cell>
          <cell r="E328">
            <v>-1.1499999999999999</v>
          </cell>
        </row>
        <row r="329">
          <cell r="A329">
            <v>750535</v>
          </cell>
          <cell r="B329" t="str">
            <v>APORTES A CAJAS DE COMPENSACIO</v>
          </cell>
          <cell r="C329">
            <v>-26.65</v>
          </cell>
          <cell r="D329">
            <v>-6.64</v>
          </cell>
          <cell r="E329">
            <v>-33.29</v>
          </cell>
        </row>
        <row r="330">
          <cell r="A330">
            <v>750536</v>
          </cell>
          <cell r="B330" t="str">
            <v>APORTES AL ICBF</v>
          </cell>
          <cell r="C330">
            <v>-19.989999999999998</v>
          </cell>
          <cell r="D330">
            <v>-4.9800000000000004</v>
          </cell>
          <cell r="E330">
            <v>-24.97</v>
          </cell>
        </row>
        <row r="331">
          <cell r="A331">
            <v>750537</v>
          </cell>
          <cell r="B331" t="str">
            <v>APORTES A SEGURIDAD SOCIAL</v>
          </cell>
          <cell r="C331">
            <v>-48.91</v>
          </cell>
          <cell r="D331">
            <v>-14.11</v>
          </cell>
          <cell r="E331">
            <v>-63.02</v>
          </cell>
        </row>
        <row r="332">
          <cell r="A332">
            <v>750538</v>
          </cell>
          <cell r="B332" t="str">
            <v>APORTES AL SENA</v>
          </cell>
          <cell r="C332">
            <v>-13.33</v>
          </cell>
          <cell r="D332">
            <v>-3.32</v>
          </cell>
          <cell r="E332">
            <v>-16.64</v>
          </cell>
        </row>
        <row r="333">
          <cell r="A333">
            <v>750541</v>
          </cell>
          <cell r="B333" t="str">
            <v>COSTOS MEDICOS Y DROGAS</v>
          </cell>
          <cell r="C333">
            <v>-0.39</v>
          </cell>
          <cell r="D333">
            <v>-0.11</v>
          </cell>
          <cell r="E333">
            <v>-0.5</v>
          </cell>
        </row>
        <row r="334">
          <cell r="A334">
            <v>750543</v>
          </cell>
          <cell r="B334" t="str">
            <v>OTROS AUXILIOS</v>
          </cell>
          <cell r="C334">
            <v>-13.82</v>
          </cell>
          <cell r="D334">
            <v>-2.6</v>
          </cell>
          <cell r="E334">
            <v>-16.420000000000002</v>
          </cell>
        </row>
        <row r="335">
          <cell r="A335">
            <v>75054301</v>
          </cell>
          <cell r="B335" t="str">
            <v>AUXILIO POR MATERNIDAD</v>
          </cell>
          <cell r="D335">
            <v>-0.08</v>
          </cell>
          <cell r="E335">
            <v>-0.08</v>
          </cell>
        </row>
        <row r="336">
          <cell r="A336">
            <v>75054302</v>
          </cell>
          <cell r="B336" t="str">
            <v>AUXILIO POR ANTEOJOS</v>
          </cell>
          <cell r="C336">
            <v>-1.3</v>
          </cell>
          <cell r="D336">
            <v>-0.35</v>
          </cell>
          <cell r="E336">
            <v>-1.65</v>
          </cell>
        </row>
        <row r="337">
          <cell r="A337">
            <v>75054303</v>
          </cell>
          <cell r="B337" t="str">
            <v>AUXILIO FUNERARIO</v>
          </cell>
        </row>
        <row r="338">
          <cell r="A338">
            <v>75054304</v>
          </cell>
          <cell r="B338" t="str">
            <v>AUXILIO POR EDUCACION</v>
          </cell>
          <cell r="C338">
            <v>-1.33</v>
          </cell>
          <cell r="E338">
            <v>-1.33</v>
          </cell>
        </row>
        <row r="339">
          <cell r="A339">
            <v>75054307</v>
          </cell>
          <cell r="B339" t="str">
            <v>AUXILIO DE RODAMIENTO</v>
          </cell>
          <cell r="C339">
            <v>-10</v>
          </cell>
          <cell r="D339">
            <v>-2.17</v>
          </cell>
          <cell r="E339">
            <v>-12.16</v>
          </cell>
        </row>
        <row r="340">
          <cell r="A340">
            <v>75054309</v>
          </cell>
          <cell r="B340" t="str">
            <v>OTROS AUXILIOS</v>
          </cell>
          <cell r="C340">
            <v>-1.2</v>
          </cell>
          <cell r="E340">
            <v>-1.2</v>
          </cell>
        </row>
        <row r="341">
          <cell r="A341">
            <v>750544</v>
          </cell>
          <cell r="B341" t="str">
            <v>RIESGOS PROFESIONALES</v>
          </cell>
          <cell r="C341">
            <v>-15.74</v>
          </cell>
          <cell r="D341">
            <v>-3.89</v>
          </cell>
          <cell r="E341">
            <v>-19.63</v>
          </cell>
        </row>
        <row r="342">
          <cell r="A342">
            <v>750545</v>
          </cell>
          <cell r="B342" t="str">
            <v>SALARIO INTEGRAL</v>
          </cell>
          <cell r="C342">
            <v>-25.12</v>
          </cell>
          <cell r="D342">
            <v>-5.87</v>
          </cell>
          <cell r="E342">
            <v>-30.99</v>
          </cell>
        </row>
        <row r="343">
          <cell r="A343">
            <v>750546</v>
          </cell>
          <cell r="B343" t="str">
            <v>CONTRATOS PERSONAL TEMPORAL</v>
          </cell>
          <cell r="C343">
            <v>-96.11</v>
          </cell>
          <cell r="D343">
            <v>-24.1</v>
          </cell>
          <cell r="E343">
            <v>-120.21</v>
          </cell>
        </row>
        <row r="344">
          <cell r="A344">
            <v>750547</v>
          </cell>
          <cell r="B344" t="str">
            <v>VIATICOS</v>
          </cell>
          <cell r="C344">
            <v>-3.17</v>
          </cell>
          <cell r="E344">
            <v>-3.17</v>
          </cell>
        </row>
        <row r="345">
          <cell r="A345">
            <v>750548</v>
          </cell>
          <cell r="B345" t="str">
            <v>GASTOS DE VIAJE</v>
          </cell>
          <cell r="C345">
            <v>-6.84</v>
          </cell>
          <cell r="D345">
            <v>-2.85</v>
          </cell>
          <cell r="E345">
            <v>-9.69</v>
          </cell>
        </row>
        <row r="346">
          <cell r="A346">
            <v>75054801</v>
          </cell>
          <cell r="B346" t="str">
            <v>PASAJES AEREOS</v>
          </cell>
          <cell r="C346">
            <v>-6.38</v>
          </cell>
          <cell r="D346">
            <v>-2.0299999999999998</v>
          </cell>
          <cell r="E346">
            <v>-8.41</v>
          </cell>
        </row>
        <row r="347">
          <cell r="A347">
            <v>75054802</v>
          </cell>
          <cell r="B347" t="str">
            <v>PEAJES</v>
          </cell>
          <cell r="C347">
            <v>-0.34</v>
          </cell>
          <cell r="D347">
            <v>-0.14000000000000001</v>
          </cell>
          <cell r="E347">
            <v>-0.48</v>
          </cell>
        </row>
        <row r="348">
          <cell r="A348">
            <v>75054803</v>
          </cell>
          <cell r="B348" t="str">
            <v>PASAJES TERRESTRES</v>
          </cell>
          <cell r="C348">
            <v>-0.12</v>
          </cell>
          <cell r="E348">
            <v>-0.12</v>
          </cell>
        </row>
        <row r="349">
          <cell r="A349">
            <v>75054804</v>
          </cell>
          <cell r="B349" t="str">
            <v>RESTAURANTE</v>
          </cell>
          <cell r="D349">
            <v>-0.68</v>
          </cell>
          <cell r="E349">
            <v>-0.68</v>
          </cell>
        </row>
        <row r="350">
          <cell r="A350">
            <v>750562</v>
          </cell>
          <cell r="B350" t="str">
            <v>AMORTIZAC.CALC.ACTUARIAL FUT.P</v>
          </cell>
          <cell r="C350">
            <v>-184.45</v>
          </cell>
          <cell r="D350">
            <v>-46.11</v>
          </cell>
          <cell r="E350">
            <v>-230.56</v>
          </cell>
        </row>
        <row r="351">
          <cell r="A351">
            <v>750567</v>
          </cell>
          <cell r="B351" t="str">
            <v>COTIZAC.A ENTID.ADMINISTR.DE P</v>
          </cell>
          <cell r="C351">
            <v>-33.049999999999997</v>
          </cell>
          <cell r="D351">
            <v>-11.31</v>
          </cell>
          <cell r="E351">
            <v>-44.37</v>
          </cell>
        </row>
        <row r="352">
          <cell r="A352">
            <v>750568</v>
          </cell>
          <cell r="B352" t="str">
            <v>COTIZAC.A ENTID.ADMINISTR.DE A</v>
          </cell>
          <cell r="C352">
            <v>-33.299999999999997</v>
          </cell>
          <cell r="D352">
            <v>-8.93</v>
          </cell>
          <cell r="E352">
            <v>-42.22</v>
          </cell>
        </row>
        <row r="353">
          <cell r="A353">
            <v>750590</v>
          </cell>
          <cell r="B353" t="str">
            <v>OTROS SERVICIOS PERSONALES</v>
          </cell>
          <cell r="C353">
            <v>-23.64</v>
          </cell>
          <cell r="D353">
            <v>-4.3</v>
          </cell>
          <cell r="E353">
            <v>-27.94</v>
          </cell>
        </row>
        <row r="354">
          <cell r="A354">
            <v>75059001</v>
          </cell>
          <cell r="B354" t="str">
            <v>REFRIGERIOS - ALMUERZOS</v>
          </cell>
          <cell r="C354">
            <v>-5.74</v>
          </cell>
          <cell r="D354">
            <v>-1.33</v>
          </cell>
          <cell r="E354">
            <v>-7.06</v>
          </cell>
        </row>
        <row r="355">
          <cell r="A355">
            <v>75059002</v>
          </cell>
          <cell r="B355" t="str">
            <v>OTROS GASTOS RELATIVOS AL PERS</v>
          </cell>
          <cell r="C355">
            <v>-11.42</v>
          </cell>
          <cell r="D355">
            <v>-1.67</v>
          </cell>
          <cell r="E355">
            <v>-13.09</v>
          </cell>
        </row>
        <row r="356">
          <cell r="A356">
            <v>75059003</v>
          </cell>
          <cell r="B356" t="str">
            <v>APOYO APRENDICES SENA</v>
          </cell>
          <cell r="C356">
            <v>-6.44</v>
          </cell>
          <cell r="D356">
            <v>-1.31</v>
          </cell>
          <cell r="E356">
            <v>-7.75</v>
          </cell>
        </row>
        <row r="357">
          <cell r="A357">
            <v>75059007</v>
          </cell>
          <cell r="B357" t="str">
            <v>AJUSTES A EJERCICIOS ANTERIORE</v>
          </cell>
          <cell r="C357">
            <v>-0.04</v>
          </cell>
          <cell r="E357">
            <v>-0.04</v>
          </cell>
        </row>
        <row r="358">
          <cell r="A358">
            <v>7510</v>
          </cell>
          <cell r="B358" t="str">
            <v>GENERALES</v>
          </cell>
          <cell r="C358">
            <v>-244.53</v>
          </cell>
          <cell r="D358">
            <v>-76.069999999999993</v>
          </cell>
          <cell r="E358">
            <v>-320.60000000000002</v>
          </cell>
        </row>
        <row r="359">
          <cell r="A359">
            <v>751013</v>
          </cell>
          <cell r="B359" t="str">
            <v>SUSCRIPCIONES, AFILIACIONES Y</v>
          </cell>
          <cell r="C359">
            <v>-1.91</v>
          </cell>
          <cell r="D359">
            <v>-1.18</v>
          </cell>
          <cell r="E359">
            <v>-3.1</v>
          </cell>
        </row>
        <row r="360">
          <cell r="A360">
            <v>751023</v>
          </cell>
          <cell r="B360" t="str">
            <v>PUBLICIDAD Y PROPAGANDA</v>
          </cell>
          <cell r="C360">
            <v>-7.81</v>
          </cell>
          <cell r="D360">
            <v>-0.41</v>
          </cell>
          <cell r="E360">
            <v>-8.2200000000000006</v>
          </cell>
        </row>
        <row r="361">
          <cell r="A361">
            <v>751024</v>
          </cell>
          <cell r="B361" t="str">
            <v>IMPRESOS Y PUBLICACIONES</v>
          </cell>
          <cell r="C361">
            <v>-2.31</v>
          </cell>
          <cell r="D361">
            <v>-1.1399999999999999</v>
          </cell>
          <cell r="E361">
            <v>-3.45</v>
          </cell>
        </row>
        <row r="362">
          <cell r="A362">
            <v>751025</v>
          </cell>
          <cell r="B362" t="str">
            <v>FOTOCOPIAS, UTILES DE ESCRITOR</v>
          </cell>
          <cell r="C362">
            <v>-44.54</v>
          </cell>
          <cell r="D362">
            <v>-20.2</v>
          </cell>
          <cell r="E362">
            <v>-64.739999999999995</v>
          </cell>
        </row>
        <row r="363">
          <cell r="A363">
            <v>751026</v>
          </cell>
          <cell r="B363" t="str">
            <v>COMUNICACIONES</v>
          </cell>
          <cell r="C363">
            <v>-8.41</v>
          </cell>
          <cell r="D363">
            <v>-1.25</v>
          </cell>
          <cell r="E363">
            <v>-9.65</v>
          </cell>
        </row>
        <row r="364">
          <cell r="A364">
            <v>751037</v>
          </cell>
          <cell r="B364" t="str">
            <v>TRANSPORTE, FLETES Y ACARREOS</v>
          </cell>
          <cell r="C364">
            <v>-148.36000000000001</v>
          </cell>
          <cell r="D364">
            <v>-49.16</v>
          </cell>
          <cell r="E364">
            <v>-197.53</v>
          </cell>
        </row>
        <row r="365">
          <cell r="A365">
            <v>75103701</v>
          </cell>
          <cell r="B365" t="str">
            <v>TRANSPORTE, FLETES Y ACARREOS</v>
          </cell>
          <cell r="C365">
            <v>-148.36000000000001</v>
          </cell>
          <cell r="D365">
            <v>-49.16</v>
          </cell>
          <cell r="E365">
            <v>-197.53</v>
          </cell>
        </row>
        <row r="366">
          <cell r="A366">
            <v>751090</v>
          </cell>
          <cell r="B366" t="str">
            <v>OTROS COSTOS GENERALES</v>
          </cell>
          <cell r="C366">
            <v>-31.19</v>
          </cell>
          <cell r="D366">
            <v>-2.73</v>
          </cell>
          <cell r="E366">
            <v>-33.92</v>
          </cell>
        </row>
        <row r="367">
          <cell r="A367">
            <v>75109001</v>
          </cell>
          <cell r="B367" t="str">
            <v>ATENCIONES SOCIALES</v>
          </cell>
          <cell r="C367">
            <v>-0.76</v>
          </cell>
          <cell r="D367">
            <v>-0.01</v>
          </cell>
          <cell r="E367">
            <v>-0.77</v>
          </cell>
        </row>
        <row r="368">
          <cell r="A368">
            <v>75109002</v>
          </cell>
          <cell r="B368" t="str">
            <v>ELEMENTOS DE ASEO Y CAFETERIA</v>
          </cell>
          <cell r="C368">
            <v>-6.87</v>
          </cell>
          <cell r="D368">
            <v>-0.25</v>
          </cell>
          <cell r="E368">
            <v>-7.12</v>
          </cell>
        </row>
        <row r="369">
          <cell r="A369">
            <v>75109003</v>
          </cell>
          <cell r="B369" t="str">
            <v>INDEMNIZACION POR DA/OS A TERC</v>
          </cell>
          <cell r="C369">
            <v>-18.72</v>
          </cell>
          <cell r="D369">
            <v>-1.56</v>
          </cell>
          <cell r="E369">
            <v>-20.27</v>
          </cell>
        </row>
        <row r="370">
          <cell r="A370">
            <v>75109004</v>
          </cell>
          <cell r="B370" t="str">
            <v>OTROS</v>
          </cell>
          <cell r="C370">
            <v>-3.93</v>
          </cell>
          <cell r="D370">
            <v>-0.6</v>
          </cell>
          <cell r="E370">
            <v>-4.53</v>
          </cell>
        </row>
        <row r="371">
          <cell r="A371">
            <v>75109005</v>
          </cell>
          <cell r="B371" t="str">
            <v>CORREO, PORTES Y TELEGRAMAS</v>
          </cell>
          <cell r="C371">
            <v>-0.92</v>
          </cell>
          <cell r="D371">
            <v>-0.31</v>
          </cell>
          <cell r="E371">
            <v>-1.23</v>
          </cell>
        </row>
        <row r="372">
          <cell r="A372">
            <v>7515</v>
          </cell>
          <cell r="B372" t="str">
            <v>DEPRECIACIONES</v>
          </cell>
          <cell r="C372">
            <v>-547.72</v>
          </cell>
          <cell r="D372">
            <v>-137.37</v>
          </cell>
          <cell r="E372">
            <v>-685.09</v>
          </cell>
        </row>
        <row r="373">
          <cell r="A373">
            <v>751503</v>
          </cell>
          <cell r="B373" t="str">
            <v>DEPRECIACION REDES, LINEAS, CA</v>
          </cell>
          <cell r="C373">
            <v>-482.16</v>
          </cell>
          <cell r="D373">
            <v>-120.92</v>
          </cell>
          <cell r="E373">
            <v>-603.08000000000004</v>
          </cell>
        </row>
        <row r="374">
          <cell r="A374">
            <v>751504</v>
          </cell>
          <cell r="B374" t="str">
            <v>DEPRECIACION MAQUINARIA Y EQUI</v>
          </cell>
          <cell r="C374">
            <v>-65.55</v>
          </cell>
          <cell r="D374">
            <v>-16.45</v>
          </cell>
          <cell r="E374">
            <v>-82.01</v>
          </cell>
        </row>
        <row r="375">
          <cell r="A375">
            <v>7517</v>
          </cell>
          <cell r="B375" t="str">
            <v>ARRENDAMIENTOS</v>
          </cell>
          <cell r="C375">
            <v>-75.42</v>
          </cell>
          <cell r="D375">
            <v>-18.579999999999998</v>
          </cell>
          <cell r="E375">
            <v>-94</v>
          </cell>
        </row>
        <row r="376">
          <cell r="A376">
            <v>751702</v>
          </cell>
          <cell r="B376" t="str">
            <v>CONSTRUCCIONES Y EDIFICACIONES</v>
          </cell>
          <cell r="C376">
            <v>-49.46</v>
          </cell>
          <cell r="D376">
            <v>-13.26</v>
          </cell>
          <cell r="E376">
            <v>-62.73</v>
          </cell>
        </row>
        <row r="377">
          <cell r="A377">
            <v>751703</v>
          </cell>
          <cell r="B377" t="str">
            <v>MAQUINARIA Y EQUIPO</v>
          </cell>
          <cell r="C377">
            <v>-0.83</v>
          </cell>
          <cell r="E377">
            <v>-0.83</v>
          </cell>
        </row>
        <row r="378">
          <cell r="A378">
            <v>751705</v>
          </cell>
          <cell r="B378" t="str">
            <v>EQUIPO DE COMPUTACION Y COMUNI</v>
          </cell>
          <cell r="C378">
            <v>-24.97</v>
          </cell>
          <cell r="D378">
            <v>-5.32</v>
          </cell>
          <cell r="E378">
            <v>-30.29</v>
          </cell>
        </row>
        <row r="379">
          <cell r="A379">
            <v>751707</v>
          </cell>
          <cell r="B379" t="str">
            <v>FLOTA Y EQUIPO DE TRANSPORTE</v>
          </cell>
          <cell r="C379">
            <v>-0.16</v>
          </cell>
          <cell r="E379">
            <v>-0.16</v>
          </cell>
        </row>
        <row r="380">
          <cell r="A380">
            <v>7530</v>
          </cell>
          <cell r="B380" t="str">
            <v>COSTO DE BIENES Y SERVICIOS PU</v>
          </cell>
          <cell r="C380">
            <v>-17647.79</v>
          </cell>
          <cell r="D380">
            <v>-4225.6400000000003</v>
          </cell>
          <cell r="E380">
            <v>-21873.42</v>
          </cell>
        </row>
        <row r="381">
          <cell r="A381">
            <v>753001</v>
          </cell>
          <cell r="B381" t="str">
            <v>COMPRAS EN BLOQUE Y/O A LARGO</v>
          </cell>
          <cell r="C381">
            <v>-10150.57</v>
          </cell>
          <cell r="D381">
            <v>-2636.07</v>
          </cell>
          <cell r="E381">
            <v>-12786.64</v>
          </cell>
        </row>
        <row r="382">
          <cell r="A382">
            <v>753002</v>
          </cell>
          <cell r="B382" t="str">
            <v>COMPRAS EN BOLSA  Y/O A CORTO</v>
          </cell>
          <cell r="C382">
            <v>-651.35</v>
          </cell>
          <cell r="D382">
            <v>-289.51</v>
          </cell>
          <cell r="E382">
            <v>-940.86</v>
          </cell>
        </row>
        <row r="383">
          <cell r="A383">
            <v>753003</v>
          </cell>
          <cell r="B383" t="str">
            <v>USO DE  REDES</v>
          </cell>
          <cell r="C383">
            <v>-1676.05</v>
          </cell>
          <cell r="D383">
            <v>26.67</v>
          </cell>
          <cell r="E383">
            <v>-1649.38</v>
          </cell>
        </row>
        <row r="384">
          <cell r="A384">
            <v>753090</v>
          </cell>
          <cell r="B384" t="str">
            <v>OTROS</v>
          </cell>
          <cell r="C384">
            <v>-5169.82</v>
          </cell>
          <cell r="D384">
            <v>-1326.73</v>
          </cell>
          <cell r="E384">
            <v>-6496.55</v>
          </cell>
        </row>
        <row r="385">
          <cell r="A385">
            <v>75309002</v>
          </cell>
          <cell r="B385" t="str">
            <v>PEAJES</v>
          </cell>
          <cell r="C385">
            <v>-4235.51</v>
          </cell>
          <cell r="D385">
            <v>-1099.8499999999999</v>
          </cell>
          <cell r="E385">
            <v>-5335.35</v>
          </cell>
        </row>
        <row r="386">
          <cell r="A386">
            <v>75309003</v>
          </cell>
          <cell r="B386" t="str">
            <v>CONEXION AL S.T.R.</v>
          </cell>
          <cell r="C386">
            <v>-823.56</v>
          </cell>
          <cell r="D386">
            <v>-209.59</v>
          </cell>
          <cell r="E386">
            <v>-1033.1500000000001</v>
          </cell>
        </row>
        <row r="387">
          <cell r="A387">
            <v>75309004</v>
          </cell>
          <cell r="B387" t="str">
            <v>USO CND, CRD, SIC</v>
          </cell>
          <cell r="C387">
            <v>-64.05</v>
          </cell>
          <cell r="D387">
            <v>-17.29</v>
          </cell>
          <cell r="E387">
            <v>-81.34</v>
          </cell>
        </row>
        <row r="388">
          <cell r="A388">
            <v>75309009</v>
          </cell>
          <cell r="B388" t="str">
            <v>TRANSPORTE ENERGIA REACTIVA</v>
          </cell>
        </row>
        <row r="389">
          <cell r="A389">
            <v>75309010</v>
          </cell>
          <cell r="B389" t="str">
            <v>INTERESES/ENERGIA</v>
          </cell>
          <cell r="C389">
            <v>-46.7</v>
          </cell>
          <cell r="E389">
            <v>-46.7</v>
          </cell>
        </row>
        <row r="390">
          <cell r="A390">
            <v>7540</v>
          </cell>
          <cell r="B390" t="str">
            <v>ORDENES Y CONTRATOS DE MANTENI</v>
          </cell>
          <cell r="C390">
            <v>-258.95999999999998</v>
          </cell>
          <cell r="D390">
            <v>-63.42</v>
          </cell>
          <cell r="E390">
            <v>-322.38</v>
          </cell>
        </row>
        <row r="391">
          <cell r="A391">
            <v>754001</v>
          </cell>
          <cell r="B391" t="str">
            <v>MANTENIMIENTO DE CONSTRUCCIONE</v>
          </cell>
          <cell r="C391">
            <v>-2.14</v>
          </cell>
          <cell r="D391">
            <v>-0.56000000000000005</v>
          </cell>
          <cell r="E391">
            <v>-2.7</v>
          </cell>
        </row>
        <row r="392">
          <cell r="A392">
            <v>754002</v>
          </cell>
          <cell r="B392" t="str">
            <v>MANTENIMIENTO MAQUINARIA Y EQU</v>
          </cell>
          <cell r="C392">
            <v>-33.71</v>
          </cell>
          <cell r="D392">
            <v>-0.63</v>
          </cell>
          <cell r="E392">
            <v>-34.33</v>
          </cell>
        </row>
        <row r="393">
          <cell r="A393">
            <v>754003</v>
          </cell>
          <cell r="B393" t="str">
            <v>MANTENIMIENTO DE EQUIPO DE OFI</v>
          </cell>
          <cell r="C393">
            <v>-0.46</v>
          </cell>
          <cell r="D393">
            <v>-0.33</v>
          </cell>
          <cell r="E393">
            <v>-0.79</v>
          </cell>
        </row>
        <row r="394">
          <cell r="A394">
            <v>754004</v>
          </cell>
          <cell r="B394" t="str">
            <v>MANTENIMIENTO DE EQUIPO COMPUT</v>
          </cell>
          <cell r="C394">
            <v>-1.85</v>
          </cell>
          <cell r="D394">
            <v>-1.21</v>
          </cell>
          <cell r="E394">
            <v>-3.06</v>
          </cell>
        </row>
        <row r="395">
          <cell r="A395">
            <v>754005</v>
          </cell>
          <cell r="B395" t="str">
            <v>MANTENIMIENTO EQUIPO DE TRANSP</v>
          </cell>
          <cell r="C395">
            <v>-0.3</v>
          </cell>
          <cell r="D395">
            <v>-0.04</v>
          </cell>
          <cell r="E395">
            <v>-0.33</v>
          </cell>
        </row>
        <row r="396">
          <cell r="A396">
            <v>754007</v>
          </cell>
          <cell r="B396" t="str">
            <v>MANTENIMIENTO LINEAS, REDES Y</v>
          </cell>
          <cell r="C396">
            <v>-155.80000000000001</v>
          </cell>
          <cell r="D396">
            <v>-38.96</v>
          </cell>
          <cell r="E396">
            <v>-194.76</v>
          </cell>
        </row>
        <row r="397">
          <cell r="A397">
            <v>75400701</v>
          </cell>
          <cell r="B397" t="str">
            <v>DESEMBOLSOS</v>
          </cell>
          <cell r="C397">
            <v>-38.049999999999997</v>
          </cell>
          <cell r="D397">
            <v>-9.44</v>
          </cell>
          <cell r="E397">
            <v>-47.49</v>
          </cell>
        </row>
        <row r="398">
          <cell r="A398">
            <v>75400702</v>
          </cell>
          <cell r="B398" t="str">
            <v>AMORTIZACIONES</v>
          </cell>
          <cell r="C398">
            <v>-117.75</v>
          </cell>
          <cell r="D398">
            <v>-29.52</v>
          </cell>
          <cell r="E398">
            <v>-147.27000000000001</v>
          </cell>
        </row>
        <row r="399">
          <cell r="A399">
            <v>754009</v>
          </cell>
          <cell r="B399" t="str">
            <v>REPARACIONES DE CONSTRUCCIONES</v>
          </cell>
          <cell r="C399">
            <v>-0.31</v>
          </cell>
          <cell r="D399">
            <v>-0.01</v>
          </cell>
          <cell r="E399">
            <v>-0.31</v>
          </cell>
        </row>
        <row r="400">
          <cell r="A400">
            <v>754010</v>
          </cell>
          <cell r="B400" t="str">
            <v>REPARACIONES DE MAQUINARIA Y E</v>
          </cell>
          <cell r="C400">
            <v>-1.1100000000000001</v>
          </cell>
          <cell r="D400">
            <v>-2.19</v>
          </cell>
          <cell r="E400">
            <v>-3.3</v>
          </cell>
        </row>
        <row r="401">
          <cell r="A401">
            <v>754011</v>
          </cell>
          <cell r="B401" t="str">
            <v>REPARACIONES DE EQUIPO DE OFIC</v>
          </cell>
          <cell r="C401">
            <v>-0.19</v>
          </cell>
          <cell r="D401">
            <v>-0.06</v>
          </cell>
          <cell r="E401">
            <v>-0.24</v>
          </cell>
        </row>
        <row r="402">
          <cell r="A402">
            <v>754012</v>
          </cell>
          <cell r="B402" t="str">
            <v>REPARACIONES DE EQUIPO DE COMP</v>
          </cell>
          <cell r="C402">
            <v>-0.57999999999999996</v>
          </cell>
          <cell r="E402">
            <v>-0.57999999999999996</v>
          </cell>
        </row>
        <row r="403">
          <cell r="A403">
            <v>754013</v>
          </cell>
          <cell r="B403" t="str">
            <v>REPARACIONES EQUIPO DE TRANSPO</v>
          </cell>
          <cell r="C403">
            <v>-6.77</v>
          </cell>
          <cell r="D403">
            <v>-2.74</v>
          </cell>
          <cell r="E403">
            <v>-9.51</v>
          </cell>
        </row>
        <row r="404">
          <cell r="A404">
            <v>754014</v>
          </cell>
          <cell r="B404" t="str">
            <v>REPARACION DE LINEAS, REDES Y</v>
          </cell>
          <cell r="C404">
            <v>-55.74</v>
          </cell>
          <cell r="D404">
            <v>-16.71</v>
          </cell>
          <cell r="E404">
            <v>-72.45</v>
          </cell>
        </row>
        <row r="405">
          <cell r="A405">
            <v>754090</v>
          </cell>
          <cell r="B405" t="str">
            <v>OTROS</v>
          </cell>
        </row>
        <row r="406">
          <cell r="A406">
            <v>75409002</v>
          </cell>
          <cell r="B406" t="str">
            <v>OBRAS Y MEJORAS EN PROPIEDAD A</v>
          </cell>
        </row>
        <row r="407">
          <cell r="A407">
            <v>7542</v>
          </cell>
          <cell r="B407" t="str">
            <v>HONORARIOS</v>
          </cell>
          <cell r="C407">
            <v>-46.04</v>
          </cell>
          <cell r="E407">
            <v>-46.04</v>
          </cell>
        </row>
        <row r="408">
          <cell r="A408">
            <v>754204</v>
          </cell>
          <cell r="B408" t="str">
            <v>AVALUOS</v>
          </cell>
          <cell r="C408">
            <v>-1</v>
          </cell>
          <cell r="E408">
            <v>-1</v>
          </cell>
        </row>
        <row r="409">
          <cell r="A409">
            <v>754207</v>
          </cell>
          <cell r="B409" t="str">
            <v>ASESORIA TECNICA</v>
          </cell>
          <cell r="C409">
            <v>-4.9000000000000004</v>
          </cell>
          <cell r="E409">
            <v>-4.9000000000000004</v>
          </cell>
        </row>
        <row r="410">
          <cell r="A410">
            <v>754290</v>
          </cell>
          <cell r="B410" t="str">
            <v>OTROS</v>
          </cell>
          <cell r="C410">
            <v>-40.130000000000003</v>
          </cell>
          <cell r="E410">
            <v>-40.130000000000003</v>
          </cell>
        </row>
        <row r="411">
          <cell r="A411">
            <v>75429002</v>
          </cell>
          <cell r="B411" t="str">
            <v>RECUPERACION CARTERA</v>
          </cell>
          <cell r="C411">
            <v>-40.130000000000003</v>
          </cell>
          <cell r="E411">
            <v>-40.130000000000003</v>
          </cell>
        </row>
        <row r="412">
          <cell r="A412">
            <v>7545</v>
          </cell>
          <cell r="B412" t="str">
            <v>SERVICIOS PUBLICOS</v>
          </cell>
          <cell r="C412">
            <v>-92.13</v>
          </cell>
          <cell r="D412">
            <v>-17.61</v>
          </cell>
          <cell r="E412">
            <v>-109.73</v>
          </cell>
        </row>
        <row r="413">
          <cell r="A413">
            <v>754501</v>
          </cell>
          <cell r="B413" t="str">
            <v>ACUEDUCTO</v>
          </cell>
          <cell r="C413">
            <v>-1.03</v>
          </cell>
          <cell r="D413">
            <v>-0.3</v>
          </cell>
          <cell r="E413">
            <v>-1.33</v>
          </cell>
        </row>
        <row r="414">
          <cell r="A414">
            <v>754502</v>
          </cell>
          <cell r="B414" t="str">
            <v>ALCANTARILLADO</v>
          </cell>
          <cell r="C414">
            <v>-0.4</v>
          </cell>
          <cell r="D414">
            <v>-0.11</v>
          </cell>
          <cell r="E414">
            <v>-0.51</v>
          </cell>
        </row>
        <row r="415">
          <cell r="A415">
            <v>754503</v>
          </cell>
          <cell r="B415" t="str">
            <v>ASEO</v>
          </cell>
          <cell r="C415">
            <v>-0.73</v>
          </cell>
          <cell r="D415">
            <v>-0.19</v>
          </cell>
          <cell r="E415">
            <v>-0.92</v>
          </cell>
        </row>
        <row r="416">
          <cell r="A416">
            <v>754504</v>
          </cell>
          <cell r="B416" t="str">
            <v>ENERGIA Y ALUMBRADO</v>
          </cell>
          <cell r="C416">
            <v>-10.71</v>
          </cell>
          <cell r="D416">
            <v>-2.98</v>
          </cell>
          <cell r="E416">
            <v>-13.69</v>
          </cell>
        </row>
        <row r="417">
          <cell r="A417">
            <v>754505</v>
          </cell>
          <cell r="B417" t="str">
            <v>TELECOMUNICACIONES</v>
          </cell>
          <cell r="C417">
            <v>-79.260000000000005</v>
          </cell>
          <cell r="D417">
            <v>-14.03</v>
          </cell>
          <cell r="E417">
            <v>-93.29</v>
          </cell>
        </row>
        <row r="418">
          <cell r="A418">
            <v>75450502</v>
          </cell>
          <cell r="B418" t="str">
            <v>TELEF.CELULAR Y DIRECTOS</v>
          </cell>
          <cell r="C418">
            <v>-26.21</v>
          </cell>
          <cell r="D418">
            <v>-6.89</v>
          </cell>
          <cell r="E418">
            <v>-33.1</v>
          </cell>
        </row>
        <row r="419">
          <cell r="A419">
            <v>75450503</v>
          </cell>
          <cell r="B419" t="str">
            <v>CANALES ANALOGOS</v>
          </cell>
          <cell r="C419">
            <v>-53.05</v>
          </cell>
          <cell r="D419">
            <v>-7.14</v>
          </cell>
          <cell r="E419">
            <v>-60.19</v>
          </cell>
        </row>
        <row r="420">
          <cell r="A420">
            <v>7550</v>
          </cell>
          <cell r="B420" t="str">
            <v>OTROS COSTOS DE OPERACION Y MA</v>
          </cell>
          <cell r="C420">
            <v>-48.57</v>
          </cell>
          <cell r="D420">
            <v>-5.24</v>
          </cell>
          <cell r="E420">
            <v>-53.81</v>
          </cell>
        </row>
        <row r="421">
          <cell r="A421">
            <v>755001</v>
          </cell>
          <cell r="B421" t="str">
            <v>REPUESTOS PARA VEHICULOS</v>
          </cell>
          <cell r="C421">
            <v>-17.77</v>
          </cell>
          <cell r="D421">
            <v>-4.38</v>
          </cell>
          <cell r="E421">
            <v>-22.14</v>
          </cell>
        </row>
        <row r="422">
          <cell r="A422">
            <v>755002</v>
          </cell>
          <cell r="B422" t="str">
            <v>LLANTAS Y NEUMATICOS</v>
          </cell>
          <cell r="C422">
            <v>-0.59</v>
          </cell>
          <cell r="E422">
            <v>-0.59</v>
          </cell>
        </row>
        <row r="423">
          <cell r="A423">
            <v>755004</v>
          </cell>
          <cell r="B423" t="str">
            <v>COMBUSTIBLES Y LUBRICANTES</v>
          </cell>
          <cell r="C423">
            <v>-24.82</v>
          </cell>
          <cell r="D423">
            <v>-0.75</v>
          </cell>
          <cell r="E423">
            <v>-25.57</v>
          </cell>
        </row>
        <row r="424">
          <cell r="A424">
            <v>755005</v>
          </cell>
          <cell r="B424" t="str">
            <v>MATERIALES PARA CONSTRUCC</v>
          </cell>
          <cell r="C424">
            <v>-2.23</v>
          </cell>
          <cell r="E424">
            <v>-2.23</v>
          </cell>
        </row>
        <row r="425">
          <cell r="A425">
            <v>755006</v>
          </cell>
          <cell r="B425" t="str">
            <v>MATERIALES ELECTRICOS</v>
          </cell>
          <cell r="C425">
            <v>-3.15</v>
          </cell>
          <cell r="D425">
            <v>-0.12</v>
          </cell>
          <cell r="E425">
            <v>-3.27</v>
          </cell>
        </row>
        <row r="426">
          <cell r="A426">
            <v>7555</v>
          </cell>
          <cell r="B426" t="str">
            <v>COSTO DE PERDIDAS EN PRESTACIO</v>
          </cell>
          <cell r="C426">
            <v>-26.53</v>
          </cell>
          <cell r="D426">
            <v>-30.2</v>
          </cell>
          <cell r="E426">
            <v>-56.73</v>
          </cell>
        </row>
        <row r="427">
          <cell r="A427">
            <v>755501</v>
          </cell>
          <cell r="B427" t="str">
            <v>TECNICAS</v>
          </cell>
          <cell r="C427">
            <v>-26.53</v>
          </cell>
          <cell r="D427">
            <v>-30.2</v>
          </cell>
          <cell r="E427">
            <v>-56.73</v>
          </cell>
        </row>
        <row r="428">
          <cell r="A428">
            <v>7560</v>
          </cell>
          <cell r="B428" t="str">
            <v>SEGUROS</v>
          </cell>
          <cell r="C428">
            <v>-129.82</v>
          </cell>
          <cell r="E428">
            <v>-129.82</v>
          </cell>
        </row>
        <row r="429">
          <cell r="A429">
            <v>756001</v>
          </cell>
          <cell r="B429" t="str">
            <v>DE MANEJO</v>
          </cell>
          <cell r="C429">
            <v>-4.09</v>
          </cell>
          <cell r="E429">
            <v>-4.09</v>
          </cell>
        </row>
        <row r="430">
          <cell r="A430">
            <v>756003</v>
          </cell>
          <cell r="B430" t="str">
            <v>DE CORRIENTE DEBIL</v>
          </cell>
        </row>
        <row r="431">
          <cell r="A431">
            <v>756004</v>
          </cell>
          <cell r="B431" t="str">
            <v>SEGURO COLECTIVO DE VIDA</v>
          </cell>
          <cell r="C431">
            <v>-12.09</v>
          </cell>
          <cell r="E431">
            <v>-12.09</v>
          </cell>
        </row>
        <row r="432">
          <cell r="A432">
            <v>756005</v>
          </cell>
          <cell r="B432" t="str">
            <v>DE INCENDIO</v>
          </cell>
          <cell r="C432">
            <v>-0.65</v>
          </cell>
          <cell r="E432">
            <v>-0.65</v>
          </cell>
        </row>
        <row r="433">
          <cell r="A433">
            <v>756008</v>
          </cell>
          <cell r="B433" t="str">
            <v>DE FLOTA Y EQUIPO DE TRANSPORT</v>
          </cell>
          <cell r="C433">
            <v>-8.9499999999999993</v>
          </cell>
          <cell r="E433">
            <v>-8.9499999999999993</v>
          </cell>
        </row>
        <row r="434">
          <cell r="A434">
            <v>756009</v>
          </cell>
          <cell r="B434" t="str">
            <v>DE RESPONSABILIDAD CIVIL Y EXT</v>
          </cell>
          <cell r="C434">
            <v>-15.14</v>
          </cell>
          <cell r="E434">
            <v>-15.14</v>
          </cell>
        </row>
        <row r="435">
          <cell r="A435">
            <v>756090</v>
          </cell>
          <cell r="B435" t="str">
            <v>OTROS SEGUROS</v>
          </cell>
          <cell r="C435">
            <v>-88.91</v>
          </cell>
          <cell r="E435">
            <v>-88.91</v>
          </cell>
        </row>
        <row r="436">
          <cell r="A436">
            <v>75609003</v>
          </cell>
          <cell r="B436" t="str">
            <v>TODO RIESGO EQPO Y MAQUINARIA</v>
          </cell>
          <cell r="C436">
            <v>-5.39</v>
          </cell>
          <cell r="E436">
            <v>-5.39</v>
          </cell>
        </row>
        <row r="437">
          <cell r="A437">
            <v>75609004</v>
          </cell>
          <cell r="B437" t="str">
            <v>POLIZA DE DANOS MATERIALES COM</v>
          </cell>
          <cell r="C437">
            <v>-83.52</v>
          </cell>
          <cell r="E437">
            <v>-83.52</v>
          </cell>
        </row>
        <row r="438">
          <cell r="A438">
            <v>75609008</v>
          </cell>
          <cell r="B438" t="str">
            <v>RESPONSAB.CIVIL SERVIDORES PUB</v>
          </cell>
        </row>
        <row r="439">
          <cell r="A439">
            <v>7565</v>
          </cell>
          <cell r="B439" t="str">
            <v>IMPUESTOS</v>
          </cell>
          <cell r="C439">
            <v>-293.20999999999998</v>
          </cell>
          <cell r="D439">
            <v>-79.849999999999994</v>
          </cell>
          <cell r="E439">
            <v>-373.05</v>
          </cell>
        </row>
        <row r="440">
          <cell r="A440">
            <v>756502</v>
          </cell>
          <cell r="B440" t="str">
            <v>DE TIMBRE</v>
          </cell>
          <cell r="C440">
            <v>-87.68</v>
          </cell>
          <cell r="D440">
            <v>-17.03</v>
          </cell>
          <cell r="E440">
            <v>-104.71</v>
          </cell>
        </row>
        <row r="441">
          <cell r="A441">
            <v>756503</v>
          </cell>
          <cell r="B441" t="str">
            <v>PREDIAL</v>
          </cell>
          <cell r="C441">
            <v>-3.67</v>
          </cell>
          <cell r="D441">
            <v>-0.92</v>
          </cell>
          <cell r="E441">
            <v>-4.59</v>
          </cell>
        </row>
        <row r="442">
          <cell r="A442">
            <v>756505</v>
          </cell>
          <cell r="B442" t="str">
            <v>DE VEHICULOS</v>
          </cell>
        </row>
        <row r="443">
          <cell r="A443">
            <v>756590</v>
          </cell>
          <cell r="B443" t="str">
            <v>OTROS IMPUESTOS</v>
          </cell>
          <cell r="C443">
            <v>-201.86</v>
          </cell>
          <cell r="D443">
            <v>-61.9</v>
          </cell>
          <cell r="E443">
            <v>-263.76</v>
          </cell>
        </row>
        <row r="444">
          <cell r="A444">
            <v>75659001</v>
          </cell>
          <cell r="B444" t="str">
            <v>INDUSTRIA Y COMERCIO</v>
          </cell>
          <cell r="C444">
            <v>-108.15</v>
          </cell>
          <cell r="D444">
            <v>-38.08</v>
          </cell>
          <cell r="E444">
            <v>-146.22</v>
          </cell>
        </row>
        <row r="445">
          <cell r="A445">
            <v>75659002</v>
          </cell>
          <cell r="B445" t="str">
            <v>TASA ALUMBRADO PUBLICO</v>
          </cell>
          <cell r="C445">
            <v>-93.71</v>
          </cell>
          <cell r="D445">
            <v>-23.83</v>
          </cell>
          <cell r="E445">
            <v>-117.54</v>
          </cell>
        </row>
        <row r="446">
          <cell r="A446">
            <v>7570</v>
          </cell>
          <cell r="B446" t="str">
            <v>ORDENES Y CONTRATOS POR OTROS</v>
          </cell>
          <cell r="C446">
            <v>-749.86</v>
          </cell>
          <cell r="D446">
            <v>-178.54</v>
          </cell>
          <cell r="E446">
            <v>-928.4</v>
          </cell>
        </row>
        <row r="447">
          <cell r="A447">
            <v>757001</v>
          </cell>
          <cell r="B447" t="str">
            <v>ASEO</v>
          </cell>
          <cell r="C447">
            <v>-18.170000000000002</v>
          </cell>
          <cell r="D447">
            <v>-5.03</v>
          </cell>
          <cell r="E447">
            <v>-23.2</v>
          </cell>
        </row>
        <row r="448">
          <cell r="A448">
            <v>757002</v>
          </cell>
          <cell r="B448" t="str">
            <v>VIGILANCIA</v>
          </cell>
          <cell r="C448">
            <v>-89.25</v>
          </cell>
          <cell r="D448">
            <v>-22.31</v>
          </cell>
          <cell r="E448">
            <v>-111.57</v>
          </cell>
        </row>
        <row r="449">
          <cell r="A449">
            <v>757090</v>
          </cell>
          <cell r="B449" t="str">
            <v>OTROS CONTRATOS</v>
          </cell>
          <cell r="C449">
            <v>-642.42999999999995</v>
          </cell>
          <cell r="D449">
            <v>-151.19999999999999</v>
          </cell>
          <cell r="E449">
            <v>-793.63</v>
          </cell>
        </row>
        <row r="450">
          <cell r="A450">
            <v>75709003</v>
          </cell>
          <cell r="B450" t="str">
            <v>REVISION DE CONTADORES</v>
          </cell>
        </row>
        <row r="451">
          <cell r="A451">
            <v>75709008</v>
          </cell>
          <cell r="B451" t="str">
            <v>CONTRATO INTEGRAL COMERCIAL</v>
          </cell>
          <cell r="C451">
            <v>-642.42999999999995</v>
          </cell>
          <cell r="D451">
            <v>-151.19999999999999</v>
          </cell>
          <cell r="E451">
            <v>-793.63</v>
          </cell>
        </row>
        <row r="452">
          <cell r="A452">
            <v>7595</v>
          </cell>
          <cell r="B452" t="str">
            <v>TRANSFERENCIA MENSUAL DE COSTO</v>
          </cell>
          <cell r="C452">
            <v>21643.93</v>
          </cell>
          <cell r="D452">
            <v>5212.3500000000004</v>
          </cell>
          <cell r="E452">
            <v>26856.28</v>
          </cell>
        </row>
        <row r="453">
          <cell r="A453">
            <v>759533</v>
          </cell>
          <cell r="B453" t="str">
            <v>NEGOCIO DE DISTRIBUCION DE ENE</v>
          </cell>
          <cell r="C453">
            <v>4899.55</v>
          </cell>
          <cell r="D453">
            <v>780.55</v>
          </cell>
          <cell r="E453">
            <v>5680.1</v>
          </cell>
        </row>
        <row r="454">
          <cell r="A454">
            <v>759534</v>
          </cell>
          <cell r="B454" t="str">
            <v>NEGOCIO DE COMERCIALIZACION DE</v>
          </cell>
          <cell r="C454">
            <v>16744.38</v>
          </cell>
          <cell r="D454">
            <v>4431.8</v>
          </cell>
          <cell r="E454">
            <v>21176.18</v>
          </cell>
        </row>
      </sheetData>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por nivel"/>
      <sheetName val="Balance energ1 (98-2000)"/>
      <sheetName val="Ing-Egr"/>
      <sheetName val="tare90-99"/>
    </sheetNames>
    <sheetDataSet>
      <sheetData sheetId="0" refreshError="1"/>
      <sheetData sheetId="1" refreshError="1"/>
      <sheetData sheetId="2" refreshError="1">
        <row r="4">
          <cell r="A4" t="str">
            <v>Descripciòn</v>
          </cell>
          <cell r="B4">
            <v>1996</v>
          </cell>
          <cell r="C4">
            <v>1997</v>
          </cell>
          <cell r="D4">
            <v>1998</v>
          </cell>
          <cell r="E4">
            <v>1999</v>
          </cell>
          <cell r="F4">
            <v>2000</v>
          </cell>
          <cell r="G4">
            <v>2001</v>
          </cell>
          <cell r="H4">
            <v>2002</v>
          </cell>
          <cell r="I4">
            <v>2003</v>
          </cell>
        </row>
        <row r="6">
          <cell r="A6" t="str">
            <v>1.   Ingresos:</v>
          </cell>
          <cell r="B6">
            <v>95682.259607882297</v>
          </cell>
          <cell r="C6">
            <v>87721.462477585301</v>
          </cell>
          <cell r="D6">
            <v>82703.49693894315</v>
          </cell>
          <cell r="E6">
            <v>72619.565276499605</v>
          </cell>
          <cell r="F6">
            <v>66997.305499097158</v>
          </cell>
          <cell r="G6">
            <v>66787.24205436316</v>
          </cell>
          <cell r="H6">
            <v>70695.642650280832</v>
          </cell>
          <cell r="I6">
            <v>72772.039108301731</v>
          </cell>
        </row>
        <row r="7">
          <cell r="A7" t="str">
            <v>1.1 Cargos de Uso ($/kWh a Jun/00):</v>
          </cell>
        </row>
        <row r="8">
          <cell r="A8" t="str">
            <v xml:space="preserve">     Nivel 110 kV</v>
          </cell>
          <cell r="B8">
            <v>9.9317480190780341</v>
          </cell>
          <cell r="C8">
            <v>9.9317480190780429</v>
          </cell>
          <cell r="D8">
            <v>9.9317480190780447</v>
          </cell>
          <cell r="E8">
            <v>9.8324305388872641</v>
          </cell>
          <cell r="F8">
            <v>9.734106233498391</v>
          </cell>
          <cell r="G8">
            <v>9.6367651711634075</v>
          </cell>
          <cell r="H8">
            <v>9.5403975194517727</v>
          </cell>
          <cell r="I8">
            <v>9.5403975194517727</v>
          </cell>
        </row>
        <row r="9">
          <cell r="A9" t="str">
            <v xml:space="preserve">     Nivel 44 kV</v>
          </cell>
          <cell r="B9">
            <v>22.335849584532003</v>
          </cell>
          <cell r="C9">
            <v>22.335798873657296</v>
          </cell>
          <cell r="D9">
            <v>22.335798873657424</v>
          </cell>
          <cell r="E9">
            <v>22.112440884920769</v>
          </cell>
          <cell r="F9">
            <v>21.891316476071562</v>
          </cell>
          <cell r="G9">
            <v>21.672403311310848</v>
          </cell>
          <cell r="H9">
            <v>21.455679278197739</v>
          </cell>
          <cell r="I9">
            <v>21.455679278197739</v>
          </cell>
        </row>
        <row r="10">
          <cell r="A10" t="str">
            <v xml:space="preserve">     Nivel 13,2 kV</v>
          </cell>
          <cell r="B10">
            <v>38.700612788461086</v>
          </cell>
          <cell r="C10">
            <v>38.700612788461108</v>
          </cell>
          <cell r="D10">
            <v>38.700612788461115</v>
          </cell>
          <cell r="E10">
            <v>38.313606660576497</v>
          </cell>
          <cell r="F10">
            <v>37.930470593970732</v>
          </cell>
          <cell r="G10">
            <v>37.551165888031022</v>
          </cell>
          <cell r="H10">
            <v>37.175654229150709</v>
          </cell>
          <cell r="I10">
            <v>37.175654229150709</v>
          </cell>
        </row>
        <row r="11">
          <cell r="A11" t="str">
            <v xml:space="preserve">     Nivel 0,22 kV</v>
          </cell>
          <cell r="B11">
            <v>80.796396394849992</v>
          </cell>
          <cell r="C11">
            <v>80.796396394849978</v>
          </cell>
          <cell r="D11">
            <v>80.796396394849992</v>
          </cell>
          <cell r="E11">
            <v>79.180468466952917</v>
          </cell>
          <cell r="F11">
            <v>77.596859097613859</v>
          </cell>
          <cell r="G11">
            <v>76.044921915661575</v>
          </cell>
          <cell r="H11">
            <v>74.524023477348337</v>
          </cell>
          <cell r="I11">
            <v>74.524023477348337</v>
          </cell>
        </row>
        <row r="13">
          <cell r="A13" t="str">
            <v>1.2 Energìa Facturada (GWh)</v>
          </cell>
          <cell r="B13">
            <v>1366.297</v>
          </cell>
          <cell r="C13">
            <v>1271.9309999999998</v>
          </cell>
          <cell r="D13">
            <v>1224.0897</v>
          </cell>
          <cell r="E13">
            <v>1129.027</v>
          </cell>
          <cell r="F13">
            <v>1075.6200000000001</v>
          </cell>
          <cell r="G13">
            <v>1095.6173350000001</v>
          </cell>
          <cell r="H13">
            <v>1171.1371436249999</v>
          </cell>
          <cell r="I13">
            <v>1203.6314512606248</v>
          </cell>
        </row>
        <row r="14">
          <cell r="A14" t="str">
            <v xml:space="preserve">     Nivel 110 kV (Chocò)</v>
          </cell>
          <cell r="B14">
            <v>151.9</v>
          </cell>
          <cell r="C14">
            <v>155.69999999999999</v>
          </cell>
          <cell r="D14">
            <v>159.6</v>
          </cell>
          <cell r="E14">
            <v>163</v>
          </cell>
          <cell r="F14">
            <v>170</v>
          </cell>
          <cell r="G14">
            <v>173.4</v>
          </cell>
          <cell r="H14">
            <v>176.86799999999999</v>
          </cell>
          <cell r="I14">
            <v>180.40536</v>
          </cell>
        </row>
        <row r="15">
          <cell r="A15" t="str">
            <v xml:space="preserve">     Nivel 44 kV</v>
          </cell>
          <cell r="B15">
            <v>11.175000000000001</v>
          </cell>
          <cell r="C15">
            <v>15.812999999999999</v>
          </cell>
          <cell r="D15">
            <v>23.5</v>
          </cell>
          <cell r="E15">
            <v>28</v>
          </cell>
          <cell r="F15">
            <v>14.007</v>
          </cell>
          <cell r="G15">
            <v>14.217104999999998</v>
          </cell>
          <cell r="H15">
            <v>14.430361574999997</v>
          </cell>
          <cell r="I15">
            <v>14.646816998624995</v>
          </cell>
        </row>
        <row r="16">
          <cell r="A16" t="str">
            <v xml:space="preserve">                     EADE Comercializador</v>
          </cell>
          <cell r="B16">
            <v>0</v>
          </cell>
          <cell r="C16">
            <v>0</v>
          </cell>
          <cell r="D16">
            <v>0</v>
          </cell>
          <cell r="E16">
            <v>0</v>
          </cell>
          <cell r="F16">
            <v>0</v>
          </cell>
          <cell r="G16">
            <v>0</v>
          </cell>
          <cell r="H16">
            <v>0</v>
          </cell>
          <cell r="I16">
            <v>0</v>
          </cell>
        </row>
        <row r="17">
          <cell r="A17" t="str">
            <v xml:space="preserve">                     Otros Comercializadores</v>
          </cell>
          <cell r="B17">
            <v>11.175000000000001</v>
          </cell>
          <cell r="C17">
            <v>15.812999999999999</v>
          </cell>
          <cell r="D17">
            <v>23.5</v>
          </cell>
          <cell r="E17">
            <v>28</v>
          </cell>
          <cell r="F17">
            <v>14.007</v>
          </cell>
          <cell r="G17">
            <v>14.217104999999998</v>
          </cell>
          <cell r="H17">
            <v>14.430361574999997</v>
          </cell>
          <cell r="I17">
            <v>14.646816998624995</v>
          </cell>
        </row>
        <row r="19">
          <cell r="A19" t="str">
            <v xml:space="preserve">     Nivel 13,2 kV</v>
          </cell>
          <cell r="B19">
            <v>67.33026000000001</v>
          </cell>
          <cell r="C19">
            <v>65.22317000000001</v>
          </cell>
          <cell r="D19">
            <v>73.296811926600014</v>
          </cell>
          <cell r="E19">
            <v>79.185500000000005</v>
          </cell>
          <cell r="F19">
            <v>104.63499999999999</v>
          </cell>
          <cell r="G19">
            <v>110.16587850000001</v>
          </cell>
          <cell r="H19">
            <v>115.74507997375001</v>
          </cell>
          <cell r="I19">
            <v>118.525728209375</v>
          </cell>
        </row>
        <row r="20">
          <cell r="A20" t="str">
            <v xml:space="preserve">                     EADE Comercializador</v>
          </cell>
          <cell r="B20">
            <v>67.33026000000001</v>
          </cell>
          <cell r="C20">
            <v>65.22317000000001</v>
          </cell>
          <cell r="D20">
            <v>62.24681192660001</v>
          </cell>
          <cell r="E20">
            <v>65.285499999999999</v>
          </cell>
          <cell r="F20">
            <v>74.021999999999991</v>
          </cell>
          <cell r="G20">
            <v>77.138748500000005</v>
          </cell>
          <cell r="H20">
            <v>77.602678673750006</v>
          </cell>
          <cell r="I20">
            <v>78.266902896375001</v>
          </cell>
        </row>
        <row r="21">
          <cell r="A21" t="str">
            <v xml:space="preserve">                     Otros Comercializadores</v>
          </cell>
          <cell r="B21">
            <v>0</v>
          </cell>
          <cell r="C21">
            <v>0</v>
          </cell>
          <cell r="D21">
            <v>11.05</v>
          </cell>
          <cell r="E21">
            <v>13.9</v>
          </cell>
          <cell r="F21">
            <v>30.613000000000003</v>
          </cell>
          <cell r="G21">
            <v>33.02713</v>
          </cell>
          <cell r="H21">
            <v>38.142401300000003</v>
          </cell>
          <cell r="I21">
            <v>40.258825313000003</v>
          </cell>
        </row>
        <row r="23">
          <cell r="A23" t="str">
            <v xml:space="preserve">     Nivel 0,22 kV (EADE Comercializador)</v>
          </cell>
          <cell r="B23">
            <v>1135.89174</v>
          </cell>
          <cell r="C23">
            <v>1035.1948299999999</v>
          </cell>
          <cell r="D23">
            <v>967.69288807340001</v>
          </cell>
          <cell r="E23">
            <v>858.8415</v>
          </cell>
          <cell r="F23">
            <v>786.97800000000007</v>
          </cell>
          <cell r="G23">
            <v>797.83435150000014</v>
          </cell>
          <cell r="H23">
            <v>864.09370207624988</v>
          </cell>
          <cell r="I23">
            <v>890.05354605262482</v>
          </cell>
        </row>
        <row r="27">
          <cell r="A27" t="str">
            <v>1.3 Ingresos por Estampilla (Mills. de $)</v>
          </cell>
          <cell r="B27">
            <v>95682.259607882297</v>
          </cell>
          <cell r="C27">
            <v>87721.462477585301</v>
          </cell>
          <cell r="D27">
            <v>82703.49693894315</v>
          </cell>
          <cell r="E27">
            <v>72619.565276499605</v>
          </cell>
          <cell r="F27">
            <v>66997.305499097158</v>
          </cell>
          <cell r="G27">
            <v>66787.24205436316</v>
          </cell>
          <cell r="H27">
            <v>70695.642650280832</v>
          </cell>
          <cell r="I27">
            <v>72772.039108301731</v>
          </cell>
        </row>
        <row r="28">
          <cell r="A28" t="str">
            <v xml:space="preserve">     Nivel 110 Kv (Chocó)</v>
          </cell>
          <cell r="B28">
            <v>1114.999</v>
          </cell>
          <cell r="C28">
            <v>1328.3520000000001</v>
          </cell>
          <cell r="D28">
            <v>1429.789</v>
          </cell>
          <cell r="E28">
            <v>1452.7049999999999</v>
          </cell>
          <cell r="F28">
            <v>1654.7980596947264</v>
          </cell>
          <cell r="G28">
            <v>1671.0150806797349</v>
          </cell>
          <cell r="H28">
            <v>1687.3910284703961</v>
          </cell>
          <cell r="I28">
            <v>1721.138849039804</v>
          </cell>
        </row>
        <row r="29">
          <cell r="A29" t="str">
            <v xml:space="preserve">     Nivel 44 kV</v>
          </cell>
          <cell r="B29">
            <v>0</v>
          </cell>
          <cell r="C29">
            <v>0</v>
          </cell>
          <cell r="D29">
            <v>295.89999999999998</v>
          </cell>
          <cell r="E29">
            <v>108.37</v>
          </cell>
          <cell r="F29">
            <v>306.63166988033436</v>
          </cell>
          <cell r="G29">
            <v>308.11883347925396</v>
          </cell>
          <cell r="H29">
            <v>309.61320982162835</v>
          </cell>
          <cell r="I29">
            <v>314.25740796895269</v>
          </cell>
        </row>
        <row r="30">
          <cell r="A30" t="str">
            <v xml:space="preserve">                     EADE Comercializador</v>
          </cell>
          <cell r="B30">
            <v>0</v>
          </cell>
          <cell r="C30">
            <v>0</v>
          </cell>
          <cell r="D30">
            <v>0</v>
          </cell>
          <cell r="E30">
            <v>0</v>
          </cell>
          <cell r="F30">
            <v>0</v>
          </cell>
          <cell r="G30">
            <v>0</v>
          </cell>
          <cell r="H30">
            <v>0</v>
          </cell>
          <cell r="I30">
            <v>0</v>
          </cell>
        </row>
        <row r="31">
          <cell r="A31" t="str">
            <v xml:space="preserve">                     Otros Comercializadores</v>
          </cell>
          <cell r="B31">
            <v>0</v>
          </cell>
          <cell r="C31">
            <v>0</v>
          </cell>
          <cell r="D31">
            <v>295.89999999999998</v>
          </cell>
          <cell r="E31">
            <v>108.37</v>
          </cell>
          <cell r="F31">
            <v>306.63166988033436</v>
          </cell>
          <cell r="G31">
            <v>308.11883347925396</v>
          </cell>
          <cell r="H31">
            <v>309.61320982162835</v>
          </cell>
          <cell r="I31">
            <v>314.25740796895269</v>
          </cell>
        </row>
        <row r="33">
          <cell r="A33" t="str">
            <v xml:space="preserve">     Nivel 13,2 kV</v>
          </cell>
          <cell r="B33">
            <v>2791.3013212064106</v>
          </cell>
          <cell r="C33">
            <v>2753.0986470059734</v>
          </cell>
          <cell r="D33">
            <v>2791.7097656875103</v>
          </cell>
          <cell r="E33">
            <v>3050.581967639067</v>
          </cell>
          <cell r="F33">
            <v>3968.8547906001272</v>
          </cell>
          <cell r="G33">
            <v>4136.8571787541705</v>
          </cell>
          <cell r="H33">
            <v>4302.8990718295263</v>
          </cell>
          <cell r="I33">
            <v>4406.2714891700198</v>
          </cell>
        </row>
        <row r="34">
          <cell r="A34" t="str">
            <v xml:space="preserve">                     EADE Comercializador</v>
          </cell>
          <cell r="B34">
            <v>2605.7223212064105</v>
          </cell>
          <cell r="C34">
            <v>2524.1766470059733</v>
          </cell>
          <cell r="D34">
            <v>2408.98976568751</v>
          </cell>
          <cell r="E34">
            <v>2501.322967639067</v>
          </cell>
          <cell r="F34">
            <v>2807.689294306901</v>
          </cell>
          <cell r="G34">
            <v>2896.6499413186043</v>
          </cell>
          <cell r="H34">
            <v>2884.9303496312177</v>
          </cell>
          <cell r="I34">
            <v>2909.6233196621511</v>
          </cell>
        </row>
        <row r="35">
          <cell r="A35" t="str">
            <v xml:space="preserve">                     Otros Comercializadores</v>
          </cell>
          <cell r="B35">
            <v>185.57900000000001</v>
          </cell>
          <cell r="C35">
            <v>228.922</v>
          </cell>
          <cell r="D35">
            <v>382.72</v>
          </cell>
          <cell r="E35">
            <v>549.25900000000001</v>
          </cell>
          <cell r="F35">
            <v>1161.1654962932262</v>
          </cell>
          <cell r="G35">
            <v>1240.207237435566</v>
          </cell>
          <cell r="H35">
            <v>1417.9687221983086</v>
          </cell>
          <cell r="I35">
            <v>1496.6481695078683</v>
          </cell>
        </row>
        <row r="37">
          <cell r="A37" t="str">
            <v xml:space="preserve">    Nivel 0.22 kV (EADE Comercializador)</v>
          </cell>
          <cell r="B37">
            <v>91775.95928667589</v>
          </cell>
          <cell r="C37">
            <v>83640.011830579329</v>
          </cell>
          <cell r="D37">
            <v>78186.098173255639</v>
          </cell>
          <cell r="E37">
            <v>68007.90830886054</v>
          </cell>
          <cell r="F37">
            <v>61067.020978921966</v>
          </cell>
          <cell r="G37">
            <v>60671.250961450001</v>
          </cell>
          <cell r="H37">
            <v>64395.739340159285</v>
          </cell>
          <cell r="I37">
            <v>66330.371362122954</v>
          </cell>
        </row>
        <row r="41">
          <cell r="A41" t="str">
            <v>2.   Egresos:</v>
          </cell>
        </row>
        <row r="42">
          <cell r="A42" t="str">
            <v>2.1 Energìa en Fronteras Comerciales (GWh):</v>
          </cell>
          <cell r="B42">
            <v>245.73953267754325</v>
          </cell>
          <cell r="C42">
            <v>235.29575114336922</v>
          </cell>
          <cell r="D42">
            <v>227.37294629930869</v>
          </cell>
          <cell r="E42">
            <v>212.40945917783574</v>
          </cell>
          <cell r="F42">
            <v>199.56907314763234</v>
          </cell>
          <cell r="G42">
            <v>188.85170986568065</v>
          </cell>
          <cell r="H42">
            <v>179.14854676024868</v>
          </cell>
          <cell r="I42">
            <v>180.09407796756491</v>
          </cell>
        </row>
        <row r="43">
          <cell r="A43" t="str">
            <v xml:space="preserve">      - Con EEPP:</v>
          </cell>
          <cell r="B43">
            <v>242.53953267754326</v>
          </cell>
          <cell r="C43">
            <v>232.09575114336923</v>
          </cell>
          <cell r="D43">
            <v>224.17294629930871</v>
          </cell>
          <cell r="E43">
            <v>209.20945917783575</v>
          </cell>
          <cell r="F43">
            <v>196.36907314763235</v>
          </cell>
          <cell r="G43">
            <v>185.65170986568066</v>
          </cell>
          <cell r="H43">
            <v>175.94854676024869</v>
          </cell>
          <cell r="I43">
            <v>176.89407796756493</v>
          </cell>
        </row>
        <row r="44">
          <cell r="A44" t="str">
            <v xml:space="preserve">                        Nivel 110 kV (14%*Dem. Propia)</v>
          </cell>
          <cell r="B44">
            <v>221.93159852847097</v>
          </cell>
          <cell r="C44">
            <v>212.37519712465158</v>
          </cell>
          <cell r="D44">
            <v>205.12557177714524</v>
          </cell>
          <cell r="E44">
            <v>191.43349205815036</v>
          </cell>
          <cell r="F44">
            <v>179.68411922005575</v>
          </cell>
          <cell r="G44">
            <v>169.87738157643983</v>
          </cell>
          <cell r="H44">
            <v>160.99867023813604</v>
          </cell>
          <cell r="I44">
            <v>161.86386219254305</v>
          </cell>
        </row>
        <row r="45">
          <cell r="A45" t="str">
            <v xml:space="preserve">                        Nivel 44 kV (0.8%*Dem Propia)</v>
          </cell>
          <cell r="B45">
            <v>12.68180563019834</v>
          </cell>
          <cell r="C45">
            <v>12.135725549980089</v>
          </cell>
          <cell r="D45">
            <v>11.721461244408298</v>
          </cell>
          <cell r="E45">
            <v>10.939056689037162</v>
          </cell>
          <cell r="F45">
            <v>10.267663955431756</v>
          </cell>
          <cell r="G45">
            <v>9.7072789472251326</v>
          </cell>
          <cell r="H45">
            <v>9.1999240136077738</v>
          </cell>
          <cell r="I45">
            <v>9.2493635538596024</v>
          </cell>
        </row>
        <row r="46">
          <cell r="A46" t="str">
            <v xml:space="preserve">                        Nivel 13,2 kV (0.5%*Dem Propia)</v>
          </cell>
          <cell r="B46">
            <v>7.9261285188739627</v>
          </cell>
          <cell r="C46">
            <v>7.5848284687375553</v>
          </cell>
          <cell r="D46">
            <v>7.3259132777551859</v>
          </cell>
          <cell r="E46">
            <v>6.8369104306482269</v>
          </cell>
          <cell r="F46">
            <v>6.4172899721448475</v>
          </cell>
          <cell r="G46">
            <v>6.0670493420157072</v>
          </cell>
          <cell r="H46">
            <v>5.7499525085048582</v>
          </cell>
          <cell r="I46">
            <v>5.7808522211622515</v>
          </cell>
        </row>
        <row r="47">
          <cell r="A47" t="str">
            <v xml:space="preserve">       -Con Electrocordoba (Nivel  34,5 kV)</v>
          </cell>
          <cell r="B47">
            <v>2</v>
          </cell>
          <cell r="C47">
            <v>2</v>
          </cell>
          <cell r="D47">
            <v>2</v>
          </cell>
          <cell r="E47">
            <v>2</v>
          </cell>
          <cell r="F47">
            <v>2</v>
          </cell>
          <cell r="G47">
            <v>2</v>
          </cell>
          <cell r="H47">
            <v>2</v>
          </cell>
          <cell r="I47">
            <v>2</v>
          </cell>
        </row>
        <row r="48">
          <cell r="A48" t="str">
            <v xml:space="preserve">       -Con E. Pùblicas de C. (Nivel  13,2 kV)</v>
          </cell>
          <cell r="B48">
            <v>1.2</v>
          </cell>
          <cell r="C48">
            <v>1.2</v>
          </cell>
          <cell r="D48">
            <v>1.2</v>
          </cell>
          <cell r="E48">
            <v>1.2</v>
          </cell>
          <cell r="F48">
            <v>1.2</v>
          </cell>
          <cell r="G48">
            <v>1.2</v>
          </cell>
          <cell r="H48">
            <v>1.2</v>
          </cell>
          <cell r="I48">
            <v>1.2</v>
          </cell>
        </row>
        <row r="50">
          <cell r="A50" t="str">
            <v>2.2 Cargos por Uso ($/kWh)</v>
          </cell>
        </row>
        <row r="51">
          <cell r="A51" t="str">
            <v xml:space="preserve">      - EEPP:</v>
          </cell>
        </row>
        <row r="52">
          <cell r="A52" t="str">
            <v xml:space="preserve">                 Nivel 110 kV</v>
          </cell>
          <cell r="B52">
            <v>6.6688775883962021</v>
          </cell>
          <cell r="C52">
            <v>6.6688775883961879</v>
          </cell>
          <cell r="D52">
            <v>6.6688775883961906</v>
          </cell>
          <cell r="E52">
            <v>6.6021888125122272</v>
          </cell>
          <cell r="F52">
            <v>6.5361669243871052</v>
          </cell>
          <cell r="G52">
            <v>6.470805255143234</v>
          </cell>
          <cell r="H52">
            <v>6.4060972025918019</v>
          </cell>
          <cell r="I52">
            <v>6.4060972025918019</v>
          </cell>
        </row>
        <row r="53">
          <cell r="A53" t="str">
            <v xml:space="preserve">                 Nivel 44 kV</v>
          </cell>
          <cell r="B53">
            <v>11.513044945853919</v>
          </cell>
          <cell r="C53">
            <v>11.513044945853922</v>
          </cell>
          <cell r="D53">
            <v>11.513044945853926</v>
          </cell>
          <cell r="E53">
            <v>11.397914496395384</v>
          </cell>
          <cell r="F53">
            <v>11.283935351431429</v>
          </cell>
          <cell r="G53">
            <v>11.171095997917115</v>
          </cell>
          <cell r="H53">
            <v>11.059385037937943</v>
          </cell>
          <cell r="I53">
            <v>11.059385037937943</v>
          </cell>
        </row>
        <row r="54">
          <cell r="A54" t="str">
            <v xml:space="preserve">                 Nivel 13,2 kV</v>
          </cell>
          <cell r="B54">
            <v>23.297321859203301</v>
          </cell>
          <cell r="C54">
            <v>23.297321859203329</v>
          </cell>
          <cell r="D54">
            <v>23.297321859203358</v>
          </cell>
          <cell r="E54">
            <v>23.064348640611211</v>
          </cell>
          <cell r="F54">
            <v>22.833705154205099</v>
          </cell>
          <cell r="G54">
            <v>22.605368102663046</v>
          </cell>
          <cell r="H54">
            <v>22.379314421636415</v>
          </cell>
          <cell r="I54">
            <v>22.379314421636415</v>
          </cell>
        </row>
        <row r="55">
          <cell r="A55" t="str">
            <v xml:space="preserve">       - Electrocordoba (Nivel  34,5 kV)</v>
          </cell>
          <cell r="B55">
            <v>22.335849584532003</v>
          </cell>
          <cell r="C55">
            <v>22.335798873657296</v>
          </cell>
          <cell r="D55">
            <v>22.335798873657424</v>
          </cell>
          <cell r="E55">
            <v>22.112440884920769</v>
          </cell>
          <cell r="F55">
            <v>21.891316476071562</v>
          </cell>
          <cell r="G55">
            <v>21.672403311310848</v>
          </cell>
          <cell r="H55">
            <v>21.455679278197739</v>
          </cell>
          <cell r="I55">
            <v>21.455679278197739</v>
          </cell>
        </row>
        <row r="56">
          <cell r="A56" t="str">
            <v xml:space="preserve">       - E. Pùblicas de C. (Nivel  13,2 kV)</v>
          </cell>
          <cell r="B56">
            <v>38.700612788461086</v>
          </cell>
          <cell r="C56">
            <v>38.700612788461108</v>
          </cell>
          <cell r="D56">
            <v>38.700612788461115</v>
          </cell>
          <cell r="E56">
            <v>38.313606660576497</v>
          </cell>
          <cell r="F56">
            <v>37.930470593970732</v>
          </cell>
          <cell r="G56">
            <v>37.551165888031022</v>
          </cell>
          <cell r="H56">
            <v>37.175654229150709</v>
          </cell>
          <cell r="I56">
            <v>37.175654229150709</v>
          </cell>
        </row>
        <row r="59">
          <cell r="A59" t="str">
            <v>2.3 Egresos por Estampilla (Mills. de $)</v>
          </cell>
          <cell r="B59">
            <v>11536.341253161505</v>
          </cell>
          <cell r="C59">
            <v>11303.854986397384</v>
          </cell>
          <cell r="D59">
            <v>6476.8324588808919</v>
          </cell>
          <cell r="E59">
            <v>1673.3048559999997</v>
          </cell>
          <cell r="F59">
            <v>1526.1347579449728</v>
          </cell>
          <cell r="G59">
            <v>1433.2384877943546</v>
          </cell>
          <cell r="H59">
            <v>1349.3207717484668</v>
          </cell>
          <cell r="I59">
            <v>1356.10156080414</v>
          </cell>
        </row>
        <row r="60">
          <cell r="A60" t="str">
            <v xml:space="preserve">      - EEPP:</v>
          </cell>
          <cell r="B60">
            <v>11536.341253161505</v>
          </cell>
          <cell r="C60">
            <v>11303.854986397384</v>
          </cell>
          <cell r="D60">
            <v>6476.8324588808919</v>
          </cell>
          <cell r="E60">
            <v>1673.3048559999997</v>
          </cell>
          <cell r="F60">
            <v>1436.8355602800648</v>
          </cell>
          <cell r="G60">
            <v>1344.8322821060956</v>
          </cell>
          <cell r="H60">
            <v>1261.7986281170904</v>
          </cell>
          <cell r="I60">
            <v>1268.5794171727637</v>
          </cell>
        </row>
        <row r="61">
          <cell r="A61" t="str">
            <v xml:space="preserve">                 Nivel 110 kV</v>
          </cell>
          <cell r="F61">
            <v>1174.4453968837577</v>
          </cell>
          <cell r="G61">
            <v>1099.2434534347992</v>
          </cell>
          <cell r="H61">
            <v>1031.3731310335234</v>
          </cell>
          <cell r="I61">
            <v>1036.9156347923549</v>
          </cell>
        </row>
        <row r="62">
          <cell r="A62" t="str">
            <v xml:space="preserve">                 Nivel 44 kV</v>
          </cell>
          <cell r="F62">
            <v>115.85965628331465</v>
          </cell>
          <cell r="G62">
            <v>108.44094499801174</v>
          </cell>
          <cell r="H62">
            <v>101.74550198625981</v>
          </cell>
          <cell r="I62">
            <v>102.2922728980034</v>
          </cell>
        </row>
        <row r="63">
          <cell r="A63" t="str">
            <v xml:space="preserve">                 Nivel 13,2 kV</v>
          </cell>
          <cell r="F63">
            <v>146.5305071129925</v>
          </cell>
          <cell r="G63">
            <v>137.1478836732847</v>
          </cell>
          <cell r="H63">
            <v>128.67999509730726</v>
          </cell>
          <cell r="I63">
            <v>129.37150948240529</v>
          </cell>
        </row>
        <row r="64">
          <cell r="A64" t="str">
            <v xml:space="preserve">       - Electrocordoba (Nivel  34,5 kV)</v>
          </cell>
          <cell r="F64">
            <v>43.782632952143125</v>
          </cell>
          <cell r="G64">
            <v>43.344806622621697</v>
          </cell>
          <cell r="H64">
            <v>42.911358556395477</v>
          </cell>
          <cell r="I64">
            <v>42.911358556395477</v>
          </cell>
        </row>
        <row r="65">
          <cell r="A65" t="str">
            <v xml:space="preserve">       - E. Pùblicas de C. (Nivel  13,2 kV)</v>
          </cell>
          <cell r="F65">
            <v>45.516564712764875</v>
          </cell>
          <cell r="G65">
            <v>45.061399065637225</v>
          </cell>
          <cell r="H65">
            <v>44.610785074980846</v>
          </cell>
          <cell r="I65">
            <v>44.610785074980846</v>
          </cell>
        </row>
        <row r="67">
          <cell r="A67" t="str">
            <v>2.4 Cargos de Conexiòn S.T.N.y STR (Mills.$)</v>
          </cell>
          <cell r="B67">
            <v>3171.7592071658746</v>
          </cell>
          <cell r="C67">
            <v>3178.1152297545786</v>
          </cell>
          <cell r="D67">
            <v>4890.69468694034</v>
          </cell>
          <cell r="E67">
            <v>6586.5970010000001</v>
          </cell>
          <cell r="F67">
            <v>6780</v>
          </cell>
          <cell r="G67">
            <v>6780</v>
          </cell>
          <cell r="H67">
            <v>6780</v>
          </cell>
          <cell r="I67">
            <v>6780</v>
          </cell>
        </row>
        <row r="68">
          <cell r="A68" t="str">
            <v xml:space="preserve">      EEPP</v>
          </cell>
          <cell r="B68">
            <v>3171.7592071658746</v>
          </cell>
          <cell r="C68">
            <v>3178.1152297545786</v>
          </cell>
          <cell r="D68">
            <v>4890.69468694034</v>
          </cell>
          <cell r="E68">
            <v>6586.5970010000001</v>
          </cell>
          <cell r="F68">
            <v>6780</v>
          </cell>
          <cell r="G68">
            <v>6780</v>
          </cell>
          <cell r="H68">
            <v>6780</v>
          </cell>
          <cell r="I68">
            <v>6780</v>
          </cell>
        </row>
        <row r="69">
          <cell r="A69" t="str">
            <v xml:space="preserve">      ISA </v>
          </cell>
        </row>
        <row r="71">
          <cell r="A71" t="str">
            <v>2.5 Total Egresos (2.3 + 2.4  )</v>
          </cell>
          <cell r="B71">
            <v>14708.10046032738</v>
          </cell>
          <cell r="C71">
            <v>14481.970216151964</v>
          </cell>
          <cell r="D71">
            <v>11367.527145821232</v>
          </cell>
          <cell r="E71">
            <v>8259.9018570000007</v>
          </cell>
          <cell r="F71">
            <v>8306.1347579449721</v>
          </cell>
          <cell r="G71">
            <v>8213.238487794355</v>
          </cell>
          <cell r="H71">
            <v>8129.3207717484665</v>
          </cell>
          <cell r="I71">
            <v>8136.1015608041398</v>
          </cell>
        </row>
        <row r="72">
          <cell r="A72" t="str">
            <v>2.6 Tarifas bolsa y largo plazo</v>
          </cell>
        </row>
        <row r="73">
          <cell r="A73" t="str">
            <v xml:space="preserve">     Compra en Bolsa</v>
          </cell>
          <cell r="B73">
            <v>27.527794236060977</v>
          </cell>
          <cell r="C73">
            <v>58.812065992064923</v>
          </cell>
          <cell r="D73">
            <v>29.470807973132079</v>
          </cell>
          <cell r="E73">
            <v>34.203353999999997</v>
          </cell>
          <cell r="F73">
            <v>45.69</v>
          </cell>
          <cell r="G73">
            <v>47.87</v>
          </cell>
          <cell r="H73">
            <v>48.56</v>
          </cell>
          <cell r="I73">
            <v>48.56</v>
          </cell>
        </row>
        <row r="78">
          <cell r="A78" t="str">
            <v>2.7    Cargo STN ($/kWh) Comercializador</v>
          </cell>
          <cell r="B78">
            <v>2.0265860787284153</v>
          </cell>
          <cell r="C78">
            <v>3.4459631704102764</v>
          </cell>
          <cell r="D78">
            <v>4.3783097987549526</v>
          </cell>
          <cell r="E78">
            <v>4.9374009999999986</v>
          </cell>
          <cell r="F78">
            <v>9.84</v>
          </cell>
          <cell r="G78">
            <v>11.81</v>
          </cell>
          <cell r="H78">
            <v>11.81</v>
          </cell>
          <cell r="I78">
            <v>11.81</v>
          </cell>
        </row>
        <row r="79">
          <cell r="A79" t="str">
            <v>2.8    Pagos Generador  (Millones de $)</v>
          </cell>
          <cell r="B79">
            <v>203.46924230433294</v>
          </cell>
          <cell r="C79">
            <v>198.33752875382328</v>
          </cell>
          <cell r="D79">
            <v>201.81923262832356</v>
          </cell>
          <cell r="E79">
            <v>445.87702813503995</v>
          </cell>
          <cell r="F79">
            <v>354.67899999999997</v>
          </cell>
          <cell r="G79">
            <v>366.45800000000003</v>
          </cell>
          <cell r="H79">
            <v>366.45800000000003</v>
          </cell>
          <cell r="I79">
            <v>366.45800000000003</v>
          </cell>
        </row>
        <row r="80">
          <cell r="A80" t="str">
            <v>2.8.1 Pagos STN (Millones de $)</v>
          </cell>
          <cell r="D80">
            <v>0</v>
          </cell>
          <cell r="E80">
            <v>233.75379313503996</v>
          </cell>
          <cell r="F80">
            <v>126.304</v>
          </cell>
          <cell r="G80">
            <v>0</v>
          </cell>
          <cell r="H80">
            <v>0</v>
          </cell>
          <cell r="I80">
            <v>0</v>
          </cell>
        </row>
        <row r="81">
          <cell r="A81" t="str">
            <v xml:space="preserve">      -  cargos stn generador ($/kW-año)</v>
          </cell>
          <cell r="B81">
            <v>0</v>
          </cell>
          <cell r="C81">
            <v>0</v>
          </cell>
          <cell r="D81">
            <v>0</v>
          </cell>
          <cell r="E81">
            <v>31084.281001999996</v>
          </cell>
          <cell r="F81">
            <v>7894</v>
          </cell>
        </row>
        <row r="82">
          <cell r="A82" t="str">
            <v xml:space="preserve">       - Potencia generada GW</v>
          </cell>
          <cell r="B82">
            <v>0</v>
          </cell>
          <cell r="C82">
            <v>0</v>
          </cell>
          <cell r="D82">
            <v>0</v>
          </cell>
          <cell r="E82">
            <v>7.52</v>
          </cell>
          <cell r="F82">
            <v>16</v>
          </cell>
        </row>
        <row r="83">
          <cell r="A83" t="str">
            <v>2.8.2 Pagos Ley 99/93 (Millones de $)</v>
          </cell>
          <cell r="B83">
            <v>203.46924230433294</v>
          </cell>
          <cell r="C83">
            <v>198.33752875382328</v>
          </cell>
          <cell r="D83">
            <v>201.81923262832356</v>
          </cell>
          <cell r="E83">
            <v>212.12323499999997</v>
          </cell>
          <cell r="F83">
            <v>228.37499999999997</v>
          </cell>
          <cell r="G83">
            <v>366.45800000000003</v>
          </cell>
          <cell r="H83">
            <v>366.45800000000003</v>
          </cell>
          <cell r="I83">
            <v>366.45800000000003</v>
          </cell>
        </row>
        <row r="84">
          <cell r="A84" t="str">
            <v xml:space="preserve">        Tarifa ley 99 $/kWh (6% de tarifa aprobada por   </v>
          </cell>
          <cell r="B84">
            <v>2.1208223313892871</v>
          </cell>
          <cell r="C84">
            <v>2.136785530773234</v>
          </cell>
          <cell r="D84">
            <v>2.1082113568794858</v>
          </cell>
          <cell r="E84">
            <v>2.2860050999999997</v>
          </cell>
          <cell r="F84">
            <v>2.1749999999999998</v>
          </cell>
          <cell r="G84">
            <v>2.1800000000000002</v>
          </cell>
          <cell r="H84">
            <v>2.1800000000000002</v>
          </cell>
          <cell r="I84">
            <v>2.1800000000000002</v>
          </cell>
        </row>
        <row r="85">
          <cell r="A85" t="str">
            <v xml:space="preserve">        Resol :  28.65 $/KWh para 1998)</v>
          </cell>
        </row>
        <row r="86">
          <cell r="A86" t="str">
            <v>2.9   Otros Cargos: Restricciones y Desviaciones</v>
          </cell>
        </row>
        <row r="87">
          <cell r="A87" t="str">
            <v xml:space="preserve">        'DESVIACIONES  ($/kWh) (Es un ingreso)</v>
          </cell>
        </row>
        <row r="88">
          <cell r="A88" t="str">
            <v xml:space="preserve">        'RESTRICCIONES  ($/kWh)</v>
          </cell>
        </row>
        <row r="90">
          <cell r="A90" t="str">
            <v>2.10  SERVICIOS MDO MAYORISTA</v>
          </cell>
          <cell r="B90">
            <v>1.401722037787154</v>
          </cell>
          <cell r="C90">
            <v>4.5994236458614148</v>
          </cell>
          <cell r="D90">
            <v>2.8207598143239192</v>
          </cell>
          <cell r="E90">
            <v>5.0414680000000001</v>
          </cell>
          <cell r="F90">
            <v>11.91</v>
          </cell>
          <cell r="G90">
            <v>10.59</v>
          </cell>
          <cell r="H90">
            <v>7.68</v>
          </cell>
          <cell r="I90">
            <v>5.64</v>
          </cell>
        </row>
        <row r="91">
          <cell r="A91" t="str">
            <v>CND ($/kWh)</v>
          </cell>
        </row>
        <row r="92">
          <cell r="A92" t="str">
            <v>SIC  ($/kWh)</v>
          </cell>
        </row>
        <row r="93">
          <cell r="A93" t="str">
            <v>CRD  ($/kWh)</v>
          </cell>
        </row>
        <row r="94">
          <cell r="A94" t="str">
            <v>GARANTÍA  ($/kWh)</v>
          </cell>
        </row>
        <row r="95">
          <cell r="A95" t="str">
            <v>TIMBRE  ($/kWh) (SOLO PARA CONTRATOS DE LP)</v>
          </cell>
        </row>
      </sheetData>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o Balance"/>
      <sheetName val="Plano PyG"/>
      <sheetName val="Menu"/>
      <sheetName val="Balance"/>
      <sheetName val="Balance Actual"/>
      <sheetName val="P y G"/>
      <sheetName val="P y G Actual"/>
      <sheetName val="Naturalezas"/>
      <sheetName val="Cuentas de Balance"/>
      <sheetName val="Contabilidad"/>
      <sheetName val="Proy_Ing_2008_CU_Res_056"/>
      <sheetName val="Insumos MNR"/>
      <sheetName val="INVERSIONE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x. Calificación Ind G Fciera"/>
      <sheetName val="C XX. Comport Histórico In y Ga"/>
      <sheetName val="C XXX. Movimiento Deuda"/>
      <sheetName val="C xxx. Compot Hist Saldo Deuda"/>
      <sheetName val="C x. Consol Observ Hallazgos"/>
      <sheetName val="Anexo 1 E Fin dictaminad"/>
      <sheetName val="Balance comprob. (Abr-14-2021)"/>
      <sheetName val="Chip 2020"/>
      <sheetName val="Chip 2019"/>
      <sheetName val="Anexo 2 Situaci Finan Desag"/>
      <sheetName val="Anexo 3 Estado Resultados IntDe"/>
      <sheetName val="Anexo 4. E Cambios Patrimonio"/>
      <sheetName val="Anexo 5. E Flujo Efectivo"/>
      <sheetName val="Anex 6. Ppto Ing - Gast Empres"/>
      <sheetName val="Anexo 9. Materialidad financier"/>
      <sheetName val="Anexo 10. Materialidad ppto"/>
    </sheetNames>
    <sheetDataSet>
      <sheetData sheetId="0"/>
      <sheetData sheetId="1"/>
      <sheetData sheetId="2"/>
      <sheetData sheetId="3"/>
      <sheetData sheetId="4"/>
      <sheetData sheetId="5"/>
      <sheetData sheetId="6">
        <row r="1">
          <cell r="A1" t="str">
            <v>HOSPITAL GENERAL DE MEDELLIN LUZ CASTRO DE GUTIERREZ E.S.E.</v>
          </cell>
          <cell r="H1" t="str">
            <v>HOSPITAL GENERAL DE MEDELLIN LUZ CASTRO DE GUTIERREZ E.S.E.</v>
          </cell>
        </row>
        <row r="2">
          <cell r="A2" t="str">
            <v>MAYOR Y BALANCES A DICIEMBRE 31  DE 2020</v>
          </cell>
          <cell r="H2" t="str">
            <v>MAYOR Y BALANCES A DICIEMBRE 31  DE 2019</v>
          </cell>
        </row>
        <row r="3">
          <cell r="A3" t="str">
            <v>CUENTA</v>
          </cell>
          <cell r="B3" t="str">
            <v>DESCRIPCIÓN</v>
          </cell>
          <cell r="C3" t="str">
            <v xml:space="preserve">     SALDO ANTERIOR</v>
          </cell>
          <cell r="D3" t="str">
            <v xml:space="preserve">         DÉBITOS</v>
          </cell>
          <cell r="E3" t="str">
            <v xml:space="preserve">        CRÉDITOS</v>
          </cell>
          <cell r="F3" t="str">
            <v xml:space="preserve">     SALDO ACTUAL</v>
          </cell>
          <cell r="H3" t="str">
            <v>CUENTA</v>
          </cell>
          <cell r="I3" t="str">
            <v>DESCRIPCIÓN</v>
          </cell>
          <cell r="J3" t="str">
            <v xml:space="preserve">     SALDO ANTERIOR</v>
          </cell>
          <cell r="K3" t="str">
            <v xml:space="preserve">         DÉBITOS</v>
          </cell>
          <cell r="L3" t="str">
            <v xml:space="preserve">        CRÉDITOS</v>
          </cell>
          <cell r="M3" t="str">
            <v xml:space="preserve">     SALDO ACTUAL</v>
          </cell>
        </row>
        <row r="4">
          <cell r="A4">
            <v>1</v>
          </cell>
          <cell r="B4" t="str">
            <v>ACTIVO</v>
          </cell>
          <cell r="C4">
            <v>611984562141</v>
          </cell>
          <cell r="D4">
            <v>726150239516</v>
          </cell>
          <cell r="E4">
            <v>739187577146</v>
          </cell>
          <cell r="F4">
            <v>598947224511</v>
          </cell>
          <cell r="H4">
            <v>1</v>
          </cell>
          <cell r="I4" t="str">
            <v>ACTIVO</v>
          </cell>
          <cell r="J4">
            <v>547356557192</v>
          </cell>
          <cell r="K4">
            <v>308477041758</v>
          </cell>
          <cell r="L4">
            <v>300452092543</v>
          </cell>
          <cell r="M4">
            <v>555381506407</v>
          </cell>
        </row>
        <row r="5">
          <cell r="A5">
            <v>11</v>
          </cell>
          <cell r="B5" t="str">
            <v>EFECTIVO Y EQUIVALENTES AL EFECTIV</v>
          </cell>
          <cell r="C5">
            <v>68705650106</v>
          </cell>
          <cell r="D5">
            <v>384668580662</v>
          </cell>
          <cell r="E5">
            <v>355717430583</v>
          </cell>
          <cell r="F5">
            <v>97656800185</v>
          </cell>
          <cell r="H5">
            <v>11</v>
          </cell>
          <cell r="I5" t="str">
            <v>EFECTIVO Y EQUIVALENTES AL EFECTIV</v>
          </cell>
          <cell r="J5">
            <v>4087195486</v>
          </cell>
          <cell r="K5">
            <v>160838914623</v>
          </cell>
          <cell r="L5">
            <v>155231437314</v>
          </cell>
          <cell r="M5">
            <v>9694672795</v>
          </cell>
        </row>
        <row r="6">
          <cell r="A6">
            <v>1105</v>
          </cell>
          <cell r="B6" t="str">
            <v>CAJA</v>
          </cell>
          <cell r="C6">
            <v>20613541</v>
          </cell>
          <cell r="D6">
            <v>74073158945</v>
          </cell>
          <cell r="E6">
            <v>74091004153</v>
          </cell>
          <cell r="F6">
            <v>2768333</v>
          </cell>
          <cell r="H6">
            <v>1105</v>
          </cell>
          <cell r="I6" t="str">
            <v>CAJA</v>
          </cell>
          <cell r="J6">
            <v>11649552</v>
          </cell>
          <cell r="K6">
            <v>21034136051</v>
          </cell>
          <cell r="L6">
            <v>21045485603</v>
          </cell>
          <cell r="M6">
            <v>300000</v>
          </cell>
        </row>
        <row r="7">
          <cell r="A7">
            <v>110501</v>
          </cell>
          <cell r="B7" t="str">
            <v>CAJA PRINCIPAL</v>
          </cell>
          <cell r="C7">
            <v>19632344</v>
          </cell>
          <cell r="D7">
            <v>74073158945</v>
          </cell>
          <cell r="E7">
            <v>74090022956</v>
          </cell>
          <cell r="F7">
            <v>2768333</v>
          </cell>
          <cell r="H7">
            <v>110501</v>
          </cell>
          <cell r="I7" t="str">
            <v>CAJA PRINCIPAL</v>
          </cell>
          <cell r="J7">
            <v>8048094</v>
          </cell>
          <cell r="K7">
            <v>21033896301</v>
          </cell>
          <cell r="L7">
            <v>21041644395</v>
          </cell>
          <cell r="M7">
            <v>300000</v>
          </cell>
        </row>
        <row r="8">
          <cell r="A8">
            <v>11050101</v>
          </cell>
          <cell r="B8" t="str">
            <v>CAJA PRINCIPAL</v>
          </cell>
          <cell r="C8">
            <v>19632344</v>
          </cell>
          <cell r="D8">
            <v>74073158945</v>
          </cell>
          <cell r="E8">
            <v>74090022956</v>
          </cell>
          <cell r="F8">
            <v>2768333</v>
          </cell>
          <cell r="H8">
            <v>11050101</v>
          </cell>
          <cell r="I8" t="str">
            <v>CAJA PRINCIPAL</v>
          </cell>
          <cell r="J8">
            <v>8048094</v>
          </cell>
          <cell r="K8">
            <v>21033896301</v>
          </cell>
          <cell r="L8">
            <v>21041644395</v>
          </cell>
          <cell r="M8">
            <v>300000</v>
          </cell>
        </row>
        <row r="9">
          <cell r="A9">
            <v>1105010101</v>
          </cell>
          <cell r="B9" t="str">
            <v>CAJA GENERAL</v>
          </cell>
          <cell r="C9">
            <v>19332344</v>
          </cell>
          <cell r="D9">
            <v>65032537</v>
          </cell>
          <cell r="E9">
            <v>81896548</v>
          </cell>
          <cell r="F9">
            <v>2468333</v>
          </cell>
          <cell r="H9">
            <v>1105010101</v>
          </cell>
          <cell r="I9" t="str">
            <v>CAJA GENERAL</v>
          </cell>
          <cell r="J9">
            <v>7748094</v>
          </cell>
          <cell r="K9">
            <v>114751791</v>
          </cell>
          <cell r="L9">
            <v>122499885</v>
          </cell>
          <cell r="M9">
            <v>0</v>
          </cell>
        </row>
        <row r="10">
          <cell r="A10">
            <v>1105010102</v>
          </cell>
          <cell r="B10" t="str">
            <v>CAJA AUXILIAR URGENCIAS</v>
          </cell>
          <cell r="C10">
            <v>100000</v>
          </cell>
          <cell r="D10">
            <v>25751379</v>
          </cell>
          <cell r="E10">
            <v>25751379</v>
          </cell>
          <cell r="F10">
            <v>100000</v>
          </cell>
          <cell r="H10">
            <v>1105010102</v>
          </cell>
          <cell r="I10" t="str">
            <v>CAJA AUXILIAR URGENCIAS</v>
          </cell>
          <cell r="J10">
            <v>100000</v>
          </cell>
          <cell r="K10">
            <v>64303588</v>
          </cell>
          <cell r="L10">
            <v>64303588</v>
          </cell>
          <cell r="M10">
            <v>100000</v>
          </cell>
        </row>
        <row r="11">
          <cell r="A11">
            <v>1105010103</v>
          </cell>
          <cell r="B11" t="str">
            <v>CAJA AUXILIAR CONSULTA EXTERNA</v>
          </cell>
          <cell r="C11">
            <v>100000</v>
          </cell>
          <cell r="D11">
            <v>73969135675</v>
          </cell>
          <cell r="E11">
            <v>73969135675</v>
          </cell>
          <cell r="F11">
            <v>100000</v>
          </cell>
          <cell r="H11">
            <v>1105010103</v>
          </cell>
          <cell r="I11" t="str">
            <v>CAJA AUXILIAR CONSULTA EXTERNA</v>
          </cell>
          <cell r="J11">
            <v>100000</v>
          </cell>
          <cell r="K11">
            <v>20800651349</v>
          </cell>
          <cell r="L11">
            <v>20800651349</v>
          </cell>
          <cell r="M11">
            <v>100000</v>
          </cell>
        </row>
        <row r="12">
          <cell r="A12">
            <v>1105010106</v>
          </cell>
          <cell r="B12" t="str">
            <v>CAJA AUXILIAR TESORERIA</v>
          </cell>
          <cell r="C12">
            <v>100000</v>
          </cell>
          <cell r="D12">
            <v>13239354</v>
          </cell>
          <cell r="E12">
            <v>13239354</v>
          </cell>
          <cell r="F12">
            <v>100000</v>
          </cell>
          <cell r="H12">
            <v>1105010106</v>
          </cell>
          <cell r="I12" t="str">
            <v>CAJA AUXILIAR TESORERIA</v>
          </cell>
          <cell r="J12">
            <v>100000</v>
          </cell>
          <cell r="K12">
            <v>54189573</v>
          </cell>
          <cell r="L12">
            <v>54189573</v>
          </cell>
          <cell r="M12">
            <v>100000</v>
          </cell>
        </row>
        <row r="13">
          <cell r="A13">
            <v>110502</v>
          </cell>
          <cell r="B13" t="str">
            <v>CAJA MENOR</v>
          </cell>
          <cell r="C13">
            <v>981197</v>
          </cell>
          <cell r="D13">
            <v>0</v>
          </cell>
          <cell r="E13">
            <v>981197</v>
          </cell>
          <cell r="F13">
            <v>0</v>
          </cell>
          <cell r="H13">
            <v>110502</v>
          </cell>
          <cell r="I13" t="str">
            <v>CAJA MENOR</v>
          </cell>
          <cell r="J13">
            <v>3601458</v>
          </cell>
          <cell r="K13">
            <v>239750</v>
          </cell>
          <cell r="L13">
            <v>3841208</v>
          </cell>
          <cell r="M13">
            <v>0</v>
          </cell>
        </row>
        <row r="14">
          <cell r="A14">
            <v>11050201</v>
          </cell>
          <cell r="B14" t="str">
            <v>CAJA MENOR</v>
          </cell>
          <cell r="C14">
            <v>981197</v>
          </cell>
          <cell r="D14">
            <v>0</v>
          </cell>
          <cell r="E14">
            <v>981197</v>
          </cell>
          <cell r="F14">
            <v>0</v>
          </cell>
          <cell r="H14">
            <v>11050201</v>
          </cell>
          <cell r="I14" t="str">
            <v>CAJA MENOR</v>
          </cell>
          <cell r="J14">
            <v>3601458</v>
          </cell>
          <cell r="K14">
            <v>239750</v>
          </cell>
          <cell r="L14">
            <v>3841208</v>
          </cell>
          <cell r="M14">
            <v>0</v>
          </cell>
        </row>
        <row r="15">
          <cell r="A15">
            <v>1105020102</v>
          </cell>
          <cell r="B15" t="str">
            <v>FONDO FIJO SUMINISTROS</v>
          </cell>
          <cell r="C15">
            <v>981197</v>
          </cell>
          <cell r="D15">
            <v>0</v>
          </cell>
          <cell r="E15">
            <v>981197</v>
          </cell>
          <cell r="F15">
            <v>0</v>
          </cell>
          <cell r="H15">
            <v>1105020102</v>
          </cell>
          <cell r="I15" t="str">
            <v>FONDO FIJO SUMINISTROS</v>
          </cell>
          <cell r="J15">
            <v>3601458</v>
          </cell>
          <cell r="K15">
            <v>239750</v>
          </cell>
          <cell r="L15">
            <v>3841208</v>
          </cell>
          <cell r="M15">
            <v>0</v>
          </cell>
        </row>
        <row r="16">
          <cell r="A16">
            <v>1110</v>
          </cell>
          <cell r="B16" t="str">
            <v>DEPÓSITOS EN INSTITUCIONES FINANCI</v>
          </cell>
          <cell r="C16">
            <v>68685036565</v>
          </cell>
          <cell r="D16">
            <v>310595421717</v>
          </cell>
          <cell r="E16">
            <v>281626426430</v>
          </cell>
          <cell r="F16">
            <v>97654031852</v>
          </cell>
          <cell r="H16">
            <v>1110</v>
          </cell>
          <cell r="I16" t="str">
            <v>DEPÓSITOS EN INSTITUCIONES FINANCI</v>
          </cell>
          <cell r="J16">
            <v>4075545934</v>
          </cell>
          <cell r="K16">
            <v>139804778572</v>
          </cell>
          <cell r="L16">
            <v>134185951711</v>
          </cell>
          <cell r="M16">
            <v>9694372795</v>
          </cell>
        </row>
        <row r="17">
          <cell r="A17">
            <v>111005</v>
          </cell>
          <cell r="B17" t="str">
            <v>CUENTA CORRIENTE</v>
          </cell>
          <cell r="C17">
            <v>373424381</v>
          </cell>
          <cell r="D17">
            <v>275883255</v>
          </cell>
          <cell r="E17">
            <v>169683936</v>
          </cell>
          <cell r="F17">
            <v>479623700</v>
          </cell>
          <cell r="H17">
            <v>111005</v>
          </cell>
          <cell r="I17" t="str">
            <v>CUENTA CORRIENTE</v>
          </cell>
          <cell r="J17">
            <v>61452620</v>
          </cell>
          <cell r="K17">
            <v>1885690643</v>
          </cell>
          <cell r="L17">
            <v>1914554111</v>
          </cell>
          <cell r="M17">
            <v>32589152</v>
          </cell>
        </row>
        <row r="18">
          <cell r="A18">
            <v>11100504</v>
          </cell>
          <cell r="B18" t="str">
            <v>CUENTA CORRIENTE</v>
          </cell>
          <cell r="C18">
            <v>600</v>
          </cell>
          <cell r="D18">
            <v>0</v>
          </cell>
          <cell r="E18">
            <v>0</v>
          </cell>
          <cell r="F18">
            <v>600</v>
          </cell>
          <cell r="H18">
            <v>11100504</v>
          </cell>
          <cell r="I18" t="str">
            <v>CUENTA CORRIENTE</v>
          </cell>
          <cell r="J18">
            <v>600</v>
          </cell>
          <cell r="K18">
            <v>3529</v>
          </cell>
          <cell r="L18">
            <v>3529</v>
          </cell>
          <cell r="M18">
            <v>600</v>
          </cell>
        </row>
        <row r="19">
          <cell r="A19">
            <v>1110050401</v>
          </cell>
          <cell r="B19" t="str">
            <v>EXTRACTO OCCIDENTE CTA 480-52533-6</v>
          </cell>
          <cell r="C19">
            <v>600</v>
          </cell>
          <cell r="D19">
            <v>0</v>
          </cell>
          <cell r="E19">
            <v>0</v>
          </cell>
          <cell r="F19">
            <v>600</v>
          </cell>
          <cell r="H19">
            <v>1110050401</v>
          </cell>
          <cell r="I19" t="str">
            <v>EXTRACTO OCCIDENTE CTA 480-52533-6</v>
          </cell>
          <cell r="J19">
            <v>600</v>
          </cell>
          <cell r="K19">
            <v>0</v>
          </cell>
          <cell r="L19">
            <v>0</v>
          </cell>
          <cell r="M19">
            <v>600</v>
          </cell>
        </row>
        <row r="20">
          <cell r="A20">
            <v>11100507</v>
          </cell>
          <cell r="B20" t="str">
            <v>CUENTA CORRIENTE</v>
          </cell>
          <cell r="C20">
            <v>11233</v>
          </cell>
          <cell r="D20">
            <v>0</v>
          </cell>
          <cell r="E20">
            <v>0</v>
          </cell>
          <cell r="F20">
            <v>11233</v>
          </cell>
          <cell r="H20">
            <v>1110050404</v>
          </cell>
          <cell r="I20" t="str">
            <v>NOTAS DEBITO OCCIDENTE CTA 480-5253</v>
          </cell>
          <cell r="J20">
            <v>0</v>
          </cell>
          <cell r="K20">
            <v>3529</v>
          </cell>
          <cell r="L20">
            <v>3529</v>
          </cell>
          <cell r="M20">
            <v>0</v>
          </cell>
        </row>
        <row r="21">
          <cell r="A21">
            <v>1110050701</v>
          </cell>
          <cell r="B21" t="str">
            <v>EXTRACTO B.B.V.A CTA 500-00383-5</v>
          </cell>
          <cell r="C21">
            <v>11233</v>
          </cell>
          <cell r="D21">
            <v>0</v>
          </cell>
          <cell r="E21">
            <v>0</v>
          </cell>
          <cell r="F21">
            <v>11233</v>
          </cell>
          <cell r="H21">
            <v>11100507</v>
          </cell>
          <cell r="I21" t="str">
            <v>CUENTA CORRIENTE</v>
          </cell>
          <cell r="J21">
            <v>11233</v>
          </cell>
          <cell r="K21">
            <v>0</v>
          </cell>
          <cell r="L21">
            <v>0</v>
          </cell>
          <cell r="M21">
            <v>11233</v>
          </cell>
        </row>
        <row r="22">
          <cell r="A22">
            <v>11100508</v>
          </cell>
          <cell r="B22" t="str">
            <v>CUENTA CORRIENTE</v>
          </cell>
          <cell r="C22">
            <v>373412548</v>
          </cell>
          <cell r="D22">
            <v>275883255</v>
          </cell>
          <cell r="E22">
            <v>169683936</v>
          </cell>
          <cell r="F22">
            <v>479611867</v>
          </cell>
          <cell r="H22">
            <v>1110050701</v>
          </cell>
          <cell r="I22" t="str">
            <v>EXTRACTO B.B.V.A CTA 500-00383-5</v>
          </cell>
          <cell r="J22">
            <v>11233</v>
          </cell>
          <cell r="K22">
            <v>0</v>
          </cell>
          <cell r="L22">
            <v>0</v>
          </cell>
          <cell r="M22">
            <v>11233</v>
          </cell>
        </row>
        <row r="23">
          <cell r="A23">
            <v>1110050801</v>
          </cell>
          <cell r="B23" t="str">
            <v>EXTRACTO BANCOLOMBIA 191-925610-37</v>
          </cell>
          <cell r="C23">
            <v>422137846</v>
          </cell>
          <cell r="D23">
            <v>95414360</v>
          </cell>
          <cell r="E23">
            <v>37558538</v>
          </cell>
          <cell r="F23">
            <v>479993668</v>
          </cell>
          <cell r="H23">
            <v>11100508</v>
          </cell>
          <cell r="I23" t="str">
            <v>CUENTA CORRIENTE</v>
          </cell>
          <cell r="J23">
            <v>61440787</v>
          </cell>
          <cell r="K23">
            <v>1885687114</v>
          </cell>
          <cell r="L23">
            <v>1914550582</v>
          </cell>
          <cell r="M23">
            <v>32577319</v>
          </cell>
        </row>
        <row r="24">
          <cell r="A24">
            <v>1110050802</v>
          </cell>
          <cell r="B24" t="str">
            <v>CHEQUES BANCOLOMBIA 1019-256103-7</v>
          </cell>
          <cell r="C24">
            <v>3952500</v>
          </cell>
          <cell r="D24">
            <v>37558538</v>
          </cell>
          <cell r="E24">
            <v>36711038</v>
          </cell>
          <cell r="F24">
            <v>4800000</v>
          </cell>
          <cell r="H24">
            <v>1110050801</v>
          </cell>
          <cell r="I24" t="str">
            <v>EXTRACTO BANCOLOMBIA 191-925610-37</v>
          </cell>
          <cell r="J24">
            <v>36215161</v>
          </cell>
          <cell r="K24">
            <v>603140411</v>
          </cell>
          <cell r="L24">
            <v>593619088</v>
          </cell>
          <cell r="M24">
            <v>45736484</v>
          </cell>
        </row>
        <row r="25">
          <cell r="A25">
            <v>1110050803</v>
          </cell>
          <cell r="B25" t="str">
            <v>DEPOSITOS BANCOLOMBIA 1019-256103-7</v>
          </cell>
          <cell r="C25">
            <v>12476105957</v>
          </cell>
          <cell r="D25">
            <v>142910357</v>
          </cell>
          <cell r="E25">
            <v>0</v>
          </cell>
          <cell r="F25">
            <v>12619016314</v>
          </cell>
          <cell r="H25">
            <v>1110050802</v>
          </cell>
          <cell r="I25" t="str">
            <v>CHEQUES BANCOLOMBIA 1019-256103-7</v>
          </cell>
          <cell r="J25">
            <v>0</v>
          </cell>
          <cell r="K25">
            <v>320362846</v>
          </cell>
          <cell r="L25">
            <v>320362846</v>
          </cell>
          <cell r="M25">
            <v>0</v>
          </cell>
        </row>
        <row r="26">
          <cell r="A26">
            <v>1110050804</v>
          </cell>
          <cell r="B26" t="str">
            <v>NOTAS DEBITO BANCOLOMBIA 1019-25610</v>
          </cell>
          <cell r="C26">
            <v>-114892199</v>
          </cell>
          <cell r="D26">
            <v>0</v>
          </cell>
          <cell r="E26">
            <v>0</v>
          </cell>
          <cell r="F26">
            <v>-114892199</v>
          </cell>
          <cell r="H26">
            <v>1110050803</v>
          </cell>
          <cell r="I26" t="str">
            <v>DEPOSITOS BANCOLOMBIA 1019-256103-7</v>
          </cell>
          <cell r="J26">
            <v>9906517259</v>
          </cell>
          <cell r="K26">
            <v>402183857</v>
          </cell>
          <cell r="L26">
            <v>0</v>
          </cell>
          <cell r="M26">
            <v>10308701116</v>
          </cell>
        </row>
        <row r="27">
          <cell r="A27">
            <v>1110050805</v>
          </cell>
          <cell r="B27" t="str">
            <v>NOTAS CREDITO BANCOLOMBIA 101-92561</v>
          </cell>
          <cell r="C27">
            <v>-12413891556</v>
          </cell>
          <cell r="D27">
            <v>0</v>
          </cell>
          <cell r="E27">
            <v>95414360</v>
          </cell>
          <cell r="F27">
            <v>-12509305916</v>
          </cell>
          <cell r="H27">
            <v>1110050804</v>
          </cell>
          <cell r="I27" t="str">
            <v>NOTAS DEBITO BANCOLOMBIA 1019-25610</v>
          </cell>
          <cell r="J27">
            <v>25197569</v>
          </cell>
          <cell r="K27">
            <v>370000000</v>
          </cell>
          <cell r="L27">
            <v>397428237</v>
          </cell>
          <cell r="M27">
            <v>-2230668</v>
          </cell>
        </row>
        <row r="28">
          <cell r="A28">
            <v>111006</v>
          </cell>
          <cell r="B28" t="str">
            <v>CUENTA DE AHORROS</v>
          </cell>
          <cell r="C28">
            <v>68311612184</v>
          </cell>
          <cell r="D28">
            <v>310319538462</v>
          </cell>
          <cell r="E28">
            <v>281456742494</v>
          </cell>
          <cell r="F28">
            <v>97174408152</v>
          </cell>
          <cell r="H28">
            <v>1110050805</v>
          </cell>
          <cell r="I28" t="str">
            <v>NOTAS CREDITO BANCOLOMBIA 101-92561</v>
          </cell>
          <cell r="J28">
            <v>-9906489202</v>
          </cell>
          <cell r="K28">
            <v>190000000</v>
          </cell>
          <cell r="L28">
            <v>603140411</v>
          </cell>
          <cell r="M28">
            <v>-10319629613</v>
          </cell>
        </row>
        <row r="29">
          <cell r="A29">
            <v>11100601</v>
          </cell>
          <cell r="B29" t="str">
            <v>CUENTA DE AHORROS</v>
          </cell>
          <cell r="C29">
            <v>375825594</v>
          </cell>
          <cell r="D29">
            <v>1246022124</v>
          </cell>
          <cell r="E29">
            <v>1072490731</v>
          </cell>
          <cell r="F29">
            <v>549356987</v>
          </cell>
          <cell r="H29">
            <v>111006</v>
          </cell>
          <cell r="I29" t="str">
            <v>CUENTA DE AHORROS</v>
          </cell>
          <cell r="J29">
            <v>4014093314</v>
          </cell>
          <cell r="K29">
            <v>137919087929</v>
          </cell>
          <cell r="L29">
            <v>132271397600</v>
          </cell>
          <cell r="M29">
            <v>9661783643</v>
          </cell>
        </row>
        <row r="30">
          <cell r="A30">
            <v>1110060101</v>
          </cell>
          <cell r="B30" t="str">
            <v>EXTRACTO DAVIVIENDA CTA 377-0000255</v>
          </cell>
          <cell r="C30">
            <v>593528800</v>
          </cell>
          <cell r="D30">
            <v>321248077</v>
          </cell>
          <cell r="E30">
            <v>365279242</v>
          </cell>
          <cell r="F30">
            <v>549497635</v>
          </cell>
          <cell r="H30">
            <v>11100601</v>
          </cell>
          <cell r="I30" t="str">
            <v>CUENTA DE AHORROS</v>
          </cell>
          <cell r="J30">
            <v>339374918</v>
          </cell>
          <cell r="K30">
            <v>1409319656</v>
          </cell>
          <cell r="L30">
            <v>1549554022</v>
          </cell>
          <cell r="M30">
            <v>199140552</v>
          </cell>
        </row>
        <row r="31">
          <cell r="A31">
            <v>1110060103</v>
          </cell>
          <cell r="B31" t="str">
            <v>DEPOSITOS DAVIVIENDA CTA 377-000025</v>
          </cell>
          <cell r="C31">
            <v>2404936150</v>
          </cell>
          <cell r="D31">
            <v>518690376</v>
          </cell>
          <cell r="E31">
            <v>0</v>
          </cell>
          <cell r="F31">
            <v>2923626526</v>
          </cell>
          <cell r="H31">
            <v>1110060101</v>
          </cell>
          <cell r="I31" t="str">
            <v>EXTRACTO DAVIVIENDA CTA 377-0000255</v>
          </cell>
          <cell r="J31">
            <v>363972253</v>
          </cell>
          <cell r="K31">
            <v>424594528</v>
          </cell>
          <cell r="L31">
            <v>562464206</v>
          </cell>
          <cell r="M31">
            <v>226102575</v>
          </cell>
        </row>
        <row r="32">
          <cell r="A32">
            <v>1110060104</v>
          </cell>
          <cell r="B32" t="str">
            <v>NOTAS DEBITO DAVIVIENDA CTA 377-000</v>
          </cell>
          <cell r="C32">
            <v>8910962266</v>
          </cell>
          <cell r="D32">
            <v>365279242</v>
          </cell>
          <cell r="E32">
            <v>21434481</v>
          </cell>
          <cell r="F32">
            <v>9254807027</v>
          </cell>
          <cell r="H32">
            <v>1110060103</v>
          </cell>
          <cell r="I32" t="str">
            <v>DEPOSITOS DAVIVIENDA CTA 377-000025</v>
          </cell>
          <cell r="J32">
            <v>943619641</v>
          </cell>
          <cell r="K32">
            <v>177167039</v>
          </cell>
          <cell r="L32">
            <v>0</v>
          </cell>
          <cell r="M32">
            <v>1120786680</v>
          </cell>
        </row>
        <row r="33">
          <cell r="A33">
            <v>1110060105</v>
          </cell>
          <cell r="B33" t="str">
            <v>NOTAS CREDITO DAVIVIENDA CTA 377-00</v>
          </cell>
          <cell r="C33">
            <v>-2570327468</v>
          </cell>
          <cell r="D33">
            <v>40804429</v>
          </cell>
          <cell r="E33">
            <v>321267257</v>
          </cell>
          <cell r="F33">
            <v>-2850790296</v>
          </cell>
          <cell r="H33">
            <v>1110060104</v>
          </cell>
          <cell r="I33" t="str">
            <v>NOTAS DEBITO DAVIVIENDA CTA 377-000</v>
          </cell>
          <cell r="J33">
            <v>4422076651</v>
          </cell>
          <cell r="K33">
            <v>562472506</v>
          </cell>
          <cell r="L33">
            <v>1158167</v>
          </cell>
          <cell r="M33">
            <v>4983390990</v>
          </cell>
        </row>
        <row r="34">
          <cell r="A34">
            <v>1110060106</v>
          </cell>
          <cell r="B34" t="str">
            <v>PAGOS TRANSF.DAVIVIENDA CTA 377-000</v>
          </cell>
          <cell r="C34">
            <v>-8963274154</v>
          </cell>
          <cell r="D34">
            <v>0</v>
          </cell>
          <cell r="E34">
            <v>364509751</v>
          </cell>
          <cell r="F34">
            <v>-9327783905</v>
          </cell>
          <cell r="H34">
            <v>1110060105</v>
          </cell>
          <cell r="I34" t="str">
            <v>NOTAS CREDITO DAVIVIENDA CTA 377-00</v>
          </cell>
          <cell r="J34">
            <v>-965891064</v>
          </cell>
          <cell r="K34">
            <v>245085583</v>
          </cell>
          <cell r="L34">
            <v>424594528</v>
          </cell>
          <cell r="M34">
            <v>-1145400009</v>
          </cell>
        </row>
        <row r="35">
          <cell r="A35">
            <v>11100603</v>
          </cell>
          <cell r="B35" t="str">
            <v>CUENTA DE AHORROS</v>
          </cell>
          <cell r="C35">
            <v>18565443444</v>
          </cell>
          <cell r="D35">
            <v>185599324218</v>
          </cell>
          <cell r="E35">
            <v>200135194054</v>
          </cell>
          <cell r="F35">
            <v>4029573608</v>
          </cell>
          <cell r="H35">
            <v>1110060106</v>
          </cell>
          <cell r="I35" t="str">
            <v>PAGOS TRANSF.DAVIVIENDA CTA 377-000</v>
          </cell>
          <cell r="J35">
            <v>-4424402563</v>
          </cell>
          <cell r="K35">
            <v>0</v>
          </cell>
          <cell r="L35">
            <v>561337121</v>
          </cell>
          <cell r="M35">
            <v>-4985739684</v>
          </cell>
        </row>
        <row r="36">
          <cell r="A36">
            <v>1110060301</v>
          </cell>
          <cell r="B36" t="str">
            <v>EXTRACTO BANCOLOMBIA CTA 101-925623</v>
          </cell>
          <cell r="C36">
            <v>19172639206</v>
          </cell>
          <cell r="D36">
            <v>53086196548</v>
          </cell>
          <cell r="E36">
            <v>67860065591</v>
          </cell>
          <cell r="F36">
            <v>4398770163</v>
          </cell>
          <cell r="H36">
            <v>11100603</v>
          </cell>
          <cell r="I36" t="str">
            <v>CUENTA DE AHORROS</v>
          </cell>
          <cell r="J36">
            <v>3496309216</v>
          </cell>
          <cell r="K36">
            <v>117024273953</v>
          </cell>
          <cell r="L36">
            <v>112302816226</v>
          </cell>
          <cell r="M36">
            <v>8217766943</v>
          </cell>
        </row>
        <row r="37">
          <cell r="A37">
            <v>1110060303</v>
          </cell>
          <cell r="B37" t="str">
            <v>DEPOSITOS BANCOLOMBIA CTA 101-92562</v>
          </cell>
          <cell r="C37">
            <v>358844175694</v>
          </cell>
          <cell r="D37">
            <v>53427698898</v>
          </cell>
          <cell r="E37">
            <v>8400</v>
          </cell>
          <cell r="F37">
            <v>412271866192</v>
          </cell>
          <cell r="H37">
            <v>1110060301</v>
          </cell>
          <cell r="I37" t="str">
            <v>EXTRACTO BANCOLOMBIA CTA 101-925623</v>
          </cell>
          <cell r="J37">
            <v>3502850254</v>
          </cell>
          <cell r="K37">
            <v>40559908395</v>
          </cell>
          <cell r="L37">
            <v>35851249311</v>
          </cell>
          <cell r="M37">
            <v>8211509338</v>
          </cell>
        </row>
        <row r="38">
          <cell r="A38">
            <v>1110060304</v>
          </cell>
          <cell r="B38" t="str">
            <v>NOTAS DEBITO BANCOLOMBIA CTA 101-92</v>
          </cell>
          <cell r="C38">
            <v>262351685446</v>
          </cell>
          <cell r="D38">
            <v>33132986915</v>
          </cell>
          <cell r="E38">
            <v>1075584100</v>
          </cell>
          <cell r="F38">
            <v>294409088261</v>
          </cell>
          <cell r="H38">
            <v>1110060303</v>
          </cell>
          <cell r="I38" t="str">
            <v>DEPOSITOS BANCOLOMBIA CTA 101-92562</v>
          </cell>
          <cell r="J38">
            <v>137000170454</v>
          </cell>
          <cell r="K38">
            <v>24863118802</v>
          </cell>
          <cell r="L38">
            <v>239728900</v>
          </cell>
          <cell r="M38">
            <v>161623560356</v>
          </cell>
        </row>
        <row r="39">
          <cell r="A39">
            <v>1110060305</v>
          </cell>
          <cell r="B39" t="str">
            <v>NOTAS CREDITO BANCOLOMBIA CTA 101-9</v>
          </cell>
          <cell r="C39">
            <v>-502756214011</v>
          </cell>
          <cell r="D39">
            <v>62745645</v>
          </cell>
          <cell r="E39">
            <v>80305381099</v>
          </cell>
          <cell r="F39">
            <v>-582998849465</v>
          </cell>
          <cell r="H39">
            <v>1110060304</v>
          </cell>
          <cell r="I39" t="str">
            <v>NOTAS DEBITO BANCOLOMBIA CTA 101-92</v>
          </cell>
          <cell r="J39">
            <v>90602416511</v>
          </cell>
          <cell r="K39">
            <v>20030719985</v>
          </cell>
          <cell r="L39">
            <v>230914321</v>
          </cell>
          <cell r="M39">
            <v>110402222175</v>
          </cell>
        </row>
        <row r="40">
          <cell r="A40">
            <v>1110060306</v>
          </cell>
          <cell r="B40" t="str">
            <v>PAGOS TRANSF.BANCOLOMBIA CTA 101-92</v>
          </cell>
          <cell r="C40">
            <v>-119046842891</v>
          </cell>
          <cell r="D40">
            <v>45889696212</v>
          </cell>
          <cell r="E40">
            <v>50894154864</v>
          </cell>
          <cell r="F40">
            <v>-124051301543</v>
          </cell>
          <cell r="H40">
            <v>1110060305</v>
          </cell>
          <cell r="I40" t="str">
            <v>NOTAS CREDITO BANCOLOMBIA CTA 101-9</v>
          </cell>
          <cell r="J40">
            <v>-183256149020</v>
          </cell>
          <cell r="K40">
            <v>15704183217</v>
          </cell>
          <cell r="L40">
            <v>53820180395</v>
          </cell>
          <cell r="M40">
            <v>-221372146198</v>
          </cell>
        </row>
        <row r="41">
          <cell r="A41">
            <v>11100605</v>
          </cell>
          <cell r="B41" t="str">
            <v>CUENTA DE AHORROS</v>
          </cell>
          <cell r="C41">
            <v>371177241</v>
          </cell>
          <cell r="D41">
            <v>113221341</v>
          </cell>
          <cell r="E41">
            <v>21764779</v>
          </cell>
          <cell r="F41">
            <v>462633803</v>
          </cell>
          <cell r="H41">
            <v>1110060306</v>
          </cell>
          <cell r="I41" t="str">
            <v>PAGOS TRANSF.BANCOLOMBIA CTA 101-92</v>
          </cell>
          <cell r="J41">
            <v>-44352978983</v>
          </cell>
          <cell r="K41">
            <v>15866343554</v>
          </cell>
          <cell r="L41">
            <v>22160743299</v>
          </cell>
          <cell r="M41">
            <v>-50647378728</v>
          </cell>
        </row>
        <row r="42">
          <cell r="A42">
            <v>1110060501</v>
          </cell>
          <cell r="B42" t="str">
            <v>EXTRACTO OCCIDENTE CTA 480-80370-9</v>
          </cell>
          <cell r="C42">
            <v>514482829</v>
          </cell>
          <cell r="D42">
            <v>21507793</v>
          </cell>
          <cell r="E42">
            <v>0</v>
          </cell>
          <cell r="F42">
            <v>535990622</v>
          </cell>
          <cell r="H42">
            <v>11100605</v>
          </cell>
          <cell r="I42" t="str">
            <v>CUENTA DE AHORROS</v>
          </cell>
          <cell r="J42">
            <v>124728358</v>
          </cell>
          <cell r="K42">
            <v>3206246842</v>
          </cell>
          <cell r="L42">
            <v>3106730852</v>
          </cell>
          <cell r="M42">
            <v>224244348</v>
          </cell>
        </row>
        <row r="43">
          <cell r="A43">
            <v>1110060503</v>
          </cell>
          <cell r="B43" t="str">
            <v>DEPOSITOS OCCIDENTE CTA 480-80370-9</v>
          </cell>
          <cell r="C43">
            <v>9268557</v>
          </cell>
          <cell r="D43">
            <v>91623048</v>
          </cell>
          <cell r="E43">
            <v>0</v>
          </cell>
          <cell r="F43">
            <v>100891605</v>
          </cell>
          <cell r="H43">
            <v>1110060501</v>
          </cell>
          <cell r="I43" t="str">
            <v>EXTRACTO OCCIDENTE CTA 480-80370-9</v>
          </cell>
          <cell r="J43">
            <v>126543490</v>
          </cell>
          <cell r="K43">
            <v>1100710852</v>
          </cell>
          <cell r="L43">
            <v>1003010000</v>
          </cell>
          <cell r="M43">
            <v>224244342</v>
          </cell>
        </row>
        <row r="44">
          <cell r="A44">
            <v>1110060504</v>
          </cell>
          <cell r="B44" t="str">
            <v>NOTAS DEBITO OCCIDENTE CTA 480-8037</v>
          </cell>
          <cell r="C44">
            <v>-231999987</v>
          </cell>
          <cell r="D44">
            <v>0</v>
          </cell>
          <cell r="E44">
            <v>256986</v>
          </cell>
          <cell r="F44">
            <v>-232256973</v>
          </cell>
          <cell r="H44">
            <v>1110060503</v>
          </cell>
          <cell r="I44" t="str">
            <v>DEPOSITOS OCCIDENTE CTA 480-80370-9</v>
          </cell>
          <cell r="J44">
            <v>7453419</v>
          </cell>
          <cell r="K44">
            <v>2233333</v>
          </cell>
          <cell r="L44">
            <v>418195</v>
          </cell>
          <cell r="M44">
            <v>9268557</v>
          </cell>
        </row>
        <row r="45">
          <cell r="A45">
            <v>1110060505</v>
          </cell>
          <cell r="B45" t="str">
            <v>NOTAS CREDITO OCCIDENTE CTA 480-803</v>
          </cell>
          <cell r="C45">
            <v>79425842</v>
          </cell>
          <cell r="D45">
            <v>90500</v>
          </cell>
          <cell r="E45">
            <v>21507793</v>
          </cell>
          <cell r="F45">
            <v>58008549</v>
          </cell>
          <cell r="H45">
            <v>1110060504</v>
          </cell>
          <cell r="I45" t="str">
            <v>NOTAS DEBITO OCCIDENTE CTA 480-8037</v>
          </cell>
          <cell r="J45">
            <v>-231999993</v>
          </cell>
          <cell r="K45">
            <v>1003010000</v>
          </cell>
          <cell r="L45">
            <v>1003010000</v>
          </cell>
          <cell r="M45">
            <v>-231999993</v>
          </cell>
        </row>
        <row r="46">
          <cell r="A46">
            <v>11100606</v>
          </cell>
          <cell r="B46" t="str">
            <v>CUENTA DE AHORROS</v>
          </cell>
          <cell r="C46">
            <v>49486588</v>
          </cell>
          <cell r="D46">
            <v>281294196</v>
          </cell>
          <cell r="E46">
            <v>234038708</v>
          </cell>
          <cell r="F46">
            <v>96742076</v>
          </cell>
          <cell r="H46">
            <v>1110060505</v>
          </cell>
          <cell r="I46" t="str">
            <v>NOTAS CREDITO OCCIDENTE CTA 480-803</v>
          </cell>
          <cell r="J46">
            <v>222731442</v>
          </cell>
          <cell r="K46">
            <v>1100292657</v>
          </cell>
          <cell r="L46">
            <v>1100292657</v>
          </cell>
          <cell r="M46">
            <v>222731442</v>
          </cell>
        </row>
        <row r="47">
          <cell r="A47">
            <v>1110060601</v>
          </cell>
          <cell r="B47" t="str">
            <v>EXTRACTO B.B.V.A. CTA 500-00417-1</v>
          </cell>
          <cell r="C47">
            <v>49743582</v>
          </cell>
          <cell r="D47">
            <v>103017001</v>
          </cell>
          <cell r="E47">
            <v>55758300</v>
          </cell>
          <cell r="F47">
            <v>97002283</v>
          </cell>
          <cell r="H47">
            <v>11100606</v>
          </cell>
          <cell r="I47" t="str">
            <v>CUENTA DE AHORROS</v>
          </cell>
          <cell r="J47">
            <v>3607545</v>
          </cell>
          <cell r="K47">
            <v>20820312</v>
          </cell>
          <cell r="L47">
            <v>10410156</v>
          </cell>
          <cell r="M47">
            <v>14017701</v>
          </cell>
        </row>
        <row r="48">
          <cell r="A48">
            <v>1110060603</v>
          </cell>
          <cell r="B48" t="str">
            <v>DEPOSITOS B.B.V.A. CTA 500-00417-1</v>
          </cell>
          <cell r="C48">
            <v>5572234</v>
          </cell>
          <cell r="D48">
            <v>0</v>
          </cell>
          <cell r="E48">
            <v>0</v>
          </cell>
          <cell r="F48">
            <v>5572234</v>
          </cell>
          <cell r="H48">
            <v>1110060601</v>
          </cell>
          <cell r="I48" t="str">
            <v>EXTRACTO B.B.V.A. CTA 500-00417-1</v>
          </cell>
          <cell r="J48">
            <v>3607552</v>
          </cell>
          <cell r="K48">
            <v>10410156</v>
          </cell>
          <cell r="L48">
            <v>0</v>
          </cell>
          <cell r="M48">
            <v>14017708</v>
          </cell>
        </row>
        <row r="49">
          <cell r="A49">
            <v>1110060604</v>
          </cell>
          <cell r="B49" t="str">
            <v>NOTAS DEBITO B.B.V.A. CTA 500-00417</v>
          </cell>
          <cell r="C49">
            <v>1767743014</v>
          </cell>
          <cell r="D49">
            <v>54263194</v>
          </cell>
          <cell r="E49">
            <v>113407</v>
          </cell>
          <cell r="F49">
            <v>1821892801</v>
          </cell>
          <cell r="H49">
            <v>1110060604</v>
          </cell>
          <cell r="I49" t="str">
            <v>NOTAS DEBITO B.B.V.A. CTA 500-00417</v>
          </cell>
          <cell r="J49">
            <v>1768000000</v>
          </cell>
          <cell r="K49">
            <v>0</v>
          </cell>
          <cell r="L49">
            <v>0</v>
          </cell>
          <cell r="M49">
            <v>1768000000</v>
          </cell>
        </row>
        <row r="50">
          <cell r="A50">
            <v>1110060605</v>
          </cell>
          <cell r="B50" t="str">
            <v>NOTAS CREDITO B.B.V.A. CTA 500-0041</v>
          </cell>
          <cell r="C50">
            <v>-1773572242</v>
          </cell>
          <cell r="D50">
            <v>100014001</v>
          </cell>
          <cell r="E50">
            <v>103017001</v>
          </cell>
          <cell r="F50">
            <v>-1776575242</v>
          </cell>
          <cell r="H50">
            <v>1110060605</v>
          </cell>
          <cell r="I50" t="str">
            <v>NOTAS CREDITO B.B.V.A. CTA 500-0041</v>
          </cell>
          <cell r="J50">
            <v>-1768000007</v>
          </cell>
          <cell r="K50">
            <v>10410156</v>
          </cell>
          <cell r="L50">
            <v>10410156</v>
          </cell>
          <cell r="M50">
            <v>-1768000007</v>
          </cell>
        </row>
        <row r="51">
          <cell r="A51">
            <v>1110060606</v>
          </cell>
          <cell r="B51" t="str">
            <v>PAGOS POR TRANSFERENCIA B.B.V.A. CT</v>
          </cell>
          <cell r="C51">
            <v>0</v>
          </cell>
          <cell r="D51">
            <v>24000000</v>
          </cell>
          <cell r="E51">
            <v>75150000</v>
          </cell>
          <cell r="F51">
            <v>-51150000</v>
          </cell>
          <cell r="H51">
            <v>11100607</v>
          </cell>
          <cell r="I51" t="str">
            <v>CUENTA DE AHORROS</v>
          </cell>
          <cell r="J51">
            <v>59368325</v>
          </cell>
          <cell r="K51">
            <v>326105830</v>
          </cell>
          <cell r="L51">
            <v>163052915</v>
          </cell>
          <cell r="M51">
            <v>222421240</v>
          </cell>
        </row>
        <row r="52">
          <cell r="A52">
            <v>11100607</v>
          </cell>
          <cell r="B52" t="str">
            <v>CUENTA DE AHORROS</v>
          </cell>
          <cell r="C52">
            <v>21558114</v>
          </cell>
          <cell r="D52">
            <v>4361657</v>
          </cell>
          <cell r="E52">
            <v>25919771</v>
          </cell>
          <cell r="F52">
            <v>0</v>
          </cell>
          <cell r="H52">
            <v>1110060701</v>
          </cell>
          <cell r="I52" t="str">
            <v>EXTRACTO B.B.V.A. CTA 500-00416-3</v>
          </cell>
          <cell r="J52">
            <v>59463925</v>
          </cell>
          <cell r="K52">
            <v>163052915</v>
          </cell>
          <cell r="L52">
            <v>0</v>
          </cell>
          <cell r="M52">
            <v>222516840</v>
          </cell>
        </row>
        <row r="53">
          <cell r="A53">
            <v>1110060703</v>
          </cell>
          <cell r="B53" t="str">
            <v>DEPOSITOS B.B.V.A. CTA 500-00416-3</v>
          </cell>
          <cell r="C53">
            <v>1523433989</v>
          </cell>
          <cell r="D53">
            <v>0</v>
          </cell>
          <cell r="E53">
            <v>25919771</v>
          </cell>
          <cell r="F53">
            <v>1497514218</v>
          </cell>
          <cell r="H53">
            <v>1110060703</v>
          </cell>
          <cell r="I53" t="str">
            <v>DEPOSITOS B.B.V.A. CTA 500-00416-3</v>
          </cell>
          <cell r="J53">
            <v>537674897</v>
          </cell>
          <cell r="K53">
            <v>162920639</v>
          </cell>
          <cell r="L53">
            <v>0</v>
          </cell>
          <cell r="M53">
            <v>700595536</v>
          </cell>
        </row>
        <row r="54">
          <cell r="A54">
            <v>1110060704</v>
          </cell>
          <cell r="B54" t="str">
            <v>NOTAS DEBITO B.B.V.A. CTA 500-00416</v>
          </cell>
          <cell r="C54">
            <v>-232000813</v>
          </cell>
          <cell r="D54">
            <v>4361657</v>
          </cell>
          <cell r="E54">
            <v>0</v>
          </cell>
          <cell r="F54">
            <v>-227639156</v>
          </cell>
          <cell r="H54">
            <v>1110060704</v>
          </cell>
          <cell r="I54" t="str">
            <v>NOTAS DEBITO B.B.V.A. CTA 500-00416</v>
          </cell>
          <cell r="J54">
            <v>-232000000</v>
          </cell>
          <cell r="K54">
            <v>0</v>
          </cell>
          <cell r="L54">
            <v>0</v>
          </cell>
          <cell r="M54">
            <v>-232000000</v>
          </cell>
        </row>
        <row r="55">
          <cell r="A55">
            <v>1110060705</v>
          </cell>
          <cell r="B55" t="str">
            <v>NOTAS CREDITO B.B.V.A. CTA 500-0041</v>
          </cell>
          <cell r="C55">
            <v>-1269875062</v>
          </cell>
          <cell r="D55">
            <v>0</v>
          </cell>
          <cell r="E55">
            <v>0</v>
          </cell>
          <cell r="F55">
            <v>-1269875062</v>
          </cell>
          <cell r="H55">
            <v>1110060705</v>
          </cell>
          <cell r="I55" t="str">
            <v>NOTAS CREDITO B.B.V.A. CTA 500-0041</v>
          </cell>
          <cell r="J55">
            <v>-305770497</v>
          </cell>
          <cell r="K55">
            <v>132276</v>
          </cell>
          <cell r="L55">
            <v>163052915</v>
          </cell>
          <cell r="M55">
            <v>-468691136</v>
          </cell>
        </row>
        <row r="56">
          <cell r="A56">
            <v>11100610</v>
          </cell>
          <cell r="B56" t="str">
            <v>CUENTA DE AHORROS</v>
          </cell>
          <cell r="C56">
            <v>0</v>
          </cell>
          <cell r="D56">
            <v>0</v>
          </cell>
          <cell r="E56">
            <v>0</v>
          </cell>
          <cell r="F56">
            <v>0</v>
          </cell>
          <cell r="H56">
            <v>11100610</v>
          </cell>
          <cell r="I56" t="str">
            <v>CUENTA DE AHORROS</v>
          </cell>
          <cell r="J56">
            <v>0</v>
          </cell>
          <cell r="K56">
            <v>0</v>
          </cell>
          <cell r="L56">
            <v>0</v>
          </cell>
          <cell r="M56">
            <v>0</v>
          </cell>
        </row>
        <row r="57">
          <cell r="A57">
            <v>1110061004</v>
          </cell>
          <cell r="B57" t="str">
            <v>NOTAS DEBITO BANCOLOMBIA CTA 321-37</v>
          </cell>
          <cell r="C57">
            <v>-25000000</v>
          </cell>
          <cell r="D57">
            <v>0</v>
          </cell>
          <cell r="E57">
            <v>0</v>
          </cell>
          <cell r="F57">
            <v>-25000000</v>
          </cell>
          <cell r="H57">
            <v>1110061004</v>
          </cell>
          <cell r="I57" t="str">
            <v>NOTAS DEBITO BANCOLOMBIA CTA 321-37</v>
          </cell>
          <cell r="J57">
            <v>-25000000</v>
          </cell>
          <cell r="K57">
            <v>0</v>
          </cell>
          <cell r="L57">
            <v>0</v>
          </cell>
          <cell r="M57">
            <v>-25000000</v>
          </cell>
        </row>
        <row r="58">
          <cell r="A58">
            <v>1110061005</v>
          </cell>
          <cell r="B58" t="str">
            <v>NOTAS CREDITO BANCOLOMBIA CTA 321-3</v>
          </cell>
          <cell r="C58">
            <v>25000000</v>
          </cell>
          <cell r="D58">
            <v>0</v>
          </cell>
          <cell r="E58">
            <v>0</v>
          </cell>
          <cell r="F58">
            <v>25000000</v>
          </cell>
          <cell r="H58">
            <v>1110061005</v>
          </cell>
          <cell r="I58" t="str">
            <v>NOTAS CREDITO BANCOLOMBIA CTA 321-3</v>
          </cell>
          <cell r="J58">
            <v>25000000</v>
          </cell>
          <cell r="K58">
            <v>0</v>
          </cell>
          <cell r="L58">
            <v>0</v>
          </cell>
          <cell r="M58">
            <v>25000000</v>
          </cell>
        </row>
        <row r="59">
          <cell r="A59">
            <v>11100611</v>
          </cell>
          <cell r="B59" t="str">
            <v>CUENTA DE AHORROS</v>
          </cell>
          <cell r="C59">
            <v>23178252454</v>
          </cell>
          <cell r="D59">
            <v>92786375522</v>
          </cell>
          <cell r="E59">
            <v>46735061054</v>
          </cell>
          <cell r="F59">
            <v>69229566922</v>
          </cell>
          <cell r="H59">
            <v>11100611</v>
          </cell>
          <cell r="I59" t="str">
            <v>CUENTA DE AHORROS</v>
          </cell>
          <cell r="J59">
            <v>-321274544</v>
          </cell>
          <cell r="K59">
            <v>5364292206</v>
          </cell>
          <cell r="L59">
            <v>5038407176</v>
          </cell>
          <cell r="M59">
            <v>4610486</v>
          </cell>
        </row>
        <row r="60">
          <cell r="A60">
            <v>1110061101</v>
          </cell>
          <cell r="B60" t="str">
            <v>EXTRACTO BANCOLOMBIA CTA 321-389391</v>
          </cell>
          <cell r="C60">
            <v>23447539795</v>
          </cell>
          <cell r="D60">
            <v>46734961653</v>
          </cell>
          <cell r="E60">
            <v>99401</v>
          </cell>
          <cell r="F60">
            <v>70182402047</v>
          </cell>
          <cell r="H60">
            <v>1110061101</v>
          </cell>
          <cell r="I60" t="str">
            <v>EXTRACTO BANCOLOMBIA CTA 321-389391</v>
          </cell>
          <cell r="J60">
            <v>866197670</v>
          </cell>
          <cell r="K60">
            <v>1293374672</v>
          </cell>
          <cell r="L60">
            <v>1850000002</v>
          </cell>
          <cell r="M60">
            <v>309572340</v>
          </cell>
        </row>
        <row r="61">
          <cell r="A61">
            <v>1110061103</v>
          </cell>
          <cell r="B61" t="str">
            <v>DEPOSITOS BANCOLOMBIA CTA 321-38939</v>
          </cell>
          <cell r="C61">
            <v>28084389382</v>
          </cell>
          <cell r="D61">
            <v>46020622407</v>
          </cell>
          <cell r="E61">
            <v>67113586</v>
          </cell>
          <cell r="F61">
            <v>74037898203</v>
          </cell>
          <cell r="H61">
            <v>1110061103</v>
          </cell>
          <cell r="I61" t="str">
            <v>DEPOSITOS BANCOLOMBIA CTA 321-38939</v>
          </cell>
          <cell r="J61">
            <v>10221858239</v>
          </cell>
          <cell r="K61">
            <v>2220706730</v>
          </cell>
          <cell r="L61">
            <v>133636640</v>
          </cell>
          <cell r="M61">
            <v>12308928329</v>
          </cell>
        </row>
        <row r="62">
          <cell r="A62">
            <v>1110061104</v>
          </cell>
          <cell r="B62" t="str">
            <v>NOTAS DEBITO BANCOLOMBIA CTA 321-38</v>
          </cell>
          <cell r="C62">
            <v>-22018885</v>
          </cell>
          <cell r="D62">
            <v>1</v>
          </cell>
          <cell r="E62">
            <v>0</v>
          </cell>
          <cell r="F62">
            <v>-22018884</v>
          </cell>
          <cell r="H62">
            <v>1110061104</v>
          </cell>
          <cell r="I62" t="str">
            <v>NOTAS DEBITO BANCOLOMBIA CTA 321-38</v>
          </cell>
          <cell r="J62">
            <v>45720900</v>
          </cell>
          <cell r="K62">
            <v>1850000392</v>
          </cell>
          <cell r="L62">
            <v>1895016312</v>
          </cell>
          <cell r="M62">
            <v>704980</v>
          </cell>
        </row>
        <row r="63">
          <cell r="A63">
            <v>1110061105</v>
          </cell>
          <cell r="B63" t="str">
            <v>NOTAS CREDITO BANCOLOMBIA CTA 321-3</v>
          </cell>
          <cell r="C63">
            <v>-28331657838</v>
          </cell>
          <cell r="D63">
            <v>30791461</v>
          </cell>
          <cell r="E63">
            <v>46667848067</v>
          </cell>
          <cell r="F63">
            <v>-74968714444</v>
          </cell>
          <cell r="H63">
            <v>1110061105</v>
          </cell>
          <cell r="I63" t="str">
            <v>NOTAS CREDITO BANCOLOMBIA CTA 321-3</v>
          </cell>
          <cell r="J63">
            <v>-11455051353</v>
          </cell>
          <cell r="K63">
            <v>210412</v>
          </cell>
          <cell r="L63">
            <v>1159754222</v>
          </cell>
          <cell r="M63">
            <v>-12614595163</v>
          </cell>
        </row>
        <row r="64">
          <cell r="A64">
            <v>11100612</v>
          </cell>
          <cell r="B64" t="str">
            <v>CUENTA DE AHORROS</v>
          </cell>
          <cell r="C64">
            <v>11062886</v>
          </cell>
          <cell r="D64">
            <v>22332</v>
          </cell>
          <cell r="E64">
            <v>11166</v>
          </cell>
          <cell r="F64">
            <v>11074052</v>
          </cell>
          <cell r="H64">
            <v>11100612</v>
          </cell>
          <cell r="I64" t="str">
            <v>CUENTA DE AHORROS</v>
          </cell>
          <cell r="J64">
            <v>21393070</v>
          </cell>
          <cell r="K64">
            <v>49146401</v>
          </cell>
          <cell r="L64">
            <v>69573201</v>
          </cell>
          <cell r="M64">
            <v>966270</v>
          </cell>
        </row>
        <row r="65">
          <cell r="A65">
            <v>1110061201</v>
          </cell>
          <cell r="B65" t="str">
            <v>EXTRACTO BANCOLOMBIA CTA 321-371699</v>
          </cell>
          <cell r="C65">
            <v>10170387</v>
          </cell>
          <cell r="D65">
            <v>11166</v>
          </cell>
          <cell r="E65">
            <v>0</v>
          </cell>
          <cell r="F65">
            <v>10181553</v>
          </cell>
          <cell r="H65">
            <v>1110061201</v>
          </cell>
          <cell r="I65" t="str">
            <v>EXTRACTO BANCOLOMBIA CTA 321-371699</v>
          </cell>
          <cell r="J65">
            <v>20500570</v>
          </cell>
          <cell r="K65">
            <v>9573201</v>
          </cell>
          <cell r="L65">
            <v>30000000</v>
          </cell>
          <cell r="M65">
            <v>73771</v>
          </cell>
        </row>
        <row r="66">
          <cell r="A66">
            <v>1110061203</v>
          </cell>
          <cell r="B66" t="str">
            <v>DEPOSITOS BANCOLOMBIA CTA 321-37169</v>
          </cell>
          <cell r="C66">
            <v>95783801</v>
          </cell>
          <cell r="D66">
            <v>0</v>
          </cell>
          <cell r="E66">
            <v>0</v>
          </cell>
          <cell r="F66">
            <v>95783801</v>
          </cell>
          <cell r="H66">
            <v>1110061203</v>
          </cell>
          <cell r="I66" t="str">
            <v>DEPOSITOS BANCOLOMBIA CTA 321-37169</v>
          </cell>
          <cell r="J66">
            <v>76298270</v>
          </cell>
          <cell r="K66">
            <v>9546281</v>
          </cell>
          <cell r="L66">
            <v>0</v>
          </cell>
          <cell r="M66">
            <v>85844551</v>
          </cell>
        </row>
        <row r="67">
          <cell r="A67">
            <v>1110061204</v>
          </cell>
          <cell r="B67" t="str">
            <v>NOTAS DEBITO BANCOLOMBIA CTA 321-37</v>
          </cell>
          <cell r="C67">
            <v>6</v>
          </cell>
          <cell r="D67">
            <v>0</v>
          </cell>
          <cell r="E67">
            <v>0</v>
          </cell>
          <cell r="F67">
            <v>6</v>
          </cell>
          <cell r="H67">
            <v>1110061204</v>
          </cell>
          <cell r="I67" t="str">
            <v>NOTAS DEBITO BANCOLOMBIA CTA 321-37</v>
          </cell>
          <cell r="J67">
            <v>4</v>
          </cell>
          <cell r="K67">
            <v>30000000</v>
          </cell>
          <cell r="L67">
            <v>30000000</v>
          </cell>
          <cell r="M67">
            <v>4</v>
          </cell>
        </row>
        <row r="68">
          <cell r="A68">
            <v>1110061205</v>
          </cell>
          <cell r="B68" t="str">
            <v>NOTAS CREDITO BANCOLOMBIA CTA 321-3</v>
          </cell>
          <cell r="C68">
            <v>-94891308</v>
          </cell>
          <cell r="D68">
            <v>11166</v>
          </cell>
          <cell r="E68">
            <v>11166</v>
          </cell>
          <cell r="F68">
            <v>-94891308</v>
          </cell>
          <cell r="H68">
            <v>1110061205</v>
          </cell>
          <cell r="I68" t="str">
            <v>NOTAS CREDITO BANCOLOMBIA CTA 321-3</v>
          </cell>
          <cell r="J68">
            <v>-75405774</v>
          </cell>
          <cell r="K68">
            <v>26919</v>
          </cell>
          <cell r="L68">
            <v>9573201</v>
          </cell>
          <cell r="M68">
            <v>-84952056</v>
          </cell>
        </row>
        <row r="69">
          <cell r="A69">
            <v>11100613</v>
          </cell>
          <cell r="B69" t="str">
            <v>CUENTA DE AHORROS</v>
          </cell>
          <cell r="C69">
            <v>0</v>
          </cell>
          <cell r="D69">
            <v>256986</v>
          </cell>
          <cell r="E69">
            <v>0</v>
          </cell>
          <cell r="F69">
            <v>256986</v>
          </cell>
          <cell r="H69">
            <v>11100613</v>
          </cell>
          <cell r="I69" t="str">
            <v>CUENTA DE AHORROS</v>
          </cell>
          <cell r="J69">
            <v>4242163</v>
          </cell>
          <cell r="K69">
            <v>70</v>
          </cell>
          <cell r="L69">
            <v>35</v>
          </cell>
          <cell r="M69">
            <v>4242198</v>
          </cell>
        </row>
        <row r="70">
          <cell r="A70">
            <v>1110061301</v>
          </cell>
          <cell r="B70" t="str">
            <v>EXTRACTO BBVA CTA 299-90071-1</v>
          </cell>
          <cell r="C70">
            <v>-43</v>
          </cell>
          <cell r="D70">
            <v>0</v>
          </cell>
          <cell r="E70">
            <v>0</v>
          </cell>
          <cell r="F70">
            <v>-43</v>
          </cell>
          <cell r="H70">
            <v>1110061301</v>
          </cell>
          <cell r="I70" t="str">
            <v>EXTRACTO BBVA CTA 299-90071-1</v>
          </cell>
          <cell r="J70">
            <v>4242163</v>
          </cell>
          <cell r="K70">
            <v>35</v>
          </cell>
          <cell r="L70">
            <v>0</v>
          </cell>
          <cell r="M70">
            <v>4242198</v>
          </cell>
        </row>
        <row r="71">
          <cell r="A71">
            <v>1110061303</v>
          </cell>
          <cell r="B71" t="str">
            <v>DEPOSITOS BBVA CTA 299-90071-1</v>
          </cell>
          <cell r="C71">
            <v>13616726591</v>
          </cell>
          <cell r="D71">
            <v>0</v>
          </cell>
          <cell r="E71">
            <v>0</v>
          </cell>
          <cell r="F71">
            <v>13616726591</v>
          </cell>
          <cell r="H71">
            <v>1110061303</v>
          </cell>
          <cell r="I71" t="str">
            <v>DEPOSITOS BBVA CTA 299-90071-1</v>
          </cell>
          <cell r="J71">
            <v>13616726591</v>
          </cell>
          <cell r="K71">
            <v>0</v>
          </cell>
          <cell r="L71">
            <v>0</v>
          </cell>
          <cell r="M71">
            <v>13616726591</v>
          </cell>
        </row>
        <row r="72">
          <cell r="A72">
            <v>1110061304</v>
          </cell>
          <cell r="B72" t="str">
            <v>NOTAS DEBITO BBVA CTA 299-90071-1</v>
          </cell>
          <cell r="C72">
            <v>11016423</v>
          </cell>
          <cell r="D72">
            <v>0</v>
          </cell>
          <cell r="E72">
            <v>0</v>
          </cell>
          <cell r="F72">
            <v>11016423</v>
          </cell>
          <cell r="H72">
            <v>1110061304</v>
          </cell>
          <cell r="I72" t="str">
            <v>NOTAS DEBITO BBVA CTA 299-90071-1</v>
          </cell>
          <cell r="J72">
            <v>11273409</v>
          </cell>
          <cell r="K72">
            <v>0</v>
          </cell>
          <cell r="L72">
            <v>0</v>
          </cell>
          <cell r="M72">
            <v>11273409</v>
          </cell>
        </row>
        <row r="73">
          <cell r="A73">
            <v>1110061305</v>
          </cell>
          <cell r="B73" t="str">
            <v>NOTAS CREDITO BBVA CTA 299-90071-1</v>
          </cell>
          <cell r="C73">
            <v>-13627742971</v>
          </cell>
          <cell r="D73">
            <v>256986</v>
          </cell>
          <cell r="E73">
            <v>0</v>
          </cell>
          <cell r="F73">
            <v>-13627485985</v>
          </cell>
          <cell r="H73">
            <v>1110061305</v>
          </cell>
          <cell r="I73" t="str">
            <v>NOTAS CREDITO BBVA CTA 299-90071-1</v>
          </cell>
          <cell r="J73">
            <v>-13628000000</v>
          </cell>
          <cell r="K73">
            <v>35</v>
          </cell>
          <cell r="L73">
            <v>35</v>
          </cell>
          <cell r="M73">
            <v>-13628000000</v>
          </cell>
        </row>
        <row r="74">
          <cell r="A74">
            <v>11100621</v>
          </cell>
          <cell r="B74" t="str">
            <v>CUENTA DE AHORROS</v>
          </cell>
          <cell r="C74">
            <v>146488899</v>
          </cell>
          <cell r="D74">
            <v>23621332</v>
          </cell>
          <cell r="E74">
            <v>3452551</v>
          </cell>
          <cell r="F74">
            <v>166657680</v>
          </cell>
          <cell r="H74">
            <v>11100621</v>
          </cell>
          <cell r="I74" t="str">
            <v>CUENTA DE AHORROS</v>
          </cell>
          <cell r="J74">
            <v>91011883</v>
          </cell>
          <cell r="K74">
            <v>310254811</v>
          </cell>
          <cell r="L74">
            <v>310086654</v>
          </cell>
          <cell r="M74">
            <v>91180040</v>
          </cell>
        </row>
        <row r="75">
          <cell r="A75">
            <v>1110062101</v>
          </cell>
          <cell r="B75" t="str">
            <v>EXTRACTO BANCOLOMBIA CTA 321-642548</v>
          </cell>
          <cell r="C75">
            <v>233032278</v>
          </cell>
          <cell r="D75">
            <v>3452550</v>
          </cell>
          <cell r="E75">
            <v>1</v>
          </cell>
          <cell r="F75">
            <v>236484827</v>
          </cell>
          <cell r="H75">
            <v>1110062101</v>
          </cell>
          <cell r="I75" t="str">
            <v>EXTRACTO BANCOLOMBIA CTA 321-642548</v>
          </cell>
          <cell r="J75">
            <v>97159713</v>
          </cell>
          <cell r="K75">
            <v>110086650</v>
          </cell>
          <cell r="L75">
            <v>100000004</v>
          </cell>
          <cell r="M75">
            <v>107246359</v>
          </cell>
        </row>
        <row r="76">
          <cell r="A76">
            <v>1110062103</v>
          </cell>
          <cell r="B76" t="str">
            <v>DEPOSITOS BANCOLOMBIA CTA 321-64254</v>
          </cell>
          <cell r="C76">
            <v>15750130</v>
          </cell>
          <cell r="D76">
            <v>19910631</v>
          </cell>
          <cell r="E76">
            <v>0</v>
          </cell>
          <cell r="F76">
            <v>35660761</v>
          </cell>
          <cell r="H76">
            <v>1110062103</v>
          </cell>
          <cell r="I76" t="str">
            <v>DEPOSITOS BANCOLOMBIA CTA 321-64254</v>
          </cell>
          <cell r="J76">
            <v>38382000</v>
          </cell>
          <cell r="K76">
            <v>0</v>
          </cell>
          <cell r="L76">
            <v>3011127</v>
          </cell>
          <cell r="M76">
            <v>35370873</v>
          </cell>
        </row>
        <row r="77">
          <cell r="A77">
            <v>1110062104</v>
          </cell>
          <cell r="B77" t="str">
            <v>NOTAS DEBITO BANCOLOMBIA CTA 321-64</v>
          </cell>
          <cell r="C77">
            <v>16</v>
          </cell>
          <cell r="D77">
            <v>1</v>
          </cell>
          <cell r="E77">
            <v>0</v>
          </cell>
          <cell r="F77">
            <v>17</v>
          </cell>
          <cell r="H77">
            <v>1110062104</v>
          </cell>
          <cell r="I77" t="str">
            <v>NOTAS DEBITO BANCOLOMBIA CTA 321-64</v>
          </cell>
          <cell r="J77">
            <v>7</v>
          </cell>
          <cell r="K77">
            <v>100000004</v>
          </cell>
          <cell r="L77">
            <v>100000000</v>
          </cell>
          <cell r="M77">
            <v>11</v>
          </cell>
        </row>
        <row r="78">
          <cell r="A78">
            <v>1110062105</v>
          </cell>
          <cell r="B78" t="str">
            <v>NOTAS CREDITO BANCOLOMBIA CTA 321-6</v>
          </cell>
          <cell r="C78">
            <v>-102293525</v>
          </cell>
          <cell r="D78">
            <v>258150</v>
          </cell>
          <cell r="E78">
            <v>3452550</v>
          </cell>
          <cell r="F78">
            <v>-105487925</v>
          </cell>
          <cell r="H78">
            <v>1110062105</v>
          </cell>
          <cell r="I78" t="str">
            <v>NOTAS CREDITO BANCOLOMBIA CTA 321-6</v>
          </cell>
          <cell r="J78">
            <v>-44529837</v>
          </cell>
          <cell r="K78">
            <v>100168157</v>
          </cell>
          <cell r="L78">
            <v>107075523</v>
          </cell>
          <cell r="M78">
            <v>-51437203</v>
          </cell>
        </row>
        <row r="79">
          <cell r="A79">
            <v>11100622</v>
          </cell>
          <cell r="B79" t="str">
            <v>CUENTA DE AHORROS</v>
          </cell>
          <cell r="C79">
            <v>14807346783</v>
          </cell>
          <cell r="D79">
            <v>3128795958</v>
          </cell>
          <cell r="E79">
            <v>6033623325</v>
          </cell>
          <cell r="F79">
            <v>11902519416</v>
          </cell>
          <cell r="H79">
            <v>11100622</v>
          </cell>
          <cell r="I79" t="str">
            <v>CUENTA DE AHORROS</v>
          </cell>
          <cell r="J79">
            <v>129039159</v>
          </cell>
          <cell r="K79">
            <v>434350</v>
          </cell>
          <cell r="L79">
            <v>217175</v>
          </cell>
          <cell r="M79">
            <v>129256334</v>
          </cell>
        </row>
        <row r="80">
          <cell r="A80">
            <v>1110062201</v>
          </cell>
          <cell r="B80" t="str">
            <v>EXTRACTO BANCOLOMBIA CTA 021-809833</v>
          </cell>
          <cell r="C80">
            <v>14824269706</v>
          </cell>
          <cell r="D80">
            <v>14310420</v>
          </cell>
          <cell r="E80">
            <v>2590010863</v>
          </cell>
          <cell r="F80">
            <v>12248569263</v>
          </cell>
          <cell r="H80">
            <v>1110062201</v>
          </cell>
          <cell r="I80" t="str">
            <v>EXTRACTO BANCOLOMBIA CTA 021-809833</v>
          </cell>
          <cell r="J80">
            <v>129039155</v>
          </cell>
          <cell r="K80">
            <v>217175</v>
          </cell>
          <cell r="L80">
            <v>0</v>
          </cell>
          <cell r="M80">
            <v>129256330</v>
          </cell>
        </row>
        <row r="81">
          <cell r="A81">
            <v>1110062203</v>
          </cell>
          <cell r="B81" t="str">
            <v>DEPOSITOS BANCOLOMBIA CTA 021-80983</v>
          </cell>
          <cell r="C81">
            <v>17308820908</v>
          </cell>
          <cell r="D81">
            <v>0</v>
          </cell>
          <cell r="E81">
            <v>0</v>
          </cell>
          <cell r="F81">
            <v>17308820908</v>
          </cell>
          <cell r="H81">
            <v>1110062203</v>
          </cell>
          <cell r="I81" t="str">
            <v>DEPOSITOS BANCOLOMBIA CTA 021-80983</v>
          </cell>
          <cell r="J81">
            <v>58663066</v>
          </cell>
          <cell r="K81">
            <v>0</v>
          </cell>
          <cell r="L81">
            <v>0</v>
          </cell>
          <cell r="M81">
            <v>58663066</v>
          </cell>
        </row>
        <row r="82">
          <cell r="A82">
            <v>1110062204</v>
          </cell>
          <cell r="B82" t="str">
            <v>NOTAS DEBITO BANCOLOMBIA CTA 021-80</v>
          </cell>
          <cell r="C82">
            <v>65673797</v>
          </cell>
          <cell r="D82">
            <v>143038222</v>
          </cell>
          <cell r="E82">
            <v>0</v>
          </cell>
          <cell r="F82">
            <v>208712019</v>
          </cell>
          <cell r="H82">
            <v>1110062204</v>
          </cell>
          <cell r="I82" t="str">
            <v>NOTAS DEBITO BANCOLOMBIA CTA 021-80</v>
          </cell>
          <cell r="J82">
            <v>3</v>
          </cell>
          <cell r="K82">
            <v>0</v>
          </cell>
          <cell r="L82">
            <v>0</v>
          </cell>
          <cell r="M82">
            <v>3</v>
          </cell>
        </row>
        <row r="83">
          <cell r="A83">
            <v>1110062205</v>
          </cell>
          <cell r="B83" t="str">
            <v>NOTAS CREDITO BANCOLOMBIA CTA 021-8</v>
          </cell>
          <cell r="C83">
            <v>-17338915195</v>
          </cell>
          <cell r="D83">
            <v>49599133</v>
          </cell>
          <cell r="E83">
            <v>71871469</v>
          </cell>
          <cell r="F83">
            <v>-17361187531</v>
          </cell>
          <cell r="H83">
            <v>1110062205</v>
          </cell>
          <cell r="I83" t="str">
            <v>NOTAS CREDITO BANCOLOMBIA CTA 021-8</v>
          </cell>
          <cell r="J83">
            <v>-58663065</v>
          </cell>
          <cell r="K83">
            <v>217175</v>
          </cell>
          <cell r="L83">
            <v>217175</v>
          </cell>
          <cell r="M83">
            <v>-58663065</v>
          </cell>
        </row>
        <row r="84">
          <cell r="A84">
            <v>1110062206</v>
          </cell>
          <cell r="B84" t="str">
            <v>PAGO TRANSF.BANCOLOMBIA CTA 021-809</v>
          </cell>
          <cell r="C84">
            <v>-52502433</v>
          </cell>
          <cell r="D84">
            <v>2921848183</v>
          </cell>
          <cell r="E84">
            <v>3371740993</v>
          </cell>
          <cell r="F84">
            <v>-502395243</v>
          </cell>
          <cell r="H84">
            <v>11100623</v>
          </cell>
          <cell r="I84" t="str">
            <v>CUENTA DE AHORROS</v>
          </cell>
          <cell r="J84">
            <v>29981279</v>
          </cell>
          <cell r="K84">
            <v>245582659</v>
          </cell>
          <cell r="L84">
            <v>272791330</v>
          </cell>
          <cell r="M84">
            <v>2772608</v>
          </cell>
        </row>
        <row r="85">
          <cell r="A85">
            <v>11100623</v>
          </cell>
          <cell r="B85" t="str">
            <v>CUENTA DE AHORROS</v>
          </cell>
          <cell r="C85">
            <v>10712664550</v>
          </cell>
          <cell r="D85">
            <v>114528070</v>
          </cell>
          <cell r="E85">
            <v>176256227</v>
          </cell>
          <cell r="F85">
            <v>10650936393</v>
          </cell>
          <cell r="H85">
            <v>1110062301</v>
          </cell>
          <cell r="I85" t="str">
            <v>EXTRACTO BANCOLOMBIA CTA 021-809822</v>
          </cell>
          <cell r="J85">
            <v>29981281</v>
          </cell>
          <cell r="K85">
            <v>72791330</v>
          </cell>
          <cell r="L85">
            <v>100000000</v>
          </cell>
          <cell r="M85">
            <v>2772611</v>
          </cell>
        </row>
        <row r="86">
          <cell r="A86">
            <v>1110062301</v>
          </cell>
          <cell r="B86" t="str">
            <v>EXTRACTO BANCOLOMBIA CTA 021-809822</v>
          </cell>
          <cell r="C86">
            <v>10705626505</v>
          </cell>
          <cell r="D86">
            <v>11719464</v>
          </cell>
          <cell r="E86">
            <v>73447623</v>
          </cell>
          <cell r="F86">
            <v>10643898346</v>
          </cell>
          <cell r="H86">
            <v>1110062303</v>
          </cell>
          <cell r="I86" t="str">
            <v>DEPOSITOS BANCOLOMBIA CTA 021-80982</v>
          </cell>
          <cell r="J86">
            <v>89883650</v>
          </cell>
          <cell r="K86">
            <v>72743654</v>
          </cell>
          <cell r="L86">
            <v>0</v>
          </cell>
          <cell r="M86">
            <v>162627304</v>
          </cell>
        </row>
        <row r="87">
          <cell r="A87">
            <v>1110062303</v>
          </cell>
          <cell r="B87" t="str">
            <v>DEPOSITOS BANCOLOMBIA CTA 021-80982</v>
          </cell>
          <cell r="C87">
            <v>16482051890</v>
          </cell>
          <cell r="D87">
            <v>0</v>
          </cell>
          <cell r="E87">
            <v>0</v>
          </cell>
          <cell r="F87">
            <v>16482051890</v>
          </cell>
          <cell r="H87">
            <v>1110062304</v>
          </cell>
          <cell r="I87" t="str">
            <v>NOTAS DEBITO BANCOLOMBIA CTA 021-80</v>
          </cell>
          <cell r="J87">
            <v>3</v>
          </cell>
          <cell r="K87">
            <v>100000000</v>
          </cell>
          <cell r="L87">
            <v>0</v>
          </cell>
          <cell r="M87">
            <v>100000003</v>
          </cell>
        </row>
        <row r="88">
          <cell r="A88">
            <v>1110062304</v>
          </cell>
          <cell r="B88" t="str">
            <v>NOTAS DEBITO BANCOLOMBIA CTA 021-80</v>
          </cell>
          <cell r="C88">
            <v>-623334506</v>
          </cell>
          <cell r="D88">
            <v>73447624</v>
          </cell>
          <cell r="E88">
            <v>5927439</v>
          </cell>
          <cell r="F88">
            <v>-555814321</v>
          </cell>
          <cell r="H88">
            <v>1110062305</v>
          </cell>
          <cell r="I88" t="str">
            <v>NOTAS CREDITO BANCOLOMBIA CTA 021-8</v>
          </cell>
          <cell r="J88">
            <v>-89883655</v>
          </cell>
          <cell r="K88">
            <v>47675</v>
          </cell>
          <cell r="L88">
            <v>172791330</v>
          </cell>
          <cell r="M88">
            <v>-262627310</v>
          </cell>
        </row>
        <row r="89">
          <cell r="A89">
            <v>1110062305</v>
          </cell>
          <cell r="B89" t="str">
            <v>NOTAS CREDITO BANCOLOMBIA CTA 021-8</v>
          </cell>
          <cell r="C89">
            <v>-16608721261</v>
          </cell>
          <cell r="D89">
            <v>29360982</v>
          </cell>
          <cell r="E89">
            <v>23433542</v>
          </cell>
          <cell r="F89">
            <v>-16602793821</v>
          </cell>
          <cell r="H89">
            <v>11100624</v>
          </cell>
          <cell r="I89" t="str">
            <v>CUENTA DE AHORROS</v>
          </cell>
          <cell r="J89">
            <v>2</v>
          </cell>
          <cell r="K89">
            <v>0</v>
          </cell>
          <cell r="L89">
            <v>0</v>
          </cell>
          <cell r="M89">
            <v>2</v>
          </cell>
        </row>
        <row r="90">
          <cell r="A90">
            <v>1110062306</v>
          </cell>
          <cell r="B90" t="str">
            <v>PAGO TRANSF.BANCOLOMBIA CTA 021-809</v>
          </cell>
          <cell r="C90">
            <v>757041922</v>
          </cell>
          <cell r="D90">
            <v>0</v>
          </cell>
          <cell r="E90">
            <v>73447623</v>
          </cell>
          <cell r="F90">
            <v>683594299</v>
          </cell>
          <cell r="H90">
            <v>1110062401</v>
          </cell>
          <cell r="I90" t="str">
            <v>EXTRACTO OCCIDENTE CTA 480-82655-1</v>
          </cell>
          <cell r="J90">
            <v>2</v>
          </cell>
          <cell r="K90">
            <v>0</v>
          </cell>
          <cell r="L90">
            <v>0</v>
          </cell>
          <cell r="M90">
            <v>2</v>
          </cell>
        </row>
        <row r="91">
          <cell r="A91">
            <v>11100624</v>
          </cell>
          <cell r="B91" t="str">
            <v>CUENTA DE AHORROS</v>
          </cell>
          <cell r="C91">
            <v>2</v>
          </cell>
          <cell r="D91">
            <v>0</v>
          </cell>
          <cell r="E91">
            <v>0</v>
          </cell>
          <cell r="F91">
            <v>2</v>
          </cell>
          <cell r="H91">
            <v>11100625</v>
          </cell>
          <cell r="I91" t="str">
            <v>CUENTA DE AHORROS</v>
          </cell>
          <cell r="J91">
            <v>19904</v>
          </cell>
          <cell r="K91">
            <v>5403077666</v>
          </cell>
          <cell r="L91">
            <v>4924069357</v>
          </cell>
          <cell r="M91">
            <v>479028213</v>
          </cell>
        </row>
        <row r="92">
          <cell r="A92">
            <v>1110062401</v>
          </cell>
          <cell r="B92" t="str">
            <v>EXTRACTO OCCIDENTE CTA 480-82655-1</v>
          </cell>
          <cell r="C92">
            <v>2</v>
          </cell>
          <cell r="D92">
            <v>0</v>
          </cell>
          <cell r="E92">
            <v>0</v>
          </cell>
          <cell r="F92">
            <v>2</v>
          </cell>
          <cell r="H92">
            <v>1110062501</v>
          </cell>
          <cell r="I92" t="str">
            <v>EXTRACTO OCCIDENTE CTA 480-84234-3</v>
          </cell>
          <cell r="J92">
            <v>19957</v>
          </cell>
          <cell r="K92">
            <v>1960696833</v>
          </cell>
          <cell r="L92">
            <v>1481688522</v>
          </cell>
          <cell r="M92">
            <v>479028268</v>
          </cell>
        </row>
        <row r="93">
          <cell r="A93">
            <v>11100625</v>
          </cell>
          <cell r="B93" t="str">
            <v>CUENTA DE AHORROS</v>
          </cell>
          <cell r="C93">
            <v>6221</v>
          </cell>
          <cell r="D93">
            <v>2</v>
          </cell>
          <cell r="E93">
            <v>1</v>
          </cell>
          <cell r="F93">
            <v>6222</v>
          </cell>
          <cell r="H93">
            <v>1110062503</v>
          </cell>
          <cell r="I93" t="str">
            <v>DEPOSITOS OCCIDENTE CTA 480-84234-3</v>
          </cell>
          <cell r="J93">
            <v>4307001250</v>
          </cell>
          <cell r="K93">
            <v>957133252</v>
          </cell>
          <cell r="L93">
            <v>0</v>
          </cell>
          <cell r="M93">
            <v>5264134502</v>
          </cell>
        </row>
        <row r="94">
          <cell r="A94">
            <v>1110062501</v>
          </cell>
          <cell r="B94" t="str">
            <v>EXTRACTO OCCIDENTE CTA 480-84234-3</v>
          </cell>
          <cell r="C94">
            <v>6211</v>
          </cell>
          <cell r="D94">
            <v>1</v>
          </cell>
          <cell r="E94">
            <v>0</v>
          </cell>
          <cell r="F94">
            <v>6212</v>
          </cell>
          <cell r="H94">
            <v>1110062504</v>
          </cell>
          <cell r="I94" t="str">
            <v>NOTAS DEBITO OCCIDENTE CTA 480-8423</v>
          </cell>
          <cell r="J94">
            <v>1526665005</v>
          </cell>
          <cell r="K94">
            <v>1481688522</v>
          </cell>
          <cell r="L94">
            <v>1481684000</v>
          </cell>
          <cell r="M94">
            <v>1526669527</v>
          </cell>
        </row>
        <row r="95">
          <cell r="A95">
            <v>1110062503</v>
          </cell>
          <cell r="B95" t="str">
            <v>DEPOSITOS OCCIDENTE CTA 480-84234-3</v>
          </cell>
          <cell r="C95">
            <v>5264134502</v>
          </cell>
          <cell r="D95">
            <v>0</v>
          </cell>
          <cell r="E95">
            <v>0</v>
          </cell>
          <cell r="F95">
            <v>5264134502</v>
          </cell>
          <cell r="H95">
            <v>1110062505</v>
          </cell>
          <cell r="I95" t="str">
            <v>NOTAS CREDITO OCCIDENTE CTA 480-842</v>
          </cell>
          <cell r="J95">
            <v>-5833666308</v>
          </cell>
          <cell r="K95">
            <v>1003559059</v>
          </cell>
          <cell r="L95">
            <v>1960696835</v>
          </cell>
          <cell r="M95">
            <v>-6790804084</v>
          </cell>
        </row>
        <row r="96">
          <cell r="A96">
            <v>1110062504</v>
          </cell>
          <cell r="B96" t="str">
            <v>NOTAS DEBITO OCCIDENTE CTA 480-8423</v>
          </cell>
          <cell r="C96">
            <v>1526669563</v>
          </cell>
          <cell r="D96">
            <v>0</v>
          </cell>
          <cell r="E96">
            <v>0</v>
          </cell>
          <cell r="F96">
            <v>1526669563</v>
          </cell>
          <cell r="H96">
            <v>11100626</v>
          </cell>
          <cell r="I96" t="str">
            <v>CUENTA DE AHORROS</v>
          </cell>
          <cell r="J96">
            <v>2967500</v>
          </cell>
          <cell r="K96">
            <v>4446000700</v>
          </cell>
          <cell r="L96">
            <v>4446949400</v>
          </cell>
          <cell r="M96">
            <v>2018800</v>
          </cell>
        </row>
        <row r="97">
          <cell r="A97">
            <v>1110062505</v>
          </cell>
          <cell r="B97" t="str">
            <v>NOTAS CREDITO OCCIDENTE CTA 480-842</v>
          </cell>
          <cell r="C97">
            <v>-6790804055</v>
          </cell>
          <cell r="D97">
            <v>1</v>
          </cell>
          <cell r="E97">
            <v>1</v>
          </cell>
          <cell r="F97">
            <v>-6790804055</v>
          </cell>
          <cell r="H97">
            <v>1110062601</v>
          </cell>
          <cell r="I97" t="str">
            <v>EXTRACTO OCCIDENTE CTA 480-84290-5</v>
          </cell>
          <cell r="J97">
            <v>2967481</v>
          </cell>
          <cell r="K97">
            <v>1481684000</v>
          </cell>
          <cell r="L97">
            <v>1482632700</v>
          </cell>
          <cell r="M97">
            <v>2018781</v>
          </cell>
        </row>
        <row r="98">
          <cell r="A98">
            <v>11100626</v>
          </cell>
          <cell r="B98" t="str">
            <v>CUENTA DE AHORROS</v>
          </cell>
          <cell r="C98">
            <v>1393207</v>
          </cell>
          <cell r="D98">
            <v>472</v>
          </cell>
          <cell r="E98">
            <v>236</v>
          </cell>
          <cell r="F98">
            <v>1393443</v>
          </cell>
          <cell r="H98">
            <v>1110062602</v>
          </cell>
          <cell r="I98" t="str">
            <v>CHEQUES OCCIDENTE CTA 480-84290-5</v>
          </cell>
          <cell r="J98">
            <v>-6235803500</v>
          </cell>
          <cell r="K98">
            <v>0</v>
          </cell>
          <cell r="L98">
            <v>0</v>
          </cell>
          <cell r="M98">
            <v>-6235803500</v>
          </cell>
        </row>
        <row r="99">
          <cell r="A99">
            <v>1110062601</v>
          </cell>
          <cell r="B99" t="str">
            <v>EXTRACTO OCCIDENTE CTA 480-84290-5</v>
          </cell>
          <cell r="C99">
            <v>1393171</v>
          </cell>
          <cell r="D99">
            <v>236</v>
          </cell>
          <cell r="E99">
            <v>0</v>
          </cell>
          <cell r="F99">
            <v>1393407</v>
          </cell>
          <cell r="H99">
            <v>1110062603</v>
          </cell>
          <cell r="I99" t="str">
            <v>DEPOSITOS OCCIDENTE CTA 480-84290-5</v>
          </cell>
          <cell r="J99">
            <v>1526665000</v>
          </cell>
          <cell r="K99">
            <v>0</v>
          </cell>
          <cell r="L99">
            <v>0</v>
          </cell>
          <cell r="M99">
            <v>1526665000</v>
          </cell>
        </row>
        <row r="100">
          <cell r="A100">
            <v>1110062602</v>
          </cell>
          <cell r="B100" t="str">
            <v>CHEQUES OCCIDENTE CTA 480-84290-5</v>
          </cell>
          <cell r="C100">
            <v>-6235803500</v>
          </cell>
          <cell r="D100">
            <v>0</v>
          </cell>
          <cell r="E100">
            <v>0</v>
          </cell>
          <cell r="F100">
            <v>-6235803500</v>
          </cell>
          <cell r="H100">
            <v>1110062604</v>
          </cell>
          <cell r="I100" t="str">
            <v>NOTAS DEBITO OCCIDENTE CTA 480-8429</v>
          </cell>
          <cell r="J100">
            <v>17482689110</v>
          </cell>
          <cell r="K100">
            <v>1482632700</v>
          </cell>
          <cell r="L100">
            <v>0</v>
          </cell>
          <cell r="M100">
            <v>18965321810</v>
          </cell>
        </row>
        <row r="101">
          <cell r="A101">
            <v>1110062603</v>
          </cell>
          <cell r="B101" t="str">
            <v>DEPOSITOS OCCIDENTE CTA 480-84290-5</v>
          </cell>
          <cell r="C101">
            <v>18776822842</v>
          </cell>
          <cell r="D101">
            <v>0</v>
          </cell>
          <cell r="E101">
            <v>0</v>
          </cell>
          <cell r="F101">
            <v>18776822842</v>
          </cell>
          <cell r="H101">
            <v>1110062605</v>
          </cell>
          <cell r="I101" t="str">
            <v>NOTAS CREDITO OCCIDENTE CTA 480-842</v>
          </cell>
          <cell r="J101">
            <v>-1526664991</v>
          </cell>
          <cell r="K101">
            <v>1481684000</v>
          </cell>
          <cell r="L101">
            <v>1481684000</v>
          </cell>
          <cell r="M101">
            <v>-1526664991</v>
          </cell>
        </row>
        <row r="102">
          <cell r="A102">
            <v>1110062604</v>
          </cell>
          <cell r="B102" t="str">
            <v>NOTAS DEBITO OCCIDENTE CTA 480-8429</v>
          </cell>
          <cell r="C102">
            <v>6505717676</v>
          </cell>
          <cell r="D102">
            <v>0</v>
          </cell>
          <cell r="E102">
            <v>0</v>
          </cell>
          <cell r="F102">
            <v>6505717676</v>
          </cell>
          <cell r="H102">
            <v>1110062606</v>
          </cell>
          <cell r="I102" t="str">
            <v>PAGOS POR TRANSFERENCIA OCCIDENTE C</v>
          </cell>
          <cell r="J102">
            <v>-11246885600</v>
          </cell>
          <cell r="K102">
            <v>0</v>
          </cell>
          <cell r="L102">
            <v>1482632700</v>
          </cell>
          <cell r="M102">
            <v>-12729518300</v>
          </cell>
        </row>
        <row r="103">
          <cell r="A103">
            <v>1110062605</v>
          </cell>
          <cell r="B103" t="str">
            <v>NOTAS CREDITO OCCIDENTE CTA 480-842</v>
          </cell>
          <cell r="C103">
            <v>-1526665782</v>
          </cell>
          <cell r="D103">
            <v>236</v>
          </cell>
          <cell r="E103">
            <v>236</v>
          </cell>
          <cell r="F103">
            <v>-1526665782</v>
          </cell>
          <cell r="H103">
            <v>11100628</v>
          </cell>
          <cell r="I103" t="str">
            <v>CUENTA DE AHORROS</v>
          </cell>
          <cell r="J103">
            <v>33324536</v>
          </cell>
          <cell r="K103">
            <v>113532473</v>
          </cell>
          <cell r="L103">
            <v>76739101</v>
          </cell>
          <cell r="M103">
            <v>70117908</v>
          </cell>
        </row>
        <row r="104">
          <cell r="A104">
            <v>1110062606</v>
          </cell>
          <cell r="B104" t="str">
            <v>PAGOS POR TRANSFERENCIA OCCIDENTE C</v>
          </cell>
          <cell r="C104">
            <v>-17520071200</v>
          </cell>
          <cell r="D104">
            <v>0</v>
          </cell>
          <cell r="E104">
            <v>0</v>
          </cell>
          <cell r="F104">
            <v>-17520071200</v>
          </cell>
          <cell r="H104">
            <v>1110062801</v>
          </cell>
          <cell r="I104" t="str">
            <v>EXTRACTO OCCIDENTE CTA 430-82841-8</v>
          </cell>
          <cell r="J104">
            <v>33195500</v>
          </cell>
          <cell r="K104">
            <v>50129950</v>
          </cell>
          <cell r="L104">
            <v>13336835</v>
          </cell>
          <cell r="M104">
            <v>69988615</v>
          </cell>
        </row>
        <row r="105">
          <cell r="A105">
            <v>11100628</v>
          </cell>
          <cell r="B105" t="str">
            <v>CUENTA DE AHORROS</v>
          </cell>
          <cell r="C105">
            <v>70148048</v>
          </cell>
          <cell r="D105">
            <v>135240</v>
          </cell>
          <cell r="E105">
            <v>234885</v>
          </cell>
          <cell r="F105">
            <v>70048403</v>
          </cell>
          <cell r="H105">
            <v>1110062803</v>
          </cell>
          <cell r="I105" t="str">
            <v>DEPOSITOS OCCIDENTE CTA 430-82841-8</v>
          </cell>
          <cell r="J105">
            <v>0</v>
          </cell>
          <cell r="K105">
            <v>50000000</v>
          </cell>
          <cell r="L105">
            <v>0</v>
          </cell>
          <cell r="M105">
            <v>50000000</v>
          </cell>
        </row>
        <row r="106">
          <cell r="A106">
            <v>1110062801</v>
          </cell>
          <cell r="B106" t="str">
            <v>EXTRACTO OCCIDENTE CTA 430-82841-8</v>
          </cell>
          <cell r="C106">
            <v>70148050</v>
          </cell>
          <cell r="D106">
            <v>11865</v>
          </cell>
          <cell r="E106">
            <v>111510</v>
          </cell>
          <cell r="F106">
            <v>70048405</v>
          </cell>
          <cell r="H106">
            <v>1110062804</v>
          </cell>
          <cell r="I106" t="str">
            <v>NOTAS DEBITO OCCIDENTE CTA 430-8284</v>
          </cell>
          <cell r="J106">
            <v>263221203</v>
          </cell>
          <cell r="K106">
            <v>13336835</v>
          </cell>
          <cell r="L106">
            <v>58233</v>
          </cell>
          <cell r="M106">
            <v>276499805</v>
          </cell>
        </row>
        <row r="107">
          <cell r="A107">
            <v>1110062803</v>
          </cell>
          <cell r="B107" t="str">
            <v>DEPOSITOS OCCIDENTE CTA 430-82841-8</v>
          </cell>
          <cell r="C107">
            <v>50000000</v>
          </cell>
          <cell r="D107">
            <v>0</v>
          </cell>
          <cell r="E107">
            <v>0</v>
          </cell>
          <cell r="F107">
            <v>50000000</v>
          </cell>
          <cell r="H107">
            <v>1110062805</v>
          </cell>
          <cell r="I107" t="str">
            <v>NOTAS CREDITO OCCIDENTE CTA 430-828</v>
          </cell>
          <cell r="J107">
            <v>-2</v>
          </cell>
          <cell r="K107">
            <v>65688</v>
          </cell>
          <cell r="L107">
            <v>50129950</v>
          </cell>
          <cell r="M107">
            <v>-50064264</v>
          </cell>
        </row>
        <row r="108">
          <cell r="A108">
            <v>1110062804</v>
          </cell>
          <cell r="B108" t="str">
            <v>NOTAS DEBITO OCCIDENTE CTA 430-8284</v>
          </cell>
          <cell r="C108">
            <v>276499039</v>
          </cell>
          <cell r="D108">
            <v>111510</v>
          </cell>
          <cell r="E108">
            <v>111510</v>
          </cell>
          <cell r="F108">
            <v>276499039</v>
          </cell>
          <cell r="H108">
            <v>1110062806</v>
          </cell>
          <cell r="I108" t="str">
            <v>PAGOS POR TRANSFERENCIA OCCIDENTE C</v>
          </cell>
          <cell r="J108">
            <v>-263092165</v>
          </cell>
          <cell r="K108">
            <v>0</v>
          </cell>
          <cell r="L108">
            <v>13214083</v>
          </cell>
          <cell r="M108">
            <v>-276306248</v>
          </cell>
        </row>
        <row r="109">
          <cell r="A109">
            <v>1110062805</v>
          </cell>
          <cell r="B109" t="str">
            <v>NOTAS CREDITO OCCIDENTE CTA 430-828</v>
          </cell>
          <cell r="C109">
            <v>-50192793</v>
          </cell>
          <cell r="D109">
            <v>11865</v>
          </cell>
          <cell r="E109">
            <v>11865</v>
          </cell>
          <cell r="F109">
            <v>-50192793</v>
          </cell>
          <cell r="H109">
            <v>12</v>
          </cell>
          <cell r="I109" t="str">
            <v>INVERSIONES E INSTRUMENTOS DERIVAD</v>
          </cell>
          <cell r="J109">
            <v>73280081845</v>
          </cell>
          <cell r="K109">
            <v>13786971499</v>
          </cell>
          <cell r="L109">
            <v>29024734886</v>
          </cell>
          <cell r="M109">
            <v>58042318458</v>
          </cell>
        </row>
        <row r="110">
          <cell r="A110">
            <v>1110062806</v>
          </cell>
          <cell r="B110" t="str">
            <v>PAGOS POR TRANSFERENCIA OCCIDENTE C</v>
          </cell>
          <cell r="C110">
            <v>-276306248</v>
          </cell>
          <cell r="D110">
            <v>0</v>
          </cell>
          <cell r="E110">
            <v>0</v>
          </cell>
          <cell r="F110">
            <v>-276306248</v>
          </cell>
          <cell r="H110">
            <v>1216</v>
          </cell>
          <cell r="I110" t="str">
            <v>INVERSIONES EN ENTIDADES EN LIQUID</v>
          </cell>
          <cell r="J110">
            <v>89505</v>
          </cell>
          <cell r="K110">
            <v>0</v>
          </cell>
          <cell r="L110">
            <v>0</v>
          </cell>
          <cell r="M110">
            <v>89505</v>
          </cell>
        </row>
        <row r="111">
          <cell r="A111">
            <v>11100629</v>
          </cell>
          <cell r="B111" t="str">
            <v>CUENTA DE AHORROS</v>
          </cell>
          <cell r="C111">
            <v>758153</v>
          </cell>
          <cell r="D111">
            <v>39353375</v>
          </cell>
          <cell r="E111">
            <v>40111528</v>
          </cell>
          <cell r="F111">
            <v>0</v>
          </cell>
          <cell r="H111">
            <v>121604</v>
          </cell>
          <cell r="I111" t="str">
            <v>ENTIDADES PRIVADAS</v>
          </cell>
          <cell r="J111">
            <v>89505</v>
          </cell>
          <cell r="K111">
            <v>0</v>
          </cell>
          <cell r="L111">
            <v>0</v>
          </cell>
          <cell r="M111">
            <v>89505</v>
          </cell>
        </row>
        <row r="112">
          <cell r="A112">
            <v>1110062901</v>
          </cell>
          <cell r="B112" t="str">
            <v>EXTRACTO DAVIVIENDA CTA 39640011559</v>
          </cell>
          <cell r="C112">
            <v>-321815136</v>
          </cell>
          <cell r="D112">
            <v>3015494</v>
          </cell>
          <cell r="E112">
            <v>0</v>
          </cell>
          <cell r="F112">
            <v>-318799642</v>
          </cell>
          <cell r="H112">
            <v>12160401</v>
          </cell>
          <cell r="I112" t="str">
            <v>ENTIDADES PRIVADAS</v>
          </cell>
          <cell r="J112">
            <v>66300</v>
          </cell>
          <cell r="K112">
            <v>0</v>
          </cell>
          <cell r="L112">
            <v>0</v>
          </cell>
          <cell r="M112">
            <v>66300</v>
          </cell>
        </row>
        <row r="113">
          <cell r="A113">
            <v>1110062903</v>
          </cell>
          <cell r="B113" t="str">
            <v>DEPOSITOS DAVIVIENDA CTA 3964001155</v>
          </cell>
          <cell r="C113">
            <v>3712686000</v>
          </cell>
          <cell r="D113">
            <v>0</v>
          </cell>
          <cell r="E113">
            <v>0</v>
          </cell>
          <cell r="F113">
            <v>3712686000</v>
          </cell>
          <cell r="H113">
            <v>1216040101</v>
          </cell>
          <cell r="I113" t="str">
            <v>ACCIONES PAZ DEL RIO</v>
          </cell>
          <cell r="J113">
            <v>66300</v>
          </cell>
          <cell r="K113">
            <v>0</v>
          </cell>
          <cell r="L113">
            <v>0</v>
          </cell>
          <cell r="M113">
            <v>66300</v>
          </cell>
        </row>
        <row r="114">
          <cell r="A114">
            <v>1110062904</v>
          </cell>
          <cell r="B114" t="str">
            <v>NOTAS DEBITO DAVIVIENDA CTA 3964001</v>
          </cell>
          <cell r="C114">
            <v>4135247899</v>
          </cell>
          <cell r="D114">
            <v>19180</v>
          </cell>
          <cell r="E114">
            <v>19210</v>
          </cell>
          <cell r="F114">
            <v>4135247869</v>
          </cell>
          <cell r="H114">
            <v>12160408</v>
          </cell>
          <cell r="I114" t="str">
            <v>ENTIDADES PRIVADAS</v>
          </cell>
          <cell r="J114">
            <v>23205</v>
          </cell>
          <cell r="K114">
            <v>0</v>
          </cell>
          <cell r="L114">
            <v>0</v>
          </cell>
          <cell r="M114">
            <v>23205</v>
          </cell>
        </row>
        <row r="115">
          <cell r="A115">
            <v>1110062905</v>
          </cell>
          <cell r="B115" t="str">
            <v>NOTAS CREDITO DAVIVIENDA CTA 396400</v>
          </cell>
          <cell r="C115">
            <v>-3714490985</v>
          </cell>
          <cell r="D115">
            <v>19180</v>
          </cell>
          <cell r="E115">
            <v>3015494</v>
          </cell>
          <cell r="F115">
            <v>-3717487299</v>
          </cell>
          <cell r="H115">
            <v>1216040805</v>
          </cell>
          <cell r="I115" t="str">
            <v>RENDIMIENTOS FINANCIEROS CDT´S MENO</v>
          </cell>
          <cell r="J115">
            <v>23205</v>
          </cell>
          <cell r="K115">
            <v>0</v>
          </cell>
          <cell r="L115">
            <v>0</v>
          </cell>
          <cell r="M115">
            <v>23205</v>
          </cell>
        </row>
        <row r="116">
          <cell r="A116">
            <v>1110062906</v>
          </cell>
          <cell r="B116" t="str">
            <v>PAGOS POR TRANSFERENCIA DAVIVIENDA</v>
          </cell>
          <cell r="C116">
            <v>-3810869625</v>
          </cell>
          <cell r="D116">
            <v>36299521</v>
          </cell>
          <cell r="E116">
            <v>37076824</v>
          </cell>
          <cell r="F116">
            <v>-3811646928</v>
          </cell>
          <cell r="H116">
            <v>1221</v>
          </cell>
          <cell r="I116" t="str">
            <v>INVERSIONES DE ADMON DE LIQUIDEZ</v>
          </cell>
          <cell r="J116">
            <v>21498584362</v>
          </cell>
          <cell r="K116">
            <v>13534235970</v>
          </cell>
          <cell r="L116">
            <v>28767790966</v>
          </cell>
          <cell r="M116">
            <v>6265029366</v>
          </cell>
        </row>
        <row r="117">
          <cell r="A117">
            <v>11100630</v>
          </cell>
          <cell r="B117" t="str">
            <v>CUENTA DE AHORROS</v>
          </cell>
          <cell r="C117">
            <v>0</v>
          </cell>
          <cell r="D117">
            <v>26982225637</v>
          </cell>
          <cell r="E117">
            <v>26978583478</v>
          </cell>
          <cell r="F117">
            <v>3642159</v>
          </cell>
          <cell r="H117">
            <v>122116</v>
          </cell>
          <cell r="I117" t="str">
            <v>CARTERAS COLECTIVAS</v>
          </cell>
          <cell r="J117">
            <v>21498584362</v>
          </cell>
          <cell r="K117">
            <v>13534235970</v>
          </cell>
          <cell r="L117">
            <v>28767790966</v>
          </cell>
          <cell r="M117">
            <v>6265029366</v>
          </cell>
        </row>
        <row r="118">
          <cell r="A118">
            <v>1110063001</v>
          </cell>
          <cell r="B118" t="str">
            <v>EXTACTO BANCOLOMBIA 021-000006-46</v>
          </cell>
          <cell r="C118">
            <v>0</v>
          </cell>
          <cell r="D118">
            <v>9776938709</v>
          </cell>
          <cell r="E118">
            <v>9770910712</v>
          </cell>
          <cell r="F118">
            <v>6027997</v>
          </cell>
          <cell r="H118">
            <v>12211601</v>
          </cell>
          <cell r="I118" t="str">
            <v>CARTERAS COLECTIVAS</v>
          </cell>
          <cell r="J118">
            <v>21498584362</v>
          </cell>
          <cell r="K118">
            <v>13534235970</v>
          </cell>
          <cell r="L118">
            <v>28767790966</v>
          </cell>
          <cell r="M118">
            <v>6265029366</v>
          </cell>
        </row>
        <row r="119">
          <cell r="A119">
            <v>1110063003</v>
          </cell>
          <cell r="B119" t="str">
            <v>DEPOSITOS BANCOLOMBIA 021-000006-46</v>
          </cell>
          <cell r="C119">
            <v>0</v>
          </cell>
          <cell r="D119">
            <v>4402216000</v>
          </cell>
          <cell r="E119">
            <v>0</v>
          </cell>
          <cell r="F119">
            <v>4402216000</v>
          </cell>
          <cell r="H119">
            <v>1221160101</v>
          </cell>
          <cell r="I119" t="str">
            <v>FIDUEXEDENTES BANCOLOMBIA 003000000</v>
          </cell>
          <cell r="J119">
            <v>7375435414</v>
          </cell>
          <cell r="K119">
            <v>13534199949</v>
          </cell>
          <cell r="L119">
            <v>14650000000</v>
          </cell>
          <cell r="M119">
            <v>6259635363</v>
          </cell>
        </row>
        <row r="120">
          <cell r="A120">
            <v>1110063004</v>
          </cell>
          <cell r="B120" t="str">
            <v>NOTAS DÉBITO BANCOLOMBIA 021-000006</v>
          </cell>
          <cell r="C120">
            <v>0</v>
          </cell>
          <cell r="D120">
            <v>9770910712</v>
          </cell>
          <cell r="E120">
            <v>4402216000</v>
          </cell>
          <cell r="F120">
            <v>5368694712</v>
          </cell>
          <cell r="H120">
            <v>1221160102</v>
          </cell>
          <cell r="I120" t="str">
            <v>FONDO INVERSION ABIERTO BBVA EFECTI</v>
          </cell>
          <cell r="J120">
            <v>14123148948</v>
          </cell>
          <cell r="K120">
            <v>36021</v>
          </cell>
          <cell r="L120">
            <v>14117790966</v>
          </cell>
          <cell r="M120">
            <v>5394003</v>
          </cell>
        </row>
        <row r="121">
          <cell r="A121">
            <v>1110063005</v>
          </cell>
          <cell r="B121" t="str">
            <v>NOTAS CRÉDITO BANCOLOMBIA 021-00000</v>
          </cell>
          <cell r="C121">
            <v>0</v>
          </cell>
          <cell r="D121">
            <v>967843348</v>
          </cell>
          <cell r="E121">
            <v>5374722709</v>
          </cell>
          <cell r="F121">
            <v>-4406879361</v>
          </cell>
          <cell r="H121">
            <v>1222</v>
          </cell>
          <cell r="I121" t="str">
            <v>INVERSIONES DE ADMON DE LIQUIDEZ</v>
          </cell>
          <cell r="J121">
            <v>0</v>
          </cell>
          <cell r="K121">
            <v>0</v>
          </cell>
          <cell r="L121">
            <v>0</v>
          </cell>
          <cell r="M121">
            <v>0</v>
          </cell>
        </row>
        <row r="122">
          <cell r="A122">
            <v>1110063006</v>
          </cell>
          <cell r="B122" t="str">
            <v>PAGOS POR TRANSFERENCIA BANCOLOMBIA</v>
          </cell>
          <cell r="C122">
            <v>0</v>
          </cell>
          <cell r="D122">
            <v>2064316868</v>
          </cell>
          <cell r="E122">
            <v>7430734057</v>
          </cell>
          <cell r="F122">
            <v>-5366417189</v>
          </cell>
          <cell r="H122">
            <v>122201</v>
          </cell>
          <cell r="I122" t="str">
            <v>INSTRUMENTOS DE PATRIMONIO - ENTID</v>
          </cell>
          <cell r="J122">
            <v>0</v>
          </cell>
          <cell r="K122">
            <v>0</v>
          </cell>
          <cell r="L122">
            <v>0</v>
          </cell>
          <cell r="M122">
            <v>0</v>
          </cell>
        </row>
        <row r="123">
          <cell r="A123">
            <v>1132</v>
          </cell>
          <cell r="B123" t="str">
            <v>EFECTIVO DE USO RESTRINGIDO</v>
          </cell>
          <cell r="C123">
            <v>0</v>
          </cell>
          <cell r="D123">
            <v>0</v>
          </cell>
          <cell r="E123">
            <v>0</v>
          </cell>
          <cell r="F123">
            <v>0</v>
          </cell>
          <cell r="H123">
            <v>12220101</v>
          </cell>
          <cell r="I123" t="str">
            <v>INSTRUMENTOS DE PATRIMONIO - ENTID</v>
          </cell>
          <cell r="J123">
            <v>0</v>
          </cell>
          <cell r="K123">
            <v>0</v>
          </cell>
          <cell r="L123">
            <v>0</v>
          </cell>
          <cell r="M123">
            <v>0</v>
          </cell>
        </row>
        <row r="124">
          <cell r="A124">
            <v>113210</v>
          </cell>
          <cell r="B124" t="str">
            <v>DEPOSITOS EN INSTITUCIONES FINANCI</v>
          </cell>
          <cell r="C124">
            <v>0</v>
          </cell>
          <cell r="D124">
            <v>0</v>
          </cell>
          <cell r="E124">
            <v>0</v>
          </cell>
          <cell r="F124">
            <v>0</v>
          </cell>
          <cell r="H124">
            <v>1222010110</v>
          </cell>
          <cell r="I124" t="str">
            <v>SALDOS POR DEPURAR</v>
          </cell>
          <cell r="J124">
            <v>2606375</v>
          </cell>
          <cell r="K124">
            <v>0</v>
          </cell>
          <cell r="L124">
            <v>0</v>
          </cell>
          <cell r="M124">
            <v>2606375</v>
          </cell>
        </row>
        <row r="125">
          <cell r="A125">
            <v>11321001</v>
          </cell>
          <cell r="B125" t="str">
            <v>DEPOSITOS EN INSTITUCIONES FINANCI</v>
          </cell>
          <cell r="C125">
            <v>0</v>
          </cell>
          <cell r="D125">
            <v>0</v>
          </cell>
          <cell r="E125">
            <v>0</v>
          </cell>
          <cell r="F125">
            <v>0</v>
          </cell>
          <cell r="H125">
            <v>1222010111</v>
          </cell>
          <cell r="I125" t="str">
            <v>AJUSTES POR CONVERSIÓN</v>
          </cell>
          <cell r="J125">
            <v>-2606375</v>
          </cell>
          <cell r="K125">
            <v>0</v>
          </cell>
          <cell r="L125">
            <v>0</v>
          </cell>
          <cell r="M125">
            <v>-2606375</v>
          </cell>
        </row>
        <row r="126">
          <cell r="A126">
            <v>1132100101</v>
          </cell>
          <cell r="B126" t="str">
            <v>EXTRACTO OCCIDENTE CTA 480-82655-1</v>
          </cell>
          <cell r="C126">
            <v>-2</v>
          </cell>
          <cell r="D126">
            <v>0</v>
          </cell>
          <cell r="E126">
            <v>0</v>
          </cell>
          <cell r="F126">
            <v>-2</v>
          </cell>
          <cell r="H126">
            <v>1223</v>
          </cell>
          <cell r="I126" t="str">
            <v>INVERSIONES DE ADMON DE LIQUIDEZ</v>
          </cell>
          <cell r="J126">
            <v>51721074486</v>
          </cell>
          <cell r="K126">
            <v>252735529</v>
          </cell>
          <cell r="L126">
            <v>256943920</v>
          </cell>
          <cell r="M126">
            <v>51716866095</v>
          </cell>
        </row>
        <row r="127">
          <cell r="A127">
            <v>1132100104</v>
          </cell>
          <cell r="B127" t="str">
            <v>NOTAS DEBITO OCCIDENTE CTA 480-8265</v>
          </cell>
          <cell r="C127">
            <v>2</v>
          </cell>
          <cell r="D127">
            <v>0</v>
          </cell>
          <cell r="E127">
            <v>0</v>
          </cell>
          <cell r="F127">
            <v>2</v>
          </cell>
          <cell r="H127">
            <v>122302</v>
          </cell>
          <cell r="I127" t="str">
            <v>CERTIFICADOS DE DEPOSITO A TERMINO</v>
          </cell>
          <cell r="J127">
            <v>51721074486</v>
          </cell>
          <cell r="K127">
            <v>252735529</v>
          </cell>
          <cell r="L127">
            <v>256943920</v>
          </cell>
          <cell r="M127">
            <v>51716866095</v>
          </cell>
        </row>
        <row r="128">
          <cell r="A128">
            <v>12</v>
          </cell>
          <cell r="B128" t="str">
            <v>INVERSIONES E INSTRUMENTOS DERIVAD</v>
          </cell>
          <cell r="C128">
            <v>85809735303</v>
          </cell>
          <cell r="D128">
            <v>59268691893</v>
          </cell>
          <cell r="E128">
            <v>57580975764</v>
          </cell>
          <cell r="F128">
            <v>87497451432</v>
          </cell>
          <cell r="H128">
            <v>12230201</v>
          </cell>
          <cell r="I128" t="str">
            <v>CERTIFICADOS DE DEPOSITO A TERMINO</v>
          </cell>
          <cell r="J128">
            <v>51721074486</v>
          </cell>
          <cell r="K128">
            <v>252735529</v>
          </cell>
          <cell r="L128">
            <v>256943920</v>
          </cell>
          <cell r="M128">
            <v>51716866095</v>
          </cell>
        </row>
        <row r="129">
          <cell r="A129">
            <v>1216</v>
          </cell>
          <cell r="B129" t="str">
            <v>INVERSIONES EN ENTIDADES EN LIQUID</v>
          </cell>
          <cell r="C129">
            <v>89505</v>
          </cell>
          <cell r="D129">
            <v>0</v>
          </cell>
          <cell r="E129">
            <v>0</v>
          </cell>
          <cell r="F129">
            <v>89505</v>
          </cell>
          <cell r="H129">
            <v>1223020108</v>
          </cell>
          <cell r="I129" t="str">
            <v>BANCO BBVA - CDT</v>
          </cell>
          <cell r="J129">
            <v>51724029394</v>
          </cell>
          <cell r="K129">
            <v>249780621</v>
          </cell>
          <cell r="L129">
            <v>256943920</v>
          </cell>
          <cell r="M129">
            <v>51716866095</v>
          </cell>
        </row>
        <row r="130">
          <cell r="A130">
            <v>121604</v>
          </cell>
          <cell r="B130" t="str">
            <v>ENTIDADES PRIVADAS</v>
          </cell>
          <cell r="C130">
            <v>89505</v>
          </cell>
          <cell r="D130">
            <v>0</v>
          </cell>
          <cell r="E130">
            <v>0</v>
          </cell>
          <cell r="F130">
            <v>89505</v>
          </cell>
          <cell r="H130">
            <v>1223020109</v>
          </cell>
          <cell r="I130" t="str">
            <v>BANCO POPULAR - CDT</v>
          </cell>
          <cell r="J130">
            <v>-2954908</v>
          </cell>
          <cell r="K130">
            <v>2954908</v>
          </cell>
          <cell r="L130">
            <v>0</v>
          </cell>
          <cell r="M130">
            <v>0</v>
          </cell>
        </row>
        <row r="131">
          <cell r="A131">
            <v>12160401</v>
          </cell>
          <cell r="B131" t="str">
            <v>ENTIDADES PRIVADAS</v>
          </cell>
          <cell r="C131">
            <v>66300</v>
          </cell>
          <cell r="D131">
            <v>0</v>
          </cell>
          <cell r="E131">
            <v>0</v>
          </cell>
          <cell r="F131">
            <v>66300</v>
          </cell>
          <cell r="H131">
            <v>1224</v>
          </cell>
          <cell r="I131" t="str">
            <v>INVERSIONES DE ADMON DE LIQUIDEZ</v>
          </cell>
          <cell r="J131">
            <v>60333492</v>
          </cell>
          <cell r="K131">
            <v>0</v>
          </cell>
          <cell r="L131">
            <v>0</v>
          </cell>
          <cell r="M131">
            <v>60333492</v>
          </cell>
        </row>
        <row r="132">
          <cell r="A132">
            <v>1216040101</v>
          </cell>
          <cell r="B132" t="str">
            <v>ACCIONES PAZ DEL RIO</v>
          </cell>
          <cell r="C132">
            <v>66300</v>
          </cell>
          <cell r="D132">
            <v>0</v>
          </cell>
          <cell r="E132">
            <v>0</v>
          </cell>
          <cell r="F132">
            <v>66300</v>
          </cell>
          <cell r="H132">
            <v>122419</v>
          </cell>
          <cell r="I132" t="str">
            <v>APORTES SOCIALES EN ENTIDADES DEL</v>
          </cell>
          <cell r="J132">
            <v>60333492</v>
          </cell>
          <cell r="K132">
            <v>0</v>
          </cell>
          <cell r="L132">
            <v>0</v>
          </cell>
          <cell r="M132">
            <v>60333492</v>
          </cell>
        </row>
        <row r="133">
          <cell r="A133">
            <v>12160408</v>
          </cell>
          <cell r="B133" t="str">
            <v>ENTIDADES PRIVADAS</v>
          </cell>
          <cell r="C133">
            <v>23205</v>
          </cell>
          <cell r="D133">
            <v>0</v>
          </cell>
          <cell r="E133">
            <v>0</v>
          </cell>
          <cell r="F133">
            <v>23205</v>
          </cell>
          <cell r="H133">
            <v>12241901</v>
          </cell>
          <cell r="I133" t="str">
            <v>APORTES SOCIALES EN ENTIDADES DEL</v>
          </cell>
          <cell r="J133">
            <v>60333492</v>
          </cell>
          <cell r="K133">
            <v>0</v>
          </cell>
          <cell r="L133">
            <v>0</v>
          </cell>
          <cell r="M133">
            <v>60333492</v>
          </cell>
        </row>
        <row r="134">
          <cell r="A134">
            <v>1216040805</v>
          </cell>
          <cell r="B134" t="str">
            <v>RENDIMIENTOS FINANCIEROS CDT´S MENO</v>
          </cell>
          <cell r="C134">
            <v>23205</v>
          </cell>
          <cell r="D134">
            <v>0</v>
          </cell>
          <cell r="E134">
            <v>0</v>
          </cell>
          <cell r="F134">
            <v>23205</v>
          </cell>
          <cell r="H134">
            <v>1224190101</v>
          </cell>
          <cell r="I134" t="str">
            <v>APORTES EN COHAN</v>
          </cell>
          <cell r="J134">
            <v>60333492</v>
          </cell>
          <cell r="K134">
            <v>0</v>
          </cell>
          <cell r="L134">
            <v>0</v>
          </cell>
          <cell r="M134">
            <v>60333492</v>
          </cell>
        </row>
        <row r="135">
          <cell r="A135">
            <v>1221</v>
          </cell>
          <cell r="B135" t="str">
            <v>INVERSIONES DE ADMON DE LIQUIDEZ</v>
          </cell>
          <cell r="C135">
            <v>59538157793</v>
          </cell>
          <cell r="D135">
            <v>28169526143</v>
          </cell>
          <cell r="E135">
            <v>273967965</v>
          </cell>
          <cell r="F135">
            <v>87433715971</v>
          </cell>
          <cell r="H135">
            <v>13</v>
          </cell>
          <cell r="I135" t="str">
            <v>CUENTAS POR COBRAR</v>
          </cell>
          <cell r="J135">
            <v>302223743242</v>
          </cell>
          <cell r="K135">
            <v>111415580281</v>
          </cell>
          <cell r="L135">
            <v>108513644748</v>
          </cell>
          <cell r="M135">
            <v>305125678775</v>
          </cell>
        </row>
        <row r="136">
          <cell r="A136">
            <v>122116</v>
          </cell>
          <cell r="B136" t="str">
            <v>CARTERAS COLECTIVAS</v>
          </cell>
          <cell r="C136">
            <v>59538157793</v>
          </cell>
          <cell r="D136">
            <v>28169526143</v>
          </cell>
          <cell r="E136">
            <v>273967965</v>
          </cell>
          <cell r="F136">
            <v>87433715971</v>
          </cell>
          <cell r="H136">
            <v>1316</v>
          </cell>
          <cell r="I136" t="str">
            <v>VENTA DE BIENES</v>
          </cell>
          <cell r="J136">
            <v>5181943</v>
          </cell>
          <cell r="K136">
            <v>79650</v>
          </cell>
          <cell r="L136">
            <v>167900</v>
          </cell>
          <cell r="M136">
            <v>5093693</v>
          </cell>
        </row>
        <row r="137">
          <cell r="A137">
            <v>12211601</v>
          </cell>
          <cell r="B137" t="str">
            <v>CARTERAS COLECTIVAS</v>
          </cell>
          <cell r="C137">
            <v>59538157793</v>
          </cell>
          <cell r="D137">
            <v>28169526143</v>
          </cell>
          <cell r="E137">
            <v>273967965</v>
          </cell>
          <cell r="F137">
            <v>87433715971</v>
          </cell>
          <cell r="H137">
            <v>131606</v>
          </cell>
          <cell r="I137" t="str">
            <v>IENES COMERCIALIZADOS</v>
          </cell>
          <cell r="J137">
            <v>5181943</v>
          </cell>
          <cell r="K137">
            <v>79650</v>
          </cell>
          <cell r="L137">
            <v>167900</v>
          </cell>
          <cell r="M137">
            <v>5093693</v>
          </cell>
        </row>
        <row r="138">
          <cell r="A138">
            <v>1221160101</v>
          </cell>
          <cell r="B138" t="str">
            <v>FIDUEXEDENTES BANCOLOMBIA 003000000</v>
          </cell>
          <cell r="C138">
            <v>17833272213</v>
          </cell>
          <cell r="D138">
            <v>28022774596</v>
          </cell>
          <cell r="E138">
            <v>200592193</v>
          </cell>
          <cell r="F138">
            <v>45655454616</v>
          </cell>
          <cell r="H138">
            <v>13160601</v>
          </cell>
          <cell r="I138" t="str">
            <v>BIENES COMERCIALIZADOS</v>
          </cell>
          <cell r="J138">
            <v>5181943</v>
          </cell>
          <cell r="K138">
            <v>79650</v>
          </cell>
          <cell r="L138">
            <v>167900</v>
          </cell>
          <cell r="M138">
            <v>5093693</v>
          </cell>
        </row>
        <row r="139">
          <cell r="A139">
            <v>1221160102</v>
          </cell>
          <cell r="B139" t="str">
            <v>FONDO INVERSION ABIERTO BBVA EFECTI</v>
          </cell>
          <cell r="C139">
            <v>-3</v>
          </cell>
          <cell r="D139">
            <v>73375775</v>
          </cell>
          <cell r="E139">
            <v>73375772</v>
          </cell>
          <cell r="F139">
            <v>0</v>
          </cell>
          <cell r="H139">
            <v>1316060101</v>
          </cell>
          <cell r="I139" t="str">
            <v>BIENES COMERCIALIZADOS</v>
          </cell>
          <cell r="J139">
            <v>5181943</v>
          </cell>
          <cell r="K139">
            <v>79650</v>
          </cell>
          <cell r="L139">
            <v>167900</v>
          </cell>
          <cell r="M139">
            <v>5093693</v>
          </cell>
        </row>
        <row r="140">
          <cell r="A140">
            <v>1221160103</v>
          </cell>
          <cell r="B140" t="str">
            <v>FIDUCIA BANCO DE BOGOTA 00200530994</v>
          </cell>
          <cell r="C140">
            <v>41704885583</v>
          </cell>
          <cell r="D140">
            <v>73375772</v>
          </cell>
          <cell r="E140">
            <v>0</v>
          </cell>
          <cell r="F140">
            <v>41778261355</v>
          </cell>
          <cell r="H140">
            <v>1317</v>
          </cell>
          <cell r="I140" t="str">
            <v>PRESTACIÓN DE SERVICIOS</v>
          </cell>
          <cell r="J140">
            <v>317638543</v>
          </cell>
          <cell r="K140">
            <v>326157054</v>
          </cell>
          <cell r="L140">
            <v>302825891</v>
          </cell>
          <cell r="M140">
            <v>340969706</v>
          </cell>
        </row>
        <row r="141">
          <cell r="A141">
            <v>1222</v>
          </cell>
          <cell r="B141" t="str">
            <v>INVERSIONES DE ADMON DE LIQUIDEZ</v>
          </cell>
          <cell r="C141">
            <v>0</v>
          </cell>
          <cell r="D141">
            <v>0</v>
          </cell>
          <cell r="E141">
            <v>0</v>
          </cell>
          <cell r="F141">
            <v>0</v>
          </cell>
          <cell r="H141">
            <v>131719</v>
          </cell>
          <cell r="I141" t="str">
            <v>ADMINISTRACION DE PROYECTOS</v>
          </cell>
          <cell r="J141">
            <v>50000000</v>
          </cell>
          <cell r="K141">
            <v>50000000</v>
          </cell>
          <cell r="L141">
            <v>50000000</v>
          </cell>
          <cell r="M141">
            <v>50000000</v>
          </cell>
        </row>
        <row r="142">
          <cell r="A142">
            <v>122201</v>
          </cell>
          <cell r="B142" t="str">
            <v>INSTRUMENTOS DE PATRIMONIO - ENTID</v>
          </cell>
          <cell r="C142">
            <v>0</v>
          </cell>
          <cell r="D142">
            <v>0</v>
          </cell>
          <cell r="E142">
            <v>0</v>
          </cell>
          <cell r="F142">
            <v>0</v>
          </cell>
          <cell r="H142">
            <v>13171901</v>
          </cell>
          <cell r="I142" t="str">
            <v>ADMINISTRACION DE PROYECTOS</v>
          </cell>
          <cell r="J142">
            <v>50000000</v>
          </cell>
          <cell r="K142">
            <v>50000000</v>
          </cell>
          <cell r="L142">
            <v>50000000</v>
          </cell>
          <cell r="M142">
            <v>50000000</v>
          </cell>
        </row>
        <row r="143">
          <cell r="A143">
            <v>12220101</v>
          </cell>
          <cell r="B143" t="str">
            <v>INSTRUMENTOS DE PATRIMONIO - ENTID</v>
          </cell>
          <cell r="C143">
            <v>0</v>
          </cell>
          <cell r="D143">
            <v>0</v>
          </cell>
          <cell r="E143">
            <v>0</v>
          </cell>
          <cell r="F143">
            <v>0</v>
          </cell>
          <cell r="H143">
            <v>1317190101</v>
          </cell>
          <cell r="I143" t="str">
            <v>MEDICAMENTOS X PAGAR CONVENIO MPIO</v>
          </cell>
          <cell r="J143">
            <v>921967388</v>
          </cell>
          <cell r="K143">
            <v>0</v>
          </cell>
          <cell r="L143">
            <v>0</v>
          </cell>
          <cell r="M143">
            <v>921967388</v>
          </cell>
        </row>
        <row r="144">
          <cell r="A144">
            <v>1222010110</v>
          </cell>
          <cell r="B144" t="str">
            <v>SALDOS POR DEPURAR</v>
          </cell>
          <cell r="C144">
            <v>2606375</v>
          </cell>
          <cell r="D144">
            <v>0</v>
          </cell>
          <cell r="E144">
            <v>0</v>
          </cell>
          <cell r="F144">
            <v>2606375</v>
          </cell>
          <cell r="H144">
            <v>1317190102</v>
          </cell>
          <cell r="I144" t="str">
            <v>MEDICAMENTOS FACTURADOS CONVENIO MP</v>
          </cell>
          <cell r="J144">
            <v>-921967388</v>
          </cell>
          <cell r="K144">
            <v>0</v>
          </cell>
          <cell r="L144">
            <v>0</v>
          </cell>
          <cell r="M144">
            <v>-921967388</v>
          </cell>
        </row>
        <row r="145">
          <cell r="A145">
            <v>1222010111</v>
          </cell>
          <cell r="B145" t="str">
            <v>AJUSTES POR CONVERSIÓN</v>
          </cell>
          <cell r="C145">
            <v>-2606375</v>
          </cell>
          <cell r="D145">
            <v>0</v>
          </cell>
          <cell r="E145">
            <v>0</v>
          </cell>
          <cell r="F145">
            <v>-2606375</v>
          </cell>
          <cell r="H145">
            <v>1317190103</v>
          </cell>
          <cell r="I145" t="str">
            <v>TRANSFERENCIAS PARA PROYECTOS</v>
          </cell>
          <cell r="J145">
            <v>50000000</v>
          </cell>
          <cell r="K145">
            <v>50000000</v>
          </cell>
          <cell r="L145">
            <v>50000000</v>
          </cell>
          <cell r="M145">
            <v>50000000</v>
          </cell>
        </row>
        <row r="146">
          <cell r="A146">
            <v>1223</v>
          </cell>
          <cell r="B146" t="str">
            <v>INVERSIONES DE ADMON DE LIQUIDEZ</v>
          </cell>
          <cell r="C146">
            <v>26211154513</v>
          </cell>
          <cell r="D146">
            <v>31095853286</v>
          </cell>
          <cell r="E146">
            <v>57307007799</v>
          </cell>
          <cell r="F146">
            <v>0</v>
          </cell>
          <cell r="H146">
            <v>131720</v>
          </cell>
          <cell r="I146" t="str">
            <v>SERVICIOS DE INVESTIGACION CIENTIF</v>
          </cell>
          <cell r="J146">
            <v>154608920</v>
          </cell>
          <cell r="K146">
            <v>163253590</v>
          </cell>
          <cell r="L146">
            <v>132484675</v>
          </cell>
          <cell r="M146">
            <v>185377835</v>
          </cell>
        </row>
        <row r="147">
          <cell r="A147">
            <v>122302</v>
          </cell>
          <cell r="B147" t="str">
            <v>CERTIFICADOS DE DEPOSITO A TERMINO</v>
          </cell>
          <cell r="C147">
            <v>26211154513</v>
          </cell>
          <cell r="D147">
            <v>31095853286</v>
          </cell>
          <cell r="E147">
            <v>57307007799</v>
          </cell>
          <cell r="F147">
            <v>0</v>
          </cell>
          <cell r="H147">
            <v>13172001</v>
          </cell>
          <cell r="I147" t="str">
            <v>SERVICIOS DE INVESTIGACION CIENTIF</v>
          </cell>
          <cell r="J147">
            <v>154608920</v>
          </cell>
          <cell r="K147">
            <v>163253590</v>
          </cell>
          <cell r="L147">
            <v>132484675</v>
          </cell>
          <cell r="M147">
            <v>185377835</v>
          </cell>
        </row>
        <row r="148">
          <cell r="A148">
            <v>12230201</v>
          </cell>
          <cell r="B148" t="str">
            <v>CERTIFICADOS DE DEPOSITO A TERMINO</v>
          </cell>
          <cell r="C148">
            <v>26211154513</v>
          </cell>
          <cell r="D148">
            <v>31095853286</v>
          </cell>
          <cell r="E148">
            <v>57307007799</v>
          </cell>
          <cell r="F148">
            <v>0</v>
          </cell>
          <cell r="H148">
            <v>1317200101</v>
          </cell>
          <cell r="I148" t="str">
            <v>SERVICIOS DE INVESTIGACION CIENTIFI</v>
          </cell>
          <cell r="J148">
            <v>154608920</v>
          </cell>
          <cell r="K148">
            <v>163253590</v>
          </cell>
          <cell r="L148">
            <v>132484675</v>
          </cell>
          <cell r="M148">
            <v>185377835</v>
          </cell>
        </row>
        <row r="149">
          <cell r="A149">
            <v>1223020101</v>
          </cell>
          <cell r="B149" t="str">
            <v>BANCOLOMBIA</v>
          </cell>
          <cell r="C149">
            <v>26211154513</v>
          </cell>
          <cell r="D149">
            <v>31095853286</v>
          </cell>
          <cell r="E149">
            <v>57307007799</v>
          </cell>
          <cell r="F149">
            <v>0</v>
          </cell>
          <cell r="H149">
            <v>131790</v>
          </cell>
          <cell r="I149" t="str">
            <v>OTROS SERVICIOS</v>
          </cell>
          <cell r="J149">
            <v>113029623</v>
          </cell>
          <cell r="K149">
            <v>112903464</v>
          </cell>
          <cell r="L149">
            <v>120341216</v>
          </cell>
          <cell r="M149">
            <v>105591871</v>
          </cell>
        </row>
        <row r="150">
          <cell r="A150">
            <v>1224</v>
          </cell>
          <cell r="B150" t="str">
            <v>INVERSIONES DE ADMON DE LIQUIDEZ</v>
          </cell>
          <cell r="C150">
            <v>60333492</v>
          </cell>
          <cell r="D150">
            <v>3312464</v>
          </cell>
          <cell r="E150">
            <v>0</v>
          </cell>
          <cell r="F150">
            <v>63645956</v>
          </cell>
          <cell r="H150">
            <v>13179001</v>
          </cell>
          <cell r="I150" t="str">
            <v>OTROS SERVICIOS</v>
          </cell>
          <cell r="J150">
            <v>176650</v>
          </cell>
          <cell r="K150">
            <v>0</v>
          </cell>
          <cell r="L150">
            <v>0</v>
          </cell>
          <cell r="M150">
            <v>176650</v>
          </cell>
        </row>
        <row r="151">
          <cell r="A151">
            <v>122419</v>
          </cell>
          <cell r="B151" t="str">
            <v>APORTES SOCIALES EN ENTIDADES DEL</v>
          </cell>
          <cell r="C151">
            <v>60333492</v>
          </cell>
          <cell r="D151">
            <v>3312464</v>
          </cell>
          <cell r="E151">
            <v>0</v>
          </cell>
          <cell r="F151">
            <v>63645956</v>
          </cell>
          <cell r="H151">
            <v>1317900101</v>
          </cell>
          <cell r="I151" t="str">
            <v>ESTERILIZACION</v>
          </cell>
          <cell r="J151">
            <v>176650</v>
          </cell>
          <cell r="K151">
            <v>0</v>
          </cell>
          <cell r="L151">
            <v>0</v>
          </cell>
          <cell r="M151">
            <v>176650</v>
          </cell>
        </row>
        <row r="152">
          <cell r="A152">
            <v>12241901</v>
          </cell>
          <cell r="B152" t="str">
            <v>APORTES SOCIALES EN ENTIDADES DEL</v>
          </cell>
          <cell r="C152">
            <v>60333492</v>
          </cell>
          <cell r="D152">
            <v>3312464</v>
          </cell>
          <cell r="E152">
            <v>0</v>
          </cell>
          <cell r="F152">
            <v>63645956</v>
          </cell>
          <cell r="H152">
            <v>13179002</v>
          </cell>
          <cell r="I152" t="str">
            <v>OTROS SERVICIOS</v>
          </cell>
          <cell r="J152">
            <v>69594585</v>
          </cell>
          <cell r="K152">
            <v>8589823</v>
          </cell>
          <cell r="L152">
            <v>58378726</v>
          </cell>
          <cell r="M152">
            <v>19805682</v>
          </cell>
        </row>
        <row r="153">
          <cell r="A153">
            <v>1224190101</v>
          </cell>
          <cell r="B153" t="str">
            <v>APORTES EN COHAN</v>
          </cell>
          <cell r="C153">
            <v>60333492</v>
          </cell>
          <cell r="D153">
            <v>3312464</v>
          </cell>
          <cell r="E153">
            <v>0</v>
          </cell>
          <cell r="F153">
            <v>63645956</v>
          </cell>
          <cell r="H153">
            <v>1317900201</v>
          </cell>
          <cell r="I153" t="str">
            <v>AGUA – LUZ – TELEFONO</v>
          </cell>
          <cell r="J153">
            <v>69594585</v>
          </cell>
          <cell r="K153">
            <v>8589823</v>
          </cell>
          <cell r="L153">
            <v>58378726</v>
          </cell>
          <cell r="M153">
            <v>19805682</v>
          </cell>
        </row>
        <row r="154">
          <cell r="A154">
            <v>13</v>
          </cell>
          <cell r="B154" t="str">
            <v>CUENTAS POR COBRAR</v>
          </cell>
          <cell r="C154">
            <v>268360297752</v>
          </cell>
          <cell r="D154">
            <v>230591494153</v>
          </cell>
          <cell r="E154">
            <v>276761343248</v>
          </cell>
          <cell r="F154">
            <v>222190448657</v>
          </cell>
          <cell r="H154">
            <v>13179003</v>
          </cell>
          <cell r="I154" t="str">
            <v>EVENTOS Y CAPACITACION</v>
          </cell>
          <cell r="J154">
            <v>21174000</v>
          </cell>
          <cell r="K154">
            <v>21174000</v>
          </cell>
          <cell r="L154">
            <v>42348000</v>
          </cell>
          <cell r="M154">
            <v>0</v>
          </cell>
        </row>
        <row r="155">
          <cell r="A155">
            <v>1316</v>
          </cell>
          <cell r="B155" t="str">
            <v>VENTA DE BIENES</v>
          </cell>
          <cell r="C155">
            <v>5476193</v>
          </cell>
          <cell r="D155">
            <v>900000</v>
          </cell>
          <cell r="E155">
            <v>900000</v>
          </cell>
          <cell r="F155">
            <v>5476193</v>
          </cell>
          <cell r="H155">
            <v>1317900301</v>
          </cell>
          <cell r="I155" t="str">
            <v>EVENTOS Y CAPACITACION</v>
          </cell>
          <cell r="J155">
            <v>21174000</v>
          </cell>
          <cell r="K155">
            <v>21174000</v>
          </cell>
          <cell r="L155">
            <v>42348000</v>
          </cell>
          <cell r="M155">
            <v>0</v>
          </cell>
        </row>
        <row r="156">
          <cell r="A156">
            <v>131606</v>
          </cell>
          <cell r="B156" t="str">
            <v>IENES COMERCIALIZADOS</v>
          </cell>
          <cell r="C156">
            <v>5476193</v>
          </cell>
          <cell r="D156">
            <v>900000</v>
          </cell>
          <cell r="E156">
            <v>900000</v>
          </cell>
          <cell r="F156">
            <v>5476193</v>
          </cell>
          <cell r="H156">
            <v>13179004</v>
          </cell>
          <cell r="I156" t="str">
            <v>OTROS SERVICIOS</v>
          </cell>
          <cell r="J156">
            <v>17876050</v>
          </cell>
          <cell r="K156">
            <v>16266322</v>
          </cell>
          <cell r="L156">
            <v>18553940</v>
          </cell>
          <cell r="M156">
            <v>15588432</v>
          </cell>
        </row>
        <row r="157">
          <cell r="A157">
            <v>13160601</v>
          </cell>
          <cell r="B157" t="str">
            <v>BIENES COMERCIALIZADOS</v>
          </cell>
          <cell r="C157">
            <v>5476193</v>
          </cell>
          <cell r="D157">
            <v>900000</v>
          </cell>
          <cell r="E157">
            <v>900000</v>
          </cell>
          <cell r="F157">
            <v>5476193</v>
          </cell>
          <cell r="H157">
            <v>1317900401</v>
          </cell>
          <cell r="I157" t="str">
            <v>RESIDUOS SOLIDOS Y MATERIAL RECICLA</v>
          </cell>
          <cell r="J157">
            <v>17876050</v>
          </cell>
          <cell r="K157">
            <v>16266322</v>
          </cell>
          <cell r="L157">
            <v>18553940</v>
          </cell>
          <cell r="M157">
            <v>15588432</v>
          </cell>
        </row>
        <row r="158">
          <cell r="A158">
            <v>1316060101</v>
          </cell>
          <cell r="B158" t="str">
            <v>BIENES COMERCIALIZADOS</v>
          </cell>
          <cell r="C158">
            <v>5476193</v>
          </cell>
          <cell r="D158">
            <v>900000</v>
          </cell>
          <cell r="E158">
            <v>900000</v>
          </cell>
          <cell r="F158">
            <v>5476193</v>
          </cell>
          <cell r="H158">
            <v>13179009</v>
          </cell>
          <cell r="I158" t="str">
            <v>OTROS SERVICIOS</v>
          </cell>
          <cell r="J158">
            <v>4208338</v>
          </cell>
          <cell r="K158">
            <v>66873319</v>
          </cell>
          <cell r="L158">
            <v>1060550</v>
          </cell>
          <cell r="M158">
            <v>70021107</v>
          </cell>
        </row>
        <row r="159">
          <cell r="A159">
            <v>1317</v>
          </cell>
          <cell r="B159" t="str">
            <v>PRESTACIÓN DE SERVICIOS</v>
          </cell>
          <cell r="C159">
            <v>178371021</v>
          </cell>
          <cell r="D159">
            <v>1045599378</v>
          </cell>
          <cell r="E159">
            <v>1054708393</v>
          </cell>
          <cell r="F159">
            <v>169262006</v>
          </cell>
          <cell r="H159">
            <v>1317900901</v>
          </cell>
          <cell r="I159" t="str">
            <v>OTROS SERVICIOS</v>
          </cell>
          <cell r="J159">
            <v>9355038</v>
          </cell>
          <cell r="K159">
            <v>1086150</v>
          </cell>
          <cell r="L159">
            <v>1060550</v>
          </cell>
          <cell r="M159">
            <v>9380638</v>
          </cell>
        </row>
        <row r="160">
          <cell r="A160">
            <v>131719</v>
          </cell>
          <cell r="B160" t="str">
            <v>ADMINISTRACION DE PROYECTOS</v>
          </cell>
          <cell r="C160">
            <v>0</v>
          </cell>
          <cell r="D160">
            <v>0</v>
          </cell>
          <cell r="E160">
            <v>0</v>
          </cell>
          <cell r="F160">
            <v>0</v>
          </cell>
          <cell r="H160">
            <v>1317900950</v>
          </cell>
          <cell r="I160" t="str">
            <v>OTROS SERVICIOS DIFERENTES A SALUD</v>
          </cell>
          <cell r="J160">
            <v>0</v>
          </cell>
          <cell r="K160">
            <v>65787169</v>
          </cell>
          <cell r="L160">
            <v>0</v>
          </cell>
          <cell r="M160">
            <v>65787169</v>
          </cell>
        </row>
        <row r="161">
          <cell r="A161">
            <v>13171901</v>
          </cell>
          <cell r="B161" t="str">
            <v>ADMINISTRACION DE PROYECTOS</v>
          </cell>
          <cell r="C161">
            <v>0</v>
          </cell>
          <cell r="D161">
            <v>0</v>
          </cell>
          <cell r="E161">
            <v>0</v>
          </cell>
          <cell r="F161">
            <v>0</v>
          </cell>
          <cell r="H161">
            <v>1317900960</v>
          </cell>
          <cell r="I161" t="str">
            <v>AJUSTES POR CONVERSIÓN OTRAS CUENTA</v>
          </cell>
          <cell r="J161">
            <v>-5146700</v>
          </cell>
          <cell r="K161">
            <v>0</v>
          </cell>
          <cell r="L161">
            <v>0</v>
          </cell>
          <cell r="M161">
            <v>-5146700</v>
          </cell>
        </row>
        <row r="162">
          <cell r="A162">
            <v>1317190101</v>
          </cell>
          <cell r="B162" t="str">
            <v>MEDICAMENTOS X PAGAR CONVENIO MPIO</v>
          </cell>
          <cell r="C162">
            <v>921967388</v>
          </cell>
          <cell r="D162">
            <v>0</v>
          </cell>
          <cell r="E162">
            <v>0</v>
          </cell>
          <cell r="F162">
            <v>921967388</v>
          </cell>
          <cell r="H162">
            <v>1319</v>
          </cell>
          <cell r="I162" t="str">
            <v>PRESTACIÓN DE SERVICIOS DE SALUD</v>
          </cell>
          <cell r="J162">
            <v>168855335946</v>
          </cell>
          <cell r="K162">
            <v>73234962339</v>
          </cell>
          <cell r="L162">
            <v>89191707401</v>
          </cell>
          <cell r="M162">
            <v>152898590884</v>
          </cell>
        </row>
        <row r="163">
          <cell r="A163">
            <v>1317190102</v>
          </cell>
          <cell r="B163" t="str">
            <v>MEDICAMENTOS FACTURADOS CONVENIO MP</v>
          </cell>
          <cell r="C163">
            <v>-921967388</v>
          </cell>
          <cell r="D163">
            <v>0</v>
          </cell>
          <cell r="E163">
            <v>0</v>
          </cell>
          <cell r="F163">
            <v>-921967388</v>
          </cell>
          <cell r="H163">
            <v>131901</v>
          </cell>
          <cell r="I163" t="str">
            <v>PLAN OBLIGATORIO DE SALUD (POS) PO</v>
          </cell>
          <cell r="J163">
            <v>88397568</v>
          </cell>
          <cell r="K163">
            <v>4054439683</v>
          </cell>
          <cell r="L163">
            <v>3789431479</v>
          </cell>
          <cell r="M163">
            <v>353405772</v>
          </cell>
        </row>
        <row r="164">
          <cell r="A164">
            <v>131720</v>
          </cell>
          <cell r="B164" t="str">
            <v>SERVICIOS DE INVESTIGACION CIENTIF</v>
          </cell>
          <cell r="C164">
            <v>144388456</v>
          </cell>
          <cell r="D164">
            <v>116505862</v>
          </cell>
          <cell r="E164">
            <v>140034043</v>
          </cell>
          <cell r="F164">
            <v>120860275</v>
          </cell>
          <cell r="H164">
            <v>13190101</v>
          </cell>
          <cell r="I164" t="str">
            <v>PLAN OBLIGATORIO DE SALUD (POS) PO</v>
          </cell>
          <cell r="J164">
            <v>88397568</v>
          </cell>
          <cell r="K164">
            <v>4054439683</v>
          </cell>
          <cell r="L164">
            <v>3789431479</v>
          </cell>
          <cell r="M164">
            <v>353405772</v>
          </cell>
        </row>
        <row r="165">
          <cell r="A165">
            <v>13172001</v>
          </cell>
          <cell r="B165" t="str">
            <v>SERVICIOS DE INVESTIGACION CIENTIF</v>
          </cell>
          <cell r="C165">
            <v>144388456</v>
          </cell>
          <cell r="D165">
            <v>116505862</v>
          </cell>
          <cell r="E165">
            <v>140034043</v>
          </cell>
          <cell r="F165">
            <v>120860275</v>
          </cell>
          <cell r="H165">
            <v>1319010101</v>
          </cell>
          <cell r="I165" t="str">
            <v>PLAN OBLIGATORIO DE SALUD POS – EPS</v>
          </cell>
          <cell r="J165">
            <v>2154494322</v>
          </cell>
          <cell r="K165">
            <v>1602048302</v>
          </cell>
          <cell r="L165">
            <v>3789431479</v>
          </cell>
          <cell r="M165">
            <v>-32888855</v>
          </cell>
        </row>
        <row r="166">
          <cell r="A166">
            <v>1317200101</v>
          </cell>
          <cell r="B166" t="str">
            <v>SERVICIOS DE INVESTIGACION CIENTIFI</v>
          </cell>
          <cell r="C166">
            <v>144388456</v>
          </cell>
          <cell r="D166">
            <v>116505862</v>
          </cell>
          <cell r="E166">
            <v>140034043</v>
          </cell>
          <cell r="F166">
            <v>120860275</v>
          </cell>
          <cell r="H166">
            <v>1319010161</v>
          </cell>
          <cell r="I166" t="str">
            <v>PLAN OBLIGATORIO DE SALUD POS - EPS</v>
          </cell>
          <cell r="J166">
            <v>-2066096754</v>
          </cell>
          <cell r="K166">
            <v>2452391381</v>
          </cell>
          <cell r="L166">
            <v>0</v>
          </cell>
          <cell r="M166">
            <v>386294627</v>
          </cell>
        </row>
        <row r="167">
          <cell r="A167">
            <v>131790</v>
          </cell>
          <cell r="B167" t="str">
            <v>OTROS SERVICIOS</v>
          </cell>
          <cell r="C167">
            <v>33982565</v>
          </cell>
          <cell r="D167">
            <v>929093516</v>
          </cell>
          <cell r="E167">
            <v>914674350</v>
          </cell>
          <cell r="F167">
            <v>48401731</v>
          </cell>
          <cell r="H167">
            <v>131902</v>
          </cell>
          <cell r="I167" t="str">
            <v>PLAN OBLIGATORIO DE SALUD (POS) PO</v>
          </cell>
          <cell r="J167">
            <v>11338863010</v>
          </cell>
          <cell r="K167">
            <v>1287452629</v>
          </cell>
          <cell r="L167">
            <v>995138385</v>
          </cell>
          <cell r="M167">
            <v>11631177254</v>
          </cell>
        </row>
        <row r="168">
          <cell r="A168">
            <v>13179001</v>
          </cell>
          <cell r="B168" t="str">
            <v>OTROS SERVICIOS</v>
          </cell>
          <cell r="C168">
            <v>176650</v>
          </cell>
          <cell r="D168">
            <v>0</v>
          </cell>
          <cell r="E168">
            <v>0</v>
          </cell>
          <cell r="F168">
            <v>176650</v>
          </cell>
          <cell r="H168">
            <v>13190201</v>
          </cell>
          <cell r="I168" t="str">
            <v>PLAN OBLIGATORIO DE SALUD (POS) PO</v>
          </cell>
          <cell r="J168">
            <v>11338863010</v>
          </cell>
          <cell r="K168">
            <v>1287452629</v>
          </cell>
          <cell r="L168">
            <v>995138385</v>
          </cell>
          <cell r="M168">
            <v>11631177254</v>
          </cell>
        </row>
        <row r="169">
          <cell r="A169">
            <v>1317900101</v>
          </cell>
          <cell r="B169" t="str">
            <v>ESTERILIZACION</v>
          </cell>
          <cell r="C169">
            <v>176650</v>
          </cell>
          <cell r="D169">
            <v>0</v>
          </cell>
          <cell r="E169">
            <v>0</v>
          </cell>
          <cell r="F169">
            <v>176650</v>
          </cell>
          <cell r="H169">
            <v>1319020101</v>
          </cell>
          <cell r="I169" t="str">
            <v>PLAN OBLIGATORIO DE SALUD POS – EPS</v>
          </cell>
          <cell r="J169">
            <v>59562709260</v>
          </cell>
          <cell r="K169">
            <v>1287452629</v>
          </cell>
          <cell r="L169">
            <v>285013193</v>
          </cell>
          <cell r="M169">
            <v>60565148696</v>
          </cell>
        </row>
        <row r="170">
          <cell r="A170">
            <v>13179002</v>
          </cell>
          <cell r="B170" t="str">
            <v>OTROS SERVICIOS</v>
          </cell>
          <cell r="C170">
            <v>19739923</v>
          </cell>
          <cell r="D170">
            <v>17839132</v>
          </cell>
          <cell r="E170">
            <v>5123924</v>
          </cell>
          <cell r="F170">
            <v>32455131</v>
          </cell>
          <cell r="H170">
            <v>1319020161</v>
          </cell>
          <cell r="I170" t="str">
            <v>PLAN OBLIGATORIO DE SALUD POS - EPS</v>
          </cell>
          <cell r="J170">
            <v>-48223846250</v>
          </cell>
          <cell r="K170">
            <v>0</v>
          </cell>
          <cell r="L170">
            <v>710125192</v>
          </cell>
          <cell r="M170">
            <v>-48933971442</v>
          </cell>
        </row>
        <row r="171">
          <cell r="A171">
            <v>1317900201</v>
          </cell>
          <cell r="B171" t="str">
            <v>AGUA – LUZ – TELEFONO</v>
          </cell>
          <cell r="C171">
            <v>19739923</v>
          </cell>
          <cell r="D171">
            <v>17839132</v>
          </cell>
          <cell r="E171">
            <v>5123924</v>
          </cell>
          <cell r="F171">
            <v>32455131</v>
          </cell>
          <cell r="H171">
            <v>131903</v>
          </cell>
          <cell r="I171" t="str">
            <v>PLAN SUBSIDIADO DE SALUD (POSS) PO</v>
          </cell>
          <cell r="J171">
            <v>5227545434</v>
          </cell>
          <cell r="K171">
            <v>24214094746</v>
          </cell>
          <cell r="L171">
            <v>27842386158</v>
          </cell>
          <cell r="M171">
            <v>1599254022</v>
          </cell>
        </row>
        <row r="172">
          <cell r="A172">
            <v>13179004</v>
          </cell>
          <cell r="B172" t="str">
            <v>OTROS SERVICIOS</v>
          </cell>
          <cell r="C172">
            <v>7462534</v>
          </cell>
          <cell r="D172">
            <v>1703958</v>
          </cell>
          <cell r="E172">
            <v>0</v>
          </cell>
          <cell r="F172">
            <v>9166492</v>
          </cell>
          <cell r="H172">
            <v>13190301</v>
          </cell>
          <cell r="I172" t="str">
            <v>PLAN SUBSIDIADO DE SALUD (POSS) PO</v>
          </cell>
          <cell r="J172">
            <v>5227545434</v>
          </cell>
          <cell r="K172">
            <v>24214094746</v>
          </cell>
          <cell r="L172">
            <v>27842386158</v>
          </cell>
          <cell r="M172">
            <v>1599254022</v>
          </cell>
        </row>
        <row r="173">
          <cell r="A173">
            <v>1317900401</v>
          </cell>
          <cell r="B173" t="str">
            <v>RESIDUOS SOLIDOS Y MATERIAL RECICLA</v>
          </cell>
          <cell r="C173">
            <v>7462534</v>
          </cell>
          <cell r="D173">
            <v>1703958</v>
          </cell>
          <cell r="E173">
            <v>0</v>
          </cell>
          <cell r="F173">
            <v>9166492</v>
          </cell>
          <cell r="H173">
            <v>1319030101</v>
          </cell>
          <cell r="I173" t="str">
            <v>PLAN SUBSIDIADO DE SALUD POSS – EPS</v>
          </cell>
          <cell r="J173">
            <v>4148580649</v>
          </cell>
          <cell r="K173">
            <v>15254373006</v>
          </cell>
          <cell r="L173">
            <v>27842386158</v>
          </cell>
          <cell r="M173">
            <v>-8439432503</v>
          </cell>
        </row>
        <row r="174">
          <cell r="A174">
            <v>13179009</v>
          </cell>
          <cell r="B174" t="str">
            <v>OTROS SERVICIOS</v>
          </cell>
          <cell r="C174">
            <v>6603458</v>
          </cell>
          <cell r="D174">
            <v>909550426</v>
          </cell>
          <cell r="E174">
            <v>909550426</v>
          </cell>
          <cell r="F174">
            <v>6603458</v>
          </cell>
          <cell r="H174">
            <v>1319030163</v>
          </cell>
          <cell r="I174" t="str">
            <v>PLAN SUBSIDIADO DE SALUD POSS - ARS</v>
          </cell>
          <cell r="J174">
            <v>1078964785</v>
          </cell>
          <cell r="K174">
            <v>8959721740</v>
          </cell>
          <cell r="L174">
            <v>0</v>
          </cell>
          <cell r="M174">
            <v>10038686525</v>
          </cell>
        </row>
        <row r="175">
          <cell r="A175">
            <v>1317900901</v>
          </cell>
          <cell r="B175" t="str">
            <v>OTROS SERVICIOS</v>
          </cell>
          <cell r="C175">
            <v>11750158</v>
          </cell>
          <cell r="D175">
            <v>909550426</v>
          </cell>
          <cell r="E175">
            <v>909550426</v>
          </cell>
          <cell r="F175">
            <v>11750158</v>
          </cell>
          <cell r="H175">
            <v>131904</v>
          </cell>
          <cell r="I175" t="str">
            <v>PLAN SUBSIDIADO DE SALUD (POSS) PO</v>
          </cell>
          <cell r="J175">
            <v>116460196636</v>
          </cell>
          <cell r="K175">
            <v>12904072065</v>
          </cell>
          <cell r="L175">
            <v>14366258890</v>
          </cell>
          <cell r="M175">
            <v>114998009811</v>
          </cell>
        </row>
        <row r="176">
          <cell r="A176">
            <v>1317900960</v>
          </cell>
          <cell r="B176" t="str">
            <v>AJUSTES POR CONVERSIÓN OTRAS CUENTA</v>
          </cell>
          <cell r="C176">
            <v>-5146700</v>
          </cell>
          <cell r="D176">
            <v>0</v>
          </cell>
          <cell r="E176">
            <v>0</v>
          </cell>
          <cell r="F176">
            <v>-5146700</v>
          </cell>
          <cell r="H176">
            <v>13190401</v>
          </cell>
          <cell r="I176" t="str">
            <v>PLAN SUBSIDIADO DE SALUD (POSS) PO</v>
          </cell>
          <cell r="J176">
            <v>116460196636</v>
          </cell>
          <cell r="K176">
            <v>12904072065</v>
          </cell>
          <cell r="L176">
            <v>14366258890</v>
          </cell>
          <cell r="M176">
            <v>114998009811</v>
          </cell>
        </row>
        <row r="177">
          <cell r="A177">
            <v>1319</v>
          </cell>
          <cell r="B177" t="str">
            <v>PRESTACIÓN DE SERVICIOS DE SALUD</v>
          </cell>
          <cell r="C177">
            <v>171173729076</v>
          </cell>
          <cell r="D177">
            <v>189486955983</v>
          </cell>
          <cell r="E177">
            <v>208466424624</v>
          </cell>
          <cell r="F177">
            <v>152194260435</v>
          </cell>
          <cell r="H177">
            <v>1319040101</v>
          </cell>
          <cell r="I177" t="str">
            <v>PLAN SUBSIDIADO DE SALUD POSS – EPS</v>
          </cell>
          <cell r="J177">
            <v>264465630354</v>
          </cell>
          <cell r="K177">
            <v>12904072065</v>
          </cell>
          <cell r="L177">
            <v>2314848052</v>
          </cell>
          <cell r="M177">
            <v>275054854367</v>
          </cell>
        </row>
        <row r="178">
          <cell r="A178">
            <v>131901</v>
          </cell>
          <cell r="B178" t="str">
            <v>PLAN OBLIGATORIO DE SALUD (POS) PO</v>
          </cell>
          <cell r="C178">
            <v>458366256</v>
          </cell>
          <cell r="D178">
            <v>11618329483</v>
          </cell>
          <cell r="E178">
            <v>9912343101</v>
          </cell>
          <cell r="F178">
            <v>2164352638</v>
          </cell>
          <cell r="H178">
            <v>1319040162</v>
          </cell>
          <cell r="I178" t="str">
            <v>PLAN SUBSIDIADO DE SALUD POSS - EPS</v>
          </cell>
          <cell r="J178">
            <v>-148005433718</v>
          </cell>
          <cell r="K178">
            <v>0</v>
          </cell>
          <cell r="L178">
            <v>12051410838</v>
          </cell>
          <cell r="M178">
            <v>-160056844556</v>
          </cell>
        </row>
        <row r="179">
          <cell r="A179">
            <v>13190101</v>
          </cell>
          <cell r="B179" t="str">
            <v>PLAN OBLIGATORIO DE SALUD (POS) PO</v>
          </cell>
          <cell r="C179">
            <v>458366256</v>
          </cell>
          <cell r="D179">
            <v>11618329483</v>
          </cell>
          <cell r="E179">
            <v>9912343101</v>
          </cell>
          <cell r="F179">
            <v>2164352638</v>
          </cell>
          <cell r="H179">
            <v>131905</v>
          </cell>
          <cell r="I179" t="str">
            <v>EMPRESAS DE MEDICINA PREPAGADA (EM</v>
          </cell>
          <cell r="J179">
            <v>3430148</v>
          </cell>
          <cell r="K179">
            <v>14704929</v>
          </cell>
          <cell r="L179">
            <v>18135077</v>
          </cell>
          <cell r="M179">
            <v>0</v>
          </cell>
        </row>
        <row r="180">
          <cell r="A180">
            <v>1319010101</v>
          </cell>
          <cell r="B180" t="str">
            <v>PLAN OBLIGATORIO DE SALUD POS – EPS</v>
          </cell>
          <cell r="C180">
            <v>-8399555386</v>
          </cell>
          <cell r="D180">
            <v>9644771834</v>
          </cell>
          <cell r="E180">
            <v>9912343101</v>
          </cell>
          <cell r="F180">
            <v>-8667126653</v>
          </cell>
          <cell r="H180">
            <v>13190501</v>
          </cell>
          <cell r="I180" t="str">
            <v>EMPRESAS DE MEDICINA PREPAGADA (EM</v>
          </cell>
          <cell r="J180">
            <v>3430148</v>
          </cell>
          <cell r="K180">
            <v>14704929</v>
          </cell>
          <cell r="L180">
            <v>18135077</v>
          </cell>
          <cell r="M180">
            <v>0</v>
          </cell>
        </row>
        <row r="181">
          <cell r="A181">
            <v>1319010161</v>
          </cell>
          <cell r="B181" t="str">
            <v>PLAN OBLIGATORIO DE SALUD POS - EPS</v>
          </cell>
          <cell r="C181">
            <v>8857921642</v>
          </cell>
          <cell r="D181">
            <v>1973557649</v>
          </cell>
          <cell r="E181">
            <v>0</v>
          </cell>
          <cell r="F181">
            <v>10831479291</v>
          </cell>
          <cell r="H181">
            <v>1319050101</v>
          </cell>
          <cell r="I181" t="str">
            <v>EMPRESAS DE MEDICINA PREPAGADA - EM</v>
          </cell>
          <cell r="J181">
            <v>849349</v>
          </cell>
          <cell r="K181">
            <v>14704929</v>
          </cell>
          <cell r="L181">
            <v>1485676</v>
          </cell>
          <cell r="M181">
            <v>14068602</v>
          </cell>
        </row>
        <row r="182">
          <cell r="A182">
            <v>131902</v>
          </cell>
          <cell r="B182" t="str">
            <v>PLAN OBLIGATORIO DE SALUD (POS) PO</v>
          </cell>
          <cell r="C182">
            <v>18328544537</v>
          </cell>
          <cell r="D182">
            <v>3974848572</v>
          </cell>
          <cell r="E182">
            <v>3100711399</v>
          </cell>
          <cell r="F182">
            <v>19202681710</v>
          </cell>
          <cell r="H182">
            <v>1319050165</v>
          </cell>
          <cell r="I182" t="str">
            <v>EMPRESAS DE MEDICINA PREPAGADA - EM</v>
          </cell>
          <cell r="J182">
            <v>2580799</v>
          </cell>
          <cell r="K182">
            <v>0</v>
          </cell>
          <cell r="L182">
            <v>16649401</v>
          </cell>
          <cell r="M182">
            <v>-14068602</v>
          </cell>
        </row>
        <row r="183">
          <cell r="A183">
            <v>13190201</v>
          </cell>
          <cell r="B183" t="str">
            <v>PLAN OBLIGATORIO DE SALUD (POS) PO</v>
          </cell>
          <cell r="C183">
            <v>18328544537</v>
          </cell>
          <cell r="D183">
            <v>3974848572</v>
          </cell>
          <cell r="E183">
            <v>3100711399</v>
          </cell>
          <cell r="F183">
            <v>19202681710</v>
          </cell>
          <cell r="H183">
            <v>131906</v>
          </cell>
          <cell r="I183" t="str">
            <v>EMPRESAS DE MEDICINA PREPAGADA (EM</v>
          </cell>
          <cell r="J183">
            <v>-1578273</v>
          </cell>
          <cell r="K183">
            <v>16633333</v>
          </cell>
          <cell r="L183">
            <v>13322240</v>
          </cell>
          <cell r="M183">
            <v>1732820</v>
          </cell>
        </row>
        <row r="184">
          <cell r="A184">
            <v>1319020101</v>
          </cell>
          <cell r="B184" t="str">
            <v>PLAN OBLIGATORIO DE SALUD POS – EPS</v>
          </cell>
          <cell r="C184">
            <v>60300234305</v>
          </cell>
          <cell r="D184">
            <v>3974848572</v>
          </cell>
          <cell r="E184">
            <v>2338509408</v>
          </cell>
          <cell r="F184">
            <v>61936573469</v>
          </cell>
          <cell r="H184">
            <v>13190601</v>
          </cell>
          <cell r="I184" t="str">
            <v>EMPRESAS DE MEDICINA PREPAGADA (EM</v>
          </cell>
          <cell r="J184">
            <v>-1578273</v>
          </cell>
          <cell r="K184">
            <v>16633333</v>
          </cell>
          <cell r="L184">
            <v>13322240</v>
          </cell>
          <cell r="M184">
            <v>1732820</v>
          </cell>
        </row>
        <row r="185">
          <cell r="A185">
            <v>1319020161</v>
          </cell>
          <cell r="B185" t="str">
            <v>PLAN OBLIGATORIO DE SALUD POS - EPS</v>
          </cell>
          <cell r="C185">
            <v>-41971689768</v>
          </cell>
          <cell r="D185">
            <v>0</v>
          </cell>
          <cell r="E185">
            <v>762201991</v>
          </cell>
          <cell r="F185">
            <v>-42733891759</v>
          </cell>
          <cell r="H185">
            <v>1319060101</v>
          </cell>
          <cell r="I185" t="str">
            <v>EMPRESAS DE MEDICINA PREPAGADA - EM</v>
          </cell>
          <cell r="J185">
            <v>29180845</v>
          </cell>
          <cell r="K185">
            <v>0</v>
          </cell>
          <cell r="L185">
            <v>13322240</v>
          </cell>
          <cell r="M185">
            <v>15858605</v>
          </cell>
        </row>
        <row r="186">
          <cell r="A186">
            <v>131903</v>
          </cell>
          <cell r="B186" t="str">
            <v>PLAN SUBSIDIADO DE SALUD (POSS) PO</v>
          </cell>
          <cell r="C186">
            <v>-16838812107</v>
          </cell>
          <cell r="D186">
            <v>114379360685</v>
          </cell>
          <cell r="E186">
            <v>96860710486</v>
          </cell>
          <cell r="F186">
            <v>679838092</v>
          </cell>
          <cell r="H186">
            <v>1319060165</v>
          </cell>
          <cell r="I186" t="str">
            <v>EMPRESAS DE MEDICINA PREPAGADA - EM</v>
          </cell>
          <cell r="J186">
            <v>-30759118</v>
          </cell>
          <cell r="K186">
            <v>16633333</v>
          </cell>
          <cell r="L186">
            <v>0</v>
          </cell>
          <cell r="M186">
            <v>-14125785</v>
          </cell>
        </row>
        <row r="187">
          <cell r="A187">
            <v>13190301</v>
          </cell>
          <cell r="B187" t="str">
            <v>PLAN SUBSIDIADO DE SALUD (POSS) PO</v>
          </cell>
          <cell r="C187">
            <v>-16838812107</v>
          </cell>
          <cell r="D187">
            <v>114379360685</v>
          </cell>
          <cell r="E187">
            <v>96860710486</v>
          </cell>
          <cell r="F187">
            <v>679838092</v>
          </cell>
          <cell r="H187">
            <v>131908</v>
          </cell>
          <cell r="I187" t="str">
            <v>SERV DE SALUD – IPS PRIVADAS: P</v>
          </cell>
          <cell r="J187">
            <v>80625174</v>
          </cell>
          <cell r="K187">
            <v>1130092190</v>
          </cell>
          <cell r="L187">
            <v>1204080604</v>
          </cell>
          <cell r="M187">
            <v>6636760</v>
          </cell>
        </row>
        <row r="188">
          <cell r="A188">
            <v>1319030101</v>
          </cell>
          <cell r="B188" t="str">
            <v>PLAN SUBSIDIADO DE SALUD POSS – EPS</v>
          </cell>
          <cell r="C188">
            <v>-4597292628</v>
          </cell>
          <cell r="D188">
            <v>49646772829</v>
          </cell>
          <cell r="E188">
            <v>96860710486</v>
          </cell>
          <cell r="F188">
            <v>-51811230285</v>
          </cell>
          <cell r="H188">
            <v>13190801</v>
          </cell>
          <cell r="I188" t="str">
            <v>SERV DE SALUD – IPS PRIVADAS: P</v>
          </cell>
          <cell r="J188">
            <v>80625174</v>
          </cell>
          <cell r="K188">
            <v>1130092190</v>
          </cell>
          <cell r="L188">
            <v>1204080604</v>
          </cell>
          <cell r="M188">
            <v>6636760</v>
          </cell>
        </row>
        <row r="189">
          <cell r="A189">
            <v>1319030163</v>
          </cell>
          <cell r="B189" t="str">
            <v>PLAN SUBSIDIADO DE SALUD POSS - ARS</v>
          </cell>
          <cell r="C189">
            <v>-12241519479</v>
          </cell>
          <cell r="D189">
            <v>64732587856</v>
          </cell>
          <cell r="E189">
            <v>0</v>
          </cell>
          <cell r="F189">
            <v>52491068377</v>
          </cell>
          <cell r="H189">
            <v>1319080101</v>
          </cell>
          <cell r="I189" t="str">
            <v>SERVIC DE SALUD – IPS PRIVADAS: P.R</v>
          </cell>
          <cell r="J189">
            <v>-39856624</v>
          </cell>
          <cell r="K189">
            <v>877531123</v>
          </cell>
          <cell r="L189">
            <v>1204080604</v>
          </cell>
          <cell r="M189">
            <v>-366406105</v>
          </cell>
        </row>
        <row r="190">
          <cell r="A190">
            <v>131904</v>
          </cell>
          <cell r="B190" t="str">
            <v>PLAN SUBSIDIADO DE SALUD (POSS) PO</v>
          </cell>
          <cell r="C190">
            <v>128508759321</v>
          </cell>
          <cell r="D190">
            <v>15373640962</v>
          </cell>
          <cell r="E190">
            <v>42878380189</v>
          </cell>
          <cell r="F190">
            <v>101004020094</v>
          </cell>
          <cell r="H190">
            <v>1319080164</v>
          </cell>
          <cell r="I190" t="str">
            <v>IPS PRIVADAS</v>
          </cell>
          <cell r="J190">
            <v>120481798</v>
          </cell>
          <cell r="K190">
            <v>252561067</v>
          </cell>
          <cell r="L190">
            <v>0</v>
          </cell>
          <cell r="M190">
            <v>373042865</v>
          </cell>
        </row>
        <row r="191">
          <cell r="A191">
            <v>13190401</v>
          </cell>
          <cell r="B191" t="str">
            <v>PLAN SUBSIDIADO DE SALUD (POSS) PO</v>
          </cell>
          <cell r="C191">
            <v>128508759321</v>
          </cell>
          <cell r="D191">
            <v>15373640962</v>
          </cell>
          <cell r="E191">
            <v>42878380189</v>
          </cell>
          <cell r="F191">
            <v>101004020094</v>
          </cell>
          <cell r="H191">
            <v>131909</v>
          </cell>
          <cell r="I191" t="str">
            <v>SERV DE SALUD – IPS PRIVADAS: P</v>
          </cell>
          <cell r="J191">
            <v>310195856</v>
          </cell>
          <cell r="K191">
            <v>947878590</v>
          </cell>
          <cell r="L191">
            <v>795851226</v>
          </cell>
          <cell r="M191">
            <v>462223220</v>
          </cell>
        </row>
        <row r="192">
          <cell r="A192">
            <v>1319040101</v>
          </cell>
          <cell r="B192" t="str">
            <v>PLAN SUBSIDIADO DE SALUD POSS – EPS</v>
          </cell>
          <cell r="C192">
            <v>213573254829</v>
          </cell>
          <cell r="D192">
            <v>15373640962</v>
          </cell>
          <cell r="E192">
            <v>20254640159</v>
          </cell>
          <cell r="F192">
            <v>208692255632</v>
          </cell>
          <cell r="H192">
            <v>13190901</v>
          </cell>
          <cell r="I192" t="str">
            <v>SERV DE SALUD – IPS PRIVADAS: P</v>
          </cell>
          <cell r="J192">
            <v>310195856</v>
          </cell>
          <cell r="K192">
            <v>947878590</v>
          </cell>
          <cell r="L192">
            <v>795851226</v>
          </cell>
          <cell r="M192">
            <v>462223220</v>
          </cell>
        </row>
        <row r="193">
          <cell r="A193">
            <v>1319040162</v>
          </cell>
          <cell r="B193" t="str">
            <v>PLAN SUBSIDIADO DE SALUD POSS - EPS</v>
          </cell>
          <cell r="C193">
            <v>-85064495508</v>
          </cell>
          <cell r="D193">
            <v>0</v>
          </cell>
          <cell r="E193">
            <v>22623740030</v>
          </cell>
          <cell r="F193">
            <v>-107688235538</v>
          </cell>
          <cell r="H193">
            <v>1319090101</v>
          </cell>
          <cell r="I193" t="str">
            <v>SERVIC DE SALUD – IPS PRIVADAS: R</v>
          </cell>
          <cell r="J193">
            <v>3441276029</v>
          </cell>
          <cell r="K193">
            <v>108564351</v>
          </cell>
          <cell r="L193">
            <v>795851226</v>
          </cell>
          <cell r="M193">
            <v>2753989154</v>
          </cell>
        </row>
        <row r="194">
          <cell r="A194">
            <v>131905</v>
          </cell>
          <cell r="B194" t="str">
            <v>EMPRESAS DE MEDICINA PREPAGADA (EM</v>
          </cell>
          <cell r="C194">
            <v>0</v>
          </cell>
          <cell r="D194">
            <v>0</v>
          </cell>
          <cell r="E194">
            <v>0</v>
          </cell>
          <cell r="F194">
            <v>0</v>
          </cell>
          <cell r="H194">
            <v>1319090164</v>
          </cell>
          <cell r="I194" t="str">
            <v>IPS PRIVADAS</v>
          </cell>
          <cell r="J194">
            <v>-3131080173</v>
          </cell>
          <cell r="K194">
            <v>839314239</v>
          </cell>
          <cell r="L194">
            <v>0</v>
          </cell>
          <cell r="M194">
            <v>-2291765934</v>
          </cell>
        </row>
        <row r="195">
          <cell r="A195">
            <v>13190501</v>
          </cell>
          <cell r="B195" t="str">
            <v>EMPRESAS DE MEDICINA PREPAGADA (EM</v>
          </cell>
          <cell r="C195">
            <v>0</v>
          </cell>
          <cell r="D195">
            <v>0</v>
          </cell>
          <cell r="E195">
            <v>0</v>
          </cell>
          <cell r="F195">
            <v>0</v>
          </cell>
          <cell r="H195">
            <v>131910</v>
          </cell>
          <cell r="I195" t="str">
            <v>SERV DE SALUD - IPS PUBLICAS: P.R</v>
          </cell>
          <cell r="J195">
            <v>-8318123</v>
          </cell>
          <cell r="K195">
            <v>17609280</v>
          </cell>
          <cell r="L195">
            <v>9159726</v>
          </cell>
          <cell r="M195">
            <v>131431</v>
          </cell>
        </row>
        <row r="196">
          <cell r="A196">
            <v>1319050101</v>
          </cell>
          <cell r="B196" t="str">
            <v>EMPRESAS DE MEDICINA PREPAGADA - EM</v>
          </cell>
          <cell r="C196">
            <v>13388117</v>
          </cell>
          <cell r="D196">
            <v>0</v>
          </cell>
          <cell r="E196">
            <v>0</v>
          </cell>
          <cell r="F196">
            <v>13388117</v>
          </cell>
          <cell r="H196">
            <v>13191001</v>
          </cell>
          <cell r="I196" t="str">
            <v>SERV DE SALUD - IPS PUBLICAS: P.R</v>
          </cell>
          <cell r="J196">
            <v>-8318123</v>
          </cell>
          <cell r="K196">
            <v>17609280</v>
          </cell>
          <cell r="L196">
            <v>9159726</v>
          </cell>
          <cell r="M196">
            <v>131431</v>
          </cell>
        </row>
        <row r="197">
          <cell r="A197">
            <v>1319050165</v>
          </cell>
          <cell r="B197" t="str">
            <v>EMPRESAS DE MEDICINA PREPAGADA - EM</v>
          </cell>
          <cell r="C197">
            <v>-13388117</v>
          </cell>
          <cell r="D197">
            <v>0</v>
          </cell>
          <cell r="E197">
            <v>0</v>
          </cell>
          <cell r="F197">
            <v>-13388117</v>
          </cell>
          <cell r="H197">
            <v>1319100101</v>
          </cell>
          <cell r="I197" t="str">
            <v>SERVIC DE SALUD - IPS PUBLICAS: P.R</v>
          </cell>
          <cell r="J197">
            <v>16332736</v>
          </cell>
          <cell r="K197">
            <v>17609280</v>
          </cell>
          <cell r="L197">
            <v>3463588</v>
          </cell>
          <cell r="M197">
            <v>30478428</v>
          </cell>
        </row>
        <row r="198">
          <cell r="A198">
            <v>131906</v>
          </cell>
          <cell r="B198" t="str">
            <v>EMPRESAS DE MEDICINA PREPAGADA (EM</v>
          </cell>
          <cell r="C198">
            <v>770306</v>
          </cell>
          <cell r="D198">
            <v>0</v>
          </cell>
          <cell r="E198">
            <v>28135</v>
          </cell>
          <cell r="F198">
            <v>742171</v>
          </cell>
          <cell r="H198">
            <v>1319100169</v>
          </cell>
          <cell r="I198" t="str">
            <v>IPS PUBLICAS</v>
          </cell>
          <cell r="J198">
            <v>-24650859</v>
          </cell>
          <cell r="K198">
            <v>0</v>
          </cell>
          <cell r="L198">
            <v>5696138</v>
          </cell>
          <cell r="M198">
            <v>-30346997</v>
          </cell>
        </row>
        <row r="199">
          <cell r="A199">
            <v>13190601</v>
          </cell>
          <cell r="B199" t="str">
            <v>EMPRESAS DE MEDICINA PREPAGADA (EM</v>
          </cell>
          <cell r="C199">
            <v>770306</v>
          </cell>
          <cell r="D199">
            <v>0</v>
          </cell>
          <cell r="E199">
            <v>28135</v>
          </cell>
          <cell r="F199">
            <v>742171</v>
          </cell>
          <cell r="H199">
            <v>131911</v>
          </cell>
          <cell r="I199" t="str">
            <v>SERV DE SALUD - IPS PUBLICAS: R</v>
          </cell>
          <cell r="J199">
            <v>44863127</v>
          </cell>
          <cell r="K199">
            <v>4113435</v>
          </cell>
          <cell r="L199">
            <v>1900558</v>
          </cell>
          <cell r="M199">
            <v>47076004</v>
          </cell>
        </row>
        <row r="200">
          <cell r="A200">
            <v>1319060101</v>
          </cell>
          <cell r="B200" t="str">
            <v>EMPRESAS DE MEDICINA PREPAGADA - EM</v>
          </cell>
          <cell r="C200">
            <v>16345059</v>
          </cell>
          <cell r="D200">
            <v>0</v>
          </cell>
          <cell r="E200">
            <v>0</v>
          </cell>
          <cell r="F200">
            <v>16345059</v>
          </cell>
          <cell r="H200">
            <v>13191101</v>
          </cell>
          <cell r="I200" t="str">
            <v>SERV DE SALUD - IPS PUBLICAS: R</v>
          </cell>
          <cell r="J200">
            <v>44863127</v>
          </cell>
          <cell r="K200">
            <v>4113435</v>
          </cell>
          <cell r="L200">
            <v>1900558</v>
          </cell>
          <cell r="M200">
            <v>47076004</v>
          </cell>
        </row>
        <row r="201">
          <cell r="A201">
            <v>1319060165</v>
          </cell>
          <cell r="B201" t="str">
            <v>EMPRESAS DE MEDICINA PREPAGADA - EM</v>
          </cell>
          <cell r="C201">
            <v>-15574753</v>
          </cell>
          <cell r="D201">
            <v>0</v>
          </cell>
          <cell r="E201">
            <v>28135</v>
          </cell>
          <cell r="F201">
            <v>-15602888</v>
          </cell>
          <cell r="H201">
            <v>1319110101</v>
          </cell>
          <cell r="I201" t="str">
            <v>SERVIC DE SALUD - IPS PUBLICAS: R</v>
          </cell>
          <cell r="J201">
            <v>75160905</v>
          </cell>
          <cell r="K201">
            <v>843126</v>
          </cell>
          <cell r="L201">
            <v>1900558</v>
          </cell>
          <cell r="M201">
            <v>74103473</v>
          </cell>
        </row>
        <row r="202">
          <cell r="A202">
            <v>131908</v>
          </cell>
          <cell r="B202" t="str">
            <v>SERV DE SALUD – IPS PRIVADAS: P</v>
          </cell>
          <cell r="C202">
            <v>-631469273</v>
          </cell>
          <cell r="D202">
            <v>754050768</v>
          </cell>
          <cell r="E202">
            <v>122581495</v>
          </cell>
          <cell r="F202">
            <v>0</v>
          </cell>
          <cell r="H202">
            <v>1319110169</v>
          </cell>
          <cell r="I202" t="str">
            <v>IPS PUBLICAS</v>
          </cell>
          <cell r="J202">
            <v>-30297778</v>
          </cell>
          <cell r="K202">
            <v>3270309</v>
          </cell>
          <cell r="L202">
            <v>0</v>
          </cell>
          <cell r="M202">
            <v>-27027469</v>
          </cell>
        </row>
        <row r="203">
          <cell r="A203">
            <v>13190801</v>
          </cell>
          <cell r="B203" t="str">
            <v>SERV DE SALUD – IPS PRIVADAS: P</v>
          </cell>
          <cell r="C203">
            <v>-631469273</v>
          </cell>
          <cell r="D203">
            <v>754050768</v>
          </cell>
          <cell r="E203">
            <v>122581495</v>
          </cell>
          <cell r="F203">
            <v>0</v>
          </cell>
          <cell r="H203">
            <v>131912</v>
          </cell>
          <cell r="I203" t="str">
            <v>SERV DE SALUD - CIAS ASEGURADORAS:</v>
          </cell>
          <cell r="J203">
            <v>-23200975</v>
          </cell>
          <cell r="K203">
            <v>122701009</v>
          </cell>
          <cell r="L203">
            <v>91985549</v>
          </cell>
          <cell r="M203">
            <v>7514485</v>
          </cell>
        </row>
        <row r="204">
          <cell r="A204">
            <v>1319080101</v>
          </cell>
          <cell r="B204" t="str">
            <v>SERVIC DE SALUD – IPS PRIVADAS: P.R</v>
          </cell>
          <cell r="C204">
            <v>-817849006</v>
          </cell>
          <cell r="D204">
            <v>567285395</v>
          </cell>
          <cell r="E204">
            <v>122581495</v>
          </cell>
          <cell r="F204">
            <v>-373145106</v>
          </cell>
          <cell r="H204">
            <v>13191201</v>
          </cell>
          <cell r="I204" t="str">
            <v>SERV DE SALUD - CIAS ASEGURADORAS:</v>
          </cell>
          <cell r="J204">
            <v>-23200975</v>
          </cell>
          <cell r="K204">
            <v>122701009</v>
          </cell>
          <cell r="L204">
            <v>91985549</v>
          </cell>
          <cell r="M204">
            <v>7514485</v>
          </cell>
        </row>
        <row r="205">
          <cell r="A205">
            <v>1319080164</v>
          </cell>
          <cell r="B205" t="str">
            <v>IPS PRIVADAS</v>
          </cell>
          <cell r="C205">
            <v>186379733</v>
          </cell>
          <cell r="D205">
            <v>186765373</v>
          </cell>
          <cell r="E205">
            <v>0</v>
          </cell>
          <cell r="F205">
            <v>373145106</v>
          </cell>
          <cell r="H205">
            <v>1319120101</v>
          </cell>
          <cell r="I205" t="str">
            <v>SERVIC DE SALUD - CIAS ASEGURADORAS</v>
          </cell>
          <cell r="J205">
            <v>53939707</v>
          </cell>
          <cell r="K205">
            <v>122701009</v>
          </cell>
          <cell r="L205">
            <v>76987691</v>
          </cell>
          <cell r="M205">
            <v>99653025</v>
          </cell>
        </row>
        <row r="206">
          <cell r="A206">
            <v>131909</v>
          </cell>
          <cell r="B206" t="str">
            <v>SERV DE SALUD – IPS PRIVADAS: P</v>
          </cell>
          <cell r="C206">
            <v>878271712</v>
          </cell>
          <cell r="D206">
            <v>0</v>
          </cell>
          <cell r="E206">
            <v>605115893</v>
          </cell>
          <cell r="F206">
            <v>273155819</v>
          </cell>
          <cell r="H206">
            <v>1319120166</v>
          </cell>
          <cell r="I206" t="str">
            <v>POLIZAS DE SALUD - CIAS ASEGURADORA</v>
          </cell>
          <cell r="J206">
            <v>-77140682</v>
          </cell>
          <cell r="K206">
            <v>0</v>
          </cell>
          <cell r="L206">
            <v>14997858</v>
          </cell>
          <cell r="M206">
            <v>-92138540</v>
          </cell>
        </row>
        <row r="207">
          <cell r="A207">
            <v>13190901</v>
          </cell>
          <cell r="B207" t="str">
            <v>SERV DE SALUD – IPS PRIVADAS: P</v>
          </cell>
          <cell r="C207">
            <v>878271712</v>
          </cell>
          <cell r="D207">
            <v>0</v>
          </cell>
          <cell r="E207">
            <v>605115893</v>
          </cell>
          <cell r="F207">
            <v>273155819</v>
          </cell>
          <cell r="H207">
            <v>131913</v>
          </cell>
          <cell r="I207" t="str">
            <v>SERV DE SALUD - CIAS ASEGURADORAS:</v>
          </cell>
          <cell r="J207">
            <v>-70167739</v>
          </cell>
          <cell r="K207">
            <v>295313484</v>
          </cell>
          <cell r="L207">
            <v>57136768</v>
          </cell>
          <cell r="M207">
            <v>168008977</v>
          </cell>
        </row>
        <row r="208">
          <cell r="A208">
            <v>1319090101</v>
          </cell>
          <cell r="B208" t="str">
            <v>SERVIC DE SALUD – IPS PRIVADAS: R</v>
          </cell>
          <cell r="C208">
            <v>1829874849</v>
          </cell>
          <cell r="D208">
            <v>0</v>
          </cell>
          <cell r="E208">
            <v>397705248</v>
          </cell>
          <cell r="F208">
            <v>1432169601</v>
          </cell>
          <cell r="H208">
            <v>13191301</v>
          </cell>
          <cell r="I208" t="str">
            <v>SERV DE SALUD - CIAS ASEGURADORAS:</v>
          </cell>
          <cell r="J208">
            <v>-70167739</v>
          </cell>
          <cell r="K208">
            <v>295313484</v>
          </cell>
          <cell r="L208">
            <v>57136768</v>
          </cell>
          <cell r="M208">
            <v>168008977</v>
          </cell>
        </row>
        <row r="209">
          <cell r="A209">
            <v>1319090164</v>
          </cell>
          <cell r="B209" t="str">
            <v>IPS PRIVADAS</v>
          </cell>
          <cell r="C209">
            <v>-951603137</v>
          </cell>
          <cell r="D209">
            <v>0</v>
          </cell>
          <cell r="E209">
            <v>207410645</v>
          </cell>
          <cell r="F209">
            <v>-1159013782</v>
          </cell>
          <cell r="H209">
            <v>1319130101</v>
          </cell>
          <cell r="I209" t="str">
            <v>SERVIC DE SALUD - CIAS ASEGURADORAS</v>
          </cell>
          <cell r="J209">
            <v>216363719</v>
          </cell>
          <cell r="K209">
            <v>32926887</v>
          </cell>
          <cell r="L209">
            <v>57136768</v>
          </cell>
          <cell r="M209">
            <v>192153838</v>
          </cell>
        </row>
        <row r="210">
          <cell r="A210">
            <v>131910</v>
          </cell>
          <cell r="B210" t="str">
            <v>SERV DE SALUD - IPS PUBLICAS: P.R</v>
          </cell>
          <cell r="C210">
            <v>3925488</v>
          </cell>
          <cell r="D210">
            <v>27719206</v>
          </cell>
          <cell r="E210">
            <v>31644694</v>
          </cell>
          <cell r="F210">
            <v>0</v>
          </cell>
          <cell r="H210">
            <v>1319130166</v>
          </cell>
          <cell r="I210" t="str">
            <v>POLIZAS DE SALUD - CIAS ASEGURADORA</v>
          </cell>
          <cell r="J210">
            <v>-286531458</v>
          </cell>
          <cell r="K210">
            <v>262386597</v>
          </cell>
          <cell r="L210">
            <v>0</v>
          </cell>
          <cell r="M210">
            <v>-24144861</v>
          </cell>
        </row>
        <row r="211">
          <cell r="A211">
            <v>13191001</v>
          </cell>
          <cell r="B211" t="str">
            <v>SERV DE SALUD - IPS PUBLICAS: P.R</v>
          </cell>
          <cell r="C211">
            <v>3925488</v>
          </cell>
          <cell r="D211">
            <v>27719206</v>
          </cell>
          <cell r="E211">
            <v>31644694</v>
          </cell>
          <cell r="F211">
            <v>0</v>
          </cell>
          <cell r="H211">
            <v>131914</v>
          </cell>
          <cell r="I211" t="str">
            <v>SERV DE SALUD - ENT REGIMEN ESPECI</v>
          </cell>
          <cell r="J211">
            <v>1499360554</v>
          </cell>
          <cell r="K211">
            <v>3761349820</v>
          </cell>
          <cell r="L211">
            <v>4857373250</v>
          </cell>
          <cell r="M211">
            <v>403337124</v>
          </cell>
        </row>
        <row r="212">
          <cell r="A212">
            <v>1319100101</v>
          </cell>
          <cell r="B212" t="str">
            <v>SERVIC DE SALUD - IPS PUBLICAS: P.R</v>
          </cell>
          <cell r="C212">
            <v>-8236303</v>
          </cell>
          <cell r="D212">
            <v>27719206</v>
          </cell>
          <cell r="E212">
            <v>10991622</v>
          </cell>
          <cell r="F212">
            <v>8491281</v>
          </cell>
          <cell r="H212">
            <v>13191401</v>
          </cell>
          <cell r="I212" t="str">
            <v>SERV DE SALUD - ENT REGIMEN ESPECI</v>
          </cell>
          <cell r="J212">
            <v>1499360554</v>
          </cell>
          <cell r="K212">
            <v>3761349820</v>
          </cell>
          <cell r="L212">
            <v>4857373250</v>
          </cell>
          <cell r="M212">
            <v>403337124</v>
          </cell>
        </row>
        <row r="213">
          <cell r="A213">
            <v>1319100169</v>
          </cell>
          <cell r="B213" t="str">
            <v>IPS PUBLICAS</v>
          </cell>
          <cell r="C213">
            <v>12161791</v>
          </cell>
          <cell r="D213">
            <v>0</v>
          </cell>
          <cell r="E213">
            <v>20653072</v>
          </cell>
          <cell r="F213">
            <v>-8491281</v>
          </cell>
          <cell r="H213">
            <v>1319140101</v>
          </cell>
          <cell r="I213" t="str">
            <v>SERVIC DE SALUD- ENT REGIMEN ESPECI</v>
          </cell>
          <cell r="J213">
            <v>713448225</v>
          </cell>
          <cell r="K213">
            <v>3761349820</v>
          </cell>
          <cell r="L213">
            <v>4846221859</v>
          </cell>
          <cell r="M213">
            <v>-371423814</v>
          </cell>
        </row>
        <row r="214">
          <cell r="A214">
            <v>131911</v>
          </cell>
          <cell r="B214" t="str">
            <v>SERV DE SALUD - IPS PUBLICAS: R</v>
          </cell>
          <cell r="C214">
            <v>22709</v>
          </cell>
          <cell r="D214">
            <v>15776242</v>
          </cell>
          <cell r="E214">
            <v>0</v>
          </cell>
          <cell r="F214">
            <v>15798951</v>
          </cell>
          <cell r="H214">
            <v>1319140170</v>
          </cell>
          <cell r="I214" t="str">
            <v>ENTIDADES CON REGIMEN ESPECIAL</v>
          </cell>
          <cell r="J214">
            <v>785912329</v>
          </cell>
          <cell r="K214">
            <v>0</v>
          </cell>
          <cell r="L214">
            <v>11151391</v>
          </cell>
          <cell r="M214">
            <v>774760938</v>
          </cell>
        </row>
        <row r="215">
          <cell r="A215">
            <v>13191101</v>
          </cell>
          <cell r="B215" t="str">
            <v>SERV DE SALUD - IPS PUBLICAS: R</v>
          </cell>
          <cell r="C215">
            <v>22709</v>
          </cell>
          <cell r="D215">
            <v>15776242</v>
          </cell>
          <cell r="E215">
            <v>0</v>
          </cell>
          <cell r="F215">
            <v>15798951</v>
          </cell>
          <cell r="H215">
            <v>131915</v>
          </cell>
          <cell r="I215" t="str">
            <v>SERV DE SALUD - ENT REGIMEN ESPECI</v>
          </cell>
          <cell r="J215">
            <v>6173293552</v>
          </cell>
          <cell r="K215">
            <v>3226883182</v>
          </cell>
          <cell r="L215">
            <v>2241864188</v>
          </cell>
          <cell r="M215">
            <v>7158312546</v>
          </cell>
        </row>
        <row r="216">
          <cell r="A216">
            <v>1319110101</v>
          </cell>
          <cell r="B216" t="str">
            <v>SERVIC DE SALUD - IPS PUBLICAS: R</v>
          </cell>
          <cell r="C216">
            <v>72185366</v>
          </cell>
          <cell r="D216">
            <v>0</v>
          </cell>
          <cell r="E216">
            <v>0</v>
          </cell>
          <cell r="F216">
            <v>72185366</v>
          </cell>
          <cell r="H216">
            <v>13191501</v>
          </cell>
          <cell r="I216" t="str">
            <v>SERV DE SALUD - ENT REGIMEN ESPECI</v>
          </cell>
          <cell r="J216">
            <v>6173293552</v>
          </cell>
          <cell r="K216">
            <v>3226883182</v>
          </cell>
          <cell r="L216">
            <v>2241864188</v>
          </cell>
          <cell r="M216">
            <v>7158312546</v>
          </cell>
        </row>
        <row r="217">
          <cell r="A217">
            <v>1319110169</v>
          </cell>
          <cell r="B217" t="str">
            <v>IPS PUBLICAS</v>
          </cell>
          <cell r="C217">
            <v>-72162657</v>
          </cell>
          <cell r="D217">
            <v>15776242</v>
          </cell>
          <cell r="E217">
            <v>0</v>
          </cell>
          <cell r="F217">
            <v>-56386415</v>
          </cell>
          <cell r="H217">
            <v>1319150101</v>
          </cell>
          <cell r="I217" t="str">
            <v>SERVIC DE SALUD- ENT REGIMEN ESPECI</v>
          </cell>
          <cell r="J217">
            <v>7081524953</v>
          </cell>
          <cell r="K217">
            <v>3226883182</v>
          </cell>
          <cell r="L217">
            <v>2035053387</v>
          </cell>
          <cell r="M217">
            <v>8273354748</v>
          </cell>
        </row>
        <row r="218">
          <cell r="A218">
            <v>131912</v>
          </cell>
          <cell r="B218" t="str">
            <v>SERV DE SALUD - CIAS ASEGURADORAS:</v>
          </cell>
          <cell r="C218">
            <v>145791681</v>
          </cell>
          <cell r="D218">
            <v>52979834</v>
          </cell>
          <cell r="E218">
            <v>198771515</v>
          </cell>
          <cell r="F218">
            <v>0</v>
          </cell>
          <cell r="H218">
            <v>1319150170</v>
          </cell>
          <cell r="I218" t="str">
            <v>ENTIDADES CON REGIMEN ESPECIAL</v>
          </cell>
          <cell r="J218">
            <v>-908231401</v>
          </cell>
          <cell r="K218">
            <v>0</v>
          </cell>
          <cell r="L218">
            <v>206810801</v>
          </cell>
          <cell r="M218">
            <v>-1115042202</v>
          </cell>
        </row>
        <row r="219">
          <cell r="A219">
            <v>13191201</v>
          </cell>
          <cell r="B219" t="str">
            <v>SERV DE SALUD - CIAS ASEGURADORAS:</v>
          </cell>
          <cell r="C219">
            <v>145791681</v>
          </cell>
          <cell r="D219">
            <v>52979834</v>
          </cell>
          <cell r="E219">
            <v>198771515</v>
          </cell>
          <cell r="F219">
            <v>0</v>
          </cell>
          <cell r="H219">
            <v>131916</v>
          </cell>
          <cell r="I219" t="str">
            <v>SERVICIOS DE SALUD - PARTICULARES</v>
          </cell>
          <cell r="J219">
            <v>2331058443</v>
          </cell>
          <cell r="K219">
            <v>400196882</v>
          </cell>
          <cell r="L219">
            <v>562614237</v>
          </cell>
          <cell r="M219">
            <v>2168641088</v>
          </cell>
        </row>
        <row r="220">
          <cell r="A220">
            <v>1319120101</v>
          </cell>
          <cell r="B220" t="str">
            <v>SERVIC DE SALUD - CIAS ASEGURADORAS</v>
          </cell>
          <cell r="C220">
            <v>328824535</v>
          </cell>
          <cell r="D220">
            <v>52979834</v>
          </cell>
          <cell r="E220">
            <v>55083666</v>
          </cell>
          <cell r="F220">
            <v>326720703</v>
          </cell>
          <cell r="H220">
            <v>13191601</v>
          </cell>
          <cell r="I220" t="str">
            <v>SERVICIOS DE SALUD - PARTICULARES</v>
          </cell>
          <cell r="J220">
            <v>2331058443</v>
          </cell>
          <cell r="K220">
            <v>400196882</v>
          </cell>
          <cell r="L220">
            <v>562614237</v>
          </cell>
          <cell r="M220">
            <v>2168641088</v>
          </cell>
        </row>
        <row r="221">
          <cell r="A221">
            <v>1319120166</v>
          </cell>
          <cell r="B221" t="str">
            <v>POLIZAS DE SALUD - CIAS ASEGURADORA</v>
          </cell>
          <cell r="C221">
            <v>-183032854</v>
          </cell>
          <cell r="D221">
            <v>0</v>
          </cell>
          <cell r="E221">
            <v>143687849</v>
          </cell>
          <cell r="F221">
            <v>-326720703</v>
          </cell>
          <cell r="H221">
            <v>1319160101</v>
          </cell>
          <cell r="I221" t="str">
            <v>SERVICIOS DE SALUD - PARTICULARES</v>
          </cell>
          <cell r="J221">
            <v>4974637154</v>
          </cell>
          <cell r="K221">
            <v>391984558</v>
          </cell>
          <cell r="L221">
            <v>173415540</v>
          </cell>
          <cell r="M221">
            <v>5193206172</v>
          </cell>
        </row>
        <row r="222">
          <cell r="A222">
            <v>131913</v>
          </cell>
          <cell r="B222" t="str">
            <v>SERV DE SALUD - CIAS ASEGURADORAS:</v>
          </cell>
          <cell r="C222">
            <v>-176578271</v>
          </cell>
          <cell r="D222">
            <v>176578271</v>
          </cell>
          <cell r="E222">
            <v>0</v>
          </cell>
          <cell r="F222">
            <v>0</v>
          </cell>
          <cell r="H222">
            <v>1319160102</v>
          </cell>
          <cell r="I222" t="str">
            <v>EMPLEADOS DESCUENTOS ESPECIALES</v>
          </cell>
          <cell r="J222">
            <v>49029271</v>
          </cell>
          <cell r="K222">
            <v>8212324</v>
          </cell>
          <cell r="L222">
            <v>2484446</v>
          </cell>
          <cell r="M222">
            <v>54757149</v>
          </cell>
        </row>
        <row r="223">
          <cell r="A223">
            <v>13191301</v>
          </cell>
          <cell r="B223" t="str">
            <v>SERV DE SALUD - CIAS ASEGURADORAS:</v>
          </cell>
          <cell r="C223">
            <v>-176578271</v>
          </cell>
          <cell r="D223">
            <v>176578271</v>
          </cell>
          <cell r="E223">
            <v>0</v>
          </cell>
          <cell r="F223">
            <v>0</v>
          </cell>
          <cell r="H223">
            <v>1319160167</v>
          </cell>
          <cell r="I223" t="str">
            <v>PARTICULARES</v>
          </cell>
          <cell r="J223">
            <v>-2692607982</v>
          </cell>
          <cell r="K223">
            <v>0</v>
          </cell>
          <cell r="L223">
            <v>386714251</v>
          </cell>
          <cell r="M223">
            <v>-3079322233</v>
          </cell>
        </row>
        <row r="224">
          <cell r="A224">
            <v>1319130101</v>
          </cell>
          <cell r="B224" t="str">
            <v>SERVIC DE SALUD - CIAS ASEGURADORAS</v>
          </cell>
          <cell r="C224">
            <v>171345822</v>
          </cell>
          <cell r="D224">
            <v>0</v>
          </cell>
          <cell r="E224">
            <v>0</v>
          </cell>
          <cell r="F224">
            <v>171345822</v>
          </cell>
          <cell r="H224">
            <v>131917</v>
          </cell>
          <cell r="I224" t="str">
            <v>ATENC ACCID TTO SOAT - CIAS SEGURI</v>
          </cell>
          <cell r="J224">
            <v>140623651</v>
          </cell>
          <cell r="K224">
            <v>654482570</v>
          </cell>
          <cell r="L224">
            <v>794818704</v>
          </cell>
          <cell r="M224">
            <v>287517</v>
          </cell>
        </row>
        <row r="225">
          <cell r="A225">
            <v>1319130166</v>
          </cell>
          <cell r="B225" t="str">
            <v>POLIZAS DE SALUD - CIAS ASEGURADORA</v>
          </cell>
          <cell r="C225">
            <v>-347924093</v>
          </cell>
          <cell r="D225">
            <v>176578271</v>
          </cell>
          <cell r="E225">
            <v>0</v>
          </cell>
          <cell r="F225">
            <v>-171345822</v>
          </cell>
          <cell r="H225">
            <v>13191701</v>
          </cell>
          <cell r="I225" t="str">
            <v>ATENC ACCID TTO SOAT - CIAS SEGURI</v>
          </cell>
          <cell r="J225">
            <v>140623651</v>
          </cell>
          <cell r="K225">
            <v>654482570</v>
          </cell>
          <cell r="L225">
            <v>794818704</v>
          </cell>
          <cell r="M225">
            <v>287517</v>
          </cell>
        </row>
        <row r="226">
          <cell r="A226">
            <v>131914</v>
          </cell>
          <cell r="B226" t="str">
            <v>SERV DE SALUD - ENT REGIMEN ESPECI</v>
          </cell>
          <cell r="C226">
            <v>-913494903</v>
          </cell>
          <cell r="D226">
            <v>4299995722</v>
          </cell>
          <cell r="E226">
            <v>3360712471</v>
          </cell>
          <cell r="F226">
            <v>25788348</v>
          </cell>
          <cell r="H226">
            <v>1319170101</v>
          </cell>
          <cell r="I226" t="str">
            <v>ATENC ACCID. TTO SOAT-CIAS. DE SEGU</v>
          </cell>
          <cell r="J226">
            <v>3959722677</v>
          </cell>
          <cell r="K226">
            <v>654482570</v>
          </cell>
          <cell r="L226">
            <v>702471379</v>
          </cell>
          <cell r="M226">
            <v>3911733868</v>
          </cell>
        </row>
        <row r="227">
          <cell r="A227">
            <v>13191401</v>
          </cell>
          <cell r="B227" t="str">
            <v>SERV DE SALUD - ENT REGIMEN ESPECI</v>
          </cell>
          <cell r="C227">
            <v>-913494903</v>
          </cell>
          <cell r="D227">
            <v>4299995722</v>
          </cell>
          <cell r="E227">
            <v>3360712471</v>
          </cell>
          <cell r="F227">
            <v>25788348</v>
          </cell>
          <cell r="H227">
            <v>1319170174</v>
          </cell>
          <cell r="I227" t="str">
            <v>ATENCION ACCIDENTES DE TTO SOAT - C</v>
          </cell>
          <cell r="J227">
            <v>-3819099026</v>
          </cell>
          <cell r="K227">
            <v>0</v>
          </cell>
          <cell r="L227">
            <v>92347325</v>
          </cell>
          <cell r="M227">
            <v>-3911446351</v>
          </cell>
        </row>
        <row r="228">
          <cell r="A228">
            <v>1319140101</v>
          </cell>
          <cell r="B228" t="str">
            <v>SERVIC DE SALUD- ENT REGIMEN ESPECI</v>
          </cell>
          <cell r="C228">
            <v>-2864109900</v>
          </cell>
          <cell r="D228">
            <v>1257986279</v>
          </cell>
          <cell r="E228">
            <v>3360712471</v>
          </cell>
          <cell r="F228">
            <v>-4966836092</v>
          </cell>
          <cell r="H228">
            <v>131918</v>
          </cell>
          <cell r="I228" t="str">
            <v>ATENC ACCID TTO SOAT - CIAS SEGURI</v>
          </cell>
          <cell r="J228">
            <v>8713223487</v>
          </cell>
          <cell r="K228">
            <v>193137285</v>
          </cell>
          <cell r="L228">
            <v>5241716022</v>
          </cell>
          <cell r="M228">
            <v>3664644750</v>
          </cell>
        </row>
        <row r="229">
          <cell r="A229">
            <v>1319140170</v>
          </cell>
          <cell r="B229" t="str">
            <v>ENTIDADES CON REGIMEN ESPECIAL</v>
          </cell>
          <cell r="C229">
            <v>1950614997</v>
          </cell>
          <cell r="D229">
            <v>3042009443</v>
          </cell>
          <cell r="E229">
            <v>0</v>
          </cell>
          <cell r="F229">
            <v>4992624440</v>
          </cell>
          <cell r="H229">
            <v>13191801</v>
          </cell>
          <cell r="I229" t="str">
            <v>ATENC ACCID TTO SOAT - CIAS SEGURI</v>
          </cell>
          <cell r="J229">
            <v>8713223487</v>
          </cell>
          <cell r="K229">
            <v>193137285</v>
          </cell>
          <cell r="L229">
            <v>5241716022</v>
          </cell>
          <cell r="M229">
            <v>3664644750</v>
          </cell>
        </row>
        <row r="230">
          <cell r="A230">
            <v>131915</v>
          </cell>
          <cell r="B230" t="str">
            <v>SERV DE SALUD - ENT REGIMEN ESPECI</v>
          </cell>
          <cell r="C230">
            <v>10260381091</v>
          </cell>
          <cell r="D230">
            <v>790623575</v>
          </cell>
          <cell r="E230">
            <v>6866121437</v>
          </cell>
          <cell r="F230">
            <v>4184883229</v>
          </cell>
          <cell r="H230">
            <v>1319180101</v>
          </cell>
          <cell r="I230" t="str">
            <v>ATENC ACCID. TTO SOAT-CIAS. DE SEGU</v>
          </cell>
          <cell r="J230">
            <v>4307853133</v>
          </cell>
          <cell r="K230">
            <v>193137285</v>
          </cell>
          <cell r="L230">
            <v>304696758</v>
          </cell>
          <cell r="M230">
            <v>4196293660</v>
          </cell>
        </row>
        <row r="231">
          <cell r="A231">
            <v>13191501</v>
          </cell>
          <cell r="B231" t="str">
            <v>SERV DE SALUD - ENT REGIMEN ESPECI</v>
          </cell>
          <cell r="C231">
            <v>10260381091</v>
          </cell>
          <cell r="D231">
            <v>790623575</v>
          </cell>
          <cell r="E231">
            <v>6866121437</v>
          </cell>
          <cell r="F231">
            <v>4184883229</v>
          </cell>
          <cell r="H231">
            <v>1319180174</v>
          </cell>
          <cell r="I231" t="str">
            <v>ATENCION ACCIDENTES DE TTO SOAT - C</v>
          </cell>
          <cell r="J231">
            <v>4405370354</v>
          </cell>
          <cell r="K231">
            <v>0</v>
          </cell>
          <cell r="L231">
            <v>4937019264</v>
          </cell>
          <cell r="M231">
            <v>-531648910</v>
          </cell>
        </row>
        <row r="232">
          <cell r="A232">
            <v>1319150101</v>
          </cell>
          <cell r="B232" t="str">
            <v>SERVIC DE SALUD- ENT REGIMEN ESPECI</v>
          </cell>
          <cell r="C232">
            <v>9507295524</v>
          </cell>
          <cell r="D232">
            <v>790623575</v>
          </cell>
          <cell r="E232">
            <v>385589734</v>
          </cell>
          <cell r="F232">
            <v>9912329365</v>
          </cell>
          <cell r="H232">
            <v>131921</v>
          </cell>
          <cell r="I232" t="str">
            <v>NIVEL 1 - CON CARGO A SUBSIDIO OFE</v>
          </cell>
          <cell r="J232">
            <v>10081441336</v>
          </cell>
          <cell r="K232">
            <v>10470671684</v>
          </cell>
          <cell r="L232">
            <v>20528341847</v>
          </cell>
          <cell r="M232">
            <v>23771173</v>
          </cell>
        </row>
        <row r="233">
          <cell r="A233">
            <v>1319150170</v>
          </cell>
          <cell r="B233" t="str">
            <v>ENTIDADES CON REGIMEN ESPECIAL</v>
          </cell>
          <cell r="C233">
            <v>753085567</v>
          </cell>
          <cell r="D233">
            <v>0</v>
          </cell>
          <cell r="E233">
            <v>6480531703</v>
          </cell>
          <cell r="F233">
            <v>-5727446136</v>
          </cell>
          <cell r="H233">
            <v>13192101</v>
          </cell>
          <cell r="I233" t="str">
            <v>NIVEL 1 - CON CARGO A SUBSIDIO OFE</v>
          </cell>
          <cell r="J233">
            <v>10081441336</v>
          </cell>
          <cell r="K233">
            <v>10470671684</v>
          </cell>
          <cell r="L233">
            <v>20528341847</v>
          </cell>
          <cell r="M233">
            <v>23771173</v>
          </cell>
        </row>
        <row r="234">
          <cell r="A234">
            <v>131916</v>
          </cell>
          <cell r="B234" t="str">
            <v>SERVICIOS DE SALUD - PARTICULARES</v>
          </cell>
          <cell r="C234">
            <v>1873326340</v>
          </cell>
          <cell r="D234">
            <v>156997170</v>
          </cell>
          <cell r="E234">
            <v>330963079</v>
          </cell>
          <cell r="F234">
            <v>1699360431</v>
          </cell>
          <cell r="H234">
            <v>1319210101</v>
          </cell>
          <cell r="I234" t="str">
            <v>NIVEL 1 - CON CARGO A SUBSIDIO OFER</v>
          </cell>
          <cell r="J234">
            <v>741898271</v>
          </cell>
          <cell r="K234">
            <v>15296830</v>
          </cell>
          <cell r="L234">
            <v>35210316</v>
          </cell>
          <cell r="M234">
            <v>721984785</v>
          </cell>
        </row>
        <row r="235">
          <cell r="A235">
            <v>13191601</v>
          </cell>
          <cell r="B235" t="str">
            <v>SERVICIOS DE SALUD - PARTICULARES</v>
          </cell>
          <cell r="C235">
            <v>1873326340</v>
          </cell>
          <cell r="D235">
            <v>156997170</v>
          </cell>
          <cell r="E235">
            <v>330963079</v>
          </cell>
          <cell r="F235">
            <v>1699360431</v>
          </cell>
          <cell r="H235">
            <v>1319210102</v>
          </cell>
          <cell r="I235" t="str">
            <v>NIVEL 2 - CON CARGO A SUBSIDIO OFER</v>
          </cell>
          <cell r="J235">
            <v>-6424479</v>
          </cell>
          <cell r="K235">
            <v>31144185</v>
          </cell>
          <cell r="L235">
            <v>159734722</v>
          </cell>
          <cell r="M235">
            <v>-135015016</v>
          </cell>
        </row>
        <row r="236">
          <cell r="A236">
            <v>1319160101</v>
          </cell>
          <cell r="B236" t="str">
            <v>SERVICIOS DE SALUD - PARTICULARES</v>
          </cell>
          <cell r="C236">
            <v>6728057797</v>
          </cell>
          <cell r="D236">
            <v>133594013</v>
          </cell>
          <cell r="E236">
            <v>87470059</v>
          </cell>
          <cell r="F236">
            <v>6774181751</v>
          </cell>
          <cell r="H236">
            <v>1319210103</v>
          </cell>
          <cell r="I236" t="str">
            <v>NIVEL 3 - CON CARGO A SUBSIDIO OFER</v>
          </cell>
          <cell r="J236">
            <v>-7635209429</v>
          </cell>
          <cell r="K236">
            <v>10424230669</v>
          </cell>
          <cell r="L236">
            <v>13049883534</v>
          </cell>
          <cell r="M236">
            <v>-10260862294</v>
          </cell>
        </row>
        <row r="237">
          <cell r="A237">
            <v>1319160102</v>
          </cell>
          <cell r="B237" t="str">
            <v>EMPLEADOS DESCUENTOS ESPECIALES</v>
          </cell>
          <cell r="C237">
            <v>22243773</v>
          </cell>
          <cell r="D237">
            <v>23403157</v>
          </cell>
          <cell r="E237">
            <v>13465506</v>
          </cell>
          <cell r="F237">
            <v>32181424</v>
          </cell>
          <cell r="H237">
            <v>1319210171</v>
          </cell>
          <cell r="I237" t="str">
            <v>ATENCION CON CARGO AL SUBSIDIO DE L</v>
          </cell>
          <cell r="J237">
            <v>16981176973</v>
          </cell>
          <cell r="K237">
            <v>0</v>
          </cell>
          <cell r="L237">
            <v>7283513275</v>
          </cell>
          <cell r="M237">
            <v>9697663698</v>
          </cell>
        </row>
        <row r="238">
          <cell r="A238">
            <v>1319160167</v>
          </cell>
          <cell r="B238" t="str">
            <v>PARTICULARES</v>
          </cell>
          <cell r="C238">
            <v>-4876975230</v>
          </cell>
          <cell r="D238">
            <v>0</v>
          </cell>
          <cell r="E238">
            <v>230027514</v>
          </cell>
          <cell r="F238">
            <v>-5107002744</v>
          </cell>
          <cell r="H238">
            <v>131922</v>
          </cell>
          <cell r="I238" t="str">
            <v>ATENCION CON CARGO SUBSIDIO OFERTA</v>
          </cell>
          <cell r="J238">
            <v>5864471894</v>
          </cell>
          <cell r="K238">
            <v>8682287799</v>
          </cell>
          <cell r="L238">
            <v>5019885421</v>
          </cell>
          <cell r="M238">
            <v>9526874272</v>
          </cell>
        </row>
        <row r="239">
          <cell r="A239">
            <v>131917</v>
          </cell>
          <cell r="B239" t="str">
            <v>ATENC ACCID TTO SOAT - CIAS SEGURI</v>
          </cell>
          <cell r="C239">
            <v>680836462</v>
          </cell>
          <cell r="D239">
            <v>521489230</v>
          </cell>
          <cell r="E239">
            <v>1202224492</v>
          </cell>
          <cell r="F239">
            <v>101200</v>
          </cell>
          <cell r="H239">
            <v>13192201</v>
          </cell>
          <cell r="I239" t="str">
            <v>ATENCION CON CARGO SUBSIDIO OFERTA</v>
          </cell>
          <cell r="J239">
            <v>5864471894</v>
          </cell>
          <cell r="K239">
            <v>8682287799</v>
          </cell>
          <cell r="L239">
            <v>5019885421</v>
          </cell>
          <cell r="M239">
            <v>9526874272</v>
          </cell>
        </row>
        <row r="240">
          <cell r="A240">
            <v>13191701</v>
          </cell>
          <cell r="B240" t="str">
            <v>ATENC ACCID TTO SOAT - CIAS SEGURI</v>
          </cell>
          <cell r="C240">
            <v>680836462</v>
          </cell>
          <cell r="D240">
            <v>521489230</v>
          </cell>
          <cell r="E240">
            <v>1202224492</v>
          </cell>
          <cell r="F240">
            <v>101200</v>
          </cell>
          <cell r="H240">
            <v>1319220101</v>
          </cell>
          <cell r="I240" t="str">
            <v>NIVEL 1 - CON CARGO A SUBSIDIO OFER</v>
          </cell>
          <cell r="J240">
            <v>1031013107</v>
          </cell>
          <cell r="K240">
            <v>32898991</v>
          </cell>
          <cell r="L240">
            <v>892538</v>
          </cell>
          <cell r="M240">
            <v>1063019560</v>
          </cell>
        </row>
        <row r="241">
          <cell r="A241">
            <v>1319170101</v>
          </cell>
          <cell r="B241" t="str">
            <v>ATENC ACCID. TTO SOAT-CIAS. DE SEGU</v>
          </cell>
          <cell r="C241">
            <v>2562509841</v>
          </cell>
          <cell r="D241">
            <v>521489230</v>
          </cell>
          <cell r="E241">
            <v>801041737</v>
          </cell>
          <cell r="F241">
            <v>2282957334</v>
          </cell>
          <cell r="H241">
            <v>1319220102</v>
          </cell>
          <cell r="I241" t="str">
            <v>NIVEL 2 - CON CARGO A SUBSIDIO OFER</v>
          </cell>
          <cell r="J241">
            <v>2385220280</v>
          </cell>
          <cell r="K241">
            <v>152447887</v>
          </cell>
          <cell r="L241">
            <v>0</v>
          </cell>
          <cell r="M241">
            <v>2537668167</v>
          </cell>
        </row>
        <row r="242">
          <cell r="A242">
            <v>1319170174</v>
          </cell>
          <cell r="B242" t="str">
            <v>ATENCION ACCIDENTES DE TTO SOAT - C</v>
          </cell>
          <cell r="C242">
            <v>-1881673379</v>
          </cell>
          <cell r="D242">
            <v>0</v>
          </cell>
          <cell r="E242">
            <v>401182755</v>
          </cell>
          <cell r="F242">
            <v>-2282856134</v>
          </cell>
          <cell r="H242">
            <v>1319220103</v>
          </cell>
          <cell r="I242" t="str">
            <v>NIVEL 3 - CON CARGO A SUBSIDIO OFER</v>
          </cell>
          <cell r="J242">
            <v>37186452480</v>
          </cell>
          <cell r="K242">
            <v>1542251833</v>
          </cell>
          <cell r="L242">
            <v>5018992883</v>
          </cell>
          <cell r="M242">
            <v>33709711430</v>
          </cell>
        </row>
        <row r="243">
          <cell r="A243">
            <v>131918</v>
          </cell>
          <cell r="B243" t="str">
            <v>ATENC ACCID TTO SOAT - CIAS SEGURI</v>
          </cell>
          <cell r="C243">
            <v>5546050385</v>
          </cell>
          <cell r="D243">
            <v>148426433</v>
          </cell>
          <cell r="E243">
            <v>1312007990</v>
          </cell>
          <cell r="F243">
            <v>4382468828</v>
          </cell>
          <cell r="H243">
            <v>1319220171</v>
          </cell>
          <cell r="I243" t="str">
            <v>ATENCION CON CARGO AL SUBSIDIO DE L</v>
          </cell>
          <cell r="J243">
            <v>-34738213973</v>
          </cell>
          <cell r="K243">
            <v>6954689088</v>
          </cell>
          <cell r="L243">
            <v>0</v>
          </cell>
          <cell r="M243">
            <v>-27783524885</v>
          </cell>
        </row>
        <row r="244">
          <cell r="A244">
            <v>13191801</v>
          </cell>
          <cell r="B244" t="str">
            <v>ATENC ACCID TTO SOAT - CIAS SEGURI</v>
          </cell>
          <cell r="C244">
            <v>5546050385</v>
          </cell>
          <cell r="D244">
            <v>148426433</v>
          </cell>
          <cell r="E244">
            <v>1312007990</v>
          </cell>
          <cell r="F244">
            <v>4382468828</v>
          </cell>
          <cell r="H244">
            <v>131923</v>
          </cell>
          <cell r="I244" t="str">
            <v>RIESGOS PROFESIONALES - ARL: P.R</v>
          </cell>
          <cell r="J244">
            <v>-21523543</v>
          </cell>
          <cell r="K244">
            <v>47011499</v>
          </cell>
          <cell r="L244">
            <v>20388845</v>
          </cell>
          <cell r="M244">
            <v>5099111</v>
          </cell>
        </row>
        <row r="245">
          <cell r="A245">
            <v>1319180101</v>
          </cell>
          <cell r="B245" t="str">
            <v>ATENC ACCID. TTO SOAT-CIAS. DE SEGU</v>
          </cell>
          <cell r="C245">
            <v>5287207643</v>
          </cell>
          <cell r="D245">
            <v>148426433</v>
          </cell>
          <cell r="E245">
            <v>2635131</v>
          </cell>
          <cell r="F245">
            <v>5432998945</v>
          </cell>
          <cell r="H245">
            <v>13192301</v>
          </cell>
          <cell r="I245" t="str">
            <v>RIESGOS PROFESIONALES - ARL: P.R</v>
          </cell>
          <cell r="J245">
            <v>-21523543</v>
          </cell>
          <cell r="K245">
            <v>47011499</v>
          </cell>
          <cell r="L245">
            <v>20388845</v>
          </cell>
          <cell r="M245">
            <v>5099111</v>
          </cell>
        </row>
        <row r="246">
          <cell r="A246">
            <v>1319180174</v>
          </cell>
          <cell r="B246" t="str">
            <v>ATENCION ACCIDENTES DE TTO SOAT - C</v>
          </cell>
          <cell r="C246">
            <v>258842742</v>
          </cell>
          <cell r="D246">
            <v>0</v>
          </cell>
          <cell r="E246">
            <v>1309372859</v>
          </cell>
          <cell r="F246">
            <v>-1050530117</v>
          </cell>
          <cell r="H246">
            <v>1319230101</v>
          </cell>
          <cell r="I246" t="str">
            <v>RIESGOS PROFESIONALES - ARL: P.R</v>
          </cell>
          <cell r="J246">
            <v>41450104</v>
          </cell>
          <cell r="K246">
            <v>13708507</v>
          </cell>
          <cell r="L246">
            <v>20388845</v>
          </cell>
          <cell r="M246">
            <v>34769766</v>
          </cell>
        </row>
        <row r="247">
          <cell r="A247">
            <v>131921</v>
          </cell>
          <cell r="B247" t="str">
            <v>NIVEL 1 - CON CARGO A SUBSIDIO OFE</v>
          </cell>
          <cell r="C247">
            <v>-8446245731</v>
          </cell>
          <cell r="D247">
            <v>32410482756</v>
          </cell>
          <cell r="E247">
            <v>23961717545</v>
          </cell>
          <cell r="F247">
            <v>2519480</v>
          </cell>
          <cell r="H247">
            <v>1319230172</v>
          </cell>
          <cell r="I247" t="str">
            <v>RIESGOS PROFESIONALES - ARP</v>
          </cell>
          <cell r="J247">
            <v>-62973647</v>
          </cell>
          <cell r="K247">
            <v>33302992</v>
          </cell>
          <cell r="L247">
            <v>0</v>
          </cell>
          <cell r="M247">
            <v>-29670655</v>
          </cell>
        </row>
        <row r="248">
          <cell r="A248">
            <v>13192101</v>
          </cell>
          <cell r="B248" t="str">
            <v>NIVEL 1 - CON CARGO A SUBSIDIO OFE</v>
          </cell>
          <cell r="C248">
            <v>-8446245731</v>
          </cell>
          <cell r="D248">
            <v>32410482756</v>
          </cell>
          <cell r="E248">
            <v>23961717545</v>
          </cell>
          <cell r="F248">
            <v>2519480</v>
          </cell>
          <cell r="H248">
            <v>131924</v>
          </cell>
          <cell r="I248" t="str">
            <v>RIESGOS PROFESIONALES - ARL: R</v>
          </cell>
          <cell r="J248">
            <v>86574468</v>
          </cell>
          <cell r="K248">
            <v>8020767</v>
          </cell>
          <cell r="L248">
            <v>21233919</v>
          </cell>
          <cell r="M248">
            <v>73361316</v>
          </cell>
        </row>
        <row r="249">
          <cell r="A249">
            <v>1319210101</v>
          </cell>
          <cell r="B249" t="str">
            <v>NIVEL 1 - CON CARGO A SUBSIDIO OFER</v>
          </cell>
          <cell r="C249">
            <v>749199460</v>
          </cell>
          <cell r="D249">
            <v>7657665</v>
          </cell>
          <cell r="E249">
            <v>540946</v>
          </cell>
          <cell r="F249">
            <v>756316179</v>
          </cell>
          <cell r="H249">
            <v>13192401</v>
          </cell>
          <cell r="I249" t="str">
            <v>RIESGOS PROFESIONALES - ARL: R</v>
          </cell>
          <cell r="J249">
            <v>86574468</v>
          </cell>
          <cell r="K249">
            <v>8020767</v>
          </cell>
          <cell r="L249">
            <v>21233919</v>
          </cell>
          <cell r="M249">
            <v>73361316</v>
          </cell>
        </row>
        <row r="250">
          <cell r="A250">
            <v>1319210102</v>
          </cell>
          <cell r="B250" t="str">
            <v>NIVEL 2 - CON CARGO A SUBSIDIO OFER</v>
          </cell>
          <cell r="C250">
            <v>1123433724</v>
          </cell>
          <cell r="D250">
            <v>2057616296</v>
          </cell>
          <cell r="E250">
            <v>2540439159</v>
          </cell>
          <cell r="F250">
            <v>640610861</v>
          </cell>
          <cell r="H250">
            <v>1319240101</v>
          </cell>
          <cell r="I250" t="str">
            <v>RIESGOS PROFESIONALES - ARL: R</v>
          </cell>
          <cell r="J250">
            <v>322812358</v>
          </cell>
          <cell r="K250">
            <v>8020767</v>
          </cell>
          <cell r="L250">
            <v>47800</v>
          </cell>
          <cell r="M250">
            <v>330785325</v>
          </cell>
        </row>
        <row r="251">
          <cell r="A251">
            <v>1319210103</v>
          </cell>
          <cell r="B251" t="str">
            <v>NIVEL 3 - CON CARGO A SUBSIDIO OFER</v>
          </cell>
          <cell r="C251">
            <v>-26633437948</v>
          </cell>
          <cell r="D251">
            <v>30345208795</v>
          </cell>
          <cell r="E251">
            <v>20721995166</v>
          </cell>
          <cell r="F251">
            <v>-17010224319</v>
          </cell>
          <cell r="H251">
            <v>1319240172</v>
          </cell>
          <cell r="I251" t="str">
            <v>RIESGOS PROFESIONALES - ARP</v>
          </cell>
          <cell r="J251">
            <v>-236237890</v>
          </cell>
          <cell r="K251">
            <v>0</v>
          </cell>
          <cell r="L251">
            <v>21186119</v>
          </cell>
          <cell r="M251">
            <v>-257424009</v>
          </cell>
        </row>
        <row r="252">
          <cell r="A252">
            <v>1319210171</v>
          </cell>
          <cell r="B252" t="str">
            <v>ATENCION CON CARGO AL SUBSIDIO DE L</v>
          </cell>
          <cell r="C252">
            <v>16314559033</v>
          </cell>
          <cell r="D252">
            <v>0</v>
          </cell>
          <cell r="E252">
            <v>698742274</v>
          </cell>
          <cell r="F252">
            <v>15615816759</v>
          </cell>
          <cell r="H252">
            <v>131927</v>
          </cell>
          <cell r="I252" t="str">
            <v>RECLAMACIONES FOSYGA – ECAT: P.R</v>
          </cell>
          <cell r="J252">
            <v>-6951654</v>
          </cell>
          <cell r="K252">
            <v>195168768</v>
          </cell>
          <cell r="L252">
            <v>188217114</v>
          </cell>
          <cell r="M252">
            <v>0</v>
          </cell>
        </row>
        <row r="253">
          <cell r="A253">
            <v>131922</v>
          </cell>
          <cell r="B253" t="str">
            <v>ATENCION CON CARGO SUBSIDIO OFERTA</v>
          </cell>
          <cell r="C253">
            <v>30047608686</v>
          </cell>
          <cell r="D253">
            <v>3054421715</v>
          </cell>
          <cell r="E253">
            <v>16599156604</v>
          </cell>
          <cell r="F253">
            <v>16502873797</v>
          </cell>
          <cell r="H253">
            <v>13192701</v>
          </cell>
          <cell r="I253" t="str">
            <v>RECLAMACIONES FOSYGA – ECAT: P.R</v>
          </cell>
          <cell r="J253">
            <v>-6951654</v>
          </cell>
          <cell r="K253">
            <v>195168768</v>
          </cell>
          <cell r="L253">
            <v>188217114</v>
          </cell>
          <cell r="M253">
            <v>0</v>
          </cell>
        </row>
        <row r="254">
          <cell r="A254">
            <v>13192201</v>
          </cell>
          <cell r="B254" t="str">
            <v>ATENCION CON CARGO SUBSIDIO OFERTA</v>
          </cell>
          <cell r="C254">
            <v>30047608686</v>
          </cell>
          <cell r="D254">
            <v>3054421715</v>
          </cell>
          <cell r="E254">
            <v>16599156604</v>
          </cell>
          <cell r="F254">
            <v>16502873797</v>
          </cell>
          <cell r="H254">
            <v>1319270101</v>
          </cell>
          <cell r="I254" t="str">
            <v>RECLAMACIONES FOSYGA – ECAT: P.R</v>
          </cell>
          <cell r="J254">
            <v>1924029716</v>
          </cell>
          <cell r="K254">
            <v>78930312</v>
          </cell>
          <cell r="L254">
            <v>188217114</v>
          </cell>
          <cell r="M254">
            <v>1814742914</v>
          </cell>
        </row>
        <row r="255">
          <cell r="A255">
            <v>1319220101</v>
          </cell>
          <cell r="B255" t="str">
            <v>NIVEL 1 - CON CARGO A SUBSIDIO OFER</v>
          </cell>
          <cell r="C255">
            <v>1479080448</v>
          </cell>
          <cell r="D255">
            <v>106915</v>
          </cell>
          <cell r="E255">
            <v>0</v>
          </cell>
          <cell r="F255">
            <v>1479187363</v>
          </cell>
          <cell r="H255">
            <v>1319270175</v>
          </cell>
          <cell r="I255" t="str">
            <v>RECLAMACIONES FOSYGA - ECAT</v>
          </cell>
          <cell r="J255">
            <v>-1930981370</v>
          </cell>
          <cell r="K255">
            <v>116238456</v>
          </cell>
          <cell r="L255">
            <v>0</v>
          </cell>
          <cell r="M255">
            <v>-1814742914</v>
          </cell>
        </row>
        <row r="256">
          <cell r="A256">
            <v>1319220102</v>
          </cell>
          <cell r="B256" t="str">
            <v>NIVEL 2 - CON CARGO A SUBSIDIO OFER</v>
          </cell>
          <cell r="C256">
            <v>2573694099</v>
          </cell>
          <cell r="D256">
            <v>1014971757</v>
          </cell>
          <cell r="E256">
            <v>742459418</v>
          </cell>
          <cell r="F256">
            <v>2846206438</v>
          </cell>
          <cell r="H256">
            <v>131928</v>
          </cell>
          <cell r="I256" t="str">
            <v>RECLAMACIONES FOSYGA – ECAT: R</v>
          </cell>
          <cell r="J256">
            <v>6707739</v>
          </cell>
          <cell r="K256">
            <v>188177114</v>
          </cell>
          <cell r="L256">
            <v>194884853</v>
          </cell>
          <cell r="M256">
            <v>0</v>
          </cell>
        </row>
        <row r="257">
          <cell r="A257">
            <v>1319220103</v>
          </cell>
          <cell r="B257" t="str">
            <v>NIVEL 3 - CON CARGO A SUBSIDIO OFER</v>
          </cell>
          <cell r="C257">
            <v>46580318644</v>
          </cell>
          <cell r="D257">
            <v>2039343043</v>
          </cell>
          <cell r="E257">
            <v>15733157658</v>
          </cell>
          <cell r="F257">
            <v>32886504029</v>
          </cell>
          <cell r="H257">
            <v>13192801</v>
          </cell>
          <cell r="I257" t="str">
            <v>RECLAMACIONES FOSYGA – ECAT: R</v>
          </cell>
          <cell r="J257">
            <v>6707739</v>
          </cell>
          <cell r="K257">
            <v>188177114</v>
          </cell>
          <cell r="L257">
            <v>194884853</v>
          </cell>
          <cell r="M257">
            <v>0</v>
          </cell>
        </row>
        <row r="258">
          <cell r="A258">
            <v>1319220171</v>
          </cell>
          <cell r="B258" t="str">
            <v>ATENCION CON CARGO AL SUBSIDIO DE L</v>
          </cell>
          <cell r="C258">
            <v>-20585484505</v>
          </cell>
          <cell r="D258">
            <v>0</v>
          </cell>
          <cell r="E258">
            <v>123539528</v>
          </cell>
          <cell r="F258">
            <v>-20709024033</v>
          </cell>
          <cell r="H258">
            <v>1319280101</v>
          </cell>
          <cell r="I258" t="str">
            <v>RECLAMACIONES FOSYGA – ECAT: R</v>
          </cell>
          <cell r="J258">
            <v>4944658596</v>
          </cell>
          <cell r="K258">
            <v>188177114</v>
          </cell>
          <cell r="L258">
            <v>0</v>
          </cell>
          <cell r="M258">
            <v>5132835710</v>
          </cell>
        </row>
        <row r="259">
          <cell r="A259">
            <v>131923</v>
          </cell>
          <cell r="B259" t="str">
            <v>RIESGOS PROFESIONALES - ARL: P.R</v>
          </cell>
          <cell r="C259">
            <v>115929198</v>
          </cell>
          <cell r="D259">
            <v>266051951</v>
          </cell>
          <cell r="E259">
            <v>364741127</v>
          </cell>
          <cell r="F259">
            <v>17240022</v>
          </cell>
          <cell r="H259">
            <v>1319280175</v>
          </cell>
          <cell r="I259" t="str">
            <v>RECLAMACIONES FOSYGA - ECAT</v>
          </cell>
          <cell r="J259">
            <v>-4937950857</v>
          </cell>
          <cell r="K259">
            <v>0</v>
          </cell>
          <cell r="L259">
            <v>194884853</v>
          </cell>
          <cell r="M259">
            <v>-5132835710</v>
          </cell>
        </row>
        <row r="260">
          <cell r="A260">
            <v>13192301</v>
          </cell>
          <cell r="B260" t="str">
            <v>RIESGOS PROFESIONALES - ARL: P.R</v>
          </cell>
          <cell r="C260">
            <v>115929198</v>
          </cell>
          <cell r="D260">
            <v>266051951</v>
          </cell>
          <cell r="E260">
            <v>364741127</v>
          </cell>
          <cell r="F260">
            <v>17240022</v>
          </cell>
          <cell r="H260">
            <v>131990</v>
          </cell>
          <cell r="I260" t="str">
            <v>EMPRESAS PRIVADAS</v>
          </cell>
          <cell r="J260">
            <v>536204176</v>
          </cell>
          <cell r="K260">
            <v>398469596</v>
          </cell>
          <cell r="L260">
            <v>335582341</v>
          </cell>
          <cell r="M260">
            <v>599091431</v>
          </cell>
        </row>
        <row r="261">
          <cell r="A261">
            <v>1319230101</v>
          </cell>
          <cell r="B261" t="str">
            <v>RIESGOS PROFESIONALES - ARL: P.R</v>
          </cell>
          <cell r="C261">
            <v>225534301</v>
          </cell>
          <cell r="D261">
            <v>266051951</v>
          </cell>
          <cell r="E261">
            <v>13390788</v>
          </cell>
          <cell r="F261">
            <v>478195464</v>
          </cell>
          <cell r="H261">
            <v>13199001</v>
          </cell>
          <cell r="I261" t="str">
            <v>EMPRESAS PRIVADAS</v>
          </cell>
          <cell r="J261">
            <v>536204176</v>
          </cell>
          <cell r="K261">
            <v>398469596</v>
          </cell>
          <cell r="L261">
            <v>335582341</v>
          </cell>
          <cell r="M261">
            <v>599091431</v>
          </cell>
        </row>
        <row r="262">
          <cell r="A262">
            <v>1319230172</v>
          </cell>
          <cell r="B262" t="str">
            <v>RIESGOS PROFESIONALES - ARP</v>
          </cell>
          <cell r="C262">
            <v>-109605103</v>
          </cell>
          <cell r="D262">
            <v>0</v>
          </cell>
          <cell r="E262">
            <v>351350339</v>
          </cell>
          <cell r="F262">
            <v>-460955442</v>
          </cell>
          <cell r="H262">
            <v>1319900101</v>
          </cell>
          <cell r="I262" t="str">
            <v>EMPRESAS PRIVADAS</v>
          </cell>
          <cell r="J262">
            <v>328887606</v>
          </cell>
          <cell r="K262">
            <v>208781826</v>
          </cell>
          <cell r="L262">
            <v>293603864</v>
          </cell>
          <cell r="M262">
            <v>244065568</v>
          </cell>
        </row>
        <row r="263">
          <cell r="A263">
            <v>131924</v>
          </cell>
          <cell r="B263" t="str">
            <v>RIESGOS PROFESIONALES - ARL: R</v>
          </cell>
          <cell r="C263">
            <v>143085184</v>
          </cell>
          <cell r="D263">
            <v>353307383</v>
          </cell>
          <cell r="E263">
            <v>0</v>
          </cell>
          <cell r="F263">
            <v>496392567</v>
          </cell>
          <cell r="H263">
            <v>1319900102</v>
          </cell>
          <cell r="I263" t="str">
            <v>VENTAS BANCO SANGRE</v>
          </cell>
          <cell r="J263">
            <v>171924578</v>
          </cell>
          <cell r="K263">
            <v>46391607</v>
          </cell>
          <cell r="L263">
            <v>41978477</v>
          </cell>
          <cell r="M263">
            <v>176337708</v>
          </cell>
        </row>
        <row r="264">
          <cell r="A264">
            <v>13192401</v>
          </cell>
          <cell r="B264" t="str">
            <v>RIESGOS PROFESIONALES - ARL: R</v>
          </cell>
          <cell r="C264">
            <v>143085184</v>
          </cell>
          <cell r="D264">
            <v>353307383</v>
          </cell>
          <cell r="E264">
            <v>0</v>
          </cell>
          <cell r="F264">
            <v>496392567</v>
          </cell>
          <cell r="H264">
            <v>1319900180</v>
          </cell>
          <cell r="I264" t="str">
            <v>EMPRESAS PRIVADAS</v>
          </cell>
          <cell r="J264">
            <v>35391992</v>
          </cell>
          <cell r="K264">
            <v>143296163</v>
          </cell>
          <cell r="L264">
            <v>0</v>
          </cell>
          <cell r="M264">
            <v>178688155</v>
          </cell>
        </row>
        <row r="265">
          <cell r="A265">
            <v>1319240101</v>
          </cell>
          <cell r="B265" t="str">
            <v>RIESGOS PROFESIONALES - ARL: R</v>
          </cell>
          <cell r="C265">
            <v>109770943</v>
          </cell>
          <cell r="D265">
            <v>0</v>
          </cell>
          <cell r="E265">
            <v>0</v>
          </cell>
          <cell r="F265">
            <v>109770943</v>
          </cell>
          <cell r="H265">
            <v>1384</v>
          </cell>
          <cell r="I265" t="str">
            <v>OTROS DEUDORES</v>
          </cell>
          <cell r="J265">
            <v>6947787151</v>
          </cell>
          <cell r="K265">
            <v>15760001794</v>
          </cell>
          <cell r="L265">
            <v>10709355424</v>
          </cell>
          <cell r="M265">
            <v>11998433521</v>
          </cell>
        </row>
        <row r="266">
          <cell r="A266">
            <v>1319240172</v>
          </cell>
          <cell r="B266" t="str">
            <v>RIESGOS PROFESIONALES - ARP</v>
          </cell>
          <cell r="C266">
            <v>33314241</v>
          </cell>
          <cell r="D266">
            <v>353307383</v>
          </cell>
          <cell r="E266">
            <v>0</v>
          </cell>
          <cell r="F266">
            <v>386621624</v>
          </cell>
          <cell r="H266">
            <v>138408</v>
          </cell>
          <cell r="I266" t="str">
            <v>CUOTAS PARTES DE PENSIONES</v>
          </cell>
          <cell r="J266">
            <v>927846404</v>
          </cell>
          <cell r="K266">
            <v>36951820</v>
          </cell>
          <cell r="L266">
            <v>76477695</v>
          </cell>
          <cell r="M266">
            <v>888320529</v>
          </cell>
        </row>
        <row r="267">
          <cell r="A267">
            <v>131927</v>
          </cell>
          <cell r="B267" t="str">
            <v>RECLAMACIONES FOSYGA – ECAT: P.R</v>
          </cell>
          <cell r="C267">
            <v>-102170127</v>
          </cell>
          <cell r="D267">
            <v>286479335</v>
          </cell>
          <cell r="E267">
            <v>184309208</v>
          </cell>
          <cell r="F267">
            <v>0</v>
          </cell>
          <cell r="H267">
            <v>13840801</v>
          </cell>
          <cell r="I267" t="str">
            <v>CUOTAS PARTES DE PENSIONES</v>
          </cell>
          <cell r="J267">
            <v>927846404</v>
          </cell>
          <cell r="K267">
            <v>36951820</v>
          </cell>
          <cell r="L267">
            <v>76477695</v>
          </cell>
          <cell r="M267">
            <v>888320529</v>
          </cell>
        </row>
        <row r="268">
          <cell r="A268">
            <v>13192701</v>
          </cell>
          <cell r="B268" t="str">
            <v>RECLAMACIONES FOSYGA – ECAT: P.R</v>
          </cell>
          <cell r="C268">
            <v>-102170127</v>
          </cell>
          <cell r="D268">
            <v>286479335</v>
          </cell>
          <cell r="E268">
            <v>184309208</v>
          </cell>
          <cell r="F268">
            <v>0</v>
          </cell>
          <cell r="H268">
            <v>1384080101</v>
          </cell>
          <cell r="I268" t="str">
            <v>CUOTAS PARTES DE PENSIONES</v>
          </cell>
          <cell r="J268">
            <v>927846404</v>
          </cell>
          <cell r="K268">
            <v>36951820</v>
          </cell>
          <cell r="L268">
            <v>76477695</v>
          </cell>
          <cell r="M268">
            <v>888320529</v>
          </cell>
        </row>
        <row r="269">
          <cell r="A269">
            <v>1319270101</v>
          </cell>
          <cell r="B269" t="str">
            <v>RECLAMACIONES FOSYGA – ECAT: P.R</v>
          </cell>
          <cell r="C269">
            <v>1833637140</v>
          </cell>
          <cell r="D269">
            <v>234940467</v>
          </cell>
          <cell r="E269">
            <v>184309208</v>
          </cell>
          <cell r="F269">
            <v>1884268399</v>
          </cell>
          <cell r="H269">
            <v>138439</v>
          </cell>
          <cell r="I269" t="str">
            <v>ARRENDAMIENTOS</v>
          </cell>
          <cell r="J269">
            <v>137897767</v>
          </cell>
          <cell r="K269">
            <v>224619085</v>
          </cell>
          <cell r="L269">
            <v>252585692</v>
          </cell>
          <cell r="M269">
            <v>109931160</v>
          </cell>
        </row>
        <row r="270">
          <cell r="A270">
            <v>1319270175</v>
          </cell>
          <cell r="B270" t="str">
            <v>RECLAMACIONES FOSYGA - ECAT</v>
          </cell>
          <cell r="C270">
            <v>-1935807267</v>
          </cell>
          <cell r="D270">
            <v>51538868</v>
          </cell>
          <cell r="E270">
            <v>0</v>
          </cell>
          <cell r="F270">
            <v>-1884268399</v>
          </cell>
          <cell r="H270">
            <v>13843901</v>
          </cell>
          <cell r="I270" t="str">
            <v>ARRENDAMIENTOS</v>
          </cell>
          <cell r="J270">
            <v>137897767</v>
          </cell>
          <cell r="K270">
            <v>224619085</v>
          </cell>
          <cell r="L270">
            <v>252585692</v>
          </cell>
          <cell r="M270">
            <v>109931160</v>
          </cell>
        </row>
        <row r="271">
          <cell r="A271">
            <v>131928</v>
          </cell>
          <cell r="B271" t="str">
            <v>RECLAMACIONES FOSYGA – ECAT: R</v>
          </cell>
          <cell r="C271">
            <v>339134687</v>
          </cell>
          <cell r="D271">
            <v>177347240</v>
          </cell>
          <cell r="E271">
            <v>516481927</v>
          </cell>
          <cell r="F271">
            <v>0</v>
          </cell>
          <cell r="H271">
            <v>1384390101</v>
          </cell>
          <cell r="I271" t="str">
            <v>ARRENDAMIENTO DE LOCALES</v>
          </cell>
          <cell r="J271">
            <v>120842287</v>
          </cell>
          <cell r="K271">
            <v>207507460</v>
          </cell>
          <cell r="L271">
            <v>231680942</v>
          </cell>
          <cell r="M271">
            <v>96668805</v>
          </cell>
        </row>
        <row r="272">
          <cell r="A272">
            <v>13192801</v>
          </cell>
          <cell r="B272" t="str">
            <v>RECLAMACIONES FOSYGA – ECAT: R</v>
          </cell>
          <cell r="C272">
            <v>339134687</v>
          </cell>
          <cell r="D272">
            <v>177347240</v>
          </cell>
          <cell r="E272">
            <v>516481927</v>
          </cell>
          <cell r="F272">
            <v>0</v>
          </cell>
          <cell r="H272">
            <v>1384390102</v>
          </cell>
          <cell r="I272" t="str">
            <v>ARRENDAMIENTO AUDITORIO DE LA SALUD</v>
          </cell>
          <cell r="J272">
            <v>17055480</v>
          </cell>
          <cell r="K272">
            <v>17111625</v>
          </cell>
          <cell r="L272">
            <v>20904750</v>
          </cell>
          <cell r="M272">
            <v>13262355</v>
          </cell>
        </row>
        <row r="273">
          <cell r="A273">
            <v>1319280101</v>
          </cell>
          <cell r="B273" t="str">
            <v>RECLAMACIONES FOSYGA – ECAT: R</v>
          </cell>
          <cell r="C273">
            <v>6270297866</v>
          </cell>
          <cell r="D273">
            <v>177347240</v>
          </cell>
          <cell r="E273">
            <v>0</v>
          </cell>
          <cell r="F273">
            <v>6447645106</v>
          </cell>
          <cell r="H273">
            <v>138490</v>
          </cell>
          <cell r="I273" t="str">
            <v>OTROS DEUDORES</v>
          </cell>
          <cell r="J273">
            <v>5882042980</v>
          </cell>
          <cell r="K273">
            <v>15498430889</v>
          </cell>
          <cell r="L273">
            <v>10380292037</v>
          </cell>
          <cell r="M273">
            <v>11000181832</v>
          </cell>
        </row>
        <row r="274">
          <cell r="A274">
            <v>1319280175</v>
          </cell>
          <cell r="B274" t="str">
            <v>RECLAMACIONES FOSYGA - ECAT</v>
          </cell>
          <cell r="C274">
            <v>-5931163179</v>
          </cell>
          <cell r="D274">
            <v>0</v>
          </cell>
          <cell r="E274">
            <v>516481927</v>
          </cell>
          <cell r="F274">
            <v>-6447645106</v>
          </cell>
          <cell r="H274">
            <v>13849001</v>
          </cell>
          <cell r="I274" t="str">
            <v>OTROS DEUDORES</v>
          </cell>
          <cell r="J274">
            <v>91630666</v>
          </cell>
          <cell r="K274">
            <v>66815764</v>
          </cell>
          <cell r="L274">
            <v>82730073</v>
          </cell>
          <cell r="M274">
            <v>75716357</v>
          </cell>
        </row>
        <row r="275">
          <cell r="A275">
            <v>131990</v>
          </cell>
          <cell r="B275" t="str">
            <v>EMPRESAS PRIVADAS</v>
          </cell>
          <cell r="C275">
            <v>951695445</v>
          </cell>
          <cell r="D275">
            <v>648049450</v>
          </cell>
          <cell r="E275">
            <v>57701837</v>
          </cell>
          <cell r="F275">
            <v>1542043058</v>
          </cell>
          <cell r="H275">
            <v>1384900102</v>
          </cell>
          <cell r="I275" t="str">
            <v>OTROS DEUDORES</v>
          </cell>
          <cell r="J275">
            <v>23075637</v>
          </cell>
          <cell r="K275">
            <v>20250000</v>
          </cell>
          <cell r="L275">
            <v>40500000</v>
          </cell>
          <cell r="M275">
            <v>2825637</v>
          </cell>
        </row>
        <row r="276">
          <cell r="A276">
            <v>13199001</v>
          </cell>
          <cell r="B276" t="str">
            <v>EMPRESAS PRIVADAS</v>
          </cell>
          <cell r="C276">
            <v>951695445</v>
          </cell>
          <cell r="D276">
            <v>648049450</v>
          </cell>
          <cell r="E276">
            <v>57701837</v>
          </cell>
          <cell r="F276">
            <v>1542043058</v>
          </cell>
          <cell r="H276">
            <v>1384900103</v>
          </cell>
          <cell r="I276" t="str">
            <v>POR PRESTAMOS Y DEVOLUCIONES</v>
          </cell>
          <cell r="J276">
            <v>68555029</v>
          </cell>
          <cell r="K276">
            <v>46565764</v>
          </cell>
          <cell r="L276">
            <v>42230073</v>
          </cell>
          <cell r="M276">
            <v>72890720</v>
          </cell>
        </row>
        <row r="277">
          <cell r="A277">
            <v>1319900101</v>
          </cell>
          <cell r="B277" t="str">
            <v>EMPRESAS PRIVADAS</v>
          </cell>
          <cell r="C277">
            <v>106443298</v>
          </cell>
          <cell r="D277">
            <v>0</v>
          </cell>
          <cell r="E277">
            <v>0</v>
          </cell>
          <cell r="F277">
            <v>106443298</v>
          </cell>
          <cell r="H277">
            <v>13849002</v>
          </cell>
          <cell r="I277" t="str">
            <v>REMANENTE SITUADO FISCAL</v>
          </cell>
          <cell r="J277">
            <v>721234042</v>
          </cell>
          <cell r="K277">
            <v>0</v>
          </cell>
          <cell r="L277">
            <v>0</v>
          </cell>
          <cell r="M277">
            <v>721234042</v>
          </cell>
        </row>
        <row r="278">
          <cell r="A278">
            <v>1319900102</v>
          </cell>
          <cell r="B278" t="str">
            <v>VENTAS BANCO SANGRE</v>
          </cell>
          <cell r="C278">
            <v>163074128</v>
          </cell>
          <cell r="D278">
            <v>55079848</v>
          </cell>
          <cell r="E278">
            <v>57701837</v>
          </cell>
          <cell r="F278">
            <v>160452139</v>
          </cell>
          <cell r="H278">
            <v>1384900213</v>
          </cell>
          <cell r="I278" t="str">
            <v>REMANENTE SITUADO FISCAL 2013</v>
          </cell>
          <cell r="J278">
            <v>4837</v>
          </cell>
          <cell r="K278">
            <v>0</v>
          </cell>
          <cell r="L278">
            <v>0</v>
          </cell>
          <cell r="M278">
            <v>4837</v>
          </cell>
        </row>
        <row r="279">
          <cell r="A279">
            <v>1319900180</v>
          </cell>
          <cell r="B279" t="str">
            <v>EMPRESAS PRIVADAS</v>
          </cell>
          <cell r="C279">
            <v>682178019</v>
          </cell>
          <cell r="D279">
            <v>592969602</v>
          </cell>
          <cell r="E279">
            <v>0</v>
          </cell>
          <cell r="F279">
            <v>1275147621</v>
          </cell>
          <cell r="H279">
            <v>1384900216</v>
          </cell>
          <cell r="I279" t="str">
            <v>REMANENTE SITUADO FISCAL 2016</v>
          </cell>
          <cell r="J279">
            <v>721229205</v>
          </cell>
          <cell r="K279">
            <v>0</v>
          </cell>
          <cell r="L279">
            <v>0</v>
          </cell>
          <cell r="M279">
            <v>721229205</v>
          </cell>
        </row>
        <row r="280">
          <cell r="A280">
            <v>1384</v>
          </cell>
          <cell r="B280" t="str">
            <v>OTROS DEUDORES</v>
          </cell>
          <cell r="C280">
            <v>12196148052</v>
          </cell>
          <cell r="D280">
            <v>24886807429</v>
          </cell>
          <cell r="E280">
            <v>17114403276</v>
          </cell>
          <cell r="F280">
            <v>19968552205</v>
          </cell>
          <cell r="H280">
            <v>13849003</v>
          </cell>
          <cell r="I280" t="str">
            <v>INCAPACIDADES POR COBRAR EPS y ARL</v>
          </cell>
          <cell r="J280">
            <v>485311000</v>
          </cell>
          <cell r="K280">
            <v>146739589</v>
          </cell>
          <cell r="L280">
            <v>143078746</v>
          </cell>
          <cell r="M280">
            <v>488971843</v>
          </cell>
        </row>
        <row r="281">
          <cell r="A281">
            <v>138408</v>
          </cell>
          <cell r="B281" t="str">
            <v>CUOTAS PARTES DE PENSIONES</v>
          </cell>
          <cell r="C281">
            <v>960141523</v>
          </cell>
          <cell r="D281">
            <v>39162029</v>
          </cell>
          <cell r="E281">
            <v>41327157</v>
          </cell>
          <cell r="F281">
            <v>957976395</v>
          </cell>
          <cell r="H281">
            <v>1384900301</v>
          </cell>
          <cell r="I281" t="str">
            <v>INCAPACIDADES POR COBRAR A E.P.S Y</v>
          </cell>
          <cell r="J281">
            <v>485311000</v>
          </cell>
          <cell r="K281">
            <v>146739589</v>
          </cell>
          <cell r="L281">
            <v>143078746</v>
          </cell>
          <cell r="M281">
            <v>488971843</v>
          </cell>
        </row>
        <row r="282">
          <cell r="A282">
            <v>13840801</v>
          </cell>
          <cell r="B282" t="str">
            <v>CUOTAS PARTES DE PENSIONES</v>
          </cell>
          <cell r="C282">
            <v>960141523</v>
          </cell>
          <cell r="D282">
            <v>39162029</v>
          </cell>
          <cell r="E282">
            <v>41327157</v>
          </cell>
          <cell r="F282">
            <v>957976395</v>
          </cell>
          <cell r="H282">
            <v>13849004</v>
          </cell>
          <cell r="I282" t="str">
            <v>PACIENTES ACTIVOS</v>
          </cell>
          <cell r="J282">
            <v>9897730499</v>
          </cell>
          <cell r="K282">
            <v>9903262467</v>
          </cell>
          <cell r="L282">
            <v>9897730499</v>
          </cell>
          <cell r="M282">
            <v>9903262467</v>
          </cell>
        </row>
        <row r="283">
          <cell r="A283">
            <v>1384080101</v>
          </cell>
          <cell r="B283" t="str">
            <v>CUOTAS PARTES DE PENSIONES</v>
          </cell>
          <cell r="C283">
            <v>960141523</v>
          </cell>
          <cell r="D283">
            <v>39162029</v>
          </cell>
          <cell r="E283">
            <v>41327157</v>
          </cell>
          <cell r="F283">
            <v>957976395</v>
          </cell>
          <cell r="H283">
            <v>1384900401</v>
          </cell>
          <cell r="I283" t="str">
            <v>PACIENTES ACTIVOS</v>
          </cell>
          <cell r="J283">
            <v>9897730499</v>
          </cell>
          <cell r="K283">
            <v>9903262467</v>
          </cell>
          <cell r="L283">
            <v>9897730499</v>
          </cell>
          <cell r="M283">
            <v>9903262467</v>
          </cell>
        </row>
        <row r="284">
          <cell r="A284">
            <v>138439</v>
          </cell>
          <cell r="B284" t="str">
            <v>ARRENDAMIENTOS</v>
          </cell>
          <cell r="C284">
            <v>87942754</v>
          </cell>
          <cell r="D284">
            <v>147624811</v>
          </cell>
          <cell r="E284">
            <v>110059085</v>
          </cell>
          <cell r="F284">
            <v>125508480</v>
          </cell>
          <cell r="H284">
            <v>13849010</v>
          </cell>
          <cell r="I284" t="str">
            <v>CUSTODIO FONDO FIJO SUMINISTROS</v>
          </cell>
          <cell r="J284">
            <v>1398542</v>
          </cell>
          <cell r="K284">
            <v>1855869</v>
          </cell>
          <cell r="L284">
            <v>0</v>
          </cell>
          <cell r="M284">
            <v>3254411</v>
          </cell>
        </row>
        <row r="285">
          <cell r="A285">
            <v>13843901</v>
          </cell>
          <cell r="B285" t="str">
            <v>ARRENDAMIENTOS</v>
          </cell>
          <cell r="C285">
            <v>87942754</v>
          </cell>
          <cell r="D285">
            <v>147624811</v>
          </cell>
          <cell r="E285">
            <v>110059085</v>
          </cell>
          <cell r="F285">
            <v>125508480</v>
          </cell>
          <cell r="H285">
            <v>1384901011</v>
          </cell>
          <cell r="I285" t="str">
            <v>CUSTODIO FONDO FIJO SUMINISTROS</v>
          </cell>
          <cell r="J285">
            <v>1398542</v>
          </cell>
          <cell r="K285">
            <v>1855869</v>
          </cell>
          <cell r="L285">
            <v>0</v>
          </cell>
          <cell r="M285">
            <v>3254411</v>
          </cell>
        </row>
        <row r="286">
          <cell r="A286">
            <v>1384390101</v>
          </cell>
          <cell r="B286" t="str">
            <v>ARRENDAMIENTO DE LOCALES</v>
          </cell>
          <cell r="C286">
            <v>84640430</v>
          </cell>
          <cell r="D286">
            <v>145808395</v>
          </cell>
          <cell r="E286">
            <v>108242669</v>
          </cell>
          <cell r="F286">
            <v>122206156</v>
          </cell>
          <cell r="H286">
            <v>13849050</v>
          </cell>
          <cell r="I286" t="str">
            <v>OTROS DEUDORES</v>
          </cell>
          <cell r="J286">
            <v>-5315261769</v>
          </cell>
          <cell r="K286">
            <v>5379757200</v>
          </cell>
          <cell r="L286">
            <v>256752719</v>
          </cell>
          <cell r="M286">
            <v>-192257288</v>
          </cell>
        </row>
        <row r="287">
          <cell r="A287">
            <v>1384390102</v>
          </cell>
          <cell r="B287" t="str">
            <v>ARRENDAMIENTO AUDITORIO DE LA SALUD</v>
          </cell>
          <cell r="C287">
            <v>3302324</v>
          </cell>
          <cell r="D287">
            <v>1816416</v>
          </cell>
          <cell r="E287">
            <v>1816416</v>
          </cell>
          <cell r="F287">
            <v>3302324</v>
          </cell>
          <cell r="H287">
            <v>1384905020</v>
          </cell>
          <cell r="I287" t="str">
            <v>OTROS DEUDORES</v>
          </cell>
          <cell r="J287">
            <v>109431785</v>
          </cell>
          <cell r="K287">
            <v>284834666</v>
          </cell>
          <cell r="L287">
            <v>256752719</v>
          </cell>
          <cell r="M287">
            <v>137513732</v>
          </cell>
        </row>
        <row r="288">
          <cell r="A288">
            <v>138490</v>
          </cell>
          <cell r="B288" t="str">
            <v>OTROS DEUDORES</v>
          </cell>
          <cell r="C288">
            <v>11148063775</v>
          </cell>
          <cell r="D288">
            <v>24700020589</v>
          </cell>
          <cell r="E288">
            <v>16963017034</v>
          </cell>
          <cell r="F288">
            <v>18885067330</v>
          </cell>
          <cell r="H288">
            <v>1384905030</v>
          </cell>
          <cell r="I288" t="str">
            <v>OTROS DEUDORES</v>
          </cell>
          <cell r="J288">
            <v>0</v>
          </cell>
          <cell r="K288">
            <v>461415</v>
          </cell>
          <cell r="L288">
            <v>0</v>
          </cell>
          <cell r="M288">
            <v>461415</v>
          </cell>
        </row>
        <row r="289">
          <cell r="A289">
            <v>13849001</v>
          </cell>
          <cell r="B289" t="str">
            <v>OTROS DEUDORES</v>
          </cell>
          <cell r="C289">
            <v>2124341421</v>
          </cell>
          <cell r="D289">
            <v>37592541</v>
          </cell>
          <cell r="E289">
            <v>2076054226</v>
          </cell>
          <cell r="F289">
            <v>85879736</v>
          </cell>
          <cell r="H289">
            <v>1384905040</v>
          </cell>
          <cell r="I289" t="str">
            <v>CARNETIZACION</v>
          </cell>
          <cell r="J289">
            <v>5917721</v>
          </cell>
          <cell r="K289">
            <v>0</v>
          </cell>
          <cell r="L289">
            <v>0</v>
          </cell>
          <cell r="M289">
            <v>5917721</v>
          </cell>
        </row>
        <row r="290">
          <cell r="A290">
            <v>1384900102</v>
          </cell>
          <cell r="B290" t="str">
            <v>OTROS DEUDORES</v>
          </cell>
          <cell r="C290">
            <v>14803666</v>
          </cell>
          <cell r="D290">
            <v>75</v>
          </cell>
          <cell r="E290">
            <v>0</v>
          </cell>
          <cell r="F290">
            <v>14803741</v>
          </cell>
          <cell r="H290">
            <v>1384905050</v>
          </cell>
          <cell r="I290" t="str">
            <v>OTROS DEUDORES</v>
          </cell>
          <cell r="J290">
            <v>-5430611275</v>
          </cell>
          <cell r="K290">
            <v>5094461119</v>
          </cell>
          <cell r="L290">
            <v>0</v>
          </cell>
          <cell r="M290">
            <v>-336150156</v>
          </cell>
        </row>
        <row r="291">
          <cell r="A291">
            <v>1384900103</v>
          </cell>
          <cell r="B291" t="str">
            <v>POR PRESTAMOS Y DEVOLUCIONES</v>
          </cell>
          <cell r="C291">
            <v>2109537755</v>
          </cell>
          <cell r="D291">
            <v>37592466</v>
          </cell>
          <cell r="E291">
            <v>2076054226</v>
          </cell>
          <cell r="F291">
            <v>71075995</v>
          </cell>
          <cell r="H291">
            <v>1385</v>
          </cell>
          <cell r="I291" t="str">
            <v>CUENTAS POR COBRAR DIFICIL RECAUDO</v>
          </cell>
          <cell r="J291">
            <v>233222865181</v>
          </cell>
          <cell r="K291">
            <v>9120361837</v>
          </cell>
          <cell r="L291">
            <v>8309588132</v>
          </cell>
          <cell r="M291">
            <v>234033638886</v>
          </cell>
        </row>
        <row r="292">
          <cell r="A292">
            <v>13849002</v>
          </cell>
          <cell r="B292" t="str">
            <v>REMANENTE SITUADO FISCAL</v>
          </cell>
          <cell r="C292">
            <v>721234042</v>
          </cell>
          <cell r="D292">
            <v>0</v>
          </cell>
          <cell r="E292">
            <v>0</v>
          </cell>
          <cell r="F292">
            <v>721234042</v>
          </cell>
          <cell r="H292">
            <v>138509</v>
          </cell>
          <cell r="I292" t="str">
            <v>PRESTACION DE SERVICIOS DE SALUD</v>
          </cell>
          <cell r="J292">
            <v>233222865181</v>
          </cell>
          <cell r="K292">
            <v>9120361837</v>
          </cell>
          <cell r="L292">
            <v>8309588132</v>
          </cell>
          <cell r="M292">
            <v>234033638886</v>
          </cell>
        </row>
        <row r="293">
          <cell r="A293">
            <v>1384900213</v>
          </cell>
          <cell r="B293" t="str">
            <v>REMANENTE SITUADO FISCAL 2013</v>
          </cell>
          <cell r="C293">
            <v>4837</v>
          </cell>
          <cell r="D293">
            <v>0</v>
          </cell>
          <cell r="E293">
            <v>0</v>
          </cell>
          <cell r="F293">
            <v>4837</v>
          </cell>
          <cell r="H293">
            <v>13850901</v>
          </cell>
          <cell r="I293" t="str">
            <v>PRESTACION DE SERVICIOS DE SALUD</v>
          </cell>
          <cell r="J293">
            <v>233222865181</v>
          </cell>
          <cell r="K293">
            <v>9120361837</v>
          </cell>
          <cell r="L293">
            <v>8309588132</v>
          </cell>
          <cell r="M293">
            <v>234033638886</v>
          </cell>
        </row>
        <row r="294">
          <cell r="A294">
            <v>1384900216</v>
          </cell>
          <cell r="B294" t="str">
            <v>REMANENTE SITUADO FISCAL 2016</v>
          </cell>
          <cell r="C294">
            <v>721229205</v>
          </cell>
          <cell r="D294">
            <v>0</v>
          </cell>
          <cell r="E294">
            <v>0</v>
          </cell>
          <cell r="F294">
            <v>721229205</v>
          </cell>
          <cell r="H294">
            <v>1385090161</v>
          </cell>
          <cell r="I294" t="str">
            <v>PLAN OBLIGATORIO DE SALUD POS - EPS</v>
          </cell>
          <cell r="J294">
            <v>50304031848</v>
          </cell>
          <cell r="K294">
            <v>0</v>
          </cell>
          <cell r="L294">
            <v>1756355033</v>
          </cell>
          <cell r="M294">
            <v>48547676815</v>
          </cell>
        </row>
        <row r="295">
          <cell r="A295">
            <v>13849003</v>
          </cell>
          <cell r="B295" t="str">
            <v>INCAPACIDADES POR COBRAR EPS y ARL</v>
          </cell>
          <cell r="C295">
            <v>597929989</v>
          </cell>
          <cell r="D295">
            <v>168144985</v>
          </cell>
          <cell r="E295">
            <v>160752635</v>
          </cell>
          <cell r="F295">
            <v>605322339</v>
          </cell>
          <cell r="H295">
            <v>1385090163</v>
          </cell>
          <cell r="I295" t="str">
            <v>PLAN SUBSIDIADO DE SALUD POSS - ARS</v>
          </cell>
          <cell r="J295">
            <v>146869441988</v>
          </cell>
          <cell r="K295">
            <v>3105777942</v>
          </cell>
          <cell r="L295">
            <v>0</v>
          </cell>
          <cell r="M295">
            <v>149975219930</v>
          </cell>
        </row>
        <row r="296">
          <cell r="A296">
            <v>1384900301</v>
          </cell>
          <cell r="B296" t="str">
            <v>INCAPACIDADES POR COBRAR A E.P.S Y</v>
          </cell>
          <cell r="C296">
            <v>597929989</v>
          </cell>
          <cell r="D296">
            <v>168144985</v>
          </cell>
          <cell r="E296">
            <v>160752635</v>
          </cell>
          <cell r="F296">
            <v>605322339</v>
          </cell>
          <cell r="H296">
            <v>1385090164</v>
          </cell>
          <cell r="I296" t="str">
            <v>IPS PRIVADAS</v>
          </cell>
          <cell r="J296">
            <v>3010598375</v>
          </cell>
          <cell r="K296">
            <v>0</v>
          </cell>
          <cell r="L296">
            <v>1091875306</v>
          </cell>
          <cell r="M296">
            <v>1918723069</v>
          </cell>
        </row>
        <row r="297">
          <cell r="A297">
            <v>13849004</v>
          </cell>
          <cell r="B297" t="str">
            <v>PACIENTES ACTIVOS</v>
          </cell>
          <cell r="C297">
            <v>14723303470</v>
          </cell>
          <cell r="D297">
            <v>17547835341</v>
          </cell>
          <cell r="E297">
            <v>14723303470</v>
          </cell>
          <cell r="F297">
            <v>17547835341</v>
          </cell>
          <cell r="H297">
            <v>1385090165</v>
          </cell>
          <cell r="I297" t="str">
            <v>EMPRESAS DE MEDICINA PREPAGADA - EM</v>
          </cell>
          <cell r="J297">
            <v>28178319</v>
          </cell>
          <cell r="K297">
            <v>16068</v>
          </cell>
          <cell r="L297">
            <v>0</v>
          </cell>
          <cell r="M297">
            <v>28194387</v>
          </cell>
        </row>
        <row r="298">
          <cell r="A298">
            <v>1384900401</v>
          </cell>
          <cell r="B298" t="str">
            <v>PACIENTES ACTIVOS</v>
          </cell>
          <cell r="C298">
            <v>14723303470</v>
          </cell>
          <cell r="D298">
            <v>17547835341</v>
          </cell>
          <cell r="E298">
            <v>14723303470</v>
          </cell>
          <cell r="F298">
            <v>17547835341</v>
          </cell>
          <cell r="H298">
            <v>1385090166</v>
          </cell>
          <cell r="I298" t="str">
            <v>POLIZAS DE SALUD - CIAS ASEGURADORA</v>
          </cell>
          <cell r="J298">
            <v>102610736</v>
          </cell>
          <cell r="K298">
            <v>13672665</v>
          </cell>
          <cell r="L298">
            <v>0</v>
          </cell>
          <cell r="M298">
            <v>116283401</v>
          </cell>
        </row>
        <row r="299">
          <cell r="A299">
            <v>13849010</v>
          </cell>
          <cell r="B299" t="str">
            <v>CUSTODIO FONDO FIJO SUMINISTROS</v>
          </cell>
          <cell r="C299">
            <v>15</v>
          </cell>
          <cell r="D299">
            <v>2676303</v>
          </cell>
          <cell r="E299">
            <v>2676303</v>
          </cell>
          <cell r="F299">
            <v>15</v>
          </cell>
          <cell r="H299">
            <v>1385090167</v>
          </cell>
          <cell r="I299" t="str">
            <v>PARTICULARES</v>
          </cell>
          <cell r="J299">
            <v>2657412471</v>
          </cell>
          <cell r="K299">
            <v>421909762</v>
          </cell>
          <cell r="L299">
            <v>0</v>
          </cell>
          <cell r="M299">
            <v>3079322233</v>
          </cell>
        </row>
        <row r="300">
          <cell r="A300">
            <v>1384901011</v>
          </cell>
          <cell r="B300" t="str">
            <v>CUSTODIO FONDO FIJO SUMINISTROS</v>
          </cell>
          <cell r="C300">
            <v>15</v>
          </cell>
          <cell r="D300">
            <v>2676303</v>
          </cell>
          <cell r="E300">
            <v>2676303</v>
          </cell>
          <cell r="F300">
            <v>15</v>
          </cell>
          <cell r="H300">
            <v>1385090169</v>
          </cell>
          <cell r="I300" t="str">
            <v>IPS PUBLICAS</v>
          </cell>
          <cell r="J300">
            <v>54948637</v>
          </cell>
          <cell r="K300">
            <v>2425829</v>
          </cell>
          <cell r="L300">
            <v>0</v>
          </cell>
          <cell r="M300">
            <v>57374466</v>
          </cell>
        </row>
        <row r="301">
          <cell r="A301">
            <v>13849050</v>
          </cell>
          <cell r="B301" t="str">
            <v>OTROS DEUDORES</v>
          </cell>
          <cell r="C301">
            <v>-7018745162</v>
          </cell>
          <cell r="D301">
            <v>6943771419</v>
          </cell>
          <cell r="E301">
            <v>230400</v>
          </cell>
          <cell r="F301">
            <v>-75204143</v>
          </cell>
          <cell r="H301">
            <v>1385090170</v>
          </cell>
          <cell r="I301" t="str">
            <v>ENTIDADES CON REGIMEN ESPECIAL</v>
          </cell>
          <cell r="J301">
            <v>55671363</v>
          </cell>
          <cell r="K301">
            <v>139722398</v>
          </cell>
          <cell r="L301">
            <v>0</v>
          </cell>
          <cell r="M301">
            <v>195393761</v>
          </cell>
        </row>
        <row r="302">
          <cell r="A302">
            <v>1384905020</v>
          </cell>
          <cell r="B302" t="str">
            <v>OTROS DEUDORES</v>
          </cell>
          <cell r="C302">
            <v>30353204</v>
          </cell>
          <cell r="D302">
            <v>119466</v>
          </cell>
          <cell r="E302">
            <v>230400</v>
          </cell>
          <cell r="F302">
            <v>30242270</v>
          </cell>
          <cell r="H302">
            <v>1385090171</v>
          </cell>
          <cell r="I302" t="str">
            <v>ATENCION CON CARGO AL SUBSIDIO DE L</v>
          </cell>
          <cell r="J302">
            <v>17757037000</v>
          </cell>
          <cell r="K302">
            <v>328824187</v>
          </cell>
          <cell r="L302">
            <v>0</v>
          </cell>
          <cell r="M302">
            <v>18085861187</v>
          </cell>
        </row>
        <row r="303">
          <cell r="A303">
            <v>1384905040</v>
          </cell>
          <cell r="B303" t="str">
            <v>CARNETIZACION</v>
          </cell>
          <cell r="C303">
            <v>5917721</v>
          </cell>
          <cell r="D303">
            <v>0</v>
          </cell>
          <cell r="E303">
            <v>0</v>
          </cell>
          <cell r="F303">
            <v>5917721</v>
          </cell>
          <cell r="H303">
            <v>1385090172</v>
          </cell>
          <cell r="I303" t="str">
            <v>RIESGOS PROFESIONALES - ARP</v>
          </cell>
          <cell r="J303">
            <v>299211537</v>
          </cell>
          <cell r="K303">
            <v>0</v>
          </cell>
          <cell r="L303">
            <v>12116873</v>
          </cell>
          <cell r="M303">
            <v>287094664</v>
          </cell>
        </row>
        <row r="304">
          <cell r="A304">
            <v>1384905050</v>
          </cell>
          <cell r="B304" t="str">
            <v>OTROS DEUDORES</v>
          </cell>
          <cell r="C304">
            <v>-7055016087</v>
          </cell>
          <cell r="D304">
            <v>6943651953</v>
          </cell>
          <cell r="E304">
            <v>0</v>
          </cell>
          <cell r="F304">
            <v>-111364134</v>
          </cell>
          <cell r="H304">
            <v>1385090174</v>
          </cell>
          <cell r="I304" t="str">
            <v>ATENCION ACCIDENTES DE TTO SOAT - C</v>
          </cell>
          <cell r="J304">
            <v>6282887788</v>
          </cell>
          <cell r="K304">
            <v>5108012986</v>
          </cell>
          <cell r="L304">
            <v>0</v>
          </cell>
          <cell r="M304">
            <v>11390900774</v>
          </cell>
        </row>
        <row r="305">
          <cell r="A305">
            <v>1385</v>
          </cell>
          <cell r="B305" t="str">
            <v>CUENTAS POR COBRAR DIFICIL RECAUDO</v>
          </cell>
          <cell r="C305">
            <v>154260378003</v>
          </cell>
          <cell r="D305">
            <v>5927178398</v>
          </cell>
          <cell r="E305">
            <v>50124906955</v>
          </cell>
          <cell r="F305">
            <v>110062649446</v>
          </cell>
          <cell r="H305">
            <v>1385090190</v>
          </cell>
          <cell r="I305" t="str">
            <v>OTROS SERVICIOS DIFERENTES A SALUD</v>
          </cell>
          <cell r="J305">
            <v>5800835119</v>
          </cell>
          <cell r="K305">
            <v>0</v>
          </cell>
          <cell r="L305">
            <v>5449240920</v>
          </cell>
          <cell r="M305">
            <v>351594199</v>
          </cell>
        </row>
        <row r="306">
          <cell r="A306">
            <v>138509</v>
          </cell>
          <cell r="B306" t="str">
            <v>PRESTACION DE SERVICIOS DE SALUD</v>
          </cell>
          <cell r="C306">
            <v>154260378003</v>
          </cell>
          <cell r="D306">
            <v>5927178398</v>
          </cell>
          <cell r="E306">
            <v>50124906955</v>
          </cell>
          <cell r="F306">
            <v>110062649446</v>
          </cell>
          <cell r="H306">
            <v>1386</v>
          </cell>
          <cell r="I306" t="str">
            <v>DETERIORO ACUMULADO DE CXC (CR)</v>
          </cell>
          <cell r="J306">
            <v>-107125065522</v>
          </cell>
          <cell r="K306">
            <v>12974017607</v>
          </cell>
          <cell r="L306">
            <v>0</v>
          </cell>
          <cell r="M306">
            <v>-94151047915</v>
          </cell>
        </row>
        <row r="307">
          <cell r="A307">
            <v>13850901</v>
          </cell>
          <cell r="B307" t="str">
            <v>PRESTACION DE SERVICIOS DE SALUD</v>
          </cell>
          <cell r="C307">
            <v>154260378003</v>
          </cell>
          <cell r="D307">
            <v>5927178398</v>
          </cell>
          <cell r="E307">
            <v>50124906955</v>
          </cell>
          <cell r="F307">
            <v>110062649446</v>
          </cell>
          <cell r="H307">
            <v>138601</v>
          </cell>
          <cell r="I307" t="str">
            <v>VENTA DE BIENES</v>
          </cell>
          <cell r="J307">
            <v>-5168593</v>
          </cell>
          <cell r="K307">
            <v>0</v>
          </cell>
          <cell r="L307">
            <v>0</v>
          </cell>
          <cell r="M307">
            <v>-5168593</v>
          </cell>
        </row>
        <row r="308">
          <cell r="A308">
            <v>1385090161</v>
          </cell>
          <cell r="B308" t="str">
            <v>PLAN OBLIGATORIO DE SALUD POS - EPS</v>
          </cell>
          <cell r="C308">
            <v>33543627984</v>
          </cell>
          <cell r="D308">
            <v>0</v>
          </cell>
          <cell r="E308">
            <v>431904079</v>
          </cell>
          <cell r="F308">
            <v>33111723905</v>
          </cell>
          <cell r="H308">
            <v>13860101</v>
          </cell>
          <cell r="I308" t="str">
            <v>VENTA DE BIENES</v>
          </cell>
          <cell r="J308">
            <v>-5168593</v>
          </cell>
          <cell r="K308">
            <v>0</v>
          </cell>
          <cell r="L308">
            <v>0</v>
          </cell>
          <cell r="M308">
            <v>-5168593</v>
          </cell>
        </row>
        <row r="309">
          <cell r="A309">
            <v>1385090163</v>
          </cell>
          <cell r="B309" t="str">
            <v>PLAN SUBSIDIADO DE SALUD POSS - ARS</v>
          </cell>
          <cell r="C309">
            <v>97175288511</v>
          </cell>
          <cell r="D309">
            <v>0</v>
          </cell>
          <cell r="E309">
            <v>42008552378</v>
          </cell>
          <cell r="F309">
            <v>55166736133</v>
          </cell>
          <cell r="H309">
            <v>1386010101</v>
          </cell>
          <cell r="I309" t="str">
            <v>PROVISIÓN CUENTAS POR COBRAR VENTA</v>
          </cell>
          <cell r="J309">
            <v>-5168593</v>
          </cell>
          <cell r="K309">
            <v>0</v>
          </cell>
          <cell r="L309">
            <v>0</v>
          </cell>
          <cell r="M309">
            <v>-5168593</v>
          </cell>
        </row>
        <row r="310">
          <cell r="A310">
            <v>1385090164</v>
          </cell>
          <cell r="B310" t="str">
            <v>IPS PRIVADAS</v>
          </cell>
          <cell r="C310">
            <v>765223404</v>
          </cell>
          <cell r="D310">
            <v>20645272</v>
          </cell>
          <cell r="E310">
            <v>0</v>
          </cell>
          <cell r="F310">
            <v>785868676</v>
          </cell>
          <cell r="H310">
            <v>138609</v>
          </cell>
          <cell r="I310" t="str">
            <v>PRESTACION DE SERVICIOS DE SALUD</v>
          </cell>
          <cell r="J310">
            <v>-107119896929</v>
          </cell>
          <cell r="K310">
            <v>12974017607</v>
          </cell>
          <cell r="L310">
            <v>0</v>
          </cell>
          <cell r="M310">
            <v>-94145879322</v>
          </cell>
        </row>
        <row r="311">
          <cell r="A311">
            <v>1385090165</v>
          </cell>
          <cell r="B311" t="str">
            <v>EMPRESAS DE MEDICINA PREPAGADA - EM</v>
          </cell>
          <cell r="C311">
            <v>28962870</v>
          </cell>
          <cell r="D311">
            <v>28135</v>
          </cell>
          <cell r="E311">
            <v>0</v>
          </cell>
          <cell r="F311">
            <v>28991005</v>
          </cell>
          <cell r="H311">
            <v>13860901</v>
          </cell>
          <cell r="I311" t="str">
            <v>PRESTACION DE SERVICIOS DE SALUD</v>
          </cell>
          <cell r="J311">
            <v>-107119896929</v>
          </cell>
          <cell r="K311">
            <v>12974017607</v>
          </cell>
          <cell r="L311">
            <v>0</v>
          </cell>
          <cell r="M311">
            <v>-94145879322</v>
          </cell>
        </row>
        <row r="312">
          <cell r="A312">
            <v>1385090166</v>
          </cell>
          <cell r="B312" t="str">
            <v>POLIZAS DE SALUD - CIAS ASEGURADORA</v>
          </cell>
          <cell r="C312">
            <v>120304437</v>
          </cell>
          <cell r="D312">
            <v>0</v>
          </cell>
          <cell r="E312">
            <v>120304437</v>
          </cell>
          <cell r="F312">
            <v>0</v>
          </cell>
          <cell r="H312">
            <v>1386090101</v>
          </cell>
          <cell r="I312" t="str">
            <v>DETERIORO DEUDAS DIFICIL COBRO</v>
          </cell>
          <cell r="J312">
            <v>-107119896929</v>
          </cell>
          <cell r="K312">
            <v>12974017607</v>
          </cell>
          <cell r="L312">
            <v>0</v>
          </cell>
          <cell r="M312">
            <v>-94145879322</v>
          </cell>
        </row>
        <row r="313">
          <cell r="A313">
            <v>1385090167</v>
          </cell>
          <cell r="B313" t="str">
            <v>PARTICULARES</v>
          </cell>
          <cell r="C313">
            <v>4876743530</v>
          </cell>
          <cell r="D313">
            <v>230259214</v>
          </cell>
          <cell r="E313">
            <v>0</v>
          </cell>
          <cell r="F313">
            <v>5107002744</v>
          </cell>
          <cell r="H313">
            <v>14</v>
          </cell>
          <cell r="I313" t="str">
            <v>PRÉSTAMOS POR COBRAR</v>
          </cell>
          <cell r="J313">
            <v>1729361486</v>
          </cell>
          <cell r="K313">
            <v>24035876</v>
          </cell>
          <cell r="L313">
            <v>42980702</v>
          </cell>
          <cell r="M313">
            <v>1710416660</v>
          </cell>
        </row>
        <row r="314">
          <cell r="A314">
            <v>1385090169</v>
          </cell>
          <cell r="B314" t="str">
            <v>IPS PUBLICAS</v>
          </cell>
          <cell r="C314">
            <v>60000866</v>
          </cell>
          <cell r="D314">
            <v>4876830</v>
          </cell>
          <cell r="E314">
            <v>0</v>
          </cell>
          <cell r="F314">
            <v>64877696</v>
          </cell>
          <cell r="H314">
            <v>1409</v>
          </cell>
          <cell r="I314" t="str">
            <v>SERVICIOS DE SALUD</v>
          </cell>
          <cell r="J314">
            <v>10405894</v>
          </cell>
          <cell r="K314">
            <v>13150485</v>
          </cell>
          <cell r="L314">
            <v>23556379</v>
          </cell>
          <cell r="M314">
            <v>0</v>
          </cell>
        </row>
        <row r="315">
          <cell r="A315">
            <v>1385090170</v>
          </cell>
          <cell r="B315" t="str">
            <v>ENTIDADES CON REGIMEN ESPECIAL</v>
          </cell>
          <cell r="C315">
            <v>401750132</v>
          </cell>
          <cell r="D315">
            <v>3454364288</v>
          </cell>
          <cell r="E315">
            <v>0</v>
          </cell>
          <cell r="F315">
            <v>3856114420</v>
          </cell>
          <cell r="H315">
            <v>140901</v>
          </cell>
          <cell r="I315" t="str">
            <v>PLAN OBLIGATORIO DE SALUD POS-EPS:</v>
          </cell>
          <cell r="J315">
            <v>10529401</v>
          </cell>
          <cell r="K315">
            <v>13012118</v>
          </cell>
          <cell r="L315">
            <v>23541519</v>
          </cell>
          <cell r="M315">
            <v>0</v>
          </cell>
        </row>
        <row r="316">
          <cell r="A316">
            <v>1385090171</v>
          </cell>
          <cell r="B316" t="str">
            <v>ATENCION CON CARGO AL SUBSIDIO DE L</v>
          </cell>
          <cell r="C316">
            <v>3842418506</v>
          </cell>
          <cell r="D316">
            <v>41477381</v>
          </cell>
          <cell r="E316">
            <v>0</v>
          </cell>
          <cell r="F316">
            <v>3883895887</v>
          </cell>
          <cell r="H316">
            <v>14090101</v>
          </cell>
          <cell r="I316" t="str">
            <v>PLAN OBLIGATORIO DE SALUD POS-EPS:</v>
          </cell>
          <cell r="J316">
            <v>10529401</v>
          </cell>
          <cell r="K316">
            <v>13012118</v>
          </cell>
          <cell r="L316">
            <v>23541519</v>
          </cell>
          <cell r="M316">
            <v>0</v>
          </cell>
        </row>
        <row r="317">
          <cell r="A317">
            <v>1385090172</v>
          </cell>
          <cell r="B317" t="str">
            <v>RIESGOS PROFESIONALES - ARP</v>
          </cell>
          <cell r="C317">
            <v>76290862</v>
          </cell>
          <cell r="D317">
            <v>0</v>
          </cell>
          <cell r="E317">
            <v>1957044</v>
          </cell>
          <cell r="F317">
            <v>74333818</v>
          </cell>
          <cell r="H317">
            <v>1409010101</v>
          </cell>
          <cell r="I317" t="str">
            <v>PLAN OBLIGATORIO DE SALUD POS – EPS</v>
          </cell>
          <cell r="J317">
            <v>10529401</v>
          </cell>
          <cell r="K317">
            <v>13012118</v>
          </cell>
          <cell r="L317">
            <v>23541519</v>
          </cell>
          <cell r="M317">
            <v>0</v>
          </cell>
        </row>
        <row r="318">
          <cell r="A318">
            <v>1385090174</v>
          </cell>
          <cell r="B318" t="str">
            <v>ATENCION ACCIDENTES DE TTO SOAT - C</v>
          </cell>
          <cell r="C318">
            <v>5676823048</v>
          </cell>
          <cell r="D318">
            <v>2175527278</v>
          </cell>
          <cell r="E318">
            <v>0</v>
          </cell>
          <cell r="F318">
            <v>7852350326</v>
          </cell>
          <cell r="H318">
            <v>140907</v>
          </cell>
          <cell r="I318" t="str">
            <v>SERVICIOS DE SALUD</v>
          </cell>
          <cell r="J318">
            <v>-123507</v>
          </cell>
          <cell r="K318">
            <v>138367</v>
          </cell>
          <cell r="L318">
            <v>14860</v>
          </cell>
          <cell r="M318">
            <v>0</v>
          </cell>
        </row>
        <row r="319">
          <cell r="A319">
            <v>1385090180</v>
          </cell>
          <cell r="B319" t="str">
            <v>EMPRESAS PRIVADAS</v>
          </cell>
          <cell r="C319">
            <v>102282437</v>
          </cell>
          <cell r="D319">
            <v>0</v>
          </cell>
          <cell r="E319">
            <v>102282437</v>
          </cell>
          <cell r="F319">
            <v>0</v>
          </cell>
          <cell r="H319">
            <v>14090701</v>
          </cell>
          <cell r="I319" t="str">
            <v>SERVICIOS DE SALUD</v>
          </cell>
          <cell r="J319">
            <v>-123507</v>
          </cell>
          <cell r="K319">
            <v>138367</v>
          </cell>
          <cell r="L319">
            <v>14860</v>
          </cell>
          <cell r="M319">
            <v>0</v>
          </cell>
        </row>
        <row r="320">
          <cell r="A320">
            <v>1385090190</v>
          </cell>
          <cell r="B320" t="str">
            <v>OTROS SERVICIOS DIFERENTES A SALUD</v>
          </cell>
          <cell r="C320">
            <v>7590661416</v>
          </cell>
          <cell r="D320">
            <v>0</v>
          </cell>
          <cell r="E320">
            <v>7459906580</v>
          </cell>
          <cell r="F320">
            <v>130754836</v>
          </cell>
          <cell r="H320">
            <v>1409070101</v>
          </cell>
          <cell r="I320" t="str">
            <v>SERVICIOS DE SALUD - PARTICULARES</v>
          </cell>
          <cell r="J320">
            <v>-123507</v>
          </cell>
          <cell r="K320">
            <v>138367</v>
          </cell>
          <cell r="L320">
            <v>14860</v>
          </cell>
          <cell r="M320">
            <v>0</v>
          </cell>
        </row>
        <row r="321">
          <cell r="A321">
            <v>1386</v>
          </cell>
          <cell r="B321" t="str">
            <v>DETERIORO ACUMULADO DE CXC (CR)</v>
          </cell>
          <cell r="C321">
            <v>-69453804593</v>
          </cell>
          <cell r="D321">
            <v>9244052965</v>
          </cell>
          <cell r="E321">
            <v>0</v>
          </cell>
          <cell r="F321">
            <v>-60209751628</v>
          </cell>
          <cell r="H321">
            <v>1415</v>
          </cell>
          <cell r="I321" t="str">
            <v>PRÉSTAMOS CONCEDIDOS</v>
          </cell>
          <cell r="J321">
            <v>1718955592</v>
          </cell>
          <cell r="K321">
            <v>10885391</v>
          </cell>
          <cell r="L321">
            <v>19424323</v>
          </cell>
          <cell r="M321">
            <v>1710416660</v>
          </cell>
        </row>
        <row r="322">
          <cell r="A322">
            <v>138601</v>
          </cell>
          <cell r="B322" t="str">
            <v>VENTA DE BIENES</v>
          </cell>
          <cell r="C322">
            <v>-5168593</v>
          </cell>
          <cell r="D322">
            <v>0</v>
          </cell>
          <cell r="E322">
            <v>0</v>
          </cell>
          <cell r="F322">
            <v>-5168593</v>
          </cell>
          <cell r="H322">
            <v>141525</v>
          </cell>
          <cell r="I322" t="str">
            <v>CREDITOS A EMPLEADOS</v>
          </cell>
          <cell r="J322">
            <v>1718955592</v>
          </cell>
          <cell r="K322">
            <v>10885391</v>
          </cell>
          <cell r="L322">
            <v>19424323</v>
          </cell>
          <cell r="M322">
            <v>1710416660</v>
          </cell>
        </row>
        <row r="323">
          <cell r="A323">
            <v>13860101</v>
          </cell>
          <cell r="B323" t="str">
            <v>VENTA DE BIENES</v>
          </cell>
          <cell r="C323">
            <v>-5168593</v>
          </cell>
          <cell r="D323">
            <v>0</v>
          </cell>
          <cell r="E323">
            <v>0</v>
          </cell>
          <cell r="F323">
            <v>-5168593</v>
          </cell>
          <cell r="H323">
            <v>14152501</v>
          </cell>
          <cell r="I323" t="str">
            <v>CREDITOS A EMPLEADOS</v>
          </cell>
          <cell r="J323">
            <v>1718955592</v>
          </cell>
          <cell r="K323">
            <v>10885391</v>
          </cell>
          <cell r="L323">
            <v>19424323</v>
          </cell>
          <cell r="M323">
            <v>1710416660</v>
          </cell>
        </row>
        <row r="324">
          <cell r="A324">
            <v>1386010101</v>
          </cell>
          <cell r="B324" t="str">
            <v>PROVISIÓN CUENTAS POR COBRAR VENTA</v>
          </cell>
          <cell r="C324">
            <v>-5168593</v>
          </cell>
          <cell r="D324">
            <v>0</v>
          </cell>
          <cell r="E324">
            <v>0</v>
          </cell>
          <cell r="F324">
            <v>-5168593</v>
          </cell>
          <cell r="H324">
            <v>1415250101</v>
          </cell>
          <cell r="I324" t="str">
            <v>CARGO A EMPLEADOS</v>
          </cell>
          <cell r="J324">
            <v>2438961</v>
          </cell>
          <cell r="K324">
            <v>0</v>
          </cell>
          <cell r="L324">
            <v>0</v>
          </cell>
          <cell r="M324">
            <v>2438961</v>
          </cell>
        </row>
        <row r="325">
          <cell r="A325">
            <v>138609</v>
          </cell>
          <cell r="B325" t="str">
            <v>PRESTACION DE SERVICIOS DE SALUD</v>
          </cell>
          <cell r="C325">
            <v>-69448636000</v>
          </cell>
          <cell r="D325">
            <v>9244052965</v>
          </cell>
          <cell r="E325">
            <v>0</v>
          </cell>
          <cell r="F325">
            <v>-60204583035</v>
          </cell>
          <cell r="H325">
            <v>1415250102</v>
          </cell>
          <cell r="I325" t="str">
            <v>CARGO A EMPLEADOS DEVENGOS NOMINA</v>
          </cell>
          <cell r="J325">
            <v>30503842</v>
          </cell>
          <cell r="K325">
            <v>5033816</v>
          </cell>
          <cell r="L325">
            <v>6096566</v>
          </cell>
          <cell r="M325">
            <v>29441092</v>
          </cell>
        </row>
        <row r="326">
          <cell r="A326">
            <v>13860901</v>
          </cell>
          <cell r="B326" t="str">
            <v>PRESTACION DE SERVICIOS DE SALUD</v>
          </cell>
          <cell r="C326">
            <v>-69448636000</v>
          </cell>
          <cell r="D326">
            <v>9244052965</v>
          </cell>
          <cell r="E326">
            <v>0</v>
          </cell>
          <cell r="F326">
            <v>-60204583035</v>
          </cell>
          <cell r="H326">
            <v>1415250104</v>
          </cell>
          <cell r="I326" t="str">
            <v>CREDITOS PARA VIVIENDA</v>
          </cell>
          <cell r="J326">
            <v>2432367968</v>
          </cell>
          <cell r="K326">
            <v>0</v>
          </cell>
          <cell r="L326">
            <v>0</v>
          </cell>
          <cell r="M326">
            <v>2432367968</v>
          </cell>
        </row>
        <row r="327">
          <cell r="A327">
            <v>1386090101</v>
          </cell>
          <cell r="B327" t="str">
            <v>DETERIORO DEUDAS DIFICIL COBRO</v>
          </cell>
          <cell r="C327">
            <v>-69448636000</v>
          </cell>
          <cell r="D327">
            <v>9244052965</v>
          </cell>
          <cell r="E327">
            <v>0</v>
          </cell>
          <cell r="F327">
            <v>-60204583035</v>
          </cell>
          <cell r="H327">
            <v>1415250105</v>
          </cell>
          <cell r="I327" t="str">
            <v>CARGO A EMPLEADOS PENALIZACION</v>
          </cell>
          <cell r="J327">
            <v>-2576504</v>
          </cell>
          <cell r="K327">
            <v>0</v>
          </cell>
          <cell r="L327">
            <v>1469584</v>
          </cell>
          <cell r="M327">
            <v>-4046088</v>
          </cell>
        </row>
        <row r="328">
          <cell r="A328">
            <v>14</v>
          </cell>
          <cell r="B328" t="str">
            <v>PRÉSTAMOS POR COBRAR</v>
          </cell>
          <cell r="C328">
            <v>1614329325</v>
          </cell>
          <cell r="D328">
            <v>903596719</v>
          </cell>
          <cell r="E328">
            <v>915396834</v>
          </cell>
          <cell r="F328">
            <v>1602529210</v>
          </cell>
          <cell r="H328">
            <v>1415250107</v>
          </cell>
          <cell r="I328" t="str">
            <v>ABONOS CREDITOS PARA VIVIENDA</v>
          </cell>
          <cell r="J328">
            <v>-308165141</v>
          </cell>
          <cell r="K328">
            <v>0</v>
          </cell>
          <cell r="L328">
            <v>11858173</v>
          </cell>
          <cell r="M328">
            <v>-320023314</v>
          </cell>
        </row>
        <row r="329">
          <cell r="A329">
            <v>1409</v>
          </cell>
          <cell r="B329" t="str">
            <v>SERVICIOS DE SALUD</v>
          </cell>
          <cell r="C329">
            <v>0</v>
          </cell>
          <cell r="D329">
            <v>891057536</v>
          </cell>
          <cell r="E329">
            <v>891057536</v>
          </cell>
          <cell r="F329">
            <v>0</v>
          </cell>
          <cell r="H329">
            <v>1415250199</v>
          </cell>
          <cell r="I329" t="str">
            <v>VALOR PRESENTE NETO DE PRÉSTAMOS CO</v>
          </cell>
          <cell r="J329">
            <v>-435613534</v>
          </cell>
          <cell r="K329">
            <v>5851575</v>
          </cell>
          <cell r="L329">
            <v>0</v>
          </cell>
          <cell r="M329">
            <v>-429761959</v>
          </cell>
        </row>
        <row r="330">
          <cell r="A330">
            <v>140901</v>
          </cell>
          <cell r="B330" t="str">
            <v>PLAN OBLIGATORIO DE SALUD POS-EPS:</v>
          </cell>
          <cell r="C330">
            <v>0</v>
          </cell>
          <cell r="D330">
            <v>891057536</v>
          </cell>
          <cell r="E330">
            <v>891057536</v>
          </cell>
          <cell r="F330">
            <v>0</v>
          </cell>
          <cell r="H330">
            <v>15</v>
          </cell>
          <cell r="I330" t="str">
            <v>INVENTARIOS</v>
          </cell>
          <cell r="J330">
            <v>8279673653</v>
          </cell>
          <cell r="K330">
            <v>6209278984</v>
          </cell>
          <cell r="L330">
            <v>5867516932</v>
          </cell>
          <cell r="M330">
            <v>8621435705</v>
          </cell>
        </row>
        <row r="331">
          <cell r="A331">
            <v>14090101</v>
          </cell>
          <cell r="B331" t="str">
            <v>PLAN OBLIGATORIO DE SALUD POS-EPS:</v>
          </cell>
          <cell r="C331">
            <v>0</v>
          </cell>
          <cell r="D331">
            <v>891057536</v>
          </cell>
          <cell r="E331">
            <v>891057536</v>
          </cell>
          <cell r="F331">
            <v>0</v>
          </cell>
          <cell r="H331">
            <v>1514</v>
          </cell>
          <cell r="I331" t="str">
            <v>MATERIALES Y SUMINISTROS</v>
          </cell>
          <cell r="J331">
            <v>8536321056</v>
          </cell>
          <cell r="K331">
            <v>5952631581</v>
          </cell>
          <cell r="L331">
            <v>5586213471</v>
          </cell>
          <cell r="M331">
            <v>8902739166</v>
          </cell>
        </row>
        <row r="332">
          <cell r="A332">
            <v>1409010101</v>
          </cell>
          <cell r="B332" t="str">
            <v>PLAN OBLIGATORIO DE SALUD POS – EPS</v>
          </cell>
          <cell r="C332">
            <v>0</v>
          </cell>
          <cell r="D332">
            <v>891057536</v>
          </cell>
          <cell r="E332">
            <v>891057536</v>
          </cell>
          <cell r="F332">
            <v>0</v>
          </cell>
          <cell r="H332">
            <v>151403</v>
          </cell>
          <cell r="I332" t="str">
            <v>MEDICAMENTOS</v>
          </cell>
          <cell r="J332">
            <v>4525328895</v>
          </cell>
          <cell r="K332">
            <v>1938766015</v>
          </cell>
          <cell r="L332">
            <v>1595824999</v>
          </cell>
          <cell r="M332">
            <v>4868269911</v>
          </cell>
        </row>
        <row r="333">
          <cell r="A333">
            <v>1415</v>
          </cell>
          <cell r="B333" t="str">
            <v>PRÉSTAMOS CONCEDIDOS</v>
          </cell>
          <cell r="C333">
            <v>1614329325</v>
          </cell>
          <cell r="D333">
            <v>12539183</v>
          </cell>
          <cell r="E333">
            <v>24339298</v>
          </cell>
          <cell r="F333">
            <v>1602529210</v>
          </cell>
          <cell r="H333">
            <v>15140301</v>
          </cell>
          <cell r="I333" t="str">
            <v>MEDICAMENTOS</v>
          </cell>
          <cell r="J333">
            <v>4525328895</v>
          </cell>
          <cell r="K333">
            <v>1938766015</v>
          </cell>
          <cell r="L333">
            <v>1595824999</v>
          </cell>
          <cell r="M333">
            <v>4868269911</v>
          </cell>
        </row>
        <row r="334">
          <cell r="A334">
            <v>141525</v>
          </cell>
          <cell r="B334" t="str">
            <v>CREDITOS A EMPLEADOS</v>
          </cell>
          <cell r="C334">
            <v>1614329325</v>
          </cell>
          <cell r="D334">
            <v>12539183</v>
          </cell>
          <cell r="E334">
            <v>24339298</v>
          </cell>
          <cell r="F334">
            <v>1602529210</v>
          </cell>
          <cell r="H334">
            <v>1514030106</v>
          </cell>
          <cell r="I334" t="str">
            <v>MEDICAMENTOS GERALES</v>
          </cell>
          <cell r="J334">
            <v>4421925788</v>
          </cell>
          <cell r="K334">
            <v>1695136356</v>
          </cell>
          <cell r="L334">
            <v>1377299658</v>
          </cell>
          <cell r="M334">
            <v>4739762486</v>
          </cell>
        </row>
        <row r="335">
          <cell r="A335">
            <v>14152501</v>
          </cell>
          <cell r="B335" t="str">
            <v>CREDITOS A EMPLEADOS</v>
          </cell>
          <cell r="C335">
            <v>1614329325</v>
          </cell>
          <cell r="D335">
            <v>12539183</v>
          </cell>
          <cell r="E335">
            <v>24339298</v>
          </cell>
          <cell r="F335">
            <v>1602529210</v>
          </cell>
          <cell r="H335">
            <v>1514030107</v>
          </cell>
          <cell r="I335" t="str">
            <v>MEDICAMENTOS ONCOLOGIA</v>
          </cell>
          <cell r="J335">
            <v>109409605</v>
          </cell>
          <cell r="K335">
            <v>242283590</v>
          </cell>
          <cell r="L335">
            <v>217171326</v>
          </cell>
          <cell r="M335">
            <v>134521869</v>
          </cell>
        </row>
        <row r="336">
          <cell r="A336">
            <v>1415250101</v>
          </cell>
          <cell r="B336" t="str">
            <v>CARGO A EMPLEADOS</v>
          </cell>
          <cell r="C336">
            <v>2438961</v>
          </cell>
          <cell r="D336">
            <v>0</v>
          </cell>
          <cell r="E336">
            <v>0</v>
          </cell>
          <cell r="F336">
            <v>2438961</v>
          </cell>
          <cell r="H336">
            <v>1514030108</v>
          </cell>
          <cell r="I336" t="str">
            <v>MEDICAMENTOS GENERALES TRANSFORMADO</v>
          </cell>
          <cell r="J336">
            <v>-6006498</v>
          </cell>
          <cell r="K336">
            <v>1218893</v>
          </cell>
          <cell r="L336">
            <v>1226839</v>
          </cell>
          <cell r="M336">
            <v>-6014444</v>
          </cell>
        </row>
        <row r="337">
          <cell r="A337">
            <v>1415250102</v>
          </cell>
          <cell r="B337" t="str">
            <v>CARGO A EMPLEADOS DEVENGOS NOMINA</v>
          </cell>
          <cell r="C337">
            <v>28403074</v>
          </cell>
          <cell r="D337">
            <v>6887561</v>
          </cell>
          <cell r="E337">
            <v>0</v>
          </cell>
          <cell r="F337">
            <v>35290635</v>
          </cell>
          <cell r="H337">
            <v>1514030109</v>
          </cell>
          <cell r="I337" t="str">
            <v>MEDICAMENTOS ONCOLOGIA TRANSFORMADO</v>
          </cell>
          <cell r="J337">
            <v>0</v>
          </cell>
          <cell r="K337">
            <v>127176</v>
          </cell>
          <cell r="L337">
            <v>127176</v>
          </cell>
          <cell r="M337">
            <v>0</v>
          </cell>
        </row>
        <row r="338">
          <cell r="A338">
            <v>1415250104</v>
          </cell>
          <cell r="B338" t="str">
            <v>CREDITOS PARA VIVIENDA</v>
          </cell>
          <cell r="C338">
            <v>2400049116</v>
          </cell>
          <cell r="D338">
            <v>0</v>
          </cell>
          <cell r="E338">
            <v>13941853</v>
          </cell>
          <cell r="F338">
            <v>2386107263</v>
          </cell>
          <cell r="H338">
            <v>151404</v>
          </cell>
          <cell r="I338" t="str">
            <v>MATERIALES MEDICOS - QUIRURGICOS</v>
          </cell>
          <cell r="J338">
            <v>2811812785</v>
          </cell>
          <cell r="K338">
            <v>2866180798</v>
          </cell>
          <cell r="L338">
            <v>3093204092</v>
          </cell>
          <cell r="M338">
            <v>2584789491</v>
          </cell>
        </row>
        <row r="339">
          <cell r="A339">
            <v>1415250105</v>
          </cell>
          <cell r="B339" t="str">
            <v>CARGO A EMPLEADOS PENALIZACION</v>
          </cell>
          <cell r="C339">
            <v>-8290986</v>
          </cell>
          <cell r="D339">
            <v>0</v>
          </cell>
          <cell r="E339">
            <v>153026</v>
          </cell>
          <cell r="F339">
            <v>-8444012</v>
          </cell>
          <cell r="H339">
            <v>15140401</v>
          </cell>
          <cell r="I339" t="str">
            <v>MATERIALES MEDICOS - QUIRURGICOS</v>
          </cell>
          <cell r="J339">
            <v>2811812785</v>
          </cell>
          <cell r="K339">
            <v>2866180798</v>
          </cell>
          <cell r="L339">
            <v>3093204092</v>
          </cell>
          <cell r="M339">
            <v>2584789491</v>
          </cell>
        </row>
        <row r="340">
          <cell r="A340">
            <v>1415250107</v>
          </cell>
          <cell r="B340" t="str">
            <v>ABONOS CREDITOS PARA VIVIENDA</v>
          </cell>
          <cell r="C340">
            <v>-440457513</v>
          </cell>
          <cell r="D340">
            <v>130015</v>
          </cell>
          <cell r="E340">
            <v>10244419</v>
          </cell>
          <cell r="F340">
            <v>-450571917</v>
          </cell>
          <cell r="H340">
            <v>1514040103</v>
          </cell>
          <cell r="I340" t="str">
            <v>MATERIALES MEDICO - QUIRURGICO GRAL</v>
          </cell>
          <cell r="J340">
            <v>-59348</v>
          </cell>
          <cell r="K340">
            <v>1129</v>
          </cell>
          <cell r="L340">
            <v>1129</v>
          </cell>
          <cell r="M340">
            <v>-59348</v>
          </cell>
        </row>
        <row r="341">
          <cell r="A341">
            <v>1415250199</v>
          </cell>
          <cell r="B341" t="str">
            <v>VALOR PRESENTE NETO DE PRÉSTAMOS CO</v>
          </cell>
          <cell r="C341">
            <v>-367813327</v>
          </cell>
          <cell r="D341">
            <v>5521607</v>
          </cell>
          <cell r="E341">
            <v>0</v>
          </cell>
          <cell r="F341">
            <v>-362291720</v>
          </cell>
          <cell r="H341">
            <v>1514040107</v>
          </cell>
          <cell r="I341" t="str">
            <v>MATERIALES MEDICO - QUIRURGICO GENE</v>
          </cell>
          <cell r="J341">
            <v>2804219374</v>
          </cell>
          <cell r="K341">
            <v>1663915107</v>
          </cell>
          <cell r="L341">
            <v>1890698661</v>
          </cell>
          <cell r="M341">
            <v>2577435820</v>
          </cell>
        </row>
        <row r="342">
          <cell r="A342">
            <v>1470</v>
          </cell>
          <cell r="B342" t="str">
            <v>VALOR PRESENTE NETO</v>
          </cell>
          <cell r="C342">
            <v>0</v>
          </cell>
          <cell r="D342">
            <v>0</v>
          </cell>
          <cell r="E342">
            <v>0</v>
          </cell>
          <cell r="F342">
            <v>0</v>
          </cell>
          <cell r="H342">
            <v>1514040108</v>
          </cell>
          <cell r="I342" t="str">
            <v>MATERIALES DE OSTEOSINTESIS</v>
          </cell>
          <cell r="J342">
            <v>7652759</v>
          </cell>
          <cell r="K342">
            <v>1202264562</v>
          </cell>
          <cell r="L342">
            <v>1202504302</v>
          </cell>
          <cell r="M342">
            <v>7413019</v>
          </cell>
        </row>
        <row r="343">
          <cell r="A343">
            <v>15</v>
          </cell>
          <cell r="B343" t="str">
            <v>INVENTARIOS</v>
          </cell>
          <cell r="C343">
            <v>12482741500</v>
          </cell>
          <cell r="D343">
            <v>15006817341</v>
          </cell>
          <cell r="E343">
            <v>17770944055</v>
          </cell>
          <cell r="F343">
            <v>9718614786</v>
          </cell>
          <cell r="H343">
            <v>151405</v>
          </cell>
          <cell r="I343" t="str">
            <v>MATERIALES REACTIVOS Y DE LABORATO</v>
          </cell>
          <cell r="J343">
            <v>661237935</v>
          </cell>
          <cell r="K343">
            <v>493398700</v>
          </cell>
          <cell r="L343">
            <v>362343642</v>
          </cell>
          <cell r="M343">
            <v>792292993</v>
          </cell>
        </row>
        <row r="344">
          <cell r="A344">
            <v>1514</v>
          </cell>
          <cell r="B344" t="str">
            <v>MATERIALES Y SUMINISTROS</v>
          </cell>
          <cell r="C344">
            <v>12804344083</v>
          </cell>
          <cell r="D344">
            <v>14378165688</v>
          </cell>
          <cell r="E344">
            <v>16920686316</v>
          </cell>
          <cell r="F344">
            <v>10261823455</v>
          </cell>
          <cell r="H344">
            <v>15140501</v>
          </cell>
          <cell r="I344" t="str">
            <v>MATERIALES REACTIVOS Y DE LABORATO</v>
          </cell>
          <cell r="J344">
            <v>661237935</v>
          </cell>
          <cell r="K344">
            <v>493398700</v>
          </cell>
          <cell r="L344">
            <v>362343642</v>
          </cell>
          <cell r="M344">
            <v>792292993</v>
          </cell>
        </row>
        <row r="345">
          <cell r="A345">
            <v>151403</v>
          </cell>
          <cell r="B345" t="str">
            <v>MEDICAMENTOS</v>
          </cell>
          <cell r="C345">
            <v>6404059030</v>
          </cell>
          <cell r="D345">
            <v>6640075864</v>
          </cell>
          <cell r="E345">
            <v>8622723370</v>
          </cell>
          <cell r="F345">
            <v>4421411524</v>
          </cell>
          <cell r="H345">
            <v>1514050105</v>
          </cell>
          <cell r="I345" t="str">
            <v>MATERIALES DE REACTIVOS – BANCO DE</v>
          </cell>
          <cell r="J345">
            <v>101784809</v>
          </cell>
          <cell r="K345">
            <v>226779234</v>
          </cell>
          <cell r="L345">
            <v>158560567</v>
          </cell>
          <cell r="M345">
            <v>170003476</v>
          </cell>
        </row>
        <row r="346">
          <cell r="A346">
            <v>15140301</v>
          </cell>
          <cell r="B346" t="str">
            <v>MEDICAMENTOS</v>
          </cell>
          <cell r="C346">
            <v>6404059030</v>
          </cell>
          <cell r="D346">
            <v>6640075864</v>
          </cell>
          <cell r="E346">
            <v>8622723370</v>
          </cell>
          <cell r="F346">
            <v>4421411524</v>
          </cell>
          <cell r="H346">
            <v>1514050106</v>
          </cell>
          <cell r="I346" t="str">
            <v>MATERIALES DE LABORATORIO CLINICO</v>
          </cell>
          <cell r="J346">
            <v>559453126</v>
          </cell>
          <cell r="K346">
            <v>266619466</v>
          </cell>
          <cell r="L346">
            <v>203783075</v>
          </cell>
          <cell r="M346">
            <v>622289517</v>
          </cell>
        </row>
        <row r="347">
          <cell r="A347">
            <v>1514030106</v>
          </cell>
          <cell r="B347" t="str">
            <v>MEDICAMENTOS GERALES</v>
          </cell>
          <cell r="C347">
            <v>6179979788</v>
          </cell>
          <cell r="D347">
            <v>6288614575</v>
          </cell>
          <cell r="E347">
            <v>8355520210</v>
          </cell>
          <cell r="F347">
            <v>4113074153</v>
          </cell>
          <cell r="H347">
            <v>151406</v>
          </cell>
          <cell r="I347" t="str">
            <v>MATERIALES ODONTOLOGICOS</v>
          </cell>
          <cell r="J347">
            <v>77203318</v>
          </cell>
          <cell r="K347">
            <v>14538852</v>
          </cell>
          <cell r="L347">
            <v>14589103</v>
          </cell>
          <cell r="M347">
            <v>77153067</v>
          </cell>
        </row>
        <row r="348">
          <cell r="A348">
            <v>1514030107</v>
          </cell>
          <cell r="B348" t="str">
            <v>MEDICAMENTOS ONCOLOGIA</v>
          </cell>
          <cell r="C348">
            <v>229989484</v>
          </cell>
          <cell r="D348">
            <v>318045556</v>
          </cell>
          <cell r="E348">
            <v>233799080</v>
          </cell>
          <cell r="F348">
            <v>314235960</v>
          </cell>
          <cell r="H348">
            <v>15140601</v>
          </cell>
          <cell r="I348" t="str">
            <v>MATERIALES ODONTOLOGICOS</v>
          </cell>
          <cell r="J348">
            <v>77203318</v>
          </cell>
          <cell r="K348">
            <v>14538852</v>
          </cell>
          <cell r="L348">
            <v>14589103</v>
          </cell>
          <cell r="M348">
            <v>77153067</v>
          </cell>
        </row>
        <row r="349">
          <cell r="A349">
            <v>1514030108</v>
          </cell>
          <cell r="B349" t="str">
            <v>MEDICAMENTOS GENERALES TRANSFORMADO</v>
          </cell>
          <cell r="C349">
            <v>-5999010</v>
          </cell>
          <cell r="D349">
            <v>27709149</v>
          </cell>
          <cell r="E349">
            <v>27697496</v>
          </cell>
          <cell r="F349">
            <v>-5987357</v>
          </cell>
          <cell r="H349">
            <v>1514060102</v>
          </cell>
          <cell r="I349" t="str">
            <v>MATERIALES ODONTOLOGICOS TRANSFORMA</v>
          </cell>
          <cell r="J349">
            <v>59348</v>
          </cell>
          <cell r="K349">
            <v>0</v>
          </cell>
          <cell r="L349">
            <v>0</v>
          </cell>
          <cell r="M349">
            <v>59348</v>
          </cell>
        </row>
        <row r="350">
          <cell r="A350">
            <v>1514030109</v>
          </cell>
          <cell r="B350" t="str">
            <v>MEDICAMENTOS ONCOLOGIA TRANSFORMADO</v>
          </cell>
          <cell r="C350">
            <v>88768</v>
          </cell>
          <cell r="D350">
            <v>5706584</v>
          </cell>
          <cell r="E350">
            <v>5706584</v>
          </cell>
          <cell r="F350">
            <v>88768</v>
          </cell>
          <cell r="H350">
            <v>1514060104</v>
          </cell>
          <cell r="I350" t="str">
            <v>MATERIALES ODONTOLOGICOS</v>
          </cell>
          <cell r="J350">
            <v>77143970</v>
          </cell>
          <cell r="K350">
            <v>14538852</v>
          </cell>
          <cell r="L350">
            <v>14589103</v>
          </cell>
          <cell r="M350">
            <v>77093719</v>
          </cell>
        </row>
        <row r="351">
          <cell r="A351">
            <v>151404</v>
          </cell>
          <cell r="B351" t="str">
            <v>MATERIALES MEDICOS - QUIRURGICOS</v>
          </cell>
          <cell r="C351">
            <v>3728533957</v>
          </cell>
          <cell r="D351">
            <v>5244576337</v>
          </cell>
          <cell r="E351">
            <v>5219487017</v>
          </cell>
          <cell r="F351">
            <v>3753623277</v>
          </cell>
          <cell r="H351">
            <v>151407</v>
          </cell>
          <cell r="I351" t="str">
            <v>MATERIALES PARA IMAGENOLOGIA</v>
          </cell>
          <cell r="J351">
            <v>141848614</v>
          </cell>
          <cell r="K351">
            <v>34957023</v>
          </cell>
          <cell r="L351">
            <v>36306523</v>
          </cell>
          <cell r="M351">
            <v>140499114</v>
          </cell>
        </row>
        <row r="352">
          <cell r="A352">
            <v>15140401</v>
          </cell>
          <cell r="B352" t="str">
            <v>MATERIALES MEDICOS - QUIRURGICOS</v>
          </cell>
          <cell r="C352">
            <v>3728533957</v>
          </cell>
          <cell r="D352">
            <v>5244576337</v>
          </cell>
          <cell r="E352">
            <v>5219487017</v>
          </cell>
          <cell r="F352">
            <v>3753623277</v>
          </cell>
          <cell r="H352">
            <v>15140701</v>
          </cell>
          <cell r="I352" t="str">
            <v>MATERIALES PARA IMAGENOLOGIA</v>
          </cell>
          <cell r="J352">
            <v>141848614</v>
          </cell>
          <cell r="K352">
            <v>34957023</v>
          </cell>
          <cell r="L352">
            <v>36306523</v>
          </cell>
          <cell r="M352">
            <v>140499114</v>
          </cell>
        </row>
        <row r="353">
          <cell r="A353">
            <v>1514040103</v>
          </cell>
          <cell r="B353" t="str">
            <v>MATERIALES MEDICO - QUIRURGICO GRAL</v>
          </cell>
          <cell r="C353">
            <v>17681</v>
          </cell>
          <cell r="D353">
            <v>536597</v>
          </cell>
          <cell r="E353">
            <v>523600</v>
          </cell>
          <cell r="F353">
            <v>30678</v>
          </cell>
          <cell r="H353">
            <v>1514070103</v>
          </cell>
          <cell r="I353" t="str">
            <v>MATERIALES PARA IMAGENOLOGIA</v>
          </cell>
          <cell r="J353">
            <v>141848614</v>
          </cell>
          <cell r="K353">
            <v>34957023</v>
          </cell>
          <cell r="L353">
            <v>36306523</v>
          </cell>
          <cell r="M353">
            <v>140499114</v>
          </cell>
        </row>
        <row r="354">
          <cell r="A354">
            <v>1514040107</v>
          </cell>
          <cell r="B354" t="str">
            <v>MATERIALES MEDICO - QUIRURGICO GENE</v>
          </cell>
          <cell r="C354">
            <v>3720889489</v>
          </cell>
          <cell r="D354">
            <v>4327486661</v>
          </cell>
          <cell r="E354">
            <v>4298386211</v>
          </cell>
          <cell r="F354">
            <v>3749989939</v>
          </cell>
          <cell r="H354">
            <v>151408</v>
          </cell>
          <cell r="I354" t="str">
            <v>VIVERES Y RANCHO</v>
          </cell>
          <cell r="J354">
            <v>4078837</v>
          </cell>
          <cell r="K354">
            <v>16679043</v>
          </cell>
          <cell r="L354">
            <v>3473093</v>
          </cell>
          <cell r="M354">
            <v>17284787</v>
          </cell>
        </row>
        <row r="355">
          <cell r="A355">
            <v>1514040108</v>
          </cell>
          <cell r="B355" t="str">
            <v>MATERIALES DE OSTEOSINTESIS</v>
          </cell>
          <cell r="C355">
            <v>7626787</v>
          </cell>
          <cell r="D355">
            <v>916553079</v>
          </cell>
          <cell r="E355">
            <v>920577206</v>
          </cell>
          <cell r="F355">
            <v>3602660</v>
          </cell>
          <cell r="H355">
            <v>15140801</v>
          </cell>
          <cell r="I355" t="str">
            <v>VIVERES Y RANCHO</v>
          </cell>
          <cell r="J355">
            <v>4078837</v>
          </cell>
          <cell r="K355">
            <v>16679043</v>
          </cell>
          <cell r="L355">
            <v>3473093</v>
          </cell>
          <cell r="M355">
            <v>17284787</v>
          </cell>
        </row>
        <row r="356">
          <cell r="A356">
            <v>151405</v>
          </cell>
          <cell r="B356" t="str">
            <v>MATERIALES REACTIVOS Y DE LABORATO</v>
          </cell>
          <cell r="C356">
            <v>1132523334</v>
          </cell>
          <cell r="D356">
            <v>1314681810</v>
          </cell>
          <cell r="E356">
            <v>1269301195</v>
          </cell>
          <cell r="F356">
            <v>1177903949</v>
          </cell>
          <cell r="H356">
            <v>1514080103</v>
          </cell>
          <cell r="I356" t="str">
            <v>VIVERES Y RANCHO</v>
          </cell>
          <cell r="J356">
            <v>4078837</v>
          </cell>
          <cell r="K356">
            <v>16679043</v>
          </cell>
          <cell r="L356">
            <v>3473093</v>
          </cell>
          <cell r="M356">
            <v>17284787</v>
          </cell>
        </row>
        <row r="357">
          <cell r="A357">
            <v>15140501</v>
          </cell>
          <cell r="B357" t="str">
            <v>MATERIALES REACTIVOS Y DE LABORATO</v>
          </cell>
          <cell r="C357">
            <v>1132523334</v>
          </cell>
          <cell r="D357">
            <v>1314681810</v>
          </cell>
          <cell r="E357">
            <v>1269301195</v>
          </cell>
          <cell r="F357">
            <v>1177903949</v>
          </cell>
          <cell r="H357">
            <v>151409</v>
          </cell>
          <cell r="I357" t="str">
            <v>REPUESTOS</v>
          </cell>
          <cell r="J357">
            <v>140674572</v>
          </cell>
          <cell r="K357">
            <v>384694953</v>
          </cell>
          <cell r="L357">
            <v>259019759</v>
          </cell>
          <cell r="M357">
            <v>266349766</v>
          </cell>
        </row>
        <row r="358">
          <cell r="A358">
            <v>1514050105</v>
          </cell>
          <cell r="B358" t="str">
            <v>MATERIALES DE REACTIVOS – BANCO DE</v>
          </cell>
          <cell r="C358">
            <v>53759117</v>
          </cell>
          <cell r="D358">
            <v>446955967</v>
          </cell>
          <cell r="E358">
            <v>332301747</v>
          </cell>
          <cell r="F358">
            <v>168413337</v>
          </cell>
          <cell r="H358">
            <v>15140901</v>
          </cell>
          <cell r="I358" t="str">
            <v>REPUESTOS</v>
          </cell>
          <cell r="J358">
            <v>140674572</v>
          </cell>
          <cell r="K358">
            <v>384694953</v>
          </cell>
          <cell r="L358">
            <v>259019759</v>
          </cell>
          <cell r="M358">
            <v>266349766</v>
          </cell>
        </row>
        <row r="359">
          <cell r="A359">
            <v>1514050106</v>
          </cell>
          <cell r="B359" t="str">
            <v>MATERIALES DE LABORATORIO CLINICO</v>
          </cell>
          <cell r="C359">
            <v>1078764217</v>
          </cell>
          <cell r="D359">
            <v>867725843</v>
          </cell>
          <cell r="E359">
            <v>936999448</v>
          </cell>
          <cell r="F359">
            <v>1009490612</v>
          </cell>
          <cell r="H359">
            <v>1514090102</v>
          </cell>
          <cell r="I359" t="str">
            <v>REPUESTOS PARA MANTENIMIENTO</v>
          </cell>
          <cell r="J359">
            <v>140674572</v>
          </cell>
          <cell r="K359">
            <v>384694953</v>
          </cell>
          <cell r="L359">
            <v>259019759</v>
          </cell>
          <cell r="M359">
            <v>266349766</v>
          </cell>
        </row>
        <row r="360">
          <cell r="A360">
            <v>151406</v>
          </cell>
          <cell r="B360" t="str">
            <v>MATERIALES ODONTOLOGICOS</v>
          </cell>
          <cell r="C360">
            <v>28405837</v>
          </cell>
          <cell r="D360">
            <v>8582104</v>
          </cell>
          <cell r="E360">
            <v>8003027</v>
          </cell>
          <cell r="F360">
            <v>28984914</v>
          </cell>
          <cell r="H360">
            <v>151417</v>
          </cell>
          <cell r="I360" t="str">
            <v>ELEMENTOS Y ACCESORIOS DE ASEO</v>
          </cell>
          <cell r="J360">
            <v>57667776</v>
          </cell>
          <cell r="K360">
            <v>108754818</v>
          </cell>
          <cell r="L360">
            <v>112279258</v>
          </cell>
          <cell r="M360">
            <v>54143336</v>
          </cell>
        </row>
        <row r="361">
          <cell r="A361">
            <v>15140601</v>
          </cell>
          <cell r="B361" t="str">
            <v>MATERIALES ODONTOLOGICOS</v>
          </cell>
          <cell r="C361">
            <v>28405837</v>
          </cell>
          <cell r="D361">
            <v>8582104</v>
          </cell>
          <cell r="E361">
            <v>8003027</v>
          </cell>
          <cell r="F361">
            <v>28984914</v>
          </cell>
          <cell r="H361">
            <v>15141701</v>
          </cell>
          <cell r="I361" t="str">
            <v>ELEMENTOS Y ACCESORIOS DE ASEO</v>
          </cell>
          <cell r="J361">
            <v>57667776</v>
          </cell>
          <cell r="K361">
            <v>108754818</v>
          </cell>
          <cell r="L361">
            <v>112279258</v>
          </cell>
          <cell r="M361">
            <v>54143336</v>
          </cell>
        </row>
        <row r="362">
          <cell r="A362">
            <v>1514060102</v>
          </cell>
          <cell r="B362" t="str">
            <v>MATERIALES ODONTOLOGICOS TRANSFORMA</v>
          </cell>
          <cell r="C362">
            <v>59348</v>
          </cell>
          <cell r="D362">
            <v>0</v>
          </cell>
          <cell r="E362">
            <v>0</v>
          </cell>
          <cell r="F362">
            <v>59348</v>
          </cell>
          <cell r="H362">
            <v>1514170102</v>
          </cell>
          <cell r="I362" t="str">
            <v>ELEMENTOS DE ASEO Y LAVANDERIA</v>
          </cell>
          <cell r="J362">
            <v>57667776</v>
          </cell>
          <cell r="K362">
            <v>108754818</v>
          </cell>
          <cell r="L362">
            <v>112279258</v>
          </cell>
          <cell r="M362">
            <v>54143336</v>
          </cell>
        </row>
        <row r="363">
          <cell r="A363">
            <v>1514060104</v>
          </cell>
          <cell r="B363" t="str">
            <v>MATERIALES ODONTOLOGICOS</v>
          </cell>
          <cell r="C363">
            <v>28346489</v>
          </cell>
          <cell r="D363">
            <v>8582104</v>
          </cell>
          <cell r="E363">
            <v>8003027</v>
          </cell>
          <cell r="F363">
            <v>28925566</v>
          </cell>
          <cell r="H363">
            <v>151490</v>
          </cell>
          <cell r="I363" t="str">
            <v>OTROS MATERIALES Y SUMINISTROS</v>
          </cell>
          <cell r="J363">
            <v>116468324</v>
          </cell>
          <cell r="K363">
            <v>94661379</v>
          </cell>
          <cell r="L363">
            <v>109173002</v>
          </cell>
          <cell r="M363">
            <v>101956701</v>
          </cell>
        </row>
        <row r="364">
          <cell r="A364">
            <v>151407</v>
          </cell>
          <cell r="B364" t="str">
            <v>MATERIALES PARA IMAGENOLOGIA</v>
          </cell>
          <cell r="C364">
            <v>154935268</v>
          </cell>
          <cell r="D364">
            <v>35114989</v>
          </cell>
          <cell r="E364">
            <v>28891026</v>
          </cell>
          <cell r="F364">
            <v>161159231</v>
          </cell>
          <cell r="H364">
            <v>15149001</v>
          </cell>
          <cell r="I364" t="str">
            <v>OTROS MATERIALES Y SUMINISTROS</v>
          </cell>
          <cell r="J364">
            <v>120937184</v>
          </cell>
          <cell r="K364">
            <v>94661379</v>
          </cell>
          <cell r="L364">
            <v>109173002</v>
          </cell>
          <cell r="M364">
            <v>106425561</v>
          </cell>
        </row>
        <row r="365">
          <cell r="A365">
            <v>15140701</v>
          </cell>
          <cell r="B365" t="str">
            <v>MATERIALES PARA IMAGENOLOGIA</v>
          </cell>
          <cell r="C365">
            <v>154935268</v>
          </cell>
          <cell r="D365">
            <v>35114989</v>
          </cell>
          <cell r="E365">
            <v>28891026</v>
          </cell>
          <cell r="F365">
            <v>161159231</v>
          </cell>
          <cell r="H365">
            <v>1514900104</v>
          </cell>
          <cell r="I365" t="str">
            <v>UTILES Y PAPELERIA</v>
          </cell>
          <cell r="J365">
            <v>92444130</v>
          </cell>
          <cell r="K365">
            <v>50160604</v>
          </cell>
          <cell r="L365">
            <v>64741568</v>
          </cell>
          <cell r="M365">
            <v>77863166</v>
          </cell>
        </row>
        <row r="366">
          <cell r="A366">
            <v>1514070103</v>
          </cell>
          <cell r="B366" t="str">
            <v>MATERIALES PARA IMAGENOLOGIA</v>
          </cell>
          <cell r="C366">
            <v>154935268</v>
          </cell>
          <cell r="D366">
            <v>35114989</v>
          </cell>
          <cell r="E366">
            <v>28891026</v>
          </cell>
          <cell r="F366">
            <v>161159231</v>
          </cell>
          <cell r="H366">
            <v>1514900105</v>
          </cell>
          <cell r="I366" t="str">
            <v>MENAJE Y LENCERIA</v>
          </cell>
          <cell r="J366">
            <v>26104234</v>
          </cell>
          <cell r="K366">
            <v>39709675</v>
          </cell>
          <cell r="L366">
            <v>38648549</v>
          </cell>
          <cell r="M366">
            <v>27165360</v>
          </cell>
        </row>
        <row r="367">
          <cell r="A367">
            <v>151408</v>
          </cell>
          <cell r="B367" t="str">
            <v>VIVERES Y RANCHO</v>
          </cell>
          <cell r="C367">
            <v>1093970</v>
          </cell>
          <cell r="D367">
            <v>16605575</v>
          </cell>
          <cell r="E367">
            <v>15308135</v>
          </cell>
          <cell r="F367">
            <v>2391410</v>
          </cell>
          <cell r="H367">
            <v>1514900198</v>
          </cell>
          <cell r="I367" t="str">
            <v>OTROS MATERIALES</v>
          </cell>
          <cell r="J367">
            <v>2388820</v>
          </cell>
          <cell r="K367">
            <v>4791100</v>
          </cell>
          <cell r="L367">
            <v>5782885</v>
          </cell>
          <cell r="M367">
            <v>1397035</v>
          </cell>
        </row>
        <row r="368">
          <cell r="A368">
            <v>15140801</v>
          </cell>
          <cell r="B368" t="str">
            <v>VIVERES Y RANCHO</v>
          </cell>
          <cell r="C368">
            <v>1093970</v>
          </cell>
          <cell r="D368">
            <v>16605575</v>
          </cell>
          <cell r="E368">
            <v>15308135</v>
          </cell>
          <cell r="F368">
            <v>2391410</v>
          </cell>
          <cell r="H368">
            <v>15149099</v>
          </cell>
          <cell r="I368" t="str">
            <v>OTROS MATERIALES Y SUMINISTROS</v>
          </cell>
          <cell r="J368">
            <v>-4468860</v>
          </cell>
          <cell r="K368">
            <v>0</v>
          </cell>
          <cell r="L368">
            <v>0</v>
          </cell>
          <cell r="M368">
            <v>-4468860</v>
          </cell>
        </row>
        <row r="369">
          <cell r="A369">
            <v>1514080103</v>
          </cell>
          <cell r="B369" t="str">
            <v>VIVERES Y RANCHO</v>
          </cell>
          <cell r="C369">
            <v>1093970</v>
          </cell>
          <cell r="D369">
            <v>16605575</v>
          </cell>
          <cell r="E369">
            <v>15308135</v>
          </cell>
          <cell r="F369">
            <v>2391410</v>
          </cell>
          <cell r="H369">
            <v>1514909901</v>
          </cell>
          <cell r="I369" t="str">
            <v>AJUSTE INVENTARIOS POR CONVERSIÓN -</v>
          </cell>
          <cell r="J369">
            <v>-4468860</v>
          </cell>
          <cell r="K369">
            <v>0</v>
          </cell>
          <cell r="L369">
            <v>0</v>
          </cell>
          <cell r="M369">
            <v>-4468860</v>
          </cell>
        </row>
        <row r="370">
          <cell r="A370">
            <v>151409</v>
          </cell>
          <cell r="B370" t="str">
            <v>REPUESTOS</v>
          </cell>
          <cell r="C370">
            <v>511449807</v>
          </cell>
          <cell r="D370">
            <v>516962170</v>
          </cell>
          <cell r="E370">
            <v>708067390</v>
          </cell>
          <cell r="F370">
            <v>320344587</v>
          </cell>
          <cell r="H370">
            <v>1580</v>
          </cell>
          <cell r="I370" t="str">
            <v>DETERIORO ACUMULADO INVENTARIOS-CR</v>
          </cell>
          <cell r="J370">
            <v>-256647403</v>
          </cell>
          <cell r="K370">
            <v>256647403</v>
          </cell>
          <cell r="L370">
            <v>281303461</v>
          </cell>
          <cell r="M370">
            <v>-281303461</v>
          </cell>
        </row>
        <row r="371">
          <cell r="A371">
            <v>15140901</v>
          </cell>
          <cell r="B371" t="str">
            <v>REPUESTOS</v>
          </cell>
          <cell r="C371">
            <v>511449807</v>
          </cell>
          <cell r="D371">
            <v>516962170</v>
          </cell>
          <cell r="E371">
            <v>708067390</v>
          </cell>
          <cell r="F371">
            <v>320344587</v>
          </cell>
          <cell r="H371">
            <v>158012</v>
          </cell>
          <cell r="I371" t="str">
            <v>INVENTARIOS DE PRESTADORES DE SERV</v>
          </cell>
          <cell r="J371">
            <v>-256647403</v>
          </cell>
          <cell r="K371">
            <v>256647403</v>
          </cell>
          <cell r="L371">
            <v>281303461</v>
          </cell>
          <cell r="M371">
            <v>-281303461</v>
          </cell>
        </row>
        <row r="372">
          <cell r="A372">
            <v>1514090102</v>
          </cell>
          <cell r="B372" t="str">
            <v>REPUESTOS PARA MANTENIMIENTO</v>
          </cell>
          <cell r="C372">
            <v>511449807</v>
          </cell>
          <cell r="D372">
            <v>516962170</v>
          </cell>
          <cell r="E372">
            <v>708067390</v>
          </cell>
          <cell r="F372">
            <v>320344587</v>
          </cell>
          <cell r="H372">
            <v>15801201</v>
          </cell>
          <cell r="I372" t="str">
            <v>INVENTARIOS DE PRESTADORES DE SERV</v>
          </cell>
          <cell r="J372">
            <v>-256647403</v>
          </cell>
          <cell r="K372">
            <v>256647403</v>
          </cell>
          <cell r="L372">
            <v>281303461</v>
          </cell>
          <cell r="M372">
            <v>-281303461</v>
          </cell>
        </row>
        <row r="373">
          <cell r="A373">
            <v>151417</v>
          </cell>
          <cell r="B373" t="str">
            <v>ELEMENTOS Y ACCESORIOS DE ASEO</v>
          </cell>
          <cell r="C373">
            <v>237745259</v>
          </cell>
          <cell r="D373">
            <v>230065767</v>
          </cell>
          <cell r="E373">
            <v>296302434</v>
          </cell>
          <cell r="F373">
            <v>171508592</v>
          </cell>
          <cell r="H373">
            <v>1580120101</v>
          </cell>
          <cell r="I373" t="str">
            <v>DETERIORO INVENTARIO DE PRESTADORES</v>
          </cell>
          <cell r="J373">
            <v>-256647403</v>
          </cell>
          <cell r="K373">
            <v>256647403</v>
          </cell>
          <cell r="L373">
            <v>281303461</v>
          </cell>
          <cell r="M373">
            <v>-281303461</v>
          </cell>
        </row>
        <row r="374">
          <cell r="A374">
            <v>15141701</v>
          </cell>
          <cell r="B374" t="str">
            <v>ELEMENTOS Y ACCESORIOS DE ASEO</v>
          </cell>
          <cell r="C374">
            <v>237745259</v>
          </cell>
          <cell r="D374">
            <v>230065767</v>
          </cell>
          <cell r="E374">
            <v>296302434</v>
          </cell>
          <cell r="F374">
            <v>171508592</v>
          </cell>
          <cell r="H374">
            <v>16</v>
          </cell>
          <cell r="I374" t="str">
            <v>PROPIEDADES, PLANTA Y EQUIPO</v>
          </cell>
          <cell r="J374">
            <v>126454386229</v>
          </cell>
          <cell r="K374">
            <v>1315045712</v>
          </cell>
          <cell r="L374">
            <v>1138649601</v>
          </cell>
          <cell r="M374">
            <v>126630782340</v>
          </cell>
        </row>
        <row r="375">
          <cell r="A375">
            <v>1514170102</v>
          </cell>
          <cell r="B375" t="str">
            <v>ELEMENTOS DE ASEO Y LAVANDERIA</v>
          </cell>
          <cell r="C375">
            <v>237745259</v>
          </cell>
          <cell r="D375">
            <v>230065767</v>
          </cell>
          <cell r="E375">
            <v>296302434</v>
          </cell>
          <cell r="F375">
            <v>171508592</v>
          </cell>
          <cell r="H375">
            <v>1605</v>
          </cell>
          <cell r="I375" t="str">
            <v>TERRENOS</v>
          </cell>
          <cell r="J375">
            <v>25020048932</v>
          </cell>
          <cell r="K375">
            <v>0</v>
          </cell>
          <cell r="L375">
            <v>0</v>
          </cell>
          <cell r="M375">
            <v>25020048932</v>
          </cell>
        </row>
        <row r="376">
          <cell r="A376">
            <v>151490</v>
          </cell>
          <cell r="B376" t="str">
            <v>OTROS MATERIALES Y SUMINISTROS</v>
          </cell>
          <cell r="C376">
            <v>605597621</v>
          </cell>
          <cell r="D376">
            <v>371501072</v>
          </cell>
          <cell r="E376">
            <v>752602722</v>
          </cell>
          <cell r="F376">
            <v>224495971</v>
          </cell>
          <cell r="H376">
            <v>160501</v>
          </cell>
          <cell r="I376" t="str">
            <v>URBANOS</v>
          </cell>
          <cell r="J376">
            <v>25020048932</v>
          </cell>
          <cell r="K376">
            <v>0</v>
          </cell>
          <cell r="L376">
            <v>0</v>
          </cell>
          <cell r="M376">
            <v>25020048932</v>
          </cell>
        </row>
        <row r="377">
          <cell r="A377">
            <v>15149001</v>
          </cell>
          <cell r="B377" t="str">
            <v>OTROS MATERIALES Y SUMINISTROS</v>
          </cell>
          <cell r="C377">
            <v>646041623</v>
          </cell>
          <cell r="D377">
            <v>332020733</v>
          </cell>
          <cell r="E377">
            <v>752602722</v>
          </cell>
          <cell r="F377">
            <v>225459634</v>
          </cell>
          <cell r="H377">
            <v>16050101</v>
          </cell>
          <cell r="I377" t="str">
            <v>URBANOS</v>
          </cell>
          <cell r="J377">
            <v>25020048932</v>
          </cell>
          <cell r="K377">
            <v>0</v>
          </cell>
          <cell r="L377">
            <v>0</v>
          </cell>
          <cell r="M377">
            <v>25020048932</v>
          </cell>
        </row>
        <row r="378">
          <cell r="A378">
            <v>1514900104</v>
          </cell>
          <cell r="B378" t="str">
            <v>UTILES Y PAPELERIA</v>
          </cell>
          <cell r="C378">
            <v>141396034</v>
          </cell>
          <cell r="D378">
            <v>62221941</v>
          </cell>
          <cell r="E378">
            <v>145559977</v>
          </cell>
          <cell r="F378">
            <v>58057998</v>
          </cell>
          <cell r="H378">
            <v>1605010101</v>
          </cell>
          <cell r="I378" t="str">
            <v>TERRENOS EDIFICIO HOSPITAL GENERAL</v>
          </cell>
          <cell r="J378">
            <v>25020048932</v>
          </cell>
          <cell r="K378">
            <v>0</v>
          </cell>
          <cell r="L378">
            <v>0</v>
          </cell>
          <cell r="M378">
            <v>25020048932</v>
          </cell>
        </row>
        <row r="379">
          <cell r="A379">
            <v>1514900105</v>
          </cell>
          <cell r="B379" t="str">
            <v>MENAJE Y LENCERIA</v>
          </cell>
          <cell r="C379">
            <v>199708513</v>
          </cell>
          <cell r="D379">
            <v>241267515</v>
          </cell>
          <cell r="E379">
            <v>303649731</v>
          </cell>
          <cell r="F379">
            <v>137326297</v>
          </cell>
          <cell r="H379">
            <v>1615</v>
          </cell>
          <cell r="I379" t="str">
            <v>CONSTRUCCIONES EN CURSO</v>
          </cell>
          <cell r="J379">
            <v>1988299999</v>
          </cell>
          <cell r="K379">
            <v>0</v>
          </cell>
          <cell r="L379">
            <v>0</v>
          </cell>
          <cell r="M379">
            <v>1988299999</v>
          </cell>
        </row>
        <row r="380">
          <cell r="A380">
            <v>1514900198</v>
          </cell>
          <cell r="B380" t="str">
            <v>OTROS MATERIALES</v>
          </cell>
          <cell r="C380">
            <v>304937076</v>
          </cell>
          <cell r="D380">
            <v>28531277</v>
          </cell>
          <cell r="E380">
            <v>303393014</v>
          </cell>
          <cell r="F380">
            <v>30075339</v>
          </cell>
          <cell r="H380">
            <v>161501</v>
          </cell>
          <cell r="I380" t="str">
            <v>EDIFICACIONES</v>
          </cell>
          <cell r="J380">
            <v>1988299999</v>
          </cell>
          <cell r="K380">
            <v>0</v>
          </cell>
          <cell r="L380">
            <v>0</v>
          </cell>
          <cell r="M380">
            <v>1988299999</v>
          </cell>
        </row>
        <row r="381">
          <cell r="A381">
            <v>15149099</v>
          </cell>
          <cell r="B381" t="str">
            <v>OTROS MATERIALES Y SUMINISTROS</v>
          </cell>
          <cell r="C381">
            <v>-40444002</v>
          </cell>
          <cell r="D381">
            <v>39480339</v>
          </cell>
          <cell r="E381">
            <v>0</v>
          </cell>
          <cell r="F381">
            <v>-963663</v>
          </cell>
          <cell r="H381">
            <v>16150101</v>
          </cell>
          <cell r="I381" t="str">
            <v>EDIFICACIONES</v>
          </cell>
          <cell r="J381">
            <v>1988299999</v>
          </cell>
          <cell r="K381">
            <v>0</v>
          </cell>
          <cell r="L381">
            <v>0</v>
          </cell>
          <cell r="M381">
            <v>1988299999</v>
          </cell>
        </row>
        <row r="382">
          <cell r="A382">
            <v>1514909901</v>
          </cell>
          <cell r="B382" t="str">
            <v>AJUSTE INVENTARIOS POR CONVERSIÓN -</v>
          </cell>
          <cell r="C382">
            <v>-40444002</v>
          </cell>
          <cell r="D382">
            <v>39480339</v>
          </cell>
          <cell r="E382">
            <v>0</v>
          </cell>
          <cell r="F382">
            <v>-963663</v>
          </cell>
          <cell r="H382">
            <v>1615010101</v>
          </cell>
          <cell r="I382" t="str">
            <v>CONSTRUCCIONES EN CURSO</v>
          </cell>
          <cell r="J382">
            <v>674000000</v>
          </cell>
          <cell r="K382">
            <v>0</v>
          </cell>
          <cell r="L382">
            <v>0</v>
          </cell>
          <cell r="M382">
            <v>674000000</v>
          </cell>
        </row>
        <row r="383">
          <cell r="A383">
            <v>1580</v>
          </cell>
          <cell r="B383" t="str">
            <v>DETERIORO ACUMULADO INVENTARIOS-CR</v>
          </cell>
          <cell r="C383">
            <v>-321602583</v>
          </cell>
          <cell r="D383">
            <v>628651653</v>
          </cell>
          <cell r="E383">
            <v>850257739</v>
          </cell>
          <cell r="F383">
            <v>-543208669</v>
          </cell>
          <cell r="H383">
            <v>1615010102</v>
          </cell>
          <cell r="I383" t="str">
            <v>CONSTRUCCION EN CURSO - HGM NORTE</v>
          </cell>
          <cell r="J383">
            <v>1314299999</v>
          </cell>
          <cell r="K383">
            <v>0</v>
          </cell>
          <cell r="L383">
            <v>0</v>
          </cell>
          <cell r="M383">
            <v>1314299999</v>
          </cell>
        </row>
        <row r="384">
          <cell r="A384">
            <v>158012</v>
          </cell>
          <cell r="B384" t="str">
            <v>INVENTARIOS DE PRESTADORES DE SERV</v>
          </cell>
          <cell r="C384">
            <v>-321602583</v>
          </cell>
          <cell r="D384">
            <v>628651653</v>
          </cell>
          <cell r="E384">
            <v>850257739</v>
          </cell>
          <cell r="F384">
            <v>-543208669</v>
          </cell>
          <cell r="H384">
            <v>1635</v>
          </cell>
          <cell r="I384" t="str">
            <v>BIENES MUEBLES EN BODEGA</v>
          </cell>
          <cell r="J384">
            <v>735440</v>
          </cell>
          <cell r="K384">
            <v>524618383</v>
          </cell>
          <cell r="L384">
            <v>522601188</v>
          </cell>
          <cell r="M384">
            <v>2752635</v>
          </cell>
        </row>
        <row r="385">
          <cell r="A385">
            <v>15801201</v>
          </cell>
          <cell r="B385" t="str">
            <v>INVENTARIOS DE PRESTADORES DE SERV</v>
          </cell>
          <cell r="C385">
            <v>-321602583</v>
          </cell>
          <cell r="D385">
            <v>628651653</v>
          </cell>
          <cell r="E385">
            <v>850257739</v>
          </cell>
          <cell r="F385">
            <v>-543208669</v>
          </cell>
          <cell r="H385">
            <v>163501</v>
          </cell>
          <cell r="I385" t="str">
            <v>MAQUINARIA Y EQUIPO</v>
          </cell>
          <cell r="J385">
            <v>0</v>
          </cell>
          <cell r="K385">
            <v>27629900</v>
          </cell>
          <cell r="L385">
            <v>27629900</v>
          </cell>
          <cell r="M385">
            <v>0</v>
          </cell>
        </row>
        <row r="386">
          <cell r="A386">
            <v>1580120101</v>
          </cell>
          <cell r="B386" t="str">
            <v>DETERIORO INVENTARIO DE PRESTADORES</v>
          </cell>
          <cell r="C386">
            <v>-321602583</v>
          </cell>
          <cell r="D386">
            <v>628651653</v>
          </cell>
          <cell r="E386">
            <v>850257739</v>
          </cell>
          <cell r="F386">
            <v>-543208669</v>
          </cell>
          <cell r="H386">
            <v>16350101</v>
          </cell>
          <cell r="I386" t="str">
            <v>MAQUINARIA Y EQUIPO</v>
          </cell>
          <cell r="J386">
            <v>0</v>
          </cell>
          <cell r="K386">
            <v>27629900</v>
          </cell>
          <cell r="L386">
            <v>27629900</v>
          </cell>
          <cell r="M386">
            <v>0</v>
          </cell>
        </row>
        <row r="387">
          <cell r="A387">
            <v>16</v>
          </cell>
          <cell r="B387" t="str">
            <v>PROPIEDADES, PLANTA Y EQUIPO</v>
          </cell>
          <cell r="C387">
            <v>129767203566</v>
          </cell>
          <cell r="D387">
            <v>6832807567</v>
          </cell>
          <cell r="E387">
            <v>6873757682</v>
          </cell>
          <cell r="F387">
            <v>129726253451</v>
          </cell>
          <cell r="H387">
            <v>1635010101</v>
          </cell>
          <cell r="I387" t="str">
            <v>MAQUINARIA Y EQUIPO</v>
          </cell>
          <cell r="J387">
            <v>0</v>
          </cell>
          <cell r="K387">
            <v>27629900</v>
          </cell>
          <cell r="L387">
            <v>27629900</v>
          </cell>
          <cell r="M387">
            <v>0</v>
          </cell>
        </row>
        <row r="388">
          <cell r="A388">
            <v>1605</v>
          </cell>
          <cell r="B388" t="str">
            <v>TERRENOS</v>
          </cell>
          <cell r="C388">
            <v>25020048932</v>
          </cell>
          <cell r="D388">
            <v>0</v>
          </cell>
          <cell r="E388">
            <v>0</v>
          </cell>
          <cell r="F388">
            <v>25020048932</v>
          </cell>
          <cell r="H388">
            <v>163502</v>
          </cell>
          <cell r="I388" t="str">
            <v>EQUIPO MEDICO Y CIENTIFICO</v>
          </cell>
          <cell r="J388">
            <v>0</v>
          </cell>
          <cell r="K388">
            <v>102003580</v>
          </cell>
          <cell r="L388">
            <v>102003580</v>
          </cell>
          <cell r="M388">
            <v>0</v>
          </cell>
        </row>
        <row r="389">
          <cell r="A389">
            <v>160501</v>
          </cell>
          <cell r="B389" t="str">
            <v>URBANOS</v>
          </cell>
          <cell r="C389">
            <v>25020048932</v>
          </cell>
          <cell r="D389">
            <v>0</v>
          </cell>
          <cell r="E389">
            <v>0</v>
          </cell>
          <cell r="F389">
            <v>25020048932</v>
          </cell>
          <cell r="H389">
            <v>16350201</v>
          </cell>
          <cell r="I389" t="str">
            <v>EQUIPO MEDICO Y CIENTIFICO</v>
          </cell>
          <cell r="J389">
            <v>0</v>
          </cell>
          <cell r="K389">
            <v>102003580</v>
          </cell>
          <cell r="L389">
            <v>102003580</v>
          </cell>
          <cell r="M389">
            <v>0</v>
          </cell>
        </row>
        <row r="390">
          <cell r="A390">
            <v>16050101</v>
          </cell>
          <cell r="B390" t="str">
            <v>URBANOS</v>
          </cell>
          <cell r="C390">
            <v>25020048932</v>
          </cell>
          <cell r="D390">
            <v>0</v>
          </cell>
          <cell r="E390">
            <v>0</v>
          </cell>
          <cell r="F390">
            <v>25020048932</v>
          </cell>
          <cell r="H390">
            <v>1635020101</v>
          </cell>
          <cell r="I390" t="str">
            <v>EQUIPO MEDICO Y CIENTIFICO</v>
          </cell>
          <cell r="J390">
            <v>0</v>
          </cell>
          <cell r="K390">
            <v>102003580</v>
          </cell>
          <cell r="L390">
            <v>102003580</v>
          </cell>
          <cell r="M390">
            <v>0</v>
          </cell>
        </row>
        <row r="391">
          <cell r="A391">
            <v>1605010101</v>
          </cell>
          <cell r="B391" t="str">
            <v>TERRENOS EDIFICIO HOSPITAL GENERAL</v>
          </cell>
          <cell r="C391">
            <v>25020048932</v>
          </cell>
          <cell r="D391">
            <v>0</v>
          </cell>
          <cell r="E391">
            <v>0</v>
          </cell>
          <cell r="F391">
            <v>25020048932</v>
          </cell>
          <cell r="H391">
            <v>163503</v>
          </cell>
          <cell r="I391" t="str">
            <v>MUEBLES, ENSERES Y EQ DE OFICINA</v>
          </cell>
          <cell r="J391">
            <v>0</v>
          </cell>
          <cell r="K391">
            <v>36920271</v>
          </cell>
          <cell r="L391">
            <v>36920271</v>
          </cell>
          <cell r="M391">
            <v>0</v>
          </cell>
        </row>
        <row r="392">
          <cell r="A392">
            <v>1615</v>
          </cell>
          <cell r="B392" t="str">
            <v>CONSTRUCCIONES EN CURSO</v>
          </cell>
          <cell r="C392">
            <v>1988299999</v>
          </cell>
          <cell r="D392">
            <v>0</v>
          </cell>
          <cell r="E392">
            <v>0</v>
          </cell>
          <cell r="F392">
            <v>1988299999</v>
          </cell>
          <cell r="H392">
            <v>16350301</v>
          </cell>
          <cell r="I392" t="str">
            <v>MUEBLES, ENSERES Y EQ DE OFICINA</v>
          </cell>
          <cell r="J392">
            <v>0</v>
          </cell>
          <cell r="K392">
            <v>36920271</v>
          </cell>
          <cell r="L392">
            <v>36920271</v>
          </cell>
          <cell r="M392">
            <v>0</v>
          </cell>
        </row>
        <row r="393">
          <cell r="A393">
            <v>161501</v>
          </cell>
          <cell r="B393" t="str">
            <v>EDIFICACIONES</v>
          </cell>
          <cell r="C393">
            <v>1988299999</v>
          </cell>
          <cell r="D393">
            <v>0</v>
          </cell>
          <cell r="E393">
            <v>0</v>
          </cell>
          <cell r="F393">
            <v>1988299999</v>
          </cell>
          <cell r="H393">
            <v>1635030101</v>
          </cell>
          <cell r="I393" t="str">
            <v>MUEBLES, ENSERES, EQUIPO DE OFICINA</v>
          </cell>
          <cell r="J393">
            <v>0</v>
          </cell>
          <cell r="K393">
            <v>36920271</v>
          </cell>
          <cell r="L393">
            <v>36920271</v>
          </cell>
          <cell r="M393">
            <v>0</v>
          </cell>
        </row>
        <row r="394">
          <cell r="A394">
            <v>16150101</v>
          </cell>
          <cell r="B394" t="str">
            <v>EDIFICACIONES</v>
          </cell>
          <cell r="C394">
            <v>1988299999</v>
          </cell>
          <cell r="D394">
            <v>0</v>
          </cell>
          <cell r="E394">
            <v>0</v>
          </cell>
          <cell r="F394">
            <v>1988299999</v>
          </cell>
          <cell r="H394">
            <v>163504</v>
          </cell>
          <cell r="I394" t="str">
            <v>EQUIPOS DE COMUNICACION Y COMPUTAC</v>
          </cell>
          <cell r="J394">
            <v>735440</v>
          </cell>
          <cell r="K394">
            <v>3564635</v>
          </cell>
          <cell r="L394">
            <v>1547440</v>
          </cell>
          <cell r="M394">
            <v>2752635</v>
          </cell>
        </row>
        <row r="395">
          <cell r="A395">
            <v>1615010101</v>
          </cell>
          <cell r="B395" t="str">
            <v>CONSTRUCCIONES EN CURSO</v>
          </cell>
          <cell r="C395">
            <v>674000000</v>
          </cell>
          <cell r="D395">
            <v>0</v>
          </cell>
          <cell r="E395">
            <v>0</v>
          </cell>
          <cell r="F395">
            <v>674000000</v>
          </cell>
          <cell r="H395">
            <v>16350401</v>
          </cell>
          <cell r="I395" t="str">
            <v>EQUIPOS DE COMUNICACION Y COMPUTAC</v>
          </cell>
          <cell r="J395">
            <v>735440</v>
          </cell>
          <cell r="K395">
            <v>3564635</v>
          </cell>
          <cell r="L395">
            <v>1547440</v>
          </cell>
          <cell r="M395">
            <v>2752635</v>
          </cell>
        </row>
        <row r="396">
          <cell r="A396">
            <v>1615010102</v>
          </cell>
          <cell r="B396" t="str">
            <v>CONSTRUCCION EN CURSO - HGM NORTE</v>
          </cell>
          <cell r="C396">
            <v>1314299999</v>
          </cell>
          <cell r="D396">
            <v>0</v>
          </cell>
          <cell r="E396">
            <v>0</v>
          </cell>
          <cell r="F396">
            <v>1314299999</v>
          </cell>
          <cell r="H396">
            <v>1635040101</v>
          </cell>
          <cell r="I396" t="str">
            <v>EQUIPO DE COMUNICACION Y COMPUTACIO</v>
          </cell>
          <cell r="J396">
            <v>735440</v>
          </cell>
          <cell r="K396">
            <v>3564635</v>
          </cell>
          <cell r="L396">
            <v>1547440</v>
          </cell>
          <cell r="M396">
            <v>2752635</v>
          </cell>
        </row>
        <row r="397">
          <cell r="A397">
            <v>1635</v>
          </cell>
          <cell r="B397" t="str">
            <v>BIENES MUEBLES EN BODEGA</v>
          </cell>
          <cell r="C397">
            <v>2580135</v>
          </cell>
          <cell r="D397">
            <v>5208534849</v>
          </cell>
          <cell r="E397">
            <v>4916569001</v>
          </cell>
          <cell r="F397">
            <v>294545983</v>
          </cell>
          <cell r="H397">
            <v>163590</v>
          </cell>
          <cell r="I397" t="str">
            <v>OTROS BIENES MUEBLES EN BODEGA</v>
          </cell>
          <cell r="J397">
            <v>0</v>
          </cell>
          <cell r="K397">
            <v>354499997</v>
          </cell>
          <cell r="L397">
            <v>354499997</v>
          </cell>
          <cell r="M397">
            <v>0</v>
          </cell>
        </row>
        <row r="398">
          <cell r="A398">
            <v>163501</v>
          </cell>
          <cell r="B398" t="str">
            <v>MAQUINARIA Y EQUIPO</v>
          </cell>
          <cell r="C398">
            <v>0</v>
          </cell>
          <cell r="D398">
            <v>21378350</v>
          </cell>
          <cell r="E398">
            <v>1148350</v>
          </cell>
          <cell r="F398">
            <v>20230000</v>
          </cell>
          <cell r="H398">
            <v>16359001</v>
          </cell>
          <cell r="I398" t="str">
            <v>OTROS BIENES MUEBLES EN BODEGA</v>
          </cell>
          <cell r="J398">
            <v>0</v>
          </cell>
          <cell r="K398">
            <v>354499997</v>
          </cell>
          <cell r="L398">
            <v>354499997</v>
          </cell>
          <cell r="M398">
            <v>0</v>
          </cell>
        </row>
        <row r="399">
          <cell r="A399">
            <v>16350101</v>
          </cell>
          <cell r="B399" t="str">
            <v>MAQUINARIA Y EQUIPO</v>
          </cell>
          <cell r="C399">
            <v>0</v>
          </cell>
          <cell r="D399">
            <v>21378350</v>
          </cell>
          <cell r="E399">
            <v>1148350</v>
          </cell>
          <cell r="F399">
            <v>20230000</v>
          </cell>
          <cell r="H399">
            <v>1635900102</v>
          </cell>
          <cell r="I399" t="str">
            <v>ANTICIPO DE ACTIVOS FIJOS</v>
          </cell>
          <cell r="J399">
            <v>0</v>
          </cell>
          <cell r="K399">
            <v>354499997</v>
          </cell>
          <cell r="L399">
            <v>0</v>
          </cell>
          <cell r="M399">
            <v>354499997</v>
          </cell>
        </row>
        <row r="400">
          <cell r="A400">
            <v>1635010101</v>
          </cell>
          <cell r="B400" t="str">
            <v>MAQUINARIA Y EQUIPO</v>
          </cell>
          <cell r="C400">
            <v>0</v>
          </cell>
          <cell r="D400">
            <v>21378350</v>
          </cell>
          <cell r="E400">
            <v>1148350</v>
          </cell>
          <cell r="F400">
            <v>20230000</v>
          </cell>
          <cell r="H400">
            <v>1635900199</v>
          </cell>
          <cell r="I400" t="str">
            <v>COMPENSACION ANTICIPO DE ACTIVOS</v>
          </cell>
          <cell r="J400">
            <v>0</v>
          </cell>
          <cell r="K400">
            <v>0</v>
          </cell>
          <cell r="L400">
            <v>354499997</v>
          </cell>
          <cell r="M400">
            <v>-354499997</v>
          </cell>
        </row>
        <row r="401">
          <cell r="A401">
            <v>163502</v>
          </cell>
          <cell r="B401" t="str">
            <v>EQUIPO MEDICO Y CIENTIFICO</v>
          </cell>
          <cell r="C401">
            <v>-172500</v>
          </cell>
          <cell r="D401">
            <v>265770749</v>
          </cell>
          <cell r="E401">
            <v>257529999</v>
          </cell>
          <cell r="F401">
            <v>8068250</v>
          </cell>
          <cell r="H401">
            <v>1640</v>
          </cell>
          <cell r="I401" t="str">
            <v>EDIFICACIONES</v>
          </cell>
          <cell r="J401">
            <v>78460426825</v>
          </cell>
          <cell r="K401">
            <v>611959546</v>
          </cell>
          <cell r="L401">
            <v>0</v>
          </cell>
          <cell r="M401">
            <v>79072386371</v>
          </cell>
        </row>
        <row r="402">
          <cell r="A402">
            <v>16350201</v>
          </cell>
          <cell r="B402" t="str">
            <v>EQUIPO MEDICO Y CIENTIFICO</v>
          </cell>
          <cell r="C402">
            <v>-172500</v>
          </cell>
          <cell r="D402">
            <v>265770749</v>
          </cell>
          <cell r="E402">
            <v>257529999</v>
          </cell>
          <cell r="F402">
            <v>8068250</v>
          </cell>
          <cell r="H402">
            <v>164010</v>
          </cell>
          <cell r="I402" t="str">
            <v>CLINICAS Y HOSPITALES</v>
          </cell>
          <cell r="J402">
            <v>78460426825</v>
          </cell>
          <cell r="K402">
            <v>611959546</v>
          </cell>
          <cell r="L402">
            <v>0</v>
          </cell>
          <cell r="M402">
            <v>79072386371</v>
          </cell>
        </row>
        <row r="403">
          <cell r="A403">
            <v>1635020101</v>
          </cell>
          <cell r="B403" t="str">
            <v>EQUIPO MEDICO Y CIENTIFICO</v>
          </cell>
          <cell r="C403">
            <v>-172500</v>
          </cell>
          <cell r="D403">
            <v>265770749</v>
          </cell>
          <cell r="E403">
            <v>257529999</v>
          </cell>
          <cell r="F403">
            <v>8068250</v>
          </cell>
          <cell r="H403">
            <v>16401001</v>
          </cell>
          <cell r="I403" t="str">
            <v>CLINICAS Y HOSPITALES</v>
          </cell>
          <cell r="J403">
            <v>78460426825</v>
          </cell>
          <cell r="K403">
            <v>611959546</v>
          </cell>
          <cell r="L403">
            <v>0</v>
          </cell>
          <cell r="M403">
            <v>79072386371</v>
          </cell>
        </row>
        <row r="404">
          <cell r="A404">
            <v>163503</v>
          </cell>
          <cell r="B404" t="str">
            <v>MUEBLES, ENSERES Y EQ DE OFICINA</v>
          </cell>
          <cell r="C404">
            <v>0</v>
          </cell>
          <cell r="D404">
            <v>46244564</v>
          </cell>
          <cell r="E404">
            <v>36323214</v>
          </cell>
          <cell r="F404">
            <v>9921350</v>
          </cell>
          <cell r="H404">
            <v>1640100101</v>
          </cell>
          <cell r="I404" t="str">
            <v>EDIFICIO HOSPITAL GENERAL DE MEDELL</v>
          </cell>
          <cell r="J404">
            <v>78460426825</v>
          </cell>
          <cell r="K404">
            <v>611959546</v>
          </cell>
          <cell r="L404">
            <v>0</v>
          </cell>
          <cell r="M404">
            <v>79072386371</v>
          </cell>
        </row>
        <row r="405">
          <cell r="A405">
            <v>16350301</v>
          </cell>
          <cell r="B405" t="str">
            <v>MUEBLES, ENSERES Y EQ DE OFICINA</v>
          </cell>
          <cell r="C405">
            <v>0</v>
          </cell>
          <cell r="D405">
            <v>46244564</v>
          </cell>
          <cell r="E405">
            <v>36323214</v>
          </cell>
          <cell r="F405">
            <v>9921350</v>
          </cell>
          <cell r="H405">
            <v>1655</v>
          </cell>
          <cell r="I405" t="str">
            <v>MAQUINARIA Y EQUIPO</v>
          </cell>
          <cell r="J405">
            <v>6043938943</v>
          </cell>
          <cell r="K405">
            <v>27629900</v>
          </cell>
          <cell r="L405">
            <v>2941533</v>
          </cell>
          <cell r="M405">
            <v>6068627310</v>
          </cell>
        </row>
        <row r="406">
          <cell r="A406">
            <v>1635030101</v>
          </cell>
          <cell r="B406" t="str">
            <v>MUEBLES, ENSERES, EQUIPO DE OFICINA</v>
          </cell>
          <cell r="C406">
            <v>0</v>
          </cell>
          <cell r="D406">
            <v>46244564</v>
          </cell>
          <cell r="E406">
            <v>36323214</v>
          </cell>
          <cell r="F406">
            <v>9921350</v>
          </cell>
          <cell r="H406">
            <v>165504</v>
          </cell>
          <cell r="I406" t="str">
            <v>MAQUINARIA INDUSTRIAL</v>
          </cell>
          <cell r="J406">
            <v>5200691041</v>
          </cell>
          <cell r="K406">
            <v>27629900</v>
          </cell>
          <cell r="L406">
            <v>2941533</v>
          </cell>
          <cell r="M406">
            <v>5225379408</v>
          </cell>
        </row>
        <row r="407">
          <cell r="A407">
            <v>163504</v>
          </cell>
          <cell r="B407" t="str">
            <v>EQUIPOS DE COMUNICACION Y COMPUTAC</v>
          </cell>
          <cell r="C407">
            <v>2752635</v>
          </cell>
          <cell r="D407">
            <v>4875141186</v>
          </cell>
          <cell r="E407">
            <v>4621567438</v>
          </cell>
          <cell r="F407">
            <v>256326383</v>
          </cell>
          <cell r="H407">
            <v>16550401</v>
          </cell>
          <cell r="I407" t="str">
            <v>MAQUINARIA INDUSTRIAL</v>
          </cell>
          <cell r="J407">
            <v>5200691041</v>
          </cell>
          <cell r="K407">
            <v>27629900</v>
          </cell>
          <cell r="L407">
            <v>2941533</v>
          </cell>
          <cell r="M407">
            <v>5225379408</v>
          </cell>
        </row>
        <row r="408">
          <cell r="A408">
            <v>16350401</v>
          </cell>
          <cell r="B408" t="str">
            <v>EQUIPOS DE COMUNICACION Y COMPUTAC</v>
          </cell>
          <cell r="C408">
            <v>2752635</v>
          </cell>
          <cell r="D408">
            <v>4875141186</v>
          </cell>
          <cell r="E408">
            <v>4621567438</v>
          </cell>
          <cell r="F408">
            <v>256326383</v>
          </cell>
          <cell r="H408">
            <v>1655040101</v>
          </cell>
          <cell r="I408" t="str">
            <v>MAQUINARIA Y EQUIPO</v>
          </cell>
          <cell r="J408">
            <v>5200691041</v>
          </cell>
          <cell r="K408">
            <v>27629900</v>
          </cell>
          <cell r="L408">
            <v>2941533</v>
          </cell>
          <cell r="M408">
            <v>5225379408</v>
          </cell>
        </row>
        <row r="409">
          <cell r="A409">
            <v>1635040101</v>
          </cell>
          <cell r="B409" t="str">
            <v>EQUIPO DE COMUNICACION Y COMPUTACIO</v>
          </cell>
          <cell r="C409">
            <v>2752635</v>
          </cell>
          <cell r="D409">
            <v>4875141186</v>
          </cell>
          <cell r="E409">
            <v>4621567438</v>
          </cell>
          <cell r="F409">
            <v>256326383</v>
          </cell>
          <cell r="H409">
            <v>165511</v>
          </cell>
          <cell r="I409" t="str">
            <v>HERRAMIENTAS Y ACCESORIOS</v>
          </cell>
          <cell r="J409">
            <v>10882665</v>
          </cell>
          <cell r="K409">
            <v>0</v>
          </cell>
          <cell r="L409">
            <v>0</v>
          </cell>
          <cell r="M409">
            <v>10882665</v>
          </cell>
        </row>
        <row r="410">
          <cell r="A410">
            <v>1640</v>
          </cell>
          <cell r="B410" t="str">
            <v>EDIFICACIONES</v>
          </cell>
          <cell r="C410">
            <v>79113981136</v>
          </cell>
          <cell r="D410">
            <v>0</v>
          </cell>
          <cell r="E410">
            <v>0</v>
          </cell>
          <cell r="F410">
            <v>79113981136</v>
          </cell>
          <cell r="H410">
            <v>16551101</v>
          </cell>
          <cell r="I410" t="str">
            <v>HERRAMIENTAS Y ACCESORIOS</v>
          </cell>
          <cell r="J410">
            <v>10882665</v>
          </cell>
          <cell r="K410">
            <v>0</v>
          </cell>
          <cell r="L410">
            <v>0</v>
          </cell>
          <cell r="M410">
            <v>10882665</v>
          </cell>
        </row>
        <row r="411">
          <cell r="A411">
            <v>164010</v>
          </cell>
          <cell r="B411" t="str">
            <v>CLINICAS Y HOSPITALES</v>
          </cell>
          <cell r="C411">
            <v>79113981136</v>
          </cell>
          <cell r="D411">
            <v>0</v>
          </cell>
          <cell r="E411">
            <v>0</v>
          </cell>
          <cell r="F411">
            <v>79113981136</v>
          </cell>
          <cell r="H411">
            <v>1655110101</v>
          </cell>
          <cell r="I411" t="str">
            <v>HERRAMIENTAS Y ACCESORIOS</v>
          </cell>
          <cell r="J411">
            <v>10882665</v>
          </cell>
          <cell r="K411">
            <v>0</v>
          </cell>
          <cell r="L411">
            <v>0</v>
          </cell>
          <cell r="M411">
            <v>10882665</v>
          </cell>
        </row>
        <row r="412">
          <cell r="A412">
            <v>16401001</v>
          </cell>
          <cell r="B412" t="str">
            <v>CLINICAS Y HOSPITALES</v>
          </cell>
          <cell r="C412">
            <v>79113981136</v>
          </cell>
          <cell r="D412">
            <v>0</v>
          </cell>
          <cell r="E412">
            <v>0</v>
          </cell>
          <cell r="F412">
            <v>79113981136</v>
          </cell>
          <cell r="H412">
            <v>165520</v>
          </cell>
          <cell r="I412" t="str">
            <v>EQUIPOS DE CENTRO DE CONTROL</v>
          </cell>
          <cell r="J412">
            <v>802535911</v>
          </cell>
          <cell r="K412">
            <v>0</v>
          </cell>
          <cell r="L412">
            <v>0</v>
          </cell>
          <cell r="M412">
            <v>802535911</v>
          </cell>
        </row>
        <row r="413">
          <cell r="A413">
            <v>1640100101</v>
          </cell>
          <cell r="B413" t="str">
            <v>EDIFICIO HOSPITAL GENERAL DE MEDELL</v>
          </cell>
          <cell r="C413">
            <v>79113981136</v>
          </cell>
          <cell r="D413">
            <v>0</v>
          </cell>
          <cell r="E413">
            <v>0</v>
          </cell>
          <cell r="F413">
            <v>79113981136</v>
          </cell>
          <cell r="H413">
            <v>16552001</v>
          </cell>
          <cell r="I413" t="str">
            <v>EQUIPOS DE CENTRO DE CONTROL</v>
          </cell>
          <cell r="J413">
            <v>802535911</v>
          </cell>
          <cell r="K413">
            <v>0</v>
          </cell>
          <cell r="L413">
            <v>0</v>
          </cell>
          <cell r="M413">
            <v>802535911</v>
          </cell>
        </row>
        <row r="414">
          <cell r="A414">
            <v>1655</v>
          </cell>
          <cell r="B414" t="str">
            <v>MAQUINARIA Y EQUIPO</v>
          </cell>
          <cell r="C414">
            <v>5719997432</v>
          </cell>
          <cell r="D414">
            <v>1148350</v>
          </cell>
          <cell r="E414">
            <v>0</v>
          </cell>
          <cell r="F414">
            <v>5721145782</v>
          </cell>
          <cell r="H414">
            <v>1655200101</v>
          </cell>
          <cell r="I414" t="str">
            <v>EQUIPO DE AUTOMATIZACION Y CONTROL</v>
          </cell>
          <cell r="J414">
            <v>802535911</v>
          </cell>
          <cell r="K414">
            <v>0</v>
          </cell>
          <cell r="L414">
            <v>0</v>
          </cell>
          <cell r="M414">
            <v>802535911</v>
          </cell>
        </row>
        <row r="415">
          <cell r="A415">
            <v>165504</v>
          </cell>
          <cell r="B415" t="str">
            <v>MAQUINARIA INDUSTRIAL</v>
          </cell>
          <cell r="C415">
            <v>4876749530</v>
          </cell>
          <cell r="D415">
            <v>1148350</v>
          </cell>
          <cell r="E415">
            <v>0</v>
          </cell>
          <cell r="F415">
            <v>4877897880</v>
          </cell>
          <cell r="H415">
            <v>165525</v>
          </cell>
          <cell r="I415" t="str">
            <v>MAQUINARIA Y EQUIPO PROPIEDAD TERC</v>
          </cell>
          <cell r="J415">
            <v>27105725</v>
          </cell>
          <cell r="K415">
            <v>0</v>
          </cell>
          <cell r="L415">
            <v>0</v>
          </cell>
          <cell r="M415">
            <v>27105725</v>
          </cell>
        </row>
        <row r="416">
          <cell r="A416">
            <v>16550401</v>
          </cell>
          <cell r="B416" t="str">
            <v>MAQUINARIA INDUSTRIAL</v>
          </cell>
          <cell r="C416">
            <v>4876749530</v>
          </cell>
          <cell r="D416">
            <v>1148350</v>
          </cell>
          <cell r="E416">
            <v>0</v>
          </cell>
          <cell r="F416">
            <v>4877897880</v>
          </cell>
          <cell r="H416">
            <v>16552501</v>
          </cell>
          <cell r="I416" t="str">
            <v>MAQUINARIA Y EQUIPO PROPIEDAD TERC</v>
          </cell>
          <cell r="J416">
            <v>27105725</v>
          </cell>
          <cell r="K416">
            <v>0</v>
          </cell>
          <cell r="L416">
            <v>0</v>
          </cell>
          <cell r="M416">
            <v>27105725</v>
          </cell>
        </row>
        <row r="417">
          <cell r="A417">
            <v>1655040101</v>
          </cell>
          <cell r="B417" t="str">
            <v>MAQUINARIA Y EQUIPO</v>
          </cell>
          <cell r="C417">
            <v>4876749530</v>
          </cell>
          <cell r="D417">
            <v>1148350</v>
          </cell>
          <cell r="E417">
            <v>0</v>
          </cell>
          <cell r="F417">
            <v>4877897880</v>
          </cell>
          <cell r="H417">
            <v>1655250103</v>
          </cell>
          <cell r="I417" t="str">
            <v>MAQUINARIA Y EQUIPO PROPIEDAD TERCE</v>
          </cell>
          <cell r="J417">
            <v>27105725</v>
          </cell>
          <cell r="K417">
            <v>0</v>
          </cell>
          <cell r="L417">
            <v>0</v>
          </cell>
          <cell r="M417">
            <v>27105725</v>
          </cell>
        </row>
        <row r="418">
          <cell r="A418">
            <v>165511</v>
          </cell>
          <cell r="B418" t="str">
            <v>HERRAMIENTAS Y ACCESORIOS</v>
          </cell>
          <cell r="C418">
            <v>10882665</v>
          </cell>
          <cell r="D418">
            <v>0</v>
          </cell>
          <cell r="E418">
            <v>0</v>
          </cell>
          <cell r="F418">
            <v>10882665</v>
          </cell>
          <cell r="H418">
            <v>165590</v>
          </cell>
          <cell r="I418" t="str">
            <v>OTRA MAQUINARIA Y EQUIPO</v>
          </cell>
          <cell r="J418">
            <v>2723601</v>
          </cell>
          <cell r="K418">
            <v>0</v>
          </cell>
          <cell r="L418">
            <v>0</v>
          </cell>
          <cell r="M418">
            <v>2723601</v>
          </cell>
        </row>
        <row r="419">
          <cell r="A419">
            <v>16551101</v>
          </cell>
          <cell r="B419" t="str">
            <v>HERRAMIENTAS Y ACCESORIOS</v>
          </cell>
          <cell r="C419">
            <v>10882665</v>
          </cell>
          <cell r="D419">
            <v>0</v>
          </cell>
          <cell r="E419">
            <v>0</v>
          </cell>
          <cell r="F419">
            <v>10882665</v>
          </cell>
          <cell r="H419">
            <v>16559001</v>
          </cell>
          <cell r="I419" t="str">
            <v>OTRA MAQUINARIA Y EQUIPO</v>
          </cell>
          <cell r="J419">
            <v>2723601</v>
          </cell>
          <cell r="K419">
            <v>0</v>
          </cell>
          <cell r="L419">
            <v>0</v>
          </cell>
          <cell r="M419">
            <v>2723601</v>
          </cell>
        </row>
        <row r="420">
          <cell r="A420">
            <v>1655110101</v>
          </cell>
          <cell r="B420" t="str">
            <v>HERRAMIENTAS Y ACCESORIOS</v>
          </cell>
          <cell r="C420">
            <v>10882665</v>
          </cell>
          <cell r="D420">
            <v>0</v>
          </cell>
          <cell r="E420">
            <v>0</v>
          </cell>
          <cell r="F420">
            <v>10882665</v>
          </cell>
          <cell r="H420">
            <v>1655900101</v>
          </cell>
          <cell r="I420" t="str">
            <v>OTRA MAQUINARIA Y EQUIPO</v>
          </cell>
          <cell r="J420">
            <v>2723601</v>
          </cell>
          <cell r="K420">
            <v>0</v>
          </cell>
          <cell r="L420">
            <v>0</v>
          </cell>
          <cell r="M420">
            <v>2723601</v>
          </cell>
        </row>
        <row r="421">
          <cell r="A421">
            <v>165520</v>
          </cell>
          <cell r="B421" t="str">
            <v>EQUIPOS DE CENTRO DE CONTROL</v>
          </cell>
          <cell r="C421">
            <v>802535911</v>
          </cell>
          <cell r="D421">
            <v>0</v>
          </cell>
          <cell r="E421">
            <v>0</v>
          </cell>
          <cell r="F421">
            <v>802535911</v>
          </cell>
          <cell r="H421">
            <v>1660</v>
          </cell>
          <cell r="I421" t="str">
            <v>EQUIPO MÉDICO Y CIENTÍFICO</v>
          </cell>
          <cell r="J421">
            <v>29428153527</v>
          </cell>
          <cell r="K421">
            <v>101226380</v>
          </cell>
          <cell r="L421">
            <v>132889</v>
          </cell>
          <cell r="M421">
            <v>29529247018</v>
          </cell>
        </row>
        <row r="422">
          <cell r="A422">
            <v>16552001</v>
          </cell>
          <cell r="B422" t="str">
            <v>EQUIPOS DE CENTRO DE CONTROL</v>
          </cell>
          <cell r="C422">
            <v>802535911</v>
          </cell>
          <cell r="D422">
            <v>0</v>
          </cell>
          <cell r="E422">
            <v>0</v>
          </cell>
          <cell r="F422">
            <v>802535911</v>
          </cell>
          <cell r="H422">
            <v>166002</v>
          </cell>
          <cell r="I422" t="str">
            <v>EQUIPO DE LABORATORIO</v>
          </cell>
          <cell r="J422">
            <v>355441388</v>
          </cell>
          <cell r="K422">
            <v>0</v>
          </cell>
          <cell r="L422">
            <v>0</v>
          </cell>
          <cell r="M422">
            <v>355441388</v>
          </cell>
        </row>
        <row r="423">
          <cell r="A423">
            <v>1655200101</v>
          </cell>
          <cell r="B423" t="str">
            <v>EQUIPO DE AUTOMATIZACION Y CONTROL</v>
          </cell>
          <cell r="C423">
            <v>802535911</v>
          </cell>
          <cell r="D423">
            <v>0</v>
          </cell>
          <cell r="E423">
            <v>0</v>
          </cell>
          <cell r="F423">
            <v>802535911</v>
          </cell>
          <cell r="H423">
            <v>16600201</v>
          </cell>
          <cell r="I423" t="str">
            <v>EQUIPO DE LABORATORIO</v>
          </cell>
          <cell r="J423">
            <v>355441388</v>
          </cell>
          <cell r="K423">
            <v>0</v>
          </cell>
          <cell r="L423">
            <v>0</v>
          </cell>
          <cell r="M423">
            <v>355441388</v>
          </cell>
        </row>
        <row r="424">
          <cell r="A424">
            <v>165525</v>
          </cell>
          <cell r="B424" t="str">
            <v>MAQUINARIA Y EQUIPO PROPIEDAD TERC</v>
          </cell>
          <cell r="C424">
            <v>27105725</v>
          </cell>
          <cell r="D424">
            <v>0</v>
          </cell>
          <cell r="E424">
            <v>0</v>
          </cell>
          <cell r="F424">
            <v>27105725</v>
          </cell>
          <cell r="H424">
            <v>1660020101</v>
          </cell>
          <cell r="I424" t="str">
            <v>EQUIPO DE LABORATORIO</v>
          </cell>
          <cell r="J424">
            <v>355441388</v>
          </cell>
          <cell r="K424">
            <v>0</v>
          </cell>
          <cell r="L424">
            <v>0</v>
          </cell>
          <cell r="M424">
            <v>355441388</v>
          </cell>
        </row>
        <row r="425">
          <cell r="A425">
            <v>16552501</v>
          </cell>
          <cell r="B425" t="str">
            <v>MAQUINARIA Y EQUIPO PROPIEDAD TERC</v>
          </cell>
          <cell r="C425">
            <v>27105725</v>
          </cell>
          <cell r="D425">
            <v>0</v>
          </cell>
          <cell r="E425">
            <v>0</v>
          </cell>
          <cell r="F425">
            <v>27105725</v>
          </cell>
          <cell r="H425">
            <v>166003</v>
          </cell>
          <cell r="I425" t="str">
            <v>EQUIPO DE URGENCIAS</v>
          </cell>
          <cell r="J425">
            <v>51720012</v>
          </cell>
          <cell r="K425">
            <v>0</v>
          </cell>
          <cell r="L425">
            <v>0</v>
          </cell>
          <cell r="M425">
            <v>51720012</v>
          </cell>
        </row>
        <row r="426">
          <cell r="A426">
            <v>1655250103</v>
          </cell>
          <cell r="B426" t="str">
            <v>MAQUINARIA Y EQUIPO PROPIEDAD TERCE</v>
          </cell>
          <cell r="C426">
            <v>27105725</v>
          </cell>
          <cell r="D426">
            <v>0</v>
          </cell>
          <cell r="E426">
            <v>0</v>
          </cell>
          <cell r="F426">
            <v>27105725</v>
          </cell>
          <cell r="H426">
            <v>16600301</v>
          </cell>
          <cell r="I426" t="str">
            <v>EQUIPO DE URGENCIAS</v>
          </cell>
          <cell r="J426">
            <v>51720012</v>
          </cell>
          <cell r="K426">
            <v>0</v>
          </cell>
          <cell r="L426">
            <v>0</v>
          </cell>
          <cell r="M426">
            <v>51720012</v>
          </cell>
        </row>
        <row r="427">
          <cell r="A427">
            <v>165590</v>
          </cell>
          <cell r="B427" t="str">
            <v>OTRA MAQUINARIA Y EQUIPO</v>
          </cell>
          <cell r="C427">
            <v>2723601</v>
          </cell>
          <cell r="D427">
            <v>0</v>
          </cell>
          <cell r="E427">
            <v>0</v>
          </cell>
          <cell r="F427">
            <v>2723601</v>
          </cell>
          <cell r="H427">
            <v>1660030101</v>
          </cell>
          <cell r="I427" t="str">
            <v>EQUIPO DE URGENCIAS</v>
          </cell>
          <cell r="J427">
            <v>51720012</v>
          </cell>
          <cell r="K427">
            <v>0</v>
          </cell>
          <cell r="L427">
            <v>0</v>
          </cell>
          <cell r="M427">
            <v>51720012</v>
          </cell>
        </row>
        <row r="428">
          <cell r="A428">
            <v>16559001</v>
          </cell>
          <cell r="B428" t="str">
            <v>OTRA MAQUINARIA Y EQUIPO</v>
          </cell>
          <cell r="C428">
            <v>2723601</v>
          </cell>
          <cell r="D428">
            <v>0</v>
          </cell>
          <cell r="E428">
            <v>0</v>
          </cell>
          <cell r="F428">
            <v>2723601</v>
          </cell>
          <cell r="H428">
            <v>166005</v>
          </cell>
          <cell r="I428" t="str">
            <v>EQUIPO DE HOSPITALIZACION</v>
          </cell>
          <cell r="J428">
            <v>10586085860</v>
          </cell>
          <cell r="K428">
            <v>101226380</v>
          </cell>
          <cell r="L428">
            <v>132889</v>
          </cell>
          <cell r="M428">
            <v>10687179351</v>
          </cell>
        </row>
        <row r="429">
          <cell r="A429">
            <v>1655900101</v>
          </cell>
          <cell r="B429" t="str">
            <v>OTRA MAQUINARIA Y EQUIPO</v>
          </cell>
          <cell r="C429">
            <v>2723601</v>
          </cell>
          <cell r="D429">
            <v>0</v>
          </cell>
          <cell r="E429">
            <v>0</v>
          </cell>
          <cell r="F429">
            <v>2723601</v>
          </cell>
          <cell r="H429">
            <v>16600501</v>
          </cell>
          <cell r="I429" t="str">
            <v>EQUIPO DE HOSPITALIZACION</v>
          </cell>
          <cell r="J429">
            <v>10586085860</v>
          </cell>
          <cell r="K429">
            <v>101226380</v>
          </cell>
          <cell r="L429">
            <v>132889</v>
          </cell>
          <cell r="M429">
            <v>10687179351</v>
          </cell>
        </row>
        <row r="430">
          <cell r="A430">
            <v>1660</v>
          </cell>
          <cell r="B430" t="str">
            <v>EQUIPO MÉDICO Y CIENTÍFICO</v>
          </cell>
          <cell r="C430">
            <v>37524040249</v>
          </cell>
          <cell r="D430">
            <v>1222490548</v>
          </cell>
          <cell r="E430">
            <v>481810840</v>
          </cell>
          <cell r="F430">
            <v>38264719957</v>
          </cell>
          <cell r="H430">
            <v>1660050101</v>
          </cell>
          <cell r="I430" t="str">
            <v>EQUIPO DE HOSPITALIZACION</v>
          </cell>
          <cell r="J430">
            <v>10586085860</v>
          </cell>
          <cell r="K430">
            <v>101226380</v>
          </cell>
          <cell r="L430">
            <v>132889</v>
          </cell>
          <cell r="M430">
            <v>10687179351</v>
          </cell>
        </row>
        <row r="431">
          <cell r="A431">
            <v>166002</v>
          </cell>
          <cell r="B431" t="str">
            <v>EQUIPO DE LABORATORIO</v>
          </cell>
          <cell r="C431">
            <v>429795030</v>
          </cell>
          <cell r="D431">
            <v>0</v>
          </cell>
          <cell r="E431">
            <v>0</v>
          </cell>
          <cell r="F431">
            <v>429795030</v>
          </cell>
          <cell r="H431">
            <v>166006</v>
          </cell>
          <cell r="I431" t="str">
            <v>EQUIPO DE QUIROFANOS Y SALAS DE PA</v>
          </cell>
          <cell r="J431">
            <v>4499503262</v>
          </cell>
          <cell r="K431">
            <v>0</v>
          </cell>
          <cell r="L431">
            <v>0</v>
          </cell>
          <cell r="M431">
            <v>4499503262</v>
          </cell>
        </row>
        <row r="432">
          <cell r="A432">
            <v>16600201</v>
          </cell>
          <cell r="B432" t="str">
            <v>EQUIPO DE LABORATORIO</v>
          </cell>
          <cell r="C432">
            <v>429795030</v>
          </cell>
          <cell r="D432">
            <v>0</v>
          </cell>
          <cell r="E432">
            <v>0</v>
          </cell>
          <cell r="F432">
            <v>429795030</v>
          </cell>
          <cell r="H432">
            <v>16600601</v>
          </cell>
          <cell r="I432" t="str">
            <v>EQUIPO DE QUIROFANOS Y SALAS DE PA</v>
          </cell>
          <cell r="J432">
            <v>4499503262</v>
          </cell>
          <cell r="K432">
            <v>0</v>
          </cell>
          <cell r="L432">
            <v>0</v>
          </cell>
          <cell r="M432">
            <v>4499503262</v>
          </cell>
        </row>
        <row r="433">
          <cell r="A433">
            <v>1660020101</v>
          </cell>
          <cell r="B433" t="str">
            <v>EQUIPO DE LABORATORIO</v>
          </cell>
          <cell r="C433">
            <v>429795030</v>
          </cell>
          <cell r="D433">
            <v>0</v>
          </cell>
          <cell r="E433">
            <v>0</v>
          </cell>
          <cell r="F433">
            <v>429795030</v>
          </cell>
          <cell r="H433">
            <v>1660060101</v>
          </cell>
          <cell r="I433" t="str">
            <v>EQUIPO DE QUIROFANOS Y SALAS DE PAR</v>
          </cell>
          <cell r="J433">
            <v>4499503262</v>
          </cell>
          <cell r="K433">
            <v>0</v>
          </cell>
          <cell r="L433">
            <v>0</v>
          </cell>
          <cell r="M433">
            <v>4499503262</v>
          </cell>
        </row>
        <row r="434">
          <cell r="A434">
            <v>166003</v>
          </cell>
          <cell r="B434" t="str">
            <v>EQUIPO DE URGENCIAS</v>
          </cell>
          <cell r="C434">
            <v>54403938</v>
          </cell>
          <cell r="D434">
            <v>0</v>
          </cell>
          <cell r="E434">
            <v>0</v>
          </cell>
          <cell r="F434">
            <v>54403938</v>
          </cell>
          <cell r="H434">
            <v>166007</v>
          </cell>
          <cell r="I434" t="str">
            <v>EQUIPO DE APOYO DIAGNOSTICO</v>
          </cell>
          <cell r="J434">
            <v>11053685594</v>
          </cell>
          <cell r="K434">
            <v>0</v>
          </cell>
          <cell r="L434">
            <v>0</v>
          </cell>
          <cell r="M434">
            <v>11053685594</v>
          </cell>
        </row>
        <row r="435">
          <cell r="A435">
            <v>16600301</v>
          </cell>
          <cell r="B435" t="str">
            <v>EQUIPO DE URGENCIAS</v>
          </cell>
          <cell r="C435">
            <v>54403938</v>
          </cell>
          <cell r="D435">
            <v>0</v>
          </cell>
          <cell r="E435">
            <v>0</v>
          </cell>
          <cell r="F435">
            <v>54403938</v>
          </cell>
          <cell r="H435">
            <v>16600701</v>
          </cell>
          <cell r="I435" t="str">
            <v>EQUIPO DE APOYO DIAGNOSTICO</v>
          </cell>
          <cell r="J435">
            <v>11053685594</v>
          </cell>
          <cell r="K435">
            <v>0</v>
          </cell>
          <cell r="L435">
            <v>0</v>
          </cell>
          <cell r="M435">
            <v>11053685594</v>
          </cell>
        </row>
        <row r="436">
          <cell r="A436">
            <v>1660030101</v>
          </cell>
          <cell r="B436" t="str">
            <v>EQUIPO DE URGENCIAS</v>
          </cell>
          <cell r="C436">
            <v>54403938</v>
          </cell>
          <cell r="D436">
            <v>0</v>
          </cell>
          <cell r="E436">
            <v>0</v>
          </cell>
          <cell r="F436">
            <v>54403938</v>
          </cell>
          <cell r="H436">
            <v>1660070101</v>
          </cell>
          <cell r="I436" t="str">
            <v>EQUIPO DE APOYO DIAGNOSTICO</v>
          </cell>
          <cell r="J436">
            <v>11053685594</v>
          </cell>
          <cell r="K436">
            <v>0</v>
          </cell>
          <cell r="L436">
            <v>0</v>
          </cell>
          <cell r="M436">
            <v>11053685594</v>
          </cell>
        </row>
        <row r="437">
          <cell r="A437">
            <v>166005</v>
          </cell>
          <cell r="B437" t="str">
            <v>EQUIPO DE HOSPITALIZACION</v>
          </cell>
          <cell r="C437">
            <v>13779203078</v>
          </cell>
          <cell r="D437">
            <v>257529999</v>
          </cell>
          <cell r="E437">
            <v>0</v>
          </cell>
          <cell r="F437">
            <v>14036733077</v>
          </cell>
          <cell r="H437">
            <v>166008</v>
          </cell>
          <cell r="I437" t="str">
            <v>EQUIPO DE APOYO TERAPEUTICO</v>
          </cell>
          <cell r="J437">
            <v>2193195732</v>
          </cell>
          <cell r="K437">
            <v>0</v>
          </cell>
          <cell r="L437">
            <v>0</v>
          </cell>
          <cell r="M437">
            <v>2193195732</v>
          </cell>
        </row>
        <row r="438">
          <cell r="A438">
            <v>16600501</v>
          </cell>
          <cell r="B438" t="str">
            <v>EQUIPO DE HOSPITALIZACION</v>
          </cell>
          <cell r="C438">
            <v>13779203078</v>
          </cell>
          <cell r="D438">
            <v>257529999</v>
          </cell>
          <cell r="E438">
            <v>0</v>
          </cell>
          <cell r="F438">
            <v>14036733077</v>
          </cell>
          <cell r="H438">
            <v>16600801</v>
          </cell>
          <cell r="I438" t="str">
            <v>EQUIPO DE APOYO TERAPEUTICO</v>
          </cell>
          <cell r="J438">
            <v>2193195732</v>
          </cell>
          <cell r="K438">
            <v>0</v>
          </cell>
          <cell r="L438">
            <v>0</v>
          </cell>
          <cell r="M438">
            <v>2193195732</v>
          </cell>
        </row>
        <row r="439">
          <cell r="A439">
            <v>1660050101</v>
          </cell>
          <cell r="B439" t="str">
            <v>EQUIPO DE HOSPITALIZACION</v>
          </cell>
          <cell r="C439">
            <v>13779203078</v>
          </cell>
          <cell r="D439">
            <v>257529999</v>
          </cell>
          <cell r="E439">
            <v>0</v>
          </cell>
          <cell r="F439">
            <v>14036733077</v>
          </cell>
          <cell r="H439">
            <v>1660080101</v>
          </cell>
          <cell r="I439" t="str">
            <v>EQUIPO DE APOYO TERAPEUTICO</v>
          </cell>
          <cell r="J439">
            <v>2193195732</v>
          </cell>
          <cell r="K439">
            <v>0</v>
          </cell>
          <cell r="L439">
            <v>0</v>
          </cell>
          <cell r="M439">
            <v>2193195732</v>
          </cell>
        </row>
        <row r="440">
          <cell r="A440">
            <v>166006</v>
          </cell>
          <cell r="B440" t="str">
            <v>EQUIPO DE QUIROFANOS Y SALAS DE PA</v>
          </cell>
          <cell r="C440">
            <v>4595763162</v>
          </cell>
          <cell r="D440">
            <v>0</v>
          </cell>
          <cell r="E440">
            <v>0</v>
          </cell>
          <cell r="F440">
            <v>4595763162</v>
          </cell>
          <cell r="H440">
            <v>166009</v>
          </cell>
          <cell r="I440" t="str">
            <v>EQUIPO DE SERVICIO AMBULATORIO</v>
          </cell>
          <cell r="J440">
            <v>103336518</v>
          </cell>
          <cell r="K440">
            <v>0</v>
          </cell>
          <cell r="L440">
            <v>0</v>
          </cell>
          <cell r="M440">
            <v>103336518</v>
          </cell>
        </row>
        <row r="441">
          <cell r="A441">
            <v>16600601</v>
          </cell>
          <cell r="B441" t="str">
            <v>EQUIPO DE QUIROFANOS Y SALAS DE PA</v>
          </cell>
          <cell r="C441">
            <v>4595763162</v>
          </cell>
          <cell r="D441">
            <v>0</v>
          </cell>
          <cell r="E441">
            <v>0</v>
          </cell>
          <cell r="F441">
            <v>4595763162</v>
          </cell>
          <cell r="H441">
            <v>16600901</v>
          </cell>
          <cell r="I441" t="str">
            <v>EQUIPO DE SERVICIO AMBULATORIO</v>
          </cell>
          <cell r="J441">
            <v>103336518</v>
          </cell>
          <cell r="K441">
            <v>0</v>
          </cell>
          <cell r="L441">
            <v>0</v>
          </cell>
          <cell r="M441">
            <v>103336518</v>
          </cell>
        </row>
        <row r="442">
          <cell r="A442">
            <v>1660060101</v>
          </cell>
          <cell r="B442" t="str">
            <v>EQUIPO DE QUIROFANOS Y SALAS DE PAR</v>
          </cell>
          <cell r="C442">
            <v>4595763162</v>
          </cell>
          <cell r="D442">
            <v>0</v>
          </cell>
          <cell r="E442">
            <v>0</v>
          </cell>
          <cell r="F442">
            <v>4595763162</v>
          </cell>
          <cell r="H442">
            <v>1660090101</v>
          </cell>
          <cell r="I442" t="str">
            <v>EQUIPO DE SERVICIO AMBULATORIO</v>
          </cell>
          <cell r="J442">
            <v>103336518</v>
          </cell>
          <cell r="K442">
            <v>0</v>
          </cell>
          <cell r="L442">
            <v>0</v>
          </cell>
          <cell r="M442">
            <v>103336518</v>
          </cell>
        </row>
        <row r="443">
          <cell r="A443">
            <v>166007</v>
          </cell>
          <cell r="B443" t="str">
            <v>EQUIPO DE APOYO DIAGNOSTICO</v>
          </cell>
          <cell r="C443">
            <v>12191957363</v>
          </cell>
          <cell r="D443">
            <v>0</v>
          </cell>
          <cell r="E443">
            <v>0</v>
          </cell>
          <cell r="F443">
            <v>12191957363</v>
          </cell>
          <cell r="H443">
            <v>166090</v>
          </cell>
          <cell r="I443" t="str">
            <v>OTRO EQUIPO MEDICO Y CIENTIFICO</v>
          </cell>
          <cell r="J443">
            <v>585185161</v>
          </cell>
          <cell r="K443">
            <v>0</v>
          </cell>
          <cell r="L443">
            <v>0</v>
          </cell>
          <cell r="M443">
            <v>585185161</v>
          </cell>
        </row>
        <row r="444">
          <cell r="A444">
            <v>16600701</v>
          </cell>
          <cell r="B444" t="str">
            <v>EQUIPO DE APOYO DIAGNOSTICO</v>
          </cell>
          <cell r="C444">
            <v>12191957363</v>
          </cell>
          <cell r="D444">
            <v>0</v>
          </cell>
          <cell r="E444">
            <v>0</v>
          </cell>
          <cell r="F444">
            <v>12191957363</v>
          </cell>
          <cell r="H444">
            <v>16609001</v>
          </cell>
          <cell r="I444" t="str">
            <v>OTRO EQUIPO MEDICO Y CIENTIFICO</v>
          </cell>
          <cell r="J444">
            <v>585185161</v>
          </cell>
          <cell r="K444">
            <v>0</v>
          </cell>
          <cell r="L444">
            <v>0</v>
          </cell>
          <cell r="M444">
            <v>585185161</v>
          </cell>
        </row>
        <row r="445">
          <cell r="A445">
            <v>1660070101</v>
          </cell>
          <cell r="B445" t="str">
            <v>EQUIPO DE APOYO DIAGNOSTICO</v>
          </cell>
          <cell r="C445">
            <v>12191957363</v>
          </cell>
          <cell r="D445">
            <v>0</v>
          </cell>
          <cell r="E445">
            <v>0</v>
          </cell>
          <cell r="F445">
            <v>12191957363</v>
          </cell>
          <cell r="H445">
            <v>1660900101</v>
          </cell>
          <cell r="I445" t="str">
            <v>OTRO EQUIPO MEDICO Y CIENTIFICO</v>
          </cell>
          <cell r="J445">
            <v>585185161</v>
          </cell>
          <cell r="K445">
            <v>0</v>
          </cell>
          <cell r="L445">
            <v>0</v>
          </cell>
          <cell r="M445">
            <v>585185161</v>
          </cell>
        </row>
        <row r="446">
          <cell r="A446">
            <v>166008</v>
          </cell>
          <cell r="B446" t="str">
            <v>EQUIPO DE APOYO TERAPEUTICO</v>
          </cell>
          <cell r="C446">
            <v>5780209640</v>
          </cell>
          <cell r="D446">
            <v>963621680</v>
          </cell>
          <cell r="E446">
            <v>481810840</v>
          </cell>
          <cell r="F446">
            <v>6262020480</v>
          </cell>
          <cell r="H446">
            <v>1665</v>
          </cell>
          <cell r="I446" t="str">
            <v>MUEBLES, ENSERES Y EQUIPO DE OFICI</v>
          </cell>
          <cell r="J446">
            <v>3065620442</v>
          </cell>
          <cell r="K446">
            <v>37697471</v>
          </cell>
          <cell r="L446">
            <v>0</v>
          </cell>
          <cell r="M446">
            <v>3103317913</v>
          </cell>
        </row>
        <row r="447">
          <cell r="A447">
            <v>16600801</v>
          </cell>
          <cell r="B447" t="str">
            <v>EQUIPO DE APOYO TERAPEUTICO</v>
          </cell>
          <cell r="C447">
            <v>5780209640</v>
          </cell>
          <cell r="D447">
            <v>963621680</v>
          </cell>
          <cell r="E447">
            <v>481810840</v>
          </cell>
          <cell r="F447">
            <v>6262020480</v>
          </cell>
          <cell r="H447">
            <v>166501</v>
          </cell>
          <cell r="I447" t="str">
            <v>MUEBLES Y ENSERES</v>
          </cell>
          <cell r="J447">
            <v>3044361822</v>
          </cell>
          <cell r="K447">
            <v>37697471</v>
          </cell>
          <cell r="L447">
            <v>0</v>
          </cell>
          <cell r="M447">
            <v>3082059293</v>
          </cell>
        </row>
        <row r="448">
          <cell r="A448">
            <v>1660080101</v>
          </cell>
          <cell r="B448" t="str">
            <v>EQUIPO DE APOYO TERAPEUTICO</v>
          </cell>
          <cell r="C448">
            <v>5780209640</v>
          </cell>
          <cell r="D448">
            <v>963621680</v>
          </cell>
          <cell r="E448">
            <v>481810840</v>
          </cell>
          <cell r="F448">
            <v>6262020480</v>
          </cell>
          <cell r="H448">
            <v>16650101</v>
          </cell>
          <cell r="I448" t="str">
            <v>MUEBLES Y ENSERES</v>
          </cell>
          <cell r="J448">
            <v>3044361822</v>
          </cell>
          <cell r="K448">
            <v>37697471</v>
          </cell>
          <cell r="L448">
            <v>0</v>
          </cell>
          <cell r="M448">
            <v>3082059293</v>
          </cell>
        </row>
        <row r="449">
          <cell r="A449">
            <v>166009</v>
          </cell>
          <cell r="B449" t="str">
            <v>EQUIPO DE SERVICIO AMBULATORIO</v>
          </cell>
          <cell r="C449">
            <v>105523677</v>
          </cell>
          <cell r="D449">
            <v>1338869</v>
          </cell>
          <cell r="E449">
            <v>0</v>
          </cell>
          <cell r="F449">
            <v>106862546</v>
          </cell>
          <cell r="H449">
            <v>1665010101</v>
          </cell>
          <cell r="I449" t="str">
            <v>MUEBLES Y ENSERES</v>
          </cell>
          <cell r="J449">
            <v>3044361822</v>
          </cell>
          <cell r="K449">
            <v>37697471</v>
          </cell>
          <cell r="L449">
            <v>0</v>
          </cell>
          <cell r="M449">
            <v>3082059293</v>
          </cell>
        </row>
        <row r="450">
          <cell r="A450">
            <v>16600901</v>
          </cell>
          <cell r="B450" t="str">
            <v>EQUIPO DE SERVICIO AMBULATORIO</v>
          </cell>
          <cell r="C450">
            <v>105523677</v>
          </cell>
          <cell r="D450">
            <v>1338869</v>
          </cell>
          <cell r="E450">
            <v>0</v>
          </cell>
          <cell r="F450">
            <v>106862546</v>
          </cell>
          <cell r="H450">
            <v>166502</v>
          </cell>
          <cell r="I450" t="str">
            <v>EQUIPO Y MAQUINARIA DE OFICINA</v>
          </cell>
          <cell r="J450">
            <v>4502819</v>
          </cell>
          <cell r="K450">
            <v>0</v>
          </cell>
          <cell r="L450">
            <v>0</v>
          </cell>
          <cell r="M450">
            <v>4502819</v>
          </cell>
        </row>
        <row r="451">
          <cell r="A451">
            <v>1660090101</v>
          </cell>
          <cell r="B451" t="str">
            <v>EQUIPO DE SERVICIO AMBULATORIO</v>
          </cell>
          <cell r="C451">
            <v>105523677</v>
          </cell>
          <cell r="D451">
            <v>1338869</v>
          </cell>
          <cell r="E451">
            <v>0</v>
          </cell>
          <cell r="F451">
            <v>106862546</v>
          </cell>
          <cell r="H451">
            <v>16650201</v>
          </cell>
          <cell r="I451" t="str">
            <v>EQUIPO Y MAQUINARIA DE OFICINA</v>
          </cell>
          <cell r="J451">
            <v>4502819</v>
          </cell>
          <cell r="K451">
            <v>0</v>
          </cell>
          <cell r="L451">
            <v>0</v>
          </cell>
          <cell r="M451">
            <v>4502819</v>
          </cell>
        </row>
        <row r="452">
          <cell r="A452">
            <v>166090</v>
          </cell>
          <cell r="B452" t="str">
            <v>OTRO EQUIPO MEDICO Y CIENTIFICO</v>
          </cell>
          <cell r="C452">
            <v>587184361</v>
          </cell>
          <cell r="D452">
            <v>0</v>
          </cell>
          <cell r="E452">
            <v>0</v>
          </cell>
          <cell r="F452">
            <v>587184361</v>
          </cell>
          <cell r="H452">
            <v>1665020101</v>
          </cell>
          <cell r="I452" t="str">
            <v>EQUIPO Y MAQUINAS DE OFICINA</v>
          </cell>
          <cell r="J452">
            <v>4502819</v>
          </cell>
          <cell r="K452">
            <v>0</v>
          </cell>
          <cell r="L452">
            <v>0</v>
          </cell>
          <cell r="M452">
            <v>4502819</v>
          </cell>
        </row>
        <row r="453">
          <cell r="A453">
            <v>16609001</v>
          </cell>
          <cell r="B453" t="str">
            <v>OTRO EQUIPO MEDICO Y CIENTIFICO</v>
          </cell>
          <cell r="C453">
            <v>587184361</v>
          </cell>
          <cell r="D453">
            <v>0</v>
          </cell>
          <cell r="E453">
            <v>0</v>
          </cell>
          <cell r="F453">
            <v>587184361</v>
          </cell>
          <cell r="H453">
            <v>166505</v>
          </cell>
          <cell r="I453" t="str">
            <v>MUEBLES, ENSERES Y EQ OFICINA TERC</v>
          </cell>
          <cell r="J453">
            <v>568820</v>
          </cell>
          <cell r="K453">
            <v>0</v>
          </cell>
          <cell r="L453">
            <v>0</v>
          </cell>
          <cell r="M453">
            <v>568820</v>
          </cell>
        </row>
        <row r="454">
          <cell r="A454">
            <v>1660900101</v>
          </cell>
          <cell r="B454" t="str">
            <v>OTRO EQUIPO MEDICO Y CIENTIFICO</v>
          </cell>
          <cell r="C454">
            <v>587184361</v>
          </cell>
          <cell r="D454">
            <v>0</v>
          </cell>
          <cell r="E454">
            <v>0</v>
          </cell>
          <cell r="F454">
            <v>587184361</v>
          </cell>
          <cell r="H454">
            <v>16650501</v>
          </cell>
          <cell r="I454" t="str">
            <v>MUEBLES, ENSERES Y EQ OFICINA TERC</v>
          </cell>
          <cell r="J454">
            <v>568820</v>
          </cell>
          <cell r="K454">
            <v>0</v>
          </cell>
          <cell r="L454">
            <v>0</v>
          </cell>
          <cell r="M454">
            <v>568820</v>
          </cell>
        </row>
        <row r="455">
          <cell r="A455">
            <v>1665</v>
          </cell>
          <cell r="B455" t="str">
            <v>MUEBLES, ENSERES Y EQUIPO DE OFICI</v>
          </cell>
          <cell r="C455">
            <v>3374172350</v>
          </cell>
          <cell r="D455">
            <v>34184345</v>
          </cell>
          <cell r="E455">
            <v>0</v>
          </cell>
          <cell r="F455">
            <v>3408356695</v>
          </cell>
          <cell r="H455">
            <v>1665050103</v>
          </cell>
          <cell r="I455" t="str">
            <v>MUEBLES, ENSERES Y EQ OFICINA PROPI</v>
          </cell>
          <cell r="J455">
            <v>568820</v>
          </cell>
          <cell r="K455">
            <v>0</v>
          </cell>
          <cell r="L455">
            <v>0</v>
          </cell>
          <cell r="M455">
            <v>568820</v>
          </cell>
        </row>
        <row r="456">
          <cell r="A456">
            <v>166501</v>
          </cell>
          <cell r="B456" t="str">
            <v>MUEBLES Y ENSERES</v>
          </cell>
          <cell r="C456">
            <v>3352913730</v>
          </cell>
          <cell r="D456">
            <v>34184345</v>
          </cell>
          <cell r="E456">
            <v>0</v>
          </cell>
          <cell r="F456">
            <v>3387098075</v>
          </cell>
          <cell r="H456">
            <v>166590</v>
          </cell>
          <cell r="I456" t="str">
            <v>OTROS MUEBLES, ENSERES Y EQUIPO DE</v>
          </cell>
          <cell r="J456">
            <v>16186981</v>
          </cell>
          <cell r="K456">
            <v>0</v>
          </cell>
          <cell r="L456">
            <v>0</v>
          </cell>
          <cell r="M456">
            <v>16186981</v>
          </cell>
        </row>
        <row r="457">
          <cell r="A457">
            <v>16650101</v>
          </cell>
          <cell r="B457" t="str">
            <v>MUEBLES Y ENSERES</v>
          </cell>
          <cell r="C457">
            <v>3352913730</v>
          </cell>
          <cell r="D457">
            <v>34184345</v>
          </cell>
          <cell r="E457">
            <v>0</v>
          </cell>
          <cell r="F457">
            <v>3387098075</v>
          </cell>
          <cell r="H457">
            <v>16659001</v>
          </cell>
          <cell r="I457" t="str">
            <v>OTROS MUEBLES, ENSERES Y EQUIPO DE</v>
          </cell>
          <cell r="J457">
            <v>16186981</v>
          </cell>
          <cell r="K457">
            <v>0</v>
          </cell>
          <cell r="L457">
            <v>0</v>
          </cell>
          <cell r="M457">
            <v>16186981</v>
          </cell>
        </row>
        <row r="458">
          <cell r="A458">
            <v>1665010101</v>
          </cell>
          <cell r="B458" t="str">
            <v>MUEBLES Y ENSERES</v>
          </cell>
          <cell r="C458">
            <v>3352913730</v>
          </cell>
          <cell r="D458">
            <v>34184345</v>
          </cell>
          <cell r="E458">
            <v>0</v>
          </cell>
          <cell r="F458">
            <v>3387098075</v>
          </cell>
          <cell r="H458">
            <v>1665900101</v>
          </cell>
          <cell r="I458" t="str">
            <v>OTROS MUEBLES, ENSERES Y EQUIPO DE</v>
          </cell>
          <cell r="J458">
            <v>16186981</v>
          </cell>
          <cell r="K458">
            <v>0</v>
          </cell>
          <cell r="L458">
            <v>0</v>
          </cell>
          <cell r="M458">
            <v>16186981</v>
          </cell>
        </row>
        <row r="459">
          <cell r="A459">
            <v>166502</v>
          </cell>
          <cell r="B459" t="str">
            <v>EQUIPO Y MAQUINARIA DE OFICINA</v>
          </cell>
          <cell r="C459">
            <v>4502819</v>
          </cell>
          <cell r="D459">
            <v>0</v>
          </cell>
          <cell r="E459">
            <v>0</v>
          </cell>
          <cell r="F459">
            <v>4502819</v>
          </cell>
          <cell r="H459">
            <v>1670</v>
          </cell>
          <cell r="I459" t="str">
            <v>EQUIPOS DE COMUNICACIÓN Y COMPUTAC</v>
          </cell>
          <cell r="J459">
            <v>6867034879</v>
          </cell>
          <cell r="K459">
            <v>5368000</v>
          </cell>
          <cell r="L459">
            <v>9014223</v>
          </cell>
          <cell r="M459">
            <v>6863388656</v>
          </cell>
        </row>
        <row r="460">
          <cell r="A460">
            <v>16650201</v>
          </cell>
          <cell r="B460" t="str">
            <v>EQUIPO Y MAQUINARIA DE OFICINA</v>
          </cell>
          <cell r="C460">
            <v>4502819</v>
          </cell>
          <cell r="D460">
            <v>0</v>
          </cell>
          <cell r="E460">
            <v>0</v>
          </cell>
          <cell r="F460">
            <v>4502819</v>
          </cell>
          <cell r="H460">
            <v>167001</v>
          </cell>
          <cell r="I460" t="str">
            <v>EQUIPO DE COMUNICACION</v>
          </cell>
          <cell r="J460">
            <v>1258229422</v>
          </cell>
          <cell r="K460">
            <v>1547440</v>
          </cell>
          <cell r="L460">
            <v>0</v>
          </cell>
          <cell r="M460">
            <v>1259776862</v>
          </cell>
        </row>
        <row r="461">
          <cell r="A461">
            <v>1665020101</v>
          </cell>
          <cell r="B461" t="str">
            <v>EQUIPO Y MAQUINAS DE OFICINA</v>
          </cell>
          <cell r="C461">
            <v>4502819</v>
          </cell>
          <cell r="D461">
            <v>0</v>
          </cell>
          <cell r="E461">
            <v>0</v>
          </cell>
          <cell r="F461">
            <v>4502819</v>
          </cell>
          <cell r="H461">
            <v>16700101</v>
          </cell>
          <cell r="I461" t="str">
            <v>EQUIPO DE COMUNICACION</v>
          </cell>
          <cell r="J461">
            <v>1258229422</v>
          </cell>
          <cell r="K461">
            <v>1547440</v>
          </cell>
          <cell r="L461">
            <v>0</v>
          </cell>
          <cell r="M461">
            <v>1259776862</v>
          </cell>
        </row>
        <row r="462">
          <cell r="A462">
            <v>166505</v>
          </cell>
          <cell r="B462" t="str">
            <v>MUEBLES, ENSERES Y EQ OFICINA TERC</v>
          </cell>
          <cell r="C462">
            <v>568820</v>
          </cell>
          <cell r="D462">
            <v>0</v>
          </cell>
          <cell r="E462">
            <v>0</v>
          </cell>
          <cell r="F462">
            <v>568820</v>
          </cell>
          <cell r="H462">
            <v>1670010101</v>
          </cell>
          <cell r="I462" t="str">
            <v>EQUIPO DE COMUNICACION</v>
          </cell>
          <cell r="J462">
            <v>1258229422</v>
          </cell>
          <cell r="K462">
            <v>1547440</v>
          </cell>
          <cell r="L462">
            <v>0</v>
          </cell>
          <cell r="M462">
            <v>1259776862</v>
          </cell>
        </row>
        <row r="463">
          <cell r="A463">
            <v>16650501</v>
          </cell>
          <cell r="B463" t="str">
            <v>MUEBLES, ENSERES Y EQ OFICINA TERC</v>
          </cell>
          <cell r="C463">
            <v>568820</v>
          </cell>
          <cell r="D463">
            <v>0</v>
          </cell>
          <cell r="E463">
            <v>0</v>
          </cell>
          <cell r="F463">
            <v>568820</v>
          </cell>
          <cell r="H463">
            <v>167002</v>
          </cell>
          <cell r="I463" t="str">
            <v>EQUIPO DE COMPUTACION</v>
          </cell>
          <cell r="J463">
            <v>5486769643</v>
          </cell>
          <cell r="K463">
            <v>3820560</v>
          </cell>
          <cell r="L463">
            <v>9014223</v>
          </cell>
          <cell r="M463">
            <v>5481575980</v>
          </cell>
        </row>
        <row r="464">
          <cell r="A464">
            <v>1665050103</v>
          </cell>
          <cell r="B464" t="str">
            <v>MUEBLES, ENSERES Y EQ OFICINA PROPI</v>
          </cell>
          <cell r="C464">
            <v>568820</v>
          </cell>
          <cell r="D464">
            <v>0</v>
          </cell>
          <cell r="E464">
            <v>0</v>
          </cell>
          <cell r="F464">
            <v>568820</v>
          </cell>
          <cell r="H464">
            <v>16700201</v>
          </cell>
          <cell r="I464" t="str">
            <v>EQUIPO DE COMPUTACION</v>
          </cell>
          <cell r="J464">
            <v>5486769643</v>
          </cell>
          <cell r="K464">
            <v>3820560</v>
          </cell>
          <cell r="L464">
            <v>9014223</v>
          </cell>
          <cell r="M464">
            <v>5481575980</v>
          </cell>
        </row>
        <row r="465">
          <cell r="A465">
            <v>166590</v>
          </cell>
          <cell r="B465" t="str">
            <v>OTROS MUEBLES, ENSERES Y EQUIPO DE</v>
          </cell>
          <cell r="C465">
            <v>16186981</v>
          </cell>
          <cell r="D465">
            <v>0</v>
          </cell>
          <cell r="E465">
            <v>0</v>
          </cell>
          <cell r="F465">
            <v>16186981</v>
          </cell>
          <cell r="H465">
            <v>1670020101</v>
          </cell>
          <cell r="I465" t="str">
            <v>EQUIPO DE COMPUTACION</v>
          </cell>
          <cell r="J465">
            <v>5486769643</v>
          </cell>
          <cell r="K465">
            <v>3820560</v>
          </cell>
          <cell r="L465">
            <v>9014223</v>
          </cell>
          <cell r="M465">
            <v>5481575980</v>
          </cell>
        </row>
        <row r="466">
          <cell r="A466">
            <v>16659001</v>
          </cell>
          <cell r="B466" t="str">
            <v>OTROS MUEBLES, ENSERES Y EQUIPO DE</v>
          </cell>
          <cell r="C466">
            <v>16186981</v>
          </cell>
          <cell r="D466">
            <v>0</v>
          </cell>
          <cell r="E466">
            <v>0</v>
          </cell>
          <cell r="F466">
            <v>16186981</v>
          </cell>
          <cell r="H466">
            <v>167007</v>
          </cell>
          <cell r="I466" t="str">
            <v>EQ COMUNICACION Y COMPUTACION PROP</v>
          </cell>
          <cell r="J466">
            <v>53891211</v>
          </cell>
          <cell r="K466">
            <v>0</v>
          </cell>
          <cell r="L466">
            <v>0</v>
          </cell>
          <cell r="M466">
            <v>53891211</v>
          </cell>
        </row>
        <row r="467">
          <cell r="A467">
            <v>1665900101</v>
          </cell>
          <cell r="B467" t="str">
            <v>OTROS MUEBLES, ENSERES Y EQUIPO DE</v>
          </cell>
          <cell r="C467">
            <v>16186981</v>
          </cell>
          <cell r="D467">
            <v>0</v>
          </cell>
          <cell r="E467">
            <v>0</v>
          </cell>
          <cell r="F467">
            <v>16186981</v>
          </cell>
          <cell r="H467">
            <v>16700701</v>
          </cell>
          <cell r="I467" t="str">
            <v>EQ COMUNICACION Y COMPUTACION PROP</v>
          </cell>
          <cell r="J467">
            <v>53891211</v>
          </cell>
          <cell r="K467">
            <v>0</v>
          </cell>
          <cell r="L467">
            <v>0</v>
          </cell>
          <cell r="M467">
            <v>53891211</v>
          </cell>
        </row>
        <row r="468">
          <cell r="A468">
            <v>1670</v>
          </cell>
          <cell r="B468" t="str">
            <v>EQUIPOS DE COMUNICACIÓN Y COMPUTAC</v>
          </cell>
          <cell r="C468">
            <v>7898819526</v>
          </cell>
          <cell r="D468">
            <v>366449475</v>
          </cell>
          <cell r="E468">
            <v>85000001</v>
          </cell>
          <cell r="F468">
            <v>8180269000</v>
          </cell>
          <cell r="H468">
            <v>1670070103</v>
          </cell>
          <cell r="I468" t="str">
            <v>EQ COMUNICACION Y COMPUTACION PROPI</v>
          </cell>
          <cell r="J468">
            <v>53891211</v>
          </cell>
          <cell r="K468">
            <v>0</v>
          </cell>
          <cell r="L468">
            <v>0</v>
          </cell>
          <cell r="M468">
            <v>53891211</v>
          </cell>
        </row>
        <row r="469">
          <cell r="A469">
            <v>167001</v>
          </cell>
          <cell r="B469" t="str">
            <v>EQUIPO DE COMUNICACION</v>
          </cell>
          <cell r="C469">
            <v>1301710098</v>
          </cell>
          <cell r="D469">
            <v>171763582</v>
          </cell>
          <cell r="E469">
            <v>85000001</v>
          </cell>
          <cell r="F469">
            <v>1388473679</v>
          </cell>
          <cell r="H469">
            <v>167090</v>
          </cell>
          <cell r="I469" t="str">
            <v>OTROS EQUIPOS DE COMUNICACION Y CO</v>
          </cell>
          <cell r="J469">
            <v>68144603</v>
          </cell>
          <cell r="K469">
            <v>0</v>
          </cell>
          <cell r="L469">
            <v>0</v>
          </cell>
          <cell r="M469">
            <v>68144603</v>
          </cell>
        </row>
        <row r="470">
          <cell r="A470">
            <v>16700101</v>
          </cell>
          <cell r="B470" t="str">
            <v>EQUIPO DE COMUNICACION</v>
          </cell>
          <cell r="C470">
            <v>1301710098</v>
          </cell>
          <cell r="D470">
            <v>171763582</v>
          </cell>
          <cell r="E470">
            <v>85000001</v>
          </cell>
          <cell r="F470">
            <v>1388473679</v>
          </cell>
          <cell r="H470">
            <v>16709001</v>
          </cell>
          <cell r="I470" t="str">
            <v>OTROS EQUIPOS DE COMUNICACION Y CO</v>
          </cell>
          <cell r="J470">
            <v>68144603</v>
          </cell>
          <cell r="K470">
            <v>0</v>
          </cell>
          <cell r="L470">
            <v>0</v>
          </cell>
          <cell r="M470">
            <v>68144603</v>
          </cell>
        </row>
        <row r="471">
          <cell r="A471">
            <v>1670010101</v>
          </cell>
          <cell r="B471" t="str">
            <v>EQUIPO DE COMUNICACION</v>
          </cell>
          <cell r="C471">
            <v>1301710098</v>
          </cell>
          <cell r="D471">
            <v>171763582</v>
          </cell>
          <cell r="E471">
            <v>85000001</v>
          </cell>
          <cell r="F471">
            <v>1388473679</v>
          </cell>
          <cell r="H471">
            <v>1670900101</v>
          </cell>
          <cell r="I471" t="str">
            <v>OTROS EQUIPO DE COMUNICACION Y COMP</v>
          </cell>
          <cell r="J471">
            <v>68144603</v>
          </cell>
          <cell r="K471">
            <v>0</v>
          </cell>
          <cell r="L471">
            <v>0</v>
          </cell>
          <cell r="M471">
            <v>68144603</v>
          </cell>
        </row>
        <row r="472">
          <cell r="A472">
            <v>167002</v>
          </cell>
          <cell r="B472" t="str">
            <v>EQUIPO DE COMPUTACION</v>
          </cell>
          <cell r="C472">
            <v>6445073614</v>
          </cell>
          <cell r="D472">
            <v>164685893</v>
          </cell>
          <cell r="E472">
            <v>0</v>
          </cell>
          <cell r="F472">
            <v>6609759507</v>
          </cell>
          <cell r="H472">
            <v>1675</v>
          </cell>
          <cell r="I472" t="str">
            <v>EQUIPOS DE TRANSPORTE, TRACCIÓN Y</v>
          </cell>
          <cell r="J472">
            <v>576977675</v>
          </cell>
          <cell r="K472">
            <v>0</v>
          </cell>
          <cell r="L472">
            <v>0</v>
          </cell>
          <cell r="M472">
            <v>576977675</v>
          </cell>
        </row>
        <row r="473">
          <cell r="A473">
            <v>16700201</v>
          </cell>
          <cell r="B473" t="str">
            <v>EQUIPO DE COMPUTACION</v>
          </cell>
          <cell r="C473">
            <v>6445073614</v>
          </cell>
          <cell r="D473">
            <v>164685893</v>
          </cell>
          <cell r="E473">
            <v>0</v>
          </cell>
          <cell r="F473">
            <v>6609759507</v>
          </cell>
          <cell r="H473">
            <v>167502</v>
          </cell>
          <cell r="I473" t="str">
            <v>TERRESTRE</v>
          </cell>
          <cell r="J473">
            <v>211890200</v>
          </cell>
          <cell r="K473">
            <v>0</v>
          </cell>
          <cell r="L473">
            <v>0</v>
          </cell>
          <cell r="M473">
            <v>211890200</v>
          </cell>
        </row>
        <row r="474">
          <cell r="A474">
            <v>1670020101</v>
          </cell>
          <cell r="B474" t="str">
            <v>EQUIPO DE COMPUTACION</v>
          </cell>
          <cell r="C474">
            <v>6445073614</v>
          </cell>
          <cell r="D474">
            <v>164685893</v>
          </cell>
          <cell r="E474">
            <v>0</v>
          </cell>
          <cell r="F474">
            <v>6609759507</v>
          </cell>
          <cell r="H474">
            <v>16750201</v>
          </cell>
          <cell r="I474" t="str">
            <v>TERRESTRE</v>
          </cell>
          <cell r="J474">
            <v>211890200</v>
          </cell>
          <cell r="K474">
            <v>0</v>
          </cell>
          <cell r="L474">
            <v>0</v>
          </cell>
          <cell r="M474">
            <v>211890200</v>
          </cell>
        </row>
        <row r="475">
          <cell r="A475">
            <v>167007</v>
          </cell>
          <cell r="B475" t="str">
            <v>EQ COMUNICACION Y COMPUTACION PROP</v>
          </cell>
          <cell r="C475">
            <v>53891211</v>
          </cell>
          <cell r="D475">
            <v>0</v>
          </cell>
          <cell r="E475">
            <v>0</v>
          </cell>
          <cell r="F475">
            <v>53891211</v>
          </cell>
          <cell r="H475">
            <v>1675020101</v>
          </cell>
          <cell r="I475" t="str">
            <v>TERRESTRE</v>
          </cell>
          <cell r="J475">
            <v>211890200</v>
          </cell>
          <cell r="K475">
            <v>0</v>
          </cell>
          <cell r="L475">
            <v>0</v>
          </cell>
          <cell r="M475">
            <v>211890200</v>
          </cell>
        </row>
        <row r="476">
          <cell r="A476">
            <v>16700701</v>
          </cell>
          <cell r="B476" t="str">
            <v>EQ COMUNICACION Y COMPUTACION PROP</v>
          </cell>
          <cell r="C476">
            <v>53891211</v>
          </cell>
          <cell r="D476">
            <v>0</v>
          </cell>
          <cell r="E476">
            <v>0</v>
          </cell>
          <cell r="F476">
            <v>53891211</v>
          </cell>
          <cell r="H476">
            <v>167506</v>
          </cell>
          <cell r="I476" t="str">
            <v>DE ELEVACION</v>
          </cell>
          <cell r="J476">
            <v>365087475</v>
          </cell>
          <cell r="K476">
            <v>0</v>
          </cell>
          <cell r="L476">
            <v>0</v>
          </cell>
          <cell r="M476">
            <v>365087475</v>
          </cell>
        </row>
        <row r="477">
          <cell r="A477">
            <v>1670070103</v>
          </cell>
          <cell r="B477" t="str">
            <v>EQ COMUNICACION Y COMPUTACION PROPI</v>
          </cell>
          <cell r="C477">
            <v>53891211</v>
          </cell>
          <cell r="D477">
            <v>0</v>
          </cell>
          <cell r="E477">
            <v>0</v>
          </cell>
          <cell r="F477">
            <v>53891211</v>
          </cell>
          <cell r="H477">
            <v>16750601</v>
          </cell>
          <cell r="I477" t="str">
            <v>DE ELEVACION</v>
          </cell>
          <cell r="J477">
            <v>365087475</v>
          </cell>
          <cell r="K477">
            <v>0</v>
          </cell>
          <cell r="L477">
            <v>0</v>
          </cell>
          <cell r="M477">
            <v>365087475</v>
          </cell>
        </row>
        <row r="478">
          <cell r="A478">
            <v>167090</v>
          </cell>
          <cell r="B478" t="str">
            <v>OTROS EQUIPOS DE COMUNICACION Y CO</v>
          </cell>
          <cell r="C478">
            <v>98144603</v>
          </cell>
          <cell r="D478">
            <v>30000000</v>
          </cell>
          <cell r="E478">
            <v>0</v>
          </cell>
          <cell r="F478">
            <v>128144603</v>
          </cell>
          <cell r="H478">
            <v>1675060101</v>
          </cell>
          <cell r="I478" t="str">
            <v>DE ELEVACION</v>
          </cell>
          <cell r="J478">
            <v>365087475</v>
          </cell>
          <cell r="K478">
            <v>0</v>
          </cell>
          <cell r="L478">
            <v>0</v>
          </cell>
          <cell r="M478">
            <v>365087475</v>
          </cell>
        </row>
        <row r="479">
          <cell r="A479">
            <v>16709001</v>
          </cell>
          <cell r="B479" t="str">
            <v>OTROS EQUIPOS DE COMUNICACION Y CO</v>
          </cell>
          <cell r="C479">
            <v>98144603</v>
          </cell>
          <cell r="D479">
            <v>30000000</v>
          </cell>
          <cell r="E479">
            <v>0</v>
          </cell>
          <cell r="F479">
            <v>128144603</v>
          </cell>
          <cell r="H479">
            <v>1680</v>
          </cell>
          <cell r="I479" t="str">
            <v>EQUIPOS DE COMEDOR, COCINA, DESPEN</v>
          </cell>
          <cell r="J479">
            <v>562212816</v>
          </cell>
          <cell r="K479">
            <v>0</v>
          </cell>
          <cell r="L479">
            <v>0</v>
          </cell>
          <cell r="M479">
            <v>562212816</v>
          </cell>
        </row>
        <row r="480">
          <cell r="A480">
            <v>1670900101</v>
          </cell>
          <cell r="B480" t="str">
            <v>OTROS EQUIPO DE COMUNICACION Y COMP</v>
          </cell>
          <cell r="C480">
            <v>98144603</v>
          </cell>
          <cell r="D480">
            <v>30000000</v>
          </cell>
          <cell r="E480">
            <v>0</v>
          </cell>
          <cell r="F480">
            <v>128144603</v>
          </cell>
          <cell r="H480">
            <v>168002</v>
          </cell>
          <cell r="I480" t="str">
            <v>EQUIPO DE RESTAURANTE Y CAFETERIA</v>
          </cell>
          <cell r="J480">
            <v>61520571</v>
          </cell>
          <cell r="K480">
            <v>0</v>
          </cell>
          <cell r="L480">
            <v>0</v>
          </cell>
          <cell r="M480">
            <v>61520571</v>
          </cell>
        </row>
        <row r="481">
          <cell r="A481">
            <v>1675</v>
          </cell>
          <cell r="B481" t="str">
            <v>EQUIPOS DE TRANSPORTE, TRACCIÓN Y</v>
          </cell>
          <cell r="C481">
            <v>576977675</v>
          </cell>
          <cell r="D481">
            <v>0</v>
          </cell>
          <cell r="E481">
            <v>0</v>
          </cell>
          <cell r="F481">
            <v>576977675</v>
          </cell>
          <cell r="H481">
            <v>16800201</v>
          </cell>
          <cell r="I481" t="str">
            <v>EQUIPO DE RESTAURANTE Y CAFETERIA</v>
          </cell>
          <cell r="J481">
            <v>61520571</v>
          </cell>
          <cell r="K481">
            <v>0</v>
          </cell>
          <cell r="L481">
            <v>0</v>
          </cell>
          <cell r="M481">
            <v>61520571</v>
          </cell>
        </row>
        <row r="482">
          <cell r="A482">
            <v>167502</v>
          </cell>
          <cell r="B482" t="str">
            <v>TERRESTRE</v>
          </cell>
          <cell r="C482">
            <v>211890200</v>
          </cell>
          <cell r="D482">
            <v>0</v>
          </cell>
          <cell r="E482">
            <v>0</v>
          </cell>
          <cell r="F482">
            <v>211890200</v>
          </cell>
          <cell r="H482">
            <v>1680020101</v>
          </cell>
          <cell r="I482" t="str">
            <v>EQUIPO DE RESTAURANTE Y CAFETERIA</v>
          </cell>
          <cell r="J482">
            <v>61520571</v>
          </cell>
          <cell r="K482">
            <v>0</v>
          </cell>
          <cell r="L482">
            <v>0</v>
          </cell>
          <cell r="M482">
            <v>61520571</v>
          </cell>
        </row>
        <row r="483">
          <cell r="A483">
            <v>16750201</v>
          </cell>
          <cell r="B483" t="str">
            <v>TERRESTRE</v>
          </cell>
          <cell r="C483">
            <v>211890200</v>
          </cell>
          <cell r="D483">
            <v>0</v>
          </cell>
          <cell r="E483">
            <v>0</v>
          </cell>
          <cell r="F483">
            <v>211890200</v>
          </cell>
          <cell r="H483">
            <v>168003</v>
          </cell>
          <cell r="I483" t="str">
            <v>EQUIPO DE CALDERAS</v>
          </cell>
          <cell r="J483">
            <v>402674194</v>
          </cell>
          <cell r="K483">
            <v>0</v>
          </cell>
          <cell r="L483">
            <v>0</v>
          </cell>
          <cell r="M483">
            <v>402674194</v>
          </cell>
        </row>
        <row r="484">
          <cell r="A484">
            <v>1675020101</v>
          </cell>
          <cell r="B484" t="str">
            <v>TERRESTRE</v>
          </cell>
          <cell r="C484">
            <v>211890200</v>
          </cell>
          <cell r="D484">
            <v>0</v>
          </cell>
          <cell r="E484">
            <v>0</v>
          </cell>
          <cell r="F484">
            <v>211890200</v>
          </cell>
          <cell r="H484">
            <v>16800301</v>
          </cell>
          <cell r="I484" t="str">
            <v>EQUIPO DE CALDERAS</v>
          </cell>
          <cell r="J484">
            <v>402674194</v>
          </cell>
          <cell r="K484">
            <v>0</v>
          </cell>
          <cell r="L484">
            <v>0</v>
          </cell>
          <cell r="M484">
            <v>402674194</v>
          </cell>
        </row>
        <row r="485">
          <cell r="A485">
            <v>167506</v>
          </cell>
          <cell r="B485" t="str">
            <v>DE ELEVACION</v>
          </cell>
          <cell r="C485">
            <v>365087475</v>
          </cell>
          <cell r="D485">
            <v>0</v>
          </cell>
          <cell r="E485">
            <v>0</v>
          </cell>
          <cell r="F485">
            <v>365087475</v>
          </cell>
          <cell r="H485">
            <v>1680030101</v>
          </cell>
          <cell r="I485" t="str">
            <v>EQUIPO DE CALDERAS</v>
          </cell>
          <cell r="J485">
            <v>402674194</v>
          </cell>
          <cell r="K485">
            <v>0</v>
          </cell>
          <cell r="L485">
            <v>0</v>
          </cell>
          <cell r="M485">
            <v>402674194</v>
          </cell>
        </row>
        <row r="486">
          <cell r="A486">
            <v>16750601</v>
          </cell>
          <cell r="B486" t="str">
            <v>DE ELEVACION</v>
          </cell>
          <cell r="C486">
            <v>365087475</v>
          </cell>
          <cell r="D486">
            <v>0</v>
          </cell>
          <cell r="E486">
            <v>0</v>
          </cell>
          <cell r="F486">
            <v>365087475</v>
          </cell>
          <cell r="H486">
            <v>168004</v>
          </cell>
          <cell r="I486" t="str">
            <v>EQUIPO DE LAVANDERIA</v>
          </cell>
          <cell r="J486">
            <v>75011312</v>
          </cell>
          <cell r="K486">
            <v>0</v>
          </cell>
          <cell r="L486">
            <v>0</v>
          </cell>
          <cell r="M486">
            <v>75011312</v>
          </cell>
        </row>
        <row r="487">
          <cell r="A487">
            <v>1675060101</v>
          </cell>
          <cell r="B487" t="str">
            <v>DE ELEVACION</v>
          </cell>
          <cell r="C487">
            <v>365087475</v>
          </cell>
          <cell r="D487">
            <v>0</v>
          </cell>
          <cell r="E487">
            <v>0</v>
          </cell>
          <cell r="F487">
            <v>365087475</v>
          </cell>
          <cell r="H487">
            <v>16800401</v>
          </cell>
          <cell r="I487" t="str">
            <v>EQUIPO DE LAVANDERIA</v>
          </cell>
          <cell r="J487">
            <v>75011312</v>
          </cell>
          <cell r="K487">
            <v>0</v>
          </cell>
          <cell r="L487">
            <v>0</v>
          </cell>
          <cell r="M487">
            <v>75011312</v>
          </cell>
        </row>
        <row r="488">
          <cell r="A488">
            <v>1680</v>
          </cell>
          <cell r="B488" t="str">
            <v>EQUIPOS DE COMEDOR, COCINA, DESPEN</v>
          </cell>
          <cell r="C488">
            <v>517727806</v>
          </cell>
          <cell r="D488">
            <v>0</v>
          </cell>
          <cell r="E488">
            <v>0</v>
          </cell>
          <cell r="F488">
            <v>517727806</v>
          </cell>
          <cell r="H488">
            <v>1680040101</v>
          </cell>
          <cell r="I488" t="str">
            <v>EQUIPO DE LAVANDERIA</v>
          </cell>
          <cell r="J488">
            <v>75011312</v>
          </cell>
          <cell r="K488">
            <v>0</v>
          </cell>
          <cell r="L488">
            <v>0</v>
          </cell>
          <cell r="M488">
            <v>75011312</v>
          </cell>
        </row>
        <row r="489">
          <cell r="A489">
            <v>168002</v>
          </cell>
          <cell r="B489" t="str">
            <v>EQUIPO DE RESTAURANTE Y CAFETERIA</v>
          </cell>
          <cell r="C489">
            <v>63739419</v>
          </cell>
          <cell r="D489">
            <v>0</v>
          </cell>
          <cell r="E489">
            <v>0</v>
          </cell>
          <cell r="F489">
            <v>63739419</v>
          </cell>
          <cell r="H489">
            <v>168090</v>
          </cell>
          <cell r="I489" t="str">
            <v>OTROS EQUIPOS DE COMEDOR, COCINA,</v>
          </cell>
          <cell r="J489">
            <v>23006739</v>
          </cell>
          <cell r="K489">
            <v>0</v>
          </cell>
          <cell r="L489">
            <v>0</v>
          </cell>
          <cell r="M489">
            <v>23006739</v>
          </cell>
        </row>
        <row r="490">
          <cell r="A490">
            <v>16800201</v>
          </cell>
          <cell r="B490" t="str">
            <v>EQUIPO DE RESTAURANTE Y CAFETERIA</v>
          </cell>
          <cell r="C490">
            <v>63739419</v>
          </cell>
          <cell r="D490">
            <v>0</v>
          </cell>
          <cell r="E490">
            <v>0</v>
          </cell>
          <cell r="F490">
            <v>63739419</v>
          </cell>
          <cell r="H490">
            <v>16809001</v>
          </cell>
          <cell r="I490" t="str">
            <v>OTROS EQUIPOS DE COMEDOR, COCINA,</v>
          </cell>
          <cell r="J490">
            <v>23006739</v>
          </cell>
          <cell r="K490">
            <v>0</v>
          </cell>
          <cell r="L490">
            <v>0</v>
          </cell>
          <cell r="M490">
            <v>23006739</v>
          </cell>
        </row>
        <row r="491">
          <cell r="A491">
            <v>1680020101</v>
          </cell>
          <cell r="B491" t="str">
            <v>EQUIPO DE RESTAURANTE Y CAFETERIA</v>
          </cell>
          <cell r="C491">
            <v>63739419</v>
          </cell>
          <cell r="D491">
            <v>0</v>
          </cell>
          <cell r="E491">
            <v>0</v>
          </cell>
          <cell r="F491">
            <v>63739419</v>
          </cell>
          <cell r="H491">
            <v>1680900101</v>
          </cell>
          <cell r="I491" t="str">
            <v>OTROS EQ. DE COMEDOR, COCINA, DESPE</v>
          </cell>
          <cell r="J491">
            <v>23006739</v>
          </cell>
          <cell r="K491">
            <v>0</v>
          </cell>
          <cell r="L491">
            <v>0</v>
          </cell>
          <cell r="M491">
            <v>23006739</v>
          </cell>
        </row>
        <row r="492">
          <cell r="A492">
            <v>168003</v>
          </cell>
          <cell r="B492" t="str">
            <v>EQUIPO DE CALDERAS</v>
          </cell>
          <cell r="C492">
            <v>402674194</v>
          </cell>
          <cell r="D492">
            <v>0</v>
          </cell>
          <cell r="E492">
            <v>0</v>
          </cell>
          <cell r="F492">
            <v>402674194</v>
          </cell>
          <cell r="H492">
            <v>1681</v>
          </cell>
          <cell r="I492" t="str">
            <v>BIENES DE ARTE Y CULTURA</v>
          </cell>
          <cell r="J492">
            <v>55000000</v>
          </cell>
          <cell r="K492">
            <v>0</v>
          </cell>
          <cell r="L492">
            <v>0</v>
          </cell>
          <cell r="M492">
            <v>55000000</v>
          </cell>
        </row>
        <row r="493">
          <cell r="A493">
            <v>16800301</v>
          </cell>
          <cell r="B493" t="str">
            <v>EQUIPO DE CALDERAS</v>
          </cell>
          <cell r="C493">
            <v>402674194</v>
          </cell>
          <cell r="D493">
            <v>0</v>
          </cell>
          <cell r="E493">
            <v>0</v>
          </cell>
          <cell r="F493">
            <v>402674194</v>
          </cell>
          <cell r="H493">
            <v>168101</v>
          </cell>
          <cell r="I493" t="str">
            <v>OBRAS DE ARTE</v>
          </cell>
          <cell r="J493">
            <v>37200000</v>
          </cell>
          <cell r="K493">
            <v>0</v>
          </cell>
          <cell r="L493">
            <v>0</v>
          </cell>
          <cell r="M493">
            <v>37200000</v>
          </cell>
        </row>
        <row r="494">
          <cell r="A494">
            <v>1680030101</v>
          </cell>
          <cell r="B494" t="str">
            <v>EQUIPO DE CALDERAS</v>
          </cell>
          <cell r="C494">
            <v>402674194</v>
          </cell>
          <cell r="D494">
            <v>0</v>
          </cell>
          <cell r="E494">
            <v>0</v>
          </cell>
          <cell r="F494">
            <v>402674194</v>
          </cell>
          <cell r="H494">
            <v>16810101</v>
          </cell>
          <cell r="I494" t="str">
            <v>OBRAS DE ARTE</v>
          </cell>
          <cell r="J494">
            <v>37200000</v>
          </cell>
          <cell r="K494">
            <v>0</v>
          </cell>
          <cell r="L494">
            <v>0</v>
          </cell>
          <cell r="M494">
            <v>37200000</v>
          </cell>
        </row>
        <row r="495">
          <cell r="A495">
            <v>168004</v>
          </cell>
          <cell r="B495" t="str">
            <v>EQUIPO DE LAVANDERIA</v>
          </cell>
          <cell r="C495">
            <v>28307454</v>
          </cell>
          <cell r="D495">
            <v>0</v>
          </cell>
          <cell r="E495">
            <v>0</v>
          </cell>
          <cell r="F495">
            <v>28307454</v>
          </cell>
          <cell r="H495">
            <v>1681010101</v>
          </cell>
          <cell r="I495" t="str">
            <v>OBRAS DE ARTE</v>
          </cell>
          <cell r="J495">
            <v>37200000</v>
          </cell>
          <cell r="K495">
            <v>0</v>
          </cell>
          <cell r="L495">
            <v>0</v>
          </cell>
          <cell r="M495">
            <v>37200000</v>
          </cell>
        </row>
        <row r="496">
          <cell r="A496">
            <v>16800401</v>
          </cell>
          <cell r="B496" t="str">
            <v>EQUIPO DE LAVANDERIA</v>
          </cell>
          <cell r="C496">
            <v>28307454</v>
          </cell>
          <cell r="D496">
            <v>0</v>
          </cell>
          <cell r="E496">
            <v>0</v>
          </cell>
          <cell r="F496">
            <v>28307454</v>
          </cell>
          <cell r="H496">
            <v>168103</v>
          </cell>
          <cell r="I496" t="str">
            <v>BIENES DE CULTO</v>
          </cell>
          <cell r="J496">
            <v>17800000</v>
          </cell>
          <cell r="K496">
            <v>0</v>
          </cell>
          <cell r="L496">
            <v>0</v>
          </cell>
          <cell r="M496">
            <v>17800000</v>
          </cell>
        </row>
        <row r="497">
          <cell r="A497">
            <v>1680040101</v>
          </cell>
          <cell r="B497" t="str">
            <v>EQUIPO DE LAVANDERIA</v>
          </cell>
          <cell r="C497">
            <v>28307454</v>
          </cell>
          <cell r="D497">
            <v>0</v>
          </cell>
          <cell r="E497">
            <v>0</v>
          </cell>
          <cell r="F497">
            <v>28307454</v>
          </cell>
          <cell r="H497">
            <v>16810301</v>
          </cell>
          <cell r="I497" t="str">
            <v>BIENES DE CULTO</v>
          </cell>
          <cell r="J497">
            <v>17800000</v>
          </cell>
          <cell r="K497">
            <v>0</v>
          </cell>
          <cell r="L497">
            <v>0</v>
          </cell>
          <cell r="M497">
            <v>17800000</v>
          </cell>
        </row>
        <row r="498">
          <cell r="A498">
            <v>168090</v>
          </cell>
          <cell r="B498" t="str">
            <v>OTROS EQUIPOS DE COMEDOR, COCINA,</v>
          </cell>
          <cell r="C498">
            <v>23006739</v>
          </cell>
          <cell r="D498">
            <v>0</v>
          </cell>
          <cell r="E498">
            <v>0</v>
          </cell>
          <cell r="F498">
            <v>23006739</v>
          </cell>
          <cell r="H498">
            <v>1681030101</v>
          </cell>
          <cell r="I498" t="str">
            <v>BIENES DE CULTO</v>
          </cell>
          <cell r="J498">
            <v>17800000</v>
          </cell>
          <cell r="K498">
            <v>0</v>
          </cell>
          <cell r="L498">
            <v>0</v>
          </cell>
          <cell r="M498">
            <v>17800000</v>
          </cell>
        </row>
        <row r="499">
          <cell r="A499">
            <v>16809001</v>
          </cell>
          <cell r="B499" t="str">
            <v>OTROS EQUIPOS DE COMEDOR, COCINA,</v>
          </cell>
          <cell r="C499">
            <v>23006739</v>
          </cell>
          <cell r="D499">
            <v>0</v>
          </cell>
          <cell r="E499">
            <v>0</v>
          </cell>
          <cell r="F499">
            <v>23006739</v>
          </cell>
          <cell r="H499">
            <v>1685</v>
          </cell>
          <cell r="I499" t="str">
            <v>DEPRECIACIÓN ACUMULADA DE PPYEQ-CR</v>
          </cell>
          <cell r="J499">
            <v>-25614063249</v>
          </cell>
          <cell r="K499">
            <v>6546032</v>
          </cell>
          <cell r="L499">
            <v>603959768</v>
          </cell>
          <cell r="M499">
            <v>-26211476985</v>
          </cell>
        </row>
        <row r="500">
          <cell r="A500">
            <v>1680900101</v>
          </cell>
          <cell r="B500" t="str">
            <v>OTROS EQ. DE COMEDOR, COCINA, DESPE</v>
          </cell>
          <cell r="C500">
            <v>23006739</v>
          </cell>
          <cell r="D500">
            <v>0</v>
          </cell>
          <cell r="E500">
            <v>0</v>
          </cell>
          <cell r="F500">
            <v>23006739</v>
          </cell>
          <cell r="H500">
            <v>168501</v>
          </cell>
          <cell r="I500" t="str">
            <v>EDIFICACIONES</v>
          </cell>
          <cell r="J500">
            <v>-3795545876</v>
          </cell>
          <cell r="K500">
            <v>0</v>
          </cell>
          <cell r="L500">
            <v>83079718</v>
          </cell>
          <cell r="M500">
            <v>-3878625594</v>
          </cell>
        </row>
        <row r="501">
          <cell r="A501">
            <v>1681</v>
          </cell>
          <cell r="B501" t="str">
            <v>BIENES DE ARTE Y CULTURA</v>
          </cell>
          <cell r="C501">
            <v>55000000</v>
          </cell>
          <cell r="D501">
            <v>0</v>
          </cell>
          <cell r="E501">
            <v>0</v>
          </cell>
          <cell r="F501">
            <v>55000000</v>
          </cell>
          <cell r="H501">
            <v>16850101</v>
          </cell>
          <cell r="I501" t="str">
            <v>EDIFICACIONES</v>
          </cell>
          <cell r="J501">
            <v>-3795545876</v>
          </cell>
          <cell r="K501">
            <v>0</v>
          </cell>
          <cell r="L501">
            <v>83079718</v>
          </cell>
          <cell r="M501">
            <v>-3878625594</v>
          </cell>
        </row>
        <row r="502">
          <cell r="A502">
            <v>168101</v>
          </cell>
          <cell r="B502" t="str">
            <v>OBRAS DE ARTE</v>
          </cell>
          <cell r="C502">
            <v>37200000</v>
          </cell>
          <cell r="D502">
            <v>0</v>
          </cell>
          <cell r="E502">
            <v>0</v>
          </cell>
          <cell r="F502">
            <v>37200000</v>
          </cell>
          <cell r="H502">
            <v>1685010101</v>
          </cell>
          <cell r="I502" t="str">
            <v>EDIFICACIONES</v>
          </cell>
          <cell r="J502">
            <v>-3795545876</v>
          </cell>
          <cell r="K502">
            <v>0</v>
          </cell>
          <cell r="L502">
            <v>83079718</v>
          </cell>
          <cell r="M502">
            <v>-3878625594</v>
          </cell>
        </row>
        <row r="503">
          <cell r="A503">
            <v>16810101</v>
          </cell>
          <cell r="B503" t="str">
            <v>OBRAS DE ARTE</v>
          </cell>
          <cell r="C503">
            <v>37200000</v>
          </cell>
          <cell r="D503">
            <v>0</v>
          </cell>
          <cell r="E503">
            <v>0</v>
          </cell>
          <cell r="F503">
            <v>37200000</v>
          </cell>
          <cell r="H503">
            <v>168504</v>
          </cell>
          <cell r="I503" t="str">
            <v>MAQUINARIA Y EQUIPO</v>
          </cell>
          <cell r="J503">
            <v>-2045368383</v>
          </cell>
          <cell r="K503">
            <v>980510</v>
          </cell>
          <cell r="L503">
            <v>46081754</v>
          </cell>
          <cell r="M503">
            <v>-2090469627</v>
          </cell>
        </row>
        <row r="504">
          <cell r="A504">
            <v>1681010101</v>
          </cell>
          <cell r="B504" t="str">
            <v>OBRAS DE ARTE</v>
          </cell>
          <cell r="C504">
            <v>37200000</v>
          </cell>
          <cell r="D504">
            <v>0</v>
          </cell>
          <cell r="E504">
            <v>0</v>
          </cell>
          <cell r="F504">
            <v>37200000</v>
          </cell>
          <cell r="H504">
            <v>16850401</v>
          </cell>
          <cell r="I504" t="str">
            <v>MAQUINARIA Y EQUIPO</v>
          </cell>
          <cell r="J504">
            <v>-2045368383</v>
          </cell>
          <cell r="K504">
            <v>980510</v>
          </cell>
          <cell r="L504">
            <v>46081754</v>
          </cell>
          <cell r="M504">
            <v>-2090469627</v>
          </cell>
        </row>
        <row r="505">
          <cell r="A505">
            <v>168103</v>
          </cell>
          <cell r="B505" t="str">
            <v>BIENES DE CULTO</v>
          </cell>
          <cell r="C505">
            <v>17800000</v>
          </cell>
          <cell r="D505">
            <v>0</v>
          </cell>
          <cell r="E505">
            <v>0</v>
          </cell>
          <cell r="F505">
            <v>17800000</v>
          </cell>
          <cell r="H505">
            <v>1685040101</v>
          </cell>
          <cell r="I505" t="str">
            <v>MAQUINARIA Y EQUIPO</v>
          </cell>
          <cell r="J505">
            <v>-2042262519</v>
          </cell>
          <cell r="K505">
            <v>980510</v>
          </cell>
          <cell r="L505">
            <v>45799402</v>
          </cell>
          <cell r="M505">
            <v>-2087081411</v>
          </cell>
        </row>
        <row r="506">
          <cell r="A506">
            <v>16810301</v>
          </cell>
          <cell r="B506" t="str">
            <v>BIENES DE CULTO</v>
          </cell>
          <cell r="C506">
            <v>17800000</v>
          </cell>
          <cell r="D506">
            <v>0</v>
          </cell>
          <cell r="E506">
            <v>0</v>
          </cell>
          <cell r="F506">
            <v>17800000</v>
          </cell>
          <cell r="H506">
            <v>1685040103</v>
          </cell>
          <cell r="I506" t="str">
            <v>MAQUINARIA Y EQ PROPIEDAD DE TERCER</v>
          </cell>
          <cell r="J506">
            <v>-3105864</v>
          </cell>
          <cell r="K506">
            <v>0</v>
          </cell>
          <cell r="L506">
            <v>282352</v>
          </cell>
          <cell r="M506">
            <v>-3388216</v>
          </cell>
        </row>
        <row r="507">
          <cell r="A507">
            <v>1681030101</v>
          </cell>
          <cell r="B507" t="str">
            <v>BIENES DE CULTO</v>
          </cell>
          <cell r="C507">
            <v>17800000</v>
          </cell>
          <cell r="D507">
            <v>0</v>
          </cell>
          <cell r="E507">
            <v>0</v>
          </cell>
          <cell r="F507">
            <v>17800000</v>
          </cell>
          <cell r="H507">
            <v>168505</v>
          </cell>
          <cell r="I507" t="str">
            <v>EQUIPO MEDICO Y CIENTIFICO</v>
          </cell>
          <cell r="J507">
            <v>-13329837950</v>
          </cell>
          <cell r="K507">
            <v>66444</v>
          </cell>
          <cell r="L507">
            <v>311896969</v>
          </cell>
          <cell r="M507">
            <v>-13641668475</v>
          </cell>
        </row>
        <row r="508">
          <cell r="A508">
            <v>1685</v>
          </cell>
          <cell r="B508" t="str">
            <v>DEPRECIACIÓN ACUMULADA DE PPYEQ-CR</v>
          </cell>
          <cell r="C508">
            <v>-32024441674</v>
          </cell>
          <cell r="D508">
            <v>0</v>
          </cell>
          <cell r="E508">
            <v>1390377840</v>
          </cell>
          <cell r="F508">
            <v>-33414819514</v>
          </cell>
          <cell r="H508">
            <v>16850501</v>
          </cell>
          <cell r="I508" t="str">
            <v>EQUIPO MEDICO Y CIENTIFICO</v>
          </cell>
          <cell r="J508">
            <v>-13329837950</v>
          </cell>
          <cell r="K508">
            <v>66444</v>
          </cell>
          <cell r="L508">
            <v>311896969</v>
          </cell>
          <cell r="M508">
            <v>-13641668475</v>
          </cell>
        </row>
        <row r="509">
          <cell r="A509">
            <v>168501</v>
          </cell>
          <cell r="B509" t="str">
            <v>EDIFICACIONES</v>
          </cell>
          <cell r="C509">
            <v>-4537804783</v>
          </cell>
          <cell r="D509">
            <v>0</v>
          </cell>
          <cell r="E509">
            <v>131856635</v>
          </cell>
          <cell r="F509">
            <v>-4669661418</v>
          </cell>
          <cell r="H509">
            <v>1685050101</v>
          </cell>
          <cell r="I509" t="str">
            <v>EQUIPO MEDICO Y CIENTIFICO</v>
          </cell>
          <cell r="J509">
            <v>-13329837950</v>
          </cell>
          <cell r="K509">
            <v>66444</v>
          </cell>
          <cell r="L509">
            <v>311896969</v>
          </cell>
          <cell r="M509">
            <v>-13641668475</v>
          </cell>
        </row>
        <row r="510">
          <cell r="A510">
            <v>16850101</v>
          </cell>
          <cell r="B510" t="str">
            <v>EDIFICACIONES</v>
          </cell>
          <cell r="C510">
            <v>-4537804783</v>
          </cell>
          <cell r="D510">
            <v>0</v>
          </cell>
          <cell r="E510">
            <v>131856635</v>
          </cell>
          <cell r="F510">
            <v>-4669661418</v>
          </cell>
          <cell r="H510">
            <v>168506</v>
          </cell>
          <cell r="I510" t="str">
            <v>MUEBLES, ENSERES Y EQ. DE OFICINA</v>
          </cell>
          <cell r="J510">
            <v>-1598354041</v>
          </cell>
          <cell r="K510">
            <v>0</v>
          </cell>
          <cell r="L510">
            <v>30706617</v>
          </cell>
          <cell r="M510">
            <v>-1629060658</v>
          </cell>
        </row>
        <row r="511">
          <cell r="A511">
            <v>1685010101</v>
          </cell>
          <cell r="B511" t="str">
            <v>EDIFICACIONES</v>
          </cell>
          <cell r="C511">
            <v>-4537804783</v>
          </cell>
          <cell r="D511">
            <v>0</v>
          </cell>
          <cell r="E511">
            <v>131856635</v>
          </cell>
          <cell r="F511">
            <v>-4669661418</v>
          </cell>
          <cell r="H511">
            <v>16850601</v>
          </cell>
          <cell r="I511" t="str">
            <v>MUEBLES, ENSERES Y EQ. DE OFICINA</v>
          </cell>
          <cell r="J511">
            <v>-1598354041</v>
          </cell>
          <cell r="K511">
            <v>0</v>
          </cell>
          <cell r="L511">
            <v>30706617</v>
          </cell>
          <cell r="M511">
            <v>-1629060658</v>
          </cell>
        </row>
        <row r="512">
          <cell r="A512">
            <v>168504</v>
          </cell>
          <cell r="B512" t="str">
            <v>MAQUINARIA Y EQUIPO</v>
          </cell>
          <cell r="C512">
            <v>-2398377210</v>
          </cell>
          <cell r="D512">
            <v>0</v>
          </cell>
          <cell r="E512">
            <v>88865176</v>
          </cell>
          <cell r="F512">
            <v>-2487242386</v>
          </cell>
          <cell r="H512">
            <v>1685060101</v>
          </cell>
          <cell r="I512" t="str">
            <v>MUEBLES, ENSERES, EQUIPO DE OFICINA</v>
          </cell>
          <cell r="J512">
            <v>-1598180235</v>
          </cell>
          <cell r="K512">
            <v>0</v>
          </cell>
          <cell r="L512">
            <v>30690816</v>
          </cell>
          <cell r="M512">
            <v>-1628871051</v>
          </cell>
        </row>
        <row r="513">
          <cell r="A513">
            <v>16850401</v>
          </cell>
          <cell r="B513" t="str">
            <v>MAQUINARIA Y EQUIPO</v>
          </cell>
          <cell r="C513">
            <v>-2398377210</v>
          </cell>
          <cell r="D513">
            <v>0</v>
          </cell>
          <cell r="E513">
            <v>88865176</v>
          </cell>
          <cell r="F513">
            <v>-2487242386</v>
          </cell>
          <cell r="H513">
            <v>1685060103</v>
          </cell>
          <cell r="I513" t="str">
            <v>MUEBLES, ENSERES Y EQ OFICINA DE PR</v>
          </cell>
          <cell r="J513">
            <v>-173806</v>
          </cell>
          <cell r="K513">
            <v>0</v>
          </cell>
          <cell r="L513">
            <v>15801</v>
          </cell>
          <cell r="M513">
            <v>-189607</v>
          </cell>
        </row>
        <row r="514">
          <cell r="A514">
            <v>1685040101</v>
          </cell>
          <cell r="B514" t="str">
            <v>MAQUINARIA Y EQUIPO</v>
          </cell>
          <cell r="C514">
            <v>-2392165481</v>
          </cell>
          <cell r="D514">
            <v>0</v>
          </cell>
          <cell r="E514">
            <v>88300473</v>
          </cell>
          <cell r="F514">
            <v>-2480465954</v>
          </cell>
          <cell r="H514">
            <v>168507</v>
          </cell>
          <cell r="I514" t="str">
            <v>EQ. COMUNICACION Y COMPUTACION</v>
          </cell>
          <cell r="J514">
            <v>-4442187819</v>
          </cell>
          <cell r="K514">
            <v>5499078</v>
          </cell>
          <cell r="L514">
            <v>125253544</v>
          </cell>
          <cell r="M514">
            <v>-4561942285</v>
          </cell>
        </row>
        <row r="515">
          <cell r="A515">
            <v>1685040103</v>
          </cell>
          <cell r="B515" t="str">
            <v>MAQUINARIA Y EQ PROPIEDAD DE TERCER</v>
          </cell>
          <cell r="C515">
            <v>-6211729</v>
          </cell>
          <cell r="D515">
            <v>0</v>
          </cell>
          <cell r="E515">
            <v>564703</v>
          </cell>
          <cell r="F515">
            <v>-6776432</v>
          </cell>
          <cell r="H515">
            <v>16850701</v>
          </cell>
          <cell r="I515" t="str">
            <v>Q. COMUNICACION Y COMPUTACION</v>
          </cell>
          <cell r="J515">
            <v>-4442187819</v>
          </cell>
          <cell r="K515">
            <v>5499078</v>
          </cell>
          <cell r="L515">
            <v>125253544</v>
          </cell>
          <cell r="M515">
            <v>-4561942285</v>
          </cell>
        </row>
        <row r="516">
          <cell r="A516">
            <v>168505</v>
          </cell>
          <cell r="B516" t="str">
            <v>EQUIPO MEDICO Y CIENTIFICO</v>
          </cell>
          <cell r="C516">
            <v>-17003429080</v>
          </cell>
          <cell r="D516">
            <v>0</v>
          </cell>
          <cell r="E516">
            <v>841364069</v>
          </cell>
          <cell r="F516">
            <v>-17844793149</v>
          </cell>
          <cell r="H516">
            <v>1685070101</v>
          </cell>
          <cell r="I516" t="str">
            <v>EQUIPO DE COMUNICACION Y COMPUTACIO</v>
          </cell>
          <cell r="J516">
            <v>-4425721059</v>
          </cell>
          <cell r="K516">
            <v>5499078</v>
          </cell>
          <cell r="L516">
            <v>123756567</v>
          </cell>
          <cell r="M516">
            <v>-4543978548</v>
          </cell>
        </row>
        <row r="517">
          <cell r="A517">
            <v>16850501</v>
          </cell>
          <cell r="B517" t="str">
            <v>EQUIPO MEDICO Y CIENTIFICO</v>
          </cell>
          <cell r="C517">
            <v>-17003429080</v>
          </cell>
          <cell r="D517">
            <v>0</v>
          </cell>
          <cell r="E517">
            <v>841364069</v>
          </cell>
          <cell r="F517">
            <v>-17844793149</v>
          </cell>
          <cell r="H517">
            <v>1685070103</v>
          </cell>
          <cell r="I517" t="str">
            <v>EQ COMUNIC Y COMPUTACION PROPIEDAD</v>
          </cell>
          <cell r="J517">
            <v>-16466760</v>
          </cell>
          <cell r="K517">
            <v>0</v>
          </cell>
          <cell r="L517">
            <v>1496977</v>
          </cell>
          <cell r="M517">
            <v>-17963737</v>
          </cell>
        </row>
        <row r="518">
          <cell r="A518">
            <v>1685050101</v>
          </cell>
          <cell r="B518" t="str">
            <v>EQUIPO MEDICO Y CIENTIFICO</v>
          </cell>
          <cell r="C518">
            <v>-17003429080</v>
          </cell>
          <cell r="D518">
            <v>0</v>
          </cell>
          <cell r="E518">
            <v>841364069</v>
          </cell>
          <cell r="F518">
            <v>-17844793149</v>
          </cell>
          <cell r="H518">
            <v>168508</v>
          </cell>
          <cell r="I518" t="str">
            <v>EQ. TRANSPORTE, TRACCION Y ELEVACI</v>
          </cell>
          <cell r="J518">
            <v>-224742549</v>
          </cell>
          <cell r="K518">
            <v>0</v>
          </cell>
          <cell r="L518">
            <v>3870620</v>
          </cell>
          <cell r="M518">
            <v>-228613169</v>
          </cell>
        </row>
        <row r="519">
          <cell r="A519">
            <v>168506</v>
          </cell>
          <cell r="B519" t="str">
            <v>MUEBLES, ENSERES Y EQ. DE OFICINA</v>
          </cell>
          <cell r="C519">
            <v>-1940456815</v>
          </cell>
          <cell r="D519">
            <v>0</v>
          </cell>
          <cell r="E519">
            <v>66745277</v>
          </cell>
          <cell r="F519">
            <v>-2007202092</v>
          </cell>
          <cell r="H519">
            <v>16850801</v>
          </cell>
          <cell r="I519" t="str">
            <v>EQ. TRANSPORTE, TRACCION Y ELEVACI</v>
          </cell>
          <cell r="J519">
            <v>-224742549</v>
          </cell>
          <cell r="K519">
            <v>0</v>
          </cell>
          <cell r="L519">
            <v>3870620</v>
          </cell>
          <cell r="M519">
            <v>-228613169</v>
          </cell>
        </row>
        <row r="520">
          <cell r="A520">
            <v>16850601</v>
          </cell>
          <cell r="B520" t="str">
            <v>MUEBLES, ENSERES Y EQ. DE OFICINA</v>
          </cell>
          <cell r="C520">
            <v>-1940456815</v>
          </cell>
          <cell r="D520">
            <v>0</v>
          </cell>
          <cell r="E520">
            <v>66745277</v>
          </cell>
          <cell r="F520">
            <v>-2007202092</v>
          </cell>
          <cell r="H520">
            <v>1685080101</v>
          </cell>
          <cell r="I520" t="str">
            <v>EQUIPO DE TRANSPORTE, TRACCION Y EL</v>
          </cell>
          <cell r="J520">
            <v>-224742549</v>
          </cell>
          <cell r="K520">
            <v>0</v>
          </cell>
          <cell r="L520">
            <v>3870620</v>
          </cell>
          <cell r="M520">
            <v>-228613169</v>
          </cell>
        </row>
        <row r="521">
          <cell r="A521">
            <v>1685060101</v>
          </cell>
          <cell r="B521" t="str">
            <v>MUEBLES, ENSERES, EQUIPO DE OFICINA</v>
          </cell>
          <cell r="C521">
            <v>-1940109202</v>
          </cell>
          <cell r="D521">
            <v>0</v>
          </cell>
          <cell r="E521">
            <v>66713676</v>
          </cell>
          <cell r="F521">
            <v>-2006822878</v>
          </cell>
          <cell r="H521">
            <v>168509</v>
          </cell>
          <cell r="I521" t="str">
            <v>EQ. COMEDOR, COCINA, DESPENSA Y HO</v>
          </cell>
          <cell r="J521">
            <v>-178026631</v>
          </cell>
          <cell r="K521">
            <v>0</v>
          </cell>
          <cell r="L521">
            <v>3070546</v>
          </cell>
          <cell r="M521">
            <v>-181097177</v>
          </cell>
        </row>
        <row r="522">
          <cell r="A522">
            <v>1685060103</v>
          </cell>
          <cell r="B522" t="str">
            <v>MUEBLES, ENSERES Y EQ OFICINA DE PR</v>
          </cell>
          <cell r="C522">
            <v>-347613</v>
          </cell>
          <cell r="D522">
            <v>0</v>
          </cell>
          <cell r="E522">
            <v>31601</v>
          </cell>
          <cell r="F522">
            <v>-379214</v>
          </cell>
          <cell r="H522">
            <v>16850901</v>
          </cell>
          <cell r="I522" t="str">
            <v>EQ. COMEDOR, COCINA, DESPENSA Y HO</v>
          </cell>
          <cell r="J522">
            <v>-178026631</v>
          </cell>
          <cell r="K522">
            <v>0</v>
          </cell>
          <cell r="L522">
            <v>3070546</v>
          </cell>
          <cell r="M522">
            <v>-181097177</v>
          </cell>
        </row>
        <row r="523">
          <cell r="A523">
            <v>168507</v>
          </cell>
          <cell r="B523" t="str">
            <v>EQ. COMUNICACION Y COMPUTACION</v>
          </cell>
          <cell r="C523">
            <v>-5683344041</v>
          </cell>
          <cell r="D523">
            <v>0</v>
          </cell>
          <cell r="E523">
            <v>248158633</v>
          </cell>
          <cell r="F523">
            <v>-5931502674</v>
          </cell>
          <cell r="H523">
            <v>1685090101</v>
          </cell>
          <cell r="I523" t="str">
            <v>EQUIPOS DE COMEDOR, COCINA, DESPENS</v>
          </cell>
          <cell r="J523">
            <v>-178026631</v>
          </cell>
          <cell r="K523">
            <v>0</v>
          </cell>
          <cell r="L523">
            <v>3070546</v>
          </cell>
          <cell r="M523">
            <v>-181097177</v>
          </cell>
        </row>
        <row r="524">
          <cell r="A524">
            <v>16850701</v>
          </cell>
          <cell r="B524" t="str">
            <v>Q. COMUNICACION Y COMPUTACION</v>
          </cell>
          <cell r="C524">
            <v>-5683344041</v>
          </cell>
          <cell r="D524">
            <v>0</v>
          </cell>
          <cell r="E524">
            <v>248158633</v>
          </cell>
          <cell r="F524">
            <v>-5931502674</v>
          </cell>
          <cell r="H524">
            <v>19</v>
          </cell>
          <cell r="I524" t="str">
            <v>OTROS ACTIVOS</v>
          </cell>
          <cell r="J524">
            <v>31302115251</v>
          </cell>
          <cell r="K524">
            <v>14887214783</v>
          </cell>
          <cell r="L524">
            <v>633128360</v>
          </cell>
          <cell r="M524">
            <v>45556201674</v>
          </cell>
        </row>
        <row r="525">
          <cell r="A525">
            <v>1685070101</v>
          </cell>
          <cell r="B525" t="str">
            <v>EQUIPO DE COMUNICACION Y COMPUTACIO</v>
          </cell>
          <cell r="C525">
            <v>-5650410523</v>
          </cell>
          <cell r="D525">
            <v>0</v>
          </cell>
          <cell r="E525">
            <v>245164677</v>
          </cell>
          <cell r="F525">
            <v>-5895575200</v>
          </cell>
          <cell r="H525">
            <v>1904</v>
          </cell>
          <cell r="I525" t="str">
            <v>PLAN ACTIVOS PARA BENEFICIOS POSEM</v>
          </cell>
          <cell r="J525">
            <v>2624426188</v>
          </cell>
          <cell r="K525">
            <v>14227454452</v>
          </cell>
          <cell r="L525">
            <v>82000000</v>
          </cell>
          <cell r="M525">
            <v>16769880640</v>
          </cell>
        </row>
        <row r="526">
          <cell r="A526">
            <v>1685070103</v>
          </cell>
          <cell r="B526" t="str">
            <v>EQ COMUNIC Y COMPUTACION PROPIEDAD</v>
          </cell>
          <cell r="C526">
            <v>-32933518</v>
          </cell>
          <cell r="D526">
            <v>0</v>
          </cell>
          <cell r="E526">
            <v>2993956</v>
          </cell>
          <cell r="F526">
            <v>-35927474</v>
          </cell>
          <cell r="H526">
            <v>190401</v>
          </cell>
          <cell r="I526" t="str">
            <v>FECTIVO Y EQUIVALENTES AL EFECTIVO</v>
          </cell>
          <cell r="J526">
            <v>2624426188</v>
          </cell>
          <cell r="K526">
            <v>0</v>
          </cell>
          <cell r="L526">
            <v>82000000</v>
          </cell>
          <cell r="M526">
            <v>2542426188</v>
          </cell>
        </row>
        <row r="527">
          <cell r="A527">
            <v>168508</v>
          </cell>
          <cell r="B527" t="str">
            <v>EQ. TRANSPORTE, TRACCION Y ELEVACI</v>
          </cell>
          <cell r="C527">
            <v>-267319336</v>
          </cell>
          <cell r="D527">
            <v>0</v>
          </cell>
          <cell r="E527">
            <v>7741233</v>
          </cell>
          <cell r="F527">
            <v>-275060569</v>
          </cell>
          <cell r="H527">
            <v>19040101</v>
          </cell>
          <cell r="I527" t="str">
            <v>EFECTIVO Y EQUIVALENTES AL EFECTIV</v>
          </cell>
          <cell r="J527">
            <v>2624426188</v>
          </cell>
          <cell r="K527">
            <v>0</v>
          </cell>
          <cell r="L527">
            <v>82000000</v>
          </cell>
          <cell r="M527">
            <v>2542426188</v>
          </cell>
        </row>
        <row r="528">
          <cell r="A528">
            <v>16850801</v>
          </cell>
          <cell r="B528" t="str">
            <v>EQ. TRANSPORTE, TRACCION Y ELEVACI</v>
          </cell>
          <cell r="C528">
            <v>-267319336</v>
          </cell>
          <cell r="D528">
            <v>0</v>
          </cell>
          <cell r="E528">
            <v>7741233</v>
          </cell>
          <cell r="F528">
            <v>-275060569</v>
          </cell>
          <cell r="H528">
            <v>1904010102</v>
          </cell>
          <cell r="I528" t="str">
            <v>EFECTIVO Y EQUIVALENTE - CESANTIAS</v>
          </cell>
          <cell r="J528">
            <v>2624426188</v>
          </cell>
          <cell r="K528">
            <v>0</v>
          </cell>
          <cell r="L528">
            <v>82000000</v>
          </cell>
          <cell r="M528">
            <v>2542426188</v>
          </cell>
        </row>
        <row r="529">
          <cell r="A529">
            <v>1685080101</v>
          </cell>
          <cell r="B529" t="str">
            <v>EQUIPO DE TRANSPORTE, TRACCION Y EL</v>
          </cell>
          <cell r="C529">
            <v>-267319336</v>
          </cell>
          <cell r="D529">
            <v>0</v>
          </cell>
          <cell r="E529">
            <v>7741233</v>
          </cell>
          <cell r="F529">
            <v>-275060569</v>
          </cell>
          <cell r="H529">
            <v>190410</v>
          </cell>
          <cell r="I529" t="str">
            <v>DERECHOS EN FIDEICOMISO</v>
          </cell>
          <cell r="J529">
            <v>0</v>
          </cell>
          <cell r="K529">
            <v>14227454452</v>
          </cell>
          <cell r="L529">
            <v>0</v>
          </cell>
          <cell r="M529">
            <v>14227454452</v>
          </cell>
        </row>
        <row r="530">
          <cell r="A530">
            <v>168509</v>
          </cell>
          <cell r="B530" t="str">
            <v>EQ. COMEDOR, COCINA, DESPENSA Y HO</v>
          </cell>
          <cell r="C530">
            <v>-193710409</v>
          </cell>
          <cell r="D530">
            <v>0</v>
          </cell>
          <cell r="E530">
            <v>5646817</v>
          </cell>
          <cell r="F530">
            <v>-199357226</v>
          </cell>
          <cell r="H530">
            <v>19041001</v>
          </cell>
          <cell r="I530" t="str">
            <v>DERECHOS EN FIDEICOMISO</v>
          </cell>
          <cell r="J530">
            <v>0</v>
          </cell>
          <cell r="K530">
            <v>14227454452</v>
          </cell>
          <cell r="L530">
            <v>0</v>
          </cell>
          <cell r="M530">
            <v>14227454452</v>
          </cell>
        </row>
        <row r="531">
          <cell r="A531">
            <v>16850901</v>
          </cell>
          <cell r="B531" t="str">
            <v>EQ. COMEDOR, COCINA, DESPENSA Y HO</v>
          </cell>
          <cell r="C531">
            <v>-193710409</v>
          </cell>
          <cell r="D531">
            <v>0</v>
          </cell>
          <cell r="E531">
            <v>5646817</v>
          </cell>
          <cell r="F531">
            <v>-199357226</v>
          </cell>
          <cell r="H531">
            <v>1904100101</v>
          </cell>
          <cell r="I531" t="str">
            <v>FIDEICOMISO - PATRIMONIO AUTONOMO</v>
          </cell>
          <cell r="J531">
            <v>0</v>
          </cell>
          <cell r="K531">
            <v>14227454452</v>
          </cell>
          <cell r="L531">
            <v>0</v>
          </cell>
          <cell r="M531">
            <v>14227454452</v>
          </cell>
        </row>
        <row r="532">
          <cell r="A532">
            <v>1685090101</v>
          </cell>
          <cell r="B532" t="str">
            <v>EQUIPOS DE COMEDOR, COCINA, DESPENS</v>
          </cell>
          <cell r="C532">
            <v>-193710409</v>
          </cell>
          <cell r="D532">
            <v>0</v>
          </cell>
          <cell r="E532">
            <v>5646817</v>
          </cell>
          <cell r="F532">
            <v>-199357226</v>
          </cell>
          <cell r="H532">
            <v>1905</v>
          </cell>
          <cell r="I532" t="str">
            <v>BIENES Y SERVICIOS PAGADOS POR ANT</v>
          </cell>
          <cell r="J532">
            <v>729627447</v>
          </cell>
          <cell r="K532">
            <v>0</v>
          </cell>
          <cell r="L532">
            <v>105220032</v>
          </cell>
          <cell r="M532">
            <v>624407415</v>
          </cell>
        </row>
        <row r="533">
          <cell r="A533">
            <v>19</v>
          </cell>
          <cell r="B533" t="str">
            <v>OTROS ACTIVOS</v>
          </cell>
          <cell r="C533">
            <v>45244604589</v>
          </cell>
          <cell r="D533">
            <v>28878251181</v>
          </cell>
          <cell r="E533">
            <v>23567728980</v>
          </cell>
          <cell r="F533">
            <v>50555126790</v>
          </cell>
          <cell r="H533">
            <v>190501</v>
          </cell>
          <cell r="I533" t="str">
            <v>SEGUROS</v>
          </cell>
          <cell r="J533">
            <v>729627447</v>
          </cell>
          <cell r="K533">
            <v>0</v>
          </cell>
          <cell r="L533">
            <v>105220032</v>
          </cell>
          <cell r="M533">
            <v>624407415</v>
          </cell>
        </row>
        <row r="534">
          <cell r="A534">
            <v>1904</v>
          </cell>
          <cell r="B534" t="str">
            <v>PLAN ACTIVOS PARA BENEFICIOS POSEM</v>
          </cell>
          <cell r="C534">
            <v>15446724729</v>
          </cell>
          <cell r="D534">
            <v>24801319159</v>
          </cell>
          <cell r="E534">
            <v>19396562387</v>
          </cell>
          <cell r="F534">
            <v>20851481501</v>
          </cell>
          <cell r="H534">
            <v>19050101</v>
          </cell>
          <cell r="I534" t="str">
            <v>SEGUROS</v>
          </cell>
          <cell r="J534">
            <v>729627447</v>
          </cell>
          <cell r="K534">
            <v>0</v>
          </cell>
          <cell r="L534">
            <v>105220032</v>
          </cell>
          <cell r="M534">
            <v>624407415</v>
          </cell>
        </row>
        <row r="535">
          <cell r="A535">
            <v>190401</v>
          </cell>
          <cell r="B535" t="str">
            <v>FECTIVO Y EQUIVALENTES AL EFECTIVO</v>
          </cell>
          <cell r="C535">
            <v>1219270277</v>
          </cell>
          <cell r="D535">
            <v>4936067832</v>
          </cell>
          <cell r="E535">
            <v>639166452</v>
          </cell>
          <cell r="F535">
            <v>5516171657</v>
          </cell>
          <cell r="H535">
            <v>1905010101</v>
          </cell>
          <cell r="I535" t="str">
            <v>SEGURO RESPONSABILIDAD CIVIL</v>
          </cell>
          <cell r="J535">
            <v>514346803</v>
          </cell>
          <cell r="K535">
            <v>0</v>
          </cell>
          <cell r="L535">
            <v>73888107</v>
          </cell>
          <cell r="M535">
            <v>440458696</v>
          </cell>
        </row>
        <row r="536">
          <cell r="A536">
            <v>19040101</v>
          </cell>
          <cell r="B536" t="str">
            <v>EFECTIVO Y EQUIVALENTES AL EFECTIV</v>
          </cell>
          <cell r="C536">
            <v>1219270277</v>
          </cell>
          <cell r="D536">
            <v>4936067832</v>
          </cell>
          <cell r="E536">
            <v>639166452</v>
          </cell>
          <cell r="F536">
            <v>5516171657</v>
          </cell>
          <cell r="H536">
            <v>1905010102</v>
          </cell>
          <cell r="I536" t="str">
            <v>SEGURO DE VEHICULOS</v>
          </cell>
          <cell r="J536">
            <v>7996223</v>
          </cell>
          <cell r="K536">
            <v>0</v>
          </cell>
          <cell r="L536">
            <v>1163770</v>
          </cell>
          <cell r="M536">
            <v>6832453</v>
          </cell>
        </row>
        <row r="537">
          <cell r="A537">
            <v>1904010102</v>
          </cell>
          <cell r="B537" t="str">
            <v>EFECTIVO Y EQUIVALENTE - CESANTIAS</v>
          </cell>
          <cell r="C537">
            <v>1219270277</v>
          </cell>
          <cell r="D537">
            <v>4936067832</v>
          </cell>
          <cell r="E537">
            <v>639166452</v>
          </cell>
          <cell r="F537">
            <v>5516171657</v>
          </cell>
          <cell r="H537">
            <v>1905010103</v>
          </cell>
          <cell r="I537" t="str">
            <v>SEGURO MULTIRIESGO</v>
          </cell>
          <cell r="J537">
            <v>207284421</v>
          </cell>
          <cell r="K537">
            <v>0</v>
          </cell>
          <cell r="L537">
            <v>30168155</v>
          </cell>
          <cell r="M537">
            <v>177116266</v>
          </cell>
        </row>
        <row r="538">
          <cell r="A538">
            <v>190410</v>
          </cell>
          <cell r="B538" t="str">
            <v>DERECHOS EN FIDEICOMISO</v>
          </cell>
          <cell r="C538">
            <v>14227454452</v>
          </cell>
          <cell r="D538">
            <v>19865251327</v>
          </cell>
          <cell r="E538">
            <v>18757395935</v>
          </cell>
          <cell r="F538">
            <v>15335309844</v>
          </cell>
          <cell r="H538">
            <v>1906</v>
          </cell>
          <cell r="I538" t="str">
            <v>AVANCES Y ANTICIPOS ENTREGADOS</v>
          </cell>
          <cell r="J538">
            <v>216722575</v>
          </cell>
          <cell r="K538">
            <v>659760331</v>
          </cell>
          <cell r="L538">
            <v>416614144</v>
          </cell>
          <cell r="M538">
            <v>459868762</v>
          </cell>
        </row>
        <row r="539">
          <cell r="A539">
            <v>19041001</v>
          </cell>
          <cell r="B539" t="str">
            <v>DERECHOS EN FIDEICOMISO</v>
          </cell>
          <cell r="C539">
            <v>14227454452</v>
          </cell>
          <cell r="D539">
            <v>19865251327</v>
          </cell>
          <cell r="E539">
            <v>18757395935</v>
          </cell>
          <cell r="F539">
            <v>15335309844</v>
          </cell>
          <cell r="H539">
            <v>190604</v>
          </cell>
          <cell r="I539" t="str">
            <v>ANTICIPO PARA ADQUISICION DE BIENE</v>
          </cell>
          <cell r="J539">
            <v>216722575</v>
          </cell>
          <cell r="K539">
            <v>659760331</v>
          </cell>
          <cell r="L539">
            <v>416614144</v>
          </cell>
          <cell r="M539">
            <v>459868762</v>
          </cell>
        </row>
        <row r="540">
          <cell r="A540">
            <v>1904100101</v>
          </cell>
          <cell r="B540" t="str">
            <v>FIDEICOMISO - PATRIMONIO AUTONOMO</v>
          </cell>
          <cell r="C540">
            <v>14227454452</v>
          </cell>
          <cell r="D540">
            <v>1743504271</v>
          </cell>
          <cell r="E540">
            <v>15970958723</v>
          </cell>
          <cell r="F540">
            <v>0</v>
          </cell>
          <cell r="H540">
            <v>19060401</v>
          </cell>
          <cell r="I540" t="str">
            <v>ANTICIPO PARA ADQUISICION DE BIENE</v>
          </cell>
          <cell r="J540">
            <v>216722575</v>
          </cell>
          <cell r="K540">
            <v>659760331</v>
          </cell>
          <cell r="L540">
            <v>416614144</v>
          </cell>
          <cell r="M540">
            <v>459868762</v>
          </cell>
        </row>
        <row r="541">
          <cell r="A541">
            <v>1904100102</v>
          </cell>
          <cell r="B541" t="str">
            <v>FIDUOCCIDENTE - PATRIMONIO AUTONOMO</v>
          </cell>
          <cell r="C541">
            <v>0</v>
          </cell>
          <cell r="D541">
            <v>18121747056</v>
          </cell>
          <cell r="E541">
            <v>2786437212</v>
          </cell>
          <cell r="F541">
            <v>15335309844</v>
          </cell>
          <cell r="H541">
            <v>1906040101</v>
          </cell>
          <cell r="I541" t="str">
            <v>ANTICIPO PARA ADQUISICION DE BIENES</v>
          </cell>
          <cell r="J541">
            <v>216722575</v>
          </cell>
          <cell r="K541">
            <v>659760331</v>
          </cell>
          <cell r="L541">
            <v>416614144</v>
          </cell>
          <cell r="M541">
            <v>459868762</v>
          </cell>
        </row>
        <row r="542">
          <cell r="A542">
            <v>1905</v>
          </cell>
          <cell r="B542" t="str">
            <v>BIENES Y SERVICIOS PAGADOS POR ANT</v>
          </cell>
          <cell r="C542">
            <v>841995822</v>
          </cell>
          <cell r="D542">
            <v>19333143</v>
          </cell>
          <cell r="E542">
            <v>132386452</v>
          </cell>
          <cell r="F542">
            <v>728942513</v>
          </cell>
          <cell r="H542">
            <v>1951</v>
          </cell>
          <cell r="I542" t="str">
            <v>ROPIEDADES DE INVERSIÓN</v>
          </cell>
          <cell r="J542">
            <v>27475311751</v>
          </cell>
          <cell r="K542">
            <v>0</v>
          </cell>
          <cell r="L542">
            <v>0</v>
          </cell>
          <cell r="M542">
            <v>27475311751</v>
          </cell>
        </row>
        <row r="543">
          <cell r="A543">
            <v>190501</v>
          </cell>
          <cell r="B543" t="str">
            <v>SEGUROS</v>
          </cell>
          <cell r="C543">
            <v>841995822</v>
          </cell>
          <cell r="D543">
            <v>19333143</v>
          </cell>
          <cell r="E543">
            <v>132386452</v>
          </cell>
          <cell r="F543">
            <v>728942513</v>
          </cell>
          <cell r="H543">
            <v>195101</v>
          </cell>
          <cell r="I543" t="str">
            <v>TERRENOS</v>
          </cell>
          <cell r="J543">
            <v>21723885080</v>
          </cell>
          <cell r="K543">
            <v>0</v>
          </cell>
          <cell r="L543">
            <v>0</v>
          </cell>
          <cell r="M543">
            <v>21723885080</v>
          </cell>
        </row>
        <row r="544">
          <cell r="A544">
            <v>19050101</v>
          </cell>
          <cell r="B544" t="str">
            <v>SEGUROS</v>
          </cell>
          <cell r="C544">
            <v>841995822</v>
          </cell>
          <cell r="D544">
            <v>19333143</v>
          </cell>
          <cell r="E544">
            <v>132386452</v>
          </cell>
          <cell r="F544">
            <v>728942513</v>
          </cell>
          <cell r="H544">
            <v>19510101</v>
          </cell>
          <cell r="I544" t="str">
            <v>TERRENOS</v>
          </cell>
          <cell r="J544">
            <v>21723885080</v>
          </cell>
          <cell r="K544">
            <v>0</v>
          </cell>
          <cell r="L544">
            <v>0</v>
          </cell>
          <cell r="M544">
            <v>21723885080</v>
          </cell>
        </row>
        <row r="545">
          <cell r="A545">
            <v>1905010101</v>
          </cell>
          <cell r="B545" t="str">
            <v>SEGURO RESPONSABILIDAD CIVIL</v>
          </cell>
          <cell r="C545">
            <v>588278816</v>
          </cell>
          <cell r="D545">
            <v>19333143</v>
          </cell>
          <cell r="E545">
            <v>95286324</v>
          </cell>
          <cell r="F545">
            <v>512325635</v>
          </cell>
          <cell r="H545">
            <v>1951010101</v>
          </cell>
          <cell r="I545" t="str">
            <v>PROPIEDADES DE INVERSIÓN - TERRENOS</v>
          </cell>
          <cell r="J545">
            <v>21723885080</v>
          </cell>
          <cell r="K545">
            <v>0</v>
          </cell>
          <cell r="L545">
            <v>0</v>
          </cell>
          <cell r="M545">
            <v>21723885080</v>
          </cell>
        </row>
        <row r="546">
          <cell r="A546">
            <v>1905010102</v>
          </cell>
          <cell r="B546" t="str">
            <v>SEGURO DE VEHICULOS</v>
          </cell>
          <cell r="C546">
            <v>1</v>
          </cell>
          <cell r="D546">
            <v>0</v>
          </cell>
          <cell r="E546">
            <v>0</v>
          </cell>
          <cell r="F546">
            <v>1</v>
          </cell>
          <cell r="H546">
            <v>195102</v>
          </cell>
          <cell r="I546" t="str">
            <v>EDIFICACIONES</v>
          </cell>
          <cell r="J546">
            <v>5751426671</v>
          </cell>
          <cell r="K546">
            <v>0</v>
          </cell>
          <cell r="L546">
            <v>0</v>
          </cell>
          <cell r="M546">
            <v>5751426671</v>
          </cell>
        </row>
        <row r="547">
          <cell r="A547">
            <v>1905010103</v>
          </cell>
          <cell r="B547" t="str">
            <v>SEGURO MULTIRIESGO</v>
          </cell>
          <cell r="C547">
            <v>253717005</v>
          </cell>
          <cell r="D547">
            <v>0</v>
          </cell>
          <cell r="E547">
            <v>37100128</v>
          </cell>
          <cell r="F547">
            <v>216616877</v>
          </cell>
          <cell r="H547">
            <v>19510201</v>
          </cell>
          <cell r="I547" t="str">
            <v>EDIFICACIONES</v>
          </cell>
          <cell r="J547">
            <v>5751426671</v>
          </cell>
          <cell r="K547">
            <v>0</v>
          </cell>
          <cell r="L547">
            <v>0</v>
          </cell>
          <cell r="M547">
            <v>5751426671</v>
          </cell>
        </row>
        <row r="548">
          <cell r="A548">
            <v>1906</v>
          </cell>
          <cell r="B548" t="str">
            <v>AVANCES Y ANTICIPOS ENTREGADOS</v>
          </cell>
          <cell r="C548">
            <v>97169940</v>
          </cell>
          <cell r="D548">
            <v>51700000</v>
          </cell>
          <cell r="E548">
            <v>6985759</v>
          </cell>
          <cell r="F548">
            <v>141884181</v>
          </cell>
          <cell r="H548">
            <v>1951020101</v>
          </cell>
          <cell r="I548" t="str">
            <v>PROPIEDADES DE INVERSIÓN - EDIFICAC</v>
          </cell>
          <cell r="J548">
            <v>5751426671</v>
          </cell>
          <cell r="K548">
            <v>0</v>
          </cell>
          <cell r="L548">
            <v>0</v>
          </cell>
          <cell r="M548">
            <v>5751426671</v>
          </cell>
        </row>
        <row r="549">
          <cell r="A549">
            <v>190604</v>
          </cell>
          <cell r="B549" t="str">
            <v>ANTICIPO PARA ADQUISICION DE BIENE</v>
          </cell>
          <cell r="C549">
            <v>97169940</v>
          </cell>
          <cell r="D549">
            <v>51700000</v>
          </cell>
          <cell r="E549">
            <v>6985759</v>
          </cell>
          <cell r="F549">
            <v>141884181</v>
          </cell>
          <cell r="H549">
            <v>1952</v>
          </cell>
          <cell r="I549" t="str">
            <v>DEPRECIACIÓN ACUM DE PROPIEDA INVE</v>
          </cell>
          <cell r="J549">
            <v>-293998226</v>
          </cell>
          <cell r="K549">
            <v>0</v>
          </cell>
          <cell r="L549">
            <v>4822896</v>
          </cell>
          <cell r="M549">
            <v>-298821122</v>
          </cell>
        </row>
        <row r="550">
          <cell r="A550">
            <v>19060401</v>
          </cell>
          <cell r="B550" t="str">
            <v>ANTICIPO PARA ADQUISICION DE BIENE</v>
          </cell>
          <cell r="C550">
            <v>97169940</v>
          </cell>
          <cell r="D550">
            <v>51700000</v>
          </cell>
          <cell r="E550">
            <v>6985759</v>
          </cell>
          <cell r="F550">
            <v>141884181</v>
          </cell>
          <cell r="H550">
            <v>195201</v>
          </cell>
          <cell r="I550" t="str">
            <v>EDIFICACIONES</v>
          </cell>
          <cell r="J550">
            <v>-293998226</v>
          </cell>
          <cell r="K550">
            <v>0</v>
          </cell>
          <cell r="L550">
            <v>4822896</v>
          </cell>
          <cell r="M550">
            <v>-298821122</v>
          </cell>
        </row>
        <row r="551">
          <cell r="A551">
            <v>1906040101</v>
          </cell>
          <cell r="B551" t="str">
            <v>ANTICIPO PARA ADQUISICION DE BIENES</v>
          </cell>
          <cell r="C551">
            <v>97169940</v>
          </cell>
          <cell r="D551">
            <v>51700000</v>
          </cell>
          <cell r="E551">
            <v>6985759</v>
          </cell>
          <cell r="F551">
            <v>141884181</v>
          </cell>
          <cell r="H551">
            <v>19520101</v>
          </cell>
          <cell r="I551" t="str">
            <v>EDIFICACIONES</v>
          </cell>
          <cell r="J551">
            <v>-293998226</v>
          </cell>
          <cell r="K551">
            <v>0</v>
          </cell>
          <cell r="L551">
            <v>4822896</v>
          </cell>
          <cell r="M551">
            <v>-298821122</v>
          </cell>
        </row>
        <row r="552">
          <cell r="A552">
            <v>1951</v>
          </cell>
          <cell r="B552" t="str">
            <v>ROPIEDADES DE INVERSIÓN</v>
          </cell>
          <cell r="C552">
            <v>27475311751</v>
          </cell>
          <cell r="D552">
            <v>0</v>
          </cell>
          <cell r="E552">
            <v>0</v>
          </cell>
          <cell r="F552">
            <v>27475311751</v>
          </cell>
          <cell r="H552">
            <v>1952010101</v>
          </cell>
          <cell r="I552" t="str">
            <v>DEPRECIACIÓN ACUMULADA PROP. INVERS</v>
          </cell>
          <cell r="J552">
            <v>-293998226</v>
          </cell>
          <cell r="K552">
            <v>0</v>
          </cell>
          <cell r="L552">
            <v>4822896</v>
          </cell>
          <cell r="M552">
            <v>-298821122</v>
          </cell>
        </row>
        <row r="553">
          <cell r="A553">
            <v>195101</v>
          </cell>
          <cell r="B553" t="str">
            <v>TERRENOS</v>
          </cell>
          <cell r="C553">
            <v>21723885080</v>
          </cell>
          <cell r="D553">
            <v>0</v>
          </cell>
          <cell r="E553">
            <v>0</v>
          </cell>
          <cell r="F553">
            <v>21723885080</v>
          </cell>
          <cell r="H553">
            <v>1970</v>
          </cell>
          <cell r="I553" t="str">
            <v>ACTIVOS INTANGIBLES</v>
          </cell>
          <cell r="J553">
            <v>3214462214</v>
          </cell>
          <cell r="K553">
            <v>0</v>
          </cell>
          <cell r="L553">
            <v>0</v>
          </cell>
          <cell r="M553">
            <v>3214462214</v>
          </cell>
        </row>
        <row r="554">
          <cell r="A554">
            <v>19510101</v>
          </cell>
          <cell r="B554" t="str">
            <v>TERRENOS</v>
          </cell>
          <cell r="C554">
            <v>21723885080</v>
          </cell>
          <cell r="D554">
            <v>0</v>
          </cell>
          <cell r="E554">
            <v>0</v>
          </cell>
          <cell r="F554">
            <v>21723885080</v>
          </cell>
          <cell r="H554">
            <v>197008</v>
          </cell>
          <cell r="I554" t="str">
            <v>SOFTWARES</v>
          </cell>
          <cell r="J554">
            <v>376018257</v>
          </cell>
          <cell r="K554">
            <v>0</v>
          </cell>
          <cell r="L554">
            <v>0</v>
          </cell>
          <cell r="M554">
            <v>376018257</v>
          </cell>
        </row>
        <row r="555">
          <cell r="A555">
            <v>1951010101</v>
          </cell>
          <cell r="B555" t="str">
            <v>PROPIEDADES DE INVERSIÓN - TERRENOS</v>
          </cell>
          <cell r="C555">
            <v>21723885080</v>
          </cell>
          <cell r="D555">
            <v>0</v>
          </cell>
          <cell r="E555">
            <v>0</v>
          </cell>
          <cell r="F555">
            <v>21723885080</v>
          </cell>
          <cell r="H555">
            <v>19700801</v>
          </cell>
          <cell r="I555" t="str">
            <v>SOFTWARES</v>
          </cell>
          <cell r="J555">
            <v>376018257</v>
          </cell>
          <cell r="K555">
            <v>0</v>
          </cell>
          <cell r="L555">
            <v>0</v>
          </cell>
          <cell r="M555">
            <v>376018257</v>
          </cell>
        </row>
        <row r="556">
          <cell r="A556">
            <v>195102</v>
          </cell>
          <cell r="B556" t="str">
            <v>EDIFICACIONES</v>
          </cell>
          <cell r="C556">
            <v>5751426671</v>
          </cell>
          <cell r="D556">
            <v>0</v>
          </cell>
          <cell r="E556">
            <v>0</v>
          </cell>
          <cell r="F556">
            <v>5751426671</v>
          </cell>
          <cell r="H556">
            <v>1970080102</v>
          </cell>
          <cell r="I556" t="str">
            <v>SOFTWARE</v>
          </cell>
          <cell r="J556">
            <v>376018257</v>
          </cell>
          <cell r="K556">
            <v>0</v>
          </cell>
          <cell r="L556">
            <v>0</v>
          </cell>
          <cell r="M556">
            <v>376018257</v>
          </cell>
        </row>
        <row r="557">
          <cell r="A557">
            <v>19510201</v>
          </cell>
          <cell r="B557" t="str">
            <v>EDIFICACIONES</v>
          </cell>
          <cell r="C557">
            <v>5751426671</v>
          </cell>
          <cell r="D557">
            <v>0</v>
          </cell>
          <cell r="E557">
            <v>0</v>
          </cell>
          <cell r="F557">
            <v>5751426671</v>
          </cell>
          <cell r="H557">
            <v>197090</v>
          </cell>
          <cell r="I557" t="str">
            <v>OTROS ACTIVOS INTANGIBLES</v>
          </cell>
          <cell r="J557">
            <v>2838443957</v>
          </cell>
          <cell r="K557">
            <v>0</v>
          </cell>
          <cell r="L557">
            <v>0</v>
          </cell>
          <cell r="M557">
            <v>2838443957</v>
          </cell>
        </row>
        <row r="558">
          <cell r="A558">
            <v>1951020101</v>
          </cell>
          <cell r="B558" t="str">
            <v>PROPIEDADES DE INVERSIÓN - EDIFICAC</v>
          </cell>
          <cell r="C558">
            <v>5751426671</v>
          </cell>
          <cell r="D558">
            <v>0</v>
          </cell>
          <cell r="E558">
            <v>0</v>
          </cell>
          <cell r="F558">
            <v>5751426671</v>
          </cell>
          <cell r="H558">
            <v>19709001</v>
          </cell>
          <cell r="I558" t="str">
            <v>OTROS ACTIVOS INTANGIBLES</v>
          </cell>
          <cell r="J558">
            <v>2838443957</v>
          </cell>
          <cell r="K558">
            <v>0</v>
          </cell>
          <cell r="L558">
            <v>0</v>
          </cell>
          <cell r="M558">
            <v>2838443957</v>
          </cell>
        </row>
        <row r="559">
          <cell r="A559">
            <v>1952</v>
          </cell>
          <cell r="B559" t="str">
            <v>DEPRECIACIÓN ACUM DE PROPIEDA INVE</v>
          </cell>
          <cell r="C559">
            <v>-347050075</v>
          </cell>
          <cell r="D559">
            <v>0</v>
          </cell>
          <cell r="E559">
            <v>9645790</v>
          </cell>
          <cell r="F559">
            <v>-356695865</v>
          </cell>
          <cell r="H559">
            <v>1970900101</v>
          </cell>
          <cell r="I559" t="str">
            <v>OTROS INTANGIBLES</v>
          </cell>
          <cell r="J559">
            <v>2838443957</v>
          </cell>
          <cell r="K559">
            <v>0</v>
          </cell>
          <cell r="L559">
            <v>0</v>
          </cell>
          <cell r="M559">
            <v>2838443957</v>
          </cell>
        </row>
        <row r="560">
          <cell r="A560">
            <v>195201</v>
          </cell>
          <cell r="B560" t="str">
            <v>EDIFICACIONES</v>
          </cell>
          <cell r="C560">
            <v>-347050075</v>
          </cell>
          <cell r="D560">
            <v>0</v>
          </cell>
          <cell r="E560">
            <v>9645790</v>
          </cell>
          <cell r="F560">
            <v>-356695865</v>
          </cell>
          <cell r="H560">
            <v>1975</v>
          </cell>
          <cell r="I560" t="str">
            <v>AMORTIZACIÓN ACUMULADA ACTIVOS INT</v>
          </cell>
          <cell r="J560">
            <v>-2944654785</v>
          </cell>
          <cell r="K560">
            <v>0</v>
          </cell>
          <cell r="L560">
            <v>21017790</v>
          </cell>
          <cell r="M560">
            <v>-2965672575</v>
          </cell>
        </row>
        <row r="561">
          <cell r="A561">
            <v>19520101</v>
          </cell>
          <cell r="B561" t="str">
            <v>EDIFICACIONES</v>
          </cell>
          <cell r="C561">
            <v>-347050075</v>
          </cell>
          <cell r="D561">
            <v>0</v>
          </cell>
          <cell r="E561">
            <v>9645790</v>
          </cell>
          <cell r="F561">
            <v>-356695865</v>
          </cell>
          <cell r="H561">
            <v>197507</v>
          </cell>
          <cell r="I561" t="str">
            <v>LICENCIAS</v>
          </cell>
          <cell r="J561">
            <v>-2707231416</v>
          </cell>
          <cell r="K561">
            <v>0</v>
          </cell>
          <cell r="L561">
            <v>16288432</v>
          </cell>
          <cell r="M561">
            <v>-2723519848</v>
          </cell>
        </row>
        <row r="562">
          <cell r="A562">
            <v>1952010101</v>
          </cell>
          <cell r="B562" t="str">
            <v>DEPRECIACIÓN ACUMULADA PROP. INVERS</v>
          </cell>
          <cell r="C562">
            <v>-347050075</v>
          </cell>
          <cell r="D562">
            <v>0</v>
          </cell>
          <cell r="E562">
            <v>9645790</v>
          </cell>
          <cell r="F562">
            <v>-356695865</v>
          </cell>
          <cell r="H562">
            <v>19750701</v>
          </cell>
          <cell r="I562" t="str">
            <v>LICENCIAS</v>
          </cell>
          <cell r="J562">
            <v>-2707231416</v>
          </cell>
          <cell r="K562">
            <v>0</v>
          </cell>
          <cell r="L562">
            <v>16288432</v>
          </cell>
          <cell r="M562">
            <v>-2723519848</v>
          </cell>
        </row>
        <row r="563">
          <cell r="A563">
            <v>1970</v>
          </cell>
          <cell r="B563" t="str">
            <v>ACTIVOS INTANGIBLES</v>
          </cell>
          <cell r="C563">
            <v>4535833935</v>
          </cell>
          <cell r="D563">
            <v>4002616507</v>
          </cell>
          <cell r="E563">
            <v>4010114919</v>
          </cell>
          <cell r="F563">
            <v>4528335523</v>
          </cell>
          <cell r="H563">
            <v>1975070102</v>
          </cell>
          <cell r="I563" t="str">
            <v>AMORTIZACIÓN ACUMULADA LICENCIAS</v>
          </cell>
          <cell r="J563">
            <v>-2707231416</v>
          </cell>
          <cell r="K563">
            <v>0</v>
          </cell>
          <cell r="L563">
            <v>16288432</v>
          </cell>
          <cell r="M563">
            <v>-2723519848</v>
          </cell>
        </row>
        <row r="564">
          <cell r="A564">
            <v>197008</v>
          </cell>
          <cell r="B564" t="str">
            <v>SOFTWARES</v>
          </cell>
          <cell r="C564">
            <v>376018257</v>
          </cell>
          <cell r="D564">
            <v>0</v>
          </cell>
          <cell r="E564">
            <v>0</v>
          </cell>
          <cell r="F564">
            <v>376018257</v>
          </cell>
          <cell r="H564">
            <v>197508</v>
          </cell>
          <cell r="I564" t="str">
            <v>SOFTWARES</v>
          </cell>
          <cell r="J564">
            <v>-237423369</v>
          </cell>
          <cell r="K564">
            <v>0</v>
          </cell>
          <cell r="L564">
            <v>4729358</v>
          </cell>
          <cell r="M564">
            <v>-242152727</v>
          </cell>
        </row>
        <row r="565">
          <cell r="A565">
            <v>19700801</v>
          </cell>
          <cell r="B565" t="str">
            <v>SOFTWARES</v>
          </cell>
          <cell r="C565">
            <v>376018257</v>
          </cell>
          <cell r="D565">
            <v>0</v>
          </cell>
          <cell r="E565">
            <v>0</v>
          </cell>
          <cell r="F565">
            <v>376018257</v>
          </cell>
          <cell r="H565">
            <v>19750801</v>
          </cell>
          <cell r="I565" t="str">
            <v>SOFTWARES</v>
          </cell>
          <cell r="J565">
            <v>-237423369</v>
          </cell>
          <cell r="K565">
            <v>0</v>
          </cell>
          <cell r="L565">
            <v>4729358</v>
          </cell>
          <cell r="M565">
            <v>-242152727</v>
          </cell>
        </row>
        <row r="566">
          <cell r="A566">
            <v>1970080102</v>
          </cell>
          <cell r="B566" t="str">
            <v>SOFTWARE</v>
          </cell>
          <cell r="C566">
            <v>376018257</v>
          </cell>
          <cell r="D566">
            <v>0</v>
          </cell>
          <cell r="E566">
            <v>0</v>
          </cell>
          <cell r="F566">
            <v>376018257</v>
          </cell>
          <cell r="H566">
            <v>1975080102</v>
          </cell>
          <cell r="I566" t="str">
            <v>AMORTIZACIÓN ACUMULADA SOFTWARE</v>
          </cell>
          <cell r="J566">
            <v>-237423369</v>
          </cell>
          <cell r="K566">
            <v>0</v>
          </cell>
          <cell r="L566">
            <v>4729358</v>
          </cell>
          <cell r="M566">
            <v>-242152727</v>
          </cell>
        </row>
        <row r="567">
          <cell r="A567">
            <v>197090</v>
          </cell>
          <cell r="B567" t="str">
            <v>OTROS ACTIVOS INTANGIBLES</v>
          </cell>
          <cell r="C567">
            <v>4159815678</v>
          </cell>
          <cell r="D567">
            <v>4002616507</v>
          </cell>
          <cell r="E567">
            <v>4010114919</v>
          </cell>
          <cell r="F567">
            <v>4152317266</v>
          </cell>
          <cell r="H567">
            <v>1986</v>
          </cell>
          <cell r="I567" t="str">
            <v>ACTIVOS DIFERIDOS</v>
          </cell>
          <cell r="J567">
            <v>280218087</v>
          </cell>
          <cell r="K567">
            <v>0</v>
          </cell>
          <cell r="L567">
            <v>3453498</v>
          </cell>
          <cell r="M567">
            <v>276764589</v>
          </cell>
        </row>
        <row r="568">
          <cell r="A568">
            <v>19709001</v>
          </cell>
          <cell r="B568" t="str">
            <v>OTROS ACTIVOS INTANGIBLES</v>
          </cell>
          <cell r="C568">
            <v>4159815678</v>
          </cell>
          <cell r="D568">
            <v>4002616507</v>
          </cell>
          <cell r="E568">
            <v>4010114919</v>
          </cell>
          <cell r="F568">
            <v>4152317266</v>
          </cell>
          <cell r="H568">
            <v>198606</v>
          </cell>
          <cell r="I568" t="str">
            <v>PRESTAMOS TASAS DE INT INFE MERCAD</v>
          </cell>
          <cell r="J568">
            <v>280218087</v>
          </cell>
          <cell r="K568">
            <v>0</v>
          </cell>
          <cell r="L568">
            <v>3453498</v>
          </cell>
          <cell r="M568">
            <v>276764589</v>
          </cell>
        </row>
        <row r="569">
          <cell r="A569">
            <v>1970900101</v>
          </cell>
          <cell r="B569" t="str">
            <v>OTROS INTANGIBLES</v>
          </cell>
          <cell r="C569">
            <v>4159815678</v>
          </cell>
          <cell r="D569">
            <v>4002616507</v>
          </cell>
          <cell r="E569">
            <v>4010114919</v>
          </cell>
          <cell r="F569">
            <v>4152317266</v>
          </cell>
          <cell r="H569">
            <v>19860601</v>
          </cell>
          <cell r="I569" t="str">
            <v>PRESTAMOS TASAS DE INT INFE MERC</v>
          </cell>
          <cell r="J569">
            <v>280218087</v>
          </cell>
          <cell r="K569">
            <v>0</v>
          </cell>
          <cell r="L569">
            <v>3453498</v>
          </cell>
          <cell r="M569">
            <v>276764589</v>
          </cell>
        </row>
        <row r="570">
          <cell r="A570">
            <v>1975</v>
          </cell>
          <cell r="B570" t="str">
            <v>AMORTIZACIÓN ACUMULADA ACTIVOS INT</v>
          </cell>
          <cell r="C570">
            <v>-3082146102</v>
          </cell>
          <cell r="D570">
            <v>0</v>
          </cell>
          <cell r="E570">
            <v>8751301</v>
          </cell>
          <cell r="F570">
            <v>-3090897403</v>
          </cell>
          <cell r="H570">
            <v>1986060101</v>
          </cell>
          <cell r="I570" t="str">
            <v>PRESTAMOS CON TASAS DE INTERES INFE</v>
          </cell>
          <cell r="J570">
            <v>280218087</v>
          </cell>
          <cell r="K570">
            <v>0</v>
          </cell>
          <cell r="L570">
            <v>3453498</v>
          </cell>
          <cell r="M570">
            <v>276764589</v>
          </cell>
        </row>
        <row r="571">
          <cell r="A571">
            <v>197507</v>
          </cell>
          <cell r="B571" t="str">
            <v>LICENCIAS</v>
          </cell>
          <cell r="C571">
            <v>-2814366472</v>
          </cell>
          <cell r="D571">
            <v>0</v>
          </cell>
          <cell r="E571">
            <v>3625921</v>
          </cell>
          <cell r="F571">
            <v>-2817992393</v>
          </cell>
          <cell r="H571">
            <v>2</v>
          </cell>
          <cell r="I571" t="str">
            <v>PASIVO</v>
          </cell>
          <cell r="J571">
            <v>-62339067589</v>
          </cell>
          <cell r="K571">
            <v>50711740190</v>
          </cell>
          <cell r="L571">
            <v>52223037730</v>
          </cell>
          <cell r="M571">
            <v>-63850365129</v>
          </cell>
        </row>
        <row r="572">
          <cell r="A572">
            <v>19750701</v>
          </cell>
          <cell r="B572" t="str">
            <v>LICENCIAS</v>
          </cell>
          <cell r="C572">
            <v>-2814366472</v>
          </cell>
          <cell r="D572">
            <v>0</v>
          </cell>
          <cell r="E572">
            <v>3625921</v>
          </cell>
          <cell r="F572">
            <v>-2817992393</v>
          </cell>
          <cell r="H572">
            <v>24</v>
          </cell>
          <cell r="I572" t="str">
            <v>CUENTAS POR PAGAR</v>
          </cell>
          <cell r="J572">
            <v>-22466767242</v>
          </cell>
          <cell r="K572">
            <v>27708609406</v>
          </cell>
          <cell r="L572">
            <v>29287286480</v>
          </cell>
          <cell r="M572">
            <v>-24045444316</v>
          </cell>
        </row>
        <row r="573">
          <cell r="A573">
            <v>1975070102</v>
          </cell>
          <cell r="B573" t="str">
            <v>AMORTIZACIÓN ACUMULADA LICENCIAS</v>
          </cell>
          <cell r="C573">
            <v>-2814366472</v>
          </cell>
          <cell r="D573">
            <v>0</v>
          </cell>
          <cell r="E573">
            <v>3625921</v>
          </cell>
          <cell r="F573">
            <v>-2817992393</v>
          </cell>
          <cell r="H573">
            <v>2401</v>
          </cell>
          <cell r="I573" t="str">
            <v>ADQUISICIÓN BIENES Y SERVICIOS NAL</v>
          </cell>
          <cell r="J573">
            <v>-9754511566</v>
          </cell>
          <cell r="K573">
            <v>11124110520</v>
          </cell>
          <cell r="L573">
            <v>10142661981</v>
          </cell>
          <cell r="M573">
            <v>-8773063027</v>
          </cell>
        </row>
        <row r="574">
          <cell r="A574">
            <v>197508</v>
          </cell>
          <cell r="B574" t="str">
            <v>SOFTWARES</v>
          </cell>
          <cell r="C574">
            <v>-267779630</v>
          </cell>
          <cell r="D574">
            <v>0</v>
          </cell>
          <cell r="E574">
            <v>5125380</v>
          </cell>
          <cell r="F574">
            <v>-272905010</v>
          </cell>
          <cell r="H574">
            <v>240101</v>
          </cell>
          <cell r="I574" t="str">
            <v>BIENES Y SERVICIOS</v>
          </cell>
          <cell r="J574">
            <v>-9754511566</v>
          </cell>
          <cell r="K574">
            <v>11124110520</v>
          </cell>
          <cell r="L574">
            <v>10142661981</v>
          </cell>
          <cell r="M574">
            <v>-8773063027</v>
          </cell>
        </row>
        <row r="575">
          <cell r="A575">
            <v>19750801</v>
          </cell>
          <cell r="B575" t="str">
            <v>SOFTWARES</v>
          </cell>
          <cell r="C575">
            <v>-267779630</v>
          </cell>
          <cell r="D575">
            <v>0</v>
          </cell>
          <cell r="E575">
            <v>5125380</v>
          </cell>
          <cell r="F575">
            <v>-272905010</v>
          </cell>
          <cell r="H575">
            <v>24010101</v>
          </cell>
          <cell r="I575" t="str">
            <v>BIENES Y SERVICIOS</v>
          </cell>
          <cell r="J575">
            <v>-9754511566</v>
          </cell>
          <cell r="K575">
            <v>11124110520</v>
          </cell>
          <cell r="L575">
            <v>10142661981</v>
          </cell>
          <cell r="M575">
            <v>-8773063027</v>
          </cell>
        </row>
        <row r="576">
          <cell r="A576">
            <v>1975080102</v>
          </cell>
          <cell r="B576" t="str">
            <v>AMORTIZACIÓN ACUMULADA SOFTWARE</v>
          </cell>
          <cell r="C576">
            <v>-267779630</v>
          </cell>
          <cell r="D576">
            <v>0</v>
          </cell>
          <cell r="E576">
            <v>5125380</v>
          </cell>
          <cell r="F576">
            <v>-272905010</v>
          </cell>
          <cell r="H576">
            <v>2401010101</v>
          </cell>
          <cell r="I576" t="str">
            <v>PROVEEDORES DE BIENES</v>
          </cell>
          <cell r="J576">
            <v>-10221220789</v>
          </cell>
          <cell r="K576">
            <v>6196187593</v>
          </cell>
          <cell r="L576">
            <v>5058779378</v>
          </cell>
          <cell r="M576">
            <v>-9083812574</v>
          </cell>
        </row>
        <row r="577">
          <cell r="A577">
            <v>1986</v>
          </cell>
          <cell r="B577" t="str">
            <v>ACTIVOS DIFERIDOS</v>
          </cell>
          <cell r="C577">
            <v>276764589</v>
          </cell>
          <cell r="D577">
            <v>3282372</v>
          </cell>
          <cell r="E577">
            <v>3282372</v>
          </cell>
          <cell r="F577">
            <v>276764589</v>
          </cell>
          <cell r="H577">
            <v>2401010194</v>
          </cell>
          <cell r="I577" t="str">
            <v>COMPENSACIÓN DESCUENTOS EN COMPRAS</v>
          </cell>
          <cell r="J577">
            <v>388698749</v>
          </cell>
          <cell r="K577">
            <v>206319257</v>
          </cell>
          <cell r="L577">
            <v>281848646</v>
          </cell>
          <cell r="M577">
            <v>313169360</v>
          </cell>
        </row>
        <row r="578">
          <cell r="A578">
            <v>198606</v>
          </cell>
          <cell r="B578" t="str">
            <v>PRESTAMOS TASAS DE INT INFE MERCAD</v>
          </cell>
          <cell r="C578">
            <v>276764589</v>
          </cell>
          <cell r="D578">
            <v>3282372</v>
          </cell>
          <cell r="E578">
            <v>3282372</v>
          </cell>
          <cell r="F578">
            <v>276764589</v>
          </cell>
          <cell r="H578">
            <v>2401010197</v>
          </cell>
          <cell r="I578" t="str">
            <v>ENTRADA DE MERCANCIA / REMISION DE</v>
          </cell>
          <cell r="J578">
            <v>7787</v>
          </cell>
          <cell r="K578">
            <v>0</v>
          </cell>
          <cell r="L578">
            <v>0</v>
          </cell>
          <cell r="M578">
            <v>7787</v>
          </cell>
        </row>
        <row r="579">
          <cell r="A579">
            <v>19860601</v>
          </cell>
          <cell r="B579" t="str">
            <v>PRESTAMOS TASAS DE INT INFE MERC</v>
          </cell>
          <cell r="C579">
            <v>276764589</v>
          </cell>
          <cell r="D579">
            <v>3282372</v>
          </cell>
          <cell r="E579">
            <v>3282372</v>
          </cell>
          <cell r="F579">
            <v>276764589</v>
          </cell>
          <cell r="H579">
            <v>2401010199</v>
          </cell>
          <cell r="I579" t="str">
            <v>ENTRADA DE MERCANCIA / REMISION DE</v>
          </cell>
          <cell r="J579">
            <v>78002687</v>
          </cell>
          <cell r="K579">
            <v>4721603670</v>
          </cell>
          <cell r="L579">
            <v>4802033957</v>
          </cell>
          <cell r="M579">
            <v>-2427600</v>
          </cell>
        </row>
        <row r="580">
          <cell r="A580">
            <v>1986060101</v>
          </cell>
          <cell r="B580" t="str">
            <v>PRESTAMOS CON TASAS DE INTERES INFE</v>
          </cell>
          <cell r="C580">
            <v>276764589</v>
          </cell>
          <cell r="D580">
            <v>3282372</v>
          </cell>
          <cell r="E580">
            <v>3282372</v>
          </cell>
          <cell r="F580">
            <v>276764589</v>
          </cell>
          <cell r="H580">
            <v>2407</v>
          </cell>
          <cell r="I580" t="str">
            <v>RECURSOS A FAVOR DE TERCEROS</v>
          </cell>
          <cell r="J580">
            <v>-65507037</v>
          </cell>
          <cell r="K580">
            <v>272306663</v>
          </cell>
          <cell r="L580">
            <v>463011874</v>
          </cell>
          <cell r="M580">
            <v>-256212248</v>
          </cell>
        </row>
        <row r="581">
          <cell r="A581">
            <v>2</v>
          </cell>
          <cell r="B581" t="str">
            <v>PASIVO</v>
          </cell>
          <cell r="C581">
            <v>-76165549966</v>
          </cell>
          <cell r="D581">
            <v>101309766381</v>
          </cell>
          <cell r="E581">
            <v>105645871282</v>
          </cell>
          <cell r="F581">
            <v>-80501654867</v>
          </cell>
          <cell r="H581">
            <v>240720</v>
          </cell>
          <cell r="I581" t="str">
            <v>RECAUDOS POR CLASIFICAR</v>
          </cell>
          <cell r="J581">
            <v>0</v>
          </cell>
          <cell r="K581">
            <v>0</v>
          </cell>
          <cell r="L581">
            <v>190826946</v>
          </cell>
          <cell r="M581">
            <v>-190826946</v>
          </cell>
        </row>
        <row r="582">
          <cell r="A582">
            <v>24</v>
          </cell>
          <cell r="B582" t="str">
            <v>CUENTAS POR PAGAR</v>
          </cell>
          <cell r="C582">
            <v>-37591987880</v>
          </cell>
          <cell r="D582">
            <v>72417865044</v>
          </cell>
          <cell r="E582">
            <v>62744829054</v>
          </cell>
          <cell r="F582">
            <v>-27918951890</v>
          </cell>
          <cell r="H582">
            <v>24072001</v>
          </cell>
          <cell r="I582" t="str">
            <v>RECAUDOS POR CLASIFICAR</v>
          </cell>
          <cell r="J582">
            <v>0</v>
          </cell>
          <cell r="K582">
            <v>0</v>
          </cell>
          <cell r="L582">
            <v>190826946</v>
          </cell>
          <cell r="M582">
            <v>-190826946</v>
          </cell>
        </row>
        <row r="583">
          <cell r="A583">
            <v>2401</v>
          </cell>
          <cell r="B583" t="str">
            <v>ADQUISICIÓN BIENES Y SERVICIOS NAL</v>
          </cell>
          <cell r="C583">
            <v>-18873465297</v>
          </cell>
          <cell r="D583">
            <v>32472988400</v>
          </cell>
          <cell r="E583">
            <v>23289282327</v>
          </cell>
          <cell r="F583">
            <v>-9689759224</v>
          </cell>
          <cell r="H583">
            <v>2407200101</v>
          </cell>
          <cell r="I583" t="str">
            <v>CONSIGNACIONES PENDIENTES POR IDENT</v>
          </cell>
          <cell r="J583">
            <v>0</v>
          </cell>
          <cell r="K583">
            <v>0</v>
          </cell>
          <cell r="L583">
            <v>190826946</v>
          </cell>
          <cell r="M583">
            <v>-190826946</v>
          </cell>
        </row>
        <row r="584">
          <cell r="A584">
            <v>240101</v>
          </cell>
          <cell r="B584" t="str">
            <v>BIENES Y SERVICIOS</v>
          </cell>
          <cell r="C584">
            <v>-18873465297</v>
          </cell>
          <cell r="D584">
            <v>32472988400</v>
          </cell>
          <cell r="E584">
            <v>23289282327</v>
          </cell>
          <cell r="F584">
            <v>-9689759224</v>
          </cell>
          <cell r="H584">
            <v>240790</v>
          </cell>
          <cell r="I584" t="str">
            <v>OTROS RECURSOS A FAVOR DE TERCEROS</v>
          </cell>
          <cell r="J584">
            <v>-65507037</v>
          </cell>
          <cell r="K584">
            <v>272306663</v>
          </cell>
          <cell r="L584">
            <v>272184928</v>
          </cell>
          <cell r="M584">
            <v>-65385302</v>
          </cell>
        </row>
        <row r="585">
          <cell r="A585">
            <v>24010101</v>
          </cell>
          <cell r="B585" t="str">
            <v>BIENES Y SERVICIOS</v>
          </cell>
          <cell r="C585">
            <v>-18873465297</v>
          </cell>
          <cell r="D585">
            <v>32472988400</v>
          </cell>
          <cell r="E585">
            <v>23289282327</v>
          </cell>
          <cell r="F585">
            <v>-9689759224</v>
          </cell>
          <cell r="H585">
            <v>24079001</v>
          </cell>
          <cell r="I585" t="str">
            <v>OTROS RECURSOS A FAVOR DE TERCEROS</v>
          </cell>
          <cell r="J585">
            <v>-65507037</v>
          </cell>
          <cell r="K585">
            <v>272306663</v>
          </cell>
          <cell r="L585">
            <v>272184928</v>
          </cell>
          <cell r="M585">
            <v>-65385302</v>
          </cell>
        </row>
        <row r="586">
          <cell r="A586">
            <v>2401010101</v>
          </cell>
          <cell r="B586" t="str">
            <v>PROVEEDORES DE BIENES</v>
          </cell>
          <cell r="C586">
            <v>-19892988512</v>
          </cell>
          <cell r="D586">
            <v>24022185740</v>
          </cell>
          <cell r="E586">
            <v>14095071662</v>
          </cell>
          <cell r="F586">
            <v>-9965874434</v>
          </cell>
          <cell r="H586">
            <v>2407900101</v>
          </cell>
          <cell r="I586" t="str">
            <v>INTERESES GENERADOS: CONVENIOS</v>
          </cell>
          <cell r="J586">
            <v>-10134998</v>
          </cell>
          <cell r="K586">
            <v>0</v>
          </cell>
          <cell r="L586">
            <v>65688</v>
          </cell>
          <cell r="M586">
            <v>-10200686</v>
          </cell>
        </row>
        <row r="587">
          <cell r="A587">
            <v>2401010194</v>
          </cell>
          <cell r="B587" t="str">
            <v>COMPENSACIÓN DESCUENTOS EN COMPRAS</v>
          </cell>
          <cell r="C587">
            <v>489369751</v>
          </cell>
          <cell r="D587">
            <v>291296194</v>
          </cell>
          <cell r="E587">
            <v>502130922</v>
          </cell>
          <cell r="F587">
            <v>278535023</v>
          </cell>
          <cell r="H587">
            <v>2407900102</v>
          </cell>
          <cell r="I587" t="str">
            <v>CONTRIBUCION 5% - SOBRE CONTRATOS D</v>
          </cell>
          <cell r="J587">
            <v>-70187789</v>
          </cell>
          <cell r="K587">
            <v>81847667</v>
          </cell>
          <cell r="L587">
            <v>79726525</v>
          </cell>
          <cell r="M587">
            <v>-68066647</v>
          </cell>
        </row>
        <row r="588">
          <cell r="A588">
            <v>2401010197</v>
          </cell>
          <cell r="B588" t="str">
            <v>ENTRADA DE MERCANCIA / REMISION DE</v>
          </cell>
          <cell r="C588">
            <v>7787</v>
          </cell>
          <cell r="D588">
            <v>0</v>
          </cell>
          <cell r="E588">
            <v>0</v>
          </cell>
          <cell r="F588">
            <v>7787</v>
          </cell>
          <cell r="H588">
            <v>2407900104</v>
          </cell>
          <cell r="I588" t="str">
            <v>DEDUCCIONES AFC CONTRATISTAS</v>
          </cell>
          <cell r="J588">
            <v>9851321</v>
          </cell>
          <cell r="K588">
            <v>190458996</v>
          </cell>
          <cell r="L588">
            <v>192392715</v>
          </cell>
          <cell r="M588">
            <v>7917602</v>
          </cell>
        </row>
        <row r="589">
          <cell r="A589">
            <v>2401010199</v>
          </cell>
          <cell r="B589" t="str">
            <v>ENTRADA DE MERCANCIA / REMISION DE</v>
          </cell>
          <cell r="C589">
            <v>530145677</v>
          </cell>
          <cell r="D589">
            <v>8159506466</v>
          </cell>
          <cell r="E589">
            <v>8692079743</v>
          </cell>
          <cell r="F589">
            <v>-2427600</v>
          </cell>
          <cell r="H589">
            <v>2407900105</v>
          </cell>
          <cell r="I589" t="str">
            <v>INGRESOS RECIBIDOS PARA TERCEROS</v>
          </cell>
          <cell r="J589">
            <v>-598</v>
          </cell>
          <cell r="K589">
            <v>0</v>
          </cell>
          <cell r="L589">
            <v>0</v>
          </cell>
          <cell r="M589">
            <v>-598</v>
          </cell>
        </row>
        <row r="590">
          <cell r="A590">
            <v>2407</v>
          </cell>
          <cell r="B590" t="str">
            <v>RECURSOS A FAVOR DE TERCEROS</v>
          </cell>
          <cell r="C590">
            <v>-130028138</v>
          </cell>
          <cell r="D590">
            <v>309368536</v>
          </cell>
          <cell r="E590">
            <v>255641661</v>
          </cell>
          <cell r="F590">
            <v>-76301263</v>
          </cell>
          <cell r="H590">
            <v>2407900199</v>
          </cell>
          <cell r="I590" t="str">
            <v>AJUSTE POR CONVERSIÓN NMN</v>
          </cell>
          <cell r="J590">
            <v>4965027</v>
          </cell>
          <cell r="K590">
            <v>0</v>
          </cell>
          <cell r="L590">
            <v>0</v>
          </cell>
          <cell r="M590">
            <v>4965027</v>
          </cell>
        </row>
        <row r="591">
          <cell r="A591">
            <v>240720</v>
          </cell>
          <cell r="B591" t="str">
            <v>RECAUDOS POR CLASIFICAR</v>
          </cell>
          <cell r="C591">
            <v>0</v>
          </cell>
          <cell r="D591">
            <v>0</v>
          </cell>
          <cell r="E591">
            <v>4361657</v>
          </cell>
          <cell r="F591">
            <v>-4361657</v>
          </cell>
          <cell r="H591">
            <v>2424</v>
          </cell>
          <cell r="I591" t="str">
            <v>DESCUENTOS DE NÓMINA</v>
          </cell>
          <cell r="J591">
            <v>-1619295564</v>
          </cell>
          <cell r="K591">
            <v>1941432878</v>
          </cell>
          <cell r="L591">
            <v>2304856374</v>
          </cell>
          <cell r="M591">
            <v>-1982719060</v>
          </cell>
        </row>
        <row r="592">
          <cell r="A592">
            <v>24072001</v>
          </cell>
          <cell r="B592" t="str">
            <v>RECAUDOS POR CLASIFICAR</v>
          </cell>
          <cell r="C592">
            <v>0</v>
          </cell>
          <cell r="D592">
            <v>0</v>
          </cell>
          <cell r="E592">
            <v>4361657</v>
          </cell>
          <cell r="F592">
            <v>-4361657</v>
          </cell>
          <cell r="H592">
            <v>242401</v>
          </cell>
          <cell r="I592" t="str">
            <v>APORTES A FONDOS PENSIONALES</v>
          </cell>
          <cell r="J592">
            <v>-170551867</v>
          </cell>
          <cell r="K592">
            <v>191977109</v>
          </cell>
          <cell r="L592">
            <v>198861915</v>
          </cell>
          <cell r="M592">
            <v>-177436673</v>
          </cell>
        </row>
        <row r="593">
          <cell r="A593">
            <v>2407200101</v>
          </cell>
          <cell r="B593" t="str">
            <v>CONSIGNACIONES PENDIENTES POR IDENT</v>
          </cell>
          <cell r="C593">
            <v>0</v>
          </cell>
          <cell r="D593">
            <v>0</v>
          </cell>
          <cell r="E593">
            <v>4361657</v>
          </cell>
          <cell r="F593">
            <v>-4361657</v>
          </cell>
          <cell r="H593">
            <v>24240101</v>
          </cell>
          <cell r="I593" t="str">
            <v>APORTES A FONDOS PENSIONALES</v>
          </cell>
          <cell r="J593">
            <v>-170551867</v>
          </cell>
          <cell r="K593">
            <v>191977109</v>
          </cell>
          <cell r="L593">
            <v>198861915</v>
          </cell>
          <cell r="M593">
            <v>-177436673</v>
          </cell>
        </row>
        <row r="594">
          <cell r="A594">
            <v>240790</v>
          </cell>
          <cell r="B594" t="str">
            <v>OTROS RECURSOS A FAVOR DE TERCEROS</v>
          </cell>
          <cell r="C594">
            <v>-130028138</v>
          </cell>
          <cell r="D594">
            <v>309368536</v>
          </cell>
          <cell r="E594">
            <v>251280004</v>
          </cell>
          <cell r="F594">
            <v>-71939606</v>
          </cell>
          <cell r="H594">
            <v>2424010101</v>
          </cell>
          <cell r="I594" t="str">
            <v>APORTES A FONDOS PENSIONALES</v>
          </cell>
          <cell r="J594">
            <v>-164414931</v>
          </cell>
          <cell r="K594">
            <v>181895177</v>
          </cell>
          <cell r="L594">
            <v>185094164</v>
          </cell>
          <cell r="M594">
            <v>-167613918</v>
          </cell>
        </row>
        <row r="595">
          <cell r="A595">
            <v>24079001</v>
          </cell>
          <cell r="B595" t="str">
            <v>OTROS RECURSOS A FAVOR DE TERCEROS</v>
          </cell>
          <cell r="C595">
            <v>-130028138</v>
          </cell>
          <cell r="D595">
            <v>309368536</v>
          </cell>
          <cell r="E595">
            <v>251280004</v>
          </cell>
          <cell r="F595">
            <v>-71939606</v>
          </cell>
          <cell r="H595">
            <v>2424010102</v>
          </cell>
          <cell r="I595" t="str">
            <v>APORTES A FONDOS PENSIONALES MES PO</v>
          </cell>
          <cell r="J595">
            <v>-5373808</v>
          </cell>
          <cell r="K595">
            <v>7663644</v>
          </cell>
          <cell r="L595">
            <v>11252252</v>
          </cell>
          <cell r="M595">
            <v>-8962416</v>
          </cell>
        </row>
        <row r="596">
          <cell r="A596">
            <v>2407900101</v>
          </cell>
          <cell r="B596" t="str">
            <v>INTERESES GENERADOS: CONVENIOS</v>
          </cell>
          <cell r="C596">
            <v>-129053899</v>
          </cell>
          <cell r="D596">
            <v>108251082</v>
          </cell>
          <cell r="E596">
            <v>26024497</v>
          </cell>
          <cell r="F596">
            <v>-46827314</v>
          </cell>
          <cell r="H596">
            <v>2424010103</v>
          </cell>
          <cell r="I596" t="str">
            <v>FONDO DE SOLIDARIDAD Y GARANTIA EN</v>
          </cell>
          <cell r="J596">
            <v>-763128</v>
          </cell>
          <cell r="K596">
            <v>2418288</v>
          </cell>
          <cell r="L596">
            <v>2515499</v>
          </cell>
          <cell r="M596">
            <v>-860339</v>
          </cell>
        </row>
        <row r="597">
          <cell r="A597">
            <v>2407900102</v>
          </cell>
          <cell r="B597" t="str">
            <v>CONTRIBUCION 5% - SOBRE CONTRATOS D</v>
          </cell>
          <cell r="C597">
            <v>-7791379</v>
          </cell>
          <cell r="D597">
            <v>19066785</v>
          </cell>
          <cell r="E597">
            <v>49269729</v>
          </cell>
          <cell r="F597">
            <v>-37994323</v>
          </cell>
          <cell r="H597">
            <v>242402</v>
          </cell>
          <cell r="I597" t="str">
            <v>APORTES A SEGURIDAD SOCIAL EN SALU</v>
          </cell>
          <cell r="J597">
            <v>-154902428</v>
          </cell>
          <cell r="K597">
            <v>169986601</v>
          </cell>
          <cell r="L597">
            <v>173943252</v>
          </cell>
          <cell r="M597">
            <v>-158859079</v>
          </cell>
        </row>
        <row r="598">
          <cell r="A598">
            <v>2407900104</v>
          </cell>
          <cell r="B598" t="str">
            <v>DEDUCCIONES AFC CONTRATISTAS</v>
          </cell>
          <cell r="C598">
            <v>1852711</v>
          </cell>
          <cell r="D598">
            <v>182050669</v>
          </cell>
          <cell r="E598">
            <v>175985778</v>
          </cell>
          <cell r="F598">
            <v>7917602</v>
          </cell>
          <cell r="H598">
            <v>24240201</v>
          </cell>
          <cell r="I598" t="str">
            <v>APORTES A SEGURIDAD SOCIAL EN SALU</v>
          </cell>
          <cell r="J598">
            <v>-154902428</v>
          </cell>
          <cell r="K598">
            <v>169986601</v>
          </cell>
          <cell r="L598">
            <v>173943252</v>
          </cell>
          <cell r="M598">
            <v>-158859079</v>
          </cell>
        </row>
        <row r="599">
          <cell r="A599">
            <v>2407900105</v>
          </cell>
          <cell r="B599" t="str">
            <v>INGRESOS RECIBIDOS PARA TERCEROS</v>
          </cell>
          <cell r="C599">
            <v>-598</v>
          </cell>
          <cell r="D599">
            <v>0</v>
          </cell>
          <cell r="E599">
            <v>0</v>
          </cell>
          <cell r="F599">
            <v>-598</v>
          </cell>
          <cell r="H599">
            <v>2424020101</v>
          </cell>
          <cell r="I599" t="str">
            <v>APORTES A SEGURIDAD SOCIAL EN SALUD</v>
          </cell>
          <cell r="J599">
            <v>-149466762</v>
          </cell>
          <cell r="K599">
            <v>162268340</v>
          </cell>
          <cell r="L599">
            <v>162585180</v>
          </cell>
          <cell r="M599">
            <v>-149783602</v>
          </cell>
        </row>
        <row r="600">
          <cell r="A600">
            <v>2407900199</v>
          </cell>
          <cell r="B600" t="str">
            <v>AJUSTE POR CONVERSIÓN NMN</v>
          </cell>
          <cell r="C600">
            <v>4965027</v>
          </cell>
          <cell r="D600">
            <v>0</v>
          </cell>
          <cell r="E600">
            <v>0</v>
          </cell>
          <cell r="F600">
            <v>4965027</v>
          </cell>
          <cell r="H600">
            <v>2424020102</v>
          </cell>
          <cell r="I600" t="str">
            <v>APORTES A SEGURIDAD SOCIAL EN SALUD</v>
          </cell>
          <cell r="J600">
            <v>-5435666</v>
          </cell>
          <cell r="K600">
            <v>7718261</v>
          </cell>
          <cell r="L600">
            <v>11358072</v>
          </cell>
          <cell r="M600">
            <v>-9075477</v>
          </cell>
        </row>
        <row r="601">
          <cell r="A601">
            <v>2424</v>
          </cell>
          <cell r="B601" t="str">
            <v>DESCUENTOS DE NÓMINA</v>
          </cell>
          <cell r="C601">
            <v>-4077371870</v>
          </cell>
          <cell r="D601">
            <v>8132999276</v>
          </cell>
          <cell r="E601">
            <v>8912244370</v>
          </cell>
          <cell r="F601">
            <v>-4856616964</v>
          </cell>
          <cell r="H601">
            <v>242404</v>
          </cell>
          <cell r="I601" t="str">
            <v>SINDICATOS</v>
          </cell>
          <cell r="J601">
            <v>-3241487</v>
          </cell>
          <cell r="K601">
            <v>6970098</v>
          </cell>
          <cell r="L601">
            <v>7065815</v>
          </cell>
          <cell r="M601">
            <v>-3337204</v>
          </cell>
        </row>
        <row r="602">
          <cell r="A602">
            <v>242401</v>
          </cell>
          <cell r="B602" t="str">
            <v>APORTES A FONDOS PENSIONALES</v>
          </cell>
          <cell r="C602">
            <v>-209622282</v>
          </cell>
          <cell r="D602">
            <v>232360973</v>
          </cell>
          <cell r="E602">
            <v>244372246</v>
          </cell>
          <cell r="F602">
            <v>-221633555</v>
          </cell>
          <cell r="H602">
            <v>24240401</v>
          </cell>
          <cell r="I602" t="str">
            <v>SINDICATOS</v>
          </cell>
          <cell r="J602">
            <v>-3241487</v>
          </cell>
          <cell r="K602">
            <v>6970098</v>
          </cell>
          <cell r="L602">
            <v>7065815</v>
          </cell>
          <cell r="M602">
            <v>-3337204</v>
          </cell>
        </row>
        <row r="603">
          <cell r="A603">
            <v>24240101</v>
          </cell>
          <cell r="B603" t="str">
            <v>APORTES A FONDOS PENSIONALES</v>
          </cell>
          <cell r="C603">
            <v>-209622282</v>
          </cell>
          <cell r="D603">
            <v>232360973</v>
          </cell>
          <cell r="E603">
            <v>244372246</v>
          </cell>
          <cell r="F603">
            <v>-221633555</v>
          </cell>
          <cell r="H603">
            <v>2424040101</v>
          </cell>
          <cell r="I603" t="str">
            <v>SINDICATOS</v>
          </cell>
          <cell r="J603">
            <v>-3241487</v>
          </cell>
          <cell r="K603">
            <v>6970098</v>
          </cell>
          <cell r="L603">
            <v>7065815</v>
          </cell>
          <cell r="M603">
            <v>-3337204</v>
          </cell>
        </row>
        <row r="604">
          <cell r="A604">
            <v>2424010101</v>
          </cell>
          <cell r="B604" t="str">
            <v>APORTES A FONDOS PENSIONALES</v>
          </cell>
          <cell r="C604">
            <v>-199542360</v>
          </cell>
          <cell r="D604">
            <v>224918267</v>
          </cell>
          <cell r="E604">
            <v>230017541</v>
          </cell>
          <cell r="F604">
            <v>-204641634</v>
          </cell>
          <cell r="H604">
            <v>242405</v>
          </cell>
          <cell r="I604" t="str">
            <v>COOPERATIVAS</v>
          </cell>
          <cell r="J604">
            <v>-25103105</v>
          </cell>
          <cell r="K604">
            <v>25103105</v>
          </cell>
          <cell r="L604">
            <v>27193689</v>
          </cell>
          <cell r="M604">
            <v>-27193689</v>
          </cell>
        </row>
        <row r="605">
          <cell r="A605">
            <v>2424010102</v>
          </cell>
          <cell r="B605" t="str">
            <v>APORTES A FONDOS PENSIONALES MES PO</v>
          </cell>
          <cell r="C605">
            <v>-8877967</v>
          </cell>
          <cell r="D605">
            <v>5226204</v>
          </cell>
          <cell r="E605">
            <v>11638565</v>
          </cell>
          <cell r="F605">
            <v>-15290328</v>
          </cell>
          <cell r="H605">
            <v>24240501</v>
          </cell>
          <cell r="I605" t="str">
            <v>COOPERATIVAS</v>
          </cell>
          <cell r="J605">
            <v>-25103105</v>
          </cell>
          <cell r="K605">
            <v>25103105</v>
          </cell>
          <cell r="L605">
            <v>27193689</v>
          </cell>
          <cell r="M605">
            <v>-27193689</v>
          </cell>
        </row>
        <row r="606">
          <cell r="A606">
            <v>2424010103</v>
          </cell>
          <cell r="B606" t="str">
            <v>FONDO DE SOLIDARIDAD Y GARANTIA EN</v>
          </cell>
          <cell r="C606">
            <v>-1201955</v>
          </cell>
          <cell r="D606">
            <v>2216502</v>
          </cell>
          <cell r="E606">
            <v>2716140</v>
          </cell>
          <cell r="F606">
            <v>-1701593</v>
          </cell>
          <cell r="H606">
            <v>2424050101</v>
          </cell>
          <cell r="I606" t="str">
            <v>COOPERATIVAS</v>
          </cell>
          <cell r="J606">
            <v>-25103105</v>
          </cell>
          <cell r="K606">
            <v>25103105</v>
          </cell>
          <cell r="L606">
            <v>27193689</v>
          </cell>
          <cell r="M606">
            <v>-27193689</v>
          </cell>
        </row>
        <row r="607">
          <cell r="A607">
            <v>242402</v>
          </cell>
          <cell r="B607" t="str">
            <v>APORTES A SEGURIDAD SOCIAL EN SALU</v>
          </cell>
          <cell r="C607">
            <v>-319468052</v>
          </cell>
          <cell r="D607">
            <v>811964845</v>
          </cell>
          <cell r="E607">
            <v>682176754</v>
          </cell>
          <cell r="F607">
            <v>-189679961</v>
          </cell>
          <cell r="H607">
            <v>242406</v>
          </cell>
          <cell r="I607" t="str">
            <v>FONDOS DE EMPLEADOS</v>
          </cell>
          <cell r="J607">
            <v>-125849291</v>
          </cell>
          <cell r="K607">
            <v>353146111</v>
          </cell>
          <cell r="L607">
            <v>346456551</v>
          </cell>
          <cell r="M607">
            <v>-119159731</v>
          </cell>
        </row>
        <row r="608">
          <cell r="A608">
            <v>24240201</v>
          </cell>
          <cell r="B608" t="str">
            <v>APORTES A SEGURIDAD SOCIAL EN SALU</v>
          </cell>
          <cell r="C608">
            <v>-319468052</v>
          </cell>
          <cell r="D608">
            <v>811964845</v>
          </cell>
          <cell r="E608">
            <v>682176754</v>
          </cell>
          <cell r="F608">
            <v>-189679961</v>
          </cell>
          <cell r="H608">
            <v>24240601</v>
          </cell>
          <cell r="I608" t="str">
            <v>FONDOS DE EMPLEADOS</v>
          </cell>
          <cell r="J608">
            <v>-125849291</v>
          </cell>
          <cell r="K608">
            <v>353146111</v>
          </cell>
          <cell r="L608">
            <v>346456551</v>
          </cell>
          <cell r="M608">
            <v>-119159731</v>
          </cell>
        </row>
        <row r="609">
          <cell r="A609">
            <v>2424020101</v>
          </cell>
          <cell r="B609" t="str">
            <v>APORTES A SEGURIDAD SOCIAL EN SALUD</v>
          </cell>
          <cell r="C609">
            <v>-310528227</v>
          </cell>
          <cell r="D609">
            <v>806622853</v>
          </cell>
          <cell r="E609">
            <v>670306613</v>
          </cell>
          <cell r="F609">
            <v>-174211987</v>
          </cell>
          <cell r="H609">
            <v>2424060101</v>
          </cell>
          <cell r="I609" t="str">
            <v>FONDOS DE EMPLEADOS</v>
          </cell>
          <cell r="J609">
            <v>-125849291</v>
          </cell>
          <cell r="K609">
            <v>353146111</v>
          </cell>
          <cell r="L609">
            <v>346456551</v>
          </cell>
          <cell r="M609">
            <v>-119159731</v>
          </cell>
        </row>
        <row r="610">
          <cell r="A610">
            <v>2424020102</v>
          </cell>
          <cell r="B610" t="str">
            <v>APORTES A SEGURIDAD SOCIAL EN SALUD</v>
          </cell>
          <cell r="C610">
            <v>-8939825</v>
          </cell>
          <cell r="D610">
            <v>5341992</v>
          </cell>
          <cell r="E610">
            <v>11870141</v>
          </cell>
          <cell r="F610">
            <v>-15467974</v>
          </cell>
          <cell r="H610">
            <v>242407</v>
          </cell>
          <cell r="I610" t="str">
            <v>LIBRANZAS</v>
          </cell>
          <cell r="J610">
            <v>0</v>
          </cell>
          <cell r="K610">
            <v>0</v>
          </cell>
          <cell r="L610">
            <v>156670795</v>
          </cell>
          <cell r="M610">
            <v>-156670795</v>
          </cell>
        </row>
        <row r="611">
          <cell r="A611">
            <v>242404</v>
          </cell>
          <cell r="B611" t="str">
            <v>SINDICATOS</v>
          </cell>
          <cell r="C611">
            <v>-8606918</v>
          </cell>
          <cell r="D611">
            <v>7791166</v>
          </cell>
          <cell r="E611">
            <v>7620719</v>
          </cell>
          <cell r="F611">
            <v>-8436471</v>
          </cell>
          <cell r="H611">
            <v>24240701</v>
          </cell>
          <cell r="I611" t="str">
            <v>LIBRANZAS</v>
          </cell>
          <cell r="J611">
            <v>0</v>
          </cell>
          <cell r="K611">
            <v>0</v>
          </cell>
          <cell r="L611">
            <v>156670795</v>
          </cell>
          <cell r="M611">
            <v>-156670795</v>
          </cell>
        </row>
        <row r="612">
          <cell r="A612">
            <v>24240401</v>
          </cell>
          <cell r="B612" t="str">
            <v>SINDICATOS</v>
          </cell>
          <cell r="C612">
            <v>-8606918</v>
          </cell>
          <cell r="D612">
            <v>7791166</v>
          </cell>
          <cell r="E612">
            <v>7620719</v>
          </cell>
          <cell r="F612">
            <v>-8436471</v>
          </cell>
          <cell r="H612">
            <v>2424070101</v>
          </cell>
          <cell r="I612" t="str">
            <v>LIBRANZAS</v>
          </cell>
          <cell r="J612">
            <v>0</v>
          </cell>
          <cell r="K612">
            <v>0</v>
          </cell>
          <cell r="L612">
            <v>156670795</v>
          </cell>
          <cell r="M612">
            <v>-156670795</v>
          </cell>
        </row>
        <row r="613">
          <cell r="A613">
            <v>2424040101</v>
          </cell>
          <cell r="B613" t="str">
            <v>SINDICATOS</v>
          </cell>
          <cell r="C613">
            <v>-8606918</v>
          </cell>
          <cell r="D613">
            <v>7791166</v>
          </cell>
          <cell r="E613">
            <v>7620719</v>
          </cell>
          <cell r="F613">
            <v>-8436471</v>
          </cell>
          <cell r="H613">
            <v>242411</v>
          </cell>
          <cell r="I613" t="str">
            <v>EMBARGOS JUDICIALES</v>
          </cell>
          <cell r="J613">
            <v>-13113937</v>
          </cell>
          <cell r="K613">
            <v>14974963</v>
          </cell>
          <cell r="L613">
            <v>22040636</v>
          </cell>
          <cell r="M613">
            <v>-20179610</v>
          </cell>
        </row>
        <row r="614">
          <cell r="A614">
            <v>242405</v>
          </cell>
          <cell r="B614" t="str">
            <v>COOPERATIVAS</v>
          </cell>
          <cell r="C614">
            <v>-19593944</v>
          </cell>
          <cell r="D614">
            <v>19593944</v>
          </cell>
          <cell r="E614">
            <v>20661071</v>
          </cell>
          <cell r="F614">
            <v>-20661071</v>
          </cell>
          <cell r="H614">
            <v>24241101</v>
          </cell>
          <cell r="I614" t="str">
            <v>EMBARGOS JUDICIALES</v>
          </cell>
          <cell r="J614">
            <v>-13113937</v>
          </cell>
          <cell r="K614">
            <v>14974963</v>
          </cell>
          <cell r="L614">
            <v>22040636</v>
          </cell>
          <cell r="M614">
            <v>-20179610</v>
          </cell>
        </row>
        <row r="615">
          <cell r="A615">
            <v>24240501</v>
          </cell>
          <cell r="B615" t="str">
            <v>COOPERATIVAS</v>
          </cell>
          <cell r="C615">
            <v>-19593944</v>
          </cell>
          <cell r="D615">
            <v>19593944</v>
          </cell>
          <cell r="E615">
            <v>20661071</v>
          </cell>
          <cell r="F615">
            <v>-20661071</v>
          </cell>
          <cell r="H615">
            <v>2424110101</v>
          </cell>
          <cell r="I615" t="str">
            <v>EMBARGOS JUDICIALES</v>
          </cell>
          <cell r="J615">
            <v>-13328353</v>
          </cell>
          <cell r="K615">
            <v>12506552</v>
          </cell>
          <cell r="L615">
            <v>19572225</v>
          </cell>
          <cell r="M615">
            <v>-20394026</v>
          </cell>
        </row>
        <row r="616">
          <cell r="A616">
            <v>2424050101</v>
          </cell>
          <cell r="B616" t="str">
            <v>COOPERATIVAS</v>
          </cell>
          <cell r="C616">
            <v>-19593944</v>
          </cell>
          <cell r="D616">
            <v>19593944</v>
          </cell>
          <cell r="E616">
            <v>20661071</v>
          </cell>
          <cell r="F616">
            <v>-20661071</v>
          </cell>
          <cell r="H616">
            <v>2424110102</v>
          </cell>
          <cell r="I616" t="str">
            <v>EMBARGOS POR ALIMENTOS</v>
          </cell>
          <cell r="J616">
            <v>214416</v>
          </cell>
          <cell r="K616">
            <v>0</v>
          </cell>
          <cell r="L616">
            <v>0</v>
          </cell>
          <cell r="M616">
            <v>214416</v>
          </cell>
        </row>
        <row r="617">
          <cell r="A617">
            <v>242406</v>
          </cell>
          <cell r="B617" t="str">
            <v>FONDOS DE EMPLEADOS</v>
          </cell>
          <cell r="C617">
            <v>-163979038</v>
          </cell>
          <cell r="D617">
            <v>323262890</v>
          </cell>
          <cell r="E617">
            <v>320765412</v>
          </cell>
          <cell r="F617">
            <v>-161481560</v>
          </cell>
          <cell r="H617">
            <v>2424110103</v>
          </cell>
          <cell r="I617" t="str">
            <v>EMBARGOS DE COOPERATIVAS</v>
          </cell>
          <cell r="J617">
            <v>0</v>
          </cell>
          <cell r="K617">
            <v>2468411</v>
          </cell>
          <cell r="L617">
            <v>2468411</v>
          </cell>
          <cell r="M617">
            <v>0</v>
          </cell>
        </row>
        <row r="618">
          <cell r="A618">
            <v>24240601</v>
          </cell>
          <cell r="B618" t="str">
            <v>FONDOS DE EMPLEADOS</v>
          </cell>
          <cell r="C618">
            <v>-163979038</v>
          </cell>
          <cell r="D618">
            <v>323262890</v>
          </cell>
          <cell r="E618">
            <v>320765412</v>
          </cell>
          <cell r="F618">
            <v>-161481560</v>
          </cell>
          <cell r="H618">
            <v>242490</v>
          </cell>
          <cell r="I618" t="str">
            <v>OTROS DESCUENTOS DE NOMINA</v>
          </cell>
          <cell r="J618">
            <v>-1126533449</v>
          </cell>
          <cell r="K618">
            <v>1179274891</v>
          </cell>
          <cell r="L618">
            <v>1372623721</v>
          </cell>
          <cell r="M618">
            <v>-1319882279</v>
          </cell>
        </row>
        <row r="619">
          <cell r="A619">
            <v>2424060101</v>
          </cell>
          <cell r="B619" t="str">
            <v>FONDOS DE EMPLEADOS</v>
          </cell>
          <cell r="C619">
            <v>-163979038</v>
          </cell>
          <cell r="D619">
            <v>323262890</v>
          </cell>
          <cell r="E619">
            <v>320765412</v>
          </cell>
          <cell r="F619">
            <v>-161481560</v>
          </cell>
          <cell r="H619">
            <v>24249001</v>
          </cell>
          <cell r="I619" t="str">
            <v>OTROS DESCUENTOS DE NOMINA</v>
          </cell>
          <cell r="J619">
            <v>-1126533449</v>
          </cell>
          <cell r="K619">
            <v>1179274891</v>
          </cell>
          <cell r="L619">
            <v>1372623721</v>
          </cell>
          <cell r="M619">
            <v>-1319882279</v>
          </cell>
        </row>
        <row r="620">
          <cell r="A620">
            <v>242411</v>
          </cell>
          <cell r="B620" t="str">
            <v>EMBARGOS JUDICIALES</v>
          </cell>
          <cell r="C620">
            <v>-24818448</v>
          </cell>
          <cell r="D620">
            <v>121949621</v>
          </cell>
          <cell r="E620">
            <v>101431322</v>
          </cell>
          <cell r="F620">
            <v>-4300149</v>
          </cell>
          <cell r="H620">
            <v>2424900101</v>
          </cell>
          <cell r="I620" t="str">
            <v>OTROS ACREEDORES</v>
          </cell>
          <cell r="J620">
            <v>-54744171</v>
          </cell>
          <cell r="K620">
            <v>260597692</v>
          </cell>
          <cell r="L620">
            <v>246032478</v>
          </cell>
          <cell r="M620">
            <v>-40178957</v>
          </cell>
        </row>
        <row r="621">
          <cell r="A621">
            <v>24241101</v>
          </cell>
          <cell r="B621" t="str">
            <v>EMBARGOS JUDICIALES</v>
          </cell>
          <cell r="C621">
            <v>-24818448</v>
          </cell>
          <cell r="D621">
            <v>121949621</v>
          </cell>
          <cell r="E621">
            <v>101431322</v>
          </cell>
          <cell r="F621">
            <v>-4300149</v>
          </cell>
          <cell r="H621">
            <v>2424900103</v>
          </cell>
          <cell r="I621" t="str">
            <v>POR DEDUCCIONES DE NOMINA</v>
          </cell>
          <cell r="J621">
            <v>-341914650</v>
          </cell>
          <cell r="K621">
            <v>469363100</v>
          </cell>
          <cell r="L621">
            <v>501149575</v>
          </cell>
          <cell r="M621">
            <v>-373701125</v>
          </cell>
        </row>
        <row r="622">
          <cell r="A622">
            <v>2424110101</v>
          </cell>
          <cell r="B622" t="str">
            <v>EMBARGOS JUDICIALES</v>
          </cell>
          <cell r="C622">
            <v>-25032864</v>
          </cell>
          <cell r="D622">
            <v>121949621</v>
          </cell>
          <cell r="E622">
            <v>101431322</v>
          </cell>
          <cell r="F622">
            <v>-4514565</v>
          </cell>
          <cell r="H622">
            <v>2424900107</v>
          </cell>
          <cell r="I622" t="str">
            <v>OTRAS CUENTAS POR PAGAR</v>
          </cell>
          <cell r="J622">
            <v>-790804644</v>
          </cell>
          <cell r="K622">
            <v>449314099</v>
          </cell>
          <cell r="L622">
            <v>625441668</v>
          </cell>
          <cell r="M622">
            <v>-966932213</v>
          </cell>
        </row>
        <row r="623">
          <cell r="A623">
            <v>2424110102</v>
          </cell>
          <cell r="B623" t="str">
            <v>EMBARGOS POR ALIMENTOS</v>
          </cell>
          <cell r="C623">
            <v>214416</v>
          </cell>
          <cell r="D623">
            <v>0</v>
          </cell>
          <cell r="E623">
            <v>0</v>
          </cell>
          <cell r="F623">
            <v>214416</v>
          </cell>
          <cell r="H623">
            <v>2424900110</v>
          </cell>
          <cell r="I623" t="str">
            <v>SALDOS POR DEPURAR</v>
          </cell>
          <cell r="J623">
            <v>-393300</v>
          </cell>
          <cell r="K623">
            <v>0</v>
          </cell>
          <cell r="L623">
            <v>0</v>
          </cell>
          <cell r="M623">
            <v>-393300</v>
          </cell>
        </row>
        <row r="624">
          <cell r="A624">
            <v>242490</v>
          </cell>
          <cell r="B624" t="str">
            <v>OTROS DESCUENTOS DE NOMINA</v>
          </cell>
          <cell r="C624">
            <v>-3331283188</v>
          </cell>
          <cell r="D624">
            <v>6616075837</v>
          </cell>
          <cell r="E624">
            <v>7535216846</v>
          </cell>
          <cell r="F624">
            <v>-4250424197</v>
          </cell>
          <cell r="H624">
            <v>2424900199</v>
          </cell>
          <cell r="I624" t="str">
            <v>AJUSTE POR CONVERSIÓN NMN</v>
          </cell>
          <cell r="J624">
            <v>61323316</v>
          </cell>
          <cell r="K624">
            <v>0</v>
          </cell>
          <cell r="L624">
            <v>0</v>
          </cell>
          <cell r="M624">
            <v>61323316</v>
          </cell>
        </row>
        <row r="625">
          <cell r="A625">
            <v>24249001</v>
          </cell>
          <cell r="B625" t="str">
            <v>OTROS DESCUENTOS DE NOMINA</v>
          </cell>
          <cell r="C625">
            <v>-3331283188</v>
          </cell>
          <cell r="D625">
            <v>6616075837</v>
          </cell>
          <cell r="E625">
            <v>7535216846</v>
          </cell>
          <cell r="F625">
            <v>-4250424197</v>
          </cell>
          <cell r="H625">
            <v>2436</v>
          </cell>
          <cell r="I625" t="str">
            <v>RETENCIÓN EN LA FUENTE E IMPUESTO</v>
          </cell>
          <cell r="J625">
            <v>-558081246</v>
          </cell>
          <cell r="K625">
            <v>1119683370</v>
          </cell>
          <cell r="L625">
            <v>1464370219</v>
          </cell>
          <cell r="M625">
            <v>-902768095</v>
          </cell>
        </row>
        <row r="626">
          <cell r="A626">
            <v>2424900101</v>
          </cell>
          <cell r="B626" t="str">
            <v>OTROS ACREEDORES</v>
          </cell>
          <cell r="C626">
            <v>-418351518</v>
          </cell>
          <cell r="D626">
            <v>675881313</v>
          </cell>
          <cell r="E626">
            <v>612204248</v>
          </cell>
          <cell r="F626">
            <v>-354674453</v>
          </cell>
          <cell r="H626">
            <v>243603</v>
          </cell>
          <cell r="I626" t="str">
            <v>HONORARIOS</v>
          </cell>
          <cell r="J626">
            <v>-37463697</v>
          </cell>
          <cell r="K626">
            <v>51584110</v>
          </cell>
          <cell r="L626">
            <v>177810406</v>
          </cell>
          <cell r="M626">
            <v>-163689993</v>
          </cell>
        </row>
        <row r="627">
          <cell r="A627">
            <v>2424900103</v>
          </cell>
          <cell r="B627" t="str">
            <v>POR DEDUCCIONES DE NOMINA</v>
          </cell>
          <cell r="C627">
            <v>-341456866</v>
          </cell>
          <cell r="D627">
            <v>427549744</v>
          </cell>
          <cell r="E627">
            <v>436875716</v>
          </cell>
          <cell r="F627">
            <v>-350782838</v>
          </cell>
          <cell r="H627">
            <v>24360301</v>
          </cell>
          <cell r="I627" t="str">
            <v>HONORARIOS</v>
          </cell>
          <cell r="J627">
            <v>-37463697</v>
          </cell>
          <cell r="K627">
            <v>51584110</v>
          </cell>
          <cell r="L627">
            <v>177810406</v>
          </cell>
          <cell r="M627">
            <v>-163689993</v>
          </cell>
        </row>
        <row r="628">
          <cell r="A628">
            <v>2424900107</v>
          </cell>
          <cell r="B628" t="str">
            <v>OTRAS CUENTAS POR PAGAR</v>
          </cell>
          <cell r="C628">
            <v>-2632798120</v>
          </cell>
          <cell r="D628">
            <v>5512644780</v>
          </cell>
          <cell r="E628">
            <v>6486136882</v>
          </cell>
          <cell r="F628">
            <v>-3606290222</v>
          </cell>
          <cell r="H628">
            <v>2436030101</v>
          </cell>
          <cell r="I628" t="str">
            <v>HONORARIOS DEL 10%</v>
          </cell>
          <cell r="J628">
            <v>-65000</v>
          </cell>
          <cell r="K628">
            <v>65000</v>
          </cell>
          <cell r="L628">
            <v>130000</v>
          </cell>
          <cell r="M628">
            <v>-130000</v>
          </cell>
        </row>
        <row r="629">
          <cell r="A629">
            <v>2424900199</v>
          </cell>
          <cell r="B629" t="str">
            <v>AJUSTE POR CONVERSIÓN NMN</v>
          </cell>
          <cell r="C629">
            <v>61323316</v>
          </cell>
          <cell r="D629">
            <v>0</v>
          </cell>
          <cell r="E629">
            <v>0</v>
          </cell>
          <cell r="F629">
            <v>61323316</v>
          </cell>
          <cell r="H629">
            <v>2436030102</v>
          </cell>
          <cell r="I629" t="str">
            <v>HONORARIOS DEL 11%</v>
          </cell>
          <cell r="J629">
            <v>-36145347</v>
          </cell>
          <cell r="K629">
            <v>50265760</v>
          </cell>
          <cell r="L629">
            <v>169983100</v>
          </cell>
          <cell r="M629">
            <v>-155862687</v>
          </cell>
        </row>
        <row r="630">
          <cell r="A630">
            <v>2436</v>
          </cell>
          <cell r="B630" t="str">
            <v>RETENCIÓN EN LA FUENTE E IMPUESTO</v>
          </cell>
          <cell r="C630">
            <v>-657707170</v>
          </cell>
          <cell r="D630">
            <v>1339965665</v>
          </cell>
          <cell r="E630">
            <v>1577950242</v>
          </cell>
          <cell r="F630">
            <v>-895691747</v>
          </cell>
          <cell r="H630">
            <v>2436030107</v>
          </cell>
          <cell r="I630" t="str">
            <v>HONORARIOS DEL 3,5%</v>
          </cell>
          <cell r="J630">
            <v>-1253350</v>
          </cell>
          <cell r="K630">
            <v>1253350</v>
          </cell>
          <cell r="L630">
            <v>7697306</v>
          </cell>
          <cell r="M630">
            <v>-7697306</v>
          </cell>
        </row>
        <row r="631">
          <cell r="A631">
            <v>243603</v>
          </cell>
          <cell r="B631" t="str">
            <v>HONORARIOS</v>
          </cell>
          <cell r="C631">
            <v>-23797854</v>
          </cell>
          <cell r="D631">
            <v>37628034</v>
          </cell>
          <cell r="E631">
            <v>154521225</v>
          </cell>
          <cell r="F631">
            <v>-140691045</v>
          </cell>
          <cell r="H631">
            <v>243605</v>
          </cell>
          <cell r="I631" t="str">
            <v>SERVICIOS</v>
          </cell>
          <cell r="J631">
            <v>-68284144</v>
          </cell>
          <cell r="K631">
            <v>77199245</v>
          </cell>
          <cell r="L631">
            <v>78376507</v>
          </cell>
          <cell r="M631">
            <v>-69461406</v>
          </cell>
        </row>
        <row r="632">
          <cell r="A632">
            <v>24360301</v>
          </cell>
          <cell r="B632" t="str">
            <v>HONORARIOS</v>
          </cell>
          <cell r="C632">
            <v>-23797854</v>
          </cell>
          <cell r="D632">
            <v>37628034</v>
          </cell>
          <cell r="E632">
            <v>154521225</v>
          </cell>
          <cell r="F632">
            <v>-140691045</v>
          </cell>
          <cell r="H632">
            <v>24360501</v>
          </cell>
          <cell r="I632" t="str">
            <v>SERVICIOS</v>
          </cell>
          <cell r="J632">
            <v>-68284144</v>
          </cell>
          <cell r="K632">
            <v>77199245</v>
          </cell>
          <cell r="L632">
            <v>78376507</v>
          </cell>
          <cell r="M632">
            <v>-69461406</v>
          </cell>
        </row>
        <row r="633">
          <cell r="A633">
            <v>2436030101</v>
          </cell>
          <cell r="B633" t="str">
            <v>HONORARIOS DEL 10%</v>
          </cell>
          <cell r="C633">
            <v>-65000</v>
          </cell>
          <cell r="D633">
            <v>2535050</v>
          </cell>
          <cell r="E633">
            <v>2600050</v>
          </cell>
          <cell r="F633">
            <v>-130000</v>
          </cell>
          <cell r="H633">
            <v>2436050101</v>
          </cell>
          <cell r="I633" t="str">
            <v>SERVICIOS DEL 6%</v>
          </cell>
          <cell r="J633">
            <v>-401421</v>
          </cell>
          <cell r="K633">
            <v>663156</v>
          </cell>
          <cell r="L633">
            <v>1546350</v>
          </cell>
          <cell r="M633">
            <v>-1284615</v>
          </cell>
        </row>
        <row r="634">
          <cell r="A634">
            <v>2436030102</v>
          </cell>
          <cell r="B634" t="str">
            <v>HONORARIOS DEL 11%</v>
          </cell>
          <cell r="C634">
            <v>-21655604</v>
          </cell>
          <cell r="D634">
            <v>32688484</v>
          </cell>
          <cell r="E634">
            <v>140490337</v>
          </cell>
          <cell r="F634">
            <v>-129457457</v>
          </cell>
          <cell r="H634">
            <v>2436050102</v>
          </cell>
          <cell r="I634" t="str">
            <v>SERVICIOS DEL 2%</v>
          </cell>
          <cell r="J634">
            <v>0</v>
          </cell>
          <cell r="K634">
            <v>0</v>
          </cell>
          <cell r="L634">
            <v>29000</v>
          </cell>
          <cell r="M634">
            <v>-29000</v>
          </cell>
        </row>
        <row r="635">
          <cell r="A635">
            <v>2436030107</v>
          </cell>
          <cell r="B635" t="str">
            <v>HONORARIOS DEL 3,5%</v>
          </cell>
          <cell r="C635">
            <v>-2077250</v>
          </cell>
          <cell r="D635">
            <v>2404500</v>
          </cell>
          <cell r="E635">
            <v>11430838</v>
          </cell>
          <cell r="F635">
            <v>-11103588</v>
          </cell>
          <cell r="H635">
            <v>2436050103</v>
          </cell>
          <cell r="I635" t="str">
            <v>SERVICIOS DEL 4%</v>
          </cell>
          <cell r="J635">
            <v>-53051080</v>
          </cell>
          <cell r="K635">
            <v>61534054</v>
          </cell>
          <cell r="L635">
            <v>57810035</v>
          </cell>
          <cell r="M635">
            <v>-49327061</v>
          </cell>
        </row>
        <row r="636">
          <cell r="A636">
            <v>243605</v>
          </cell>
          <cell r="B636" t="str">
            <v>SERVICIOS</v>
          </cell>
          <cell r="C636">
            <v>-105317679</v>
          </cell>
          <cell r="D636">
            <v>132924879</v>
          </cell>
          <cell r="E636">
            <v>149879411</v>
          </cell>
          <cell r="F636">
            <v>-122272211</v>
          </cell>
          <cell r="H636">
            <v>2436050104</v>
          </cell>
          <cell r="I636" t="str">
            <v>SERVICIOS DEL 2% SALUD</v>
          </cell>
          <cell r="J636">
            <v>-3691780</v>
          </cell>
          <cell r="K636">
            <v>3862172</v>
          </cell>
          <cell r="L636">
            <v>8185286</v>
          </cell>
          <cell r="M636">
            <v>-8014894</v>
          </cell>
        </row>
        <row r="637">
          <cell r="A637">
            <v>24360501</v>
          </cell>
          <cell r="B637" t="str">
            <v>SERVICIOS</v>
          </cell>
          <cell r="C637">
            <v>-105317679</v>
          </cell>
          <cell r="D637">
            <v>132924879</v>
          </cell>
          <cell r="E637">
            <v>149879411</v>
          </cell>
          <cell r="F637">
            <v>-122272211</v>
          </cell>
          <cell r="H637">
            <v>2436050108</v>
          </cell>
          <cell r="I637" t="str">
            <v>RETENCION POR TRANSPORTE DE PASAJER</v>
          </cell>
          <cell r="J637">
            <v>-354471</v>
          </cell>
          <cell r="K637">
            <v>354471</v>
          </cell>
          <cell r="L637">
            <v>304250</v>
          </cell>
          <cell r="M637">
            <v>-304250</v>
          </cell>
        </row>
        <row r="638">
          <cell r="A638">
            <v>2436050101</v>
          </cell>
          <cell r="B638" t="str">
            <v>SERVICIOS DEL 6%</v>
          </cell>
          <cell r="C638">
            <v>-96000</v>
          </cell>
          <cell r="D638">
            <v>3130296</v>
          </cell>
          <cell r="E638">
            <v>12068262</v>
          </cell>
          <cell r="F638">
            <v>-9033966</v>
          </cell>
          <cell r="H638">
            <v>2436050109</v>
          </cell>
          <cell r="I638" t="str">
            <v>RETENCION EN LA FUENTE RESTAURANTE</v>
          </cell>
          <cell r="J638">
            <v>-10785392</v>
          </cell>
          <cell r="K638">
            <v>10785392</v>
          </cell>
          <cell r="L638">
            <v>10501586</v>
          </cell>
          <cell r="M638">
            <v>-10501586</v>
          </cell>
        </row>
        <row r="639">
          <cell r="A639">
            <v>2436050102</v>
          </cell>
          <cell r="B639" t="str">
            <v>SERVICIOS DEL 2%</v>
          </cell>
          <cell r="C639">
            <v>-1099808</v>
          </cell>
          <cell r="D639">
            <v>1159044</v>
          </cell>
          <cell r="E639">
            <v>4982239</v>
          </cell>
          <cell r="F639">
            <v>-4923003</v>
          </cell>
          <cell r="H639">
            <v>243606</v>
          </cell>
          <cell r="I639" t="str">
            <v>ARRENDAMIENTOS</v>
          </cell>
          <cell r="J639">
            <v>-1033412</v>
          </cell>
          <cell r="K639">
            <v>1033412</v>
          </cell>
          <cell r="L639">
            <v>478800</v>
          </cell>
          <cell r="M639">
            <v>-478800</v>
          </cell>
        </row>
        <row r="640">
          <cell r="A640">
            <v>2436050103</v>
          </cell>
          <cell r="B640" t="str">
            <v>SERVICIOS DEL 4%</v>
          </cell>
          <cell r="C640">
            <v>-26544705</v>
          </cell>
          <cell r="D640">
            <v>41695943</v>
          </cell>
          <cell r="E640">
            <v>79918078</v>
          </cell>
          <cell r="F640">
            <v>-64766840</v>
          </cell>
          <cell r="H640">
            <v>24360601</v>
          </cell>
          <cell r="I640" t="str">
            <v>ARRENDAMIENTOS</v>
          </cell>
          <cell r="J640">
            <v>-1033412</v>
          </cell>
          <cell r="K640">
            <v>1033412</v>
          </cell>
          <cell r="L640">
            <v>478800</v>
          </cell>
          <cell r="M640">
            <v>-478800</v>
          </cell>
        </row>
        <row r="641">
          <cell r="A641">
            <v>2436050104</v>
          </cell>
          <cell r="B641" t="str">
            <v>SERVICIOS DEL 2% SALUD</v>
          </cell>
          <cell r="C641">
            <v>-797468</v>
          </cell>
          <cell r="D641">
            <v>4863137</v>
          </cell>
          <cell r="E641">
            <v>11731575</v>
          </cell>
          <cell r="F641">
            <v>-7665906</v>
          </cell>
          <cell r="H641">
            <v>2436060101</v>
          </cell>
          <cell r="I641" t="str">
            <v>ARRENDAMIENTO DEL 4%</v>
          </cell>
          <cell r="J641">
            <v>-989883</v>
          </cell>
          <cell r="K641">
            <v>989883</v>
          </cell>
          <cell r="L641">
            <v>478800</v>
          </cell>
          <cell r="M641">
            <v>-478800</v>
          </cell>
        </row>
        <row r="642">
          <cell r="A642">
            <v>2436050105</v>
          </cell>
          <cell r="B642" t="str">
            <v>RETEFUENTE SERVICIOS MTTO. SOFTWARE</v>
          </cell>
          <cell r="C642">
            <v>-73878323</v>
          </cell>
          <cell r="D642">
            <v>78598751</v>
          </cell>
          <cell r="E642">
            <v>4203466</v>
          </cell>
          <cell r="F642">
            <v>516962</v>
          </cell>
          <cell r="H642">
            <v>2436060102</v>
          </cell>
          <cell r="I642" t="str">
            <v>ARRENDAMIENTO DEL 3.5%</v>
          </cell>
          <cell r="J642">
            <v>-43529</v>
          </cell>
          <cell r="K642">
            <v>43529</v>
          </cell>
          <cell r="L642">
            <v>0</v>
          </cell>
          <cell r="M642">
            <v>0</v>
          </cell>
        </row>
        <row r="643">
          <cell r="A643">
            <v>2436050107</v>
          </cell>
          <cell r="B643" t="str">
            <v>RETENCION POR TRANSPORTE DE CARGA D</v>
          </cell>
          <cell r="C643">
            <v>-9000</v>
          </cell>
          <cell r="D643">
            <v>9000</v>
          </cell>
          <cell r="E643">
            <v>4450</v>
          </cell>
          <cell r="F643">
            <v>-4450</v>
          </cell>
          <cell r="H643">
            <v>243607</v>
          </cell>
          <cell r="I643" t="str">
            <v>RENDIMIENTOS FINANCIEROS E INTERES</v>
          </cell>
          <cell r="J643">
            <v>0</v>
          </cell>
          <cell r="K643">
            <v>0</v>
          </cell>
          <cell r="L643">
            <v>13023306</v>
          </cell>
          <cell r="M643">
            <v>-13023306</v>
          </cell>
        </row>
        <row r="644">
          <cell r="A644">
            <v>2436050108</v>
          </cell>
          <cell r="B644" t="str">
            <v>RETENCION POR TRANSPORTE DE PASAJER</v>
          </cell>
          <cell r="C644">
            <v>-2272971</v>
          </cell>
          <cell r="D644">
            <v>2849304</v>
          </cell>
          <cell r="E644">
            <v>7485069</v>
          </cell>
          <cell r="F644">
            <v>-6908736</v>
          </cell>
          <cell r="H644">
            <v>24360701</v>
          </cell>
          <cell r="I644" t="str">
            <v>RENDIMIENTOS FINANCIEROS E INTERES</v>
          </cell>
          <cell r="J644">
            <v>0</v>
          </cell>
          <cell r="K644">
            <v>0</v>
          </cell>
          <cell r="L644">
            <v>13023306</v>
          </cell>
          <cell r="M644">
            <v>-13023306</v>
          </cell>
        </row>
        <row r="645">
          <cell r="A645">
            <v>2436050109</v>
          </cell>
          <cell r="B645" t="str">
            <v>RETENCION EN LA FUENTE RESTAURANTE</v>
          </cell>
          <cell r="C645">
            <v>-619404</v>
          </cell>
          <cell r="D645">
            <v>619404</v>
          </cell>
          <cell r="E645">
            <v>29486272</v>
          </cell>
          <cell r="F645">
            <v>-29486272</v>
          </cell>
          <cell r="H645">
            <v>2436070101</v>
          </cell>
          <cell r="I645" t="str">
            <v>RENDIMIENTOS FINANCIEROS 7%</v>
          </cell>
          <cell r="J645">
            <v>0</v>
          </cell>
          <cell r="K645">
            <v>0</v>
          </cell>
          <cell r="L645">
            <v>13023306</v>
          </cell>
          <cell r="M645">
            <v>-13023306</v>
          </cell>
        </row>
        <row r="646">
          <cell r="A646">
            <v>243606</v>
          </cell>
          <cell r="B646" t="str">
            <v>ARRENDAMIENTOS</v>
          </cell>
          <cell r="C646">
            <v>-1052000</v>
          </cell>
          <cell r="D646">
            <v>1052000</v>
          </cell>
          <cell r="E646">
            <v>1328280</v>
          </cell>
          <cell r="F646">
            <v>-1328280</v>
          </cell>
          <cell r="H646">
            <v>243608</v>
          </cell>
          <cell r="I646" t="str">
            <v>COMPRAS</v>
          </cell>
          <cell r="J646">
            <v>-63008736</v>
          </cell>
          <cell r="K646">
            <v>63430044</v>
          </cell>
          <cell r="L646">
            <v>51466577</v>
          </cell>
          <cell r="M646">
            <v>-51045269</v>
          </cell>
        </row>
        <row r="647">
          <cell r="A647">
            <v>24360601</v>
          </cell>
          <cell r="B647" t="str">
            <v>ARRENDAMIENTOS</v>
          </cell>
          <cell r="C647">
            <v>-1052000</v>
          </cell>
          <cell r="D647">
            <v>1052000</v>
          </cell>
          <cell r="E647">
            <v>1328280</v>
          </cell>
          <cell r="F647">
            <v>-1328280</v>
          </cell>
          <cell r="H647">
            <v>24360801</v>
          </cell>
          <cell r="I647" t="str">
            <v>COMPRAS</v>
          </cell>
          <cell r="J647">
            <v>-63008736</v>
          </cell>
          <cell r="K647">
            <v>63430044</v>
          </cell>
          <cell r="L647">
            <v>51466577</v>
          </cell>
          <cell r="M647">
            <v>-51045269</v>
          </cell>
        </row>
        <row r="648">
          <cell r="A648">
            <v>2436060101</v>
          </cell>
          <cell r="B648" t="str">
            <v>ARRENDAMIENTO DEL 4%</v>
          </cell>
          <cell r="C648">
            <v>-1052000</v>
          </cell>
          <cell r="D648">
            <v>1052000</v>
          </cell>
          <cell r="E648">
            <v>1328280</v>
          </cell>
          <cell r="F648">
            <v>-1328280</v>
          </cell>
          <cell r="H648">
            <v>2436080101</v>
          </cell>
          <cell r="I648" t="str">
            <v>POR COMPRAS DEL 3.5%</v>
          </cell>
          <cell r="J648">
            <v>-17656</v>
          </cell>
          <cell r="K648">
            <v>17656</v>
          </cell>
          <cell r="L648">
            <v>1002284</v>
          </cell>
          <cell r="M648">
            <v>-1002284</v>
          </cell>
        </row>
        <row r="649">
          <cell r="A649">
            <v>243607</v>
          </cell>
          <cell r="B649" t="str">
            <v>RENDIMIENTOS FINANCIEROS E INTERES</v>
          </cell>
          <cell r="C649">
            <v>0</v>
          </cell>
          <cell r="D649">
            <v>0</v>
          </cell>
          <cell r="E649">
            <v>1483576</v>
          </cell>
          <cell r="F649">
            <v>-1483576</v>
          </cell>
          <cell r="H649">
            <v>2436080102</v>
          </cell>
          <cell r="I649" t="str">
            <v>POR COMPRAS DE COMBUSTIBLES</v>
          </cell>
          <cell r="J649">
            <v>-4029</v>
          </cell>
          <cell r="K649">
            <v>4029</v>
          </cell>
          <cell r="L649">
            <v>3902</v>
          </cell>
          <cell r="M649">
            <v>-3902</v>
          </cell>
        </row>
        <row r="650">
          <cell r="A650">
            <v>24360701</v>
          </cell>
          <cell r="B650" t="str">
            <v>RENDIMIENTOS FINANCIEROS E INTERES</v>
          </cell>
          <cell r="C650">
            <v>0</v>
          </cell>
          <cell r="D650">
            <v>0</v>
          </cell>
          <cell r="E650">
            <v>1483576</v>
          </cell>
          <cell r="F650">
            <v>-1483576</v>
          </cell>
          <cell r="H650">
            <v>2436080104</v>
          </cell>
          <cell r="I650" t="str">
            <v>POR COMPRAS DEL 2.5%</v>
          </cell>
          <cell r="J650">
            <v>-62987051</v>
          </cell>
          <cell r="K650">
            <v>63408359</v>
          </cell>
          <cell r="L650">
            <v>50460391</v>
          </cell>
          <cell r="M650">
            <v>-50039083</v>
          </cell>
        </row>
        <row r="651">
          <cell r="A651">
            <v>2436070101</v>
          </cell>
          <cell r="B651" t="str">
            <v>RENDIMIENTOS FINANCIEROS 7%</v>
          </cell>
          <cell r="C651">
            <v>0</v>
          </cell>
          <cell r="D651">
            <v>0</v>
          </cell>
          <cell r="E651">
            <v>1483576</v>
          </cell>
          <cell r="F651">
            <v>-1483576</v>
          </cell>
          <cell r="H651">
            <v>243615</v>
          </cell>
          <cell r="I651" t="str">
            <v>RENTAS DE TRABAJO</v>
          </cell>
          <cell r="J651">
            <v>-300316071</v>
          </cell>
          <cell r="K651">
            <v>305533571</v>
          </cell>
          <cell r="L651">
            <v>462205318</v>
          </cell>
          <cell r="M651">
            <v>-456987818</v>
          </cell>
        </row>
        <row r="652">
          <cell r="A652">
            <v>243608</v>
          </cell>
          <cell r="B652" t="str">
            <v>COMPRAS</v>
          </cell>
          <cell r="C652">
            <v>-121542450</v>
          </cell>
          <cell r="D652">
            <v>124003871</v>
          </cell>
          <cell r="E652">
            <v>136524326</v>
          </cell>
          <cell r="F652">
            <v>-134062905</v>
          </cell>
          <cell r="H652">
            <v>24361501</v>
          </cell>
          <cell r="I652" t="str">
            <v>RENTAS DE TRABAJO</v>
          </cell>
          <cell r="J652">
            <v>-300316071</v>
          </cell>
          <cell r="K652">
            <v>305533571</v>
          </cell>
          <cell r="L652">
            <v>462205318</v>
          </cell>
          <cell r="M652">
            <v>-456987818</v>
          </cell>
        </row>
        <row r="653">
          <cell r="A653">
            <v>24360801</v>
          </cell>
          <cell r="B653" t="str">
            <v>COMPRAS</v>
          </cell>
          <cell r="C653">
            <v>-121542450</v>
          </cell>
          <cell r="D653">
            <v>124003871</v>
          </cell>
          <cell r="E653">
            <v>136524326</v>
          </cell>
          <cell r="F653">
            <v>-134062905</v>
          </cell>
          <cell r="H653">
            <v>2436150102</v>
          </cell>
          <cell r="I653" t="str">
            <v>ART.383 RETE. A EMPLEADOS ET-PRESTA</v>
          </cell>
          <cell r="J653">
            <v>-221999071</v>
          </cell>
          <cell r="K653">
            <v>227216571</v>
          </cell>
          <cell r="L653">
            <v>308100518</v>
          </cell>
          <cell r="M653">
            <v>-302883018</v>
          </cell>
        </row>
        <row r="654">
          <cell r="A654">
            <v>2436080101</v>
          </cell>
          <cell r="B654" t="str">
            <v>POR COMPRAS DEL 3.5%</v>
          </cell>
          <cell r="C654">
            <v>0</v>
          </cell>
          <cell r="D654">
            <v>0</v>
          </cell>
          <cell r="E654">
            <v>864518</v>
          </cell>
          <cell r="F654">
            <v>-864518</v>
          </cell>
          <cell r="H654">
            <v>2436150103</v>
          </cell>
          <cell r="I654" t="str">
            <v>SALARIOS Y PAGOS LABORALES</v>
          </cell>
          <cell r="J654">
            <v>-78317000</v>
          </cell>
          <cell r="K654">
            <v>78317000</v>
          </cell>
          <cell r="L654">
            <v>154104800</v>
          </cell>
          <cell r="M654">
            <v>-154104800</v>
          </cell>
        </row>
        <row r="655">
          <cell r="A655">
            <v>2436080102</v>
          </cell>
          <cell r="B655" t="str">
            <v>POR COMPRAS DE COMBUSTIBLES</v>
          </cell>
          <cell r="C655">
            <v>-1487</v>
          </cell>
          <cell r="D655">
            <v>1487</v>
          </cell>
          <cell r="E655">
            <v>8287</v>
          </cell>
          <cell r="F655">
            <v>-8287</v>
          </cell>
          <cell r="H655">
            <v>243625</v>
          </cell>
          <cell r="I655" t="str">
            <v>IMPUESTO A LAS VENTAS RETENIDO</v>
          </cell>
          <cell r="J655">
            <v>-57229473</v>
          </cell>
          <cell r="K655">
            <v>66997343</v>
          </cell>
          <cell r="L655">
            <v>106654612</v>
          </cell>
          <cell r="M655">
            <v>-96886742</v>
          </cell>
        </row>
        <row r="656">
          <cell r="A656">
            <v>2436080104</v>
          </cell>
          <cell r="B656" t="str">
            <v>POR COMPRAS DEL 2.5%</v>
          </cell>
          <cell r="C656">
            <v>-121540963</v>
          </cell>
          <cell r="D656">
            <v>124002384</v>
          </cell>
          <cell r="E656">
            <v>135651521</v>
          </cell>
          <cell r="F656">
            <v>-133190100</v>
          </cell>
          <cell r="H656">
            <v>24362502</v>
          </cell>
          <cell r="I656" t="str">
            <v>IMPUESTO A LAS VENTAS RETENIDO</v>
          </cell>
          <cell r="J656">
            <v>-57229473</v>
          </cell>
          <cell r="K656">
            <v>66997343</v>
          </cell>
          <cell r="L656">
            <v>106654612</v>
          </cell>
          <cell r="M656">
            <v>-96886742</v>
          </cell>
        </row>
        <row r="657">
          <cell r="A657">
            <v>243615</v>
          </cell>
          <cell r="B657" t="str">
            <v>RENTAS DE TRABAJO</v>
          </cell>
          <cell r="C657">
            <v>-335005049</v>
          </cell>
          <cell r="D657">
            <v>338070749</v>
          </cell>
          <cell r="E657">
            <v>349830546</v>
          </cell>
          <cell r="F657">
            <v>-346764846</v>
          </cell>
          <cell r="H657">
            <v>2436250202</v>
          </cell>
          <cell r="I657" t="str">
            <v>RETENCION DE IVA DEL 19% - 15%</v>
          </cell>
          <cell r="J657">
            <v>-57229473</v>
          </cell>
          <cell r="K657">
            <v>66997343</v>
          </cell>
          <cell r="L657">
            <v>106654612</v>
          </cell>
          <cell r="M657">
            <v>-96886742</v>
          </cell>
        </row>
        <row r="658">
          <cell r="A658">
            <v>24361501</v>
          </cell>
          <cell r="B658" t="str">
            <v>RENTAS DE TRABAJO</v>
          </cell>
          <cell r="C658">
            <v>-335005049</v>
          </cell>
          <cell r="D658">
            <v>338070749</v>
          </cell>
          <cell r="E658">
            <v>349830546</v>
          </cell>
          <cell r="F658">
            <v>-346764846</v>
          </cell>
          <cell r="H658">
            <v>243626</v>
          </cell>
          <cell r="I658" t="str">
            <v>CONTRATOS DE CONSTRUCCION</v>
          </cell>
          <cell r="J658">
            <v>-12436794</v>
          </cell>
          <cell r="K658">
            <v>12864658</v>
          </cell>
          <cell r="L658">
            <v>13622740</v>
          </cell>
          <cell r="M658">
            <v>-13194876</v>
          </cell>
        </row>
        <row r="659">
          <cell r="A659">
            <v>2436150102</v>
          </cell>
          <cell r="B659" t="str">
            <v>ART.383 RETE. A EMPLEADOS ET-PRESTA</v>
          </cell>
          <cell r="C659">
            <v>-199094049</v>
          </cell>
          <cell r="D659">
            <v>202159749</v>
          </cell>
          <cell r="E659">
            <v>266655089</v>
          </cell>
          <cell r="F659">
            <v>-263589389</v>
          </cell>
          <cell r="H659">
            <v>24362601</v>
          </cell>
          <cell r="I659" t="str">
            <v>CONTRATOS DE CONSTRUCCION</v>
          </cell>
          <cell r="J659">
            <v>-12436794</v>
          </cell>
          <cell r="K659">
            <v>12864658</v>
          </cell>
          <cell r="L659">
            <v>13622740</v>
          </cell>
          <cell r="M659">
            <v>-13194876</v>
          </cell>
        </row>
        <row r="660">
          <cell r="A660">
            <v>2436150103</v>
          </cell>
          <cell r="B660" t="str">
            <v>SALARIOS Y PAGOS LABORALES</v>
          </cell>
          <cell r="C660">
            <v>-135911000</v>
          </cell>
          <cell r="D660">
            <v>135911000</v>
          </cell>
          <cell r="E660">
            <v>83175457</v>
          </cell>
          <cell r="F660">
            <v>-83175457</v>
          </cell>
          <cell r="H660">
            <v>2436260101</v>
          </cell>
          <cell r="I660" t="str">
            <v>RETENCION EN LA FUENTE SERVICIOS CO</v>
          </cell>
          <cell r="J660">
            <v>-12436794</v>
          </cell>
          <cell r="K660">
            <v>12864658</v>
          </cell>
          <cell r="L660">
            <v>13622740</v>
          </cell>
          <cell r="M660">
            <v>-13194876</v>
          </cell>
        </row>
        <row r="661">
          <cell r="A661">
            <v>243625</v>
          </cell>
          <cell r="B661" t="str">
            <v>IMPUESTO A LAS VENTAS RETENIDO</v>
          </cell>
          <cell r="C661">
            <v>-54472039</v>
          </cell>
          <cell r="D661">
            <v>62957893</v>
          </cell>
          <cell r="E661">
            <v>121386626</v>
          </cell>
          <cell r="F661">
            <v>-112900772</v>
          </cell>
          <cell r="H661">
            <v>243627</v>
          </cell>
          <cell r="I661" t="str">
            <v>RETENCION DE IMPUESTO DE INDUSTRIA</v>
          </cell>
          <cell r="J661">
            <v>-18308919</v>
          </cell>
          <cell r="K661">
            <v>1268987</v>
          </cell>
          <cell r="L661">
            <v>20959953</v>
          </cell>
          <cell r="M661">
            <v>-37999885</v>
          </cell>
        </row>
        <row r="662">
          <cell r="A662">
            <v>24362502</v>
          </cell>
          <cell r="B662" t="str">
            <v>IMPUESTO A LAS VENTAS RETENIDO</v>
          </cell>
          <cell r="C662">
            <v>-54472039</v>
          </cell>
          <cell r="D662">
            <v>62957893</v>
          </cell>
          <cell r="E662">
            <v>121386626</v>
          </cell>
          <cell r="F662">
            <v>-112900772</v>
          </cell>
          <cell r="H662">
            <v>24362702</v>
          </cell>
          <cell r="I662" t="str">
            <v>RETENCION 0.5% VTA MAT.CONSTRUCC.</v>
          </cell>
          <cell r="J662">
            <v>-23118</v>
          </cell>
          <cell r="K662">
            <v>23118</v>
          </cell>
          <cell r="L662">
            <v>0</v>
          </cell>
          <cell r="M662">
            <v>0</v>
          </cell>
        </row>
        <row r="663">
          <cell r="A663">
            <v>2436250202</v>
          </cell>
          <cell r="B663" t="str">
            <v>RETENCION DE IVA DEL 19% - 15%</v>
          </cell>
          <cell r="C663">
            <v>-54472039</v>
          </cell>
          <cell r="D663">
            <v>62957893</v>
          </cell>
          <cell r="E663">
            <v>121386626</v>
          </cell>
          <cell r="F663">
            <v>-112900772</v>
          </cell>
          <cell r="H663">
            <v>2436270204</v>
          </cell>
          <cell r="I663" t="str">
            <v>0.5% VTA MAT. CONSTRUCC., MEDICAMEN</v>
          </cell>
          <cell r="J663">
            <v>-23118</v>
          </cell>
          <cell r="K663">
            <v>23118</v>
          </cell>
          <cell r="L663">
            <v>0</v>
          </cell>
          <cell r="M663">
            <v>0</v>
          </cell>
        </row>
        <row r="664">
          <cell r="A664">
            <v>243627</v>
          </cell>
          <cell r="B664" t="str">
            <v>RETENCION DE IMPUESTO DE INDUSTRIA</v>
          </cell>
          <cell r="C664">
            <v>-16520099</v>
          </cell>
          <cell r="D664">
            <v>2141239</v>
          </cell>
          <cell r="E664">
            <v>21809252</v>
          </cell>
          <cell r="F664">
            <v>-36188112</v>
          </cell>
          <cell r="H664">
            <v>24362706</v>
          </cell>
          <cell r="I664" t="str">
            <v>RETENCION DE IMPUESTO DE INDUSTRIA</v>
          </cell>
          <cell r="J664">
            <v>-18285801</v>
          </cell>
          <cell r="K664">
            <v>1245869</v>
          </cell>
          <cell r="L664">
            <v>20959953</v>
          </cell>
          <cell r="M664">
            <v>-37999885</v>
          </cell>
        </row>
        <row r="665">
          <cell r="A665">
            <v>24362706</v>
          </cell>
          <cell r="B665" t="str">
            <v>RETENCION DE IMPUESTO DE INDUSTRIA</v>
          </cell>
          <cell r="C665">
            <v>-16520099</v>
          </cell>
          <cell r="D665">
            <v>2141239</v>
          </cell>
          <cell r="E665">
            <v>21809252</v>
          </cell>
          <cell r="F665">
            <v>-36188112</v>
          </cell>
          <cell r="H665">
            <v>2436270601</v>
          </cell>
          <cell r="I665" t="str">
            <v>0.2% - ACUERDO 064/2012</v>
          </cell>
          <cell r="J665">
            <v>-207610774</v>
          </cell>
          <cell r="K665">
            <v>1245869</v>
          </cell>
          <cell r="L665">
            <v>20959953</v>
          </cell>
          <cell r="M665">
            <v>-227324858</v>
          </cell>
        </row>
        <row r="666">
          <cell r="A666">
            <v>2436270601</v>
          </cell>
          <cell r="B666" t="str">
            <v>0.2% - ACUERDO 064/2012</v>
          </cell>
          <cell r="C666">
            <v>-342502202</v>
          </cell>
          <cell r="D666">
            <v>2141239</v>
          </cell>
          <cell r="E666">
            <v>21809252</v>
          </cell>
          <cell r="F666">
            <v>-362170215</v>
          </cell>
          <cell r="H666">
            <v>2436270699</v>
          </cell>
          <cell r="I666" t="str">
            <v>RETEICA ACUERDO 064 DE 2012</v>
          </cell>
          <cell r="J666">
            <v>189324973</v>
          </cell>
          <cell r="K666">
            <v>0</v>
          </cell>
          <cell r="L666">
            <v>0</v>
          </cell>
          <cell r="M666">
            <v>189324973</v>
          </cell>
        </row>
        <row r="667">
          <cell r="A667">
            <v>2436270699</v>
          </cell>
          <cell r="B667" t="str">
            <v>RETEICA ACUERDO 064 DE 2012</v>
          </cell>
          <cell r="C667">
            <v>325982103</v>
          </cell>
          <cell r="D667">
            <v>0</v>
          </cell>
          <cell r="E667">
            <v>0</v>
          </cell>
          <cell r="F667">
            <v>325982103</v>
          </cell>
          <cell r="H667">
            <v>243699</v>
          </cell>
          <cell r="I667" t="str">
            <v>DEDUCCIÓN DE IMPUESTOS</v>
          </cell>
          <cell r="J667">
            <v>0</v>
          </cell>
          <cell r="K667">
            <v>539772000</v>
          </cell>
          <cell r="L667">
            <v>539772000</v>
          </cell>
          <cell r="M667">
            <v>0</v>
          </cell>
        </row>
        <row r="668">
          <cell r="A668">
            <v>243699</v>
          </cell>
          <cell r="B668" t="str">
            <v>DEDUCCIÓN DE IMPUESTOS</v>
          </cell>
          <cell r="C668">
            <v>0</v>
          </cell>
          <cell r="D668">
            <v>641187000</v>
          </cell>
          <cell r="E668">
            <v>641187000</v>
          </cell>
          <cell r="F668">
            <v>0</v>
          </cell>
          <cell r="H668">
            <v>24369901</v>
          </cell>
          <cell r="I668" t="str">
            <v>DEDUCCIÓN DE IMPUESTOS</v>
          </cell>
          <cell r="J668">
            <v>0</v>
          </cell>
          <cell r="K668">
            <v>539772000</v>
          </cell>
          <cell r="L668">
            <v>539772000</v>
          </cell>
          <cell r="M668">
            <v>0</v>
          </cell>
        </row>
        <row r="669">
          <cell r="A669">
            <v>24369901</v>
          </cell>
          <cell r="B669" t="str">
            <v>DEDUCCIÓN DE IMPUESTOS</v>
          </cell>
          <cell r="C669">
            <v>0</v>
          </cell>
          <cell r="D669">
            <v>641187000</v>
          </cell>
          <cell r="E669">
            <v>641187000</v>
          </cell>
          <cell r="F669">
            <v>0</v>
          </cell>
          <cell r="H669">
            <v>2436990101</v>
          </cell>
          <cell r="I669" t="str">
            <v>TRASLADO MENSUAL DE SALDOS</v>
          </cell>
          <cell r="J669">
            <v>0</v>
          </cell>
          <cell r="K669">
            <v>539772000</v>
          </cell>
          <cell r="L669">
            <v>539772000</v>
          </cell>
          <cell r="M669">
            <v>0</v>
          </cell>
        </row>
        <row r="670">
          <cell r="A670">
            <v>2436990101</v>
          </cell>
          <cell r="B670" t="str">
            <v>TRASLADO MENSUAL DE SALDOS</v>
          </cell>
          <cell r="C670">
            <v>0</v>
          </cell>
          <cell r="D670">
            <v>641187000</v>
          </cell>
          <cell r="E670">
            <v>641187000</v>
          </cell>
          <cell r="F670">
            <v>0</v>
          </cell>
          <cell r="H670">
            <v>2440</v>
          </cell>
          <cell r="I670" t="str">
            <v>IMPUESTOS, CONTRIBUCIONES Y TASAS</v>
          </cell>
          <cell r="J670">
            <v>-5974055</v>
          </cell>
          <cell r="K670">
            <v>70188423</v>
          </cell>
          <cell r="L670">
            <v>70188000</v>
          </cell>
          <cell r="M670">
            <v>-5973632</v>
          </cell>
        </row>
        <row r="671">
          <cell r="A671">
            <v>2440</v>
          </cell>
          <cell r="B671" t="str">
            <v>IMPUESTOS, CONTRIBUCIONES Y TASAS</v>
          </cell>
          <cell r="C671">
            <v>-5973632</v>
          </cell>
          <cell r="D671">
            <v>8697422</v>
          </cell>
          <cell r="E671">
            <v>8697422</v>
          </cell>
          <cell r="F671">
            <v>-5973632</v>
          </cell>
          <cell r="H671">
            <v>244003</v>
          </cell>
          <cell r="I671" t="str">
            <v>IMPUESTO PREDIAL UNIFICADO</v>
          </cell>
          <cell r="J671">
            <v>-423</v>
          </cell>
          <cell r="K671">
            <v>70188423</v>
          </cell>
          <cell r="L671">
            <v>70188000</v>
          </cell>
          <cell r="M671">
            <v>0</v>
          </cell>
        </row>
        <row r="672">
          <cell r="A672">
            <v>244003</v>
          </cell>
          <cell r="B672" t="str">
            <v>IMPUESTO PREDIAL UNIFICADO</v>
          </cell>
          <cell r="C672">
            <v>0</v>
          </cell>
          <cell r="D672">
            <v>7980161</v>
          </cell>
          <cell r="E672">
            <v>7980161</v>
          </cell>
          <cell r="F672">
            <v>0</v>
          </cell>
          <cell r="H672">
            <v>24400301</v>
          </cell>
          <cell r="I672" t="str">
            <v>IMPUESTO PREDIAL UNIFICADO</v>
          </cell>
          <cell r="J672">
            <v>-423</v>
          </cell>
          <cell r="K672">
            <v>70188423</v>
          </cell>
          <cell r="L672">
            <v>70188000</v>
          </cell>
          <cell r="M672">
            <v>0</v>
          </cell>
        </row>
        <row r="673">
          <cell r="A673">
            <v>24400301</v>
          </cell>
          <cell r="B673" t="str">
            <v>IMPUESTO PREDIAL UNIFICADO</v>
          </cell>
          <cell r="C673">
            <v>0</v>
          </cell>
          <cell r="D673">
            <v>7980161</v>
          </cell>
          <cell r="E673">
            <v>7980161</v>
          </cell>
          <cell r="F673">
            <v>0</v>
          </cell>
          <cell r="H673">
            <v>2440030101</v>
          </cell>
          <cell r="I673" t="str">
            <v>IMPUESTO PREDIAL UNIFICADO</v>
          </cell>
          <cell r="J673">
            <v>-423</v>
          </cell>
          <cell r="K673">
            <v>70188423</v>
          </cell>
          <cell r="L673">
            <v>70188000</v>
          </cell>
          <cell r="M673">
            <v>0</v>
          </cell>
        </row>
        <row r="674">
          <cell r="A674">
            <v>2440030101</v>
          </cell>
          <cell r="B674" t="str">
            <v>IMPUESTO PREDIAL UNIFICADO</v>
          </cell>
          <cell r="C674">
            <v>0</v>
          </cell>
          <cell r="D674">
            <v>7980161</v>
          </cell>
          <cell r="E674">
            <v>7980161</v>
          </cell>
          <cell r="F674">
            <v>0</v>
          </cell>
          <cell r="H674">
            <v>244014</v>
          </cell>
          <cell r="I674" t="str">
            <v>CUOTA DE FISCALIZACION Y AUDITAJE</v>
          </cell>
          <cell r="J674">
            <v>-5973632</v>
          </cell>
          <cell r="K674">
            <v>0</v>
          </cell>
          <cell r="L674">
            <v>0</v>
          </cell>
          <cell r="M674">
            <v>-5973632</v>
          </cell>
        </row>
        <row r="675">
          <cell r="A675">
            <v>244014</v>
          </cell>
          <cell r="B675" t="str">
            <v>CUOTA DE FISCALIZACION Y AUDITAJE</v>
          </cell>
          <cell r="C675">
            <v>-5973632</v>
          </cell>
          <cell r="D675">
            <v>717261</v>
          </cell>
          <cell r="E675">
            <v>717261</v>
          </cell>
          <cell r="F675">
            <v>-5973632</v>
          </cell>
          <cell r="H675">
            <v>24401401</v>
          </cell>
          <cell r="I675" t="str">
            <v>CUOTA DE FISCALIZACION Y AUDITAJE</v>
          </cell>
          <cell r="J675">
            <v>-5973632</v>
          </cell>
          <cell r="K675">
            <v>0</v>
          </cell>
          <cell r="L675">
            <v>0</v>
          </cell>
          <cell r="M675">
            <v>-5973632</v>
          </cell>
        </row>
        <row r="676">
          <cell r="A676">
            <v>24401401</v>
          </cell>
          <cell r="B676" t="str">
            <v>CUOTA DE FISCALIZACION Y AUDITAJE</v>
          </cell>
          <cell r="C676">
            <v>-5973632</v>
          </cell>
          <cell r="D676">
            <v>717261</v>
          </cell>
          <cell r="E676">
            <v>717261</v>
          </cell>
          <cell r="F676">
            <v>-5973632</v>
          </cell>
          <cell r="H676">
            <v>2440140101</v>
          </cell>
          <cell r="I676" t="str">
            <v>CUOTA DE FISCALIZACION Y AUDITAJE</v>
          </cell>
          <cell r="J676">
            <v>-5973632</v>
          </cell>
          <cell r="K676">
            <v>0</v>
          </cell>
          <cell r="L676">
            <v>0</v>
          </cell>
          <cell r="M676">
            <v>-5973632</v>
          </cell>
        </row>
        <row r="677">
          <cell r="A677">
            <v>2440140101</v>
          </cell>
          <cell r="B677" t="str">
            <v>CUOTA DE FISCALIZACION Y AUDITAJE</v>
          </cell>
          <cell r="C677">
            <v>-5973632</v>
          </cell>
          <cell r="D677">
            <v>717261</v>
          </cell>
          <cell r="E677">
            <v>717261</v>
          </cell>
          <cell r="F677">
            <v>-5973632</v>
          </cell>
          <cell r="H677">
            <v>2445</v>
          </cell>
          <cell r="I677" t="str">
            <v>IMPUESTO AL VALOR AGREGADO - IVA</v>
          </cell>
          <cell r="J677">
            <v>-16352935</v>
          </cell>
          <cell r="K677">
            <v>1235472</v>
          </cell>
          <cell r="L677">
            <v>17444635</v>
          </cell>
          <cell r="M677">
            <v>-32562098</v>
          </cell>
        </row>
        <row r="678">
          <cell r="A678">
            <v>2445</v>
          </cell>
          <cell r="B678" t="str">
            <v>IMPUESTO AL VALOR AGREGADO - IVA</v>
          </cell>
          <cell r="C678">
            <v>-7879246</v>
          </cell>
          <cell r="D678">
            <v>0</v>
          </cell>
          <cell r="E678">
            <v>13696901</v>
          </cell>
          <cell r="F678">
            <v>-21576147</v>
          </cell>
          <cell r="H678">
            <v>244502</v>
          </cell>
          <cell r="I678" t="str">
            <v>VENTA DE SERVICIOS</v>
          </cell>
          <cell r="J678">
            <v>-16352935</v>
          </cell>
          <cell r="K678">
            <v>1235472</v>
          </cell>
          <cell r="L678">
            <v>17444635</v>
          </cell>
          <cell r="M678">
            <v>-32562098</v>
          </cell>
        </row>
        <row r="679">
          <cell r="A679">
            <v>244502</v>
          </cell>
          <cell r="B679" t="str">
            <v>VENTA DE SERVICIOS</v>
          </cell>
          <cell r="C679">
            <v>-7879246</v>
          </cell>
          <cell r="D679">
            <v>0</v>
          </cell>
          <cell r="E679">
            <v>13696901</v>
          </cell>
          <cell r="F679">
            <v>-21576147</v>
          </cell>
          <cell r="H679">
            <v>24450201</v>
          </cell>
          <cell r="I679" t="str">
            <v>VENTA DE SERVICIOS</v>
          </cell>
          <cell r="J679">
            <v>615879959</v>
          </cell>
          <cell r="K679">
            <v>0</v>
          </cell>
          <cell r="L679">
            <v>0</v>
          </cell>
          <cell r="M679">
            <v>615879959</v>
          </cell>
        </row>
        <row r="680">
          <cell r="A680">
            <v>24450201</v>
          </cell>
          <cell r="B680" t="str">
            <v>VENTA DE SERVICIOS</v>
          </cell>
          <cell r="C680">
            <v>779296193</v>
          </cell>
          <cell r="D680">
            <v>0</v>
          </cell>
          <cell r="E680">
            <v>0</v>
          </cell>
          <cell r="F680">
            <v>779296193</v>
          </cell>
          <cell r="H680">
            <v>2445020101</v>
          </cell>
          <cell r="I680" t="str">
            <v>IVA 16% RESTAURANTE</v>
          </cell>
          <cell r="J680">
            <v>-128306010</v>
          </cell>
          <cell r="K680">
            <v>0</v>
          </cell>
          <cell r="L680">
            <v>0</v>
          </cell>
          <cell r="M680">
            <v>-128306010</v>
          </cell>
        </row>
        <row r="681">
          <cell r="A681">
            <v>2445020101</v>
          </cell>
          <cell r="B681" t="str">
            <v>IVA 16% RESTAURANTE</v>
          </cell>
          <cell r="C681">
            <v>-128306010</v>
          </cell>
          <cell r="D681">
            <v>0</v>
          </cell>
          <cell r="E681">
            <v>0</v>
          </cell>
          <cell r="F681">
            <v>-128306010</v>
          </cell>
          <cell r="H681">
            <v>2445020102</v>
          </cell>
          <cell r="I681" t="str">
            <v>IVA 10% ARRENDAMIENTOS</v>
          </cell>
          <cell r="J681">
            <v>-496263408</v>
          </cell>
          <cell r="K681">
            <v>0</v>
          </cell>
          <cell r="L681">
            <v>0</v>
          </cell>
          <cell r="M681">
            <v>-496263408</v>
          </cell>
        </row>
        <row r="682">
          <cell r="A682">
            <v>2445020102</v>
          </cell>
          <cell r="B682" t="str">
            <v>IVA 10% ARRENDAMIENTOS</v>
          </cell>
          <cell r="C682">
            <v>-496263408</v>
          </cell>
          <cell r="D682">
            <v>0</v>
          </cell>
          <cell r="E682">
            <v>0</v>
          </cell>
          <cell r="F682">
            <v>-496263408</v>
          </cell>
          <cell r="H682">
            <v>2445020103</v>
          </cell>
          <cell r="I682" t="str">
            <v>IVA 10% AUDITORIO SALUD</v>
          </cell>
          <cell r="J682">
            <v>-43811287</v>
          </cell>
          <cell r="K682">
            <v>0</v>
          </cell>
          <cell r="L682">
            <v>0</v>
          </cell>
          <cell r="M682">
            <v>-43811287</v>
          </cell>
        </row>
        <row r="683">
          <cell r="A683">
            <v>2445020103</v>
          </cell>
          <cell r="B683" t="str">
            <v>IVA 10% AUDITORIO SALUD</v>
          </cell>
          <cell r="C683">
            <v>-43811287</v>
          </cell>
          <cell r="D683">
            <v>0</v>
          </cell>
          <cell r="E683">
            <v>0</v>
          </cell>
          <cell r="F683">
            <v>-43811287</v>
          </cell>
          <cell r="H683">
            <v>2445020104</v>
          </cell>
          <cell r="I683" t="str">
            <v>IVA 16% RESIDUOS SOLIDOS-RECICLAJE</v>
          </cell>
          <cell r="J683">
            <v>-18968391</v>
          </cell>
          <cell r="K683">
            <v>0</v>
          </cell>
          <cell r="L683">
            <v>0</v>
          </cell>
          <cell r="M683">
            <v>-18968391</v>
          </cell>
        </row>
        <row r="684">
          <cell r="A684">
            <v>2445020104</v>
          </cell>
          <cell r="B684" t="str">
            <v>IVA 16% RESIDUOS SOLIDOS-RECICLAJE</v>
          </cell>
          <cell r="C684">
            <v>-18968391</v>
          </cell>
          <cell r="D684">
            <v>0</v>
          </cell>
          <cell r="E684">
            <v>0</v>
          </cell>
          <cell r="F684">
            <v>-18968391</v>
          </cell>
          <cell r="H684">
            <v>2445020105</v>
          </cell>
          <cell r="I684" t="str">
            <v>IVA 16% LAVANDERIA TERCEROS</v>
          </cell>
          <cell r="J684">
            <v>-12693769</v>
          </cell>
          <cell r="K684">
            <v>0</v>
          </cell>
          <cell r="L684">
            <v>0</v>
          </cell>
          <cell r="M684">
            <v>-12693769</v>
          </cell>
        </row>
        <row r="685">
          <cell r="A685">
            <v>2445020105</v>
          </cell>
          <cell r="B685" t="str">
            <v>IVA 16% LAVANDERIA TERCEROS</v>
          </cell>
          <cell r="C685">
            <v>-12693769</v>
          </cell>
          <cell r="D685">
            <v>0</v>
          </cell>
          <cell r="E685">
            <v>0</v>
          </cell>
          <cell r="F685">
            <v>-12693769</v>
          </cell>
          <cell r="H685">
            <v>2445020106</v>
          </cell>
          <cell r="I685" t="str">
            <v>IVA 16% ESTERILIZACION TERCERO</v>
          </cell>
          <cell r="J685">
            <v>-29789536</v>
          </cell>
          <cell r="K685">
            <v>0</v>
          </cell>
          <cell r="L685">
            <v>0</v>
          </cell>
          <cell r="M685">
            <v>-29789536</v>
          </cell>
        </row>
        <row r="686">
          <cell r="A686">
            <v>2445020106</v>
          </cell>
          <cell r="B686" t="str">
            <v>IVA 16% ESTERILIZACION TERCERO</v>
          </cell>
          <cell r="C686">
            <v>-29789536</v>
          </cell>
          <cell r="D686">
            <v>0</v>
          </cell>
          <cell r="E686">
            <v>0</v>
          </cell>
          <cell r="F686">
            <v>-29789536</v>
          </cell>
          <cell r="H686">
            <v>2445020107</v>
          </cell>
          <cell r="I686" t="str">
            <v>IVA 16% FOTOCOPIAS Y FAX</v>
          </cell>
          <cell r="J686">
            <v>-3897018</v>
          </cell>
          <cell r="K686">
            <v>0</v>
          </cell>
          <cell r="L686">
            <v>0</v>
          </cell>
          <cell r="M686">
            <v>-3897018</v>
          </cell>
        </row>
        <row r="687">
          <cell r="A687">
            <v>2445020107</v>
          </cell>
          <cell r="B687" t="str">
            <v>IVA 16% FOTOCOPIAS Y FAX</v>
          </cell>
          <cell r="C687">
            <v>-3897018</v>
          </cell>
          <cell r="D687">
            <v>0</v>
          </cell>
          <cell r="E687">
            <v>0</v>
          </cell>
          <cell r="F687">
            <v>-3897018</v>
          </cell>
          <cell r="H687">
            <v>2445020108</v>
          </cell>
          <cell r="I687" t="str">
            <v>IVA 16% PUBLICIDAD AUDITORIO</v>
          </cell>
          <cell r="J687">
            <v>-832</v>
          </cell>
          <cell r="K687">
            <v>0</v>
          </cell>
          <cell r="L687">
            <v>0</v>
          </cell>
          <cell r="M687">
            <v>-832</v>
          </cell>
        </row>
        <row r="688">
          <cell r="A688">
            <v>2445020108</v>
          </cell>
          <cell r="B688" t="str">
            <v>IVA 16% PUBLICIDAD AUDITORIO</v>
          </cell>
          <cell r="C688">
            <v>-832</v>
          </cell>
          <cell r="D688">
            <v>0</v>
          </cell>
          <cell r="E688">
            <v>0</v>
          </cell>
          <cell r="F688">
            <v>-832</v>
          </cell>
          <cell r="H688">
            <v>2445020109</v>
          </cell>
          <cell r="I688" t="str">
            <v>IVA 16% EVENTOS Y CAPACITACION</v>
          </cell>
          <cell r="J688">
            <v>-25918133</v>
          </cell>
          <cell r="K688">
            <v>0</v>
          </cell>
          <cell r="L688">
            <v>0</v>
          </cell>
          <cell r="M688">
            <v>-25918133</v>
          </cell>
        </row>
        <row r="689">
          <cell r="A689">
            <v>2445020109</v>
          </cell>
          <cell r="B689" t="str">
            <v>IVA 16% EVENTOS Y CAPACITACION</v>
          </cell>
          <cell r="C689">
            <v>-25918133</v>
          </cell>
          <cell r="D689">
            <v>0</v>
          </cell>
          <cell r="E689">
            <v>0</v>
          </cell>
          <cell r="F689">
            <v>-25918133</v>
          </cell>
          <cell r="H689">
            <v>2445020110</v>
          </cell>
          <cell r="I689" t="str">
            <v>IVA 16% FARMACIA VENTAS POR VENTANI</v>
          </cell>
          <cell r="J689">
            <v>-10107574</v>
          </cell>
          <cell r="K689">
            <v>0</v>
          </cell>
          <cell r="L689">
            <v>0</v>
          </cell>
          <cell r="M689">
            <v>-10107574</v>
          </cell>
        </row>
        <row r="690">
          <cell r="A690">
            <v>2445020110</v>
          </cell>
          <cell r="B690" t="str">
            <v>IVA 16% FARMACIA VENTAS POR VENTANI</v>
          </cell>
          <cell r="C690">
            <v>-10107574</v>
          </cell>
          <cell r="D690">
            <v>0</v>
          </cell>
          <cell r="E690">
            <v>0</v>
          </cell>
          <cell r="F690">
            <v>-10107574</v>
          </cell>
          <cell r="H690">
            <v>2445020111</v>
          </cell>
          <cell r="I690" t="str">
            <v>IVA 16% COMISION SOBRE CONVENIOS</v>
          </cell>
          <cell r="J690">
            <v>-187443320</v>
          </cell>
          <cell r="K690">
            <v>0</v>
          </cell>
          <cell r="L690">
            <v>0</v>
          </cell>
          <cell r="M690">
            <v>-187443320</v>
          </cell>
        </row>
        <row r="691">
          <cell r="A691">
            <v>2445020111</v>
          </cell>
          <cell r="B691" t="str">
            <v>IVA 16% COMISION SOBRE CONVENIOS</v>
          </cell>
          <cell r="C691">
            <v>-187443320</v>
          </cell>
          <cell r="D691">
            <v>0</v>
          </cell>
          <cell r="E691">
            <v>0</v>
          </cell>
          <cell r="F691">
            <v>-187443320</v>
          </cell>
          <cell r="H691">
            <v>2445020113</v>
          </cell>
          <cell r="I691" t="str">
            <v>IVA 16% ARRENDAMIENTOS</v>
          </cell>
          <cell r="J691">
            <v>-992026348</v>
          </cell>
          <cell r="K691">
            <v>0</v>
          </cell>
          <cell r="L691">
            <v>0</v>
          </cell>
          <cell r="M691">
            <v>-992026348</v>
          </cell>
        </row>
        <row r="692">
          <cell r="A692">
            <v>2445020113</v>
          </cell>
          <cell r="B692" t="str">
            <v>IVA 16% ARRENDAMIENTOS</v>
          </cell>
          <cell r="C692">
            <v>-992026348</v>
          </cell>
          <cell r="D692">
            <v>0</v>
          </cell>
          <cell r="E692">
            <v>0</v>
          </cell>
          <cell r="F692">
            <v>-992026348</v>
          </cell>
          <cell r="H692">
            <v>2445020114</v>
          </cell>
          <cell r="I692" t="str">
            <v>IVA 16% AUDITORIO ARRENADAMIENTO</v>
          </cell>
          <cell r="J692">
            <v>-92539575</v>
          </cell>
          <cell r="K692">
            <v>0</v>
          </cell>
          <cell r="L692">
            <v>0</v>
          </cell>
          <cell r="M692">
            <v>-92539575</v>
          </cell>
        </row>
        <row r="693">
          <cell r="A693">
            <v>2445020114</v>
          </cell>
          <cell r="B693" t="str">
            <v>IVA 16% AUDITORIO ARRENADAMIENTO</v>
          </cell>
          <cell r="C693">
            <v>-92539575</v>
          </cell>
          <cell r="D693">
            <v>0</v>
          </cell>
          <cell r="E693">
            <v>0</v>
          </cell>
          <cell r="F693">
            <v>-92539575</v>
          </cell>
          <cell r="H693">
            <v>2445020115</v>
          </cell>
          <cell r="I693" t="str">
            <v>IVA 16% COMISION PROGRAMA PROTECCIO</v>
          </cell>
          <cell r="J693">
            <v>-58434521</v>
          </cell>
          <cell r="K693">
            <v>0</v>
          </cell>
          <cell r="L693">
            <v>0</v>
          </cell>
          <cell r="M693">
            <v>-58434521</v>
          </cell>
        </row>
        <row r="694">
          <cell r="A694">
            <v>2445020115</v>
          </cell>
          <cell r="B694" t="str">
            <v>IVA 16% COMISION PROGRAMA PROTECCIO</v>
          </cell>
          <cell r="C694">
            <v>-58434521</v>
          </cell>
          <cell r="D694">
            <v>0</v>
          </cell>
          <cell r="E694">
            <v>0</v>
          </cell>
          <cell r="F694">
            <v>-58434521</v>
          </cell>
          <cell r="H694">
            <v>2445020116</v>
          </cell>
          <cell r="I694" t="str">
            <v>IVA 16% CONVENIOS DE INVESTIGACION</v>
          </cell>
          <cell r="J694">
            <v>-16916416</v>
          </cell>
          <cell r="K694">
            <v>0</v>
          </cell>
          <cell r="L694">
            <v>0</v>
          </cell>
          <cell r="M694">
            <v>-16916416</v>
          </cell>
        </row>
        <row r="695">
          <cell r="A695">
            <v>2445020116</v>
          </cell>
          <cell r="B695" t="str">
            <v>IVA 16% CONVENIOS DE INVESTIGACION</v>
          </cell>
          <cell r="C695">
            <v>-16916416</v>
          </cell>
          <cell r="D695">
            <v>0</v>
          </cell>
          <cell r="E695">
            <v>0</v>
          </cell>
          <cell r="F695">
            <v>-16916416</v>
          </cell>
          <cell r="H695">
            <v>2445020117</v>
          </cell>
          <cell r="I695" t="str">
            <v>IVA 16% HONORARIOS POR INVESTIGACIO</v>
          </cell>
          <cell r="J695">
            <v>-5995910</v>
          </cell>
          <cell r="K695">
            <v>0</v>
          </cell>
          <cell r="L695">
            <v>0</v>
          </cell>
          <cell r="M695">
            <v>-5995910</v>
          </cell>
        </row>
        <row r="696">
          <cell r="A696">
            <v>2445020117</v>
          </cell>
          <cell r="B696" t="str">
            <v>IVA 16% HONORARIOS POR INVESTIGACIO</v>
          </cell>
          <cell r="C696">
            <v>-5995910</v>
          </cell>
          <cell r="D696">
            <v>0</v>
          </cell>
          <cell r="E696">
            <v>0</v>
          </cell>
          <cell r="F696">
            <v>-5995910</v>
          </cell>
          <cell r="H696">
            <v>2445020199</v>
          </cell>
          <cell r="I696" t="str">
            <v>IVA GENERADO POR PAGAR</v>
          </cell>
          <cell r="J696">
            <v>2738992007</v>
          </cell>
          <cell r="K696">
            <v>0</v>
          </cell>
          <cell r="L696">
            <v>0</v>
          </cell>
          <cell r="M696">
            <v>2738992007</v>
          </cell>
        </row>
        <row r="697">
          <cell r="A697">
            <v>2445020199</v>
          </cell>
          <cell r="B697" t="str">
            <v>IVA GENERADO POR PAGAR</v>
          </cell>
          <cell r="C697">
            <v>2902408241</v>
          </cell>
          <cell r="D697">
            <v>0</v>
          </cell>
          <cell r="E697">
            <v>0</v>
          </cell>
          <cell r="F697">
            <v>2902408241</v>
          </cell>
          <cell r="H697">
            <v>24450202</v>
          </cell>
          <cell r="I697" t="str">
            <v>VENTA DE SERVICIOS</v>
          </cell>
          <cell r="J697">
            <v>-632232894</v>
          </cell>
          <cell r="K697">
            <v>1235472</v>
          </cell>
          <cell r="L697">
            <v>17444635</v>
          </cell>
          <cell r="M697">
            <v>-648442057</v>
          </cell>
        </row>
        <row r="698">
          <cell r="A698">
            <v>24450202</v>
          </cell>
          <cell r="B698" t="str">
            <v>VENTA DE SERVICIOS</v>
          </cell>
          <cell r="C698">
            <v>-787175439</v>
          </cell>
          <cell r="D698">
            <v>0</v>
          </cell>
          <cell r="E698">
            <v>13696901</v>
          </cell>
          <cell r="F698">
            <v>-800872340</v>
          </cell>
          <cell r="H698">
            <v>2445020202</v>
          </cell>
          <cell r="I698" t="str">
            <v>IVA 19% RESIDUOS SOLIDOS-RECICLAJE</v>
          </cell>
          <cell r="J698">
            <v>-5407871</v>
          </cell>
          <cell r="K698">
            <v>0</v>
          </cell>
          <cell r="L698">
            <v>387323</v>
          </cell>
          <cell r="M698">
            <v>-5795194</v>
          </cell>
        </row>
        <row r="699">
          <cell r="A699">
            <v>2445020202</v>
          </cell>
          <cell r="B699" t="str">
            <v>IVA 19% RESIDUOS SOLIDOS-RECICLAJE</v>
          </cell>
          <cell r="C699">
            <v>-7133670</v>
          </cell>
          <cell r="D699">
            <v>0</v>
          </cell>
          <cell r="E699">
            <v>272060</v>
          </cell>
          <cell r="F699">
            <v>-7405730</v>
          </cell>
          <cell r="H699">
            <v>2445020204</v>
          </cell>
          <cell r="I699" t="str">
            <v>IVA 19%ESTERILIZACION TERCERO</v>
          </cell>
          <cell r="J699">
            <v>-1177750</v>
          </cell>
          <cell r="K699">
            <v>0</v>
          </cell>
          <cell r="L699">
            <v>0</v>
          </cell>
          <cell r="M699">
            <v>-1177750</v>
          </cell>
        </row>
        <row r="700">
          <cell r="A700">
            <v>2445020204</v>
          </cell>
          <cell r="B700" t="str">
            <v>IVA 19%ESTERILIZACION TERCERO</v>
          </cell>
          <cell r="C700">
            <v>-1177750</v>
          </cell>
          <cell r="D700">
            <v>0</v>
          </cell>
          <cell r="E700">
            <v>0</v>
          </cell>
          <cell r="F700">
            <v>-1177750</v>
          </cell>
          <cell r="H700">
            <v>2445020205</v>
          </cell>
          <cell r="I700" t="str">
            <v>IVA 19% FOTOCOPIAS Y FAX</v>
          </cell>
          <cell r="J700">
            <v>-834863</v>
          </cell>
          <cell r="K700">
            <v>2874</v>
          </cell>
          <cell r="L700">
            <v>22525</v>
          </cell>
          <cell r="M700">
            <v>-854514</v>
          </cell>
        </row>
        <row r="701">
          <cell r="A701">
            <v>2445020205</v>
          </cell>
          <cell r="B701" t="str">
            <v>IVA 19% FOTOCOPIAS Y FAX</v>
          </cell>
          <cell r="C701">
            <v>-1058107</v>
          </cell>
          <cell r="D701">
            <v>0</v>
          </cell>
          <cell r="E701">
            <v>26696</v>
          </cell>
          <cell r="F701">
            <v>-1084803</v>
          </cell>
          <cell r="H701">
            <v>2445020208</v>
          </cell>
          <cell r="I701" t="str">
            <v>IVA 19% FARMACIA VENTAS POR VENTANI</v>
          </cell>
          <cell r="J701">
            <v>-381093</v>
          </cell>
          <cell r="K701">
            <v>0</v>
          </cell>
          <cell r="L701">
            <v>0</v>
          </cell>
          <cell r="M701">
            <v>-381093</v>
          </cell>
        </row>
        <row r="702">
          <cell r="A702">
            <v>2445020208</v>
          </cell>
          <cell r="B702" t="str">
            <v>IVA 19% FARMACIA VENTAS POR VENTANI</v>
          </cell>
          <cell r="C702">
            <v>-381093</v>
          </cell>
          <cell r="D702">
            <v>0</v>
          </cell>
          <cell r="E702">
            <v>0</v>
          </cell>
          <cell r="F702">
            <v>-381093</v>
          </cell>
          <cell r="H702">
            <v>2445020209</v>
          </cell>
          <cell r="I702" t="str">
            <v>IVA 19% COMISION SOBRE CONVENIOS</v>
          </cell>
          <cell r="J702">
            <v>-15476750</v>
          </cell>
          <cell r="K702">
            <v>591348</v>
          </cell>
          <cell r="L702">
            <v>591348</v>
          </cell>
          <cell r="M702">
            <v>-15476750</v>
          </cell>
        </row>
        <row r="703">
          <cell r="A703">
            <v>2445020209</v>
          </cell>
          <cell r="B703" t="str">
            <v>IVA 19% COMISION SOBRE CONVENIOS</v>
          </cell>
          <cell r="C703">
            <v>-15476750</v>
          </cell>
          <cell r="D703">
            <v>0</v>
          </cell>
          <cell r="E703">
            <v>0</v>
          </cell>
          <cell r="F703">
            <v>-15476750</v>
          </cell>
          <cell r="H703">
            <v>2445020211</v>
          </cell>
          <cell r="I703" t="str">
            <v>IVA 19% ARRENDAMIENTOS</v>
          </cell>
          <cell r="J703">
            <v>-479338978</v>
          </cell>
          <cell r="K703">
            <v>0</v>
          </cell>
          <cell r="L703">
            <v>15196564</v>
          </cell>
          <cell r="M703">
            <v>-494535542</v>
          </cell>
        </row>
        <row r="704">
          <cell r="A704">
            <v>2445020211</v>
          </cell>
          <cell r="B704" t="str">
            <v>IVA 19% ARRENDAMIENTOS</v>
          </cell>
          <cell r="C704">
            <v>-627178399</v>
          </cell>
          <cell r="D704">
            <v>0</v>
          </cell>
          <cell r="E704">
            <v>13398145</v>
          </cell>
          <cell r="F704">
            <v>-640576544</v>
          </cell>
          <cell r="H704">
            <v>2445020212</v>
          </cell>
          <cell r="I704" t="str">
            <v>IVA 19% AUDITORIO ARRENADAMIENTO</v>
          </cell>
          <cell r="J704">
            <v>-76247358</v>
          </cell>
          <cell r="K704">
            <v>641250</v>
          </cell>
          <cell r="L704">
            <v>1246875</v>
          </cell>
          <cell r="M704">
            <v>-76852983</v>
          </cell>
        </row>
        <row r="705">
          <cell r="A705">
            <v>2445020212</v>
          </cell>
          <cell r="B705" t="str">
            <v>IVA 19% AUDITORIO ARRENADAMIENTO</v>
          </cell>
          <cell r="C705">
            <v>-78439483</v>
          </cell>
          <cell r="D705">
            <v>0</v>
          </cell>
          <cell r="E705">
            <v>0</v>
          </cell>
          <cell r="F705">
            <v>-78439483</v>
          </cell>
          <cell r="H705">
            <v>2445020213</v>
          </cell>
          <cell r="I705" t="str">
            <v>IVA 19% COMISION PROGRAMA PROTECCIO</v>
          </cell>
          <cell r="J705">
            <v>-22009984</v>
          </cell>
          <cell r="K705">
            <v>0</v>
          </cell>
          <cell r="L705">
            <v>0</v>
          </cell>
          <cell r="M705">
            <v>-22009984</v>
          </cell>
        </row>
        <row r="706">
          <cell r="A706">
            <v>2445020213</v>
          </cell>
          <cell r="B706" t="str">
            <v>IVA 19% COMISION PROGRAMA PROTECCIO</v>
          </cell>
          <cell r="C706">
            <v>-22009984</v>
          </cell>
          <cell r="D706">
            <v>0</v>
          </cell>
          <cell r="E706">
            <v>0</v>
          </cell>
          <cell r="F706">
            <v>-22009984</v>
          </cell>
          <cell r="H706">
            <v>2445020214</v>
          </cell>
          <cell r="I706" t="str">
            <v>IVA 19% CONVENIOS DE INVESTIGACION</v>
          </cell>
          <cell r="J706">
            <v>-1194452</v>
          </cell>
          <cell r="K706">
            <v>0</v>
          </cell>
          <cell r="L706">
            <v>0</v>
          </cell>
          <cell r="M706">
            <v>-1194452</v>
          </cell>
        </row>
        <row r="707">
          <cell r="A707">
            <v>2445020214</v>
          </cell>
          <cell r="B707" t="str">
            <v>IVA 19% CONVENIOS DE INVESTIGACION</v>
          </cell>
          <cell r="C707">
            <v>-1194452</v>
          </cell>
          <cell r="D707">
            <v>0</v>
          </cell>
          <cell r="E707">
            <v>0</v>
          </cell>
          <cell r="F707">
            <v>-1194452</v>
          </cell>
          <cell r="H707">
            <v>2445020215</v>
          </cell>
          <cell r="I707" t="str">
            <v>IVA 19% HONORARIOS POR INVESTIGACIO</v>
          </cell>
          <cell r="J707">
            <v>-30163795</v>
          </cell>
          <cell r="K707">
            <v>0</v>
          </cell>
          <cell r="L707">
            <v>0</v>
          </cell>
          <cell r="M707">
            <v>-30163795</v>
          </cell>
        </row>
        <row r="708">
          <cell r="A708">
            <v>2445020215</v>
          </cell>
          <cell r="B708" t="str">
            <v>IVA 19% HONORARIOS POR INVESTIGACIO</v>
          </cell>
          <cell r="C708">
            <v>-33125751</v>
          </cell>
          <cell r="D708">
            <v>0</v>
          </cell>
          <cell r="E708">
            <v>0</v>
          </cell>
          <cell r="F708">
            <v>-33125751</v>
          </cell>
          <cell r="H708">
            <v>2450</v>
          </cell>
          <cell r="I708" t="str">
            <v>ANTICIPO DE PARTICULARES: MODULO</v>
          </cell>
          <cell r="J708">
            <v>1095630</v>
          </cell>
          <cell r="K708">
            <v>2518151</v>
          </cell>
          <cell r="L708">
            <v>0</v>
          </cell>
          <cell r="M708">
            <v>3613781</v>
          </cell>
        </row>
        <row r="709">
          <cell r="A709">
            <v>2450</v>
          </cell>
          <cell r="B709" t="str">
            <v>ANTICIPO DE PARTICULARES: MODULO</v>
          </cell>
          <cell r="C709">
            <v>3843781</v>
          </cell>
          <cell r="D709">
            <v>0</v>
          </cell>
          <cell r="E709">
            <v>0</v>
          </cell>
          <cell r="F709">
            <v>3843781</v>
          </cell>
          <cell r="H709">
            <v>245001</v>
          </cell>
          <cell r="I709" t="str">
            <v>ANTICIPO DE PARTICULARES: MODULO</v>
          </cell>
          <cell r="J709">
            <v>1095630</v>
          </cell>
          <cell r="K709">
            <v>2518151</v>
          </cell>
          <cell r="L709">
            <v>0</v>
          </cell>
          <cell r="M709">
            <v>3613781</v>
          </cell>
        </row>
        <row r="710">
          <cell r="A710">
            <v>245001</v>
          </cell>
          <cell r="B710" t="str">
            <v>ANTICIPO DE PARTICULARES: MODULO</v>
          </cell>
          <cell r="C710">
            <v>3843781</v>
          </cell>
          <cell r="D710">
            <v>0</v>
          </cell>
          <cell r="E710">
            <v>0</v>
          </cell>
          <cell r="F710">
            <v>3843781</v>
          </cell>
          <cell r="H710">
            <v>24500101</v>
          </cell>
          <cell r="I710" t="str">
            <v>ANTICIPO DE PARTICULARES: MODULO</v>
          </cell>
          <cell r="J710">
            <v>1095630</v>
          </cell>
          <cell r="K710">
            <v>2518151</v>
          </cell>
          <cell r="L710">
            <v>0</v>
          </cell>
          <cell r="M710">
            <v>3613781</v>
          </cell>
        </row>
        <row r="711">
          <cell r="A711">
            <v>24500101</v>
          </cell>
          <cell r="B711" t="str">
            <v>ANTICIPO DE PARTICULARES: MODULO</v>
          </cell>
          <cell r="C711">
            <v>3843781</v>
          </cell>
          <cell r="D711">
            <v>0</v>
          </cell>
          <cell r="E711">
            <v>0</v>
          </cell>
          <cell r="F711">
            <v>3843781</v>
          </cell>
          <cell r="H711">
            <v>2450010103</v>
          </cell>
          <cell r="I711" t="str">
            <v>ANTICIPO DE PARTICULARES: MODULO</v>
          </cell>
          <cell r="J711">
            <v>1095630</v>
          </cell>
          <cell r="K711">
            <v>2518151</v>
          </cell>
          <cell r="L711">
            <v>0</v>
          </cell>
          <cell r="M711">
            <v>3613781</v>
          </cell>
        </row>
        <row r="712">
          <cell r="A712">
            <v>2450010103</v>
          </cell>
          <cell r="B712" t="str">
            <v>ANTICIPO DE PARTICULARES: MODULO</v>
          </cell>
          <cell r="C712">
            <v>3843781</v>
          </cell>
          <cell r="D712">
            <v>0</v>
          </cell>
          <cell r="E712">
            <v>0</v>
          </cell>
          <cell r="F712">
            <v>3843781</v>
          </cell>
          <cell r="H712">
            <v>2460</v>
          </cell>
          <cell r="I712" t="str">
            <v>CRÉDITOS JUDICIALES</v>
          </cell>
          <cell r="J712">
            <v>0</v>
          </cell>
          <cell r="K712">
            <v>563596555</v>
          </cell>
          <cell r="L712">
            <v>864975645</v>
          </cell>
          <cell r="M712">
            <v>-301379090</v>
          </cell>
        </row>
        <row r="713">
          <cell r="A713">
            <v>2460</v>
          </cell>
          <cell r="B713" t="str">
            <v>CRÉDITOS JUDICIALES</v>
          </cell>
          <cell r="C713">
            <v>0</v>
          </cell>
          <cell r="D713">
            <v>201632453</v>
          </cell>
          <cell r="E713">
            <v>201632453</v>
          </cell>
          <cell r="F713">
            <v>0</v>
          </cell>
          <cell r="H713">
            <v>246002</v>
          </cell>
          <cell r="I713" t="str">
            <v>SENTENCIAS</v>
          </cell>
          <cell r="J713">
            <v>0</v>
          </cell>
          <cell r="K713">
            <v>563596555</v>
          </cell>
          <cell r="L713">
            <v>864975645</v>
          </cell>
          <cell r="M713">
            <v>-301379090</v>
          </cell>
        </row>
        <row r="714">
          <cell r="A714">
            <v>246002</v>
          </cell>
          <cell r="B714" t="str">
            <v>SENTENCIAS</v>
          </cell>
          <cell r="C714">
            <v>0</v>
          </cell>
          <cell r="D714">
            <v>201632453</v>
          </cell>
          <cell r="E714">
            <v>201632453</v>
          </cell>
          <cell r="F714">
            <v>0</v>
          </cell>
          <cell r="H714">
            <v>24600201</v>
          </cell>
          <cell r="I714" t="str">
            <v>SENTENCIAS</v>
          </cell>
          <cell r="J714">
            <v>0</v>
          </cell>
          <cell r="K714">
            <v>563596555</v>
          </cell>
          <cell r="L714">
            <v>864975645</v>
          </cell>
          <cell r="M714">
            <v>-301379090</v>
          </cell>
        </row>
        <row r="715">
          <cell r="A715">
            <v>24600201</v>
          </cell>
          <cell r="B715" t="str">
            <v>SENTENCIAS</v>
          </cell>
          <cell r="C715">
            <v>0</v>
          </cell>
          <cell r="D715">
            <v>201632453</v>
          </cell>
          <cell r="E715">
            <v>201632453</v>
          </cell>
          <cell r="F715">
            <v>0</v>
          </cell>
          <cell r="H715">
            <v>2460020101</v>
          </cell>
          <cell r="I715" t="str">
            <v>SENTENCIAS JUDICIALES</v>
          </cell>
          <cell r="J715">
            <v>0</v>
          </cell>
          <cell r="K715">
            <v>563596555</v>
          </cell>
          <cell r="L715">
            <v>864975645</v>
          </cell>
          <cell r="M715">
            <v>-301379090</v>
          </cell>
        </row>
        <row r="716">
          <cell r="A716">
            <v>2460020101</v>
          </cell>
          <cell r="B716" t="str">
            <v>SENTENCIAS JUDICIALES</v>
          </cell>
          <cell r="C716">
            <v>0</v>
          </cell>
          <cell r="D716">
            <v>201632453</v>
          </cell>
          <cell r="E716">
            <v>201632453</v>
          </cell>
          <cell r="F716">
            <v>0</v>
          </cell>
          <cell r="H716">
            <v>2490</v>
          </cell>
          <cell r="I716" t="str">
            <v>OTRAS CUENTAS POR PAGAR</v>
          </cell>
          <cell r="J716">
            <v>-10448140469</v>
          </cell>
          <cell r="K716">
            <v>12613537374</v>
          </cell>
          <cell r="L716">
            <v>13959777752</v>
          </cell>
          <cell r="M716">
            <v>-11794380847</v>
          </cell>
        </row>
        <row r="717">
          <cell r="A717">
            <v>2490</v>
          </cell>
          <cell r="B717" t="str">
            <v>OTRAS CUENTAS POR PAGAR</v>
          </cell>
          <cell r="C717">
            <v>-13843406308</v>
          </cell>
          <cell r="D717">
            <v>29952213292</v>
          </cell>
          <cell r="E717">
            <v>28485683678</v>
          </cell>
          <cell r="F717">
            <v>-12376876694</v>
          </cell>
          <cell r="H717">
            <v>249027</v>
          </cell>
          <cell r="I717" t="str">
            <v>VIATICOS Y GASTOS DE VIAJE</v>
          </cell>
          <cell r="J717">
            <v>-2241620</v>
          </cell>
          <cell r="K717">
            <v>5654585</v>
          </cell>
          <cell r="L717">
            <v>4326530</v>
          </cell>
          <cell r="M717">
            <v>-913565</v>
          </cell>
        </row>
        <row r="718">
          <cell r="A718">
            <v>249027</v>
          </cell>
          <cell r="B718" t="str">
            <v>VIATICOS Y GASTOS DE VIAJE</v>
          </cell>
          <cell r="C718">
            <v>0</v>
          </cell>
          <cell r="D718">
            <v>80000</v>
          </cell>
          <cell r="E718">
            <v>1160428</v>
          </cell>
          <cell r="F718">
            <v>-1080428</v>
          </cell>
          <cell r="H718">
            <v>24902701</v>
          </cell>
          <cell r="I718" t="str">
            <v>VIATICOS Y GASTOS DE VIAJE</v>
          </cell>
          <cell r="J718">
            <v>-2241620</v>
          </cell>
          <cell r="K718">
            <v>5654585</v>
          </cell>
          <cell r="L718">
            <v>4326530</v>
          </cell>
          <cell r="M718">
            <v>-913565</v>
          </cell>
        </row>
        <row r="719">
          <cell r="A719">
            <v>24902701</v>
          </cell>
          <cell r="B719" t="str">
            <v>VIATICOS Y GASTOS DE VIAJE</v>
          </cell>
          <cell r="C719">
            <v>0</v>
          </cell>
          <cell r="D719">
            <v>80000</v>
          </cell>
          <cell r="E719">
            <v>1160428</v>
          </cell>
          <cell r="F719">
            <v>-1080428</v>
          </cell>
          <cell r="H719">
            <v>2490270101</v>
          </cell>
          <cell r="I719" t="str">
            <v>VIATICOS Y GASTOS DE VIAJE</v>
          </cell>
          <cell r="J719">
            <v>-2241620</v>
          </cell>
          <cell r="K719">
            <v>5654585</v>
          </cell>
          <cell r="L719">
            <v>4326530</v>
          </cell>
          <cell r="M719">
            <v>-913565</v>
          </cell>
        </row>
        <row r="720">
          <cell r="A720">
            <v>2490270101</v>
          </cell>
          <cell r="B720" t="str">
            <v>VIATICOS Y GASTOS DE VIAJE</v>
          </cell>
          <cell r="C720">
            <v>0</v>
          </cell>
          <cell r="D720">
            <v>80000</v>
          </cell>
          <cell r="E720">
            <v>1160428</v>
          </cell>
          <cell r="F720">
            <v>-1080428</v>
          </cell>
          <cell r="H720">
            <v>249028</v>
          </cell>
          <cell r="I720" t="str">
            <v>SEGUROS</v>
          </cell>
          <cell r="J720">
            <v>-1487116</v>
          </cell>
          <cell r="K720">
            <v>1073600</v>
          </cell>
          <cell r="L720">
            <v>1482754</v>
          </cell>
          <cell r="M720">
            <v>-1896270</v>
          </cell>
        </row>
        <row r="721">
          <cell r="A721">
            <v>249028</v>
          </cell>
          <cell r="B721" t="str">
            <v>SEGUROS</v>
          </cell>
          <cell r="C721">
            <v>-28913170</v>
          </cell>
          <cell r="D721">
            <v>89123994</v>
          </cell>
          <cell r="E721">
            <v>118023318</v>
          </cell>
          <cell r="F721">
            <v>-57812494</v>
          </cell>
          <cell r="H721">
            <v>24902801</v>
          </cell>
          <cell r="I721" t="str">
            <v>SEGUROS</v>
          </cell>
          <cell r="J721">
            <v>-1487116</v>
          </cell>
          <cell r="K721">
            <v>1073600</v>
          </cell>
          <cell r="L721">
            <v>1482754</v>
          </cell>
          <cell r="M721">
            <v>-1896270</v>
          </cell>
        </row>
        <row r="722">
          <cell r="A722">
            <v>24902801</v>
          </cell>
          <cell r="B722" t="str">
            <v>SEGUROS</v>
          </cell>
          <cell r="C722">
            <v>-28913170</v>
          </cell>
          <cell r="D722">
            <v>89123994</v>
          </cell>
          <cell r="E722">
            <v>118023318</v>
          </cell>
          <cell r="F722">
            <v>-57812494</v>
          </cell>
          <cell r="H722">
            <v>2490280101</v>
          </cell>
          <cell r="I722" t="str">
            <v>SEGUROS</v>
          </cell>
          <cell r="J722">
            <v>-1487116</v>
          </cell>
          <cell r="K722">
            <v>1073600</v>
          </cell>
          <cell r="L722">
            <v>1482754</v>
          </cell>
          <cell r="M722">
            <v>-1896270</v>
          </cell>
        </row>
        <row r="723">
          <cell r="A723">
            <v>2490280101</v>
          </cell>
          <cell r="B723" t="str">
            <v>SEGUROS</v>
          </cell>
          <cell r="C723">
            <v>-28913170</v>
          </cell>
          <cell r="D723">
            <v>89123994</v>
          </cell>
          <cell r="E723">
            <v>118023318</v>
          </cell>
          <cell r="F723">
            <v>-57812494</v>
          </cell>
          <cell r="H723">
            <v>249050</v>
          </cell>
          <cell r="I723" t="str">
            <v>APORTES AL ICBF Y SENA</v>
          </cell>
          <cell r="J723">
            <v>-315178600</v>
          </cell>
          <cell r="K723">
            <v>323812700</v>
          </cell>
          <cell r="L723">
            <v>559716500</v>
          </cell>
          <cell r="M723">
            <v>-551082400</v>
          </cell>
        </row>
        <row r="724">
          <cell r="A724">
            <v>249050</v>
          </cell>
          <cell r="B724" t="str">
            <v>APORTES AL ICBF Y SENA</v>
          </cell>
          <cell r="C724">
            <v>-554162200</v>
          </cell>
          <cell r="D724">
            <v>718460000</v>
          </cell>
          <cell r="E724">
            <v>873611800</v>
          </cell>
          <cell r="F724">
            <v>-709314000</v>
          </cell>
          <cell r="H724">
            <v>24905001</v>
          </cell>
          <cell r="I724" t="str">
            <v>APORTES AL ICBF Y SENA</v>
          </cell>
          <cell r="J724">
            <v>-315178600</v>
          </cell>
          <cell r="K724">
            <v>323812700</v>
          </cell>
          <cell r="L724">
            <v>559716500</v>
          </cell>
          <cell r="M724">
            <v>-551082400</v>
          </cell>
        </row>
        <row r="725">
          <cell r="A725">
            <v>24905001</v>
          </cell>
          <cell r="B725" t="str">
            <v>APORTES AL ICBF Y SENA</v>
          </cell>
          <cell r="C725">
            <v>-554162200</v>
          </cell>
          <cell r="D725">
            <v>718460000</v>
          </cell>
          <cell r="E725">
            <v>873611800</v>
          </cell>
          <cell r="F725">
            <v>-709314000</v>
          </cell>
          <cell r="H725">
            <v>2490500101</v>
          </cell>
          <cell r="I725" t="str">
            <v>APORTES A ICBF, SENA Y COMFAMA</v>
          </cell>
          <cell r="J725">
            <v>-315178600</v>
          </cell>
          <cell r="K725">
            <v>323812700</v>
          </cell>
          <cell r="L725">
            <v>559716500</v>
          </cell>
          <cell r="M725">
            <v>-551082400</v>
          </cell>
        </row>
        <row r="726">
          <cell r="A726">
            <v>2490500101</v>
          </cell>
          <cell r="B726" t="str">
            <v>APORTES A ICBF, SENA Y COMFAMA</v>
          </cell>
          <cell r="C726">
            <v>-554162200</v>
          </cell>
          <cell r="D726">
            <v>718460000</v>
          </cell>
          <cell r="E726">
            <v>873611800</v>
          </cell>
          <cell r="F726">
            <v>-709314000</v>
          </cell>
          <cell r="H726">
            <v>249051</v>
          </cell>
          <cell r="I726" t="str">
            <v>SERVICIOS PUBLICOS</v>
          </cell>
          <cell r="J726">
            <v>-27189949</v>
          </cell>
          <cell r="K726">
            <v>258189439</v>
          </cell>
          <cell r="L726">
            <v>237716257</v>
          </cell>
          <cell r="M726">
            <v>-6716767</v>
          </cell>
        </row>
        <row r="727">
          <cell r="A727">
            <v>249051</v>
          </cell>
          <cell r="B727" t="str">
            <v>SERVICIOS PUBLICOS</v>
          </cell>
          <cell r="C727">
            <v>-10308858</v>
          </cell>
          <cell r="D727">
            <v>439187320</v>
          </cell>
          <cell r="E727">
            <v>430868915</v>
          </cell>
          <cell r="F727">
            <v>-1990453</v>
          </cell>
          <cell r="H727">
            <v>24905101</v>
          </cell>
          <cell r="I727" t="str">
            <v>SERVICIOS PUBLICOS</v>
          </cell>
          <cell r="J727">
            <v>-27189949</v>
          </cell>
          <cell r="K727">
            <v>258189439</v>
          </cell>
          <cell r="L727">
            <v>237716257</v>
          </cell>
          <cell r="M727">
            <v>-6716767</v>
          </cell>
        </row>
        <row r="728">
          <cell r="A728">
            <v>24905101</v>
          </cell>
          <cell r="B728" t="str">
            <v>SERVICIOS PUBLICOS</v>
          </cell>
          <cell r="C728">
            <v>-10308858</v>
          </cell>
          <cell r="D728">
            <v>439187320</v>
          </cell>
          <cell r="E728">
            <v>430868915</v>
          </cell>
          <cell r="F728">
            <v>-1990453</v>
          </cell>
          <cell r="H728">
            <v>2490510101</v>
          </cell>
          <cell r="I728" t="str">
            <v>SERVICIOS PUBLICOS</v>
          </cell>
          <cell r="J728">
            <v>-27189949</v>
          </cell>
          <cell r="K728">
            <v>258189439</v>
          </cell>
          <cell r="L728">
            <v>237716257</v>
          </cell>
          <cell r="M728">
            <v>-6716767</v>
          </cell>
        </row>
        <row r="729">
          <cell r="A729">
            <v>2490510101</v>
          </cell>
          <cell r="B729" t="str">
            <v>SERVICIOS PUBLICOS</v>
          </cell>
          <cell r="C729">
            <v>-10308858</v>
          </cell>
          <cell r="D729">
            <v>439187320</v>
          </cell>
          <cell r="E729">
            <v>430868915</v>
          </cell>
          <cell r="F729">
            <v>-1990453</v>
          </cell>
          <cell r="H729">
            <v>249054</v>
          </cell>
          <cell r="I729" t="str">
            <v>HONORARIOS</v>
          </cell>
          <cell r="J729">
            <v>-4971378031</v>
          </cell>
          <cell r="K729">
            <v>6147287266</v>
          </cell>
          <cell r="L729">
            <v>6507213922</v>
          </cell>
          <cell r="M729">
            <v>-5331304687</v>
          </cell>
        </row>
        <row r="730">
          <cell r="A730">
            <v>249054</v>
          </cell>
          <cell r="B730" t="str">
            <v>HONORARIOS</v>
          </cell>
          <cell r="C730">
            <v>-5152801953</v>
          </cell>
          <cell r="D730">
            <v>15035818050</v>
          </cell>
          <cell r="E730">
            <v>14578276402</v>
          </cell>
          <cell r="F730">
            <v>-4695260305</v>
          </cell>
          <cell r="H730">
            <v>24905401</v>
          </cell>
          <cell r="I730" t="str">
            <v>HONORARIOS</v>
          </cell>
          <cell r="J730">
            <v>-4971378031</v>
          </cell>
          <cell r="K730">
            <v>6147287266</v>
          </cell>
          <cell r="L730">
            <v>6507213922</v>
          </cell>
          <cell r="M730">
            <v>-5331304687</v>
          </cell>
        </row>
        <row r="731">
          <cell r="A731">
            <v>24905401</v>
          </cell>
          <cell r="B731" t="str">
            <v>HONORARIOS</v>
          </cell>
          <cell r="C731">
            <v>-5152801953</v>
          </cell>
          <cell r="D731">
            <v>15035818050</v>
          </cell>
          <cell r="E731">
            <v>14578276402</v>
          </cell>
          <cell r="F731">
            <v>-4695260305</v>
          </cell>
          <cell r="H731">
            <v>2490540101</v>
          </cell>
          <cell r="I731" t="str">
            <v>HONORARIOS</v>
          </cell>
          <cell r="J731">
            <v>-2154489061</v>
          </cell>
          <cell r="K731">
            <v>3220619930</v>
          </cell>
          <cell r="L731">
            <v>2945104750</v>
          </cell>
          <cell r="M731">
            <v>-1878973881</v>
          </cell>
        </row>
        <row r="732">
          <cell r="A732">
            <v>2490540101</v>
          </cell>
          <cell r="B732" t="str">
            <v>HONORARIOS</v>
          </cell>
          <cell r="C732">
            <v>-2616285714</v>
          </cell>
          <cell r="D732">
            <v>9817634160</v>
          </cell>
          <cell r="E732">
            <v>10685612807</v>
          </cell>
          <cell r="F732">
            <v>-3484264361</v>
          </cell>
          <cell r="H732">
            <v>2490540102</v>
          </cell>
          <cell r="I732" t="str">
            <v>HONORARIOS POR PRESTACION DE SERVIC</v>
          </cell>
          <cell r="J732">
            <v>-2816888970</v>
          </cell>
          <cell r="K732">
            <v>2926667336</v>
          </cell>
          <cell r="L732">
            <v>3562109172</v>
          </cell>
          <cell r="M732">
            <v>-3452330806</v>
          </cell>
        </row>
        <row r="733">
          <cell r="A733">
            <v>2490540102</v>
          </cell>
          <cell r="B733" t="str">
            <v>HONORARIOS POR PRESTACION DE SERVIC</v>
          </cell>
          <cell r="C733">
            <v>-2536516239</v>
          </cell>
          <cell r="D733">
            <v>5218183890</v>
          </cell>
          <cell r="E733">
            <v>3892663595</v>
          </cell>
          <cell r="F733">
            <v>-1210995944</v>
          </cell>
          <cell r="H733">
            <v>249055</v>
          </cell>
          <cell r="I733" t="str">
            <v>SERVICIOS</v>
          </cell>
          <cell r="J733">
            <v>-5051135282</v>
          </cell>
          <cell r="K733">
            <v>5822490339</v>
          </cell>
          <cell r="L733">
            <v>6629908584</v>
          </cell>
          <cell r="M733">
            <v>-5858553527</v>
          </cell>
        </row>
        <row r="734">
          <cell r="A734">
            <v>249055</v>
          </cell>
          <cell r="B734" t="str">
            <v>SERVICIOS</v>
          </cell>
          <cell r="C734">
            <v>-7965792644</v>
          </cell>
          <cell r="D734">
            <v>13510521561</v>
          </cell>
          <cell r="E734">
            <v>12416180760</v>
          </cell>
          <cell r="F734">
            <v>-6871451843</v>
          </cell>
          <cell r="H734">
            <v>24905501</v>
          </cell>
          <cell r="I734" t="str">
            <v>SERVICIOS</v>
          </cell>
          <cell r="J734">
            <v>-5051135282</v>
          </cell>
          <cell r="K734">
            <v>5822490339</v>
          </cell>
          <cell r="L734">
            <v>6629908584</v>
          </cell>
          <cell r="M734">
            <v>-5858553527</v>
          </cell>
        </row>
        <row r="735">
          <cell r="A735">
            <v>24905501</v>
          </cell>
          <cell r="B735" t="str">
            <v>SERVICIOS</v>
          </cell>
          <cell r="C735">
            <v>-7965792644</v>
          </cell>
          <cell r="D735">
            <v>13510521561</v>
          </cell>
          <cell r="E735">
            <v>12416180760</v>
          </cell>
          <cell r="F735">
            <v>-6871451843</v>
          </cell>
          <cell r="H735">
            <v>2490550101</v>
          </cell>
          <cell r="I735" t="str">
            <v>SERVICIOS</v>
          </cell>
          <cell r="J735">
            <v>-5044424895</v>
          </cell>
          <cell r="K735">
            <v>3688428638</v>
          </cell>
          <cell r="L735">
            <v>4503414821</v>
          </cell>
          <cell r="M735">
            <v>-5859411078</v>
          </cell>
        </row>
        <row r="736">
          <cell r="A736">
            <v>2490550101</v>
          </cell>
          <cell r="B736" t="str">
            <v>SERVICIOS</v>
          </cell>
          <cell r="C736">
            <v>-7732050549</v>
          </cell>
          <cell r="D736">
            <v>8384915902</v>
          </cell>
          <cell r="E736">
            <v>7525174748</v>
          </cell>
          <cell r="F736">
            <v>-6872309395</v>
          </cell>
          <cell r="H736">
            <v>2490550197</v>
          </cell>
          <cell r="I736" t="str">
            <v>ENTRADA DE SERVICIO / REMISION DE F</v>
          </cell>
          <cell r="J736">
            <v>230537950</v>
          </cell>
          <cell r="K736">
            <v>2115435530</v>
          </cell>
          <cell r="L736">
            <v>2107867592</v>
          </cell>
          <cell r="M736">
            <v>238105888</v>
          </cell>
        </row>
        <row r="737">
          <cell r="A737">
            <v>2490550197</v>
          </cell>
          <cell r="B737" t="str">
            <v>ENTRADA DE SERVICIO / REMISION DE F</v>
          </cell>
          <cell r="C737">
            <v>3506241</v>
          </cell>
          <cell r="D737">
            <v>5111389778</v>
          </cell>
          <cell r="E737">
            <v>4876790131</v>
          </cell>
          <cell r="F737">
            <v>238105888</v>
          </cell>
          <cell r="H737">
            <v>2490550198</v>
          </cell>
          <cell r="I737" t="str">
            <v>ENTRADA DE SERVICIO / REMISION DE F</v>
          </cell>
          <cell r="J737">
            <v>-238385888</v>
          </cell>
          <cell r="K737">
            <v>0</v>
          </cell>
          <cell r="L737">
            <v>0</v>
          </cell>
          <cell r="M737">
            <v>-238385888</v>
          </cell>
        </row>
        <row r="738">
          <cell r="A738">
            <v>2490550198</v>
          </cell>
          <cell r="B738" t="str">
            <v>ENTRADA DE SERVICIO / REMISION DE F</v>
          </cell>
          <cell r="C738">
            <v>-238385888</v>
          </cell>
          <cell r="D738">
            <v>0</v>
          </cell>
          <cell r="E738">
            <v>0</v>
          </cell>
          <cell r="F738">
            <v>-238385888</v>
          </cell>
          <cell r="H738">
            <v>2490550199</v>
          </cell>
          <cell r="I738" t="str">
            <v>PROVISIONAL ALIMENTACION</v>
          </cell>
          <cell r="J738">
            <v>1137551</v>
          </cell>
          <cell r="K738">
            <v>18626171</v>
          </cell>
          <cell r="L738">
            <v>18626171</v>
          </cell>
          <cell r="M738">
            <v>1137551</v>
          </cell>
        </row>
        <row r="739">
          <cell r="A739">
            <v>2490550199</v>
          </cell>
          <cell r="B739" t="str">
            <v>PROVISIONAL ALIMENTACION</v>
          </cell>
          <cell r="C739">
            <v>1137552</v>
          </cell>
          <cell r="D739">
            <v>14215881</v>
          </cell>
          <cell r="E739">
            <v>14215881</v>
          </cell>
          <cell r="F739">
            <v>1137552</v>
          </cell>
          <cell r="H739">
            <v>249058</v>
          </cell>
          <cell r="I739" t="str">
            <v>ARRENDAMIENTO OPERATIVO</v>
          </cell>
          <cell r="J739">
            <v>-79529871</v>
          </cell>
          <cell r="K739">
            <v>55029445</v>
          </cell>
          <cell r="L739">
            <v>19413205</v>
          </cell>
          <cell r="M739">
            <v>-43913631</v>
          </cell>
        </row>
        <row r="740">
          <cell r="A740">
            <v>249058</v>
          </cell>
          <cell r="B740" t="str">
            <v>ARRENDAMIENTO OPERATIVO</v>
          </cell>
          <cell r="C740">
            <v>-131427483</v>
          </cell>
          <cell r="D740">
            <v>159022367</v>
          </cell>
          <cell r="E740">
            <v>67562055</v>
          </cell>
          <cell r="F740">
            <v>-39967171</v>
          </cell>
          <cell r="H740">
            <v>24905801</v>
          </cell>
          <cell r="I740" t="str">
            <v>ARRENDAMIENTO OPERATIVO</v>
          </cell>
          <cell r="J740">
            <v>-79529871</v>
          </cell>
          <cell r="K740">
            <v>55029445</v>
          </cell>
          <cell r="L740">
            <v>19413205</v>
          </cell>
          <cell r="M740">
            <v>-43913631</v>
          </cell>
        </row>
        <row r="741">
          <cell r="A741">
            <v>24905801</v>
          </cell>
          <cell r="B741" t="str">
            <v>ARRENDAMIENTO OPERATIVO</v>
          </cell>
          <cell r="C741">
            <v>-131427483</v>
          </cell>
          <cell r="D741">
            <v>159022367</v>
          </cell>
          <cell r="E741">
            <v>67562055</v>
          </cell>
          <cell r="F741">
            <v>-39967171</v>
          </cell>
          <cell r="H741">
            <v>2490580101</v>
          </cell>
          <cell r="I741" t="str">
            <v>ARRENDAMIENTOS</v>
          </cell>
          <cell r="J741">
            <v>-79529871</v>
          </cell>
          <cell r="K741">
            <v>55029445</v>
          </cell>
          <cell r="L741">
            <v>19413205</v>
          </cell>
          <cell r="M741">
            <v>-43913631</v>
          </cell>
        </row>
        <row r="742">
          <cell r="A742">
            <v>2490580101</v>
          </cell>
          <cell r="B742" t="str">
            <v>ARRENDAMIENTOS</v>
          </cell>
          <cell r="C742">
            <v>-131427483</v>
          </cell>
          <cell r="D742">
            <v>159022367</v>
          </cell>
          <cell r="E742">
            <v>67562055</v>
          </cell>
          <cell r="F742">
            <v>-39967171</v>
          </cell>
          <cell r="H742">
            <v>25</v>
          </cell>
          <cell r="I742" t="str">
            <v>BENEFICIOS A LOS EMPLEADOS</v>
          </cell>
          <cell r="J742">
            <v>-28558553692</v>
          </cell>
          <cell r="K742">
            <v>11589398286</v>
          </cell>
          <cell r="L742">
            <v>11477949449</v>
          </cell>
          <cell r="M742">
            <v>-28447104855</v>
          </cell>
        </row>
        <row r="743">
          <cell r="A743">
            <v>25</v>
          </cell>
          <cell r="B743" t="str">
            <v>BENEFICIOS A LOS EMPLEADOS</v>
          </cell>
          <cell r="C743">
            <v>-27429892436</v>
          </cell>
          <cell r="D743">
            <v>13743768082</v>
          </cell>
          <cell r="E743">
            <v>17072207790</v>
          </cell>
          <cell r="F743">
            <v>-30758332144</v>
          </cell>
          <cell r="H743">
            <v>2511</v>
          </cell>
          <cell r="I743" t="str">
            <v>BENEFICIOS A LOS EMPLEADOS A CORTO</v>
          </cell>
          <cell r="J743">
            <v>-10433900950</v>
          </cell>
          <cell r="K743">
            <v>10713533854</v>
          </cell>
          <cell r="L743">
            <v>9216267861</v>
          </cell>
          <cell r="M743">
            <v>-8936634957</v>
          </cell>
        </row>
        <row r="744">
          <cell r="A744">
            <v>2511</v>
          </cell>
          <cell r="B744" t="str">
            <v>BENEFICIOS A LOS EMPLEADOS A CORTO</v>
          </cell>
          <cell r="C744">
            <v>-10466669148</v>
          </cell>
          <cell r="D744">
            <v>12158645628</v>
          </cell>
          <cell r="E744">
            <v>12907370447</v>
          </cell>
          <cell r="F744">
            <v>-11215393967</v>
          </cell>
          <cell r="H744">
            <v>251101</v>
          </cell>
          <cell r="I744" t="str">
            <v>NOMINA POR PAGAR</v>
          </cell>
          <cell r="J744">
            <v>-222423313</v>
          </cell>
          <cell r="K744">
            <v>6145071619</v>
          </cell>
          <cell r="L744">
            <v>5924645011</v>
          </cell>
          <cell r="M744">
            <v>-1996705</v>
          </cell>
        </row>
        <row r="745">
          <cell r="A745">
            <v>251101</v>
          </cell>
          <cell r="B745" t="str">
            <v>NOMINA POR PAGAR</v>
          </cell>
          <cell r="C745">
            <v>-295577681</v>
          </cell>
          <cell r="D745">
            <v>6270752884</v>
          </cell>
          <cell r="E745">
            <v>6260674486</v>
          </cell>
          <cell r="F745">
            <v>-285499283</v>
          </cell>
          <cell r="H745">
            <v>25110101</v>
          </cell>
          <cell r="I745" t="str">
            <v>NOMINA POR PAGAR</v>
          </cell>
          <cell r="J745">
            <v>-222423313</v>
          </cell>
          <cell r="K745">
            <v>6145071619</v>
          </cell>
          <cell r="L745">
            <v>5924645011</v>
          </cell>
          <cell r="M745">
            <v>-1996705</v>
          </cell>
        </row>
        <row r="746">
          <cell r="A746">
            <v>25110101</v>
          </cell>
          <cell r="B746" t="str">
            <v>NOMINA POR PAGAR</v>
          </cell>
          <cell r="C746">
            <v>-295577681</v>
          </cell>
          <cell r="D746">
            <v>6270752884</v>
          </cell>
          <cell r="E746">
            <v>6260674486</v>
          </cell>
          <cell r="F746">
            <v>-285499283</v>
          </cell>
          <cell r="H746">
            <v>2511010101</v>
          </cell>
          <cell r="I746" t="str">
            <v>NOMINA POR PAGAR</v>
          </cell>
          <cell r="J746">
            <v>-220426611</v>
          </cell>
          <cell r="K746">
            <v>6145071619</v>
          </cell>
          <cell r="L746">
            <v>5924645011</v>
          </cell>
          <cell r="M746">
            <v>-3</v>
          </cell>
        </row>
        <row r="747">
          <cell r="A747">
            <v>2511010101</v>
          </cell>
          <cell r="B747" t="str">
            <v>NOMINA POR PAGAR</v>
          </cell>
          <cell r="C747">
            <v>-293580979</v>
          </cell>
          <cell r="D747">
            <v>6270752884</v>
          </cell>
          <cell r="E747">
            <v>6260674486</v>
          </cell>
          <cell r="F747">
            <v>-283502581</v>
          </cell>
          <cell r="H747">
            <v>2511010102</v>
          </cell>
          <cell r="I747" t="str">
            <v>NÓMINA POR PAGAR - OTROS</v>
          </cell>
          <cell r="J747">
            <v>-1996702</v>
          </cell>
          <cell r="K747">
            <v>0</v>
          </cell>
          <cell r="L747">
            <v>0</v>
          </cell>
          <cell r="M747">
            <v>-1996702</v>
          </cell>
        </row>
        <row r="748">
          <cell r="A748">
            <v>2511010102</v>
          </cell>
          <cell r="B748" t="str">
            <v>NÓMINA POR PAGAR - OTROS</v>
          </cell>
          <cell r="C748">
            <v>-1996702</v>
          </cell>
          <cell r="D748">
            <v>0</v>
          </cell>
          <cell r="E748">
            <v>0</v>
          </cell>
          <cell r="F748">
            <v>-1996702</v>
          </cell>
          <cell r="H748">
            <v>251102</v>
          </cell>
          <cell r="I748" t="str">
            <v>CESANTIAS</v>
          </cell>
          <cell r="J748">
            <v>-2775167237</v>
          </cell>
          <cell r="K748">
            <v>43257691</v>
          </cell>
          <cell r="L748">
            <v>393938135</v>
          </cell>
          <cell r="M748">
            <v>-3125847681</v>
          </cell>
        </row>
        <row r="749">
          <cell r="A749">
            <v>251102</v>
          </cell>
          <cell r="B749" t="str">
            <v>CESANTIAS</v>
          </cell>
          <cell r="C749">
            <v>-3482428584</v>
          </cell>
          <cell r="D749">
            <v>2801308950</v>
          </cell>
          <cell r="E749">
            <v>3557277251</v>
          </cell>
          <cell r="F749">
            <v>-4238396885</v>
          </cell>
          <cell r="H749">
            <v>25110201</v>
          </cell>
          <cell r="I749" t="str">
            <v>CESANTIAS</v>
          </cell>
          <cell r="J749">
            <v>-2775167237</v>
          </cell>
          <cell r="K749">
            <v>43257691</v>
          </cell>
          <cell r="L749">
            <v>393938135</v>
          </cell>
          <cell r="M749">
            <v>-3125847681</v>
          </cell>
        </row>
        <row r="750">
          <cell r="A750">
            <v>25110201</v>
          </cell>
          <cell r="B750" t="str">
            <v>CESANTIAS</v>
          </cell>
          <cell r="C750">
            <v>-3482428584</v>
          </cell>
          <cell r="D750">
            <v>2801308950</v>
          </cell>
          <cell r="E750">
            <v>3557277251</v>
          </cell>
          <cell r="F750">
            <v>-4238396885</v>
          </cell>
          <cell r="H750">
            <v>2511020101</v>
          </cell>
          <cell r="I750" t="str">
            <v>ADM CESANTIAS LEY 50</v>
          </cell>
          <cell r="J750">
            <v>540176978</v>
          </cell>
          <cell r="K750">
            <v>18112036</v>
          </cell>
          <cell r="L750">
            <v>0</v>
          </cell>
          <cell r="M750">
            <v>558289014</v>
          </cell>
        </row>
        <row r="751">
          <cell r="A751">
            <v>2511020101</v>
          </cell>
          <cell r="B751" t="str">
            <v>ADM CESANTIAS LEY 50</v>
          </cell>
          <cell r="C751">
            <v>1149019925</v>
          </cell>
          <cell r="D751">
            <v>0</v>
          </cell>
          <cell r="E751">
            <v>0</v>
          </cell>
          <cell r="F751">
            <v>1149019925</v>
          </cell>
          <cell r="H751">
            <v>2511020103</v>
          </cell>
          <cell r="I751" t="str">
            <v>OPE CESANTIAS LEY 50</v>
          </cell>
          <cell r="J751">
            <v>3666950695</v>
          </cell>
          <cell r="K751">
            <v>22159824</v>
          </cell>
          <cell r="L751">
            <v>0</v>
          </cell>
          <cell r="M751">
            <v>3689110519</v>
          </cell>
        </row>
        <row r="752">
          <cell r="A752">
            <v>2511020103</v>
          </cell>
          <cell r="B752" t="str">
            <v>OPE CESANTIAS LEY 50</v>
          </cell>
          <cell r="C752">
            <v>6342014996</v>
          </cell>
          <cell r="D752">
            <v>0</v>
          </cell>
          <cell r="E752">
            <v>0</v>
          </cell>
          <cell r="F752">
            <v>6342014996</v>
          </cell>
          <cell r="H752">
            <v>2511020105</v>
          </cell>
          <cell r="I752" t="str">
            <v>CESANTIAS POR PAGAR</v>
          </cell>
          <cell r="J752">
            <v>-95134</v>
          </cell>
          <cell r="K752">
            <v>0</v>
          </cell>
          <cell r="L752">
            <v>0</v>
          </cell>
          <cell r="M752">
            <v>-95134</v>
          </cell>
        </row>
        <row r="753">
          <cell r="A753">
            <v>2511020105</v>
          </cell>
          <cell r="B753" t="str">
            <v>CESANTIAS POR PAGAR</v>
          </cell>
          <cell r="C753">
            <v>135232015</v>
          </cell>
          <cell r="D753">
            <v>2801308950</v>
          </cell>
          <cell r="E753">
            <v>2801308950</v>
          </cell>
          <cell r="F753">
            <v>135232015</v>
          </cell>
          <cell r="H753">
            <v>2511020106</v>
          </cell>
          <cell r="I753" t="str">
            <v>PROVISION PARA CESANTIAS</v>
          </cell>
          <cell r="J753">
            <v>-6982199776</v>
          </cell>
          <cell r="K753">
            <v>2985831</v>
          </cell>
          <cell r="L753">
            <v>393938135</v>
          </cell>
          <cell r="M753">
            <v>-7373152080</v>
          </cell>
        </row>
        <row r="754">
          <cell r="A754">
            <v>2511020106</v>
          </cell>
          <cell r="B754" t="str">
            <v>PROVISION PARA CESANTIAS</v>
          </cell>
          <cell r="C754">
            <v>-11108695520</v>
          </cell>
          <cell r="D754">
            <v>0</v>
          </cell>
          <cell r="E754">
            <v>755968301</v>
          </cell>
          <cell r="F754">
            <v>-11864663821</v>
          </cell>
          <cell r="H754">
            <v>251103</v>
          </cell>
          <cell r="I754" t="str">
            <v>INTERESES SOBRE CESANTIAS</v>
          </cell>
          <cell r="J754">
            <v>-258693283</v>
          </cell>
          <cell r="K754">
            <v>3380310</v>
          </cell>
          <cell r="L754">
            <v>79894383</v>
          </cell>
          <cell r="M754">
            <v>-335207356</v>
          </cell>
        </row>
        <row r="755">
          <cell r="A755">
            <v>251103</v>
          </cell>
          <cell r="B755" t="str">
            <v>INTERESES SOBRE CESANTIAS</v>
          </cell>
          <cell r="C755">
            <v>-388599279</v>
          </cell>
          <cell r="D755">
            <v>0</v>
          </cell>
          <cell r="E755">
            <v>112687821</v>
          </cell>
          <cell r="F755">
            <v>-501287100</v>
          </cell>
          <cell r="H755">
            <v>25110301</v>
          </cell>
          <cell r="I755" t="str">
            <v>INTERESES SOBRE CESANTIAS</v>
          </cell>
          <cell r="J755">
            <v>-258693283</v>
          </cell>
          <cell r="K755">
            <v>3380310</v>
          </cell>
          <cell r="L755">
            <v>79894383</v>
          </cell>
          <cell r="M755">
            <v>-335207356</v>
          </cell>
        </row>
        <row r="756">
          <cell r="A756">
            <v>25110301</v>
          </cell>
          <cell r="B756" t="str">
            <v>INTERESES SOBRE CESANTIAS</v>
          </cell>
          <cell r="C756">
            <v>-388599279</v>
          </cell>
          <cell r="D756">
            <v>0</v>
          </cell>
          <cell r="E756">
            <v>112687821</v>
          </cell>
          <cell r="F756">
            <v>-501287100</v>
          </cell>
          <cell r="H756">
            <v>2511030101</v>
          </cell>
          <cell r="I756" t="str">
            <v>ADM INTERESES SOBRE LAS CESANTIAS</v>
          </cell>
          <cell r="J756">
            <v>53302937</v>
          </cell>
          <cell r="K756">
            <v>1530522</v>
          </cell>
          <cell r="L756">
            <v>0</v>
          </cell>
          <cell r="M756">
            <v>54833459</v>
          </cell>
        </row>
        <row r="757">
          <cell r="A757">
            <v>2511030101</v>
          </cell>
          <cell r="B757" t="str">
            <v>ADM INTERESES SOBRE LAS CESANTIAS</v>
          </cell>
          <cell r="C757">
            <v>116452301</v>
          </cell>
          <cell r="D757">
            <v>0</v>
          </cell>
          <cell r="E757">
            <v>0</v>
          </cell>
          <cell r="F757">
            <v>116452301</v>
          </cell>
          <cell r="H757">
            <v>2511030102</v>
          </cell>
          <cell r="I757" t="str">
            <v>OPE INTERESES SOBRE LAS CESANTIAS</v>
          </cell>
          <cell r="J757">
            <v>382085377</v>
          </cell>
          <cell r="K757">
            <v>1480019</v>
          </cell>
          <cell r="L757">
            <v>0</v>
          </cell>
          <cell r="M757">
            <v>383565396</v>
          </cell>
        </row>
        <row r="758">
          <cell r="A758">
            <v>2511030102</v>
          </cell>
          <cell r="B758" t="str">
            <v>OPE INTERESES SOBRE LAS CESANTIAS</v>
          </cell>
          <cell r="C758">
            <v>670689019</v>
          </cell>
          <cell r="D758">
            <v>0</v>
          </cell>
          <cell r="E758">
            <v>0</v>
          </cell>
          <cell r="F758">
            <v>670689019</v>
          </cell>
          <cell r="H758">
            <v>2511030103</v>
          </cell>
          <cell r="I758" t="str">
            <v>PROVISION PARA INTERESES SOBRE LAS</v>
          </cell>
          <cell r="J758">
            <v>-694081597</v>
          </cell>
          <cell r="K758">
            <v>369769</v>
          </cell>
          <cell r="L758">
            <v>79894383</v>
          </cell>
          <cell r="M758">
            <v>-773606211</v>
          </cell>
        </row>
        <row r="759">
          <cell r="A759">
            <v>2511030103</v>
          </cell>
          <cell r="B759" t="str">
            <v>PROVISION PARA INTERESES SOBRE LAS</v>
          </cell>
          <cell r="C759">
            <v>-1175740599</v>
          </cell>
          <cell r="D759">
            <v>0</v>
          </cell>
          <cell r="E759">
            <v>112687821</v>
          </cell>
          <cell r="F759">
            <v>-1288428420</v>
          </cell>
          <cell r="H759">
            <v>251104</v>
          </cell>
          <cell r="I759" t="str">
            <v>VACACIONES</v>
          </cell>
          <cell r="J759">
            <v>-1983698524</v>
          </cell>
          <cell r="K759">
            <v>368370634</v>
          </cell>
          <cell r="L759">
            <v>232705417</v>
          </cell>
          <cell r="M759">
            <v>-1848033307</v>
          </cell>
        </row>
        <row r="760">
          <cell r="A760">
            <v>251104</v>
          </cell>
          <cell r="B760" t="str">
            <v>VACACIONES</v>
          </cell>
          <cell r="C760">
            <v>-2593187132</v>
          </cell>
          <cell r="D760">
            <v>449316012</v>
          </cell>
          <cell r="E760">
            <v>248837399</v>
          </cell>
          <cell r="F760">
            <v>-2392708519</v>
          </cell>
          <cell r="H760">
            <v>25110401</v>
          </cell>
          <cell r="I760" t="str">
            <v>VACACIONES</v>
          </cell>
          <cell r="J760">
            <v>-1983698524</v>
          </cell>
          <cell r="K760">
            <v>368370634</v>
          </cell>
          <cell r="L760">
            <v>232705417</v>
          </cell>
          <cell r="M760">
            <v>-1848033307</v>
          </cell>
        </row>
        <row r="761">
          <cell r="A761">
            <v>25110401</v>
          </cell>
          <cell r="B761" t="str">
            <v>VACACIONES</v>
          </cell>
          <cell r="C761">
            <v>-2593187132</v>
          </cell>
          <cell r="D761">
            <v>449316012</v>
          </cell>
          <cell r="E761">
            <v>248837399</v>
          </cell>
          <cell r="F761">
            <v>-2392708519</v>
          </cell>
          <cell r="H761">
            <v>2511040101</v>
          </cell>
          <cell r="I761" t="str">
            <v>ADM VACACIONES</v>
          </cell>
          <cell r="J761">
            <v>370100388</v>
          </cell>
          <cell r="K761">
            <v>85798050</v>
          </cell>
          <cell r="L761">
            <v>0</v>
          </cell>
          <cell r="M761">
            <v>455898438</v>
          </cell>
        </row>
        <row r="762">
          <cell r="A762">
            <v>2511040101</v>
          </cell>
          <cell r="B762" t="str">
            <v>ADM VACACIONES</v>
          </cell>
          <cell r="C762">
            <v>849625895</v>
          </cell>
          <cell r="D762">
            <v>98353033</v>
          </cell>
          <cell r="E762">
            <v>0</v>
          </cell>
          <cell r="F762">
            <v>947978928</v>
          </cell>
          <cell r="H762">
            <v>2511040102</v>
          </cell>
          <cell r="I762" t="str">
            <v>OPE VACACIONES</v>
          </cell>
          <cell r="J762">
            <v>1862868899</v>
          </cell>
          <cell r="K762">
            <v>277482024</v>
          </cell>
          <cell r="L762">
            <v>1497948</v>
          </cell>
          <cell r="M762">
            <v>2138852975</v>
          </cell>
        </row>
        <row r="763">
          <cell r="A763">
            <v>2511040102</v>
          </cell>
          <cell r="B763" t="str">
            <v>OPE VACACIONES</v>
          </cell>
          <cell r="C763">
            <v>3650994911</v>
          </cell>
          <cell r="D763">
            <v>350962979</v>
          </cell>
          <cell r="E763">
            <v>0</v>
          </cell>
          <cell r="F763">
            <v>4001957890</v>
          </cell>
          <cell r="H763">
            <v>2511040103</v>
          </cell>
          <cell r="I763" t="str">
            <v>PROVISION PARA VACACIONES</v>
          </cell>
          <cell r="J763">
            <v>-4216667811</v>
          </cell>
          <cell r="K763">
            <v>5090560</v>
          </cell>
          <cell r="L763">
            <v>231207469</v>
          </cell>
          <cell r="M763">
            <v>-4442784720</v>
          </cell>
        </row>
        <row r="764">
          <cell r="A764">
            <v>2511040103</v>
          </cell>
          <cell r="B764" t="str">
            <v>PROVISION PARA VACACIONES</v>
          </cell>
          <cell r="C764">
            <v>-7093807938</v>
          </cell>
          <cell r="D764">
            <v>0</v>
          </cell>
          <cell r="E764">
            <v>248837399</v>
          </cell>
          <cell r="F764">
            <v>-7342645337</v>
          </cell>
          <cell r="H764">
            <v>251105</v>
          </cell>
          <cell r="I764" t="str">
            <v>PRIMA DE VACACIONES</v>
          </cell>
          <cell r="J764">
            <v>-1287206419</v>
          </cell>
          <cell r="K764">
            <v>231809597</v>
          </cell>
          <cell r="L764">
            <v>133848803</v>
          </cell>
          <cell r="M764">
            <v>-1189245625</v>
          </cell>
        </row>
        <row r="765">
          <cell r="A765">
            <v>251105</v>
          </cell>
          <cell r="B765" t="str">
            <v>PRIMA DE VACACIONES</v>
          </cell>
          <cell r="C765">
            <v>-1695476979</v>
          </cell>
          <cell r="D765">
            <v>272127601</v>
          </cell>
          <cell r="E765">
            <v>146570736</v>
          </cell>
          <cell r="F765">
            <v>-1569920114</v>
          </cell>
          <cell r="H765">
            <v>25110501</v>
          </cell>
          <cell r="I765" t="str">
            <v>PRIMA DE VACACIONES</v>
          </cell>
          <cell r="J765">
            <v>-1287206419</v>
          </cell>
          <cell r="K765">
            <v>231809597</v>
          </cell>
          <cell r="L765">
            <v>133848803</v>
          </cell>
          <cell r="M765">
            <v>-1189245625</v>
          </cell>
        </row>
        <row r="766">
          <cell r="A766">
            <v>25110501</v>
          </cell>
          <cell r="B766" t="str">
            <v>PRIMA DE VACACIONES</v>
          </cell>
          <cell r="C766">
            <v>-1695476979</v>
          </cell>
          <cell r="D766">
            <v>272127601</v>
          </cell>
          <cell r="E766">
            <v>146570736</v>
          </cell>
          <cell r="F766">
            <v>-1569920114</v>
          </cell>
          <cell r="H766">
            <v>2511050101</v>
          </cell>
          <cell r="I766" t="str">
            <v>ADM PRIMA DE VACACIONES</v>
          </cell>
          <cell r="J766">
            <v>244798303</v>
          </cell>
          <cell r="K766">
            <v>57445591</v>
          </cell>
          <cell r="L766">
            <v>0</v>
          </cell>
          <cell r="M766">
            <v>302243894</v>
          </cell>
        </row>
        <row r="767">
          <cell r="A767">
            <v>2511050101</v>
          </cell>
          <cell r="B767" t="str">
            <v>ADM PRIMA DE VACACIONES</v>
          </cell>
          <cell r="C767">
            <v>563272180</v>
          </cell>
          <cell r="D767">
            <v>65022366</v>
          </cell>
          <cell r="E767">
            <v>0</v>
          </cell>
          <cell r="F767">
            <v>628294546</v>
          </cell>
          <cell r="H767">
            <v>2511050102</v>
          </cell>
          <cell r="I767" t="str">
            <v>OPE PRIMA DE VACACIONES</v>
          </cell>
          <cell r="J767">
            <v>1249196293</v>
          </cell>
          <cell r="K767">
            <v>168803229</v>
          </cell>
          <cell r="L767">
            <v>0</v>
          </cell>
          <cell r="M767">
            <v>1417999522</v>
          </cell>
        </row>
        <row r="768">
          <cell r="A768">
            <v>2511050102</v>
          </cell>
          <cell r="B768" t="str">
            <v>OPE PRIMA DE VACACIONES</v>
          </cell>
          <cell r="C768">
            <v>2394158205</v>
          </cell>
          <cell r="D768">
            <v>207105235</v>
          </cell>
          <cell r="E768">
            <v>0</v>
          </cell>
          <cell r="F768">
            <v>2601263440</v>
          </cell>
          <cell r="H768">
            <v>2511050103</v>
          </cell>
          <cell r="I768" t="str">
            <v>PROVISION PARA PRIMA DE VACACIONES</v>
          </cell>
          <cell r="J768">
            <v>-2781201015</v>
          </cell>
          <cell r="K768">
            <v>5560777</v>
          </cell>
          <cell r="L768">
            <v>133848803</v>
          </cell>
          <cell r="M768">
            <v>-2909489041</v>
          </cell>
        </row>
        <row r="769">
          <cell r="A769">
            <v>2511050103</v>
          </cell>
          <cell r="B769" t="str">
            <v>PROVISION PARA PRIMA DE VACACIONES</v>
          </cell>
          <cell r="C769">
            <v>-4652907364</v>
          </cell>
          <cell r="D769">
            <v>0</v>
          </cell>
          <cell r="E769">
            <v>146570736</v>
          </cell>
          <cell r="F769">
            <v>-4799478100</v>
          </cell>
          <cell r="H769">
            <v>251106</v>
          </cell>
          <cell r="I769" t="str">
            <v>PRIMA DE SERVICIOS</v>
          </cell>
          <cell r="J769">
            <v>-393175580</v>
          </cell>
          <cell r="K769">
            <v>8187003</v>
          </cell>
          <cell r="L769">
            <v>360967886</v>
          </cell>
          <cell r="M769">
            <v>-745956463</v>
          </cell>
        </row>
        <row r="770">
          <cell r="A770">
            <v>251106</v>
          </cell>
          <cell r="B770" t="str">
            <v>PRIMA DE SERVICIOS</v>
          </cell>
          <cell r="C770">
            <v>-760479156</v>
          </cell>
          <cell r="D770">
            <v>175582</v>
          </cell>
          <cell r="E770">
            <v>157275750</v>
          </cell>
          <cell r="F770">
            <v>-917579324</v>
          </cell>
          <cell r="H770">
            <v>25110601</v>
          </cell>
          <cell r="I770" t="str">
            <v>PRIMA DE SERVICIOS</v>
          </cell>
          <cell r="J770">
            <v>-393175580</v>
          </cell>
          <cell r="K770">
            <v>8187003</v>
          </cell>
          <cell r="L770">
            <v>360967886</v>
          </cell>
          <cell r="M770">
            <v>-745956463</v>
          </cell>
        </row>
        <row r="771">
          <cell r="A771">
            <v>25110601</v>
          </cell>
          <cell r="B771" t="str">
            <v>PRIMA DE SERVICIOS</v>
          </cell>
          <cell r="C771">
            <v>-760479156</v>
          </cell>
          <cell r="D771">
            <v>175582</v>
          </cell>
          <cell r="E771">
            <v>157275750</v>
          </cell>
          <cell r="F771">
            <v>-917579324</v>
          </cell>
          <cell r="H771">
            <v>2511060101</v>
          </cell>
          <cell r="I771" t="str">
            <v>ADM PRIMA DE JUNIO - DE SERVICIOS</v>
          </cell>
          <cell r="J771">
            <v>283957111</v>
          </cell>
          <cell r="K771">
            <v>998955</v>
          </cell>
          <cell r="L771">
            <v>0</v>
          </cell>
          <cell r="M771">
            <v>284956066</v>
          </cell>
        </row>
        <row r="772">
          <cell r="A772">
            <v>2511060101</v>
          </cell>
          <cell r="B772" t="str">
            <v>ADM PRIMA DE JUNIO - DE SERVICIOS</v>
          </cell>
          <cell r="C772">
            <v>623681490</v>
          </cell>
          <cell r="D772">
            <v>175582</v>
          </cell>
          <cell r="E772">
            <v>0</v>
          </cell>
          <cell r="F772">
            <v>623857072</v>
          </cell>
          <cell r="H772">
            <v>2511060102</v>
          </cell>
          <cell r="I772" t="str">
            <v>OPE PRIMA DE JUNIO - DE SERVICIOS</v>
          </cell>
          <cell r="J772">
            <v>1297060187</v>
          </cell>
          <cell r="K772">
            <v>6506364</v>
          </cell>
          <cell r="L772">
            <v>0</v>
          </cell>
          <cell r="M772">
            <v>1303566551</v>
          </cell>
        </row>
        <row r="773">
          <cell r="A773">
            <v>2511060102</v>
          </cell>
          <cell r="B773" t="str">
            <v>OPE PRIMA DE JUNIO - DE SERVICIOS</v>
          </cell>
          <cell r="C773">
            <v>2650509517</v>
          </cell>
          <cell r="D773">
            <v>0</v>
          </cell>
          <cell r="E773">
            <v>0</v>
          </cell>
          <cell r="F773">
            <v>2650509517</v>
          </cell>
          <cell r="H773">
            <v>2511060103</v>
          </cell>
          <cell r="I773" t="str">
            <v>PROVISION PARA PRIMA DE JUNIO – SER</v>
          </cell>
          <cell r="J773">
            <v>-1974192878</v>
          </cell>
          <cell r="K773">
            <v>681684</v>
          </cell>
          <cell r="L773">
            <v>360967886</v>
          </cell>
          <cell r="M773">
            <v>-2334479080</v>
          </cell>
        </row>
        <row r="774">
          <cell r="A774">
            <v>2511060103</v>
          </cell>
          <cell r="B774" t="str">
            <v>PROVISION PARA PRIMA DE JUNIO – SER</v>
          </cell>
          <cell r="C774">
            <v>-4034670163</v>
          </cell>
          <cell r="D774">
            <v>0</v>
          </cell>
          <cell r="E774">
            <v>157275750</v>
          </cell>
          <cell r="F774">
            <v>-4191945913</v>
          </cell>
          <cell r="H774">
            <v>251107</v>
          </cell>
          <cell r="I774" t="str">
            <v>PRIMA DE NAVIDAD</v>
          </cell>
          <cell r="J774">
            <v>-2665528398</v>
          </cell>
          <cell r="K774">
            <v>2979242918</v>
          </cell>
          <cell r="L774">
            <v>313714520</v>
          </cell>
          <cell r="M774">
            <v>0</v>
          </cell>
        </row>
        <row r="775">
          <cell r="A775">
            <v>251107</v>
          </cell>
          <cell r="B775" t="str">
            <v>PRIMA DE NAVIDAD</v>
          </cell>
          <cell r="C775">
            <v>221171493</v>
          </cell>
          <cell r="D775">
            <v>23864482</v>
          </cell>
          <cell r="E775">
            <v>355121969</v>
          </cell>
          <cell r="F775">
            <v>-110085994</v>
          </cell>
          <cell r="H775">
            <v>25110701</v>
          </cell>
          <cell r="I775" t="str">
            <v>PRIMA DE NAVIDAD</v>
          </cell>
          <cell r="J775">
            <v>-2665528398</v>
          </cell>
          <cell r="K775">
            <v>2979242918</v>
          </cell>
          <cell r="L775">
            <v>313714520</v>
          </cell>
          <cell r="M775">
            <v>0</v>
          </cell>
        </row>
        <row r="776">
          <cell r="A776">
            <v>25110701</v>
          </cell>
          <cell r="B776" t="str">
            <v>PRIMA DE NAVIDAD</v>
          </cell>
          <cell r="C776">
            <v>221171493</v>
          </cell>
          <cell r="D776">
            <v>23864482</v>
          </cell>
          <cell r="E776">
            <v>355121969</v>
          </cell>
          <cell r="F776">
            <v>-110085994</v>
          </cell>
          <cell r="H776">
            <v>2511070101</v>
          </cell>
          <cell r="I776" t="str">
            <v>ADM PRIMA DE NAVIDAD</v>
          </cell>
          <cell r="J776">
            <v>85077893</v>
          </cell>
          <cell r="K776">
            <v>607767119</v>
          </cell>
          <cell r="L776">
            <v>2171973</v>
          </cell>
          <cell r="M776">
            <v>690673039</v>
          </cell>
        </row>
        <row r="777">
          <cell r="A777">
            <v>2511070101</v>
          </cell>
          <cell r="B777" t="str">
            <v>ADM PRIMA DE NAVIDAD</v>
          </cell>
          <cell r="C777">
            <v>1445805622</v>
          </cell>
          <cell r="D777">
            <v>5531181</v>
          </cell>
          <cell r="E777">
            <v>1850782</v>
          </cell>
          <cell r="F777">
            <v>1449486021</v>
          </cell>
          <cell r="H777">
            <v>2511070102</v>
          </cell>
          <cell r="I777" t="str">
            <v>OPE PRIMA DE NAVIDAD</v>
          </cell>
          <cell r="J777">
            <v>453947986</v>
          </cell>
          <cell r="K777">
            <v>2190790191</v>
          </cell>
          <cell r="L777">
            <v>29901980</v>
          </cell>
          <cell r="M777">
            <v>2614836197</v>
          </cell>
        </row>
        <row r="778">
          <cell r="A778">
            <v>2511070102</v>
          </cell>
          <cell r="B778" t="str">
            <v>OPE PRIMA DE NAVIDAD</v>
          </cell>
          <cell r="C778">
            <v>5717731052</v>
          </cell>
          <cell r="D778">
            <v>18333301</v>
          </cell>
          <cell r="E778">
            <v>0</v>
          </cell>
          <cell r="F778">
            <v>5736064353</v>
          </cell>
          <cell r="H778">
            <v>2511070103</v>
          </cell>
          <cell r="I778" t="str">
            <v>PROVISION PARA PRIMA NAVIDAD</v>
          </cell>
          <cell r="J778">
            <v>-3204554277</v>
          </cell>
          <cell r="K778">
            <v>180685608</v>
          </cell>
          <cell r="L778">
            <v>281640567</v>
          </cell>
          <cell r="M778">
            <v>-3305509236</v>
          </cell>
        </row>
        <row r="779">
          <cell r="A779">
            <v>2511070103</v>
          </cell>
          <cell r="B779" t="str">
            <v>PROVISION PARA PRIMA NAVIDAD</v>
          </cell>
          <cell r="C779">
            <v>-6942365181</v>
          </cell>
          <cell r="D779">
            <v>0</v>
          </cell>
          <cell r="E779">
            <v>353271187</v>
          </cell>
          <cell r="F779">
            <v>-7295636368</v>
          </cell>
          <cell r="H779">
            <v>251109</v>
          </cell>
          <cell r="I779" t="str">
            <v>BONIFICACIONES</v>
          </cell>
          <cell r="J779">
            <v>-1412140</v>
          </cell>
          <cell r="K779">
            <v>82609631</v>
          </cell>
          <cell r="L779">
            <v>794317641</v>
          </cell>
          <cell r="M779">
            <v>-713120150</v>
          </cell>
        </row>
        <row r="780">
          <cell r="A780">
            <v>251109</v>
          </cell>
          <cell r="B780" t="str">
            <v>BONIFICACIONES</v>
          </cell>
          <cell r="C780">
            <v>-124059184</v>
          </cell>
          <cell r="D780">
            <v>74756862</v>
          </cell>
          <cell r="E780">
            <v>89071018</v>
          </cell>
          <cell r="F780">
            <v>-138373340</v>
          </cell>
          <cell r="H780">
            <v>25110901</v>
          </cell>
          <cell r="I780" t="str">
            <v>BONIFICACIONES</v>
          </cell>
          <cell r="J780">
            <v>-1412140</v>
          </cell>
          <cell r="K780">
            <v>82609631</v>
          </cell>
          <cell r="L780">
            <v>794317641</v>
          </cell>
          <cell r="M780">
            <v>-713120150</v>
          </cell>
        </row>
        <row r="781">
          <cell r="A781">
            <v>25110901</v>
          </cell>
          <cell r="B781" t="str">
            <v>BONIFICACIONES</v>
          </cell>
          <cell r="C781">
            <v>-124059184</v>
          </cell>
          <cell r="D781">
            <v>74756862</v>
          </cell>
          <cell r="E781">
            <v>89071018</v>
          </cell>
          <cell r="F781">
            <v>-138373340</v>
          </cell>
          <cell r="H781">
            <v>2511090101</v>
          </cell>
          <cell r="I781" t="str">
            <v>ADM BONIFICACIONES POR RECREACION</v>
          </cell>
          <cell r="J781">
            <v>30104757</v>
          </cell>
          <cell r="K781">
            <v>6932509</v>
          </cell>
          <cell r="L781">
            <v>0</v>
          </cell>
          <cell r="M781">
            <v>37037266</v>
          </cell>
        </row>
        <row r="782">
          <cell r="A782">
            <v>2511090101</v>
          </cell>
          <cell r="B782" t="str">
            <v>ADM BONIFICACIONES POR RECREACION</v>
          </cell>
          <cell r="C782">
            <v>69429308</v>
          </cell>
          <cell r="D782">
            <v>7742627</v>
          </cell>
          <cell r="E782">
            <v>0</v>
          </cell>
          <cell r="F782">
            <v>77171935</v>
          </cell>
          <cell r="H782">
            <v>2511090102</v>
          </cell>
          <cell r="I782" t="str">
            <v>OPE BONIFICACIONES POR RECREACION</v>
          </cell>
          <cell r="J782">
            <v>162372093</v>
          </cell>
          <cell r="K782">
            <v>21687817</v>
          </cell>
          <cell r="L782">
            <v>373871216</v>
          </cell>
          <cell r="M782">
            <v>-189811306</v>
          </cell>
        </row>
        <row r="783">
          <cell r="A783">
            <v>2511090102</v>
          </cell>
          <cell r="B783" t="str">
            <v>OPE BONIFICACIONES POR RECREACION</v>
          </cell>
          <cell r="C783">
            <v>-60017158</v>
          </cell>
          <cell r="D783">
            <v>27369638</v>
          </cell>
          <cell r="E783">
            <v>0</v>
          </cell>
          <cell r="F783">
            <v>-32647520</v>
          </cell>
          <cell r="H783">
            <v>2511090103</v>
          </cell>
          <cell r="I783" t="str">
            <v>BONIFICACIÓN POR SERVICIOS PRESTADO</v>
          </cell>
          <cell r="J783">
            <v>196266534</v>
          </cell>
          <cell r="K783">
            <v>17884384</v>
          </cell>
          <cell r="L783">
            <v>0</v>
          </cell>
          <cell r="M783">
            <v>214150918</v>
          </cell>
        </row>
        <row r="784">
          <cell r="A784">
            <v>2511090103</v>
          </cell>
          <cell r="B784" t="str">
            <v>BONIFICACIÓN POR SERVICIOS PRESTADO</v>
          </cell>
          <cell r="C784">
            <v>421454916</v>
          </cell>
          <cell r="D784">
            <v>13584113</v>
          </cell>
          <cell r="E784">
            <v>0</v>
          </cell>
          <cell r="F784">
            <v>435039029</v>
          </cell>
          <cell r="H784">
            <v>2511090104</v>
          </cell>
          <cell r="I784" t="str">
            <v>BONIFICACIÓN POR SERVICIOS PRESTADO</v>
          </cell>
          <cell r="J784">
            <v>838455613</v>
          </cell>
          <cell r="K784">
            <v>35221421</v>
          </cell>
          <cell r="L784">
            <v>2890383</v>
          </cell>
          <cell r="M784">
            <v>870786651</v>
          </cell>
        </row>
        <row r="785">
          <cell r="A785">
            <v>2511090104</v>
          </cell>
          <cell r="B785" t="str">
            <v>BONIFICACIÓN POR SERVICIOS PRESTADO</v>
          </cell>
          <cell r="C785">
            <v>1661067569</v>
          </cell>
          <cell r="D785">
            <v>26060484</v>
          </cell>
          <cell r="E785">
            <v>0</v>
          </cell>
          <cell r="F785">
            <v>1687128053</v>
          </cell>
          <cell r="H785">
            <v>2511090105</v>
          </cell>
          <cell r="I785" t="str">
            <v>BONIFICACION POR PENSION</v>
          </cell>
          <cell r="J785">
            <v>-357130860</v>
          </cell>
          <cell r="K785">
            <v>854359</v>
          </cell>
          <cell r="L785">
            <v>16957542</v>
          </cell>
          <cell r="M785">
            <v>-373234043</v>
          </cell>
        </row>
        <row r="786">
          <cell r="A786">
            <v>2511090105</v>
          </cell>
          <cell r="B786" t="str">
            <v>BONIFICACION POR PENSION</v>
          </cell>
          <cell r="C786">
            <v>-598081960</v>
          </cell>
          <cell r="D786">
            <v>0</v>
          </cell>
          <cell r="E786">
            <v>19137280</v>
          </cell>
          <cell r="F786">
            <v>-617219240</v>
          </cell>
          <cell r="H786">
            <v>2511090106</v>
          </cell>
          <cell r="I786" t="str">
            <v>BONIFICACIÓN POR SERVICIOS PRESTADO</v>
          </cell>
          <cell r="J786">
            <v>-68045813</v>
          </cell>
          <cell r="K786">
            <v>29141</v>
          </cell>
          <cell r="L786">
            <v>2191861</v>
          </cell>
          <cell r="M786">
            <v>-70208533</v>
          </cell>
        </row>
        <row r="787">
          <cell r="A787">
            <v>2511090106</v>
          </cell>
          <cell r="B787" t="str">
            <v>BONIFICACIÓN POR SERVICIOS PRESTADO</v>
          </cell>
          <cell r="C787">
            <v>-125076116</v>
          </cell>
          <cell r="D787">
            <v>0</v>
          </cell>
          <cell r="E787">
            <v>5623354</v>
          </cell>
          <cell r="F787">
            <v>-130699470</v>
          </cell>
          <cell r="H787">
            <v>2511090107</v>
          </cell>
          <cell r="I787" t="str">
            <v>PROVI.BONIFICACIÓN POR SERVICIOS PR</v>
          </cell>
          <cell r="J787">
            <v>-808671339</v>
          </cell>
          <cell r="K787">
            <v>0</v>
          </cell>
          <cell r="L787">
            <v>43894282</v>
          </cell>
          <cell r="M787">
            <v>-852565621</v>
          </cell>
        </row>
        <row r="788">
          <cell r="A788">
            <v>2511090107</v>
          </cell>
          <cell r="B788" t="str">
            <v>PROVI.BONIFICACIÓN POR SERVICIOS PR</v>
          </cell>
          <cell r="C788">
            <v>-1143560261</v>
          </cell>
          <cell r="D788">
            <v>0</v>
          </cell>
          <cell r="E788">
            <v>64310384</v>
          </cell>
          <cell r="F788">
            <v>-1207870645</v>
          </cell>
          <cell r="H788">
            <v>2511090109</v>
          </cell>
          <cell r="I788" t="str">
            <v>OPE BONIFICACION NAVIDAD</v>
          </cell>
          <cell r="J788">
            <v>5236875</v>
          </cell>
          <cell r="K788">
            <v>0</v>
          </cell>
          <cell r="L788">
            <v>354512357</v>
          </cell>
          <cell r="M788">
            <v>-349275482</v>
          </cell>
        </row>
        <row r="789">
          <cell r="A789">
            <v>2511090109</v>
          </cell>
          <cell r="B789" t="str">
            <v>OPE BONIFICACION NAVIDAD</v>
          </cell>
          <cell r="C789">
            <v>-349275482</v>
          </cell>
          <cell r="D789">
            <v>0</v>
          </cell>
          <cell r="E789">
            <v>0</v>
          </cell>
          <cell r="F789">
            <v>-349275482</v>
          </cell>
          <cell r="H789">
            <v>251110</v>
          </cell>
          <cell r="I789" t="str">
            <v>OTRAS PRIMAS</v>
          </cell>
          <cell r="J789">
            <v>-5005649</v>
          </cell>
          <cell r="K789">
            <v>0</v>
          </cell>
          <cell r="L789">
            <v>1705219</v>
          </cell>
          <cell r="M789">
            <v>-6710868</v>
          </cell>
        </row>
        <row r="790">
          <cell r="A790">
            <v>251110</v>
          </cell>
          <cell r="B790" t="str">
            <v>OTRAS PRIMAS</v>
          </cell>
          <cell r="C790">
            <v>-5335297</v>
          </cell>
          <cell r="D790">
            <v>0</v>
          </cell>
          <cell r="E790">
            <v>1817522</v>
          </cell>
          <cell r="F790">
            <v>-7152819</v>
          </cell>
          <cell r="H790">
            <v>25111001</v>
          </cell>
          <cell r="I790" t="str">
            <v>OTRAS PRIMAS</v>
          </cell>
          <cell r="J790">
            <v>-5005649</v>
          </cell>
          <cell r="K790">
            <v>0</v>
          </cell>
          <cell r="L790">
            <v>1705219</v>
          </cell>
          <cell r="M790">
            <v>-6710868</v>
          </cell>
        </row>
        <row r="791">
          <cell r="A791">
            <v>25111001</v>
          </cell>
          <cell r="B791" t="str">
            <v>OTRAS PRIMAS</v>
          </cell>
          <cell r="C791">
            <v>-5335297</v>
          </cell>
          <cell r="D791">
            <v>0</v>
          </cell>
          <cell r="E791">
            <v>1817522</v>
          </cell>
          <cell r="F791">
            <v>-7152819</v>
          </cell>
          <cell r="H791">
            <v>2511100101</v>
          </cell>
          <cell r="I791" t="str">
            <v>ADM PRIMA DE VIDA CARA</v>
          </cell>
          <cell r="J791">
            <v>4608868</v>
          </cell>
          <cell r="K791">
            <v>0</v>
          </cell>
          <cell r="L791">
            <v>0</v>
          </cell>
          <cell r="M791">
            <v>4608868</v>
          </cell>
        </row>
        <row r="792">
          <cell r="A792">
            <v>2511100101</v>
          </cell>
          <cell r="B792" t="str">
            <v>ADM PRIMA DE VIDA CARA</v>
          </cell>
          <cell r="C792">
            <v>11416449</v>
          </cell>
          <cell r="D792">
            <v>0</v>
          </cell>
          <cell r="E792">
            <v>0</v>
          </cell>
          <cell r="F792">
            <v>11416449</v>
          </cell>
          <cell r="H792">
            <v>2511100103</v>
          </cell>
          <cell r="I792" t="str">
            <v>OPE PRIMA DE VIDA CARA</v>
          </cell>
          <cell r="J792">
            <v>-24983162</v>
          </cell>
          <cell r="K792">
            <v>0</v>
          </cell>
          <cell r="L792">
            <v>1705219</v>
          </cell>
          <cell r="M792">
            <v>-26688381</v>
          </cell>
        </row>
        <row r="793">
          <cell r="A793">
            <v>2511100103</v>
          </cell>
          <cell r="B793" t="str">
            <v>OPE PRIMA DE VIDA CARA</v>
          </cell>
          <cell r="C793">
            <v>-46536756</v>
          </cell>
          <cell r="D793">
            <v>0</v>
          </cell>
          <cell r="E793">
            <v>1817522</v>
          </cell>
          <cell r="F793">
            <v>-48354278</v>
          </cell>
          <cell r="H793">
            <v>2511100104</v>
          </cell>
          <cell r="I793" t="str">
            <v>OPE PRIMA DE VIDA CARA</v>
          </cell>
          <cell r="J793">
            <v>15368645</v>
          </cell>
          <cell r="K793">
            <v>0</v>
          </cell>
          <cell r="L793">
            <v>0</v>
          </cell>
          <cell r="M793">
            <v>15368645</v>
          </cell>
        </row>
        <row r="794">
          <cell r="A794">
            <v>2511100104</v>
          </cell>
          <cell r="B794" t="str">
            <v>OPE PRIMA DE VIDA CARA</v>
          </cell>
          <cell r="C794">
            <v>29785010</v>
          </cell>
          <cell r="D794">
            <v>0</v>
          </cell>
          <cell r="E794">
            <v>0</v>
          </cell>
          <cell r="F794">
            <v>29785010</v>
          </cell>
          <cell r="H794">
            <v>251111</v>
          </cell>
          <cell r="I794" t="str">
            <v>APORTES A RIESGOS LABORALES</v>
          </cell>
          <cell r="J794">
            <v>-77698100</v>
          </cell>
          <cell r="K794">
            <v>92147603</v>
          </cell>
          <cell r="L794">
            <v>90589303</v>
          </cell>
          <cell r="M794">
            <v>-76139800</v>
          </cell>
        </row>
        <row r="795">
          <cell r="A795">
            <v>251111</v>
          </cell>
          <cell r="B795" t="str">
            <v>APORTES A RIESGOS LABORALES</v>
          </cell>
          <cell r="C795">
            <v>-95009300</v>
          </cell>
          <cell r="D795">
            <v>95009300</v>
          </cell>
          <cell r="E795">
            <v>94422800</v>
          </cell>
          <cell r="F795">
            <v>-94422800</v>
          </cell>
          <cell r="H795">
            <v>25111101</v>
          </cell>
          <cell r="I795" t="str">
            <v>APORTES A RIESGOS LABORALES</v>
          </cell>
          <cell r="J795">
            <v>-77698100</v>
          </cell>
          <cell r="K795">
            <v>92147603</v>
          </cell>
          <cell r="L795">
            <v>90589303</v>
          </cell>
          <cell r="M795">
            <v>-76139800</v>
          </cell>
        </row>
        <row r="796">
          <cell r="A796">
            <v>25111101</v>
          </cell>
          <cell r="B796" t="str">
            <v>APORTES A RIESGOS LABORALES</v>
          </cell>
          <cell r="C796">
            <v>-95009300</v>
          </cell>
          <cell r="D796">
            <v>95009300</v>
          </cell>
          <cell r="E796">
            <v>94422800</v>
          </cell>
          <cell r="F796">
            <v>-94422800</v>
          </cell>
          <cell r="H796">
            <v>2511110101</v>
          </cell>
          <cell r="I796" t="str">
            <v>APORTE RIESGOS PROFESIONALES</v>
          </cell>
          <cell r="J796">
            <v>-77698100</v>
          </cell>
          <cell r="K796">
            <v>92147603</v>
          </cell>
          <cell r="L796">
            <v>90589303</v>
          </cell>
          <cell r="M796">
            <v>-76139800</v>
          </cell>
        </row>
        <row r="797">
          <cell r="A797">
            <v>2511110101</v>
          </cell>
          <cell r="B797" t="str">
            <v>APORTE RIESGOS PROFESIONALES</v>
          </cell>
          <cell r="C797">
            <v>-95009300</v>
          </cell>
          <cell r="D797">
            <v>95009300</v>
          </cell>
          <cell r="E797">
            <v>94422800</v>
          </cell>
          <cell r="F797">
            <v>-94422800</v>
          </cell>
          <cell r="H797">
            <v>251122</v>
          </cell>
          <cell r="I797" t="str">
            <v>APORTES A FONDOS PENSIONALES - EMP</v>
          </cell>
          <cell r="J797">
            <v>-450090269</v>
          </cell>
          <cell r="K797">
            <v>450090335</v>
          </cell>
          <cell r="L797">
            <v>457619448</v>
          </cell>
          <cell r="M797">
            <v>-457619382</v>
          </cell>
        </row>
        <row r="798">
          <cell r="A798">
            <v>251122</v>
          </cell>
          <cell r="B798" t="str">
            <v>APORTES A FONDOS PENSIONALES - EMP</v>
          </cell>
          <cell r="C798">
            <v>-546959040</v>
          </cell>
          <cell r="D798">
            <v>546959040</v>
          </cell>
          <cell r="E798">
            <v>560279076</v>
          </cell>
          <cell r="F798">
            <v>-560279076</v>
          </cell>
          <cell r="H798">
            <v>25112201</v>
          </cell>
          <cell r="I798" t="str">
            <v>APORTES A FONDOS PENSIONALES - EMP</v>
          </cell>
          <cell r="J798">
            <v>-450090269</v>
          </cell>
          <cell r="K798">
            <v>450090335</v>
          </cell>
          <cell r="L798">
            <v>457619448</v>
          </cell>
          <cell r="M798">
            <v>-457619382</v>
          </cell>
        </row>
        <row r="799">
          <cell r="A799">
            <v>25112201</v>
          </cell>
          <cell r="B799" t="str">
            <v>APORTES A FONDOS PENSIONALES - EMP</v>
          </cell>
          <cell r="C799">
            <v>-546959040</v>
          </cell>
          <cell r="D799">
            <v>546959040</v>
          </cell>
          <cell r="E799">
            <v>560279076</v>
          </cell>
          <cell r="F799">
            <v>-560279076</v>
          </cell>
          <cell r="H799">
            <v>2511220101</v>
          </cell>
          <cell r="I799" t="str">
            <v>APORTES A FONDOS PENSIONALES</v>
          </cell>
          <cell r="J799">
            <v>-450090269</v>
          </cell>
          <cell r="K799">
            <v>450090335</v>
          </cell>
          <cell r="L799">
            <v>457619448</v>
          </cell>
          <cell r="M799">
            <v>-457619382</v>
          </cell>
        </row>
        <row r="800">
          <cell r="A800">
            <v>2511220101</v>
          </cell>
          <cell r="B800" t="str">
            <v>APORTES A FONDOS PENSIONALES</v>
          </cell>
          <cell r="C800">
            <v>-546959040</v>
          </cell>
          <cell r="D800">
            <v>546959040</v>
          </cell>
          <cell r="E800">
            <v>560279076</v>
          </cell>
          <cell r="F800">
            <v>-560279076</v>
          </cell>
          <cell r="H800">
            <v>251123</v>
          </cell>
          <cell r="I800" t="str">
            <v>APORTES A SEGURIDAD SOCIAL EN SALU</v>
          </cell>
          <cell r="J800">
            <v>-313802038</v>
          </cell>
          <cell r="K800">
            <v>309366513</v>
          </cell>
          <cell r="L800">
            <v>315470273</v>
          </cell>
          <cell r="M800">
            <v>-319905798</v>
          </cell>
        </row>
        <row r="801">
          <cell r="A801">
            <v>251123</v>
          </cell>
          <cell r="B801" t="str">
            <v>APORTES A SEGURIDAD SOCIAL EN SALU</v>
          </cell>
          <cell r="C801">
            <v>-700344573</v>
          </cell>
          <cell r="D801">
            <v>1623606043</v>
          </cell>
          <cell r="E801">
            <v>1322950183</v>
          </cell>
          <cell r="F801">
            <v>-399688713</v>
          </cell>
          <cell r="H801">
            <v>25112301</v>
          </cell>
          <cell r="I801" t="str">
            <v>APORTES A SEGURIDAD SOCIAL EN SALU</v>
          </cell>
          <cell r="J801">
            <v>-313802038</v>
          </cell>
          <cell r="K801">
            <v>309366513</v>
          </cell>
          <cell r="L801">
            <v>315470273</v>
          </cell>
          <cell r="M801">
            <v>-319905798</v>
          </cell>
        </row>
        <row r="802">
          <cell r="A802">
            <v>25112301</v>
          </cell>
          <cell r="B802" t="str">
            <v>APORTES A SEGURIDAD SOCIAL EN SALU</v>
          </cell>
          <cell r="C802">
            <v>-700344573</v>
          </cell>
          <cell r="D802">
            <v>1623606043</v>
          </cell>
          <cell r="E802">
            <v>1322950183</v>
          </cell>
          <cell r="F802">
            <v>-399688713</v>
          </cell>
          <cell r="H802">
            <v>2511230101</v>
          </cell>
          <cell r="I802" t="str">
            <v>APORTES A SEGURIDAD SOCIAL EN SALUD</v>
          </cell>
          <cell r="J802">
            <v>-313802038</v>
          </cell>
          <cell r="K802">
            <v>309366513</v>
          </cell>
          <cell r="L802">
            <v>315470273</v>
          </cell>
          <cell r="M802">
            <v>-319905798</v>
          </cell>
        </row>
        <row r="803">
          <cell r="A803">
            <v>2511230101</v>
          </cell>
          <cell r="B803" t="str">
            <v>APORTES A SEGURIDAD SOCIAL EN SALUD</v>
          </cell>
          <cell r="C803">
            <v>-700344573</v>
          </cell>
          <cell r="D803">
            <v>1623606043</v>
          </cell>
          <cell r="E803">
            <v>1322950183</v>
          </cell>
          <cell r="F803">
            <v>-399688713</v>
          </cell>
          <cell r="H803">
            <v>251190</v>
          </cell>
          <cell r="I803" t="str">
            <v>PRESTAMOS POR RECLAMAR</v>
          </cell>
          <cell r="J803">
            <v>0</v>
          </cell>
          <cell r="K803">
            <v>0</v>
          </cell>
          <cell r="L803">
            <v>116851822</v>
          </cell>
          <cell r="M803">
            <v>-116851822</v>
          </cell>
        </row>
        <row r="804">
          <cell r="A804">
            <v>251190</v>
          </cell>
          <cell r="B804" t="str">
            <v>PRESTAMOS POR RECLAMAR</v>
          </cell>
          <cell r="C804">
            <v>-384436</v>
          </cell>
          <cell r="D804">
            <v>768872</v>
          </cell>
          <cell r="E804">
            <v>384436</v>
          </cell>
          <cell r="F804">
            <v>0</v>
          </cell>
          <cell r="H804">
            <v>25119001</v>
          </cell>
          <cell r="I804" t="str">
            <v>PRESTAMOS POR RECLAMAR</v>
          </cell>
          <cell r="J804">
            <v>0</v>
          </cell>
          <cell r="K804">
            <v>0</v>
          </cell>
          <cell r="L804">
            <v>116851822</v>
          </cell>
          <cell r="M804">
            <v>-116851822</v>
          </cell>
        </row>
        <row r="805">
          <cell r="A805">
            <v>25119001</v>
          </cell>
          <cell r="B805" t="str">
            <v>PRESTAMOS POR RECLAMAR</v>
          </cell>
          <cell r="C805">
            <v>-384436</v>
          </cell>
          <cell r="D805">
            <v>768872</v>
          </cell>
          <cell r="E805">
            <v>384436</v>
          </cell>
          <cell r="F805">
            <v>0</v>
          </cell>
          <cell r="H805">
            <v>2511900101</v>
          </cell>
          <cell r="I805" t="str">
            <v>NOMINA Y PRESTACIONES PENDIENTES PO</v>
          </cell>
          <cell r="J805">
            <v>0</v>
          </cell>
          <cell r="K805">
            <v>0</v>
          </cell>
          <cell r="L805">
            <v>116851822</v>
          </cell>
          <cell r="M805">
            <v>-116851822</v>
          </cell>
        </row>
        <row r="806">
          <cell r="A806">
            <v>2511900102</v>
          </cell>
          <cell r="B806" t="str">
            <v>OTROS SALARIOS</v>
          </cell>
          <cell r="C806">
            <v>-384436</v>
          </cell>
          <cell r="D806">
            <v>768872</v>
          </cell>
          <cell r="E806">
            <v>384436</v>
          </cell>
          <cell r="F806">
            <v>0</v>
          </cell>
          <cell r="H806">
            <v>2512</v>
          </cell>
          <cell r="I806" t="str">
            <v>BENEFICIOS A LOS EMPLEADOS A LARGO</v>
          </cell>
          <cell r="J806">
            <v>-4224010649</v>
          </cell>
          <cell r="K806">
            <v>144319790</v>
          </cell>
          <cell r="L806">
            <v>773606089</v>
          </cell>
          <cell r="M806">
            <v>-4853296948</v>
          </cell>
        </row>
        <row r="807">
          <cell r="A807">
            <v>2512</v>
          </cell>
          <cell r="B807" t="str">
            <v>BENEFICIOS A LOS EMPLEADOS A LARGO</v>
          </cell>
          <cell r="C807">
            <v>-3340729706</v>
          </cell>
          <cell r="D807">
            <v>1397517264</v>
          </cell>
          <cell r="E807">
            <v>2902506767</v>
          </cell>
          <cell r="F807">
            <v>-4845719209</v>
          </cell>
          <cell r="H807">
            <v>251201</v>
          </cell>
          <cell r="I807" t="str">
            <v>BONIFICACIONES</v>
          </cell>
          <cell r="J807">
            <v>-468060988</v>
          </cell>
          <cell r="K807">
            <v>8886106</v>
          </cell>
          <cell r="L807">
            <v>45716924</v>
          </cell>
          <cell r="M807">
            <v>-504891806</v>
          </cell>
        </row>
        <row r="808">
          <cell r="A808">
            <v>251201</v>
          </cell>
          <cell r="B808" t="str">
            <v>BONIFICACIONES</v>
          </cell>
          <cell r="C808">
            <v>-465553098</v>
          </cell>
          <cell r="D808">
            <v>1755606</v>
          </cell>
          <cell r="E808">
            <v>7066917</v>
          </cell>
          <cell r="F808">
            <v>-470864409</v>
          </cell>
          <cell r="H808">
            <v>25120101</v>
          </cell>
          <cell r="I808" t="str">
            <v>BONIFICACIONES</v>
          </cell>
          <cell r="J808">
            <v>-468060988</v>
          </cell>
          <cell r="K808">
            <v>8886106</v>
          </cell>
          <cell r="L808">
            <v>45716924</v>
          </cell>
          <cell r="M808">
            <v>-504891806</v>
          </cell>
        </row>
        <row r="809">
          <cell r="A809">
            <v>25120101</v>
          </cell>
          <cell r="B809" t="str">
            <v>BONIFICACIONES</v>
          </cell>
          <cell r="C809">
            <v>-465553098</v>
          </cell>
          <cell r="D809">
            <v>1755606</v>
          </cell>
          <cell r="E809">
            <v>7066917</v>
          </cell>
          <cell r="F809">
            <v>-470864409</v>
          </cell>
          <cell r="H809">
            <v>2512010101</v>
          </cell>
          <cell r="I809" t="str">
            <v>BONIFICACION POR PENSION (ASISTENCI</v>
          </cell>
          <cell r="J809">
            <v>31093416</v>
          </cell>
          <cell r="K809">
            <v>1656232</v>
          </cell>
          <cell r="L809">
            <v>0</v>
          </cell>
          <cell r="M809">
            <v>32749648</v>
          </cell>
        </row>
        <row r="810">
          <cell r="A810">
            <v>2512010101</v>
          </cell>
          <cell r="B810" t="str">
            <v>BONIFICACION POR PENSION (ASISTENCI</v>
          </cell>
          <cell r="C810">
            <v>70384866</v>
          </cell>
          <cell r="D810">
            <v>1755606</v>
          </cell>
          <cell r="E810">
            <v>0</v>
          </cell>
          <cell r="F810">
            <v>72140472</v>
          </cell>
          <cell r="H810">
            <v>2512010102</v>
          </cell>
          <cell r="I810" t="str">
            <v>BONIFICACIONES PENSI (ADM)</v>
          </cell>
          <cell r="J810">
            <v>7999916</v>
          </cell>
          <cell r="K810">
            <v>0</v>
          </cell>
          <cell r="L810">
            <v>0</v>
          </cell>
          <cell r="M810">
            <v>7999916</v>
          </cell>
        </row>
        <row r="811">
          <cell r="A811">
            <v>2512010102</v>
          </cell>
          <cell r="B811" t="str">
            <v>BONIFICACIONES PENSI (ADM)</v>
          </cell>
          <cell r="C811">
            <v>20096036</v>
          </cell>
          <cell r="D811">
            <v>0</v>
          </cell>
          <cell r="E811">
            <v>0</v>
          </cell>
          <cell r="F811">
            <v>20096036</v>
          </cell>
          <cell r="H811">
            <v>2512010103</v>
          </cell>
          <cell r="I811" t="str">
            <v>PROV BONIFICACIÓN X PENSIÓN</v>
          </cell>
          <cell r="J811">
            <v>-507154320</v>
          </cell>
          <cell r="K811">
            <v>7229874</v>
          </cell>
          <cell r="L811">
            <v>45716924</v>
          </cell>
          <cell r="M811">
            <v>-545641370</v>
          </cell>
        </row>
        <row r="812">
          <cell r="A812">
            <v>2512010103</v>
          </cell>
          <cell r="B812" t="str">
            <v>PROV BONIFICACIÓN X PENSIÓN</v>
          </cell>
          <cell r="C812">
            <v>-556034000</v>
          </cell>
          <cell r="D812">
            <v>0</v>
          </cell>
          <cell r="E812">
            <v>7066917</v>
          </cell>
          <cell r="F812">
            <v>-563100917</v>
          </cell>
          <cell r="H812">
            <v>251202</v>
          </cell>
          <cell r="I812" t="str">
            <v>PRIMAS</v>
          </cell>
          <cell r="J812">
            <v>26509643</v>
          </cell>
          <cell r="K812">
            <v>53433684</v>
          </cell>
          <cell r="L812">
            <v>489662922</v>
          </cell>
          <cell r="M812">
            <v>-409719595</v>
          </cell>
        </row>
        <row r="813">
          <cell r="A813">
            <v>251202</v>
          </cell>
          <cell r="B813" t="str">
            <v>PRIMAS</v>
          </cell>
          <cell r="C813">
            <v>-259646972</v>
          </cell>
          <cell r="D813">
            <v>26636136</v>
          </cell>
          <cell r="E813">
            <v>262750733</v>
          </cell>
          <cell r="F813">
            <v>-495761569</v>
          </cell>
          <cell r="H813">
            <v>25120201</v>
          </cell>
          <cell r="I813" t="str">
            <v>PRIMAS</v>
          </cell>
          <cell r="J813">
            <v>26509643</v>
          </cell>
          <cell r="K813">
            <v>53433684</v>
          </cell>
          <cell r="L813">
            <v>489662922</v>
          </cell>
          <cell r="M813">
            <v>-409719595</v>
          </cell>
        </row>
        <row r="814">
          <cell r="A814">
            <v>25120201</v>
          </cell>
          <cell r="B814" t="str">
            <v>PRIMAS</v>
          </cell>
          <cell r="C814">
            <v>-259646972</v>
          </cell>
          <cell r="D814">
            <v>26636136</v>
          </cell>
          <cell r="E814">
            <v>262750733</v>
          </cell>
          <cell r="F814">
            <v>-495761569</v>
          </cell>
          <cell r="H814">
            <v>2512020102</v>
          </cell>
          <cell r="I814" t="str">
            <v>ADM PRIMA DE ANTIGUEDAD</v>
          </cell>
          <cell r="J814">
            <v>-94161847</v>
          </cell>
          <cell r="K814">
            <v>0</v>
          </cell>
          <cell r="L814">
            <v>0</v>
          </cell>
          <cell r="M814">
            <v>-94161847</v>
          </cell>
        </row>
        <row r="815">
          <cell r="A815">
            <v>2512020102</v>
          </cell>
          <cell r="B815" t="str">
            <v>ADM PRIMA DE ANTIGUEDAD</v>
          </cell>
          <cell r="C815">
            <v>-44164729</v>
          </cell>
          <cell r="D815">
            <v>0</v>
          </cell>
          <cell r="E815">
            <v>0</v>
          </cell>
          <cell r="F815">
            <v>-44164729</v>
          </cell>
          <cell r="H815">
            <v>2512020103</v>
          </cell>
          <cell r="I815" t="str">
            <v>PROVISION PARA PRIMA DE ANTIGÜEDAD</v>
          </cell>
          <cell r="J815">
            <v>29621146</v>
          </cell>
          <cell r="K815">
            <v>34167175</v>
          </cell>
          <cell r="L815">
            <v>489662922</v>
          </cell>
          <cell r="M815">
            <v>-425874601</v>
          </cell>
        </row>
        <row r="816">
          <cell r="A816">
            <v>2512020103</v>
          </cell>
          <cell r="B816" t="str">
            <v>PROVISION PARA PRIMA DE ANTIGÜEDAD</v>
          </cell>
          <cell r="C816">
            <v>-443577203</v>
          </cell>
          <cell r="D816">
            <v>15168629</v>
          </cell>
          <cell r="E816">
            <v>262750733</v>
          </cell>
          <cell r="F816">
            <v>-691159307</v>
          </cell>
          <cell r="H816">
            <v>2512020104</v>
          </cell>
          <cell r="I816" t="str">
            <v>OPE PRIMA DE ANTIGUEDAD</v>
          </cell>
          <cell r="J816">
            <v>65807944</v>
          </cell>
          <cell r="K816">
            <v>19266509</v>
          </cell>
          <cell r="L816">
            <v>0</v>
          </cell>
          <cell r="M816">
            <v>85074453</v>
          </cell>
        </row>
        <row r="817">
          <cell r="A817">
            <v>2512020104</v>
          </cell>
          <cell r="B817" t="str">
            <v>OPE PRIMA DE ANTIGUEDAD</v>
          </cell>
          <cell r="C817">
            <v>202852560</v>
          </cell>
          <cell r="D817">
            <v>11467507</v>
          </cell>
          <cell r="E817">
            <v>0</v>
          </cell>
          <cell r="F817">
            <v>214320067</v>
          </cell>
          <cell r="H817">
            <v>2512020112</v>
          </cell>
          <cell r="I817" t="str">
            <v>PRIMA DE ANTIGÜEDAD ADM (VPN)</v>
          </cell>
          <cell r="J817">
            <v>10869369</v>
          </cell>
          <cell r="K817">
            <v>0</v>
          </cell>
          <cell r="L817">
            <v>0</v>
          </cell>
          <cell r="M817">
            <v>10869369</v>
          </cell>
        </row>
        <row r="818">
          <cell r="A818">
            <v>2512020112</v>
          </cell>
          <cell r="B818" t="str">
            <v>PRIMA DE ANTIGÜEDAD ADM (VPN)</v>
          </cell>
          <cell r="C818">
            <v>10869369</v>
          </cell>
          <cell r="D818">
            <v>0</v>
          </cell>
          <cell r="E818">
            <v>0</v>
          </cell>
          <cell r="F818">
            <v>10869369</v>
          </cell>
          <cell r="H818">
            <v>2512020114</v>
          </cell>
          <cell r="I818" t="str">
            <v>PRIMA DE ANTIGÜEDAD OPE (VPN)</v>
          </cell>
          <cell r="J818">
            <v>14373031</v>
          </cell>
          <cell r="K818">
            <v>0</v>
          </cell>
          <cell r="L818">
            <v>0</v>
          </cell>
          <cell r="M818">
            <v>14373031</v>
          </cell>
        </row>
        <row r="819">
          <cell r="A819">
            <v>2512020114</v>
          </cell>
          <cell r="B819" t="str">
            <v>PRIMA DE ANTIGÜEDAD OPE (VPN)</v>
          </cell>
          <cell r="C819">
            <v>14373031</v>
          </cell>
          <cell r="D819">
            <v>0</v>
          </cell>
          <cell r="E819">
            <v>0</v>
          </cell>
          <cell r="F819">
            <v>14373031</v>
          </cell>
          <cell r="H819">
            <v>251204</v>
          </cell>
          <cell r="I819" t="str">
            <v>CESANTIAS RETROACTIVAS</v>
          </cell>
          <cell r="J819">
            <v>207158485</v>
          </cell>
          <cell r="K819">
            <v>71000000</v>
          </cell>
          <cell r="L819">
            <v>0</v>
          </cell>
          <cell r="M819">
            <v>278158485</v>
          </cell>
        </row>
        <row r="820">
          <cell r="A820">
            <v>251204</v>
          </cell>
          <cell r="B820" t="str">
            <v>CESANTIAS RETROACTIVAS</v>
          </cell>
          <cell r="C820">
            <v>1369120392</v>
          </cell>
          <cell r="D820">
            <v>0</v>
          </cell>
          <cell r="E820">
            <v>1369120392</v>
          </cell>
          <cell r="F820">
            <v>0</v>
          </cell>
          <cell r="H820">
            <v>25120401</v>
          </cell>
          <cell r="I820" t="str">
            <v>CESANTIAS RETROACTIVAS</v>
          </cell>
          <cell r="J820">
            <v>207158485</v>
          </cell>
          <cell r="K820">
            <v>71000000</v>
          </cell>
          <cell r="L820">
            <v>0</v>
          </cell>
          <cell r="M820">
            <v>278158485</v>
          </cell>
        </row>
        <row r="821">
          <cell r="A821">
            <v>25120401</v>
          </cell>
          <cell r="B821" t="str">
            <v>CESANTIAS RETROACTIVAS</v>
          </cell>
          <cell r="C821">
            <v>1369120392</v>
          </cell>
          <cell r="D821">
            <v>0</v>
          </cell>
          <cell r="E821">
            <v>1369120392</v>
          </cell>
          <cell r="F821">
            <v>0</v>
          </cell>
          <cell r="H821">
            <v>2512040101</v>
          </cell>
          <cell r="I821" t="str">
            <v>OPE CESANTIAS RETROACTIVIDAD</v>
          </cell>
          <cell r="J821">
            <v>207158485</v>
          </cell>
          <cell r="K821">
            <v>71000000</v>
          </cell>
          <cell r="L821">
            <v>0</v>
          </cell>
          <cell r="M821">
            <v>278158485</v>
          </cell>
        </row>
        <row r="822">
          <cell r="A822">
            <v>2512040101</v>
          </cell>
          <cell r="B822" t="str">
            <v>OPE CESANTIAS RETROACTIVIDAD</v>
          </cell>
          <cell r="C822">
            <v>1369120392</v>
          </cell>
          <cell r="D822">
            <v>0</v>
          </cell>
          <cell r="E822">
            <v>1369120392</v>
          </cell>
          <cell r="F822">
            <v>0</v>
          </cell>
          <cell r="H822">
            <v>251290</v>
          </cell>
          <cell r="I822" t="str">
            <v>OTROS BENEFICIOS A LOS EMPLEADOS A</v>
          </cell>
          <cell r="J822">
            <v>-3989617789</v>
          </cell>
          <cell r="K822">
            <v>11000000</v>
          </cell>
          <cell r="L822">
            <v>238226243</v>
          </cell>
          <cell r="M822">
            <v>-4216844032</v>
          </cell>
        </row>
        <row r="823">
          <cell r="A823">
            <v>251290</v>
          </cell>
          <cell r="B823" t="str">
            <v>OTROS BENEFICIOS A LOS EMPLEADOS A</v>
          </cell>
          <cell r="C823">
            <v>-3984650028</v>
          </cell>
          <cell r="D823">
            <v>1369125522</v>
          </cell>
          <cell r="E823">
            <v>1263568725</v>
          </cell>
          <cell r="F823">
            <v>-3879093231</v>
          </cell>
          <cell r="H823">
            <v>25129001</v>
          </cell>
          <cell r="I823" t="str">
            <v>OTROS BENEFICIOS A LOS EMPLEADOS A</v>
          </cell>
          <cell r="J823">
            <v>-3989617789</v>
          </cell>
          <cell r="K823">
            <v>11000000</v>
          </cell>
          <cell r="L823">
            <v>238226243</v>
          </cell>
          <cell r="M823">
            <v>-4216844032</v>
          </cell>
        </row>
        <row r="824">
          <cell r="A824">
            <v>25129001</v>
          </cell>
          <cell r="B824" t="str">
            <v>OTROS BENEFICIOS A LOS EMPLEADOS A</v>
          </cell>
          <cell r="C824">
            <v>-3984650028</v>
          </cell>
          <cell r="D824">
            <v>1369125522</v>
          </cell>
          <cell r="E824">
            <v>1263568725</v>
          </cell>
          <cell r="F824">
            <v>-3879093231</v>
          </cell>
          <cell r="H824">
            <v>2512900102</v>
          </cell>
          <cell r="I824" t="str">
            <v>ADM CESANTIAS RETROACTIVIDAD</v>
          </cell>
          <cell r="J824">
            <v>-245026288</v>
          </cell>
          <cell r="K824">
            <v>11000000</v>
          </cell>
          <cell r="L824">
            <v>0</v>
          </cell>
          <cell r="M824">
            <v>-234026288</v>
          </cell>
        </row>
        <row r="825">
          <cell r="A825">
            <v>2512900102</v>
          </cell>
          <cell r="B825" t="str">
            <v>ADM CESANTIAS RETROACTIVIDAD</v>
          </cell>
          <cell r="C825">
            <v>-1832284</v>
          </cell>
          <cell r="D825">
            <v>5130</v>
          </cell>
          <cell r="E825">
            <v>5130</v>
          </cell>
          <cell r="F825">
            <v>-1832284</v>
          </cell>
          <cell r="H825">
            <v>2512900104</v>
          </cell>
          <cell r="I825" t="str">
            <v>OPE CESANTIAS RETROACTIVIDAD</v>
          </cell>
          <cell r="J825">
            <v>-2742528537</v>
          </cell>
          <cell r="K825">
            <v>0</v>
          </cell>
          <cell r="L825">
            <v>0</v>
          </cell>
          <cell r="M825">
            <v>-2742528537</v>
          </cell>
        </row>
        <row r="826">
          <cell r="A826">
            <v>2512900104</v>
          </cell>
          <cell r="B826" t="str">
            <v>OPE CESANTIAS RETROACTIVIDAD</v>
          </cell>
          <cell r="C826">
            <v>-2742528537</v>
          </cell>
          <cell r="D826">
            <v>1369120392</v>
          </cell>
          <cell r="E826">
            <v>0</v>
          </cell>
          <cell r="F826">
            <v>-1373408145</v>
          </cell>
          <cell r="H826">
            <v>2512900112</v>
          </cell>
          <cell r="I826" t="str">
            <v>CESANTÍAS RETROACTIVIDAD ADM (VPN)</v>
          </cell>
          <cell r="J826">
            <v>-321929439</v>
          </cell>
          <cell r="K826">
            <v>0</v>
          </cell>
          <cell r="L826">
            <v>45506717</v>
          </cell>
          <cell r="M826">
            <v>-367436156</v>
          </cell>
        </row>
        <row r="827">
          <cell r="A827">
            <v>2512900112</v>
          </cell>
          <cell r="B827" t="str">
            <v>CESANTÍAS RETROACTIVIDAD ADM (VPN)</v>
          </cell>
          <cell r="C827">
            <v>-367436156</v>
          </cell>
          <cell r="D827">
            <v>0</v>
          </cell>
          <cell r="E827">
            <v>438244524</v>
          </cell>
          <cell r="F827">
            <v>-805680680</v>
          </cell>
          <cell r="H827">
            <v>2512900114</v>
          </cell>
          <cell r="I827" t="str">
            <v>CESANTÍAS RETROACTIVIDAD OPE (VPN)</v>
          </cell>
          <cell r="J827">
            <v>-680133525</v>
          </cell>
          <cell r="K827">
            <v>0</v>
          </cell>
          <cell r="L827">
            <v>192719526</v>
          </cell>
          <cell r="M827">
            <v>-872853051</v>
          </cell>
        </row>
        <row r="828">
          <cell r="A828">
            <v>2512900114</v>
          </cell>
          <cell r="B828" t="str">
            <v>CESANTÍAS RETROACTIVIDAD OPE (VPN)</v>
          </cell>
          <cell r="C828">
            <v>-872853051</v>
          </cell>
          <cell r="D828">
            <v>0</v>
          </cell>
          <cell r="E828">
            <v>825319071</v>
          </cell>
          <cell r="F828">
            <v>-1698172122</v>
          </cell>
          <cell r="H828">
            <v>2514</v>
          </cell>
          <cell r="I828" t="str">
            <v>BENEFICIOS POSEMPLEO - PENSIONES</v>
          </cell>
          <cell r="J828">
            <v>-13900642093</v>
          </cell>
          <cell r="K828">
            <v>731544642</v>
          </cell>
          <cell r="L828">
            <v>1488075499</v>
          </cell>
          <cell r="M828">
            <v>-14657172950</v>
          </cell>
        </row>
        <row r="829">
          <cell r="A829">
            <v>2514</v>
          </cell>
          <cell r="B829" t="str">
            <v>BENEFICIOS POSEMPLEO - PENSIONES</v>
          </cell>
          <cell r="C829">
            <v>-13622493582</v>
          </cell>
          <cell r="D829">
            <v>187605190</v>
          </cell>
          <cell r="E829">
            <v>1262330576</v>
          </cell>
          <cell r="F829">
            <v>-14697218968</v>
          </cell>
          <cell r="H829">
            <v>251405</v>
          </cell>
          <cell r="I829" t="str">
            <v>CUOTAS PARTES DE PENSIONES</v>
          </cell>
          <cell r="J829">
            <v>-637448659</v>
          </cell>
          <cell r="K829">
            <v>124044</v>
          </cell>
          <cell r="L829">
            <v>18274540</v>
          </cell>
          <cell r="M829">
            <v>-655599155</v>
          </cell>
        </row>
        <row r="830">
          <cell r="A830">
            <v>251405</v>
          </cell>
          <cell r="B830" t="str">
            <v>CUOTAS PARTES DE PENSIONES</v>
          </cell>
          <cell r="C830">
            <v>-752674954</v>
          </cell>
          <cell r="D830">
            <v>3130413</v>
          </cell>
          <cell r="E830">
            <v>18119167</v>
          </cell>
          <cell r="F830">
            <v>-767663708</v>
          </cell>
          <cell r="H830">
            <v>25140501</v>
          </cell>
          <cell r="I830" t="str">
            <v>CUOTAS PARTES DE PENSIONES</v>
          </cell>
          <cell r="J830">
            <v>-637448659</v>
          </cell>
          <cell r="K830">
            <v>124044</v>
          </cell>
          <cell r="L830">
            <v>18274540</v>
          </cell>
          <cell r="M830">
            <v>-655599155</v>
          </cell>
        </row>
        <row r="831">
          <cell r="A831">
            <v>25140501</v>
          </cell>
          <cell r="B831" t="str">
            <v>CUOTAS PARTES DE PENSIONES</v>
          </cell>
          <cell r="C831">
            <v>-752674954</v>
          </cell>
          <cell r="D831">
            <v>3130413</v>
          </cell>
          <cell r="E831">
            <v>18119167</v>
          </cell>
          <cell r="F831">
            <v>-767663708</v>
          </cell>
          <cell r="H831">
            <v>2514050101</v>
          </cell>
          <cell r="I831" t="str">
            <v>CUOTAS PARTES POR PAGAR</v>
          </cell>
          <cell r="J831">
            <v>-824913925</v>
          </cell>
          <cell r="K831">
            <v>124044</v>
          </cell>
          <cell r="L831">
            <v>18274540</v>
          </cell>
          <cell r="M831">
            <v>-843064421</v>
          </cell>
        </row>
        <row r="832">
          <cell r="A832">
            <v>2514050101</v>
          </cell>
          <cell r="B832" t="str">
            <v>CUOTAS PARTES POR PAGAR</v>
          </cell>
          <cell r="C832">
            <v>-940140220</v>
          </cell>
          <cell r="D832">
            <v>3130413</v>
          </cell>
          <cell r="E832">
            <v>18119167</v>
          </cell>
          <cell r="F832">
            <v>-955128974</v>
          </cell>
          <cell r="H832">
            <v>2514050102</v>
          </cell>
          <cell r="I832" t="str">
            <v>VALOR PRESENTE NETO CUOTAS PARTES P</v>
          </cell>
          <cell r="J832">
            <v>187465266</v>
          </cell>
          <cell r="K832">
            <v>0</v>
          </cell>
          <cell r="L832">
            <v>0</v>
          </cell>
          <cell r="M832">
            <v>187465266</v>
          </cell>
        </row>
        <row r="833">
          <cell r="A833">
            <v>2514050102</v>
          </cell>
          <cell r="B833" t="str">
            <v>VALOR PRESENTE NETO CUOTAS PARTES P</v>
          </cell>
          <cell r="C833">
            <v>187465266</v>
          </cell>
          <cell r="D833">
            <v>0</v>
          </cell>
          <cell r="E833">
            <v>0</v>
          </cell>
          <cell r="F833">
            <v>187465266</v>
          </cell>
          <cell r="H833">
            <v>251415</v>
          </cell>
          <cell r="I833" t="str">
            <v>CALCULO ACTUARIAL PASIVO PENSIONAL</v>
          </cell>
          <cell r="J833">
            <v>-13263193434</v>
          </cell>
          <cell r="K833">
            <v>731420598</v>
          </cell>
          <cell r="L833">
            <v>1469800959</v>
          </cell>
          <cell r="M833">
            <v>-14001573795</v>
          </cell>
        </row>
        <row r="834">
          <cell r="A834">
            <v>251415</v>
          </cell>
          <cell r="B834" t="str">
            <v>CALCULO ACTUARIAL PASIVO PENSIONAL</v>
          </cell>
          <cell r="C834">
            <v>-12869818628</v>
          </cell>
          <cell r="D834">
            <v>184474777</v>
          </cell>
          <cell r="E834">
            <v>1244211409</v>
          </cell>
          <cell r="F834">
            <v>-13929555260</v>
          </cell>
          <cell r="H834">
            <v>25141501</v>
          </cell>
          <cell r="I834" t="str">
            <v>CALCULO ACTUARIAL PASIVO PENSIONAL</v>
          </cell>
          <cell r="J834">
            <v>-13263193434</v>
          </cell>
          <cell r="K834">
            <v>731420598</v>
          </cell>
          <cell r="L834">
            <v>1469800959</v>
          </cell>
          <cell r="M834">
            <v>-14001573795</v>
          </cell>
        </row>
        <row r="835">
          <cell r="A835">
            <v>25141501</v>
          </cell>
          <cell r="B835" t="str">
            <v>CALCULO ACTUARIAL PASIVO PENSIONAL</v>
          </cell>
          <cell r="C835">
            <v>-12869818628</v>
          </cell>
          <cell r="D835">
            <v>184474777</v>
          </cell>
          <cell r="E835">
            <v>1244211409</v>
          </cell>
          <cell r="F835">
            <v>-13929555260</v>
          </cell>
          <cell r="H835">
            <v>2514150101</v>
          </cell>
          <cell r="I835" t="str">
            <v>CALCULO ACTUARIAL DE PENSIONES ACTU</v>
          </cell>
          <cell r="J835">
            <v>-12019981615</v>
          </cell>
          <cell r="K835">
            <v>579632613</v>
          </cell>
          <cell r="L835">
            <v>1235904215</v>
          </cell>
          <cell r="M835">
            <v>-12676253217</v>
          </cell>
        </row>
        <row r="836">
          <cell r="A836">
            <v>2514150101</v>
          </cell>
          <cell r="B836" t="str">
            <v>CALCULO ACTUARIAL DE PENSIONES ACTU</v>
          </cell>
          <cell r="C836">
            <v>-11656800220</v>
          </cell>
          <cell r="D836">
            <v>166801775</v>
          </cell>
          <cell r="E836">
            <v>1085947544</v>
          </cell>
          <cell r="F836">
            <v>-12575945989</v>
          </cell>
          <cell r="H836">
            <v>2514150103</v>
          </cell>
          <cell r="I836" t="str">
            <v>CALCULO ACTUARIAL DE CUOTAS PARTES</v>
          </cell>
          <cell r="J836">
            <v>-1243211819</v>
          </cell>
          <cell r="K836">
            <v>151787985</v>
          </cell>
          <cell r="L836">
            <v>233896744</v>
          </cell>
          <cell r="M836">
            <v>-1325320578</v>
          </cell>
        </row>
        <row r="837">
          <cell r="A837">
            <v>2514150103</v>
          </cell>
          <cell r="B837" t="str">
            <v>CALCULO ACTUARIAL DE CUOTAS PARTES</v>
          </cell>
          <cell r="C837">
            <v>-1213018408</v>
          </cell>
          <cell r="D837">
            <v>17673002</v>
          </cell>
          <cell r="E837">
            <v>158263865</v>
          </cell>
          <cell r="F837">
            <v>-1353609271</v>
          </cell>
          <cell r="H837">
            <v>27</v>
          </cell>
          <cell r="I837" t="str">
            <v>PROVISIONES</v>
          </cell>
          <cell r="J837">
            <v>-10817368574</v>
          </cell>
          <cell r="K837">
            <v>11281474185</v>
          </cell>
          <cell r="L837">
            <v>11309635538</v>
          </cell>
          <cell r="M837">
            <v>-10845529927</v>
          </cell>
        </row>
        <row r="838">
          <cell r="A838">
            <v>27</v>
          </cell>
          <cell r="B838" t="str">
            <v>PROVISIONES</v>
          </cell>
          <cell r="C838">
            <v>-10689417224</v>
          </cell>
          <cell r="D838">
            <v>10689417224</v>
          </cell>
          <cell r="E838">
            <v>10724400886</v>
          </cell>
          <cell r="F838">
            <v>-10724400886</v>
          </cell>
          <cell r="H838">
            <v>2701</v>
          </cell>
          <cell r="I838" t="str">
            <v>LITIGIOS Y DEMANDAS</v>
          </cell>
          <cell r="J838">
            <v>-10817368574</v>
          </cell>
          <cell r="K838">
            <v>11281474185</v>
          </cell>
          <cell r="L838">
            <v>11309635538</v>
          </cell>
          <cell r="M838">
            <v>-10845529927</v>
          </cell>
        </row>
        <row r="839">
          <cell r="A839">
            <v>2701</v>
          </cell>
          <cell r="B839" t="str">
            <v>LITIGIOS Y DEMANDAS</v>
          </cell>
          <cell r="C839">
            <v>-10689417224</v>
          </cell>
          <cell r="D839">
            <v>10689417224</v>
          </cell>
          <cell r="E839">
            <v>10724400886</v>
          </cell>
          <cell r="F839">
            <v>-10724400886</v>
          </cell>
          <cell r="H839">
            <v>270101</v>
          </cell>
          <cell r="I839" t="str">
            <v>CIVILES</v>
          </cell>
          <cell r="J839">
            <v>-7123682005</v>
          </cell>
          <cell r="K839">
            <v>7452441986</v>
          </cell>
          <cell r="L839">
            <v>7470488348</v>
          </cell>
          <cell r="M839">
            <v>-7141728367</v>
          </cell>
        </row>
        <row r="840">
          <cell r="A840">
            <v>270101</v>
          </cell>
          <cell r="B840" t="str">
            <v>CIVILES</v>
          </cell>
          <cell r="C840">
            <v>-6945240916</v>
          </cell>
          <cell r="D840">
            <v>6945240916</v>
          </cell>
          <cell r="E840">
            <v>6967970879</v>
          </cell>
          <cell r="F840">
            <v>-6967970879</v>
          </cell>
          <cell r="H840">
            <v>27010101</v>
          </cell>
          <cell r="I840" t="str">
            <v>CIVILES</v>
          </cell>
          <cell r="J840">
            <v>-7123682005</v>
          </cell>
          <cell r="K840">
            <v>7452441986</v>
          </cell>
          <cell r="L840">
            <v>7470488348</v>
          </cell>
          <cell r="M840">
            <v>-7141728367</v>
          </cell>
        </row>
        <row r="841">
          <cell r="A841">
            <v>27010101</v>
          </cell>
          <cell r="B841" t="str">
            <v>CIVILES</v>
          </cell>
          <cell r="C841">
            <v>-6945240916</v>
          </cell>
          <cell r="D841">
            <v>6945240916</v>
          </cell>
          <cell r="E841">
            <v>6967970879</v>
          </cell>
          <cell r="F841">
            <v>-6967970879</v>
          </cell>
          <cell r="H841">
            <v>2701010102</v>
          </cell>
          <cell r="I841" t="str">
            <v>CIVILES: LITIGIOS O DEMANDAS</v>
          </cell>
          <cell r="J841">
            <v>-7123682005</v>
          </cell>
          <cell r="K841">
            <v>7452441986</v>
          </cell>
          <cell r="L841">
            <v>7470488348</v>
          </cell>
          <cell r="M841">
            <v>-7141728367</v>
          </cell>
        </row>
        <row r="842">
          <cell r="A842">
            <v>2701010102</v>
          </cell>
          <cell r="B842" t="str">
            <v>CIVILES: LITIGIOS O DEMANDAS</v>
          </cell>
          <cell r="C842">
            <v>-6945240916</v>
          </cell>
          <cell r="D842">
            <v>6945240916</v>
          </cell>
          <cell r="E842">
            <v>6967970879</v>
          </cell>
          <cell r="F842">
            <v>-6967970879</v>
          </cell>
          <cell r="H842">
            <v>270105</v>
          </cell>
          <cell r="I842" t="str">
            <v>LABORALES</v>
          </cell>
          <cell r="J842">
            <v>-3693686569</v>
          </cell>
          <cell r="K842">
            <v>3829032199</v>
          </cell>
          <cell r="L842">
            <v>3839147190</v>
          </cell>
          <cell r="M842">
            <v>-3703801560</v>
          </cell>
        </row>
        <row r="843">
          <cell r="A843">
            <v>270105</v>
          </cell>
          <cell r="B843" t="str">
            <v>LABORALES</v>
          </cell>
          <cell r="C843">
            <v>-3744176308</v>
          </cell>
          <cell r="D843">
            <v>3744176308</v>
          </cell>
          <cell r="E843">
            <v>3756430007</v>
          </cell>
          <cell r="F843">
            <v>-3756430007</v>
          </cell>
          <cell r="H843">
            <v>27010501</v>
          </cell>
          <cell r="I843" t="str">
            <v>LABORALES</v>
          </cell>
          <cell r="J843">
            <v>-3693686569</v>
          </cell>
          <cell r="K843">
            <v>3829032199</v>
          </cell>
          <cell r="L843">
            <v>3839147190</v>
          </cell>
          <cell r="M843">
            <v>-3703801560</v>
          </cell>
        </row>
        <row r="844">
          <cell r="A844">
            <v>27010501</v>
          </cell>
          <cell r="B844" t="str">
            <v>LABORALES</v>
          </cell>
          <cell r="C844">
            <v>-3744176308</v>
          </cell>
          <cell r="D844">
            <v>3744176308</v>
          </cell>
          <cell r="E844">
            <v>3756430007</v>
          </cell>
          <cell r="F844">
            <v>-3756430007</v>
          </cell>
          <cell r="H844">
            <v>2701050101</v>
          </cell>
          <cell r="I844" t="str">
            <v>LABORALES: LITIGIOS O DEMANDAS</v>
          </cell>
          <cell r="J844">
            <v>-3693686569</v>
          </cell>
          <cell r="K844">
            <v>3829032199</v>
          </cell>
          <cell r="L844">
            <v>3839147190</v>
          </cell>
          <cell r="M844">
            <v>-3703801560</v>
          </cell>
        </row>
        <row r="845">
          <cell r="A845">
            <v>2701050101</v>
          </cell>
          <cell r="B845" t="str">
            <v>LABORALES: LITIGIOS O DEMANDAS</v>
          </cell>
          <cell r="C845">
            <v>-3744176308</v>
          </cell>
          <cell r="D845">
            <v>3744176308</v>
          </cell>
          <cell r="E845">
            <v>3756430007</v>
          </cell>
          <cell r="F845">
            <v>-3756430007</v>
          </cell>
          <cell r="H845">
            <v>29</v>
          </cell>
          <cell r="I845" t="str">
            <v>OTROS PASIVOS</v>
          </cell>
          <cell r="J845">
            <v>-496378081</v>
          </cell>
          <cell r="K845">
            <v>132258313</v>
          </cell>
          <cell r="L845">
            <v>148166263</v>
          </cell>
          <cell r="M845">
            <v>-512286031</v>
          </cell>
        </row>
        <row r="846">
          <cell r="A846">
            <v>29</v>
          </cell>
          <cell r="B846" t="str">
            <v>OTROS PASIVOS</v>
          </cell>
          <cell r="C846">
            <v>-454252426</v>
          </cell>
          <cell r="D846">
            <v>4458716031</v>
          </cell>
          <cell r="E846">
            <v>15104433552</v>
          </cell>
          <cell r="F846">
            <v>-11099969947</v>
          </cell>
          <cell r="H846">
            <v>2901</v>
          </cell>
          <cell r="I846" t="str">
            <v>AVANCES Y ANTICIPOS RECIBIDOS</v>
          </cell>
          <cell r="J846">
            <v>-359326009</v>
          </cell>
          <cell r="K846">
            <v>132258313</v>
          </cell>
          <cell r="L846">
            <v>147715226</v>
          </cell>
          <cell r="M846">
            <v>-374782922</v>
          </cell>
        </row>
        <row r="847">
          <cell r="A847">
            <v>2901</v>
          </cell>
          <cell r="B847" t="str">
            <v>AVANCES Y ANTICIPOS RECIBIDOS</v>
          </cell>
          <cell r="C847">
            <v>-316749317</v>
          </cell>
          <cell r="D847">
            <v>61746980</v>
          </cell>
          <cell r="E847">
            <v>80647356</v>
          </cell>
          <cell r="F847">
            <v>-335649693</v>
          </cell>
          <cell r="H847">
            <v>290101</v>
          </cell>
          <cell r="I847" t="str">
            <v>ANTICIPOS SOBRE VENTAS DE BIENES Y</v>
          </cell>
          <cell r="J847">
            <v>-359130009</v>
          </cell>
          <cell r="K847">
            <v>132258313</v>
          </cell>
          <cell r="L847">
            <v>147415226</v>
          </cell>
          <cell r="M847">
            <v>-374286922</v>
          </cell>
        </row>
        <row r="848">
          <cell r="A848">
            <v>290101</v>
          </cell>
          <cell r="B848" t="str">
            <v>ANTICIPOS SOBRE VENTAS DE BIENES Y</v>
          </cell>
          <cell r="C848">
            <v>-316553317</v>
          </cell>
          <cell r="D848">
            <v>61746980</v>
          </cell>
          <cell r="E848">
            <v>80647356</v>
          </cell>
          <cell r="F848">
            <v>-335453693</v>
          </cell>
          <cell r="H848">
            <v>29010101</v>
          </cell>
          <cell r="I848" t="str">
            <v>ANTICIPOS SOBRE VENTAS DE BIENES Y</v>
          </cell>
          <cell r="J848">
            <v>-359130009</v>
          </cell>
          <cell r="K848">
            <v>132258313</v>
          </cell>
          <cell r="L848">
            <v>147415226</v>
          </cell>
          <cell r="M848">
            <v>-374286922</v>
          </cell>
        </row>
        <row r="849">
          <cell r="A849">
            <v>29010101</v>
          </cell>
          <cell r="B849" t="str">
            <v>ANTICIPOS SOBRE VENTAS DE BIENES Y</v>
          </cell>
          <cell r="C849">
            <v>-316553317</v>
          </cell>
          <cell r="D849">
            <v>61746980</v>
          </cell>
          <cell r="E849">
            <v>80647356</v>
          </cell>
          <cell r="F849">
            <v>-335453693</v>
          </cell>
          <cell r="H849">
            <v>2901010101</v>
          </cell>
          <cell r="I849" t="str">
            <v>ANTICIPOS SOBRE VENTA DE BIENES Y S</v>
          </cell>
          <cell r="J849">
            <v>-16144821</v>
          </cell>
          <cell r="K849">
            <v>0</v>
          </cell>
          <cell r="L849">
            <v>0</v>
          </cell>
          <cell r="M849">
            <v>-16144821</v>
          </cell>
        </row>
        <row r="850">
          <cell r="A850">
            <v>2901010101</v>
          </cell>
          <cell r="B850" t="str">
            <v>ANTICIPOS SOBRE VENTA DE BIENES Y S</v>
          </cell>
          <cell r="C850">
            <v>-16144821</v>
          </cell>
          <cell r="D850">
            <v>0</v>
          </cell>
          <cell r="E850">
            <v>0</v>
          </cell>
          <cell r="F850">
            <v>-16144821</v>
          </cell>
          <cell r="H850">
            <v>2901010103</v>
          </cell>
          <cell r="I850" t="str">
            <v>ANTICIPO DE PARTICULARES: MODULO</v>
          </cell>
          <cell r="J850">
            <v>-649322850</v>
          </cell>
          <cell r="K850">
            <v>132258313</v>
          </cell>
          <cell r="L850">
            <v>147415226</v>
          </cell>
          <cell r="M850">
            <v>-664479763</v>
          </cell>
        </row>
        <row r="851">
          <cell r="A851">
            <v>2901010103</v>
          </cell>
          <cell r="B851" t="str">
            <v>ANTICIPO DE PARTICULARES: MODULO</v>
          </cell>
          <cell r="C851">
            <v>-606746158</v>
          </cell>
          <cell r="D851">
            <v>61746980</v>
          </cell>
          <cell r="E851">
            <v>80647356</v>
          </cell>
          <cell r="F851">
            <v>-625646534</v>
          </cell>
          <cell r="H851">
            <v>2901010199</v>
          </cell>
          <cell r="I851" t="str">
            <v>AJUSTE POR CONVERSIÓN NMN - ANTICIP</v>
          </cell>
          <cell r="J851">
            <v>306337662</v>
          </cell>
          <cell r="K851">
            <v>0</v>
          </cell>
          <cell r="L851">
            <v>0</v>
          </cell>
          <cell r="M851">
            <v>306337662</v>
          </cell>
        </row>
        <row r="852">
          <cell r="A852">
            <v>2901010199</v>
          </cell>
          <cell r="B852" t="str">
            <v>AJUSTE POR CONVERSIÓN NMN - ANTICIP</v>
          </cell>
          <cell r="C852">
            <v>306337662</v>
          </cell>
          <cell r="D852">
            <v>0</v>
          </cell>
          <cell r="E852">
            <v>0</v>
          </cell>
          <cell r="F852">
            <v>306337662</v>
          </cell>
          <cell r="H852">
            <v>290102</v>
          </cell>
          <cell r="I852" t="str">
            <v>ANTICIPOS SOBRE CONVENIOS Y ACUERD</v>
          </cell>
          <cell r="J852">
            <v>-196000</v>
          </cell>
          <cell r="K852">
            <v>0</v>
          </cell>
          <cell r="L852">
            <v>300000</v>
          </cell>
          <cell r="M852">
            <v>-496000</v>
          </cell>
        </row>
        <row r="853">
          <cell r="A853">
            <v>290102</v>
          </cell>
          <cell r="B853" t="str">
            <v>ANTICIPOS SOBRE CONVENIOS Y ACUERD</v>
          </cell>
          <cell r="C853">
            <v>-196000</v>
          </cell>
          <cell r="D853">
            <v>0</v>
          </cell>
          <cell r="E853">
            <v>0</v>
          </cell>
          <cell r="F853">
            <v>-196000</v>
          </cell>
          <cell r="H853">
            <v>29010201</v>
          </cell>
          <cell r="I853" t="str">
            <v>ANTICIPOS SOBRE CONVENIOS Y ACUERD</v>
          </cell>
          <cell r="J853">
            <v>-196000</v>
          </cell>
          <cell r="K853">
            <v>0</v>
          </cell>
          <cell r="L853">
            <v>300000</v>
          </cell>
          <cell r="M853">
            <v>-496000</v>
          </cell>
        </row>
        <row r="854">
          <cell r="A854">
            <v>29010201</v>
          </cell>
          <cell r="B854" t="str">
            <v>ANTICIPOS SOBRE CONVENIOS Y ACUERD</v>
          </cell>
          <cell r="C854">
            <v>-196000</v>
          </cell>
          <cell r="D854">
            <v>0</v>
          </cell>
          <cell r="E854">
            <v>0</v>
          </cell>
          <cell r="F854">
            <v>-196000</v>
          </cell>
          <cell r="H854">
            <v>2901020101</v>
          </cell>
          <cell r="I854" t="str">
            <v>ANTICIPOS DE EMPRESAS</v>
          </cell>
          <cell r="J854">
            <v>-196000</v>
          </cell>
          <cell r="K854">
            <v>0</v>
          </cell>
          <cell r="L854">
            <v>300000</v>
          </cell>
          <cell r="M854">
            <v>-496000</v>
          </cell>
        </row>
        <row r="855">
          <cell r="A855">
            <v>2901020101</v>
          </cell>
          <cell r="B855" t="str">
            <v>ANTICIPOS DE EMPRESAS</v>
          </cell>
          <cell r="C855">
            <v>-196000</v>
          </cell>
          <cell r="D855">
            <v>0</v>
          </cell>
          <cell r="E855">
            <v>0</v>
          </cell>
          <cell r="F855">
            <v>-196000</v>
          </cell>
          <cell r="H855">
            <v>2902</v>
          </cell>
          <cell r="I855" t="str">
            <v>RECURSOS RECIBIDOS EN ADMON</v>
          </cell>
          <cell r="J855">
            <v>-137052072</v>
          </cell>
          <cell r="K855">
            <v>0</v>
          </cell>
          <cell r="L855">
            <v>451037</v>
          </cell>
          <cell r="M855">
            <v>-137503109</v>
          </cell>
        </row>
        <row r="856">
          <cell r="A856">
            <v>2902</v>
          </cell>
          <cell r="B856" t="str">
            <v>RECURSOS RECIBIDOS EN ADMON</v>
          </cell>
          <cell r="C856">
            <v>-137503109</v>
          </cell>
          <cell r="D856">
            <v>0</v>
          </cell>
          <cell r="E856">
            <v>0</v>
          </cell>
          <cell r="F856">
            <v>-137503109</v>
          </cell>
          <cell r="H856">
            <v>290201</v>
          </cell>
          <cell r="I856" t="str">
            <v>EN ADMINISTRACION</v>
          </cell>
          <cell r="J856">
            <v>-137052072</v>
          </cell>
          <cell r="K856">
            <v>0</v>
          </cell>
          <cell r="L856">
            <v>451037</v>
          </cell>
          <cell r="M856">
            <v>-137503109</v>
          </cell>
        </row>
        <row r="857">
          <cell r="A857">
            <v>290201</v>
          </cell>
          <cell r="B857" t="str">
            <v>EN ADMINISTRACION</v>
          </cell>
          <cell r="C857">
            <v>-137503109</v>
          </cell>
          <cell r="D857">
            <v>0</v>
          </cell>
          <cell r="E857">
            <v>0</v>
          </cell>
          <cell r="F857">
            <v>-137503109</v>
          </cell>
          <cell r="H857">
            <v>29020101</v>
          </cell>
          <cell r="I857" t="str">
            <v>EN ADMINISTRACION</v>
          </cell>
          <cell r="J857">
            <v>-137052072</v>
          </cell>
          <cell r="K857">
            <v>0</v>
          </cell>
          <cell r="L857">
            <v>451037</v>
          </cell>
          <cell r="M857">
            <v>-137503109</v>
          </cell>
        </row>
        <row r="858">
          <cell r="A858">
            <v>29020101</v>
          </cell>
          <cell r="B858" t="str">
            <v>EN ADMINISTRACION</v>
          </cell>
          <cell r="C858">
            <v>-137503109</v>
          </cell>
          <cell r="D858">
            <v>0</v>
          </cell>
          <cell r="E858">
            <v>0</v>
          </cell>
          <cell r="F858">
            <v>-137503109</v>
          </cell>
          <cell r="H858">
            <v>2902010103</v>
          </cell>
          <cell r="I858" t="str">
            <v>REC EN ADMON COCREACION</v>
          </cell>
          <cell r="J858">
            <v>-173601440</v>
          </cell>
          <cell r="K858">
            <v>0</v>
          </cell>
          <cell r="L858">
            <v>0</v>
          </cell>
          <cell r="M858">
            <v>-173601440</v>
          </cell>
        </row>
        <row r="859">
          <cell r="A859">
            <v>2902010103</v>
          </cell>
          <cell r="B859" t="str">
            <v>REC EN ADMON COCREACION</v>
          </cell>
          <cell r="C859">
            <v>-173601440</v>
          </cell>
          <cell r="D859">
            <v>0</v>
          </cell>
          <cell r="E859">
            <v>0</v>
          </cell>
          <cell r="F859">
            <v>-173601440</v>
          </cell>
          <cell r="H859">
            <v>2902010104</v>
          </cell>
          <cell r="I859" t="str">
            <v>SUMINISTRO DE MEDICAMENTOS FUERA DE</v>
          </cell>
          <cell r="J859">
            <v>36549368</v>
          </cell>
          <cell r="K859">
            <v>0</v>
          </cell>
          <cell r="L859">
            <v>451037</v>
          </cell>
          <cell r="M859">
            <v>36098331</v>
          </cell>
        </row>
        <row r="860">
          <cell r="A860">
            <v>2902010104</v>
          </cell>
          <cell r="B860" t="str">
            <v>SUMINISTRO DE MEDICAMENTOS FUERA DE</v>
          </cell>
          <cell r="C860">
            <v>36098331</v>
          </cell>
          <cell r="D860">
            <v>0</v>
          </cell>
          <cell r="E860">
            <v>0</v>
          </cell>
          <cell r="F860">
            <v>36098331</v>
          </cell>
          <cell r="H860">
            <v>3</v>
          </cell>
          <cell r="I860" t="str">
            <v>PATRIMONIO</v>
          </cell>
          <cell r="J860">
            <v>-479413542004</v>
          </cell>
          <cell r="K860">
            <v>0</v>
          </cell>
          <cell r="L860">
            <v>1090973882</v>
          </cell>
          <cell r="M860">
            <v>-480504515886</v>
          </cell>
        </row>
        <row r="861">
          <cell r="A861">
            <v>2990</v>
          </cell>
          <cell r="B861" t="str">
            <v>INGRESO DIFERIDO SUBVENCIONES COND</v>
          </cell>
          <cell r="C861">
            <v>0</v>
          </cell>
          <cell r="D861">
            <v>4396969051</v>
          </cell>
          <cell r="E861">
            <v>15023786196</v>
          </cell>
          <cell r="F861">
            <v>-10626817145</v>
          </cell>
          <cell r="H861">
            <v>32</v>
          </cell>
          <cell r="I861" t="str">
            <v>PATRIMONIO DE LAS EMPRESAS</v>
          </cell>
          <cell r="J861">
            <v>-479413542004</v>
          </cell>
          <cell r="K861">
            <v>0</v>
          </cell>
          <cell r="L861">
            <v>1090973882</v>
          </cell>
          <cell r="M861">
            <v>-480504515886</v>
          </cell>
        </row>
        <row r="862">
          <cell r="A862">
            <v>299003</v>
          </cell>
          <cell r="B862" t="str">
            <v>INGRESO DIFERIDO SUBVENCIONES COND</v>
          </cell>
          <cell r="C862">
            <v>0</v>
          </cell>
          <cell r="D862">
            <v>4396969051</v>
          </cell>
          <cell r="E862">
            <v>15023786196</v>
          </cell>
          <cell r="F862">
            <v>-10626817145</v>
          </cell>
          <cell r="H862">
            <v>3208</v>
          </cell>
          <cell r="I862" t="str">
            <v>CAPITAL FISCAL</v>
          </cell>
          <cell r="J862">
            <v>-306063337492</v>
          </cell>
          <cell r="K862">
            <v>0</v>
          </cell>
          <cell r="L862">
            <v>0</v>
          </cell>
          <cell r="M862">
            <v>-306063337492</v>
          </cell>
        </row>
        <row r="863">
          <cell r="A863">
            <v>29900301</v>
          </cell>
          <cell r="B863" t="str">
            <v>Ingreso diferido por subvenciones</v>
          </cell>
          <cell r="C863">
            <v>0</v>
          </cell>
          <cell r="D863">
            <v>4396969051</v>
          </cell>
          <cell r="E863">
            <v>15023786196</v>
          </cell>
          <cell r="F863">
            <v>-10626817145</v>
          </cell>
          <cell r="H863">
            <v>320801</v>
          </cell>
          <cell r="I863" t="str">
            <v>CAPITAL FISCAL</v>
          </cell>
          <cell r="J863">
            <v>-306063337492</v>
          </cell>
          <cell r="K863">
            <v>0</v>
          </cell>
          <cell r="L863">
            <v>0</v>
          </cell>
          <cell r="M863">
            <v>-306063337492</v>
          </cell>
        </row>
        <row r="864">
          <cell r="A864">
            <v>2990030101</v>
          </cell>
          <cell r="B864" t="str">
            <v>INGRESO DIFERIDO POR SUBVENCIONES C</v>
          </cell>
          <cell r="C864">
            <v>0</v>
          </cell>
          <cell r="D864">
            <v>4396969051</v>
          </cell>
          <cell r="E864">
            <v>15023786196</v>
          </cell>
          <cell r="F864">
            <v>-10626817145</v>
          </cell>
          <cell r="H864">
            <v>32080101</v>
          </cell>
          <cell r="I864" t="str">
            <v>CAPITAL FISCAL</v>
          </cell>
          <cell r="J864">
            <v>-306063337492</v>
          </cell>
          <cell r="K864">
            <v>0</v>
          </cell>
          <cell r="L864">
            <v>0</v>
          </cell>
          <cell r="M864">
            <v>-306063337492</v>
          </cell>
        </row>
        <row r="865">
          <cell r="A865">
            <v>3</v>
          </cell>
          <cell r="B865" t="str">
            <v>PATRIMONIO</v>
          </cell>
          <cell r="C865">
            <v>-491531141278</v>
          </cell>
          <cell r="D865">
            <v>1137249783</v>
          </cell>
          <cell r="E865">
            <v>809530311</v>
          </cell>
          <cell r="F865">
            <v>-491203421806</v>
          </cell>
          <cell r="H865">
            <v>3208010101</v>
          </cell>
          <cell r="I865" t="str">
            <v>CAPITAL FISCAL</v>
          </cell>
          <cell r="J865">
            <v>-306063337492</v>
          </cell>
          <cell r="K865">
            <v>0</v>
          </cell>
          <cell r="L865">
            <v>0</v>
          </cell>
          <cell r="M865">
            <v>-306063337492</v>
          </cell>
        </row>
        <row r="866">
          <cell r="A866">
            <v>32</v>
          </cell>
          <cell r="B866" t="str">
            <v>PATRIMONIO DE LAS EMPRESAS</v>
          </cell>
          <cell r="C866">
            <v>-491531141278</v>
          </cell>
          <cell r="D866">
            <v>1137249783</v>
          </cell>
          <cell r="E866">
            <v>809530311</v>
          </cell>
          <cell r="F866">
            <v>-491203421806</v>
          </cell>
          <cell r="H866">
            <v>3225</v>
          </cell>
          <cell r="I866" t="str">
            <v>RESULTADOS DE EJERCICIOS ANTERIORE</v>
          </cell>
          <cell r="J866">
            <v>-159614120226</v>
          </cell>
          <cell r="K866">
            <v>0</v>
          </cell>
          <cell r="L866">
            <v>0</v>
          </cell>
          <cell r="M866">
            <v>-159614120226</v>
          </cell>
        </row>
        <row r="867">
          <cell r="A867">
            <v>3208</v>
          </cell>
          <cell r="B867" t="str">
            <v>CAPITAL FISCAL</v>
          </cell>
          <cell r="C867">
            <v>-306063337492</v>
          </cell>
          <cell r="D867">
            <v>0</v>
          </cell>
          <cell r="E867">
            <v>0</v>
          </cell>
          <cell r="F867">
            <v>-306063337492</v>
          </cell>
          <cell r="H867">
            <v>322501</v>
          </cell>
          <cell r="I867" t="str">
            <v>UTILIDADES O EXCEDENTES ACUMULADOS</v>
          </cell>
          <cell r="J867">
            <v>-159614120226</v>
          </cell>
          <cell r="K867">
            <v>0</v>
          </cell>
          <cell r="L867">
            <v>0</v>
          </cell>
          <cell r="M867">
            <v>-159614120226</v>
          </cell>
        </row>
        <row r="868">
          <cell r="A868">
            <v>320801</v>
          </cell>
          <cell r="B868" t="str">
            <v>CAPITAL FISCAL</v>
          </cell>
          <cell r="C868">
            <v>-306063337492</v>
          </cell>
          <cell r="D868">
            <v>0</v>
          </cell>
          <cell r="E868">
            <v>0</v>
          </cell>
          <cell r="F868">
            <v>-306063337492</v>
          </cell>
          <cell r="H868">
            <v>32250101</v>
          </cell>
          <cell r="I868" t="str">
            <v>UTILIDADES O EXCEDENTES ACUMULADOS</v>
          </cell>
          <cell r="J868">
            <v>-159614120226</v>
          </cell>
          <cell r="K868">
            <v>0</v>
          </cell>
          <cell r="L868">
            <v>0</v>
          </cell>
          <cell r="M868">
            <v>-159614120226</v>
          </cell>
        </row>
        <row r="869">
          <cell r="A869">
            <v>32080101</v>
          </cell>
          <cell r="B869" t="str">
            <v>CAPITAL FISCAL</v>
          </cell>
          <cell r="C869">
            <v>-306063337492</v>
          </cell>
          <cell r="D869">
            <v>0</v>
          </cell>
          <cell r="E869">
            <v>0</v>
          </cell>
          <cell r="F869">
            <v>-306063337492</v>
          </cell>
          <cell r="H869">
            <v>3225010101</v>
          </cell>
          <cell r="I869" t="str">
            <v>RESULTADOS DE EJERCICIOS ANTER. EXC</v>
          </cell>
          <cell r="J869">
            <v>-159614120226</v>
          </cell>
          <cell r="K869">
            <v>0</v>
          </cell>
          <cell r="L869">
            <v>0</v>
          </cell>
          <cell r="M869">
            <v>-159614120226</v>
          </cell>
        </row>
        <row r="870">
          <cell r="A870">
            <v>3208010101</v>
          </cell>
          <cell r="B870" t="str">
            <v>CAPITAL FISCAL</v>
          </cell>
          <cell r="C870">
            <v>-306063337492</v>
          </cell>
          <cell r="D870">
            <v>0</v>
          </cell>
          <cell r="E870">
            <v>0</v>
          </cell>
          <cell r="F870">
            <v>-306063337492</v>
          </cell>
          <cell r="H870">
            <v>3230</v>
          </cell>
          <cell r="I870" t="str">
            <v>EXCEDENTES DEL EJERCICIO</v>
          </cell>
          <cell r="J870">
            <v>-15729848131</v>
          </cell>
          <cell r="K870">
            <v>0</v>
          </cell>
          <cell r="L870">
            <v>0</v>
          </cell>
          <cell r="M870">
            <v>-15729848131</v>
          </cell>
        </row>
        <row r="871">
          <cell r="A871">
            <v>3225</v>
          </cell>
          <cell r="B871" t="str">
            <v>RESULTADOS DE EJERCICIOS ANTERIORE</v>
          </cell>
          <cell r="C871">
            <v>-159614120226</v>
          </cell>
          <cell r="D871">
            <v>0</v>
          </cell>
          <cell r="E871">
            <v>0</v>
          </cell>
          <cell r="F871">
            <v>-159614120226</v>
          </cell>
          <cell r="H871">
            <v>323001</v>
          </cell>
          <cell r="I871" t="str">
            <v>EXCEDENTES DEL EJERCICIO</v>
          </cell>
          <cell r="J871">
            <v>-15729848131</v>
          </cell>
          <cell r="K871">
            <v>0</v>
          </cell>
          <cell r="L871">
            <v>0</v>
          </cell>
          <cell r="M871">
            <v>-15729848131</v>
          </cell>
        </row>
        <row r="872">
          <cell r="A872">
            <v>322501</v>
          </cell>
          <cell r="B872" t="str">
            <v>UTILIDADES O EXCEDENTES ACUMULADOS</v>
          </cell>
          <cell r="C872">
            <v>-159614120226</v>
          </cell>
          <cell r="D872">
            <v>0</v>
          </cell>
          <cell r="E872">
            <v>0</v>
          </cell>
          <cell r="F872">
            <v>-159614120226</v>
          </cell>
          <cell r="H872">
            <v>32300101</v>
          </cell>
          <cell r="I872" t="str">
            <v>EXCEDENTES DEL EJERCICIO</v>
          </cell>
          <cell r="J872">
            <v>-15729848131</v>
          </cell>
          <cell r="K872">
            <v>0</v>
          </cell>
          <cell r="L872">
            <v>0</v>
          </cell>
          <cell r="M872">
            <v>-15729848131</v>
          </cell>
        </row>
        <row r="873">
          <cell r="A873">
            <v>32250101</v>
          </cell>
          <cell r="B873" t="str">
            <v>UTILIDADES O EXCEDENTES ACUMULADOS</v>
          </cell>
          <cell r="C873">
            <v>-159614120226</v>
          </cell>
          <cell r="D873">
            <v>0</v>
          </cell>
          <cell r="E873">
            <v>0</v>
          </cell>
          <cell r="F873">
            <v>-159614120226</v>
          </cell>
          <cell r="H873">
            <v>3230010101</v>
          </cell>
          <cell r="I873" t="str">
            <v>EXCEDENTES DEL EJERCICIO</v>
          </cell>
          <cell r="J873">
            <v>-15729848131</v>
          </cell>
          <cell r="K873">
            <v>0</v>
          </cell>
          <cell r="L873">
            <v>0</v>
          </cell>
          <cell r="M873">
            <v>-15729848131</v>
          </cell>
        </row>
        <row r="874">
          <cell r="A874">
            <v>3225010101</v>
          </cell>
          <cell r="B874" t="str">
            <v>RESULTADOS DE EJERCICIOS ANTER. EXC</v>
          </cell>
          <cell r="C874">
            <v>-159614120226</v>
          </cell>
          <cell r="D874">
            <v>0</v>
          </cell>
          <cell r="E874">
            <v>0</v>
          </cell>
          <cell r="F874">
            <v>-159614120226</v>
          </cell>
          <cell r="H874">
            <v>3280</v>
          </cell>
          <cell r="I874" t="str">
            <v>GANANCIAS O PÉRDIDAS POR PLANES DE</v>
          </cell>
          <cell r="J874">
            <v>1993763845</v>
          </cell>
          <cell r="K874">
            <v>0</v>
          </cell>
          <cell r="L874">
            <v>1090973882</v>
          </cell>
          <cell r="M874">
            <v>902789963</v>
          </cell>
        </row>
        <row r="875">
          <cell r="A875">
            <v>3230</v>
          </cell>
          <cell r="B875" t="str">
            <v>EXCEDENTES DEL EJERCICIO</v>
          </cell>
          <cell r="C875">
            <v>-26756473523</v>
          </cell>
          <cell r="D875">
            <v>0</v>
          </cell>
          <cell r="E875">
            <v>0</v>
          </cell>
          <cell r="F875">
            <v>-26756473523</v>
          </cell>
          <cell r="H875">
            <v>328001</v>
          </cell>
          <cell r="I875" t="str">
            <v>GANANCIAS O PERDIDAS ACTUARIALES P</v>
          </cell>
          <cell r="J875">
            <v>1993763845</v>
          </cell>
          <cell r="K875">
            <v>0</v>
          </cell>
          <cell r="L875">
            <v>1090973882</v>
          </cell>
          <cell r="M875">
            <v>902789963</v>
          </cell>
        </row>
        <row r="876">
          <cell r="A876">
            <v>323001</v>
          </cell>
          <cell r="B876" t="str">
            <v>EXCEDENTES DEL EJERCICIO</v>
          </cell>
          <cell r="C876">
            <v>-26756473523</v>
          </cell>
          <cell r="D876">
            <v>0</v>
          </cell>
          <cell r="E876">
            <v>0</v>
          </cell>
          <cell r="F876">
            <v>-26756473523</v>
          </cell>
          <cell r="H876">
            <v>32800101</v>
          </cell>
          <cell r="I876" t="str">
            <v>GANANCIAS O PERDIDAS ACTUARIALES P</v>
          </cell>
          <cell r="J876">
            <v>1993763845</v>
          </cell>
          <cell r="K876">
            <v>0</v>
          </cell>
          <cell r="L876">
            <v>1090973882</v>
          </cell>
          <cell r="M876">
            <v>902789963</v>
          </cell>
        </row>
        <row r="877">
          <cell r="A877">
            <v>32300101</v>
          </cell>
          <cell r="B877" t="str">
            <v>EXCEDENTES DEL EJERCICIO</v>
          </cell>
          <cell r="C877">
            <v>-26756473523</v>
          </cell>
          <cell r="D877">
            <v>0</v>
          </cell>
          <cell r="E877">
            <v>0</v>
          </cell>
          <cell r="F877">
            <v>-26756473523</v>
          </cell>
          <cell r="H877">
            <v>3280010101</v>
          </cell>
          <cell r="I877" t="str">
            <v>GANACIAS O PERDIDAS ACTUA POR PLAN</v>
          </cell>
          <cell r="J877">
            <v>1993763845</v>
          </cell>
          <cell r="K877">
            <v>0</v>
          </cell>
          <cell r="L877">
            <v>1090973882</v>
          </cell>
          <cell r="M877">
            <v>902789963</v>
          </cell>
        </row>
        <row r="878">
          <cell r="A878">
            <v>3230010101</v>
          </cell>
          <cell r="B878" t="str">
            <v>EXCEDENTES DEL EJERCICIO</v>
          </cell>
          <cell r="C878">
            <v>-26756473523</v>
          </cell>
          <cell r="D878">
            <v>0</v>
          </cell>
          <cell r="E878">
            <v>0</v>
          </cell>
          <cell r="F878">
            <v>-26756473523</v>
          </cell>
          <cell r="H878">
            <v>4</v>
          </cell>
          <cell r="I878" t="str">
            <v>INGRESOS</v>
          </cell>
          <cell r="J878">
            <v>-203520033067</v>
          </cell>
          <cell r="K878">
            <v>18969668962</v>
          </cell>
          <cell r="L878">
            <v>50990088118</v>
          </cell>
          <cell r="M878">
            <v>-235540452223</v>
          </cell>
        </row>
        <row r="879">
          <cell r="A879">
            <v>3268</v>
          </cell>
          <cell r="B879" t="str">
            <v>IMPACTOS X TRANSICIÓN NUEVO MARCO</v>
          </cell>
          <cell r="C879">
            <v>0</v>
          </cell>
          <cell r="D879">
            <v>481810840</v>
          </cell>
          <cell r="E879">
            <v>481810840</v>
          </cell>
          <cell r="F879">
            <v>0</v>
          </cell>
          <cell r="H879">
            <v>42</v>
          </cell>
          <cell r="I879" t="str">
            <v>VENTA DE BIENES</v>
          </cell>
          <cell r="J879">
            <v>-9577044</v>
          </cell>
          <cell r="K879">
            <v>0</v>
          </cell>
          <cell r="L879">
            <v>79650</v>
          </cell>
          <cell r="M879">
            <v>-9656694</v>
          </cell>
        </row>
        <row r="880">
          <cell r="A880">
            <v>326806</v>
          </cell>
          <cell r="B880" t="str">
            <v>PROPIEDAD, PLANTA Y EQUIPO</v>
          </cell>
          <cell r="C880">
            <v>0</v>
          </cell>
          <cell r="D880">
            <v>481810840</v>
          </cell>
          <cell r="E880">
            <v>481810840</v>
          </cell>
          <cell r="F880">
            <v>0</v>
          </cell>
          <cell r="H880">
            <v>4210</v>
          </cell>
          <cell r="I880" t="str">
            <v>BIENES COMERCIALIZADOS</v>
          </cell>
          <cell r="J880">
            <v>-9577044</v>
          </cell>
          <cell r="K880">
            <v>0</v>
          </cell>
          <cell r="L880">
            <v>79650</v>
          </cell>
          <cell r="M880">
            <v>-9656694</v>
          </cell>
        </row>
        <row r="881">
          <cell r="A881">
            <v>32680601</v>
          </cell>
          <cell r="B881" t="str">
            <v>PROPIEDAD, PLANTA Y EQUIPO</v>
          </cell>
          <cell r="C881">
            <v>0</v>
          </cell>
          <cell r="D881">
            <v>481810840</v>
          </cell>
          <cell r="E881">
            <v>481810840</v>
          </cell>
          <cell r="F881">
            <v>0</v>
          </cell>
          <cell r="H881">
            <v>421060</v>
          </cell>
          <cell r="I881" t="str">
            <v>Medicamentos</v>
          </cell>
          <cell r="J881">
            <v>-8892674</v>
          </cell>
          <cell r="K881">
            <v>0</v>
          </cell>
          <cell r="L881">
            <v>79650</v>
          </cell>
          <cell r="M881">
            <v>-8972324</v>
          </cell>
        </row>
        <row r="882">
          <cell r="A882">
            <v>3268060101</v>
          </cell>
          <cell r="B882" t="str">
            <v>IIMPACTOS POR TRANSICIÓN EN PPyE NM</v>
          </cell>
          <cell r="C882">
            <v>0</v>
          </cell>
          <cell r="D882">
            <v>481810840</v>
          </cell>
          <cell r="E882">
            <v>481810840</v>
          </cell>
          <cell r="F882">
            <v>0</v>
          </cell>
          <cell r="H882">
            <v>42106001</v>
          </cell>
          <cell r="I882" t="str">
            <v>Medicamentos</v>
          </cell>
          <cell r="J882">
            <v>-8892674</v>
          </cell>
          <cell r="K882">
            <v>0</v>
          </cell>
          <cell r="L882">
            <v>79650</v>
          </cell>
          <cell r="M882">
            <v>-8972324</v>
          </cell>
        </row>
        <row r="883">
          <cell r="A883">
            <v>3280</v>
          </cell>
          <cell r="B883" t="str">
            <v>GANANCIAS O PÉRDIDAS POR PLANES DE</v>
          </cell>
          <cell r="C883">
            <v>902789963</v>
          </cell>
          <cell r="D883">
            <v>655438943</v>
          </cell>
          <cell r="E883">
            <v>327719471</v>
          </cell>
          <cell r="F883">
            <v>1230509435</v>
          </cell>
          <cell r="H883">
            <v>4210600101</v>
          </cell>
          <cell r="I883" t="str">
            <v>MEDICAMENTOS - DROGAS</v>
          </cell>
          <cell r="J883">
            <v>-8892674</v>
          </cell>
          <cell r="K883">
            <v>0</v>
          </cell>
          <cell r="L883">
            <v>79650</v>
          </cell>
          <cell r="M883">
            <v>-8972324</v>
          </cell>
        </row>
        <row r="884">
          <cell r="A884">
            <v>328001</v>
          </cell>
          <cell r="B884" t="str">
            <v>GANANCIAS O PERDIDAS ACTUARIALES P</v>
          </cell>
          <cell r="C884">
            <v>902789963</v>
          </cell>
          <cell r="D884">
            <v>655438943</v>
          </cell>
          <cell r="E884">
            <v>327719471</v>
          </cell>
          <cell r="F884">
            <v>1230509435</v>
          </cell>
          <cell r="H884">
            <v>421090</v>
          </cell>
          <cell r="I884" t="str">
            <v>Otros bienes comercializados</v>
          </cell>
          <cell r="J884">
            <v>-684370</v>
          </cell>
          <cell r="K884">
            <v>0</v>
          </cell>
          <cell r="L884">
            <v>0</v>
          </cell>
          <cell r="M884">
            <v>-684370</v>
          </cell>
        </row>
        <row r="885">
          <cell r="A885">
            <v>32800101</v>
          </cell>
          <cell r="B885" t="str">
            <v>GANANCIAS O PERDIDAS ACTUARIALES P</v>
          </cell>
          <cell r="C885">
            <v>902789963</v>
          </cell>
          <cell r="D885">
            <v>655438943</v>
          </cell>
          <cell r="E885">
            <v>327719471</v>
          </cell>
          <cell r="F885">
            <v>1230509435</v>
          </cell>
          <cell r="H885">
            <v>42109001</v>
          </cell>
          <cell r="I885" t="str">
            <v>Otros bienes comercializados</v>
          </cell>
          <cell r="J885">
            <v>-684370</v>
          </cell>
          <cell r="K885">
            <v>0</v>
          </cell>
          <cell r="L885">
            <v>0</v>
          </cell>
          <cell r="M885">
            <v>-684370</v>
          </cell>
        </row>
        <row r="886">
          <cell r="A886">
            <v>3280010101</v>
          </cell>
          <cell r="B886" t="str">
            <v>GANACIAS O PERDIDAS ACTUA POR PLAN</v>
          </cell>
          <cell r="C886">
            <v>902789963</v>
          </cell>
          <cell r="D886">
            <v>655438943</v>
          </cell>
          <cell r="E886">
            <v>327719471</v>
          </cell>
          <cell r="F886">
            <v>1230509435</v>
          </cell>
          <cell r="H886">
            <v>4210900101</v>
          </cell>
          <cell r="I886" t="str">
            <v>PRODUCTOS DE FARMACIA CON IVA</v>
          </cell>
          <cell r="J886">
            <v>-684370</v>
          </cell>
          <cell r="K886">
            <v>0</v>
          </cell>
          <cell r="L886">
            <v>0</v>
          </cell>
          <cell r="M886">
            <v>-684370</v>
          </cell>
        </row>
        <row r="887">
          <cell r="A887">
            <v>4</v>
          </cell>
          <cell r="B887" t="str">
            <v>INGRESOS</v>
          </cell>
          <cell r="C887">
            <v>-253567624359</v>
          </cell>
          <cell r="D887">
            <v>39789916123</v>
          </cell>
          <cell r="E887">
            <v>66789459637</v>
          </cell>
          <cell r="F887">
            <v>-280567167873</v>
          </cell>
          <cell r="H887">
            <v>43</v>
          </cell>
          <cell r="I887" t="str">
            <v>VENTA DE SERVICIOS</v>
          </cell>
          <cell r="J887">
            <v>-179963649536</v>
          </cell>
          <cell r="K887">
            <v>12756468028</v>
          </cell>
          <cell r="L887">
            <v>30738636752</v>
          </cell>
          <cell r="M887">
            <v>-197945818260</v>
          </cell>
        </row>
        <row r="888">
          <cell r="A888">
            <v>42</v>
          </cell>
          <cell r="B888" t="str">
            <v>VENTA DE BIENES</v>
          </cell>
          <cell r="C888">
            <v>-1273081</v>
          </cell>
          <cell r="D888">
            <v>0</v>
          </cell>
          <cell r="E888">
            <v>900000</v>
          </cell>
          <cell r="F888">
            <v>-2173081</v>
          </cell>
          <cell r="H888">
            <v>4312</v>
          </cell>
          <cell r="I888" t="str">
            <v>SERVICIOS DE SALUD</v>
          </cell>
          <cell r="J888">
            <v>-179963649536</v>
          </cell>
          <cell r="K888">
            <v>12756468028</v>
          </cell>
          <cell r="L888">
            <v>30738636752</v>
          </cell>
          <cell r="M888">
            <v>-197945818260</v>
          </cell>
        </row>
        <row r="889">
          <cell r="A889">
            <v>4210</v>
          </cell>
          <cell r="B889" t="str">
            <v>BIENES COMERCIALIZADOS</v>
          </cell>
          <cell r="C889">
            <v>-1273081</v>
          </cell>
          <cell r="D889">
            <v>0</v>
          </cell>
          <cell r="E889">
            <v>900000</v>
          </cell>
          <cell r="F889">
            <v>-2173081</v>
          </cell>
          <cell r="H889">
            <v>431208</v>
          </cell>
          <cell r="I889" t="str">
            <v>Urgencias - Consulta y procedimien</v>
          </cell>
          <cell r="J889">
            <v>-2533712524</v>
          </cell>
          <cell r="K889">
            <v>186721826</v>
          </cell>
          <cell r="L889">
            <v>441419630</v>
          </cell>
          <cell r="M889">
            <v>-2788410328</v>
          </cell>
        </row>
        <row r="890">
          <cell r="A890">
            <v>421060</v>
          </cell>
          <cell r="B890" t="str">
            <v>Medicamentos</v>
          </cell>
          <cell r="C890">
            <v>-1273081</v>
          </cell>
          <cell r="D890">
            <v>0</v>
          </cell>
          <cell r="E890">
            <v>900000</v>
          </cell>
          <cell r="F890">
            <v>-2173081</v>
          </cell>
          <cell r="H890">
            <v>43120801</v>
          </cell>
          <cell r="I890" t="str">
            <v>Urgencias - Consulta y procedimien</v>
          </cell>
          <cell r="J890">
            <v>-2533712524</v>
          </cell>
          <cell r="K890">
            <v>186721826</v>
          </cell>
          <cell r="L890">
            <v>441419630</v>
          </cell>
          <cell r="M890">
            <v>-2788410328</v>
          </cell>
        </row>
        <row r="891">
          <cell r="A891">
            <v>42106001</v>
          </cell>
          <cell r="B891" t="str">
            <v>Medicamentos</v>
          </cell>
          <cell r="C891">
            <v>-1273081</v>
          </cell>
          <cell r="D891">
            <v>0</v>
          </cell>
          <cell r="E891">
            <v>900000</v>
          </cell>
          <cell r="F891">
            <v>-2173081</v>
          </cell>
          <cell r="H891">
            <v>4312080101</v>
          </cell>
          <cell r="I891" t="str">
            <v>URGENCIAS - CONSULTA Y PROCEDIMIENT</v>
          </cell>
          <cell r="J891">
            <v>-2533712524</v>
          </cell>
          <cell r="K891">
            <v>186721826</v>
          </cell>
          <cell r="L891">
            <v>441419630</v>
          </cell>
          <cell r="M891">
            <v>-2788410328</v>
          </cell>
        </row>
        <row r="892">
          <cell r="A892">
            <v>4210600101</v>
          </cell>
          <cell r="B892" t="str">
            <v>MEDICAMENTOS - DROGAS</v>
          </cell>
          <cell r="C892">
            <v>-1273081</v>
          </cell>
          <cell r="D892">
            <v>0</v>
          </cell>
          <cell r="E892">
            <v>900000</v>
          </cell>
          <cell r="F892">
            <v>-2173081</v>
          </cell>
          <cell r="H892">
            <v>431217</v>
          </cell>
          <cell r="I892" t="str">
            <v>Servicios ambulatorios - Consulta</v>
          </cell>
          <cell r="J892">
            <v>-1049701479</v>
          </cell>
          <cell r="K892">
            <v>78550515</v>
          </cell>
          <cell r="L892">
            <v>186771950</v>
          </cell>
          <cell r="M892">
            <v>-1157922914</v>
          </cell>
        </row>
        <row r="893">
          <cell r="A893">
            <v>43</v>
          </cell>
          <cell r="B893" t="str">
            <v>VENTA DE SERVICIOS</v>
          </cell>
          <cell r="C893">
            <v>-178787702131</v>
          </cell>
          <cell r="D893">
            <v>21607560455</v>
          </cell>
          <cell r="E893">
            <v>41032561767</v>
          </cell>
          <cell r="F893">
            <v>-198212703443</v>
          </cell>
          <cell r="H893">
            <v>43121701</v>
          </cell>
          <cell r="I893" t="str">
            <v>Servicios ambulatorios - Consulta</v>
          </cell>
          <cell r="J893">
            <v>-1049701479</v>
          </cell>
          <cell r="K893">
            <v>78550515</v>
          </cell>
          <cell r="L893">
            <v>186771950</v>
          </cell>
          <cell r="M893">
            <v>-1157922914</v>
          </cell>
        </row>
        <row r="894">
          <cell r="A894">
            <v>4312</v>
          </cell>
          <cell r="B894" t="str">
            <v>SERVICIOS DE SALUD</v>
          </cell>
          <cell r="C894">
            <v>-178787702131</v>
          </cell>
          <cell r="D894">
            <v>21607560455</v>
          </cell>
          <cell r="E894">
            <v>41032561767</v>
          </cell>
          <cell r="F894">
            <v>-198212703443</v>
          </cell>
          <cell r="H894">
            <v>4312170101</v>
          </cell>
          <cell r="I894" t="str">
            <v>SERV AMBULATORIOS-CONSUL. EXTERNA Y</v>
          </cell>
          <cell r="J894">
            <v>-1049701479</v>
          </cell>
          <cell r="K894">
            <v>78550515</v>
          </cell>
          <cell r="L894">
            <v>186771950</v>
          </cell>
          <cell r="M894">
            <v>-1157922914</v>
          </cell>
        </row>
        <row r="895">
          <cell r="A895">
            <v>431208</v>
          </cell>
          <cell r="B895" t="str">
            <v>Urgencias - Consulta y procedimien</v>
          </cell>
          <cell r="C895">
            <v>-1555430210</v>
          </cell>
          <cell r="D895">
            <v>77405120</v>
          </cell>
          <cell r="E895">
            <v>176194904</v>
          </cell>
          <cell r="F895">
            <v>-1654219994</v>
          </cell>
          <cell r="H895">
            <v>431219</v>
          </cell>
          <cell r="I895" t="str">
            <v>Servicios ambulatorios - Salud ora</v>
          </cell>
          <cell r="J895">
            <v>-273820394</v>
          </cell>
          <cell r="K895">
            <v>62359346</v>
          </cell>
          <cell r="L895">
            <v>111304322</v>
          </cell>
          <cell r="M895">
            <v>-322765370</v>
          </cell>
        </row>
        <row r="896">
          <cell r="A896">
            <v>43120801</v>
          </cell>
          <cell r="B896" t="str">
            <v>Urgencias - Consulta y procedimien</v>
          </cell>
          <cell r="C896">
            <v>-1555430210</v>
          </cell>
          <cell r="D896">
            <v>77405120</v>
          </cell>
          <cell r="E896">
            <v>176194904</v>
          </cell>
          <cell r="F896">
            <v>-1654219994</v>
          </cell>
          <cell r="H896">
            <v>43121901</v>
          </cell>
          <cell r="I896" t="str">
            <v>Servicios ambulatorios - Salud ora</v>
          </cell>
          <cell r="J896">
            <v>-273820394</v>
          </cell>
          <cell r="K896">
            <v>62359346</v>
          </cell>
          <cell r="L896">
            <v>111304322</v>
          </cell>
          <cell r="M896">
            <v>-322765370</v>
          </cell>
        </row>
        <row r="897">
          <cell r="A897">
            <v>4312080101</v>
          </cell>
          <cell r="B897" t="str">
            <v>URGENCIAS - CONSULTA Y PROCEDIMIENT</v>
          </cell>
          <cell r="C897">
            <v>-1555430210</v>
          </cell>
          <cell r="D897">
            <v>77405120</v>
          </cell>
          <cell r="E897">
            <v>176194904</v>
          </cell>
          <cell r="F897">
            <v>-1654219994</v>
          </cell>
          <cell r="H897">
            <v>4312190101</v>
          </cell>
          <cell r="I897" t="str">
            <v>SERVICIOS AMBULATORIOS - SALUD ORAL</v>
          </cell>
          <cell r="J897">
            <v>-273820394</v>
          </cell>
          <cell r="K897">
            <v>62359346</v>
          </cell>
          <cell r="L897">
            <v>111304322</v>
          </cell>
          <cell r="M897">
            <v>-322765370</v>
          </cell>
        </row>
        <row r="898">
          <cell r="A898">
            <v>431217</v>
          </cell>
          <cell r="B898" t="str">
            <v>Servicios ambulatorios - Consulta</v>
          </cell>
          <cell r="C898">
            <v>-929853567</v>
          </cell>
          <cell r="D898">
            <v>227831467</v>
          </cell>
          <cell r="E898">
            <v>450914978</v>
          </cell>
          <cell r="F898">
            <v>-1152937078</v>
          </cell>
          <cell r="H898">
            <v>431221</v>
          </cell>
          <cell r="I898" t="str">
            <v>Servicios ambulatorios - Otras act</v>
          </cell>
          <cell r="J898">
            <v>-46296296</v>
          </cell>
          <cell r="K898">
            <v>46296296</v>
          </cell>
          <cell r="L898">
            <v>46296296</v>
          </cell>
          <cell r="M898">
            <v>-46296296</v>
          </cell>
        </row>
        <row r="899">
          <cell r="A899">
            <v>43121701</v>
          </cell>
          <cell r="B899" t="str">
            <v>Servicios ambulatorios - Consulta</v>
          </cell>
          <cell r="C899">
            <v>-929853567</v>
          </cell>
          <cell r="D899">
            <v>227831467</v>
          </cell>
          <cell r="E899">
            <v>450914978</v>
          </cell>
          <cell r="F899">
            <v>-1152937078</v>
          </cell>
          <cell r="H899">
            <v>43122101</v>
          </cell>
          <cell r="I899" t="str">
            <v>Servicios ambulatorios - Otras act</v>
          </cell>
          <cell r="J899">
            <v>-46296296</v>
          </cell>
          <cell r="K899">
            <v>46296296</v>
          </cell>
          <cell r="L899">
            <v>46296296</v>
          </cell>
          <cell r="M899">
            <v>-46296296</v>
          </cell>
        </row>
        <row r="900">
          <cell r="A900">
            <v>4312170101</v>
          </cell>
          <cell r="B900" t="str">
            <v>SERV AMBULATORIOS-CONSUL. EXTERNA Y</v>
          </cell>
          <cell r="C900">
            <v>-929853567</v>
          </cell>
          <cell r="D900">
            <v>227831467</v>
          </cell>
          <cell r="E900">
            <v>450914978</v>
          </cell>
          <cell r="F900">
            <v>-1152937078</v>
          </cell>
          <cell r="H900">
            <v>4312210102</v>
          </cell>
          <cell r="I900" t="str">
            <v>CONVENIO SERVICIOS VACUNACION</v>
          </cell>
          <cell r="J900">
            <v>-46296296</v>
          </cell>
          <cell r="K900">
            <v>46296296</v>
          </cell>
          <cell r="L900">
            <v>46296296</v>
          </cell>
          <cell r="M900">
            <v>-46296296</v>
          </cell>
        </row>
        <row r="901">
          <cell r="A901">
            <v>431219</v>
          </cell>
          <cell r="B901" t="str">
            <v>Servicios ambulatorios - Salud ora</v>
          </cell>
          <cell r="C901">
            <v>-221293220</v>
          </cell>
          <cell r="D901">
            <v>12978568</v>
          </cell>
          <cell r="E901">
            <v>34721301</v>
          </cell>
          <cell r="F901">
            <v>-243035953</v>
          </cell>
          <cell r="H901">
            <v>431227</v>
          </cell>
          <cell r="I901" t="str">
            <v>Hospitalización - Estancia general</v>
          </cell>
          <cell r="J901">
            <v>-20945713517</v>
          </cell>
          <cell r="K901">
            <v>1295038836</v>
          </cell>
          <cell r="L901">
            <v>3305289682</v>
          </cell>
          <cell r="M901">
            <v>-22955964363</v>
          </cell>
        </row>
        <row r="902">
          <cell r="A902">
            <v>43121901</v>
          </cell>
          <cell r="B902" t="str">
            <v>Servicios ambulatorios - Salud ora</v>
          </cell>
          <cell r="C902">
            <v>-221293220</v>
          </cell>
          <cell r="D902">
            <v>12978568</v>
          </cell>
          <cell r="E902">
            <v>34721301</v>
          </cell>
          <cell r="F902">
            <v>-243035953</v>
          </cell>
          <cell r="H902">
            <v>43122701</v>
          </cell>
          <cell r="I902" t="str">
            <v>Hospitalización - Estancia general</v>
          </cell>
          <cell r="J902">
            <v>-20945713517</v>
          </cell>
          <cell r="K902">
            <v>1295038836</v>
          </cell>
          <cell r="L902">
            <v>3305289682</v>
          </cell>
          <cell r="M902">
            <v>-22955964363</v>
          </cell>
        </row>
        <row r="903">
          <cell r="A903">
            <v>4312190101</v>
          </cell>
          <cell r="B903" t="str">
            <v>SERVICIOS AMBULATORIOS - SALUD ORAL</v>
          </cell>
          <cell r="C903">
            <v>-221293220</v>
          </cell>
          <cell r="D903">
            <v>12978568</v>
          </cell>
          <cell r="E903">
            <v>34721301</v>
          </cell>
          <cell r="F903">
            <v>-243035953</v>
          </cell>
          <cell r="H903">
            <v>4312270101</v>
          </cell>
          <cell r="I903" t="str">
            <v>HOSPITALIZACION - ESTANCIA GENERAL</v>
          </cell>
          <cell r="J903">
            <v>-20890713517</v>
          </cell>
          <cell r="K903">
            <v>1295038836</v>
          </cell>
          <cell r="L903">
            <v>3300289682</v>
          </cell>
          <cell r="M903">
            <v>-22895964363</v>
          </cell>
        </row>
        <row r="904">
          <cell r="A904">
            <v>431227</v>
          </cell>
          <cell r="B904" t="str">
            <v>Hospitalización - Estancia general</v>
          </cell>
          <cell r="C904">
            <v>-15971767907</v>
          </cell>
          <cell r="D904">
            <v>1511013212</v>
          </cell>
          <cell r="E904">
            <v>3032847401</v>
          </cell>
          <cell r="F904">
            <v>-17493602096</v>
          </cell>
          <cell r="H904">
            <v>4312270102</v>
          </cell>
          <cell r="I904" t="str">
            <v>HOSPITALIZACION ESTANCIA GENERAL SD</v>
          </cell>
          <cell r="J904">
            <v>-55000000</v>
          </cell>
          <cell r="K904">
            <v>0</v>
          </cell>
          <cell r="L904">
            <v>5000000</v>
          </cell>
          <cell r="M904">
            <v>-60000000</v>
          </cell>
        </row>
        <row r="905">
          <cell r="A905">
            <v>43122701</v>
          </cell>
          <cell r="B905" t="str">
            <v>Hospitalización - Estancia general</v>
          </cell>
          <cell r="C905">
            <v>-15971767907</v>
          </cell>
          <cell r="D905">
            <v>1511013212</v>
          </cell>
          <cell r="E905">
            <v>3032847401</v>
          </cell>
          <cell r="F905">
            <v>-17493602096</v>
          </cell>
          <cell r="H905">
            <v>431228</v>
          </cell>
          <cell r="I905" t="str">
            <v>Hospitalización - Cuidados intensi</v>
          </cell>
          <cell r="J905">
            <v>-13325835120</v>
          </cell>
          <cell r="K905">
            <v>1095805902</v>
          </cell>
          <cell r="L905">
            <v>2564629511</v>
          </cell>
          <cell r="M905">
            <v>-14794658729</v>
          </cell>
        </row>
        <row r="906">
          <cell r="A906">
            <v>4312270101</v>
          </cell>
          <cell r="B906" t="str">
            <v>HOSPITALIZACION - ESTANCIA GENERAL</v>
          </cell>
          <cell r="C906">
            <v>-15916767907</v>
          </cell>
          <cell r="D906">
            <v>1511013212</v>
          </cell>
          <cell r="E906">
            <v>3027847401</v>
          </cell>
          <cell r="F906">
            <v>-17433602096</v>
          </cell>
          <cell r="H906">
            <v>43122801</v>
          </cell>
          <cell r="I906" t="str">
            <v>Hospitalización - Cuidados intensi</v>
          </cell>
          <cell r="J906">
            <v>-13325835120</v>
          </cell>
          <cell r="K906">
            <v>1095805902</v>
          </cell>
          <cell r="L906">
            <v>2564629511</v>
          </cell>
          <cell r="M906">
            <v>-14794658729</v>
          </cell>
        </row>
        <row r="907">
          <cell r="A907">
            <v>4312270102</v>
          </cell>
          <cell r="B907" t="str">
            <v>HOSPITALIZACION ESTANCIA GENERAL SD</v>
          </cell>
          <cell r="C907">
            <v>-55000000</v>
          </cell>
          <cell r="D907">
            <v>0</v>
          </cell>
          <cell r="E907">
            <v>5000000</v>
          </cell>
          <cell r="F907">
            <v>-60000000</v>
          </cell>
          <cell r="H907">
            <v>4312280101</v>
          </cell>
          <cell r="I907" t="str">
            <v>HOSPITALIZACION - CUIDADOS INTENSIV</v>
          </cell>
          <cell r="J907">
            <v>-13325835120</v>
          </cell>
          <cell r="K907">
            <v>1095805902</v>
          </cell>
          <cell r="L907">
            <v>2564629511</v>
          </cell>
          <cell r="M907">
            <v>-14794658729</v>
          </cell>
        </row>
        <row r="908">
          <cell r="A908">
            <v>431228</v>
          </cell>
          <cell r="B908" t="str">
            <v>Hospitalización - Cuidados intensi</v>
          </cell>
          <cell r="C908">
            <v>-18031479871</v>
          </cell>
          <cell r="D908">
            <v>3353405891</v>
          </cell>
          <cell r="E908">
            <v>5811473200</v>
          </cell>
          <cell r="F908">
            <v>-20489547180</v>
          </cell>
          <cell r="H908">
            <v>431229</v>
          </cell>
          <cell r="I908" t="str">
            <v>Hospitalización - Cuidados interme</v>
          </cell>
          <cell r="J908">
            <v>-1277709198</v>
          </cell>
          <cell r="K908">
            <v>8045131</v>
          </cell>
          <cell r="L908">
            <v>125601711</v>
          </cell>
          <cell r="M908">
            <v>-1395265778</v>
          </cell>
        </row>
        <row r="909">
          <cell r="A909">
            <v>43122801</v>
          </cell>
          <cell r="B909" t="str">
            <v>Hospitalización - Cuidados intensi</v>
          </cell>
          <cell r="C909">
            <v>-18031479871</v>
          </cell>
          <cell r="D909">
            <v>3353405891</v>
          </cell>
          <cell r="E909">
            <v>5811473200</v>
          </cell>
          <cell r="F909">
            <v>-20489547180</v>
          </cell>
          <cell r="H909">
            <v>43122901</v>
          </cell>
          <cell r="I909" t="str">
            <v>Hospitalización - Cuidados interme</v>
          </cell>
          <cell r="J909">
            <v>-1277709198</v>
          </cell>
          <cell r="K909">
            <v>8045131</v>
          </cell>
          <cell r="L909">
            <v>125601711</v>
          </cell>
          <cell r="M909">
            <v>-1395265778</v>
          </cell>
        </row>
        <row r="910">
          <cell r="A910">
            <v>4312280101</v>
          </cell>
          <cell r="B910" t="str">
            <v>HOSPITALIZACION - CUIDADOS INTENSIV</v>
          </cell>
          <cell r="C910">
            <v>-18031479871</v>
          </cell>
          <cell r="D910">
            <v>3353405891</v>
          </cell>
          <cell r="E910">
            <v>5811473200</v>
          </cell>
          <cell r="F910">
            <v>-20489547180</v>
          </cell>
          <cell r="H910">
            <v>4312290101</v>
          </cell>
          <cell r="I910" t="str">
            <v>HOSPITALIZACION - CUIDADOS INTERMED</v>
          </cell>
          <cell r="J910">
            <v>-1277709198</v>
          </cell>
          <cell r="K910">
            <v>8045131</v>
          </cell>
          <cell r="L910">
            <v>125601711</v>
          </cell>
          <cell r="M910">
            <v>-1395265778</v>
          </cell>
        </row>
        <row r="911">
          <cell r="A911">
            <v>431229</v>
          </cell>
          <cell r="B911" t="str">
            <v>Hospitalización - Cuidados interme</v>
          </cell>
          <cell r="C911">
            <v>-838750781</v>
          </cell>
          <cell r="D911">
            <v>19395790</v>
          </cell>
          <cell r="E911">
            <v>28276629</v>
          </cell>
          <cell r="F911">
            <v>-847631620</v>
          </cell>
          <cell r="H911">
            <v>431230</v>
          </cell>
          <cell r="I911" t="str">
            <v>Hospitalización - Recién nacidos</v>
          </cell>
          <cell r="J911">
            <v>-4921851653</v>
          </cell>
          <cell r="K911">
            <v>69160458</v>
          </cell>
          <cell r="L911">
            <v>653646276</v>
          </cell>
          <cell r="M911">
            <v>-5506337471</v>
          </cell>
        </row>
        <row r="912">
          <cell r="A912">
            <v>43122901</v>
          </cell>
          <cell r="B912" t="str">
            <v>Hospitalización - Cuidados interme</v>
          </cell>
          <cell r="C912">
            <v>-838750781</v>
          </cell>
          <cell r="D912">
            <v>19395790</v>
          </cell>
          <cell r="E912">
            <v>28276629</v>
          </cell>
          <cell r="F912">
            <v>-847631620</v>
          </cell>
          <cell r="H912">
            <v>43123001</v>
          </cell>
          <cell r="I912" t="str">
            <v>Hospitalización - Recién nacidos</v>
          </cell>
          <cell r="J912">
            <v>-4921851653</v>
          </cell>
          <cell r="K912">
            <v>69160458</v>
          </cell>
          <cell r="L912">
            <v>653646276</v>
          </cell>
          <cell r="M912">
            <v>-5506337471</v>
          </cell>
        </row>
        <row r="913">
          <cell r="A913">
            <v>4312290101</v>
          </cell>
          <cell r="B913" t="str">
            <v>HOSPITALIZACION - CUIDADOS INTERMED</v>
          </cell>
          <cell r="C913">
            <v>-838750781</v>
          </cell>
          <cell r="D913">
            <v>19395790</v>
          </cell>
          <cell r="E913">
            <v>28276629</v>
          </cell>
          <cell r="F913">
            <v>-847631620</v>
          </cell>
          <cell r="H913">
            <v>4312300101</v>
          </cell>
          <cell r="I913" t="str">
            <v>HOSPITALIZACION - RECIEN NACIDOS</v>
          </cell>
          <cell r="J913">
            <v>-4921851653</v>
          </cell>
          <cell r="K913">
            <v>69160458</v>
          </cell>
          <cell r="L913">
            <v>653646276</v>
          </cell>
          <cell r="M913">
            <v>-5506337471</v>
          </cell>
        </row>
        <row r="914">
          <cell r="A914">
            <v>431230</v>
          </cell>
          <cell r="B914" t="str">
            <v>Hospitalización - Recién nacidos</v>
          </cell>
          <cell r="C914">
            <v>-5003562718</v>
          </cell>
          <cell r="D914">
            <v>85174933</v>
          </cell>
          <cell r="E914">
            <v>481955327</v>
          </cell>
          <cell r="F914">
            <v>-5400343112</v>
          </cell>
          <cell r="H914">
            <v>431233</v>
          </cell>
          <cell r="I914" t="str">
            <v>Hospitalización - Otros cuidados e</v>
          </cell>
          <cell r="J914">
            <v>-2917140490</v>
          </cell>
          <cell r="K914">
            <v>524625794</v>
          </cell>
          <cell r="L914">
            <v>800041114</v>
          </cell>
          <cell r="M914">
            <v>-3192555810</v>
          </cell>
        </row>
        <row r="915">
          <cell r="A915">
            <v>43123001</v>
          </cell>
          <cell r="B915" t="str">
            <v>Hospitalización - Recién nacidos</v>
          </cell>
          <cell r="C915">
            <v>-5003562718</v>
          </cell>
          <cell r="D915">
            <v>85174933</v>
          </cell>
          <cell r="E915">
            <v>481955327</v>
          </cell>
          <cell r="F915">
            <v>-5400343112</v>
          </cell>
          <cell r="H915">
            <v>43123301</v>
          </cell>
          <cell r="I915" t="str">
            <v>Hospitalización - Otros cuidados e</v>
          </cell>
          <cell r="J915">
            <v>-2917140490</v>
          </cell>
          <cell r="K915">
            <v>524625794</v>
          </cell>
          <cell r="L915">
            <v>800041114</v>
          </cell>
          <cell r="M915">
            <v>-3192555810</v>
          </cell>
        </row>
        <row r="916">
          <cell r="A916">
            <v>4312300101</v>
          </cell>
          <cell r="B916" t="str">
            <v>HOSPITALIZACION - RECIEN NACIDOS</v>
          </cell>
          <cell r="C916">
            <v>-5003562718</v>
          </cell>
          <cell r="D916">
            <v>85174933</v>
          </cell>
          <cell r="E916">
            <v>481955327</v>
          </cell>
          <cell r="F916">
            <v>-5400343112</v>
          </cell>
          <cell r="H916">
            <v>4312330101</v>
          </cell>
          <cell r="I916" t="str">
            <v>HOSPITALIZACION - OTROS CUIDADOS ES</v>
          </cell>
          <cell r="J916">
            <v>-2917140490</v>
          </cell>
          <cell r="K916">
            <v>524625794</v>
          </cell>
          <cell r="L916">
            <v>800041114</v>
          </cell>
          <cell r="M916">
            <v>-3192555810</v>
          </cell>
        </row>
        <row r="917">
          <cell r="A917">
            <v>431233</v>
          </cell>
          <cell r="B917" t="str">
            <v>Hospitalización - Otros cuidados e</v>
          </cell>
          <cell r="C917">
            <v>-2903355467</v>
          </cell>
          <cell r="D917">
            <v>496239954</v>
          </cell>
          <cell r="E917">
            <v>906693517</v>
          </cell>
          <cell r="F917">
            <v>-3313809030</v>
          </cell>
          <cell r="H917">
            <v>431236</v>
          </cell>
          <cell r="I917" t="str">
            <v>Quirófanos y salas de parto - Quir</v>
          </cell>
          <cell r="J917">
            <v>-13680647313</v>
          </cell>
          <cell r="K917">
            <v>907963138</v>
          </cell>
          <cell r="L917">
            <v>2170893278</v>
          </cell>
          <cell r="M917">
            <v>-14943577453</v>
          </cell>
        </row>
        <row r="918">
          <cell r="A918">
            <v>43123301</v>
          </cell>
          <cell r="B918" t="str">
            <v>Hospitalización - Otros cuidados e</v>
          </cell>
          <cell r="C918">
            <v>-2903355467</v>
          </cell>
          <cell r="D918">
            <v>496239954</v>
          </cell>
          <cell r="E918">
            <v>906693517</v>
          </cell>
          <cell r="F918">
            <v>-3313809030</v>
          </cell>
          <cell r="H918">
            <v>43123601</v>
          </cell>
          <cell r="I918" t="str">
            <v>Quirófanos y salas de parto - Quir</v>
          </cell>
          <cell r="J918">
            <v>-13680647313</v>
          </cell>
          <cell r="K918">
            <v>907963138</v>
          </cell>
          <cell r="L918">
            <v>2170893278</v>
          </cell>
          <cell r="M918">
            <v>-14943577453</v>
          </cell>
        </row>
        <row r="919">
          <cell r="A919">
            <v>4312330101</v>
          </cell>
          <cell r="B919" t="str">
            <v>HOSPITALIZACION - OTROS CUIDADOS ES</v>
          </cell>
          <cell r="C919">
            <v>-2903355467</v>
          </cell>
          <cell r="D919">
            <v>496239954</v>
          </cell>
          <cell r="E919">
            <v>906693517</v>
          </cell>
          <cell r="F919">
            <v>-3313809030</v>
          </cell>
          <cell r="H919">
            <v>4312360101</v>
          </cell>
          <cell r="I919" t="str">
            <v>QUIROFANOS Y SALAS DE PARTO - QUIRO</v>
          </cell>
          <cell r="J919">
            <v>-13680647313</v>
          </cell>
          <cell r="K919">
            <v>907963138</v>
          </cell>
          <cell r="L919">
            <v>2170893278</v>
          </cell>
          <cell r="M919">
            <v>-14943577453</v>
          </cell>
        </row>
        <row r="920">
          <cell r="A920">
            <v>431236</v>
          </cell>
          <cell r="B920" t="str">
            <v>Quirófanos y salas de parto - Quir</v>
          </cell>
          <cell r="C920">
            <v>-11474065772</v>
          </cell>
          <cell r="D920">
            <v>813484321</v>
          </cell>
          <cell r="E920">
            <v>1925977293</v>
          </cell>
          <cell r="F920">
            <v>-12586558744</v>
          </cell>
          <cell r="H920">
            <v>431237</v>
          </cell>
          <cell r="I920" t="str">
            <v>Quirófanos y salas de parto - Sala</v>
          </cell>
          <cell r="J920">
            <v>-8437076945</v>
          </cell>
          <cell r="K920">
            <v>522612495</v>
          </cell>
          <cell r="L920">
            <v>1243428527</v>
          </cell>
          <cell r="M920">
            <v>-9157892977</v>
          </cell>
        </row>
        <row r="921">
          <cell r="A921">
            <v>43123601</v>
          </cell>
          <cell r="B921" t="str">
            <v>Quirófanos y salas de parto - Quir</v>
          </cell>
          <cell r="C921">
            <v>-11474065772</v>
          </cell>
          <cell r="D921">
            <v>813484321</v>
          </cell>
          <cell r="E921">
            <v>1925977293</v>
          </cell>
          <cell r="F921">
            <v>-12586558744</v>
          </cell>
          <cell r="H921">
            <v>43123701</v>
          </cell>
          <cell r="I921" t="str">
            <v>Quirófanos y salas de parto - Sala</v>
          </cell>
          <cell r="J921">
            <v>-8437076945</v>
          </cell>
          <cell r="K921">
            <v>522612495</v>
          </cell>
          <cell r="L921">
            <v>1243428527</v>
          </cell>
          <cell r="M921">
            <v>-9157892977</v>
          </cell>
        </row>
        <row r="922">
          <cell r="A922">
            <v>4312360101</v>
          </cell>
          <cell r="B922" t="str">
            <v>QUIROFANOS Y SALAS DE PARTO - QUIRO</v>
          </cell>
          <cell r="C922">
            <v>-11474065772</v>
          </cell>
          <cell r="D922">
            <v>813484321</v>
          </cell>
          <cell r="E922">
            <v>1925977293</v>
          </cell>
          <cell r="F922">
            <v>-12586558744</v>
          </cell>
          <cell r="H922">
            <v>4312370101</v>
          </cell>
          <cell r="I922" t="str">
            <v>QUIROFANOS Y SALAS DE PARTO - SALAS</v>
          </cell>
          <cell r="J922">
            <v>-8437076945</v>
          </cell>
          <cell r="K922">
            <v>522612495</v>
          </cell>
          <cell r="L922">
            <v>1243428527</v>
          </cell>
          <cell r="M922">
            <v>-9157892977</v>
          </cell>
        </row>
        <row r="923">
          <cell r="A923">
            <v>431237</v>
          </cell>
          <cell r="B923" t="str">
            <v>Quirófanos y salas de parto - Sala</v>
          </cell>
          <cell r="C923">
            <v>-7643079756</v>
          </cell>
          <cell r="D923">
            <v>688990590</v>
          </cell>
          <cell r="E923">
            <v>1144985455</v>
          </cell>
          <cell r="F923">
            <v>-8099074621</v>
          </cell>
          <cell r="H923">
            <v>431246</v>
          </cell>
          <cell r="I923" t="str">
            <v>Apoyo diagnóstico - Laboratorio cl</v>
          </cell>
          <cell r="J923">
            <v>-13148804577</v>
          </cell>
          <cell r="K923">
            <v>899064136</v>
          </cell>
          <cell r="L923">
            <v>2252216338</v>
          </cell>
          <cell r="M923">
            <v>-14501956779</v>
          </cell>
        </row>
        <row r="924">
          <cell r="A924">
            <v>43123701</v>
          </cell>
          <cell r="B924" t="str">
            <v>Quirófanos y salas de parto - Sala</v>
          </cell>
          <cell r="C924">
            <v>-7643079756</v>
          </cell>
          <cell r="D924">
            <v>688990590</v>
          </cell>
          <cell r="E924">
            <v>1144985455</v>
          </cell>
          <cell r="F924">
            <v>-8099074621</v>
          </cell>
          <cell r="H924">
            <v>43124601</v>
          </cell>
          <cell r="I924" t="str">
            <v>Apoyo diagnóstico - Laboratorio cl</v>
          </cell>
          <cell r="J924">
            <v>-13148804577</v>
          </cell>
          <cell r="K924">
            <v>899064136</v>
          </cell>
          <cell r="L924">
            <v>2252216338</v>
          </cell>
          <cell r="M924">
            <v>-14501956779</v>
          </cell>
        </row>
        <row r="925">
          <cell r="A925">
            <v>4312370101</v>
          </cell>
          <cell r="B925" t="str">
            <v>QUIROFANOS Y SALAS DE PARTO - SALAS</v>
          </cell>
          <cell r="C925">
            <v>-7643079756</v>
          </cell>
          <cell r="D925">
            <v>688990590</v>
          </cell>
          <cell r="E925">
            <v>1144985455</v>
          </cell>
          <cell r="F925">
            <v>-8099074621</v>
          </cell>
          <cell r="H925">
            <v>4312460101</v>
          </cell>
          <cell r="I925" t="str">
            <v>APOYO DIAGNOSTICO - LABORATORIO CLI</v>
          </cell>
          <cell r="J925">
            <v>-13148804577</v>
          </cell>
          <cell r="K925">
            <v>899064136</v>
          </cell>
          <cell r="L925">
            <v>2252216338</v>
          </cell>
          <cell r="M925">
            <v>-14501956779</v>
          </cell>
        </row>
        <row r="926">
          <cell r="A926">
            <v>431246</v>
          </cell>
          <cell r="B926" t="str">
            <v>Apoyo diagnóstico - Laboratorio cl</v>
          </cell>
          <cell r="C926">
            <v>-14762359712</v>
          </cell>
          <cell r="D926">
            <v>1821510428</v>
          </cell>
          <cell r="E926">
            <v>3488658228</v>
          </cell>
          <cell r="F926">
            <v>-16429507512</v>
          </cell>
          <cell r="H926">
            <v>431247</v>
          </cell>
          <cell r="I926" t="str">
            <v>Apoyo diagnóstico - Imagenología</v>
          </cell>
          <cell r="J926">
            <v>-11101501888</v>
          </cell>
          <cell r="K926">
            <v>935639842</v>
          </cell>
          <cell r="L926">
            <v>2021211692</v>
          </cell>
          <cell r="M926">
            <v>-12187073738</v>
          </cell>
        </row>
        <row r="927">
          <cell r="A927">
            <v>43124601</v>
          </cell>
          <cell r="B927" t="str">
            <v>Apoyo diagnóstico - Laboratorio cl</v>
          </cell>
          <cell r="C927">
            <v>-14762359712</v>
          </cell>
          <cell r="D927">
            <v>1821510428</v>
          </cell>
          <cell r="E927">
            <v>3488658228</v>
          </cell>
          <cell r="F927">
            <v>-16429507512</v>
          </cell>
          <cell r="H927">
            <v>43124701</v>
          </cell>
          <cell r="I927" t="str">
            <v>Apoyo diagnóstico - Imagenología</v>
          </cell>
          <cell r="J927">
            <v>-11101501888</v>
          </cell>
          <cell r="K927">
            <v>935639842</v>
          </cell>
          <cell r="L927">
            <v>2021211692</v>
          </cell>
          <cell r="M927">
            <v>-12187073738</v>
          </cell>
        </row>
        <row r="928">
          <cell r="A928">
            <v>4312460101</v>
          </cell>
          <cell r="B928" t="str">
            <v>APOYO DIAGNOSTICO - LABORATORIO CLI</v>
          </cell>
          <cell r="C928">
            <v>-14762359712</v>
          </cell>
          <cell r="D928">
            <v>1821510428</v>
          </cell>
          <cell r="E928">
            <v>3488658228</v>
          </cell>
          <cell r="F928">
            <v>-16429507512</v>
          </cell>
          <cell r="H928">
            <v>4312470101</v>
          </cell>
          <cell r="I928" t="str">
            <v>APOYO DIAGNOSTICO - IMAGENOLOGIA</v>
          </cell>
          <cell r="J928">
            <v>-11101501888</v>
          </cell>
          <cell r="K928">
            <v>935639842</v>
          </cell>
          <cell r="L928">
            <v>2021211692</v>
          </cell>
          <cell r="M928">
            <v>-12187073738</v>
          </cell>
        </row>
        <row r="929">
          <cell r="A929">
            <v>431247</v>
          </cell>
          <cell r="B929" t="str">
            <v>Apoyo diagnóstico - Imagenología</v>
          </cell>
          <cell r="C929">
            <v>-9473068220</v>
          </cell>
          <cell r="D929">
            <v>972118278</v>
          </cell>
          <cell r="E929">
            <v>1960028524</v>
          </cell>
          <cell r="F929">
            <v>-10460978466</v>
          </cell>
          <cell r="H929">
            <v>431248</v>
          </cell>
          <cell r="I929" t="str">
            <v>Apoyo diagnóstico - Anatomía patol</v>
          </cell>
          <cell r="J929">
            <v>-1270065493</v>
          </cell>
          <cell r="K929">
            <v>82247633</v>
          </cell>
          <cell r="L929">
            <v>194584512</v>
          </cell>
          <cell r="M929">
            <v>-1382402372</v>
          </cell>
        </row>
        <row r="930">
          <cell r="A930">
            <v>43124701</v>
          </cell>
          <cell r="B930" t="str">
            <v>Apoyo diagnóstico - Imagenología</v>
          </cell>
          <cell r="C930">
            <v>-9473068220</v>
          </cell>
          <cell r="D930">
            <v>972118278</v>
          </cell>
          <cell r="E930">
            <v>1960028524</v>
          </cell>
          <cell r="F930">
            <v>-10460978466</v>
          </cell>
          <cell r="H930">
            <v>43124801</v>
          </cell>
          <cell r="I930" t="str">
            <v>Apoyo diagnóstico - Anatomía patol</v>
          </cell>
          <cell r="J930">
            <v>-1270065493</v>
          </cell>
          <cell r="K930">
            <v>82247633</v>
          </cell>
          <cell r="L930">
            <v>194584512</v>
          </cell>
          <cell r="M930">
            <v>-1382402372</v>
          </cell>
        </row>
        <row r="931">
          <cell r="A931">
            <v>4312470101</v>
          </cell>
          <cell r="B931" t="str">
            <v>APOYO DIAGNOSTICO - IMAGENOLOGIA</v>
          </cell>
          <cell r="C931">
            <v>-9473068220</v>
          </cell>
          <cell r="D931">
            <v>972118278</v>
          </cell>
          <cell r="E931">
            <v>1960028524</v>
          </cell>
          <cell r="F931">
            <v>-10460978466</v>
          </cell>
          <cell r="H931">
            <v>4312480101</v>
          </cell>
          <cell r="I931" t="str">
            <v>APOYO DIAGNOSTICO - ANATOMIA PATOLO</v>
          </cell>
          <cell r="J931">
            <v>-1270065493</v>
          </cell>
          <cell r="K931">
            <v>82247633</v>
          </cell>
          <cell r="L931">
            <v>194584512</v>
          </cell>
          <cell r="M931">
            <v>-1382402372</v>
          </cell>
        </row>
        <row r="932">
          <cell r="A932">
            <v>431248</v>
          </cell>
          <cell r="B932" t="str">
            <v>Apoyo diagnóstico - Anatomía patol</v>
          </cell>
          <cell r="C932">
            <v>-1429062772</v>
          </cell>
          <cell r="D932">
            <v>89194479</v>
          </cell>
          <cell r="E932">
            <v>223562006</v>
          </cell>
          <cell r="F932">
            <v>-1563430299</v>
          </cell>
          <cell r="H932">
            <v>431249</v>
          </cell>
          <cell r="I932" t="str">
            <v>Apoyo diagnóstico - Otras unidades</v>
          </cell>
          <cell r="J932">
            <v>-5715222319</v>
          </cell>
          <cell r="K932">
            <v>326304818</v>
          </cell>
          <cell r="L932">
            <v>896352581</v>
          </cell>
          <cell r="M932">
            <v>-6285270082</v>
          </cell>
        </row>
        <row r="933">
          <cell r="A933">
            <v>43124801</v>
          </cell>
          <cell r="B933" t="str">
            <v>Apoyo diagnóstico - Anatomía patol</v>
          </cell>
          <cell r="C933">
            <v>-1429062772</v>
          </cell>
          <cell r="D933">
            <v>89194479</v>
          </cell>
          <cell r="E933">
            <v>223562006</v>
          </cell>
          <cell r="F933">
            <v>-1563430299</v>
          </cell>
          <cell r="H933">
            <v>43124901</v>
          </cell>
          <cell r="I933" t="str">
            <v>Apoyo diagnóstico - Otras unidades</v>
          </cell>
          <cell r="J933">
            <v>-5715222319</v>
          </cell>
          <cell r="K933">
            <v>326304818</v>
          </cell>
          <cell r="L933">
            <v>896352581</v>
          </cell>
          <cell r="M933">
            <v>-6285270082</v>
          </cell>
        </row>
        <row r="934">
          <cell r="A934">
            <v>4312480101</v>
          </cell>
          <cell r="B934" t="str">
            <v>APOYO DIAGNOSTICO - ANATOMIA PATOLO</v>
          </cell>
          <cell r="C934">
            <v>-1429062772</v>
          </cell>
          <cell r="D934">
            <v>89194479</v>
          </cell>
          <cell r="E934">
            <v>223562006</v>
          </cell>
          <cell r="F934">
            <v>-1563430299</v>
          </cell>
          <cell r="H934">
            <v>4312490101</v>
          </cell>
          <cell r="I934" t="str">
            <v>APOYO DIAGNOSTICO-OTRAS UNID. DE AP</v>
          </cell>
          <cell r="J934">
            <v>-5715222319</v>
          </cell>
          <cell r="K934">
            <v>326304818</v>
          </cell>
          <cell r="L934">
            <v>896352581</v>
          </cell>
          <cell r="M934">
            <v>-6285270082</v>
          </cell>
        </row>
        <row r="935">
          <cell r="A935">
            <v>431249</v>
          </cell>
          <cell r="B935" t="str">
            <v>Apoyo diagnóstico - Otras unidades</v>
          </cell>
          <cell r="C935">
            <v>-4606132166</v>
          </cell>
          <cell r="D935">
            <v>454832671</v>
          </cell>
          <cell r="E935">
            <v>908819536</v>
          </cell>
          <cell r="F935">
            <v>-5060119031</v>
          </cell>
          <cell r="H935">
            <v>431256</v>
          </cell>
          <cell r="I935" t="str">
            <v>Apoyo terapéutico - Rehabilitación</v>
          </cell>
          <cell r="J935">
            <v>-121279349</v>
          </cell>
          <cell r="K935">
            <v>70986609</v>
          </cell>
          <cell r="L935">
            <v>70418356</v>
          </cell>
          <cell r="M935">
            <v>-120711096</v>
          </cell>
        </row>
        <row r="936">
          <cell r="A936">
            <v>43124901</v>
          </cell>
          <cell r="B936" t="str">
            <v>Apoyo diagnóstico - Otras unidades</v>
          </cell>
          <cell r="C936">
            <v>-4606132166</v>
          </cell>
          <cell r="D936">
            <v>454832671</v>
          </cell>
          <cell r="E936">
            <v>908819536</v>
          </cell>
          <cell r="F936">
            <v>-5060119031</v>
          </cell>
          <cell r="H936">
            <v>43125601</v>
          </cell>
          <cell r="I936" t="str">
            <v>Apoyo terapéutico - Rehabilitación</v>
          </cell>
          <cell r="J936">
            <v>-121279349</v>
          </cell>
          <cell r="K936">
            <v>70986609</v>
          </cell>
          <cell r="L936">
            <v>70418356</v>
          </cell>
          <cell r="M936">
            <v>-120711096</v>
          </cell>
        </row>
        <row r="937">
          <cell r="A937">
            <v>4312490101</v>
          </cell>
          <cell r="B937" t="str">
            <v>APOYO DIAGNOSTICO-OTRAS UNID. DE AP</v>
          </cell>
          <cell r="C937">
            <v>-4606132166</v>
          </cell>
          <cell r="D937">
            <v>454832671</v>
          </cell>
          <cell r="E937">
            <v>908819536</v>
          </cell>
          <cell r="F937">
            <v>-5060119031</v>
          </cell>
          <cell r="H937">
            <v>4312560101</v>
          </cell>
          <cell r="I937" t="str">
            <v>APOYO TERAPEUTICO - REHABILITACION</v>
          </cell>
          <cell r="J937">
            <v>-121279349</v>
          </cell>
          <cell r="K937">
            <v>70986609</v>
          </cell>
          <cell r="L937">
            <v>70418356</v>
          </cell>
          <cell r="M937">
            <v>-120711096</v>
          </cell>
        </row>
        <row r="938">
          <cell r="A938">
            <v>431256</v>
          </cell>
          <cell r="B938" t="str">
            <v>Apoyo terapéutico - Rehabilitación</v>
          </cell>
          <cell r="C938">
            <v>-135810030</v>
          </cell>
          <cell r="D938">
            <v>119712832</v>
          </cell>
          <cell r="E938">
            <v>126037914</v>
          </cell>
          <cell r="F938">
            <v>-142135112</v>
          </cell>
          <cell r="H938">
            <v>431258</v>
          </cell>
          <cell r="I938" t="str">
            <v>Apoyo terapéutico - Banco de sangr</v>
          </cell>
          <cell r="J938">
            <v>-4695032508</v>
          </cell>
          <cell r="K938">
            <v>248273810</v>
          </cell>
          <cell r="L938">
            <v>784607124</v>
          </cell>
          <cell r="M938">
            <v>-5231365822</v>
          </cell>
        </row>
        <row r="939">
          <cell r="A939">
            <v>43125601</v>
          </cell>
          <cell r="B939" t="str">
            <v>Apoyo terapéutico - Rehabilitación</v>
          </cell>
          <cell r="C939">
            <v>-135810030</v>
          </cell>
          <cell r="D939">
            <v>119712832</v>
          </cell>
          <cell r="E939">
            <v>126037914</v>
          </cell>
          <cell r="F939">
            <v>-142135112</v>
          </cell>
          <cell r="H939">
            <v>43125801</v>
          </cell>
          <cell r="I939" t="str">
            <v>Apoyo terapéutico - Banco de sangr</v>
          </cell>
          <cell r="J939">
            <v>-4695032508</v>
          </cell>
          <cell r="K939">
            <v>248273810</v>
          </cell>
          <cell r="L939">
            <v>784607124</v>
          </cell>
          <cell r="M939">
            <v>-5231365822</v>
          </cell>
        </row>
        <row r="940">
          <cell r="A940">
            <v>4312560101</v>
          </cell>
          <cell r="B940" t="str">
            <v>APOYO TERAPEUTICO - REHABILITACION</v>
          </cell>
          <cell r="C940">
            <v>-135810030</v>
          </cell>
          <cell r="D940">
            <v>119712832</v>
          </cell>
          <cell r="E940">
            <v>126037914</v>
          </cell>
          <cell r="F940">
            <v>-142135112</v>
          </cell>
          <cell r="H940">
            <v>4312580101</v>
          </cell>
          <cell r="I940" t="str">
            <v>APOYO TERAPEUTICO - BANCO DE SANGRE</v>
          </cell>
          <cell r="J940">
            <v>-4427164665</v>
          </cell>
          <cell r="K940">
            <v>247839374</v>
          </cell>
          <cell r="L940">
            <v>756435404</v>
          </cell>
          <cell r="M940">
            <v>-4935760695</v>
          </cell>
        </row>
        <row r="941">
          <cell r="A941">
            <v>431258</v>
          </cell>
          <cell r="B941" t="str">
            <v>Apoyo terapéutico - Banco de sangr</v>
          </cell>
          <cell r="C941">
            <v>-4653935745</v>
          </cell>
          <cell r="D941">
            <v>401777201</v>
          </cell>
          <cell r="E941">
            <v>862731023</v>
          </cell>
          <cell r="F941">
            <v>-5114889567</v>
          </cell>
          <cell r="H941">
            <v>4312580102</v>
          </cell>
          <cell r="I941" t="str">
            <v>BANCO DE SANGRE VTAS SD</v>
          </cell>
          <cell r="J941">
            <v>-267867843</v>
          </cell>
          <cell r="K941">
            <v>434436</v>
          </cell>
          <cell r="L941">
            <v>28171720</v>
          </cell>
          <cell r="M941">
            <v>-295605127</v>
          </cell>
        </row>
        <row r="942">
          <cell r="A942">
            <v>43125801</v>
          </cell>
          <cell r="B942" t="str">
            <v>Apoyo terapéutico - Banco de sangr</v>
          </cell>
          <cell r="C942">
            <v>-4653935745</v>
          </cell>
          <cell r="D942">
            <v>401777201</v>
          </cell>
          <cell r="E942">
            <v>862731023</v>
          </cell>
          <cell r="F942">
            <v>-5114889567</v>
          </cell>
          <cell r="H942">
            <v>431262</v>
          </cell>
          <cell r="I942" t="str">
            <v>Apoyo terapéutico - Farmacia e ins</v>
          </cell>
          <cell r="J942">
            <v>-72164245438</v>
          </cell>
          <cell r="K942">
            <v>5214916329</v>
          </cell>
          <cell r="L942">
            <v>12436308935</v>
          </cell>
          <cell r="M942">
            <v>-79385638044</v>
          </cell>
        </row>
        <row r="943">
          <cell r="A943">
            <v>4312580101</v>
          </cell>
          <cell r="B943" t="str">
            <v>APOYO TERAPEUTICO - BANCO DE SANGRE</v>
          </cell>
          <cell r="C943">
            <v>-4366224178</v>
          </cell>
          <cell r="D943">
            <v>401777201</v>
          </cell>
          <cell r="E943">
            <v>821367128</v>
          </cell>
          <cell r="F943">
            <v>-4785814105</v>
          </cell>
          <cell r="H943">
            <v>43126201</v>
          </cell>
          <cell r="I943" t="str">
            <v>Apoyo terapéutico - Farmacia e ins</v>
          </cell>
          <cell r="J943">
            <v>-72164245438</v>
          </cell>
          <cell r="K943">
            <v>5214916329</v>
          </cell>
          <cell r="L943">
            <v>12436308935</v>
          </cell>
          <cell r="M943">
            <v>-79385638044</v>
          </cell>
        </row>
        <row r="944">
          <cell r="A944">
            <v>4312580102</v>
          </cell>
          <cell r="B944" t="str">
            <v>BANCO DE SANGRE VTAS SD</v>
          </cell>
          <cell r="C944">
            <v>-287711567</v>
          </cell>
          <cell r="D944">
            <v>0</v>
          </cell>
          <cell r="E944">
            <v>41363895</v>
          </cell>
          <cell r="F944">
            <v>-329075462</v>
          </cell>
          <cell r="H944">
            <v>4312620101</v>
          </cell>
          <cell r="I944" t="str">
            <v>APOYO TERAPEUTICO-FARMACIA E INSUMO</v>
          </cell>
          <cell r="J944">
            <v>-72164245438</v>
          </cell>
          <cell r="K944">
            <v>5214916329</v>
          </cell>
          <cell r="L944">
            <v>12436308935</v>
          </cell>
          <cell r="M944">
            <v>-79385638044</v>
          </cell>
        </row>
        <row r="945">
          <cell r="A945">
            <v>431262</v>
          </cell>
          <cell r="B945" t="str">
            <v>Apoyo terapéutico - Farmacia e ins</v>
          </cell>
          <cell r="C945">
            <v>-76764985671</v>
          </cell>
          <cell r="D945">
            <v>10249862669</v>
          </cell>
          <cell r="E945">
            <v>18719622287</v>
          </cell>
          <cell r="F945">
            <v>-85234745289</v>
          </cell>
          <cell r="H945">
            <v>431263</v>
          </cell>
          <cell r="I945" t="str">
            <v>Apoyo terapéutico - Otras unidades</v>
          </cell>
          <cell r="J945">
            <v>-1084243380</v>
          </cell>
          <cell r="K945">
            <v>163358616</v>
          </cell>
          <cell r="L945">
            <v>253096472</v>
          </cell>
          <cell r="M945">
            <v>-1173981236</v>
          </cell>
        </row>
        <row r="946">
          <cell r="A946">
            <v>43126201</v>
          </cell>
          <cell r="B946" t="str">
            <v>Apoyo terapéutico - Farmacia e ins</v>
          </cell>
          <cell r="C946">
            <v>-76764985671</v>
          </cell>
          <cell r="D946">
            <v>10249862669</v>
          </cell>
          <cell r="E946">
            <v>18719622287</v>
          </cell>
          <cell r="F946">
            <v>-85234745289</v>
          </cell>
          <cell r="H946">
            <v>43126301</v>
          </cell>
          <cell r="I946" t="str">
            <v>Apoyo terapéutico - Otras unidades</v>
          </cell>
          <cell r="J946">
            <v>-1084243380</v>
          </cell>
          <cell r="K946">
            <v>163358616</v>
          </cell>
          <cell r="L946">
            <v>253096472</v>
          </cell>
          <cell r="M946">
            <v>-1173981236</v>
          </cell>
        </row>
        <row r="947">
          <cell r="A947">
            <v>4312620101</v>
          </cell>
          <cell r="B947" t="str">
            <v>APOYO TERAPEUTICO-FARMACIA E INSUMO</v>
          </cell>
          <cell r="C947">
            <v>-76764985671</v>
          </cell>
          <cell r="D947">
            <v>10249862669</v>
          </cell>
          <cell r="E947">
            <v>18719622287</v>
          </cell>
          <cell r="F947">
            <v>-85234745289</v>
          </cell>
          <cell r="H947">
            <v>4312630101</v>
          </cell>
          <cell r="I947" t="str">
            <v>APOYO TERAPEUTICO-OTRAS UNID. DE AP</v>
          </cell>
          <cell r="J947">
            <v>-1084243380</v>
          </cell>
          <cell r="K947">
            <v>163358616</v>
          </cell>
          <cell r="L947">
            <v>253096472</v>
          </cell>
          <cell r="M947">
            <v>-1173981236</v>
          </cell>
        </row>
        <row r="948">
          <cell r="A948">
            <v>431263</v>
          </cell>
          <cell r="B948" t="str">
            <v>Apoyo terapéutico - Otras unidades</v>
          </cell>
          <cell r="C948">
            <v>-1036082898</v>
          </cell>
          <cell r="D948">
            <v>212285766</v>
          </cell>
          <cell r="E948">
            <v>715568607</v>
          </cell>
          <cell r="F948">
            <v>-1539365739</v>
          </cell>
          <cell r="H948">
            <v>431292</v>
          </cell>
          <cell r="I948" t="str">
            <v>Servicios conexos a la salud - Inv</v>
          </cell>
          <cell r="J948">
            <v>-403992092</v>
          </cell>
          <cell r="K948">
            <v>17102638</v>
          </cell>
          <cell r="L948">
            <v>135412985</v>
          </cell>
          <cell r="M948">
            <v>-522302439</v>
          </cell>
        </row>
        <row r="949">
          <cell r="A949">
            <v>43126301</v>
          </cell>
          <cell r="B949" t="str">
            <v>Apoyo terapéutico - Otras unidades</v>
          </cell>
          <cell r="C949">
            <v>-1036082898</v>
          </cell>
          <cell r="D949">
            <v>212285766</v>
          </cell>
          <cell r="E949">
            <v>715568607</v>
          </cell>
          <cell r="F949">
            <v>-1539365739</v>
          </cell>
          <cell r="H949">
            <v>43129201</v>
          </cell>
          <cell r="I949" t="str">
            <v>Servicios conexos a la salud - Inv</v>
          </cell>
          <cell r="J949">
            <v>-403992092</v>
          </cell>
          <cell r="K949">
            <v>17102638</v>
          </cell>
          <cell r="L949">
            <v>135412985</v>
          </cell>
          <cell r="M949">
            <v>-522302439</v>
          </cell>
        </row>
        <row r="950">
          <cell r="A950">
            <v>4312630101</v>
          </cell>
          <cell r="B950" t="str">
            <v>APOYO TERAPEUTICO-OTRAS UNID. DE AP</v>
          </cell>
          <cell r="C950">
            <v>-1036082898</v>
          </cell>
          <cell r="D950">
            <v>212285766</v>
          </cell>
          <cell r="E950">
            <v>715568607</v>
          </cell>
          <cell r="F950">
            <v>-1539365739</v>
          </cell>
          <cell r="H950">
            <v>4312920101</v>
          </cell>
          <cell r="I950" t="str">
            <v>SERV. CONEXOS A LA SALUD -INVESTIGA</v>
          </cell>
          <cell r="J950">
            <v>-403992092</v>
          </cell>
          <cell r="K950">
            <v>17102638</v>
          </cell>
          <cell r="L950">
            <v>135412985</v>
          </cell>
          <cell r="M950">
            <v>-522302439</v>
          </cell>
        </row>
        <row r="951">
          <cell r="A951">
            <v>431292</v>
          </cell>
          <cell r="B951" t="str">
            <v>Servicios conexos a la salud - Inv</v>
          </cell>
          <cell r="C951">
            <v>-1140118614</v>
          </cell>
          <cell r="D951">
            <v>0</v>
          </cell>
          <cell r="E951">
            <v>31572862</v>
          </cell>
          <cell r="F951">
            <v>-1171691476</v>
          </cell>
          <cell r="H951">
            <v>431294</v>
          </cell>
          <cell r="I951" t="str">
            <v>Servicios conexos a la salud - Ser</v>
          </cell>
          <cell r="J951">
            <v>-89297145</v>
          </cell>
          <cell r="K951">
            <v>1393860</v>
          </cell>
          <cell r="L951">
            <v>6688198</v>
          </cell>
          <cell r="M951">
            <v>-94591483</v>
          </cell>
        </row>
        <row r="952">
          <cell r="A952">
            <v>43129201</v>
          </cell>
          <cell r="B952" t="str">
            <v>Servicios conexos a la salud - Inv</v>
          </cell>
          <cell r="C952">
            <v>-1140118614</v>
          </cell>
          <cell r="D952">
            <v>0</v>
          </cell>
          <cell r="E952">
            <v>31572862</v>
          </cell>
          <cell r="F952">
            <v>-1171691476</v>
          </cell>
          <cell r="H952">
            <v>43129401</v>
          </cell>
          <cell r="I952" t="str">
            <v>Servicios conexos a la salud - Ser</v>
          </cell>
          <cell r="J952">
            <v>-89297145</v>
          </cell>
          <cell r="K952">
            <v>1393860</v>
          </cell>
          <cell r="L952">
            <v>6688198</v>
          </cell>
          <cell r="M952">
            <v>-94591483</v>
          </cell>
        </row>
        <row r="953">
          <cell r="A953">
            <v>4312920101</v>
          </cell>
          <cell r="B953" t="str">
            <v>SERV. CONEXOS A LA SALUD -INVESTIGA</v>
          </cell>
          <cell r="C953">
            <v>-1140118614</v>
          </cell>
          <cell r="D953">
            <v>0</v>
          </cell>
          <cell r="E953">
            <v>31572862</v>
          </cell>
          <cell r="F953">
            <v>-1171691476</v>
          </cell>
          <cell r="H953">
            <v>4312940101</v>
          </cell>
          <cell r="I953" t="str">
            <v>SERV. CONEXOS A LA SALUD -SERVICIOS</v>
          </cell>
          <cell r="J953">
            <v>-89297145</v>
          </cell>
          <cell r="K953">
            <v>1393860</v>
          </cell>
          <cell r="L953">
            <v>6688198</v>
          </cell>
          <cell r="M953">
            <v>-94591483</v>
          </cell>
        </row>
        <row r="954">
          <cell r="A954">
            <v>431294</v>
          </cell>
          <cell r="B954" t="str">
            <v>Servicios conexos a la salud - Ser</v>
          </cell>
          <cell r="C954">
            <v>-22178219</v>
          </cell>
          <cell r="D954">
            <v>346285</v>
          </cell>
          <cell r="E954">
            <v>1920775</v>
          </cell>
          <cell r="F954">
            <v>-23752709</v>
          </cell>
          <cell r="H954">
            <v>431295</v>
          </cell>
          <cell r="I954" t="str">
            <v>SERV CONEXOS A LA SALUD-OTROS SERV</v>
          </cell>
          <cell r="J954">
            <v>-760460418</v>
          </cell>
          <cell r="K954">
            <v>0</v>
          </cell>
          <cell r="L954">
            <v>38417262</v>
          </cell>
          <cell r="M954">
            <v>-798877680</v>
          </cell>
        </row>
        <row r="955">
          <cell r="A955">
            <v>43129401</v>
          </cell>
          <cell r="B955" t="str">
            <v>Servicios conexos a la salud - Ser</v>
          </cell>
          <cell r="C955">
            <v>-22178219</v>
          </cell>
          <cell r="D955">
            <v>346285</v>
          </cell>
          <cell r="E955">
            <v>1920775</v>
          </cell>
          <cell r="F955">
            <v>-23752709</v>
          </cell>
          <cell r="H955">
            <v>43129501</v>
          </cell>
          <cell r="I955" t="str">
            <v>SERV CONEXOS A LA SALUD-OTROS SERV</v>
          </cell>
          <cell r="J955">
            <v>-760460418</v>
          </cell>
          <cell r="K955">
            <v>0</v>
          </cell>
          <cell r="L955">
            <v>38417262</v>
          </cell>
          <cell r="M955">
            <v>-798877680</v>
          </cell>
        </row>
        <row r="956">
          <cell r="A956">
            <v>4312940101</v>
          </cell>
          <cell r="B956" t="str">
            <v>SERV. CONEXOS A LA SALUD -SERVICIOS</v>
          </cell>
          <cell r="C956">
            <v>-22178219</v>
          </cell>
          <cell r="D956">
            <v>346285</v>
          </cell>
          <cell r="E956">
            <v>1920775</v>
          </cell>
          <cell r="F956">
            <v>-23752709</v>
          </cell>
          <cell r="H956">
            <v>4312950101</v>
          </cell>
          <cell r="I956" t="str">
            <v>SERVICIOS CONEXOS A LA SALUD - OTRO</v>
          </cell>
          <cell r="J956">
            <v>-760460418</v>
          </cell>
          <cell r="K956">
            <v>0</v>
          </cell>
          <cell r="L956">
            <v>38417262</v>
          </cell>
          <cell r="M956">
            <v>-798877680</v>
          </cell>
        </row>
        <row r="957">
          <cell r="A957">
            <v>431295</v>
          </cell>
          <cell r="B957" t="str">
            <v>SERV CONEXOS A LA SALUD-OTROS SERV</v>
          </cell>
          <cell r="C957">
            <v>-191328815</v>
          </cell>
          <cell r="D957">
            <v>0</v>
          </cell>
          <cell r="E957">
            <v>0</v>
          </cell>
          <cell r="F957">
            <v>-191328815</v>
          </cell>
          <cell r="H957">
            <v>44</v>
          </cell>
          <cell r="I957" t="str">
            <v>TRANSFERENCIAS Y SUBVENCIONES</v>
          </cell>
          <cell r="J957">
            <v>-18207003</v>
          </cell>
          <cell r="K957">
            <v>0</v>
          </cell>
          <cell r="L957">
            <v>0</v>
          </cell>
          <cell r="M957">
            <v>-18207003</v>
          </cell>
        </row>
        <row r="958">
          <cell r="A958">
            <v>43129501</v>
          </cell>
          <cell r="B958" t="str">
            <v>SERV CONEXOS A LA SALUD-OTROS SERV</v>
          </cell>
          <cell r="C958">
            <v>-191328815</v>
          </cell>
          <cell r="D958">
            <v>0</v>
          </cell>
          <cell r="E958">
            <v>0</v>
          </cell>
          <cell r="F958">
            <v>-191328815</v>
          </cell>
          <cell r="H958">
            <v>4430</v>
          </cell>
          <cell r="I958" t="str">
            <v>SUBVENCIONES</v>
          </cell>
          <cell r="J958">
            <v>-18207003</v>
          </cell>
          <cell r="K958">
            <v>0</v>
          </cell>
          <cell r="L958">
            <v>0</v>
          </cell>
          <cell r="M958">
            <v>-18207003</v>
          </cell>
        </row>
        <row r="959">
          <cell r="A959">
            <v>4312950101</v>
          </cell>
          <cell r="B959" t="str">
            <v>SERVICIOS CONEXOS A LA SALUD - OTRO</v>
          </cell>
          <cell r="C959">
            <v>-191328815</v>
          </cell>
          <cell r="D959">
            <v>0</v>
          </cell>
          <cell r="E959">
            <v>0</v>
          </cell>
          <cell r="F959">
            <v>-191328815</v>
          </cell>
          <cell r="H959">
            <v>443004</v>
          </cell>
          <cell r="I959" t="str">
            <v>Donaciones</v>
          </cell>
          <cell r="J959">
            <v>-18207003</v>
          </cell>
          <cell r="K959">
            <v>0</v>
          </cell>
          <cell r="L959">
            <v>0</v>
          </cell>
          <cell r="M959">
            <v>-18207003</v>
          </cell>
        </row>
        <row r="960">
          <cell r="A960">
            <v>44</v>
          </cell>
          <cell r="B960" t="str">
            <v>TRANSFERENCIAS Y SUBVENCIONES</v>
          </cell>
          <cell r="C960">
            <v>-37467335173</v>
          </cell>
          <cell r="D960">
            <v>11562964541</v>
          </cell>
          <cell r="E960">
            <v>7088209353</v>
          </cell>
          <cell r="F960">
            <v>-32992579985</v>
          </cell>
          <cell r="H960">
            <v>44300401</v>
          </cell>
          <cell r="I960" t="str">
            <v>Donaciones</v>
          </cell>
          <cell r="J960">
            <v>-18207003</v>
          </cell>
          <cell r="K960">
            <v>0</v>
          </cell>
          <cell r="L960">
            <v>0</v>
          </cell>
          <cell r="M960">
            <v>-18207003</v>
          </cell>
        </row>
        <row r="961">
          <cell r="A961">
            <v>4430</v>
          </cell>
          <cell r="B961" t="str">
            <v>SUBVENCIONES</v>
          </cell>
          <cell r="C961">
            <v>-37467335173</v>
          </cell>
          <cell r="D961">
            <v>11562964541</v>
          </cell>
          <cell r="E961">
            <v>7088209353</v>
          </cell>
          <cell r="F961">
            <v>-32992579985</v>
          </cell>
          <cell r="H961">
            <v>4430040101</v>
          </cell>
          <cell r="I961" t="str">
            <v>DONACIONES</v>
          </cell>
          <cell r="J961">
            <v>-18207003</v>
          </cell>
          <cell r="K961">
            <v>0</v>
          </cell>
          <cell r="L961">
            <v>0</v>
          </cell>
          <cell r="M961">
            <v>-18207003</v>
          </cell>
        </row>
        <row r="962">
          <cell r="A962">
            <v>443004</v>
          </cell>
          <cell r="B962" t="str">
            <v>Donaciones</v>
          </cell>
          <cell r="C962">
            <v>-236073033</v>
          </cell>
          <cell r="D962">
            <v>942175393</v>
          </cell>
          <cell r="E962">
            <v>1787929292</v>
          </cell>
          <cell r="F962">
            <v>-1081826932</v>
          </cell>
          <cell r="H962">
            <v>48</v>
          </cell>
          <cell r="I962" t="str">
            <v>OTROS INGRESOS</v>
          </cell>
          <cell r="J962">
            <v>-23528599484</v>
          </cell>
          <cell r="K962">
            <v>6213200934</v>
          </cell>
          <cell r="L962">
            <v>20251371716</v>
          </cell>
          <cell r="M962">
            <v>-37566770266</v>
          </cell>
        </row>
        <row r="963">
          <cell r="A963">
            <v>44300401</v>
          </cell>
          <cell r="B963" t="str">
            <v>Donaciones</v>
          </cell>
          <cell r="C963">
            <v>-236073033</v>
          </cell>
          <cell r="D963">
            <v>942175393</v>
          </cell>
          <cell r="E963">
            <v>1787929292</v>
          </cell>
          <cell r="F963">
            <v>-1081826932</v>
          </cell>
          <cell r="H963">
            <v>4802</v>
          </cell>
          <cell r="I963" t="str">
            <v>FINANCIEROS</v>
          </cell>
          <cell r="J963">
            <v>-3932975774</v>
          </cell>
          <cell r="K963">
            <v>8269681</v>
          </cell>
          <cell r="L963">
            <v>505975548</v>
          </cell>
          <cell r="M963">
            <v>-4430681641</v>
          </cell>
        </row>
        <row r="964">
          <cell r="A964">
            <v>4430040101</v>
          </cell>
          <cell r="B964" t="str">
            <v>DONACIONES</v>
          </cell>
          <cell r="C964">
            <v>-236073033</v>
          </cell>
          <cell r="D964">
            <v>942175393</v>
          </cell>
          <cell r="E964">
            <v>1787929292</v>
          </cell>
          <cell r="F964">
            <v>-1081826932</v>
          </cell>
          <cell r="H964">
            <v>480201</v>
          </cell>
          <cell r="I964" t="str">
            <v>Intereses sobre depósitos en insti</v>
          </cell>
          <cell r="J964">
            <v>-136920120</v>
          </cell>
          <cell r="K964">
            <v>2</v>
          </cell>
          <cell r="L964">
            <v>5850172</v>
          </cell>
          <cell r="M964">
            <v>-142770290</v>
          </cell>
        </row>
        <row r="965">
          <cell r="A965">
            <v>443005</v>
          </cell>
          <cell r="B965" t="str">
            <v>Subvención por recursos transferid</v>
          </cell>
          <cell r="C965">
            <v>-37231262140</v>
          </cell>
          <cell r="D965">
            <v>10620789148</v>
          </cell>
          <cell r="E965">
            <v>5300280061</v>
          </cell>
          <cell r="F965">
            <v>-31910753053</v>
          </cell>
          <cell r="H965">
            <v>48020101</v>
          </cell>
          <cell r="I965" t="str">
            <v>Intereses sobre depósitos en insti</v>
          </cell>
          <cell r="J965">
            <v>-136920120</v>
          </cell>
          <cell r="K965">
            <v>2</v>
          </cell>
          <cell r="L965">
            <v>5850172</v>
          </cell>
          <cell r="M965">
            <v>-142770290</v>
          </cell>
        </row>
        <row r="966">
          <cell r="A966">
            <v>44300501</v>
          </cell>
          <cell r="B966" t="str">
            <v>Subvención por recursos transferid</v>
          </cell>
          <cell r="C966">
            <v>-37231262140</v>
          </cell>
          <cell r="D966">
            <v>10620789148</v>
          </cell>
          <cell r="E966">
            <v>5300280061</v>
          </cell>
          <cell r="F966">
            <v>-31910753053</v>
          </cell>
          <cell r="H966">
            <v>4802010101</v>
          </cell>
          <cell r="I966" t="str">
            <v>INTERESES EN CTAS BANCARIAS</v>
          </cell>
          <cell r="J966">
            <v>-136920120</v>
          </cell>
          <cell r="K966">
            <v>2</v>
          </cell>
          <cell r="L966">
            <v>5850172</v>
          </cell>
          <cell r="M966">
            <v>-142770290</v>
          </cell>
        </row>
        <row r="967">
          <cell r="A967">
            <v>4430050101</v>
          </cell>
          <cell r="B967" t="str">
            <v>NACIONALES</v>
          </cell>
          <cell r="C967">
            <v>-3712666820</v>
          </cell>
          <cell r="D967">
            <v>0</v>
          </cell>
          <cell r="E967">
            <v>903311010</v>
          </cell>
          <cell r="F967">
            <v>-4615977830</v>
          </cell>
          <cell r="H967">
            <v>480204</v>
          </cell>
          <cell r="I967" t="str">
            <v>Intereses de fondos de uso restrin</v>
          </cell>
          <cell r="J967">
            <v>-3348504054</v>
          </cell>
          <cell r="K967">
            <v>6082800</v>
          </cell>
          <cell r="L967">
            <v>393680077</v>
          </cell>
          <cell r="M967">
            <v>-3736101331</v>
          </cell>
        </row>
        <row r="968">
          <cell r="A968">
            <v>4430050103</v>
          </cell>
          <cell r="B968" t="str">
            <v>MUNICIPALES</v>
          </cell>
          <cell r="C968">
            <v>-33518595320</v>
          </cell>
          <cell r="D968">
            <v>10620789148</v>
          </cell>
          <cell r="E968">
            <v>0</v>
          </cell>
          <cell r="F968">
            <v>-22897806172</v>
          </cell>
          <cell r="H968">
            <v>48020401</v>
          </cell>
          <cell r="I968" t="str">
            <v>Intereses de fondos de uso restrin</v>
          </cell>
          <cell r="J968">
            <v>-3348504054</v>
          </cell>
          <cell r="K968">
            <v>6082800</v>
          </cell>
          <cell r="L968">
            <v>393680077</v>
          </cell>
          <cell r="M968">
            <v>-3736101331</v>
          </cell>
        </row>
        <row r="969">
          <cell r="A969">
            <v>4430050104</v>
          </cell>
          <cell r="B969" t="str">
            <v>NACIONALES MINHACIENDA APOYO COVID</v>
          </cell>
          <cell r="C969">
            <v>0</v>
          </cell>
          <cell r="D969">
            <v>0</v>
          </cell>
          <cell r="E969">
            <v>4396969051</v>
          </cell>
          <cell r="F969">
            <v>-4396969051</v>
          </cell>
          <cell r="H969">
            <v>4802040102</v>
          </cell>
          <cell r="I969" t="str">
            <v>RDMTOS EN DEPOSITOS E INVERSIONES</v>
          </cell>
          <cell r="J969">
            <v>-3348504054</v>
          </cell>
          <cell r="K969">
            <v>6082800</v>
          </cell>
          <cell r="L969">
            <v>393680077</v>
          </cell>
          <cell r="M969">
            <v>-3736101331</v>
          </cell>
        </row>
        <row r="970">
          <cell r="A970">
            <v>48</v>
          </cell>
          <cell r="B970" t="str">
            <v>OTROS INGRESOS</v>
          </cell>
          <cell r="C970">
            <v>-37311313974</v>
          </cell>
          <cell r="D970">
            <v>6619391127</v>
          </cell>
          <cell r="E970">
            <v>18667788517</v>
          </cell>
          <cell r="F970">
            <v>-49359711364</v>
          </cell>
          <cell r="H970">
            <v>480221</v>
          </cell>
          <cell r="I970" t="str">
            <v>Rendimiento efectivo préstamos por</v>
          </cell>
          <cell r="J970">
            <v>-170708851</v>
          </cell>
          <cell r="K970">
            <v>0</v>
          </cell>
          <cell r="L970">
            <v>13009563</v>
          </cell>
          <cell r="M970">
            <v>-183718414</v>
          </cell>
        </row>
        <row r="971">
          <cell r="A971">
            <v>4802</v>
          </cell>
          <cell r="B971" t="str">
            <v>FINANCIEROS</v>
          </cell>
          <cell r="C971">
            <v>-3732757511</v>
          </cell>
          <cell r="D971">
            <v>405233835</v>
          </cell>
          <cell r="E971">
            <v>2616507025</v>
          </cell>
          <cell r="F971">
            <v>-5944030701</v>
          </cell>
          <cell r="H971">
            <v>48022101</v>
          </cell>
          <cell r="I971" t="str">
            <v>Rendimiento efectivo préstamos por</v>
          </cell>
          <cell r="J971">
            <v>-170708851</v>
          </cell>
          <cell r="K971">
            <v>0</v>
          </cell>
          <cell r="L971">
            <v>13009563</v>
          </cell>
          <cell r="M971">
            <v>-183718414</v>
          </cell>
        </row>
        <row r="972">
          <cell r="A972">
            <v>480201</v>
          </cell>
          <cell r="B972" t="str">
            <v>Intereses sobre depósitos en insti</v>
          </cell>
          <cell r="C972">
            <v>-353531223</v>
          </cell>
          <cell r="D972">
            <v>70056178</v>
          </cell>
          <cell r="E972">
            <v>109091064</v>
          </cell>
          <cell r="F972">
            <v>-392566109</v>
          </cell>
          <cell r="H972">
            <v>4802210101</v>
          </cell>
          <cell r="I972" t="str">
            <v>EN PRESTAMOS DE VIVIENDA</v>
          </cell>
          <cell r="J972">
            <v>-104440193</v>
          </cell>
          <cell r="K972">
            <v>0</v>
          </cell>
          <cell r="L972">
            <v>7157988</v>
          </cell>
          <cell r="M972">
            <v>-111598181</v>
          </cell>
        </row>
        <row r="973">
          <cell r="A973">
            <v>48020101</v>
          </cell>
          <cell r="B973" t="str">
            <v>Intereses sobre depósitos en insti</v>
          </cell>
          <cell r="C973">
            <v>-353531223</v>
          </cell>
          <cell r="D973">
            <v>70056178</v>
          </cell>
          <cell r="E973">
            <v>109091064</v>
          </cell>
          <cell r="F973">
            <v>-392566109</v>
          </cell>
          <cell r="H973">
            <v>4802210102</v>
          </cell>
          <cell r="I973" t="str">
            <v>INTERÉS PRÉSTAMO VVDA A TASA DIFERE</v>
          </cell>
          <cell r="J973">
            <v>-66268658</v>
          </cell>
          <cell r="K973">
            <v>0</v>
          </cell>
          <cell r="L973">
            <v>5851575</v>
          </cell>
          <cell r="M973">
            <v>-72120233</v>
          </cell>
        </row>
        <row r="974">
          <cell r="A974">
            <v>4802010101</v>
          </cell>
          <cell r="B974" t="str">
            <v>INTERESES EN CTAS BANCARIAS</v>
          </cell>
          <cell r="C974">
            <v>-353531223</v>
          </cell>
          <cell r="D974">
            <v>70056178</v>
          </cell>
          <cell r="E974">
            <v>109091064</v>
          </cell>
          <cell r="F974">
            <v>-392566109</v>
          </cell>
          <cell r="H974">
            <v>480290</v>
          </cell>
          <cell r="I974" t="str">
            <v>Otros ingresos financieros</v>
          </cell>
          <cell r="J974">
            <v>-276842749</v>
          </cell>
          <cell r="K974">
            <v>2186879</v>
          </cell>
          <cell r="L974">
            <v>93435736</v>
          </cell>
          <cell r="M974">
            <v>-368091606</v>
          </cell>
        </row>
        <row r="975">
          <cell r="A975">
            <v>480204</v>
          </cell>
          <cell r="B975" t="str">
            <v>Intereses de fondos de uso restrin</v>
          </cell>
          <cell r="C975">
            <v>-2733006417</v>
          </cell>
          <cell r="D975">
            <v>331695284</v>
          </cell>
          <cell r="E975">
            <v>2389091109</v>
          </cell>
          <cell r="F975">
            <v>-4790402242</v>
          </cell>
          <cell r="H975">
            <v>48029001</v>
          </cell>
          <cell r="I975" t="str">
            <v>Otros ingresos financieros</v>
          </cell>
          <cell r="J975">
            <v>-276842749</v>
          </cell>
          <cell r="K975">
            <v>2186879</v>
          </cell>
          <cell r="L975">
            <v>93435736</v>
          </cell>
          <cell r="M975">
            <v>-368091606</v>
          </cell>
        </row>
        <row r="976">
          <cell r="A976">
            <v>48020401</v>
          </cell>
          <cell r="B976" t="str">
            <v>Intereses de fondos de uso restrin</v>
          </cell>
          <cell r="C976">
            <v>-2733006417</v>
          </cell>
          <cell r="D976">
            <v>331695284</v>
          </cell>
          <cell r="E976">
            <v>2389091109</v>
          </cell>
          <cell r="F976">
            <v>-4790402242</v>
          </cell>
          <cell r="H976">
            <v>4802900101</v>
          </cell>
          <cell r="I976" t="str">
            <v>DESCUENTOS FINANCIEROS O POR PRONTO</v>
          </cell>
          <cell r="J976">
            <v>-213254023</v>
          </cell>
          <cell r="K976">
            <v>2186879</v>
          </cell>
          <cell r="L976">
            <v>34203911</v>
          </cell>
          <cell r="M976">
            <v>-245271055</v>
          </cell>
        </row>
        <row r="977">
          <cell r="A977">
            <v>4802040102</v>
          </cell>
          <cell r="B977" t="str">
            <v>RDMTOS EN DEPOSITOS E INVERSIONES</v>
          </cell>
          <cell r="C977">
            <v>-2733006417</v>
          </cell>
          <cell r="D977">
            <v>331695284</v>
          </cell>
          <cell r="E977">
            <v>2389091109</v>
          </cell>
          <cell r="F977">
            <v>-4790402242</v>
          </cell>
          <cell r="H977">
            <v>4802900102</v>
          </cell>
          <cell r="I977" t="str">
            <v>BONIFICACIONES</v>
          </cell>
          <cell r="J977">
            <v>-63588726</v>
          </cell>
          <cell r="K977">
            <v>0</v>
          </cell>
          <cell r="L977">
            <v>59231825</v>
          </cell>
          <cell r="M977">
            <v>-122820551</v>
          </cell>
        </row>
        <row r="978">
          <cell r="A978">
            <v>480221</v>
          </cell>
          <cell r="B978" t="str">
            <v>Rendimiento efectivo préstamos por</v>
          </cell>
          <cell r="C978">
            <v>-158226624</v>
          </cell>
          <cell r="D978">
            <v>0</v>
          </cell>
          <cell r="E978">
            <v>19627359</v>
          </cell>
          <cell r="F978">
            <v>-177853983</v>
          </cell>
          <cell r="H978">
            <v>4808</v>
          </cell>
          <cell r="I978" t="str">
            <v>INGRESOS DIVERSOS</v>
          </cell>
          <cell r="J978">
            <v>-19591151547</v>
          </cell>
          <cell r="K978">
            <v>5422853321</v>
          </cell>
          <cell r="L978">
            <v>18963318231</v>
          </cell>
          <cell r="M978">
            <v>-33131616457</v>
          </cell>
        </row>
        <row r="979">
          <cell r="A979">
            <v>48022101</v>
          </cell>
          <cell r="B979" t="str">
            <v>Rendimiento efectivo préstamos por</v>
          </cell>
          <cell r="C979">
            <v>-158226624</v>
          </cell>
          <cell r="D979">
            <v>0</v>
          </cell>
          <cell r="E979">
            <v>19627359</v>
          </cell>
          <cell r="F979">
            <v>-177853983</v>
          </cell>
          <cell r="H979">
            <v>480803</v>
          </cell>
          <cell r="I979" t="str">
            <v>Cuotas partes de pensiones</v>
          </cell>
          <cell r="J979">
            <v>-104731352</v>
          </cell>
          <cell r="K979">
            <v>0</v>
          </cell>
          <cell r="L979">
            <v>36951820</v>
          </cell>
          <cell r="M979">
            <v>-141683172</v>
          </cell>
        </row>
        <row r="980">
          <cell r="A980">
            <v>4802210101</v>
          </cell>
          <cell r="B980" t="str">
            <v>EN PRESTAMOS DE VIVIENDA</v>
          </cell>
          <cell r="C980">
            <v>-96277992</v>
          </cell>
          <cell r="D980">
            <v>0</v>
          </cell>
          <cell r="E980">
            <v>14105752</v>
          </cell>
          <cell r="F980">
            <v>-110383744</v>
          </cell>
          <cell r="H980">
            <v>48080301</v>
          </cell>
          <cell r="I980" t="str">
            <v>Cuotas partes de pensiones</v>
          </cell>
          <cell r="J980">
            <v>-104731352</v>
          </cell>
          <cell r="K980">
            <v>0</v>
          </cell>
          <cell r="L980">
            <v>36951820</v>
          </cell>
          <cell r="M980">
            <v>-141683172</v>
          </cell>
        </row>
        <row r="981">
          <cell r="A981">
            <v>4802210102</v>
          </cell>
          <cell r="B981" t="str">
            <v>INTERÉS PRÉSTAMO VVDA A TASA DIFERE</v>
          </cell>
          <cell r="C981">
            <v>-61948632</v>
          </cell>
          <cell r="D981">
            <v>0</v>
          </cell>
          <cell r="E981">
            <v>5521607</v>
          </cell>
          <cell r="F981">
            <v>-67470239</v>
          </cell>
          <cell r="H981">
            <v>4808030101</v>
          </cell>
          <cell r="I981" t="str">
            <v>CUOTAS PARTES DE PENSIONES</v>
          </cell>
          <cell r="J981">
            <v>-104731352</v>
          </cell>
          <cell r="K981">
            <v>0</v>
          </cell>
          <cell r="L981">
            <v>36951820</v>
          </cell>
          <cell r="M981">
            <v>-141683172</v>
          </cell>
        </row>
        <row r="982">
          <cell r="A982">
            <v>480233</v>
          </cell>
          <cell r="B982" t="str">
            <v>Otros intereses de mora</v>
          </cell>
          <cell r="C982">
            <v>-247837268</v>
          </cell>
          <cell r="D982">
            <v>0</v>
          </cell>
          <cell r="E982">
            <v>0</v>
          </cell>
          <cell r="F982">
            <v>-247837268</v>
          </cell>
          <cell r="H982">
            <v>480805</v>
          </cell>
          <cell r="I982" t="str">
            <v>Ganancia por baja en cuentas de ac</v>
          </cell>
          <cell r="J982">
            <v>-46069</v>
          </cell>
          <cell r="K982">
            <v>300000</v>
          </cell>
          <cell r="L982">
            <v>333555</v>
          </cell>
          <cell r="M982">
            <v>-79624</v>
          </cell>
        </row>
        <row r="983">
          <cell r="A983">
            <v>48023301</v>
          </cell>
          <cell r="B983" t="str">
            <v>Otros intereses de mora</v>
          </cell>
          <cell r="C983">
            <v>-247837268</v>
          </cell>
          <cell r="D983">
            <v>0</v>
          </cell>
          <cell r="E983">
            <v>0</v>
          </cell>
          <cell r="F983">
            <v>-247837268</v>
          </cell>
          <cell r="H983">
            <v>48080501</v>
          </cell>
          <cell r="I983" t="str">
            <v>Ganancia por baja en cuentas de ac</v>
          </cell>
          <cell r="J983">
            <v>-46069</v>
          </cell>
          <cell r="K983">
            <v>300000</v>
          </cell>
          <cell r="L983">
            <v>333555</v>
          </cell>
          <cell r="M983">
            <v>-79624</v>
          </cell>
        </row>
        <row r="984">
          <cell r="A984">
            <v>4802330101</v>
          </cell>
          <cell r="B984" t="str">
            <v>INTERESES DE MORA POR SERVICIOS</v>
          </cell>
          <cell r="C984">
            <v>-247837268</v>
          </cell>
          <cell r="D984">
            <v>0</v>
          </cell>
          <cell r="E984">
            <v>0</v>
          </cell>
          <cell r="F984">
            <v>-247837268</v>
          </cell>
          <cell r="H984">
            <v>4808050101</v>
          </cell>
          <cell r="I984" t="str">
            <v>UTIL.VTA ACTIVOS</v>
          </cell>
          <cell r="J984">
            <v>-46069</v>
          </cell>
          <cell r="K984">
            <v>300000</v>
          </cell>
          <cell r="L984">
            <v>333555</v>
          </cell>
          <cell r="M984">
            <v>-79624</v>
          </cell>
        </row>
        <row r="985">
          <cell r="A985">
            <v>480290</v>
          </cell>
          <cell r="B985" t="str">
            <v>Otros ingresos financieros</v>
          </cell>
          <cell r="C985">
            <v>-240155979</v>
          </cell>
          <cell r="D985">
            <v>3482373</v>
          </cell>
          <cell r="E985">
            <v>98697493</v>
          </cell>
          <cell r="F985">
            <v>-335371099</v>
          </cell>
          <cell r="H985">
            <v>480813</v>
          </cell>
          <cell r="I985" t="str">
            <v>Comisiones</v>
          </cell>
          <cell r="J985">
            <v>-3112356</v>
          </cell>
          <cell r="K985">
            <v>3112356</v>
          </cell>
          <cell r="L985">
            <v>3112356</v>
          </cell>
          <cell r="M985">
            <v>-3112356</v>
          </cell>
        </row>
        <row r="986">
          <cell r="A986">
            <v>48029001</v>
          </cell>
          <cell r="B986" t="str">
            <v>Otros ingresos financieros</v>
          </cell>
          <cell r="C986">
            <v>-240155979</v>
          </cell>
          <cell r="D986">
            <v>3482373</v>
          </cell>
          <cell r="E986">
            <v>98697493</v>
          </cell>
          <cell r="F986">
            <v>-335371099</v>
          </cell>
          <cell r="H986">
            <v>48081301</v>
          </cell>
          <cell r="I986" t="str">
            <v>Comisiones</v>
          </cell>
          <cell r="J986">
            <v>-3112356</v>
          </cell>
          <cell r="K986">
            <v>3112356</v>
          </cell>
          <cell r="L986">
            <v>3112356</v>
          </cell>
          <cell r="M986">
            <v>-3112356</v>
          </cell>
        </row>
        <row r="987">
          <cell r="A987">
            <v>4802900101</v>
          </cell>
          <cell r="B987" t="str">
            <v>DESCUENTOS FINANCIEROS O POR PRONTO</v>
          </cell>
          <cell r="C987">
            <v>-106016545</v>
          </cell>
          <cell r="D987">
            <v>1152773</v>
          </cell>
          <cell r="E987">
            <v>5256268</v>
          </cell>
          <cell r="F987">
            <v>-110120040</v>
          </cell>
          <cell r="H987">
            <v>4808130101</v>
          </cell>
          <cell r="I987" t="str">
            <v>COMISIONES</v>
          </cell>
          <cell r="J987">
            <v>-3112356</v>
          </cell>
          <cell r="K987">
            <v>3112356</v>
          </cell>
          <cell r="L987">
            <v>3112356</v>
          </cell>
          <cell r="M987">
            <v>-3112356</v>
          </cell>
        </row>
        <row r="988">
          <cell r="A988">
            <v>4802900102</v>
          </cell>
          <cell r="B988" t="str">
            <v>BONIFICACIONES</v>
          </cell>
          <cell r="C988">
            <v>-134139434</v>
          </cell>
          <cell r="D988">
            <v>2329600</v>
          </cell>
          <cell r="E988">
            <v>93441225</v>
          </cell>
          <cell r="F988">
            <v>-225251059</v>
          </cell>
          <cell r="H988">
            <v>480815</v>
          </cell>
          <cell r="I988" t="str">
            <v>Fotocopias</v>
          </cell>
          <cell r="J988">
            <v>-1485804</v>
          </cell>
          <cell r="K988">
            <v>15126</v>
          </cell>
          <cell r="L988">
            <v>118575</v>
          </cell>
          <cell r="M988">
            <v>-1589253</v>
          </cell>
        </row>
        <row r="989">
          <cell r="A989">
            <v>4805</v>
          </cell>
          <cell r="B989" t="str">
            <v>INTERESES</v>
          </cell>
          <cell r="C989">
            <v>-41944489</v>
          </cell>
          <cell r="D989">
            <v>0</v>
          </cell>
          <cell r="E989">
            <v>3312464</v>
          </cell>
          <cell r="F989">
            <v>-45256953</v>
          </cell>
          <cell r="H989">
            <v>48081501</v>
          </cell>
          <cell r="I989" t="str">
            <v>Fotocopias</v>
          </cell>
          <cell r="J989">
            <v>-1485804</v>
          </cell>
          <cell r="K989">
            <v>15126</v>
          </cell>
          <cell r="L989">
            <v>118575</v>
          </cell>
          <cell r="M989">
            <v>-1589253</v>
          </cell>
        </row>
        <row r="990">
          <cell r="A990">
            <v>480522</v>
          </cell>
          <cell r="B990" t="str">
            <v>Intereses</v>
          </cell>
          <cell r="C990">
            <v>-169683</v>
          </cell>
          <cell r="D990">
            <v>0</v>
          </cell>
          <cell r="E990">
            <v>0</v>
          </cell>
          <cell r="F990">
            <v>-169683</v>
          </cell>
          <cell r="H990">
            <v>4808150101</v>
          </cell>
          <cell r="I990" t="str">
            <v>FOTOCOPIAS Y FAX</v>
          </cell>
          <cell r="J990">
            <v>-1485804</v>
          </cell>
          <cell r="K990">
            <v>15126</v>
          </cell>
          <cell r="L990">
            <v>118575</v>
          </cell>
          <cell r="M990">
            <v>-1589253</v>
          </cell>
        </row>
        <row r="991">
          <cell r="A991">
            <v>48052201</v>
          </cell>
          <cell r="B991" t="str">
            <v>Intereses</v>
          </cell>
          <cell r="C991">
            <v>-169683</v>
          </cell>
          <cell r="D991">
            <v>0</v>
          </cell>
          <cell r="E991">
            <v>0</v>
          </cell>
          <cell r="F991">
            <v>-169683</v>
          </cell>
          <cell r="H991">
            <v>480817</v>
          </cell>
          <cell r="I991" t="str">
            <v>Arrendamiento operativo</v>
          </cell>
          <cell r="J991">
            <v>-829215833</v>
          </cell>
          <cell r="K991">
            <v>3375000</v>
          </cell>
          <cell r="L991">
            <v>86544416</v>
          </cell>
          <cell r="M991">
            <v>-912385249</v>
          </cell>
        </row>
        <row r="992">
          <cell r="A992">
            <v>4805220102</v>
          </cell>
          <cell r="B992" t="str">
            <v>RDMTOS EN DEPOSITOS E INVERSIONES</v>
          </cell>
          <cell r="C992">
            <v>-169683</v>
          </cell>
          <cell r="D992">
            <v>0</v>
          </cell>
          <cell r="E992">
            <v>0</v>
          </cell>
          <cell r="F992">
            <v>-169683</v>
          </cell>
          <cell r="H992">
            <v>48081701</v>
          </cell>
          <cell r="I992" t="str">
            <v>Arrendamiento operativo</v>
          </cell>
          <cell r="J992">
            <v>-829215833</v>
          </cell>
          <cell r="K992">
            <v>3375000</v>
          </cell>
          <cell r="L992">
            <v>86544416</v>
          </cell>
          <cell r="M992">
            <v>-912385249</v>
          </cell>
        </row>
        <row r="993">
          <cell r="A993">
            <v>480590</v>
          </cell>
          <cell r="B993" t="str">
            <v>Bonificaciones</v>
          </cell>
          <cell r="C993">
            <v>-41774806</v>
          </cell>
          <cell r="D993">
            <v>0</v>
          </cell>
          <cell r="E993">
            <v>3312464</v>
          </cell>
          <cell r="F993">
            <v>-45087270</v>
          </cell>
          <cell r="H993">
            <v>4808170101</v>
          </cell>
          <cell r="I993" t="str">
            <v>ARRENDAMIENTOS DE LOCALES</v>
          </cell>
          <cell r="J993">
            <v>-719834761</v>
          </cell>
          <cell r="K993">
            <v>0</v>
          </cell>
          <cell r="L993">
            <v>78781916</v>
          </cell>
          <cell r="M993">
            <v>-798616677</v>
          </cell>
        </row>
        <row r="994">
          <cell r="A994">
            <v>48059001</v>
          </cell>
          <cell r="B994" t="str">
            <v>Bonificaciones</v>
          </cell>
          <cell r="C994">
            <v>-41774806</v>
          </cell>
          <cell r="D994">
            <v>0</v>
          </cell>
          <cell r="E994">
            <v>3312464</v>
          </cell>
          <cell r="F994">
            <v>-45087270</v>
          </cell>
          <cell r="H994">
            <v>4808170102</v>
          </cell>
          <cell r="I994" t="str">
            <v>ARRENDAMIENTOS DEL AUDITORIO DE LA</v>
          </cell>
          <cell r="J994">
            <v>-87672984</v>
          </cell>
          <cell r="K994">
            <v>3375000</v>
          </cell>
          <cell r="L994">
            <v>7762500</v>
          </cell>
          <cell r="M994">
            <v>-92060484</v>
          </cell>
        </row>
        <row r="995">
          <cell r="A995">
            <v>4805900102</v>
          </cell>
          <cell r="B995" t="str">
            <v>BONIFICACIONES</v>
          </cell>
          <cell r="C995">
            <v>-41774806</v>
          </cell>
          <cell r="D995">
            <v>0</v>
          </cell>
          <cell r="E995">
            <v>0</v>
          </cell>
          <cell r="F995">
            <v>-41774806</v>
          </cell>
          <cell r="H995">
            <v>4808170103</v>
          </cell>
          <cell r="I995" t="str">
            <v>ARRENDAMIENTOS DE BIENES MUEBLES</v>
          </cell>
          <cell r="J995">
            <v>-21708088</v>
          </cell>
          <cell r="K995">
            <v>0</v>
          </cell>
          <cell r="L995">
            <v>0</v>
          </cell>
          <cell r="M995">
            <v>-21708088</v>
          </cell>
        </row>
        <row r="996">
          <cell r="A996">
            <v>4805900103</v>
          </cell>
          <cell r="B996" t="str">
            <v>APORTES SOCIALES</v>
          </cell>
          <cell r="C996">
            <v>0</v>
          </cell>
          <cell r="D996">
            <v>0</v>
          </cell>
          <cell r="E996">
            <v>3312464</v>
          </cell>
          <cell r="F996">
            <v>-3312464</v>
          </cell>
          <cell r="H996">
            <v>480825</v>
          </cell>
          <cell r="I996" t="str">
            <v>Sobrantes</v>
          </cell>
          <cell r="J996">
            <v>-39426121</v>
          </cell>
          <cell r="K996">
            <v>0</v>
          </cell>
          <cell r="L996">
            <v>0</v>
          </cell>
          <cell r="M996">
            <v>-39426121</v>
          </cell>
        </row>
        <row r="997">
          <cell r="A997">
            <v>4808</v>
          </cell>
          <cell r="B997" t="str">
            <v>INGRESOS DIVERSOS</v>
          </cell>
          <cell r="C997">
            <v>-5272180288</v>
          </cell>
          <cell r="D997">
            <v>3322000582</v>
          </cell>
          <cell r="E997">
            <v>3911759353</v>
          </cell>
          <cell r="F997">
            <v>-5861939059</v>
          </cell>
          <cell r="H997">
            <v>48082501</v>
          </cell>
          <cell r="I997" t="str">
            <v>Sobrantes</v>
          </cell>
          <cell r="J997">
            <v>-39426121</v>
          </cell>
          <cell r="K997">
            <v>0</v>
          </cell>
          <cell r="L997">
            <v>0</v>
          </cell>
          <cell r="M997">
            <v>-39426121</v>
          </cell>
        </row>
        <row r="998">
          <cell r="A998">
            <v>480803</v>
          </cell>
          <cell r="B998" t="str">
            <v>Cuotas partes de pensiones</v>
          </cell>
          <cell r="C998">
            <v>-97084433</v>
          </cell>
          <cell r="D998">
            <v>0</v>
          </cell>
          <cell r="E998">
            <v>39162029</v>
          </cell>
          <cell r="F998">
            <v>-136246462</v>
          </cell>
          <cell r="H998">
            <v>4808250101</v>
          </cell>
          <cell r="I998" t="str">
            <v>SOBRANTES EN INVENTARIOS</v>
          </cell>
          <cell r="J998">
            <v>-39426121</v>
          </cell>
          <cell r="K998">
            <v>0</v>
          </cell>
          <cell r="L998">
            <v>0</v>
          </cell>
          <cell r="M998">
            <v>-39426121</v>
          </cell>
        </row>
        <row r="999">
          <cell r="A999">
            <v>48080301</v>
          </cell>
          <cell r="B999" t="str">
            <v>Cuotas partes de pensiones</v>
          </cell>
          <cell r="C999">
            <v>-97084433</v>
          </cell>
          <cell r="D999">
            <v>0</v>
          </cell>
          <cell r="E999">
            <v>39162029</v>
          </cell>
          <cell r="F999">
            <v>-136246462</v>
          </cell>
          <cell r="H999">
            <v>480826</v>
          </cell>
          <cell r="I999" t="str">
            <v>Recuperaciones</v>
          </cell>
          <cell r="J999">
            <v>-17861697097</v>
          </cell>
          <cell r="K999">
            <v>5412661781</v>
          </cell>
          <cell r="L999">
            <v>18777092605</v>
          </cell>
          <cell r="M999">
            <v>-31226127921</v>
          </cell>
        </row>
        <row r="1000">
          <cell r="A1000">
            <v>4808030101</v>
          </cell>
          <cell r="B1000" t="str">
            <v>CUOTAS PARTES DE PENSIONES</v>
          </cell>
          <cell r="C1000">
            <v>-97084433</v>
          </cell>
          <cell r="D1000">
            <v>0</v>
          </cell>
          <cell r="E1000">
            <v>39162029</v>
          </cell>
          <cell r="F1000">
            <v>-136246462</v>
          </cell>
          <cell r="H1000">
            <v>48082601</v>
          </cell>
          <cell r="I1000" t="str">
            <v>Recuperaciones</v>
          </cell>
          <cell r="J1000">
            <v>-17861697097</v>
          </cell>
          <cell r="K1000">
            <v>5412661781</v>
          </cell>
          <cell r="L1000">
            <v>18777092605</v>
          </cell>
          <cell r="M1000">
            <v>-31226127921</v>
          </cell>
        </row>
        <row r="1001">
          <cell r="A1001">
            <v>480815</v>
          </cell>
          <cell r="B1001" t="str">
            <v>Fotocopias</v>
          </cell>
          <cell r="C1001">
            <v>-1071507</v>
          </cell>
          <cell r="D1001">
            <v>0</v>
          </cell>
          <cell r="E1001">
            <v>140504</v>
          </cell>
          <cell r="F1001">
            <v>-1212011</v>
          </cell>
          <cell r="H1001">
            <v>4808260101</v>
          </cell>
          <cell r="I1001" t="str">
            <v>RECUPERACION DE GASTOS</v>
          </cell>
          <cell r="J1001">
            <v>-435179900</v>
          </cell>
          <cell r="K1001">
            <v>0</v>
          </cell>
          <cell r="L1001">
            <v>390413217</v>
          </cell>
          <cell r="M1001">
            <v>-825593117</v>
          </cell>
        </row>
        <row r="1002">
          <cell r="A1002">
            <v>48081501</v>
          </cell>
          <cell r="B1002" t="str">
            <v>Fotocopias</v>
          </cell>
          <cell r="C1002">
            <v>-1071507</v>
          </cell>
          <cell r="D1002">
            <v>0</v>
          </cell>
          <cell r="E1002">
            <v>140504</v>
          </cell>
          <cell r="F1002">
            <v>-1212011</v>
          </cell>
          <cell r="H1002">
            <v>4808260102</v>
          </cell>
          <cell r="I1002" t="str">
            <v>RECUPERACION DE CARTERA</v>
          </cell>
          <cell r="J1002">
            <v>-17426517197</v>
          </cell>
          <cell r="K1002">
            <v>5412661781</v>
          </cell>
          <cell r="L1002">
            <v>18386679388</v>
          </cell>
          <cell r="M1002">
            <v>-30400534804</v>
          </cell>
        </row>
        <row r="1003">
          <cell r="A1003">
            <v>4808150101</v>
          </cell>
          <cell r="B1003" t="str">
            <v>FOTOCOPIAS Y FAX</v>
          </cell>
          <cell r="C1003">
            <v>-1071507</v>
          </cell>
          <cell r="D1003">
            <v>0</v>
          </cell>
          <cell r="E1003">
            <v>140504</v>
          </cell>
          <cell r="F1003">
            <v>-1212011</v>
          </cell>
          <cell r="H1003">
            <v>480827</v>
          </cell>
          <cell r="I1003" t="str">
            <v>Aprovechamientos</v>
          </cell>
          <cell r="J1003">
            <v>-676438259</v>
          </cell>
          <cell r="K1003">
            <v>3388558</v>
          </cell>
          <cell r="L1003">
            <v>58943904</v>
          </cell>
          <cell r="M1003">
            <v>-731993605</v>
          </cell>
        </row>
        <row r="1004">
          <cell r="A1004">
            <v>480817</v>
          </cell>
          <cell r="B1004" t="str">
            <v>Arrendamiento operativo</v>
          </cell>
          <cell r="C1004">
            <v>-744021167</v>
          </cell>
          <cell r="D1004">
            <v>0</v>
          </cell>
          <cell r="E1004">
            <v>70516550</v>
          </cell>
          <cell r="F1004">
            <v>-814537717</v>
          </cell>
          <cell r="H1004">
            <v>48082701</v>
          </cell>
          <cell r="I1004" t="str">
            <v>Aprovechamientos</v>
          </cell>
          <cell r="J1004">
            <v>-676438259</v>
          </cell>
          <cell r="K1004">
            <v>3388558</v>
          </cell>
          <cell r="L1004">
            <v>58943904</v>
          </cell>
          <cell r="M1004">
            <v>-731993605</v>
          </cell>
        </row>
        <row r="1005">
          <cell r="A1005">
            <v>48081701</v>
          </cell>
          <cell r="B1005" t="str">
            <v>Arrendamiento operativo</v>
          </cell>
          <cell r="C1005">
            <v>-744021167</v>
          </cell>
          <cell r="D1005">
            <v>0</v>
          </cell>
          <cell r="E1005">
            <v>70516550</v>
          </cell>
          <cell r="F1005">
            <v>-814537717</v>
          </cell>
          <cell r="H1005">
            <v>4808270101</v>
          </cell>
          <cell r="I1005" t="str">
            <v>APROVECHAMIENTOS</v>
          </cell>
          <cell r="J1005">
            <v>-7126045</v>
          </cell>
          <cell r="K1005">
            <v>7212</v>
          </cell>
          <cell r="L1005">
            <v>2992638</v>
          </cell>
          <cell r="M1005">
            <v>-10111471</v>
          </cell>
        </row>
        <row r="1006">
          <cell r="A1006">
            <v>4808170101</v>
          </cell>
          <cell r="B1006" t="str">
            <v>ARRENDAMIENTOS DE LOCALES</v>
          </cell>
          <cell r="C1006">
            <v>-698437437</v>
          </cell>
          <cell r="D1006">
            <v>0</v>
          </cell>
          <cell r="E1006">
            <v>70516550</v>
          </cell>
          <cell r="F1006">
            <v>-768953987</v>
          </cell>
          <cell r="H1006">
            <v>4808270102</v>
          </cell>
          <cell r="I1006" t="str">
            <v>APROVECHAMIENTOS NOMINA</v>
          </cell>
          <cell r="J1006">
            <v>417163</v>
          </cell>
          <cell r="K1006">
            <v>496734</v>
          </cell>
          <cell r="L1006">
            <v>913892</v>
          </cell>
          <cell r="M1006">
            <v>5</v>
          </cell>
        </row>
        <row r="1007">
          <cell r="A1007">
            <v>4808170102</v>
          </cell>
          <cell r="B1007" t="str">
            <v>ARRENDAMIENTOS DEL AUDITORIO DE LA</v>
          </cell>
          <cell r="C1007">
            <v>-20111118</v>
          </cell>
          <cell r="D1007">
            <v>0</v>
          </cell>
          <cell r="E1007">
            <v>0</v>
          </cell>
          <cell r="F1007">
            <v>-20111118</v>
          </cell>
          <cell r="H1007">
            <v>4808270103</v>
          </cell>
          <cell r="I1007" t="str">
            <v>APROVECHAMIENTOS MM</v>
          </cell>
          <cell r="J1007">
            <v>-471654072</v>
          </cell>
          <cell r="K1007">
            <v>2884612</v>
          </cell>
          <cell r="L1007">
            <v>49277416</v>
          </cell>
          <cell r="M1007">
            <v>-518046876</v>
          </cell>
        </row>
        <row r="1008">
          <cell r="A1008">
            <v>4808170103</v>
          </cell>
          <cell r="B1008" t="str">
            <v>ARRENDAMIENTOS DE BIENES MUEBLES</v>
          </cell>
          <cell r="C1008">
            <v>-25472612</v>
          </cell>
          <cell r="D1008">
            <v>0</v>
          </cell>
          <cell r="E1008">
            <v>0</v>
          </cell>
          <cell r="F1008">
            <v>-25472612</v>
          </cell>
          <cell r="H1008">
            <v>4808270104</v>
          </cell>
          <cell r="I1008" t="str">
            <v>EN PREPARACION DE MEDICAMENTOS</v>
          </cell>
          <cell r="J1008">
            <v>-108167018</v>
          </cell>
          <cell r="K1008">
            <v>0</v>
          </cell>
          <cell r="L1008">
            <v>3721414</v>
          </cell>
          <cell r="M1008">
            <v>-111888432</v>
          </cell>
        </row>
        <row r="1009">
          <cell r="A1009">
            <v>480825</v>
          </cell>
          <cell r="B1009" t="str">
            <v>Sobrantes</v>
          </cell>
          <cell r="C1009">
            <v>-3789389</v>
          </cell>
          <cell r="D1009">
            <v>0</v>
          </cell>
          <cell r="E1009">
            <v>62429927</v>
          </cell>
          <cell r="F1009">
            <v>-66219316</v>
          </cell>
          <cell r="H1009">
            <v>4808270105</v>
          </cell>
          <cell r="I1009" t="str">
            <v>EN DEVOLUCION DE MEDICAMENTOS</v>
          </cell>
          <cell r="J1009">
            <v>-79541791</v>
          </cell>
          <cell r="K1009">
            <v>0</v>
          </cell>
          <cell r="L1009">
            <v>0</v>
          </cell>
          <cell r="M1009">
            <v>-79541791</v>
          </cell>
        </row>
        <row r="1010">
          <cell r="A1010">
            <v>48082501</v>
          </cell>
          <cell r="B1010" t="str">
            <v>Sobrantes</v>
          </cell>
          <cell r="C1010">
            <v>-3789389</v>
          </cell>
          <cell r="D1010">
            <v>0</v>
          </cell>
          <cell r="E1010">
            <v>62429927</v>
          </cell>
          <cell r="F1010">
            <v>-66219316</v>
          </cell>
          <cell r="H1010">
            <v>4808270107</v>
          </cell>
          <cell r="I1010" t="str">
            <v>APROVECHAMIENTO POR RECICLAJE</v>
          </cell>
          <cell r="J1010">
            <v>-10366496</v>
          </cell>
          <cell r="K1010">
            <v>0</v>
          </cell>
          <cell r="L1010">
            <v>2038544</v>
          </cell>
          <cell r="M1010">
            <v>-12405040</v>
          </cell>
        </row>
        <row r="1011">
          <cell r="A1011">
            <v>4808250101</v>
          </cell>
          <cell r="B1011" t="str">
            <v>SOBRANTES EN INVENTARIOS</v>
          </cell>
          <cell r="C1011">
            <v>-3789389</v>
          </cell>
          <cell r="D1011">
            <v>0</v>
          </cell>
          <cell r="E1011">
            <v>62429927</v>
          </cell>
          <cell r="F1011">
            <v>-66219316</v>
          </cell>
          <cell r="H1011">
            <v>480890</v>
          </cell>
          <cell r="I1011" t="str">
            <v>Otros ingresos diversos</v>
          </cell>
          <cell r="J1011">
            <v>-74998656</v>
          </cell>
          <cell r="K1011">
            <v>500</v>
          </cell>
          <cell r="L1011">
            <v>221000</v>
          </cell>
          <cell r="M1011">
            <v>-75219156</v>
          </cell>
        </row>
        <row r="1012">
          <cell r="A1012">
            <v>480826</v>
          </cell>
          <cell r="B1012" t="str">
            <v>Recuperaciones</v>
          </cell>
          <cell r="C1012">
            <v>-499079581</v>
          </cell>
          <cell r="D1012">
            <v>903311010</v>
          </cell>
          <cell r="E1012">
            <v>3497331719</v>
          </cell>
          <cell r="F1012">
            <v>-3093100290</v>
          </cell>
          <cell r="H1012">
            <v>48089001</v>
          </cell>
          <cell r="I1012" t="str">
            <v>Otros ingresos diversos</v>
          </cell>
          <cell r="J1012">
            <v>-13944198</v>
          </cell>
          <cell r="K1012">
            <v>500</v>
          </cell>
          <cell r="L1012">
            <v>221000</v>
          </cell>
          <cell r="M1012">
            <v>-14164698</v>
          </cell>
        </row>
        <row r="1013">
          <cell r="A1013">
            <v>48082601</v>
          </cell>
          <cell r="B1013" t="str">
            <v>Recuperaciones</v>
          </cell>
          <cell r="C1013">
            <v>-499079581</v>
          </cell>
          <cell r="D1013">
            <v>903311010</v>
          </cell>
          <cell r="E1013">
            <v>3497331719</v>
          </cell>
          <cell r="F1013">
            <v>-3093100290</v>
          </cell>
          <cell r="H1013">
            <v>4808900103</v>
          </cell>
          <cell r="I1013" t="str">
            <v>CARNETS, CERTIFICADOS</v>
          </cell>
          <cell r="J1013">
            <v>-3191500</v>
          </cell>
          <cell r="K1013">
            <v>500</v>
          </cell>
          <cell r="L1013">
            <v>221000</v>
          </cell>
          <cell r="M1013">
            <v>-3412000</v>
          </cell>
        </row>
        <row r="1014">
          <cell r="A1014">
            <v>4808260101</v>
          </cell>
          <cell r="B1014" t="str">
            <v>RECUPERACION DE GASTOS</v>
          </cell>
          <cell r="C1014">
            <v>-247121985</v>
          </cell>
          <cell r="D1014">
            <v>903311010</v>
          </cell>
          <cell r="E1014">
            <v>3497331719</v>
          </cell>
          <cell r="F1014">
            <v>-2841142694</v>
          </cell>
          <cell r="H1014">
            <v>4808900106</v>
          </cell>
          <cell r="I1014" t="str">
            <v>POR DISCIPLINARIOS O SANCIONES</v>
          </cell>
          <cell r="J1014">
            <v>-5351598</v>
          </cell>
          <cell r="K1014">
            <v>0</v>
          </cell>
          <cell r="L1014">
            <v>0</v>
          </cell>
          <cell r="M1014">
            <v>-5351598</v>
          </cell>
        </row>
        <row r="1015">
          <cell r="A1015">
            <v>4808260102</v>
          </cell>
          <cell r="B1015" t="str">
            <v>RECUPERACION DE CARTERA</v>
          </cell>
          <cell r="C1015">
            <v>-251957596</v>
          </cell>
          <cell r="D1015">
            <v>0</v>
          </cell>
          <cell r="E1015">
            <v>0</v>
          </cell>
          <cell r="F1015">
            <v>-251957596</v>
          </cell>
          <cell r="H1015">
            <v>4808900110</v>
          </cell>
          <cell r="I1015" t="str">
            <v>BIENESTAR SOCIAL Y ESTIMULOS</v>
          </cell>
          <cell r="J1015">
            <v>-5295000</v>
          </cell>
          <cell r="K1015">
            <v>0</v>
          </cell>
          <cell r="L1015">
            <v>0</v>
          </cell>
          <cell r="M1015">
            <v>-5295000</v>
          </cell>
        </row>
        <row r="1016">
          <cell r="A1016">
            <v>480827</v>
          </cell>
          <cell r="B1016" t="str">
            <v>Aprovechamientos</v>
          </cell>
          <cell r="C1016">
            <v>-3904885041</v>
          </cell>
          <cell r="D1016">
            <v>2418689572</v>
          </cell>
          <cell r="E1016">
            <v>242152124</v>
          </cell>
          <cell r="F1016">
            <v>-1728347593</v>
          </cell>
          <cell r="H1016">
            <v>4808900111</v>
          </cell>
          <cell r="I1016" t="str">
            <v>REINTEGRO DE 3ROS X DAÑOS Y FALTANT</v>
          </cell>
          <cell r="J1016">
            <v>-106100</v>
          </cell>
          <cell r="K1016">
            <v>0</v>
          </cell>
          <cell r="L1016">
            <v>0</v>
          </cell>
          <cell r="M1016">
            <v>-106100</v>
          </cell>
        </row>
        <row r="1017">
          <cell r="A1017">
            <v>48082701</v>
          </cell>
          <cell r="B1017" t="str">
            <v>Aprovechamientos</v>
          </cell>
          <cell r="C1017">
            <v>-3904885041</v>
          </cell>
          <cell r="D1017">
            <v>2418689572</v>
          </cell>
          <cell r="E1017">
            <v>242152124</v>
          </cell>
          <cell r="F1017">
            <v>-1728347593</v>
          </cell>
          <cell r="H1017">
            <v>48089003</v>
          </cell>
          <cell r="I1017" t="str">
            <v>Otros ingresos diversos</v>
          </cell>
          <cell r="J1017">
            <v>-61054458</v>
          </cell>
          <cell r="K1017">
            <v>0</v>
          </cell>
          <cell r="L1017">
            <v>0</v>
          </cell>
          <cell r="M1017">
            <v>-61054458</v>
          </cell>
        </row>
        <row r="1018">
          <cell r="A1018">
            <v>4808270101</v>
          </cell>
          <cell r="B1018" t="str">
            <v>APROVECHAMIENTOS</v>
          </cell>
          <cell r="C1018">
            <v>-11386617</v>
          </cell>
          <cell r="D1018">
            <v>29729</v>
          </cell>
          <cell r="E1018">
            <v>109508</v>
          </cell>
          <cell r="F1018">
            <v>-11466396</v>
          </cell>
          <cell r="H1018">
            <v>4808900301</v>
          </cell>
          <cell r="I1018" t="str">
            <v>PROTOCOLO SERVICIOS DE INVESTIGACIO</v>
          </cell>
          <cell r="J1018">
            <v>-61054458</v>
          </cell>
          <cell r="K1018">
            <v>0</v>
          </cell>
          <cell r="L1018">
            <v>0</v>
          </cell>
          <cell r="M1018">
            <v>-61054458</v>
          </cell>
        </row>
        <row r="1019">
          <cell r="A1019">
            <v>4808270102</v>
          </cell>
          <cell r="B1019" t="str">
            <v>APROVECHAMIENTOS NOMINA</v>
          </cell>
          <cell r="C1019">
            <v>417724</v>
          </cell>
          <cell r="D1019">
            <v>39028</v>
          </cell>
          <cell r="E1019">
            <v>2</v>
          </cell>
          <cell r="F1019">
            <v>456750</v>
          </cell>
          <cell r="H1019">
            <v>4810</v>
          </cell>
          <cell r="I1019" t="str">
            <v>REINTEGRO DE TERCEROS</v>
          </cell>
          <cell r="J1019">
            <v>5</v>
          </cell>
          <cell r="K1019">
            <v>0</v>
          </cell>
          <cell r="L1019">
            <v>5</v>
          </cell>
          <cell r="M1019">
            <v>0</v>
          </cell>
        </row>
        <row r="1020">
          <cell r="A1020">
            <v>4808270103</v>
          </cell>
          <cell r="B1020" t="str">
            <v>APROVECHAMIENTOS MM</v>
          </cell>
          <cell r="C1020">
            <v>-3608981271</v>
          </cell>
          <cell r="D1020">
            <v>2416156163</v>
          </cell>
          <cell r="E1020">
            <v>194565813</v>
          </cell>
          <cell r="F1020">
            <v>-1387390921</v>
          </cell>
          <cell r="H1020">
            <v>481047</v>
          </cell>
          <cell r="I1020" t="str">
            <v>Aprovechamientos nomina</v>
          </cell>
          <cell r="J1020">
            <v>5</v>
          </cell>
          <cell r="K1020">
            <v>0</v>
          </cell>
          <cell r="L1020">
            <v>5</v>
          </cell>
          <cell r="M1020">
            <v>0</v>
          </cell>
        </row>
        <row r="1021">
          <cell r="A1021">
            <v>4808270104</v>
          </cell>
          <cell r="B1021" t="str">
            <v>EN PREPARACION DE MEDICAMENTOS</v>
          </cell>
          <cell r="C1021">
            <v>-219395380</v>
          </cell>
          <cell r="D1021">
            <v>2461827</v>
          </cell>
          <cell r="E1021">
            <v>42952565</v>
          </cell>
          <cell r="F1021">
            <v>-259886118</v>
          </cell>
          <cell r="H1021">
            <v>48104701</v>
          </cell>
          <cell r="I1021" t="str">
            <v>Aprovechamientos nomina</v>
          </cell>
          <cell r="J1021">
            <v>5</v>
          </cell>
          <cell r="K1021">
            <v>0</v>
          </cell>
          <cell r="L1021">
            <v>5</v>
          </cell>
          <cell r="M1021">
            <v>0</v>
          </cell>
        </row>
        <row r="1022">
          <cell r="A1022">
            <v>4808270105</v>
          </cell>
          <cell r="B1022" t="str">
            <v>EN DEVOLUCION DE MEDICAMENTOS</v>
          </cell>
          <cell r="C1022">
            <v>-58494888</v>
          </cell>
          <cell r="D1022">
            <v>2825</v>
          </cell>
          <cell r="E1022">
            <v>3092338</v>
          </cell>
          <cell r="F1022">
            <v>-61584401</v>
          </cell>
          <cell r="H1022">
            <v>4810470102</v>
          </cell>
          <cell r="I1022" t="str">
            <v>APROVECHAMIENTOS NOMINA</v>
          </cell>
          <cell r="J1022">
            <v>5</v>
          </cell>
          <cell r="K1022">
            <v>0</v>
          </cell>
          <cell r="L1022">
            <v>5</v>
          </cell>
          <cell r="M1022">
            <v>0</v>
          </cell>
        </row>
        <row r="1023">
          <cell r="A1023">
            <v>4808270107</v>
          </cell>
          <cell r="B1023" t="str">
            <v>APROVECHAMIENTO POR RECICLAJE</v>
          </cell>
          <cell r="C1023">
            <v>-7044609</v>
          </cell>
          <cell r="D1023">
            <v>0</v>
          </cell>
          <cell r="E1023">
            <v>1431898</v>
          </cell>
          <cell r="F1023">
            <v>-8476507</v>
          </cell>
          <cell r="H1023">
            <v>4830</v>
          </cell>
          <cell r="I1023" t="str">
            <v>REVERSIÓN PÉRDIDAS POR DETERIORO</v>
          </cell>
          <cell r="J1023">
            <v>-4472168</v>
          </cell>
          <cell r="K1023">
            <v>782077932</v>
          </cell>
          <cell r="L1023">
            <v>782077932</v>
          </cell>
          <cell r="M1023">
            <v>-4472168</v>
          </cell>
        </row>
        <row r="1024">
          <cell r="A1024">
            <v>480890</v>
          </cell>
          <cell r="B1024" t="str">
            <v>Otros ingresos diversos</v>
          </cell>
          <cell r="C1024">
            <v>-22249170</v>
          </cell>
          <cell r="D1024">
            <v>0</v>
          </cell>
          <cell r="E1024">
            <v>26500</v>
          </cell>
          <cell r="F1024">
            <v>-22275670</v>
          </cell>
          <cell r="H1024">
            <v>483005</v>
          </cell>
          <cell r="I1024" t="str">
            <v>Inventarios</v>
          </cell>
          <cell r="J1024">
            <v>-4472168</v>
          </cell>
          <cell r="K1024">
            <v>0</v>
          </cell>
          <cell r="L1024">
            <v>0</v>
          </cell>
          <cell r="M1024">
            <v>-4472168</v>
          </cell>
        </row>
        <row r="1025">
          <cell r="A1025">
            <v>48089001</v>
          </cell>
          <cell r="B1025" t="str">
            <v>Otros ingresos diversos</v>
          </cell>
          <cell r="C1025">
            <v>-6659922</v>
          </cell>
          <cell r="D1025">
            <v>0</v>
          </cell>
          <cell r="E1025">
            <v>26500</v>
          </cell>
          <cell r="F1025">
            <v>-6686422</v>
          </cell>
          <cell r="H1025">
            <v>48300501</v>
          </cell>
          <cell r="I1025" t="str">
            <v>Inventarios</v>
          </cell>
          <cell r="J1025">
            <v>-4472168</v>
          </cell>
          <cell r="K1025">
            <v>0</v>
          </cell>
          <cell r="L1025">
            <v>0</v>
          </cell>
          <cell r="M1025">
            <v>-4472168</v>
          </cell>
        </row>
        <row r="1026">
          <cell r="A1026">
            <v>4808900103</v>
          </cell>
          <cell r="B1026" t="str">
            <v>CARNETS, CERTIFICADOS</v>
          </cell>
          <cell r="C1026">
            <v>-3705500</v>
          </cell>
          <cell r="D1026">
            <v>0</v>
          </cell>
          <cell r="E1026">
            <v>26500</v>
          </cell>
          <cell r="F1026">
            <v>-3732000</v>
          </cell>
          <cell r="H1026">
            <v>4830050101</v>
          </cell>
          <cell r="I1026" t="str">
            <v>REVERSIÓN DETERIORO INVENTARIOS (VN</v>
          </cell>
          <cell r="J1026">
            <v>-4472168</v>
          </cell>
          <cell r="K1026">
            <v>0</v>
          </cell>
          <cell r="L1026">
            <v>0</v>
          </cell>
          <cell r="M1026">
            <v>-4472168</v>
          </cell>
        </row>
        <row r="1027">
          <cell r="A1027">
            <v>4808900110</v>
          </cell>
          <cell r="B1027" t="str">
            <v>BIENESTAR SOCIAL Y ESTIMULOS</v>
          </cell>
          <cell r="C1027">
            <v>-285000</v>
          </cell>
          <cell r="D1027">
            <v>0</v>
          </cell>
          <cell r="E1027">
            <v>0</v>
          </cell>
          <cell r="F1027">
            <v>-285000</v>
          </cell>
          <cell r="H1027">
            <v>483006</v>
          </cell>
          <cell r="I1027" t="str">
            <v>Propiedades, planta y equipo</v>
          </cell>
          <cell r="J1027">
            <v>0</v>
          </cell>
          <cell r="K1027">
            <v>782077932</v>
          </cell>
          <cell r="L1027">
            <v>782077932</v>
          </cell>
          <cell r="M1027">
            <v>0</v>
          </cell>
        </row>
        <row r="1028">
          <cell r="A1028">
            <v>4808900111</v>
          </cell>
          <cell r="B1028" t="str">
            <v>REINTEGRO DE 3ROS X DAÑOS Y FALTANT</v>
          </cell>
          <cell r="C1028">
            <v>-2669422</v>
          </cell>
          <cell r="D1028">
            <v>0</v>
          </cell>
          <cell r="E1028">
            <v>0</v>
          </cell>
          <cell r="F1028">
            <v>-2669422</v>
          </cell>
          <cell r="H1028">
            <v>48300601</v>
          </cell>
          <cell r="I1028" t="str">
            <v>Propiedades, planta y equipo</v>
          </cell>
          <cell r="J1028">
            <v>0</v>
          </cell>
          <cell r="K1028">
            <v>782077932</v>
          </cell>
          <cell r="L1028">
            <v>782077932</v>
          </cell>
          <cell r="M1028">
            <v>0</v>
          </cell>
        </row>
        <row r="1029">
          <cell r="A1029">
            <v>48089003</v>
          </cell>
          <cell r="B1029" t="str">
            <v>Otros ingresos diversos</v>
          </cell>
          <cell r="C1029">
            <v>-15589248</v>
          </cell>
          <cell r="D1029">
            <v>0</v>
          </cell>
          <cell r="E1029">
            <v>0</v>
          </cell>
          <cell r="F1029">
            <v>-15589248</v>
          </cell>
          <cell r="H1029">
            <v>4830060101</v>
          </cell>
          <cell r="I1029" t="str">
            <v>REVERSIÓN PÉRDIDA DETERIORO PROP. P</v>
          </cell>
          <cell r="J1029">
            <v>0</v>
          </cell>
          <cell r="K1029">
            <v>782077932</v>
          </cell>
          <cell r="L1029">
            <v>782077932</v>
          </cell>
          <cell r="M1029">
            <v>0</v>
          </cell>
        </row>
        <row r="1030">
          <cell r="A1030">
            <v>4808900301</v>
          </cell>
          <cell r="B1030" t="str">
            <v>PROTOCOLO SERVICIOS DE INVESTIGACIO</v>
          </cell>
          <cell r="C1030">
            <v>-15589248</v>
          </cell>
          <cell r="D1030">
            <v>0</v>
          </cell>
          <cell r="E1030">
            <v>0</v>
          </cell>
          <cell r="F1030">
            <v>-15589248</v>
          </cell>
          <cell r="H1030">
            <v>5</v>
          </cell>
          <cell r="I1030" t="str">
            <v>GASTOS</v>
          </cell>
          <cell r="J1030">
            <v>44441708413</v>
          </cell>
          <cell r="K1030">
            <v>29802455474</v>
          </cell>
          <cell r="L1030">
            <v>21339964531</v>
          </cell>
          <cell r="M1030">
            <v>52904199356</v>
          </cell>
        </row>
        <row r="1031">
          <cell r="A1031">
            <v>4830</v>
          </cell>
          <cell r="B1031" t="str">
            <v>REVERSIÓN PÉRDIDAS POR DETERIORO</v>
          </cell>
          <cell r="C1031">
            <v>-28264431686</v>
          </cell>
          <cell r="D1031">
            <v>2892156710</v>
          </cell>
          <cell r="E1031">
            <v>12136209675</v>
          </cell>
          <cell r="F1031">
            <v>-37508484651</v>
          </cell>
          <cell r="H1031">
            <v>51</v>
          </cell>
          <cell r="I1031" t="str">
            <v>DE ADMINISTRACIÓN Y OPERACIÓN</v>
          </cell>
          <cell r="J1031">
            <v>29300253053</v>
          </cell>
          <cell r="K1031">
            <v>10996334330</v>
          </cell>
          <cell r="L1031">
            <v>3751290664</v>
          </cell>
          <cell r="M1031">
            <v>36545296719</v>
          </cell>
        </row>
        <row r="1032">
          <cell r="A1032">
            <v>483002</v>
          </cell>
          <cell r="B1032" t="str">
            <v>Cuentas por cobrar</v>
          </cell>
          <cell r="C1032">
            <v>-28246279580</v>
          </cell>
          <cell r="D1032">
            <v>0</v>
          </cell>
          <cell r="E1032">
            <v>9244052965</v>
          </cell>
          <cell r="F1032">
            <v>-37490332545</v>
          </cell>
          <cell r="H1032">
            <v>5101</v>
          </cell>
          <cell r="I1032" t="str">
            <v>SUELDOS Y SALARIOS</v>
          </cell>
          <cell r="J1032">
            <v>6576942209</v>
          </cell>
          <cell r="K1032">
            <v>785905661</v>
          </cell>
          <cell r="L1032">
            <v>11040434</v>
          </cell>
          <cell r="M1032">
            <v>7351807436</v>
          </cell>
        </row>
        <row r="1033">
          <cell r="A1033">
            <v>48300201</v>
          </cell>
          <cell r="B1033" t="str">
            <v>Cuentas por cobrar</v>
          </cell>
          <cell r="C1033">
            <v>-28246279580</v>
          </cell>
          <cell r="D1033">
            <v>0</v>
          </cell>
          <cell r="E1033">
            <v>9244052965</v>
          </cell>
          <cell r="F1033">
            <v>-37490332545</v>
          </cell>
          <cell r="H1033">
            <v>510101</v>
          </cell>
          <cell r="I1033" t="str">
            <v>Sueldos</v>
          </cell>
          <cell r="J1033">
            <v>6239333870</v>
          </cell>
          <cell r="K1033">
            <v>576581886</v>
          </cell>
          <cell r="L1033">
            <v>1693315</v>
          </cell>
          <cell r="M1033">
            <v>6814222441</v>
          </cell>
        </row>
        <row r="1034">
          <cell r="A1034">
            <v>4830020101</v>
          </cell>
          <cell r="B1034" t="str">
            <v>REVERSIÓN DETERIORO DE CUENTAS POR</v>
          </cell>
          <cell r="C1034">
            <v>-28246279580</v>
          </cell>
          <cell r="D1034">
            <v>0</v>
          </cell>
          <cell r="E1034">
            <v>9244052965</v>
          </cell>
          <cell r="F1034">
            <v>-37490332545</v>
          </cell>
          <cell r="H1034">
            <v>51010101</v>
          </cell>
          <cell r="I1034" t="str">
            <v>Sueldos</v>
          </cell>
          <cell r="J1034">
            <v>6239333870</v>
          </cell>
          <cell r="K1034">
            <v>576581886</v>
          </cell>
          <cell r="L1034">
            <v>1693315</v>
          </cell>
          <cell r="M1034">
            <v>6814222441</v>
          </cell>
        </row>
        <row r="1035">
          <cell r="A1035">
            <v>483006</v>
          </cell>
          <cell r="B1035" t="str">
            <v>Propiedades, planta y equipo</v>
          </cell>
          <cell r="C1035">
            <v>-18152106</v>
          </cell>
          <cell r="D1035">
            <v>2892156710</v>
          </cell>
          <cell r="E1035">
            <v>2892156710</v>
          </cell>
          <cell r="F1035">
            <v>-18152106</v>
          </cell>
          <cell r="H1035">
            <v>5101010101</v>
          </cell>
          <cell r="I1035" t="str">
            <v>SUELDOS DEL PERSONAL</v>
          </cell>
          <cell r="J1035">
            <v>6239273424</v>
          </cell>
          <cell r="K1035">
            <v>576521440</v>
          </cell>
          <cell r="L1035">
            <v>1693315</v>
          </cell>
          <cell r="M1035">
            <v>6814101549</v>
          </cell>
        </row>
        <row r="1036">
          <cell r="A1036">
            <v>48300601</v>
          </cell>
          <cell r="B1036" t="str">
            <v>Propiedades, planta y equipo</v>
          </cell>
          <cell r="C1036">
            <v>-18152106</v>
          </cell>
          <cell r="D1036">
            <v>2892156710</v>
          </cell>
          <cell r="E1036">
            <v>2892156710</v>
          </cell>
          <cell r="F1036">
            <v>-18152106</v>
          </cell>
          <cell r="H1036">
            <v>5101010102</v>
          </cell>
          <cell r="I1036" t="str">
            <v>SUELDOS POR PERMISO SINDICAL</v>
          </cell>
          <cell r="J1036">
            <v>60446</v>
          </cell>
          <cell r="K1036">
            <v>60446</v>
          </cell>
          <cell r="L1036">
            <v>0</v>
          </cell>
          <cell r="M1036">
            <v>120892</v>
          </cell>
        </row>
        <row r="1037">
          <cell r="A1037">
            <v>4830060101</v>
          </cell>
          <cell r="B1037" t="str">
            <v>REVERSIÓN PÉRDIDA DETERIORO PROP. P</v>
          </cell>
          <cell r="C1037">
            <v>-18152106</v>
          </cell>
          <cell r="D1037">
            <v>2892156710</v>
          </cell>
          <cell r="E1037">
            <v>2892156710</v>
          </cell>
          <cell r="F1037">
            <v>-18152106</v>
          </cell>
          <cell r="H1037">
            <v>510103</v>
          </cell>
          <cell r="I1037" t="str">
            <v>Horas extras y festivos</v>
          </cell>
          <cell r="J1037">
            <v>166775352</v>
          </cell>
          <cell r="K1037">
            <v>26042156</v>
          </cell>
          <cell r="L1037">
            <v>157099</v>
          </cell>
          <cell r="M1037">
            <v>192660409</v>
          </cell>
        </row>
        <row r="1038">
          <cell r="A1038">
            <v>5</v>
          </cell>
          <cell r="B1038" t="str">
            <v>GASTOS</v>
          </cell>
          <cell r="C1038">
            <v>37937897133</v>
          </cell>
          <cell r="D1038">
            <v>27666486233</v>
          </cell>
          <cell r="E1038">
            <v>16238958697</v>
          </cell>
          <cell r="F1038">
            <v>49365424669</v>
          </cell>
          <cell r="H1038">
            <v>51010301</v>
          </cell>
          <cell r="I1038" t="str">
            <v>Horas extras y festivos</v>
          </cell>
          <cell r="J1038">
            <v>166775352</v>
          </cell>
          <cell r="K1038">
            <v>26042156</v>
          </cell>
          <cell r="L1038">
            <v>157099</v>
          </cell>
          <cell r="M1038">
            <v>192660409</v>
          </cell>
        </row>
        <row r="1039">
          <cell r="A1039">
            <v>51</v>
          </cell>
          <cell r="B1039" t="str">
            <v>DE ADMINISTRACIÓN Y OPERACIÓN</v>
          </cell>
          <cell r="C1039">
            <v>31097792103</v>
          </cell>
          <cell r="D1039">
            <v>9869169930</v>
          </cell>
          <cell r="E1039">
            <v>1802149073</v>
          </cell>
          <cell r="F1039">
            <v>39164812960</v>
          </cell>
          <cell r="H1039">
            <v>5101030101</v>
          </cell>
          <cell r="I1039" t="str">
            <v>HORAS EXTRAS Y FESTIVOS</v>
          </cell>
          <cell r="J1039">
            <v>166775352</v>
          </cell>
          <cell r="K1039">
            <v>26042156</v>
          </cell>
          <cell r="L1039">
            <v>157099</v>
          </cell>
          <cell r="M1039">
            <v>192660409</v>
          </cell>
        </row>
        <row r="1040">
          <cell r="A1040">
            <v>5101</v>
          </cell>
          <cell r="B1040" t="str">
            <v>SUELDOS Y SALARIOS</v>
          </cell>
          <cell r="C1040">
            <v>7605116990</v>
          </cell>
          <cell r="D1040">
            <v>663584427</v>
          </cell>
          <cell r="E1040">
            <v>15918536</v>
          </cell>
          <cell r="F1040">
            <v>8252782881</v>
          </cell>
          <cell r="H1040">
            <v>510105</v>
          </cell>
          <cell r="I1040" t="str">
            <v>Gastos de representación</v>
          </cell>
          <cell r="J1040">
            <v>911720</v>
          </cell>
          <cell r="K1040">
            <v>0</v>
          </cell>
          <cell r="L1040">
            <v>0</v>
          </cell>
          <cell r="M1040">
            <v>911720</v>
          </cell>
        </row>
        <row r="1041">
          <cell r="A1041">
            <v>510101</v>
          </cell>
          <cell r="B1041" t="str">
            <v>Sueldos</v>
          </cell>
          <cell r="C1041">
            <v>7116512670</v>
          </cell>
          <cell r="D1041">
            <v>597431005</v>
          </cell>
          <cell r="E1041">
            <v>0</v>
          </cell>
          <cell r="F1041">
            <v>7713943675</v>
          </cell>
          <cell r="H1041">
            <v>51010501</v>
          </cell>
          <cell r="I1041" t="str">
            <v>Gastos de representación</v>
          </cell>
          <cell r="J1041">
            <v>911720</v>
          </cell>
          <cell r="K1041">
            <v>0</v>
          </cell>
          <cell r="L1041">
            <v>0</v>
          </cell>
          <cell r="M1041">
            <v>911720</v>
          </cell>
        </row>
        <row r="1042">
          <cell r="A1042">
            <v>51010101</v>
          </cell>
          <cell r="B1042" t="str">
            <v>Sueldos</v>
          </cell>
          <cell r="C1042">
            <v>7116512670</v>
          </cell>
          <cell r="D1042">
            <v>597431005</v>
          </cell>
          <cell r="E1042">
            <v>0</v>
          </cell>
          <cell r="F1042">
            <v>7713943675</v>
          </cell>
          <cell r="H1042">
            <v>5101050101</v>
          </cell>
          <cell r="I1042" t="str">
            <v>GASTOS DE REPRESENTACIÓN</v>
          </cell>
          <cell r="J1042">
            <v>911720</v>
          </cell>
          <cell r="K1042">
            <v>0</v>
          </cell>
          <cell r="L1042">
            <v>0</v>
          </cell>
          <cell r="M1042">
            <v>911720</v>
          </cell>
        </row>
        <row r="1043">
          <cell r="A1043">
            <v>5101010101</v>
          </cell>
          <cell r="B1043" t="str">
            <v>SUELDOS DEL PERSONAL</v>
          </cell>
          <cell r="C1043">
            <v>7114169381</v>
          </cell>
          <cell r="D1043">
            <v>597298366</v>
          </cell>
          <cell r="E1043">
            <v>0</v>
          </cell>
          <cell r="F1043">
            <v>7711467747</v>
          </cell>
          <cell r="H1043">
            <v>510119</v>
          </cell>
          <cell r="I1043" t="str">
            <v>Bonificaciones</v>
          </cell>
          <cell r="J1043">
            <v>68665652</v>
          </cell>
          <cell r="K1043">
            <v>172564323</v>
          </cell>
          <cell r="L1043">
            <v>9111419</v>
          </cell>
          <cell r="M1043">
            <v>232118556</v>
          </cell>
        </row>
        <row r="1044">
          <cell r="A1044">
            <v>5101010102</v>
          </cell>
          <cell r="B1044" t="str">
            <v>SUELDOS POR PERMISO SINDICAL</v>
          </cell>
          <cell r="C1044">
            <v>2343289</v>
          </cell>
          <cell r="D1044">
            <v>132639</v>
          </cell>
          <cell r="E1044">
            <v>0</v>
          </cell>
          <cell r="F1044">
            <v>2475928</v>
          </cell>
          <cell r="H1044">
            <v>51011901</v>
          </cell>
          <cell r="I1044" t="str">
            <v>Bonificaciones</v>
          </cell>
          <cell r="J1044">
            <v>68665652</v>
          </cell>
          <cell r="K1044">
            <v>172564323</v>
          </cell>
          <cell r="L1044">
            <v>9111419</v>
          </cell>
          <cell r="M1044">
            <v>232118556</v>
          </cell>
        </row>
        <row r="1045">
          <cell r="A1045">
            <v>510103</v>
          </cell>
          <cell r="B1045" t="str">
            <v>Horas extras y festivos</v>
          </cell>
          <cell r="C1045">
            <v>211882596</v>
          </cell>
          <cell r="D1045">
            <v>23216681</v>
          </cell>
          <cell r="E1045">
            <v>0</v>
          </cell>
          <cell r="F1045">
            <v>235099277</v>
          </cell>
          <cell r="H1045">
            <v>5101190101</v>
          </cell>
          <cell r="I1045" t="str">
            <v>BONIFICACION POR RECREACION</v>
          </cell>
          <cell r="J1045">
            <v>36767934</v>
          </cell>
          <cell r="K1045">
            <v>82332081</v>
          </cell>
          <cell r="L1045">
            <v>122676</v>
          </cell>
          <cell r="M1045">
            <v>118977339</v>
          </cell>
        </row>
        <row r="1046">
          <cell r="A1046">
            <v>51010301</v>
          </cell>
          <cell r="B1046" t="str">
            <v>Horas extras y festivos</v>
          </cell>
          <cell r="C1046">
            <v>211882596</v>
          </cell>
          <cell r="D1046">
            <v>23216681</v>
          </cell>
          <cell r="E1046">
            <v>0</v>
          </cell>
          <cell r="F1046">
            <v>235099277</v>
          </cell>
          <cell r="H1046">
            <v>5101190102</v>
          </cell>
          <cell r="I1046" t="str">
            <v>BONIFICACIÓN POR SERVICIOS PRESTADO</v>
          </cell>
          <cell r="J1046">
            <v>50273638</v>
          </cell>
          <cell r="K1046">
            <v>76774530</v>
          </cell>
          <cell r="L1046">
            <v>8512514</v>
          </cell>
          <cell r="M1046">
            <v>118535654</v>
          </cell>
        </row>
        <row r="1047">
          <cell r="A1047">
            <v>5101030101</v>
          </cell>
          <cell r="B1047" t="str">
            <v>HORAS EXTRAS Y FESTIVOS</v>
          </cell>
          <cell r="C1047">
            <v>211882596</v>
          </cell>
          <cell r="D1047">
            <v>23216681</v>
          </cell>
          <cell r="E1047">
            <v>0</v>
          </cell>
          <cell r="F1047">
            <v>235099277</v>
          </cell>
          <cell r="H1047">
            <v>5101190103</v>
          </cell>
          <cell r="I1047" t="str">
            <v>BONIFICACION POR PENSION ADM</v>
          </cell>
          <cell r="J1047">
            <v>-18375920</v>
          </cell>
          <cell r="K1047">
            <v>1768190</v>
          </cell>
          <cell r="L1047">
            <v>476229</v>
          </cell>
          <cell r="M1047">
            <v>-17083959</v>
          </cell>
        </row>
        <row r="1048">
          <cell r="A1048">
            <v>510119</v>
          </cell>
          <cell r="B1048" t="str">
            <v>Bonificaciones</v>
          </cell>
          <cell r="C1048">
            <v>118427039</v>
          </cell>
          <cell r="D1048">
            <v>28118398</v>
          </cell>
          <cell r="E1048">
            <v>15800270</v>
          </cell>
          <cell r="F1048">
            <v>130745167</v>
          </cell>
          <cell r="H1048">
            <v>5101190104</v>
          </cell>
          <cell r="I1048" t="str">
            <v>BONIFICACION POR PENSION ASIS</v>
          </cell>
          <cell r="J1048">
            <v>0</v>
          </cell>
          <cell r="K1048">
            <v>10189522</v>
          </cell>
          <cell r="L1048">
            <v>0</v>
          </cell>
          <cell r="M1048">
            <v>10189522</v>
          </cell>
        </row>
        <row r="1049">
          <cell r="A1049">
            <v>51011901</v>
          </cell>
          <cell r="B1049" t="str">
            <v>Bonificaciones</v>
          </cell>
          <cell r="C1049">
            <v>118427039</v>
          </cell>
          <cell r="D1049">
            <v>28118398</v>
          </cell>
          <cell r="E1049">
            <v>15800270</v>
          </cell>
          <cell r="F1049">
            <v>130745167</v>
          </cell>
          <cell r="H1049">
            <v>5101190105</v>
          </cell>
          <cell r="I1049" t="str">
            <v>BONIFICACION NAVIDAD</v>
          </cell>
          <cell r="J1049">
            <v>0</v>
          </cell>
          <cell r="K1049">
            <v>1500000</v>
          </cell>
          <cell r="L1049">
            <v>0</v>
          </cell>
          <cell r="M1049">
            <v>1500000</v>
          </cell>
        </row>
        <row r="1050">
          <cell r="A1050">
            <v>5101190101</v>
          </cell>
          <cell r="B1050" t="str">
            <v>BONIFICACION POR RECREACION</v>
          </cell>
          <cell r="C1050">
            <v>41346275</v>
          </cell>
          <cell r="D1050">
            <v>3826663</v>
          </cell>
          <cell r="E1050">
            <v>110939</v>
          </cell>
          <cell r="F1050">
            <v>45061999</v>
          </cell>
          <cell r="H1050">
            <v>510123</v>
          </cell>
          <cell r="I1050" t="str">
            <v>Auxilio de transporte</v>
          </cell>
          <cell r="J1050">
            <v>62502020</v>
          </cell>
          <cell r="K1050">
            <v>6615690</v>
          </cell>
          <cell r="L1050">
            <v>48516</v>
          </cell>
          <cell r="M1050">
            <v>69069194</v>
          </cell>
        </row>
        <row r="1051">
          <cell r="A1051">
            <v>5101190102</v>
          </cell>
          <cell r="B1051" t="str">
            <v>BONIFICACIÓN POR SERVICIOS PRESTADO</v>
          </cell>
          <cell r="C1051">
            <v>57281018</v>
          </cell>
          <cell r="D1051">
            <v>16669693</v>
          </cell>
          <cell r="E1051">
            <v>11305577</v>
          </cell>
          <cell r="F1051">
            <v>62645134</v>
          </cell>
          <cell r="H1051">
            <v>51012301</v>
          </cell>
          <cell r="I1051" t="str">
            <v>Auxilio de transporte</v>
          </cell>
          <cell r="J1051">
            <v>62502020</v>
          </cell>
          <cell r="K1051">
            <v>6615690</v>
          </cell>
          <cell r="L1051">
            <v>48516</v>
          </cell>
          <cell r="M1051">
            <v>69069194</v>
          </cell>
        </row>
        <row r="1052">
          <cell r="A1052">
            <v>5101190103</v>
          </cell>
          <cell r="B1052" t="str">
            <v>BONIFICACION POR PENSION ADM</v>
          </cell>
          <cell r="C1052">
            <v>18299746</v>
          </cell>
          <cell r="D1052">
            <v>2355224</v>
          </cell>
          <cell r="E1052">
            <v>1750345</v>
          </cell>
          <cell r="F1052">
            <v>18904625</v>
          </cell>
          <cell r="H1052">
            <v>5101230101</v>
          </cell>
          <cell r="I1052" t="str">
            <v>AUXILIO DE TRANSPORTE</v>
          </cell>
          <cell r="J1052">
            <v>62502020</v>
          </cell>
          <cell r="K1052">
            <v>6615690</v>
          </cell>
          <cell r="L1052">
            <v>48516</v>
          </cell>
          <cell r="M1052">
            <v>69069194</v>
          </cell>
        </row>
        <row r="1053">
          <cell r="A1053">
            <v>5101190105</v>
          </cell>
          <cell r="B1053" t="str">
            <v>BONIFICACION NAVIDAD</v>
          </cell>
          <cell r="C1053">
            <v>1500000</v>
          </cell>
          <cell r="D1053">
            <v>5266818</v>
          </cell>
          <cell r="E1053">
            <v>2633409</v>
          </cell>
          <cell r="F1053">
            <v>4133409</v>
          </cell>
          <cell r="H1053">
            <v>510160</v>
          </cell>
          <cell r="I1053" t="str">
            <v>Subsidio de alimentación</v>
          </cell>
          <cell r="J1053">
            <v>38753595</v>
          </cell>
          <cell r="K1053">
            <v>4101606</v>
          </cell>
          <cell r="L1053">
            <v>30085</v>
          </cell>
          <cell r="M1053">
            <v>42825116</v>
          </cell>
        </row>
        <row r="1054">
          <cell r="A1054">
            <v>510123</v>
          </cell>
          <cell r="B1054" t="str">
            <v>Auxilio de transporte</v>
          </cell>
          <cell r="C1054">
            <v>97243224</v>
          </cell>
          <cell r="D1054">
            <v>8979682</v>
          </cell>
          <cell r="E1054">
            <v>71998</v>
          </cell>
          <cell r="F1054">
            <v>106150908</v>
          </cell>
          <cell r="H1054">
            <v>51016001</v>
          </cell>
          <cell r="I1054" t="str">
            <v>Subsidio de alimentación</v>
          </cell>
          <cell r="J1054">
            <v>38753595</v>
          </cell>
          <cell r="K1054">
            <v>4101606</v>
          </cell>
          <cell r="L1054">
            <v>30085</v>
          </cell>
          <cell r="M1054">
            <v>42825116</v>
          </cell>
        </row>
        <row r="1055">
          <cell r="A1055">
            <v>51012301</v>
          </cell>
          <cell r="B1055" t="str">
            <v>Auxilio de transporte</v>
          </cell>
          <cell r="C1055">
            <v>97243224</v>
          </cell>
          <cell r="D1055">
            <v>8979682</v>
          </cell>
          <cell r="E1055">
            <v>71998</v>
          </cell>
          <cell r="F1055">
            <v>106150908</v>
          </cell>
          <cell r="H1055">
            <v>5101600101</v>
          </cell>
          <cell r="I1055" t="str">
            <v>SUBSIDIO DE ALIMENTACIÓN</v>
          </cell>
          <cell r="J1055">
            <v>38753595</v>
          </cell>
          <cell r="K1055">
            <v>4101606</v>
          </cell>
          <cell r="L1055">
            <v>30085</v>
          </cell>
          <cell r="M1055">
            <v>42825116</v>
          </cell>
        </row>
        <row r="1056">
          <cell r="A1056">
            <v>5101230101</v>
          </cell>
          <cell r="B1056" t="str">
            <v>AUXILIO DE TRANSPORTE</v>
          </cell>
          <cell r="C1056">
            <v>97243224</v>
          </cell>
          <cell r="D1056">
            <v>8979682</v>
          </cell>
          <cell r="E1056">
            <v>71998</v>
          </cell>
          <cell r="F1056">
            <v>106150908</v>
          </cell>
          <cell r="H1056">
            <v>5102</v>
          </cell>
          <cell r="I1056" t="str">
            <v>CONTRIBUCIONES IMPUTADAS</v>
          </cell>
          <cell r="J1056">
            <v>211789566</v>
          </cell>
          <cell r="K1056">
            <v>4572136876</v>
          </cell>
          <cell r="L1056">
            <v>2560774841</v>
          </cell>
          <cell r="M1056">
            <v>2223151601</v>
          </cell>
        </row>
        <row r="1057">
          <cell r="A1057">
            <v>510160</v>
          </cell>
          <cell r="B1057" t="str">
            <v>Subsidio de alimentación</v>
          </cell>
          <cell r="C1057">
            <v>61051461</v>
          </cell>
          <cell r="D1057">
            <v>5838661</v>
          </cell>
          <cell r="E1057">
            <v>46268</v>
          </cell>
          <cell r="F1057">
            <v>66843854</v>
          </cell>
          <cell r="H1057">
            <v>510204</v>
          </cell>
          <cell r="I1057" t="str">
            <v>Gastos médicos y drogas</v>
          </cell>
          <cell r="J1057">
            <v>210101329</v>
          </cell>
          <cell r="K1057">
            <v>0</v>
          </cell>
          <cell r="L1057">
            <v>0</v>
          </cell>
          <cell r="M1057">
            <v>210101329</v>
          </cell>
        </row>
        <row r="1058">
          <cell r="A1058">
            <v>51016001</v>
          </cell>
          <cell r="B1058" t="str">
            <v>Subsidio de alimentación</v>
          </cell>
          <cell r="C1058">
            <v>61051461</v>
          </cell>
          <cell r="D1058">
            <v>5838661</v>
          </cell>
          <cell r="E1058">
            <v>46268</v>
          </cell>
          <cell r="F1058">
            <v>66843854</v>
          </cell>
          <cell r="H1058">
            <v>51020401</v>
          </cell>
          <cell r="I1058" t="str">
            <v>Gastos médicos y drogas</v>
          </cell>
          <cell r="J1058">
            <v>210101329</v>
          </cell>
          <cell r="K1058">
            <v>0</v>
          </cell>
          <cell r="L1058">
            <v>0</v>
          </cell>
          <cell r="M1058">
            <v>210101329</v>
          </cell>
        </row>
        <row r="1059">
          <cell r="A1059">
            <v>5101600101</v>
          </cell>
          <cell r="B1059" t="str">
            <v>SUBSIDIO DE ALIMENTACIÓN</v>
          </cell>
          <cell r="C1059">
            <v>61051461</v>
          </cell>
          <cell r="D1059">
            <v>5838661</v>
          </cell>
          <cell r="E1059">
            <v>46268</v>
          </cell>
          <cell r="F1059">
            <v>66843854</v>
          </cell>
          <cell r="H1059">
            <v>5102040101</v>
          </cell>
          <cell r="I1059" t="str">
            <v>EMPLEADOS DESCUENTOS ESPECIALES</v>
          </cell>
          <cell r="J1059">
            <v>210101329</v>
          </cell>
          <cell r="K1059">
            <v>0</v>
          </cell>
          <cell r="L1059">
            <v>0</v>
          </cell>
          <cell r="M1059">
            <v>210101329</v>
          </cell>
        </row>
        <row r="1060">
          <cell r="A1060">
            <v>5102</v>
          </cell>
          <cell r="B1060" t="str">
            <v>CONTRIBUCIONES IMPUTADAS</v>
          </cell>
          <cell r="C1060">
            <v>247007047</v>
          </cell>
          <cell r="D1060">
            <v>4373642</v>
          </cell>
          <cell r="E1060">
            <v>0</v>
          </cell>
          <cell r="F1060">
            <v>251380689</v>
          </cell>
          <cell r="H1060">
            <v>510209</v>
          </cell>
          <cell r="I1060" t="str">
            <v>Amortizacion calculo actuarial</v>
          </cell>
          <cell r="J1060">
            <v>0</v>
          </cell>
          <cell r="K1060">
            <v>2560774841</v>
          </cell>
          <cell r="L1060">
            <v>2560774841</v>
          </cell>
          <cell r="M1060">
            <v>0</v>
          </cell>
        </row>
        <row r="1061">
          <cell r="A1061">
            <v>510204</v>
          </cell>
          <cell r="B1061" t="str">
            <v>Gastos médicos y drogas</v>
          </cell>
          <cell r="C1061">
            <v>244551664</v>
          </cell>
          <cell r="D1061">
            <v>3989206</v>
          </cell>
          <cell r="E1061">
            <v>0</v>
          </cell>
          <cell r="F1061">
            <v>248540870</v>
          </cell>
          <cell r="H1061">
            <v>51020901</v>
          </cell>
          <cell r="I1061" t="str">
            <v>Amortizacion calculo actuarial</v>
          </cell>
          <cell r="J1061">
            <v>0</v>
          </cell>
          <cell r="K1061">
            <v>2560774841</v>
          </cell>
          <cell r="L1061">
            <v>2560774841</v>
          </cell>
          <cell r="M1061">
            <v>0</v>
          </cell>
        </row>
        <row r="1062">
          <cell r="A1062">
            <v>51020401</v>
          </cell>
          <cell r="B1062" t="str">
            <v>Gastos médicos y drogas</v>
          </cell>
          <cell r="C1062">
            <v>244551664</v>
          </cell>
          <cell r="D1062">
            <v>3989206</v>
          </cell>
          <cell r="E1062">
            <v>0</v>
          </cell>
          <cell r="F1062">
            <v>248540870</v>
          </cell>
          <cell r="H1062">
            <v>5102090101</v>
          </cell>
          <cell r="I1062" t="str">
            <v>AMORTIZACIÓN CÁLCULO ACTUARIAL PENS</v>
          </cell>
          <cell r="J1062">
            <v>0</v>
          </cell>
          <cell r="K1062">
            <v>2560774841</v>
          </cell>
          <cell r="L1062">
            <v>2560774841</v>
          </cell>
          <cell r="M1062">
            <v>0</v>
          </cell>
        </row>
        <row r="1063">
          <cell r="A1063">
            <v>5102040101</v>
          </cell>
          <cell r="B1063" t="str">
            <v>EMPLEADOS DESCUENTOS ESPECIALES</v>
          </cell>
          <cell r="C1063">
            <v>244551664</v>
          </cell>
          <cell r="D1063">
            <v>3989206</v>
          </cell>
          <cell r="E1063">
            <v>0</v>
          </cell>
          <cell r="F1063">
            <v>248540870</v>
          </cell>
          <cell r="H1063">
            <v>510290</v>
          </cell>
          <cell r="I1063" t="str">
            <v>Otras contribuciones imputadas</v>
          </cell>
          <cell r="J1063">
            <v>1688237</v>
          </cell>
          <cell r="K1063">
            <v>2011362035</v>
          </cell>
          <cell r="L1063">
            <v>0</v>
          </cell>
          <cell r="M1063">
            <v>2013050272</v>
          </cell>
        </row>
        <row r="1064">
          <cell r="A1064">
            <v>510290</v>
          </cell>
          <cell r="B1064" t="str">
            <v>Otras contribuciones imputadas</v>
          </cell>
          <cell r="C1064">
            <v>2455383</v>
          </cell>
          <cell r="D1064">
            <v>384436</v>
          </cell>
          <cell r="E1064">
            <v>0</v>
          </cell>
          <cell r="F1064">
            <v>2839819</v>
          </cell>
          <cell r="H1064">
            <v>51029001</v>
          </cell>
          <cell r="I1064" t="str">
            <v>Otras contribuciones imputadas</v>
          </cell>
          <cell r="J1064">
            <v>1688237</v>
          </cell>
          <cell r="K1064">
            <v>0</v>
          </cell>
          <cell r="L1064">
            <v>0</v>
          </cell>
          <cell r="M1064">
            <v>1688237</v>
          </cell>
        </row>
        <row r="1065">
          <cell r="A1065">
            <v>51029001</v>
          </cell>
          <cell r="B1065" t="str">
            <v>Otras contribuciones imputadas</v>
          </cell>
          <cell r="C1065">
            <v>2455383</v>
          </cell>
          <cell r="D1065">
            <v>384436</v>
          </cell>
          <cell r="E1065">
            <v>0</v>
          </cell>
          <cell r="F1065">
            <v>2839819</v>
          </cell>
          <cell r="H1065">
            <v>5102900101</v>
          </cell>
          <cell r="I1065" t="str">
            <v>AUXILIO POR HOSPITALIZACIÓN</v>
          </cell>
          <cell r="J1065">
            <v>1688237</v>
          </cell>
          <cell r="K1065">
            <v>0</v>
          </cell>
          <cell r="L1065">
            <v>0</v>
          </cell>
          <cell r="M1065">
            <v>1688237</v>
          </cell>
        </row>
        <row r="1066">
          <cell r="A1066">
            <v>5102900101</v>
          </cell>
          <cell r="B1066" t="str">
            <v>AUXILIO POR HOSPITALIZACIÓN</v>
          </cell>
          <cell r="C1066">
            <v>2382233</v>
          </cell>
          <cell r="D1066">
            <v>384436</v>
          </cell>
          <cell r="E1066">
            <v>0</v>
          </cell>
          <cell r="F1066">
            <v>2766669</v>
          </cell>
          <cell r="H1066">
            <v>51029002</v>
          </cell>
          <cell r="I1066" t="str">
            <v>Amortizacion calculo actuarial pen</v>
          </cell>
          <cell r="J1066">
            <v>0</v>
          </cell>
          <cell r="K1066">
            <v>2011362035</v>
          </cell>
          <cell r="L1066">
            <v>0</v>
          </cell>
          <cell r="M1066">
            <v>2011362035</v>
          </cell>
        </row>
        <row r="1067">
          <cell r="A1067">
            <v>5102900102</v>
          </cell>
          <cell r="B1067" t="str">
            <v>AUXILIO OFTALMOLÓGICO</v>
          </cell>
          <cell r="C1067">
            <v>73150</v>
          </cell>
          <cell r="D1067">
            <v>0</v>
          </cell>
          <cell r="E1067">
            <v>0</v>
          </cell>
          <cell r="F1067">
            <v>73150</v>
          </cell>
          <cell r="H1067">
            <v>5102900201</v>
          </cell>
          <cell r="I1067" t="str">
            <v>AMORTIZACIÓN CÁLCULO ACTUARIAL PENS</v>
          </cell>
          <cell r="J1067">
            <v>0</v>
          </cell>
          <cell r="K1067">
            <v>2011362035</v>
          </cell>
          <cell r="L1067">
            <v>0</v>
          </cell>
          <cell r="M1067">
            <v>2011362035</v>
          </cell>
        </row>
        <row r="1068">
          <cell r="A1068">
            <v>5103</v>
          </cell>
          <cell r="B1068" t="str">
            <v>CONTRIBUCIONES EFECTIVAS</v>
          </cell>
          <cell r="C1068">
            <v>1879786561</v>
          </cell>
          <cell r="D1068">
            <v>331519843</v>
          </cell>
          <cell r="E1068">
            <v>7452311</v>
          </cell>
          <cell r="F1068">
            <v>2203854093</v>
          </cell>
          <cell r="H1068">
            <v>5103</v>
          </cell>
          <cell r="I1068" t="str">
            <v>CONTRIBUCIONES EFECTIVAS</v>
          </cell>
          <cell r="J1068">
            <v>1652031256</v>
          </cell>
          <cell r="K1068">
            <v>256699289</v>
          </cell>
          <cell r="L1068">
            <v>23318185</v>
          </cell>
          <cell r="M1068">
            <v>1885412360</v>
          </cell>
        </row>
        <row r="1069">
          <cell r="A1069">
            <v>510302</v>
          </cell>
          <cell r="B1069" t="str">
            <v>Aportes a cajas de compensación fa</v>
          </cell>
          <cell r="C1069">
            <v>356089090</v>
          </cell>
          <cell r="D1069">
            <v>171407626</v>
          </cell>
          <cell r="E1069">
            <v>0</v>
          </cell>
          <cell r="F1069">
            <v>527496716</v>
          </cell>
          <cell r="H1069">
            <v>510302</v>
          </cell>
          <cell r="I1069" t="str">
            <v>Aportes a cajas de compensación fa</v>
          </cell>
          <cell r="J1069">
            <v>217077111</v>
          </cell>
          <cell r="K1069">
            <v>50498917</v>
          </cell>
          <cell r="L1069">
            <v>4175899</v>
          </cell>
          <cell r="M1069">
            <v>263400129</v>
          </cell>
        </row>
        <row r="1070">
          <cell r="A1070">
            <v>51030201</v>
          </cell>
          <cell r="B1070" t="str">
            <v>Aportes a cajas de compensación fa</v>
          </cell>
          <cell r="C1070">
            <v>356089090</v>
          </cell>
          <cell r="D1070">
            <v>171407626</v>
          </cell>
          <cell r="E1070">
            <v>0</v>
          </cell>
          <cell r="F1070">
            <v>527496716</v>
          </cell>
          <cell r="H1070">
            <v>51030201</v>
          </cell>
          <cell r="I1070" t="str">
            <v>Aportes a cajas de compensación fa</v>
          </cell>
          <cell r="J1070">
            <v>217077111</v>
          </cell>
          <cell r="K1070">
            <v>50498917</v>
          </cell>
          <cell r="L1070">
            <v>4175899</v>
          </cell>
          <cell r="M1070">
            <v>263400129</v>
          </cell>
        </row>
        <row r="1071">
          <cell r="A1071">
            <v>5103020101</v>
          </cell>
          <cell r="B1071" t="str">
            <v>APORTES A CAJA DE COMPENSACION FAMI</v>
          </cell>
          <cell r="C1071">
            <v>356089090</v>
          </cell>
          <cell r="D1071">
            <v>171407626</v>
          </cell>
          <cell r="E1071">
            <v>0</v>
          </cell>
          <cell r="F1071">
            <v>527496716</v>
          </cell>
          <cell r="H1071">
            <v>5103020101</v>
          </cell>
          <cell r="I1071" t="str">
            <v>APORTES A CAJA DE COMPENSACION FAMI</v>
          </cell>
          <cell r="J1071">
            <v>217077111</v>
          </cell>
          <cell r="K1071">
            <v>50498917</v>
          </cell>
          <cell r="L1071">
            <v>4175899</v>
          </cell>
          <cell r="M1071">
            <v>263400129</v>
          </cell>
        </row>
        <row r="1072">
          <cell r="A1072">
            <v>510303</v>
          </cell>
          <cell r="B1072" t="str">
            <v>Cotizaciones a seguridad social en</v>
          </cell>
          <cell r="C1072">
            <v>478826420</v>
          </cell>
          <cell r="D1072">
            <v>62740071</v>
          </cell>
          <cell r="E1072">
            <v>4456553</v>
          </cell>
          <cell r="F1072">
            <v>537109938</v>
          </cell>
          <cell r="H1072">
            <v>510303</v>
          </cell>
          <cell r="I1072" t="str">
            <v>Cotizaciones a seguridad social en</v>
          </cell>
          <cell r="J1072">
            <v>534435924</v>
          </cell>
          <cell r="K1072">
            <v>107073239</v>
          </cell>
          <cell r="L1072">
            <v>5514195</v>
          </cell>
          <cell r="M1072">
            <v>635994968</v>
          </cell>
        </row>
        <row r="1073">
          <cell r="A1073">
            <v>51030301</v>
          </cell>
          <cell r="B1073" t="str">
            <v>Cotizaciones a seguridad social en</v>
          </cell>
          <cell r="C1073">
            <v>478826420</v>
          </cell>
          <cell r="D1073">
            <v>62740071</v>
          </cell>
          <cell r="E1073">
            <v>4456553</v>
          </cell>
          <cell r="F1073">
            <v>537109938</v>
          </cell>
          <cell r="H1073">
            <v>51030301</v>
          </cell>
          <cell r="I1073" t="str">
            <v>Cotizaciones a seguridad social en</v>
          </cell>
          <cell r="J1073">
            <v>534435924</v>
          </cell>
          <cell r="K1073">
            <v>107073239</v>
          </cell>
          <cell r="L1073">
            <v>5514195</v>
          </cell>
          <cell r="M1073">
            <v>635994968</v>
          </cell>
        </row>
        <row r="1074">
          <cell r="A1074">
            <v>5103030101</v>
          </cell>
          <cell r="B1074" t="str">
            <v>SEGURIDAD SOCIAL EN SALUD</v>
          </cell>
          <cell r="C1074">
            <v>653407836</v>
          </cell>
          <cell r="D1074">
            <v>62740071</v>
          </cell>
          <cell r="E1074">
            <v>3150602</v>
          </cell>
          <cell r="F1074">
            <v>712997305</v>
          </cell>
          <cell r="H1074">
            <v>5103030101</v>
          </cell>
          <cell r="I1074" t="str">
            <v>SEGURIDAD SOCIAL EN SALUD</v>
          </cell>
          <cell r="J1074">
            <v>580784835</v>
          </cell>
          <cell r="K1074">
            <v>59112886</v>
          </cell>
          <cell r="L1074">
            <v>3902753</v>
          </cell>
          <cell r="M1074">
            <v>635994968</v>
          </cell>
        </row>
        <row r="1075">
          <cell r="A1075">
            <v>5103030102</v>
          </cell>
          <cell r="B1075" t="str">
            <v>SEGURIDAD SOCIAL EN PENSION</v>
          </cell>
          <cell r="C1075">
            <v>-174581416</v>
          </cell>
          <cell r="D1075">
            <v>0</v>
          </cell>
          <cell r="E1075">
            <v>1305951</v>
          </cell>
          <cell r="F1075">
            <v>-175887367</v>
          </cell>
          <cell r="H1075">
            <v>5103030102</v>
          </cell>
          <cell r="I1075" t="str">
            <v>SEGURIDAD SOCIAL EN PENSION</v>
          </cell>
          <cell r="J1075">
            <v>-46348911</v>
          </cell>
          <cell r="K1075">
            <v>47960353</v>
          </cell>
          <cell r="L1075">
            <v>1611442</v>
          </cell>
          <cell r="M1075">
            <v>0</v>
          </cell>
        </row>
        <row r="1076">
          <cell r="A1076">
            <v>510304</v>
          </cell>
          <cell r="B1076" t="str">
            <v>Aportes sindicales</v>
          </cell>
          <cell r="C1076">
            <v>16244957</v>
          </cell>
          <cell r="D1076">
            <v>3223750</v>
          </cell>
          <cell r="E1076">
            <v>2992500</v>
          </cell>
          <cell r="F1076">
            <v>16476207</v>
          </cell>
          <cell r="H1076">
            <v>510304</v>
          </cell>
          <cell r="I1076" t="str">
            <v>Aportes sindicales</v>
          </cell>
          <cell r="J1076">
            <v>9855183</v>
          </cell>
          <cell r="K1076">
            <v>108799</v>
          </cell>
          <cell r="L1076">
            <v>0</v>
          </cell>
          <cell r="M1076">
            <v>9963982</v>
          </cell>
        </row>
        <row r="1077">
          <cell r="A1077">
            <v>51030401</v>
          </cell>
          <cell r="B1077" t="str">
            <v>Aportes sindicales</v>
          </cell>
          <cell r="C1077">
            <v>16244957</v>
          </cell>
          <cell r="D1077">
            <v>3223750</v>
          </cell>
          <cell r="E1077">
            <v>2992500</v>
          </cell>
          <cell r="F1077">
            <v>16476207</v>
          </cell>
          <cell r="H1077">
            <v>51030401</v>
          </cell>
          <cell r="I1077" t="str">
            <v>Aportes sindicales</v>
          </cell>
          <cell r="J1077">
            <v>9855183</v>
          </cell>
          <cell r="K1077">
            <v>108799</v>
          </cell>
          <cell r="L1077">
            <v>0</v>
          </cell>
          <cell r="M1077">
            <v>9963982</v>
          </cell>
        </row>
        <row r="1078">
          <cell r="A1078">
            <v>5103040101</v>
          </cell>
          <cell r="B1078" t="str">
            <v>AUXILIOS SINDICALES</v>
          </cell>
          <cell r="C1078">
            <v>16244957</v>
          </cell>
          <cell r="D1078">
            <v>3223750</v>
          </cell>
          <cell r="E1078">
            <v>2992500</v>
          </cell>
          <cell r="F1078">
            <v>16476207</v>
          </cell>
          <cell r="H1078">
            <v>5103040101</v>
          </cell>
          <cell r="I1078" t="str">
            <v>AUXILIOS SINDICALES</v>
          </cell>
          <cell r="J1078">
            <v>9855183</v>
          </cell>
          <cell r="K1078">
            <v>108799</v>
          </cell>
          <cell r="L1078">
            <v>0</v>
          </cell>
          <cell r="M1078">
            <v>9963982</v>
          </cell>
        </row>
        <row r="1079">
          <cell r="A1079">
            <v>510305</v>
          </cell>
          <cell r="B1079" t="str">
            <v>Cotizaciones a riesgos laborales</v>
          </cell>
          <cell r="C1079">
            <v>79901705</v>
          </cell>
          <cell r="D1079">
            <v>6793026</v>
          </cell>
          <cell r="E1079">
            <v>0</v>
          </cell>
          <cell r="F1079">
            <v>86694731</v>
          </cell>
          <cell r="H1079">
            <v>510305</v>
          </cell>
          <cell r="I1079" t="str">
            <v>Cotizaciones a riesgos laborales</v>
          </cell>
          <cell r="J1079">
            <v>58512641</v>
          </cell>
          <cell r="K1079">
            <v>16481527</v>
          </cell>
          <cell r="L1079">
            <v>4835801</v>
          </cell>
          <cell r="M1079">
            <v>70158367</v>
          </cell>
        </row>
        <row r="1080">
          <cell r="A1080">
            <v>51030501</v>
          </cell>
          <cell r="B1080" t="str">
            <v>Cotizaciones a riesgos laborales</v>
          </cell>
          <cell r="C1080">
            <v>79901705</v>
          </cell>
          <cell r="D1080">
            <v>6793026</v>
          </cell>
          <cell r="E1080">
            <v>0</v>
          </cell>
          <cell r="F1080">
            <v>86694731</v>
          </cell>
          <cell r="H1080">
            <v>51030501</v>
          </cell>
          <cell r="I1080" t="str">
            <v>Cotizaciones a riesgos laborales</v>
          </cell>
          <cell r="J1080">
            <v>58512641</v>
          </cell>
          <cell r="K1080">
            <v>16481527</v>
          </cell>
          <cell r="L1080">
            <v>4835801</v>
          </cell>
          <cell r="M1080">
            <v>70158367</v>
          </cell>
        </row>
        <row r="1081">
          <cell r="A1081">
            <v>5103050101</v>
          </cell>
          <cell r="B1081" t="str">
            <v>RIESGOS PROFESIONALES ATEP</v>
          </cell>
          <cell r="C1081">
            <v>79901705</v>
          </cell>
          <cell r="D1081">
            <v>6793026</v>
          </cell>
          <cell r="E1081">
            <v>0</v>
          </cell>
          <cell r="F1081">
            <v>86694731</v>
          </cell>
          <cell r="H1081">
            <v>5103050101</v>
          </cell>
          <cell r="I1081" t="str">
            <v>RIESGOS PROFESIONALES ATEP</v>
          </cell>
          <cell r="J1081">
            <v>58512641</v>
          </cell>
          <cell r="K1081">
            <v>16481527</v>
          </cell>
          <cell r="L1081">
            <v>4835801</v>
          </cell>
          <cell r="M1081">
            <v>70158367</v>
          </cell>
        </row>
        <row r="1082">
          <cell r="A1082">
            <v>510306</v>
          </cell>
          <cell r="B1082" t="str">
            <v>Cotizaciones a entidades administr</v>
          </cell>
          <cell r="C1082">
            <v>948724389</v>
          </cell>
          <cell r="D1082">
            <v>87355370</v>
          </cell>
          <cell r="E1082">
            <v>3258</v>
          </cell>
          <cell r="F1082">
            <v>1036076501</v>
          </cell>
          <cell r="H1082">
            <v>510306</v>
          </cell>
          <cell r="I1082" t="str">
            <v>Cotizaciones a entidades administr</v>
          </cell>
          <cell r="J1082">
            <v>832150397</v>
          </cell>
          <cell r="K1082">
            <v>82536807</v>
          </cell>
          <cell r="L1082">
            <v>8792290</v>
          </cell>
          <cell r="M1082">
            <v>905894914</v>
          </cell>
        </row>
        <row r="1083">
          <cell r="A1083">
            <v>51030601</v>
          </cell>
          <cell r="B1083" t="str">
            <v>Cotizaciones a entidades administr</v>
          </cell>
          <cell r="C1083">
            <v>948724389</v>
          </cell>
          <cell r="D1083">
            <v>87355370</v>
          </cell>
          <cell r="E1083">
            <v>3258</v>
          </cell>
          <cell r="F1083">
            <v>1036076501</v>
          </cell>
          <cell r="H1083">
            <v>51030601</v>
          </cell>
          <cell r="I1083" t="str">
            <v>Cotizaciones a entidades administr</v>
          </cell>
          <cell r="J1083">
            <v>832150397</v>
          </cell>
          <cell r="K1083">
            <v>82536807</v>
          </cell>
          <cell r="L1083">
            <v>8792290</v>
          </cell>
          <cell r="M1083">
            <v>905894914</v>
          </cell>
        </row>
        <row r="1084">
          <cell r="A1084">
            <v>5103060101</v>
          </cell>
          <cell r="B1084" t="str">
            <v>SEGURIDAD SOCIAL EN PENSION</v>
          </cell>
          <cell r="C1084">
            <v>948724389</v>
          </cell>
          <cell r="D1084">
            <v>87355370</v>
          </cell>
          <cell r="E1084">
            <v>3258</v>
          </cell>
          <cell r="F1084">
            <v>1036076501</v>
          </cell>
          <cell r="H1084">
            <v>5103060101</v>
          </cell>
          <cell r="I1084" t="str">
            <v>SEGURIDAD SOCIAL EN PENSION</v>
          </cell>
          <cell r="J1084">
            <v>832150397</v>
          </cell>
          <cell r="K1084">
            <v>82536807</v>
          </cell>
          <cell r="L1084">
            <v>8792290</v>
          </cell>
          <cell r="M1084">
            <v>905894914</v>
          </cell>
        </row>
        <row r="1085">
          <cell r="A1085">
            <v>5104</v>
          </cell>
          <cell r="B1085" t="str">
            <v>APORTES SOBRE LA NÓMINA</v>
          </cell>
          <cell r="C1085">
            <v>236168493</v>
          </cell>
          <cell r="D1085">
            <v>214301503</v>
          </cell>
          <cell r="E1085">
            <v>0</v>
          </cell>
          <cell r="F1085">
            <v>450469996</v>
          </cell>
          <cell r="H1085">
            <v>5104</v>
          </cell>
          <cell r="I1085" t="str">
            <v>APORTES SOBRE LA NÓMINA</v>
          </cell>
          <cell r="J1085">
            <v>272039196</v>
          </cell>
          <cell r="K1085">
            <v>63132094</v>
          </cell>
          <cell r="L1085">
            <v>5003898</v>
          </cell>
          <cell r="M1085">
            <v>330167392</v>
          </cell>
        </row>
        <row r="1086">
          <cell r="A1086">
            <v>510401</v>
          </cell>
          <cell r="B1086" t="str">
            <v>Aportes al ICBF</v>
          </cell>
          <cell r="C1086">
            <v>141662355</v>
          </cell>
          <cell r="D1086">
            <v>128566114</v>
          </cell>
          <cell r="E1086">
            <v>0</v>
          </cell>
          <cell r="F1086">
            <v>270228469</v>
          </cell>
          <cell r="H1086">
            <v>510401</v>
          </cell>
          <cell r="I1086" t="str">
            <v>Aportes al ICBF</v>
          </cell>
          <cell r="J1086">
            <v>163184317</v>
          </cell>
          <cell r="K1086">
            <v>37877186</v>
          </cell>
          <cell r="L1086">
            <v>3004449</v>
          </cell>
          <cell r="M1086">
            <v>198057054</v>
          </cell>
        </row>
        <row r="1087">
          <cell r="A1087">
            <v>51040101</v>
          </cell>
          <cell r="B1087" t="str">
            <v>Aportes al ICBF</v>
          </cell>
          <cell r="C1087">
            <v>141662355</v>
          </cell>
          <cell r="D1087">
            <v>128566114</v>
          </cell>
          <cell r="E1087">
            <v>0</v>
          </cell>
          <cell r="F1087">
            <v>270228469</v>
          </cell>
          <cell r="H1087">
            <v>51040101</v>
          </cell>
          <cell r="I1087" t="str">
            <v>Aportes al ICBF</v>
          </cell>
          <cell r="J1087">
            <v>163184317</v>
          </cell>
          <cell r="K1087">
            <v>37877186</v>
          </cell>
          <cell r="L1087">
            <v>3004449</v>
          </cell>
          <cell r="M1087">
            <v>198057054</v>
          </cell>
        </row>
        <row r="1088">
          <cell r="A1088">
            <v>5104010101</v>
          </cell>
          <cell r="B1088" t="str">
            <v>APORTES AL I.C.B.F.</v>
          </cell>
          <cell r="C1088">
            <v>141662355</v>
          </cell>
          <cell r="D1088">
            <v>128566114</v>
          </cell>
          <cell r="E1088">
            <v>0</v>
          </cell>
          <cell r="F1088">
            <v>270228469</v>
          </cell>
          <cell r="H1088">
            <v>5104010101</v>
          </cell>
          <cell r="I1088" t="str">
            <v>APORTES AL I.C.B.F.</v>
          </cell>
          <cell r="J1088">
            <v>163184317</v>
          </cell>
          <cell r="K1088">
            <v>37877186</v>
          </cell>
          <cell r="L1088">
            <v>3004449</v>
          </cell>
          <cell r="M1088">
            <v>198057054</v>
          </cell>
        </row>
        <row r="1089">
          <cell r="A1089">
            <v>510402</v>
          </cell>
          <cell r="B1089" t="str">
            <v>Aportes al SENA</v>
          </cell>
          <cell r="C1089">
            <v>94506138</v>
          </cell>
          <cell r="D1089">
            <v>85735389</v>
          </cell>
          <cell r="E1089">
            <v>0</v>
          </cell>
          <cell r="F1089">
            <v>180241527</v>
          </cell>
          <cell r="H1089">
            <v>510402</v>
          </cell>
          <cell r="I1089" t="str">
            <v>Aportes al SENA</v>
          </cell>
          <cell r="J1089">
            <v>108854879</v>
          </cell>
          <cell r="K1089">
            <v>25254908</v>
          </cell>
          <cell r="L1089">
            <v>1999449</v>
          </cell>
          <cell r="M1089">
            <v>132110338</v>
          </cell>
        </row>
        <row r="1090">
          <cell r="A1090">
            <v>51040201</v>
          </cell>
          <cell r="B1090" t="str">
            <v>Aportes al SENA</v>
          </cell>
          <cell r="C1090">
            <v>94506138</v>
          </cell>
          <cell r="D1090">
            <v>85735389</v>
          </cell>
          <cell r="E1090">
            <v>0</v>
          </cell>
          <cell r="F1090">
            <v>180241527</v>
          </cell>
          <cell r="H1090">
            <v>51040201</v>
          </cell>
          <cell r="I1090" t="str">
            <v>Aportes al SENA</v>
          </cell>
          <cell r="J1090">
            <v>108854879</v>
          </cell>
          <cell r="K1090">
            <v>25254908</v>
          </cell>
          <cell r="L1090">
            <v>1999449</v>
          </cell>
          <cell r="M1090">
            <v>132110338</v>
          </cell>
        </row>
        <row r="1091">
          <cell r="A1091">
            <v>5104020101</v>
          </cell>
          <cell r="B1091" t="str">
            <v>APORTES AL SENA</v>
          </cell>
          <cell r="C1091">
            <v>94506138</v>
          </cell>
          <cell r="D1091">
            <v>85735389</v>
          </cell>
          <cell r="E1091">
            <v>0</v>
          </cell>
          <cell r="F1091">
            <v>180241527</v>
          </cell>
          <cell r="H1091">
            <v>5104020101</v>
          </cell>
          <cell r="I1091" t="str">
            <v>APORTES AL SENA</v>
          </cell>
          <cell r="J1091">
            <v>108854879</v>
          </cell>
          <cell r="K1091">
            <v>25254908</v>
          </cell>
          <cell r="L1091">
            <v>1999449</v>
          </cell>
          <cell r="M1091">
            <v>132110338</v>
          </cell>
        </row>
        <row r="1092">
          <cell r="A1092">
            <v>5107</v>
          </cell>
          <cell r="B1092" t="str">
            <v>PRESTACIONES SOCIALES</v>
          </cell>
          <cell r="C1092">
            <v>2677576134</v>
          </cell>
          <cell r="D1092">
            <v>744282835</v>
          </cell>
          <cell r="E1092">
            <v>3550159</v>
          </cell>
          <cell r="F1092">
            <v>3418308810</v>
          </cell>
          <cell r="H1092">
            <v>5107</v>
          </cell>
          <cell r="I1092" t="str">
            <v>PRESTACIONES SOCIALES</v>
          </cell>
          <cell r="J1092">
            <v>2290175973</v>
          </cell>
          <cell r="K1092">
            <v>613272615</v>
          </cell>
          <cell r="L1092">
            <v>217271396</v>
          </cell>
          <cell r="M1092">
            <v>2686177192</v>
          </cell>
        </row>
        <row r="1093">
          <cell r="A1093">
            <v>510701</v>
          </cell>
          <cell r="B1093" t="str">
            <v>Vacaciones</v>
          </cell>
          <cell r="C1093">
            <v>507652708</v>
          </cell>
          <cell r="D1093">
            <v>48168116</v>
          </cell>
          <cell r="E1093">
            <v>1023030</v>
          </cell>
          <cell r="F1093">
            <v>554797794</v>
          </cell>
          <cell r="H1093">
            <v>510701</v>
          </cell>
          <cell r="I1093" t="str">
            <v>Vacaciones</v>
          </cell>
          <cell r="J1093">
            <v>437177345</v>
          </cell>
          <cell r="K1093">
            <v>52239940</v>
          </cell>
          <cell r="L1093">
            <v>1637107</v>
          </cell>
          <cell r="M1093">
            <v>487780178</v>
          </cell>
        </row>
        <row r="1094">
          <cell r="A1094">
            <v>51070101</v>
          </cell>
          <cell r="B1094" t="str">
            <v>Vacaciones</v>
          </cell>
          <cell r="C1094">
            <v>507652708</v>
          </cell>
          <cell r="D1094">
            <v>48168116</v>
          </cell>
          <cell r="E1094">
            <v>1023030</v>
          </cell>
          <cell r="F1094">
            <v>554797794</v>
          </cell>
          <cell r="H1094">
            <v>51070101</v>
          </cell>
          <cell r="I1094" t="str">
            <v>Vacaciones</v>
          </cell>
          <cell r="J1094">
            <v>437177345</v>
          </cell>
          <cell r="K1094">
            <v>52239940</v>
          </cell>
          <cell r="L1094">
            <v>1637107</v>
          </cell>
          <cell r="M1094">
            <v>487780178</v>
          </cell>
        </row>
        <row r="1095">
          <cell r="A1095">
            <v>5107010101</v>
          </cell>
          <cell r="B1095" t="str">
            <v>VACACIONES</v>
          </cell>
          <cell r="C1095">
            <v>507652708</v>
          </cell>
          <cell r="D1095">
            <v>48168116</v>
          </cell>
          <cell r="E1095">
            <v>1023030</v>
          </cell>
          <cell r="F1095">
            <v>554797794</v>
          </cell>
          <cell r="H1095">
            <v>5107010101</v>
          </cell>
          <cell r="I1095" t="str">
            <v>VACACIONES</v>
          </cell>
          <cell r="J1095">
            <v>437177345</v>
          </cell>
          <cell r="K1095">
            <v>52239940</v>
          </cell>
          <cell r="L1095">
            <v>1637107</v>
          </cell>
          <cell r="M1095">
            <v>487780178</v>
          </cell>
        </row>
        <row r="1096">
          <cell r="A1096">
            <v>510702</v>
          </cell>
          <cell r="B1096" t="str">
            <v>Cesantías</v>
          </cell>
          <cell r="C1096">
            <v>713614345</v>
          </cell>
          <cell r="D1096">
            <v>475534591</v>
          </cell>
          <cell r="E1096">
            <v>1703573</v>
          </cell>
          <cell r="F1096">
            <v>1187445363</v>
          </cell>
          <cell r="H1096">
            <v>510702</v>
          </cell>
          <cell r="I1096" t="str">
            <v>Cesantías</v>
          </cell>
          <cell r="J1096">
            <v>702774350</v>
          </cell>
          <cell r="K1096">
            <v>233359295</v>
          </cell>
          <cell r="L1096">
            <v>22531418</v>
          </cell>
          <cell r="M1096">
            <v>913602227</v>
          </cell>
        </row>
        <row r="1097">
          <cell r="A1097">
            <v>51070201</v>
          </cell>
          <cell r="B1097" t="str">
            <v>Cesantías</v>
          </cell>
          <cell r="C1097">
            <v>713614345</v>
          </cell>
          <cell r="D1097">
            <v>475534591</v>
          </cell>
          <cell r="E1097">
            <v>1703573</v>
          </cell>
          <cell r="F1097">
            <v>1187445363</v>
          </cell>
          <cell r="H1097">
            <v>51070201</v>
          </cell>
          <cell r="I1097" t="str">
            <v>Cesantías</v>
          </cell>
          <cell r="J1097">
            <v>702774350</v>
          </cell>
          <cell r="K1097">
            <v>233359295</v>
          </cell>
          <cell r="L1097">
            <v>22531418</v>
          </cell>
          <cell r="M1097">
            <v>913602227</v>
          </cell>
        </row>
        <row r="1098">
          <cell r="A1098">
            <v>5107020101</v>
          </cell>
          <cell r="B1098" t="str">
            <v>CESANTIAS LEY 50</v>
          </cell>
          <cell r="C1098">
            <v>660694767</v>
          </cell>
          <cell r="D1098">
            <v>116568728</v>
          </cell>
          <cell r="E1098">
            <v>965629</v>
          </cell>
          <cell r="F1098">
            <v>776297866</v>
          </cell>
          <cell r="H1098">
            <v>5107020101</v>
          </cell>
          <cell r="I1098" t="str">
            <v>CESANTIAS LEY 50</v>
          </cell>
          <cell r="J1098">
            <v>554703315</v>
          </cell>
          <cell r="K1098">
            <v>110055038</v>
          </cell>
          <cell r="L1098">
            <v>2342618</v>
          </cell>
          <cell r="M1098">
            <v>662415735</v>
          </cell>
        </row>
        <row r="1099">
          <cell r="A1099">
            <v>5107020102</v>
          </cell>
          <cell r="B1099" t="str">
            <v>CESANTIAS RETROACTIVIDAD</v>
          </cell>
          <cell r="C1099">
            <v>52919578</v>
          </cell>
          <cell r="D1099">
            <v>358965863</v>
          </cell>
          <cell r="E1099">
            <v>737944</v>
          </cell>
          <cell r="F1099">
            <v>411147497</v>
          </cell>
          <cell r="H1099">
            <v>5107020102</v>
          </cell>
          <cell r="I1099" t="str">
            <v>CESANTIAS RETROACTIVIDAD</v>
          </cell>
          <cell r="J1099">
            <v>148071035</v>
          </cell>
          <cell r="K1099">
            <v>123304257</v>
          </cell>
          <cell r="L1099">
            <v>20188800</v>
          </cell>
          <cell r="M1099">
            <v>251186492</v>
          </cell>
        </row>
        <row r="1100">
          <cell r="A1100">
            <v>510703</v>
          </cell>
          <cell r="B1100" t="str">
            <v>Intereses a las cesantías</v>
          </cell>
          <cell r="C1100">
            <v>66755619</v>
          </cell>
          <cell r="D1100">
            <v>19161967</v>
          </cell>
          <cell r="E1100">
            <v>8814</v>
          </cell>
          <cell r="F1100">
            <v>85908772</v>
          </cell>
          <cell r="H1100">
            <v>510703</v>
          </cell>
          <cell r="I1100" t="str">
            <v>Intereses a las cesantías</v>
          </cell>
          <cell r="J1100">
            <v>49745162</v>
          </cell>
          <cell r="K1100">
            <v>16079381</v>
          </cell>
          <cell r="L1100">
            <v>118867</v>
          </cell>
          <cell r="M1100">
            <v>65705676</v>
          </cell>
        </row>
        <row r="1101">
          <cell r="A1101">
            <v>51070301</v>
          </cell>
          <cell r="B1101" t="str">
            <v>Intereses a las cesantías</v>
          </cell>
          <cell r="C1101">
            <v>66755619</v>
          </cell>
          <cell r="D1101">
            <v>19161967</v>
          </cell>
          <cell r="E1101">
            <v>8814</v>
          </cell>
          <cell r="F1101">
            <v>85908772</v>
          </cell>
          <cell r="H1101">
            <v>51070301</v>
          </cell>
          <cell r="I1101" t="str">
            <v>Intereses a las cesantías</v>
          </cell>
          <cell r="J1101">
            <v>49745162</v>
          </cell>
          <cell r="K1101">
            <v>16079381</v>
          </cell>
          <cell r="L1101">
            <v>118867</v>
          </cell>
          <cell r="M1101">
            <v>65705676</v>
          </cell>
        </row>
        <row r="1102">
          <cell r="A1102">
            <v>5107030101</v>
          </cell>
          <cell r="B1102" t="str">
            <v>INTERESES SOBRE LAS CESANTIAS</v>
          </cell>
          <cell r="C1102">
            <v>66755619</v>
          </cell>
          <cell r="D1102">
            <v>19161967</v>
          </cell>
          <cell r="E1102">
            <v>8814</v>
          </cell>
          <cell r="F1102">
            <v>85908772</v>
          </cell>
          <cell r="H1102">
            <v>5107030101</v>
          </cell>
          <cell r="I1102" t="str">
            <v>INTERESES SOBRE LAS CESANTIAS</v>
          </cell>
          <cell r="J1102">
            <v>49745162</v>
          </cell>
          <cell r="K1102">
            <v>16079381</v>
          </cell>
          <cell r="L1102">
            <v>118867</v>
          </cell>
          <cell r="M1102">
            <v>65705676</v>
          </cell>
        </row>
        <row r="1103">
          <cell r="A1103">
            <v>510704</v>
          </cell>
          <cell r="B1103" t="str">
            <v>Prima de vacaciones</v>
          </cell>
          <cell r="C1103">
            <v>343104724</v>
          </cell>
          <cell r="D1103">
            <v>31575783</v>
          </cell>
          <cell r="E1103">
            <v>814742</v>
          </cell>
          <cell r="F1103">
            <v>373865765</v>
          </cell>
          <cell r="H1103">
            <v>510704</v>
          </cell>
          <cell r="I1103" t="str">
            <v>Prima de vacaciones</v>
          </cell>
          <cell r="J1103">
            <v>294285114</v>
          </cell>
          <cell r="K1103">
            <v>31602714</v>
          </cell>
          <cell r="L1103">
            <v>844902</v>
          </cell>
          <cell r="M1103">
            <v>325042926</v>
          </cell>
        </row>
        <row r="1104">
          <cell r="A1104">
            <v>51070401</v>
          </cell>
          <cell r="B1104" t="str">
            <v>Prima de vacaciones</v>
          </cell>
          <cell r="C1104">
            <v>343104724</v>
          </cell>
          <cell r="D1104">
            <v>31575783</v>
          </cell>
          <cell r="E1104">
            <v>814742</v>
          </cell>
          <cell r="F1104">
            <v>373865765</v>
          </cell>
          <cell r="H1104">
            <v>51070401</v>
          </cell>
          <cell r="I1104" t="str">
            <v>Prima de vacaciones</v>
          </cell>
          <cell r="J1104">
            <v>294285114</v>
          </cell>
          <cell r="K1104">
            <v>31602714</v>
          </cell>
          <cell r="L1104">
            <v>844902</v>
          </cell>
          <cell r="M1104">
            <v>325042926</v>
          </cell>
        </row>
        <row r="1105">
          <cell r="A1105">
            <v>5107040101</v>
          </cell>
          <cell r="B1105" t="str">
            <v>PRIMA DE VACACIONES</v>
          </cell>
          <cell r="C1105">
            <v>343104724</v>
          </cell>
          <cell r="D1105">
            <v>31575783</v>
          </cell>
          <cell r="E1105">
            <v>814742</v>
          </cell>
          <cell r="F1105">
            <v>373865765</v>
          </cell>
          <cell r="H1105">
            <v>5107040101</v>
          </cell>
          <cell r="I1105" t="str">
            <v>PRIMA DE VACACIONES</v>
          </cell>
          <cell r="J1105">
            <v>294285114</v>
          </cell>
          <cell r="K1105">
            <v>31602714</v>
          </cell>
          <cell r="L1105">
            <v>844902</v>
          </cell>
          <cell r="M1105">
            <v>325042926</v>
          </cell>
        </row>
        <row r="1106">
          <cell r="A1106">
            <v>510705</v>
          </cell>
          <cell r="B1106" t="str">
            <v>Prima de navidad</v>
          </cell>
          <cell r="C1106">
            <v>713218342</v>
          </cell>
          <cell r="D1106">
            <v>70382339</v>
          </cell>
          <cell r="E1106">
            <v>0</v>
          </cell>
          <cell r="F1106">
            <v>783600681</v>
          </cell>
          <cell r="H1106">
            <v>510705</v>
          </cell>
          <cell r="I1106" t="str">
            <v>Prima de navidad</v>
          </cell>
          <cell r="J1106">
            <v>533040234</v>
          </cell>
          <cell r="K1106">
            <v>60244755</v>
          </cell>
          <cell r="L1106">
            <v>182879786</v>
          </cell>
          <cell r="M1106">
            <v>410405203</v>
          </cell>
        </row>
        <row r="1107">
          <cell r="A1107">
            <v>51070501</v>
          </cell>
          <cell r="B1107" t="str">
            <v>Prima de navidad</v>
          </cell>
          <cell r="C1107">
            <v>713218342</v>
          </cell>
          <cell r="D1107">
            <v>70382339</v>
          </cell>
          <cell r="E1107">
            <v>0</v>
          </cell>
          <cell r="F1107">
            <v>783600681</v>
          </cell>
          <cell r="H1107">
            <v>51070501</v>
          </cell>
          <cell r="I1107" t="str">
            <v>Prima de navidad</v>
          </cell>
          <cell r="J1107">
            <v>533040234</v>
          </cell>
          <cell r="K1107">
            <v>60244755</v>
          </cell>
          <cell r="L1107">
            <v>182879786</v>
          </cell>
          <cell r="M1107">
            <v>410405203</v>
          </cell>
        </row>
        <row r="1108">
          <cell r="A1108">
            <v>5107050101</v>
          </cell>
          <cell r="B1108" t="str">
            <v>PRIMA DE NAVIDAD</v>
          </cell>
          <cell r="C1108">
            <v>713218342</v>
          </cell>
          <cell r="D1108">
            <v>70382339</v>
          </cell>
          <cell r="E1108">
            <v>0</v>
          </cell>
          <cell r="F1108">
            <v>783600681</v>
          </cell>
          <cell r="H1108">
            <v>5107050101</v>
          </cell>
          <cell r="I1108" t="str">
            <v>PRIMA DE NAVIDAD</v>
          </cell>
          <cell r="J1108">
            <v>533040234</v>
          </cell>
          <cell r="K1108">
            <v>60244755</v>
          </cell>
          <cell r="L1108">
            <v>182879786</v>
          </cell>
          <cell r="M1108">
            <v>410405203</v>
          </cell>
        </row>
        <row r="1109">
          <cell r="A1109">
            <v>510706</v>
          </cell>
          <cell r="B1109" t="str">
            <v>Prima de servicios</v>
          </cell>
          <cell r="C1109">
            <v>324334818</v>
          </cell>
          <cell r="D1109">
            <v>30532409</v>
          </cell>
          <cell r="E1109">
            <v>0</v>
          </cell>
          <cell r="F1109">
            <v>354867227</v>
          </cell>
          <cell r="H1109">
            <v>510706</v>
          </cell>
          <cell r="I1109" t="str">
            <v>Prima de servicios</v>
          </cell>
          <cell r="J1109">
            <v>269884883</v>
          </cell>
          <cell r="K1109">
            <v>76169605</v>
          </cell>
          <cell r="L1109">
            <v>3855414</v>
          </cell>
          <cell r="M1109">
            <v>342199074</v>
          </cell>
        </row>
        <row r="1110">
          <cell r="A1110">
            <v>51070601</v>
          </cell>
          <cell r="B1110" t="str">
            <v>Prima de servicios</v>
          </cell>
          <cell r="C1110">
            <v>324334818</v>
          </cell>
          <cell r="D1110">
            <v>30532409</v>
          </cell>
          <cell r="E1110">
            <v>0</v>
          </cell>
          <cell r="F1110">
            <v>354867227</v>
          </cell>
          <cell r="H1110">
            <v>51070601</v>
          </cell>
          <cell r="I1110" t="str">
            <v>Prima de servicios</v>
          </cell>
          <cell r="J1110">
            <v>269884883</v>
          </cell>
          <cell r="K1110">
            <v>76169605</v>
          </cell>
          <cell r="L1110">
            <v>3855414</v>
          </cell>
          <cell r="M1110">
            <v>342199074</v>
          </cell>
        </row>
        <row r="1111">
          <cell r="A1111">
            <v>5107060101</v>
          </cell>
          <cell r="B1111" t="str">
            <v>PRIMA DE JUNIO</v>
          </cell>
          <cell r="C1111">
            <v>324334818</v>
          </cell>
          <cell r="D1111">
            <v>30532409</v>
          </cell>
          <cell r="E1111">
            <v>0</v>
          </cell>
          <cell r="F1111">
            <v>354867227</v>
          </cell>
          <cell r="H1111">
            <v>5107060101</v>
          </cell>
          <cell r="I1111" t="str">
            <v>PRIMA DE JUNIO</v>
          </cell>
          <cell r="J1111">
            <v>269884883</v>
          </cell>
          <cell r="K1111">
            <v>76169605</v>
          </cell>
          <cell r="L1111">
            <v>3855414</v>
          </cell>
          <cell r="M1111">
            <v>342199074</v>
          </cell>
        </row>
        <row r="1112">
          <cell r="A1112">
            <v>510790</v>
          </cell>
          <cell r="B1112" t="str">
            <v>Otras primas</v>
          </cell>
          <cell r="C1112">
            <v>8895578</v>
          </cell>
          <cell r="D1112">
            <v>68927630</v>
          </cell>
          <cell r="E1112">
            <v>0</v>
          </cell>
          <cell r="F1112">
            <v>77823208</v>
          </cell>
          <cell r="H1112">
            <v>510790</v>
          </cell>
          <cell r="I1112" t="str">
            <v>Otras primas</v>
          </cell>
          <cell r="J1112">
            <v>3268885</v>
          </cell>
          <cell r="K1112">
            <v>143576925</v>
          </cell>
          <cell r="L1112">
            <v>5403902</v>
          </cell>
          <cell r="M1112">
            <v>141441908</v>
          </cell>
        </row>
        <row r="1113">
          <cell r="A1113">
            <v>51079001</v>
          </cell>
          <cell r="B1113" t="str">
            <v>Otras primas</v>
          </cell>
          <cell r="C1113">
            <v>8895578</v>
          </cell>
          <cell r="D1113">
            <v>68927630</v>
          </cell>
          <cell r="E1113">
            <v>0</v>
          </cell>
          <cell r="F1113">
            <v>77823208</v>
          </cell>
          <cell r="H1113">
            <v>51079001</v>
          </cell>
          <cell r="I1113" t="str">
            <v>Otras primas</v>
          </cell>
          <cell r="J1113">
            <v>3268885</v>
          </cell>
          <cell r="K1113">
            <v>143576925</v>
          </cell>
          <cell r="L1113">
            <v>5403902</v>
          </cell>
          <cell r="M1113">
            <v>141441908</v>
          </cell>
        </row>
        <row r="1114">
          <cell r="A1114">
            <v>5107900101</v>
          </cell>
          <cell r="B1114" t="str">
            <v>PRIMA DE VIDA CARA</v>
          </cell>
          <cell r="C1114">
            <v>6514886</v>
          </cell>
          <cell r="D1114">
            <v>341370</v>
          </cell>
          <cell r="E1114">
            <v>0</v>
          </cell>
          <cell r="F1114">
            <v>6856256</v>
          </cell>
          <cell r="H1114">
            <v>5107900101</v>
          </cell>
          <cell r="I1114" t="str">
            <v>PRIMA DE VIDA CARA</v>
          </cell>
          <cell r="J1114">
            <v>3903996</v>
          </cell>
          <cell r="K1114">
            <v>428282</v>
          </cell>
          <cell r="L1114">
            <v>0</v>
          </cell>
          <cell r="M1114">
            <v>4332278</v>
          </cell>
        </row>
        <row r="1115">
          <cell r="A1115">
            <v>5107900102</v>
          </cell>
          <cell r="B1115" t="str">
            <v>PRIMA DE ANTIGUEDAD</v>
          </cell>
          <cell r="C1115">
            <v>2380692</v>
          </cell>
          <cell r="D1115">
            <v>68586260</v>
          </cell>
          <cell r="E1115">
            <v>0</v>
          </cell>
          <cell r="F1115">
            <v>70966952</v>
          </cell>
          <cell r="H1115">
            <v>5107900102</v>
          </cell>
          <cell r="I1115" t="str">
            <v>PRIMA DE ANTIGUEDAD</v>
          </cell>
          <cell r="J1115">
            <v>-635111</v>
          </cell>
          <cell r="K1115">
            <v>143148643</v>
          </cell>
          <cell r="L1115">
            <v>5403902</v>
          </cell>
          <cell r="M1115">
            <v>137109630</v>
          </cell>
        </row>
        <row r="1116">
          <cell r="A1116">
            <v>5108</v>
          </cell>
          <cell r="B1116" t="str">
            <v>GASTOS DE PERSONAL DIVERSOS</v>
          </cell>
          <cell r="C1116">
            <v>168741780</v>
          </cell>
          <cell r="D1116">
            <v>1810383598</v>
          </cell>
          <cell r="E1116">
            <v>520881221</v>
          </cell>
          <cell r="F1116">
            <v>1458244157</v>
          </cell>
          <cell r="H1116">
            <v>5108</v>
          </cell>
          <cell r="I1116" t="str">
            <v>GASTOS DE PERSONAL DIVERSOS</v>
          </cell>
          <cell r="J1116">
            <v>916243212</v>
          </cell>
          <cell r="K1116">
            <v>272836545</v>
          </cell>
          <cell r="L1116">
            <v>25898119</v>
          </cell>
          <cell r="M1116">
            <v>1163181638</v>
          </cell>
        </row>
        <row r="1117">
          <cell r="A1117">
            <v>510803</v>
          </cell>
          <cell r="B1117" t="str">
            <v>Capacitación, bienestar social y e</v>
          </cell>
          <cell r="C1117">
            <v>167742948</v>
          </cell>
          <cell r="D1117">
            <v>238452718</v>
          </cell>
          <cell r="E1117">
            <v>193160750</v>
          </cell>
          <cell r="F1117">
            <v>213034916</v>
          </cell>
          <cell r="H1117">
            <v>510803</v>
          </cell>
          <cell r="I1117" t="str">
            <v>Capacitación, bienestar social y e</v>
          </cell>
          <cell r="J1117">
            <v>622419037</v>
          </cell>
          <cell r="K1117">
            <v>183397216</v>
          </cell>
          <cell r="L1117">
            <v>25898119</v>
          </cell>
          <cell r="M1117">
            <v>779918134</v>
          </cell>
        </row>
        <row r="1118">
          <cell r="A1118">
            <v>51080301</v>
          </cell>
          <cell r="B1118" t="str">
            <v>Capacitación, bienestar social y e</v>
          </cell>
          <cell r="C1118">
            <v>167742948</v>
          </cell>
          <cell r="D1118">
            <v>238452718</v>
          </cell>
          <cell r="E1118">
            <v>193160750</v>
          </cell>
          <cell r="F1118">
            <v>213034916</v>
          </cell>
          <cell r="H1118">
            <v>51080301</v>
          </cell>
          <cell r="I1118" t="str">
            <v>Capacitación, bienestar social y e</v>
          </cell>
          <cell r="J1118">
            <v>622419037</v>
          </cell>
          <cell r="K1118">
            <v>183397216</v>
          </cell>
          <cell r="L1118">
            <v>25898119</v>
          </cell>
          <cell r="M1118">
            <v>779918134</v>
          </cell>
        </row>
        <row r="1119">
          <cell r="A1119">
            <v>5108030101</v>
          </cell>
          <cell r="B1119" t="str">
            <v>CAPACITACION</v>
          </cell>
          <cell r="C1119">
            <v>58725041</v>
          </cell>
          <cell r="D1119">
            <v>189962380</v>
          </cell>
          <cell r="E1119">
            <v>165282142</v>
          </cell>
          <cell r="F1119">
            <v>83405279</v>
          </cell>
          <cell r="H1119">
            <v>5108030101</v>
          </cell>
          <cell r="I1119" t="str">
            <v>CAPACITACION</v>
          </cell>
          <cell r="J1119">
            <v>215484565</v>
          </cell>
          <cell r="K1119">
            <v>16524860</v>
          </cell>
          <cell r="L1119">
            <v>9890000</v>
          </cell>
          <cell r="M1119">
            <v>222119425</v>
          </cell>
        </row>
        <row r="1120">
          <cell r="A1120">
            <v>5108030102</v>
          </cell>
          <cell r="B1120" t="str">
            <v>BIENESTAR SOCIAL Y ESTIMULOS</v>
          </cell>
          <cell r="C1120">
            <v>109017907</v>
          </cell>
          <cell r="D1120">
            <v>48490338</v>
          </cell>
          <cell r="E1120">
            <v>27878608</v>
          </cell>
          <cell r="F1120">
            <v>129629637</v>
          </cell>
          <cell r="H1120">
            <v>5108030102</v>
          </cell>
          <cell r="I1120" t="str">
            <v>BIENESTAR SOCIAL Y ESTIMULOS</v>
          </cell>
          <cell r="J1120">
            <v>406934472</v>
          </cell>
          <cell r="K1120">
            <v>166872356</v>
          </cell>
          <cell r="L1120">
            <v>16008119</v>
          </cell>
          <cell r="M1120">
            <v>557798709</v>
          </cell>
        </row>
        <row r="1121">
          <cell r="A1121">
            <v>510807</v>
          </cell>
          <cell r="B1121" t="str">
            <v>Gastos de viaje</v>
          </cell>
          <cell r="C1121">
            <v>998832</v>
          </cell>
          <cell r="D1121">
            <v>0</v>
          </cell>
          <cell r="E1121">
            <v>0</v>
          </cell>
          <cell r="F1121">
            <v>998832</v>
          </cell>
          <cell r="H1121">
            <v>510804</v>
          </cell>
          <cell r="I1121" t="str">
            <v>Dotacion y suministro a trabajador</v>
          </cell>
          <cell r="J1121">
            <v>289323749</v>
          </cell>
          <cell r="K1121">
            <v>89439329</v>
          </cell>
          <cell r="L1121">
            <v>0</v>
          </cell>
          <cell r="M1121">
            <v>378763078</v>
          </cell>
        </row>
        <row r="1122">
          <cell r="A1122">
            <v>51080701</v>
          </cell>
          <cell r="B1122" t="str">
            <v>Gastos de viaje</v>
          </cell>
          <cell r="C1122">
            <v>998832</v>
          </cell>
          <cell r="D1122">
            <v>0</v>
          </cell>
          <cell r="E1122">
            <v>0</v>
          </cell>
          <cell r="F1122">
            <v>998832</v>
          </cell>
          <cell r="H1122">
            <v>51080401</v>
          </cell>
          <cell r="I1122" t="str">
            <v>Dotacion y suministro a trabajador</v>
          </cell>
          <cell r="J1122">
            <v>289323749</v>
          </cell>
          <cell r="K1122">
            <v>89439329</v>
          </cell>
          <cell r="L1122">
            <v>0</v>
          </cell>
          <cell r="M1122">
            <v>378763078</v>
          </cell>
        </row>
        <row r="1123">
          <cell r="A1123">
            <v>5108070101</v>
          </cell>
          <cell r="B1123" t="str">
            <v>GASTOS DE VIAJE</v>
          </cell>
          <cell r="C1123">
            <v>998832</v>
          </cell>
          <cell r="D1123">
            <v>0</v>
          </cell>
          <cell r="E1123">
            <v>0</v>
          </cell>
          <cell r="F1123">
            <v>998832</v>
          </cell>
          <cell r="H1123">
            <v>5108040101</v>
          </cell>
          <cell r="I1123" t="str">
            <v>DOTACION Y SUMINISTRO A TRABAJADORE</v>
          </cell>
          <cell r="J1123">
            <v>289323749</v>
          </cell>
          <cell r="K1123">
            <v>89439329</v>
          </cell>
          <cell r="L1123">
            <v>0</v>
          </cell>
          <cell r="M1123">
            <v>378763078</v>
          </cell>
        </row>
        <row r="1124">
          <cell r="A1124">
            <v>510812</v>
          </cell>
          <cell r="B1124" t="str">
            <v>Amortización calculo actuariales</v>
          </cell>
          <cell r="C1124">
            <v>0</v>
          </cell>
          <cell r="D1124">
            <v>1571930880</v>
          </cell>
          <cell r="E1124">
            <v>327720471</v>
          </cell>
          <cell r="F1124">
            <v>1244210409</v>
          </cell>
          <cell r="H1124">
            <v>510807</v>
          </cell>
          <cell r="I1124" t="str">
            <v>Gastos de viaje</v>
          </cell>
          <cell r="J1124">
            <v>2250214</v>
          </cell>
          <cell r="K1124">
            <v>0</v>
          </cell>
          <cell r="L1124">
            <v>0</v>
          </cell>
          <cell r="M1124">
            <v>2250214</v>
          </cell>
        </row>
        <row r="1125">
          <cell r="A1125">
            <v>51081201</v>
          </cell>
          <cell r="B1125" t="str">
            <v>Amortización calculo actuariales</v>
          </cell>
          <cell r="C1125">
            <v>0</v>
          </cell>
          <cell r="D1125">
            <v>1571930880</v>
          </cell>
          <cell r="E1125">
            <v>327720471</v>
          </cell>
          <cell r="F1125">
            <v>1244210409</v>
          </cell>
          <cell r="H1125">
            <v>51080701</v>
          </cell>
          <cell r="I1125" t="str">
            <v>Gastos de viaje</v>
          </cell>
          <cell r="J1125">
            <v>2250214</v>
          </cell>
          <cell r="K1125">
            <v>0</v>
          </cell>
          <cell r="L1125">
            <v>0</v>
          </cell>
          <cell r="M1125">
            <v>2250214</v>
          </cell>
        </row>
        <row r="1126">
          <cell r="A1126">
            <v>5108120103</v>
          </cell>
          <cell r="B1126" t="str">
            <v>Amortización calculo actuariales pe</v>
          </cell>
          <cell r="C1126">
            <v>0</v>
          </cell>
          <cell r="D1126">
            <v>1571930880</v>
          </cell>
          <cell r="E1126">
            <v>327720471</v>
          </cell>
          <cell r="F1126">
            <v>1244210409</v>
          </cell>
          <cell r="H1126">
            <v>5108070101</v>
          </cell>
          <cell r="I1126" t="str">
            <v>GASTOS DE VIAJE</v>
          </cell>
          <cell r="J1126">
            <v>2250214</v>
          </cell>
          <cell r="K1126">
            <v>0</v>
          </cell>
          <cell r="L1126">
            <v>0</v>
          </cell>
          <cell r="M1126">
            <v>2250214</v>
          </cell>
        </row>
        <row r="1127">
          <cell r="A1127">
            <v>5111</v>
          </cell>
          <cell r="B1127" t="str">
            <v>GENERALES</v>
          </cell>
          <cell r="C1127">
            <v>18258178465</v>
          </cell>
          <cell r="D1127">
            <v>6054845752</v>
          </cell>
          <cell r="E1127">
            <v>1228135168</v>
          </cell>
          <cell r="F1127">
            <v>23084889049</v>
          </cell>
          <cell r="H1127">
            <v>510810</v>
          </cell>
          <cell r="I1127" t="str">
            <v>Viáticos</v>
          </cell>
          <cell r="J1127">
            <v>2250212</v>
          </cell>
          <cell r="K1127">
            <v>0</v>
          </cell>
          <cell r="L1127">
            <v>0</v>
          </cell>
          <cell r="M1127">
            <v>2250212</v>
          </cell>
        </row>
        <row r="1128">
          <cell r="A1128">
            <v>511111</v>
          </cell>
          <cell r="B1128" t="str">
            <v>Honorarios servicios de apoyo</v>
          </cell>
          <cell r="C1128">
            <v>4028</v>
          </cell>
          <cell r="D1128">
            <v>0</v>
          </cell>
          <cell r="E1128">
            <v>0</v>
          </cell>
          <cell r="F1128">
            <v>4028</v>
          </cell>
          <cell r="H1128">
            <v>51081001</v>
          </cell>
          <cell r="I1128" t="str">
            <v>Viáticos</v>
          </cell>
          <cell r="J1128">
            <v>2250212</v>
          </cell>
          <cell r="K1128">
            <v>0</v>
          </cell>
          <cell r="L1128">
            <v>0</v>
          </cell>
          <cell r="M1128">
            <v>2250212</v>
          </cell>
        </row>
        <row r="1129">
          <cell r="A1129">
            <v>51111103</v>
          </cell>
          <cell r="B1129" t="str">
            <v>Honorarios servicios de apoyo</v>
          </cell>
          <cell r="C1129">
            <v>4028</v>
          </cell>
          <cell r="D1129">
            <v>0</v>
          </cell>
          <cell r="E1129">
            <v>0</v>
          </cell>
          <cell r="F1129">
            <v>4028</v>
          </cell>
          <cell r="H1129">
            <v>5108100101</v>
          </cell>
          <cell r="I1129" t="str">
            <v>VIATICOS</v>
          </cell>
          <cell r="J1129">
            <v>2250212</v>
          </cell>
          <cell r="K1129">
            <v>0</v>
          </cell>
          <cell r="L1129">
            <v>0</v>
          </cell>
          <cell r="M1129">
            <v>2250212</v>
          </cell>
        </row>
        <row r="1130">
          <cell r="A1130">
            <v>5111110301</v>
          </cell>
          <cell r="B1130" t="str">
            <v>HONORARIOS SERVICIOS DE APOYO</v>
          </cell>
          <cell r="C1130">
            <v>4028</v>
          </cell>
          <cell r="D1130">
            <v>0</v>
          </cell>
          <cell r="E1130">
            <v>0</v>
          </cell>
          <cell r="F1130">
            <v>4028</v>
          </cell>
          <cell r="H1130">
            <v>5111</v>
          </cell>
          <cell r="I1130" t="str">
            <v>GENERALES</v>
          </cell>
          <cell r="J1130">
            <v>17300151219</v>
          </cell>
          <cell r="K1130">
            <v>4383379408</v>
          </cell>
          <cell r="L1130">
            <v>907983791</v>
          </cell>
          <cell r="M1130">
            <v>20775546836</v>
          </cell>
        </row>
        <row r="1131">
          <cell r="A1131">
            <v>511113</v>
          </cell>
          <cell r="B1131" t="str">
            <v>Vigilancia y seguridad</v>
          </cell>
          <cell r="C1131">
            <v>361184006</v>
          </cell>
          <cell r="D1131">
            <v>0</v>
          </cell>
          <cell r="E1131">
            <v>0</v>
          </cell>
          <cell r="F1131">
            <v>361184006</v>
          </cell>
          <cell r="H1131">
            <v>511104</v>
          </cell>
          <cell r="I1131" t="str">
            <v>Loza y cristalería</v>
          </cell>
          <cell r="J1131">
            <v>11883832</v>
          </cell>
          <cell r="K1131">
            <v>0</v>
          </cell>
          <cell r="L1131">
            <v>0</v>
          </cell>
          <cell r="M1131">
            <v>11883832</v>
          </cell>
        </row>
        <row r="1132">
          <cell r="A1132">
            <v>51111301</v>
          </cell>
          <cell r="B1132" t="str">
            <v>Vigilancia y seguridad</v>
          </cell>
          <cell r="C1132">
            <v>361184006</v>
          </cell>
          <cell r="D1132">
            <v>0</v>
          </cell>
          <cell r="E1132">
            <v>0</v>
          </cell>
          <cell r="F1132">
            <v>361184006</v>
          </cell>
          <cell r="H1132">
            <v>51110401</v>
          </cell>
          <cell r="I1132" t="str">
            <v>Loza y cristalería</v>
          </cell>
          <cell r="J1132">
            <v>11883832</v>
          </cell>
          <cell r="K1132">
            <v>0</v>
          </cell>
          <cell r="L1132">
            <v>0</v>
          </cell>
          <cell r="M1132">
            <v>11883832</v>
          </cell>
        </row>
        <row r="1133">
          <cell r="A1133">
            <v>5111130101</v>
          </cell>
          <cell r="B1133" t="str">
            <v>VIGILANCIA Y SEGURIDAD</v>
          </cell>
          <cell r="C1133">
            <v>361184006</v>
          </cell>
          <cell r="D1133">
            <v>0</v>
          </cell>
          <cell r="E1133">
            <v>0</v>
          </cell>
          <cell r="F1133">
            <v>361184006</v>
          </cell>
          <cell r="H1133">
            <v>5111040101</v>
          </cell>
          <cell r="I1133" t="str">
            <v>LOZA Y CRISTALERIA</v>
          </cell>
          <cell r="J1133">
            <v>11883832</v>
          </cell>
          <cell r="K1133">
            <v>0</v>
          </cell>
          <cell r="L1133">
            <v>0</v>
          </cell>
          <cell r="M1133">
            <v>11883832</v>
          </cell>
        </row>
        <row r="1134">
          <cell r="A1134">
            <v>511114</v>
          </cell>
          <cell r="B1134" t="str">
            <v>Materiales y suministros</v>
          </cell>
          <cell r="C1134">
            <v>1200188</v>
          </cell>
          <cell r="D1134">
            <v>0</v>
          </cell>
          <cell r="E1134">
            <v>0</v>
          </cell>
          <cell r="F1134">
            <v>1200188</v>
          </cell>
          <cell r="H1134">
            <v>511111</v>
          </cell>
          <cell r="I1134" t="str">
            <v>Honorarios servicios de apoyo</v>
          </cell>
          <cell r="J1134">
            <v>1722100</v>
          </cell>
          <cell r="K1134">
            <v>1869400</v>
          </cell>
          <cell r="L1134">
            <v>3591500</v>
          </cell>
          <cell r="M1134">
            <v>0</v>
          </cell>
        </row>
        <row r="1135">
          <cell r="A1135">
            <v>51111401</v>
          </cell>
          <cell r="B1135" t="str">
            <v>Materiales y suministros</v>
          </cell>
          <cell r="C1135">
            <v>1200188</v>
          </cell>
          <cell r="D1135">
            <v>0</v>
          </cell>
          <cell r="E1135">
            <v>0</v>
          </cell>
          <cell r="F1135">
            <v>1200188</v>
          </cell>
          <cell r="H1135">
            <v>51111103</v>
          </cell>
          <cell r="I1135" t="str">
            <v>Honorarios servicios de apoyo</v>
          </cell>
          <cell r="J1135">
            <v>1722100</v>
          </cell>
          <cell r="K1135">
            <v>1869400</v>
          </cell>
          <cell r="L1135">
            <v>3591500</v>
          </cell>
          <cell r="M1135">
            <v>0</v>
          </cell>
        </row>
        <row r="1136">
          <cell r="A1136">
            <v>5111140103</v>
          </cell>
          <cell r="B1136" t="str">
            <v>UTILES Y PAPELERIA</v>
          </cell>
          <cell r="C1136">
            <v>1200188</v>
          </cell>
          <cell r="D1136">
            <v>0</v>
          </cell>
          <cell r="E1136">
            <v>0</v>
          </cell>
          <cell r="F1136">
            <v>1200188</v>
          </cell>
          <cell r="H1136">
            <v>5111110301</v>
          </cell>
          <cell r="I1136" t="str">
            <v>HONORARIOS SERVICIOS DE APOYO</v>
          </cell>
          <cell r="J1136">
            <v>1722100</v>
          </cell>
          <cell r="K1136">
            <v>1869400</v>
          </cell>
          <cell r="L1136">
            <v>3591500</v>
          </cell>
          <cell r="M1136">
            <v>0</v>
          </cell>
        </row>
        <row r="1137">
          <cell r="A1137">
            <v>511115</v>
          </cell>
          <cell r="B1137" t="str">
            <v>Mantenimiento</v>
          </cell>
          <cell r="C1137">
            <v>2055231783</v>
          </cell>
          <cell r="D1137">
            <v>844326608</v>
          </cell>
          <cell r="E1137">
            <v>167794655</v>
          </cell>
          <cell r="F1137">
            <v>2731763736</v>
          </cell>
          <cell r="H1137">
            <v>511113</v>
          </cell>
          <cell r="I1137" t="str">
            <v>Vigilancia y seguridad</v>
          </cell>
          <cell r="J1137">
            <v>395684892</v>
          </cell>
          <cell r="K1137">
            <v>79211860</v>
          </cell>
          <cell r="L1137">
            <v>0</v>
          </cell>
          <cell r="M1137">
            <v>474896752</v>
          </cell>
        </row>
        <row r="1138">
          <cell r="A1138">
            <v>51111501</v>
          </cell>
          <cell r="B1138" t="str">
            <v>Mantenimiento</v>
          </cell>
          <cell r="C1138">
            <v>2055231783</v>
          </cell>
          <cell r="D1138">
            <v>844326608</v>
          </cell>
          <cell r="E1138">
            <v>167794655</v>
          </cell>
          <cell r="F1138">
            <v>2731763736</v>
          </cell>
          <cell r="H1138">
            <v>51111301</v>
          </cell>
          <cell r="I1138" t="str">
            <v>Vigilancia y seguridad</v>
          </cell>
          <cell r="J1138">
            <v>395684892</v>
          </cell>
          <cell r="K1138">
            <v>79211860</v>
          </cell>
          <cell r="L1138">
            <v>0</v>
          </cell>
          <cell r="M1138">
            <v>474896752</v>
          </cell>
        </row>
        <row r="1139">
          <cell r="A1139">
            <v>5111150101</v>
          </cell>
          <cell r="B1139" t="str">
            <v>MANTENIMIENTO DE MAQUINARIA Y EQUIP</v>
          </cell>
          <cell r="C1139">
            <v>310103622</v>
          </cell>
          <cell r="D1139">
            <v>320416315</v>
          </cell>
          <cell r="E1139">
            <v>24636281</v>
          </cell>
          <cell r="F1139">
            <v>605883656</v>
          </cell>
          <cell r="H1139">
            <v>5111130101</v>
          </cell>
          <cell r="I1139" t="str">
            <v>VIGILANCIA Y SEGURIDAD</v>
          </cell>
          <cell r="J1139">
            <v>395684892</v>
          </cell>
          <cell r="K1139">
            <v>79211860</v>
          </cell>
          <cell r="L1139">
            <v>0</v>
          </cell>
          <cell r="M1139">
            <v>474896752</v>
          </cell>
        </row>
        <row r="1140">
          <cell r="A1140">
            <v>5111150102</v>
          </cell>
          <cell r="B1140" t="str">
            <v>MANTENIMIENTO DE EQUIPO DE OFICINA</v>
          </cell>
          <cell r="C1140">
            <v>50000</v>
          </cell>
          <cell r="D1140">
            <v>0</v>
          </cell>
          <cell r="E1140">
            <v>338200</v>
          </cell>
          <cell r="F1140">
            <v>-288200</v>
          </cell>
          <cell r="H1140">
            <v>511114</v>
          </cell>
          <cell r="I1140" t="str">
            <v>Materiales y suministros</v>
          </cell>
          <cell r="J1140">
            <v>84584657</v>
          </cell>
          <cell r="K1140">
            <v>0</v>
          </cell>
          <cell r="L1140">
            <v>0</v>
          </cell>
          <cell r="M1140">
            <v>84584657</v>
          </cell>
        </row>
        <row r="1141">
          <cell r="A1141">
            <v>5111150103</v>
          </cell>
          <cell r="B1141" t="str">
            <v>MANTENIMIENTO DE EDIFICIOS</v>
          </cell>
          <cell r="C1141">
            <v>281925589</v>
          </cell>
          <cell r="D1141">
            <v>458017815</v>
          </cell>
          <cell r="E1141">
            <v>142820174</v>
          </cell>
          <cell r="F1141">
            <v>597123230</v>
          </cell>
          <cell r="H1141">
            <v>51111401</v>
          </cell>
          <cell r="I1141" t="str">
            <v>Materiales y suministros</v>
          </cell>
          <cell r="J1141">
            <v>84584657</v>
          </cell>
          <cell r="K1141">
            <v>0</v>
          </cell>
          <cell r="L1141">
            <v>0</v>
          </cell>
          <cell r="M1141">
            <v>84584657</v>
          </cell>
        </row>
        <row r="1142">
          <cell r="A1142">
            <v>5111150104</v>
          </cell>
          <cell r="B1142" t="str">
            <v>MANTENIMIENTO DE VEHICULO</v>
          </cell>
          <cell r="C1142">
            <v>2835870</v>
          </cell>
          <cell r="D1142">
            <v>207301</v>
          </cell>
          <cell r="E1142">
            <v>0</v>
          </cell>
          <cell r="F1142">
            <v>3043171</v>
          </cell>
          <cell r="H1142">
            <v>5111140101</v>
          </cell>
          <cell r="I1142" t="str">
            <v>DROGAS</v>
          </cell>
          <cell r="J1142">
            <v>7839287</v>
          </cell>
          <cell r="K1142">
            <v>0</v>
          </cell>
          <cell r="L1142">
            <v>0</v>
          </cell>
          <cell r="M1142">
            <v>7839287</v>
          </cell>
        </row>
        <row r="1143">
          <cell r="A1143">
            <v>5111150105</v>
          </cell>
          <cell r="B1143" t="str">
            <v>MANTENIMIENTO DE SOFTWARE</v>
          </cell>
          <cell r="C1143">
            <v>1460316702</v>
          </cell>
          <cell r="D1143">
            <v>65685177</v>
          </cell>
          <cell r="E1143">
            <v>0</v>
          </cell>
          <cell r="F1143">
            <v>1526001879</v>
          </cell>
          <cell r="H1143">
            <v>5111140103</v>
          </cell>
          <cell r="I1143" t="str">
            <v>UTILES Y PAPELERIA</v>
          </cell>
          <cell r="J1143">
            <v>62622639</v>
          </cell>
          <cell r="K1143">
            <v>0</v>
          </cell>
          <cell r="L1143">
            <v>0</v>
          </cell>
          <cell r="M1143">
            <v>62622639</v>
          </cell>
        </row>
        <row r="1144">
          <cell r="A1144">
            <v>511117</v>
          </cell>
          <cell r="B1144" t="str">
            <v>Servicios públicos</v>
          </cell>
          <cell r="C1144">
            <v>1279249434</v>
          </cell>
          <cell r="D1144">
            <v>122360468</v>
          </cell>
          <cell r="E1144">
            <v>0</v>
          </cell>
          <cell r="F1144">
            <v>1401609902</v>
          </cell>
          <cell r="H1144">
            <v>5111140104</v>
          </cell>
          <cell r="I1144" t="str">
            <v>ELEMENTOS DE PROTECCION</v>
          </cell>
          <cell r="J1144">
            <v>13860931</v>
          </cell>
          <cell r="K1144">
            <v>0</v>
          </cell>
          <cell r="L1144">
            <v>0</v>
          </cell>
          <cell r="M1144">
            <v>13860931</v>
          </cell>
        </row>
        <row r="1145">
          <cell r="A1145">
            <v>51111701</v>
          </cell>
          <cell r="B1145" t="str">
            <v>Servicios públicos</v>
          </cell>
          <cell r="C1145">
            <v>1279249434</v>
          </cell>
          <cell r="D1145">
            <v>122360468</v>
          </cell>
          <cell r="E1145">
            <v>0</v>
          </cell>
          <cell r="F1145">
            <v>1401609902</v>
          </cell>
          <cell r="H1145">
            <v>5111140106</v>
          </cell>
          <cell r="I1145" t="str">
            <v>ACTIVOS MENOR CUANTIA</v>
          </cell>
          <cell r="J1145">
            <v>261800</v>
          </cell>
          <cell r="K1145">
            <v>0</v>
          </cell>
          <cell r="L1145">
            <v>0</v>
          </cell>
          <cell r="M1145">
            <v>261800</v>
          </cell>
        </row>
        <row r="1146">
          <cell r="A1146">
            <v>5111170101</v>
          </cell>
          <cell r="B1146" t="str">
            <v>ACUEDUCTO Y ALCANTARILLADO</v>
          </cell>
          <cell r="C1146">
            <v>70893594</v>
          </cell>
          <cell r="D1146">
            <v>6795574</v>
          </cell>
          <cell r="E1146">
            <v>0</v>
          </cell>
          <cell r="F1146">
            <v>77689168</v>
          </cell>
          <cell r="H1146">
            <v>511115</v>
          </cell>
          <cell r="I1146" t="str">
            <v>Mantenimiento</v>
          </cell>
          <cell r="J1146">
            <v>1955845897</v>
          </cell>
          <cell r="K1146">
            <v>565948543</v>
          </cell>
          <cell r="L1146">
            <v>107399871</v>
          </cell>
          <cell r="M1146">
            <v>2414394569</v>
          </cell>
        </row>
        <row r="1147">
          <cell r="A1147">
            <v>5111170102</v>
          </cell>
          <cell r="B1147" t="str">
            <v>ENERGIA</v>
          </cell>
          <cell r="C1147">
            <v>1121504205</v>
          </cell>
          <cell r="D1147">
            <v>108349732</v>
          </cell>
          <cell r="E1147">
            <v>0</v>
          </cell>
          <cell r="F1147">
            <v>1229853937</v>
          </cell>
          <cell r="H1147">
            <v>51111501</v>
          </cell>
          <cell r="I1147" t="str">
            <v>Mantenimiento</v>
          </cell>
          <cell r="J1147">
            <v>1955845897</v>
          </cell>
          <cell r="K1147">
            <v>565948543</v>
          </cell>
          <cell r="L1147">
            <v>107399871</v>
          </cell>
          <cell r="M1147">
            <v>2414394569</v>
          </cell>
        </row>
        <row r="1148">
          <cell r="A1148">
            <v>5111170104</v>
          </cell>
          <cell r="B1148" t="str">
            <v>TELEFONOS</v>
          </cell>
          <cell r="C1148">
            <v>86851635</v>
          </cell>
          <cell r="D1148">
            <v>7215162</v>
          </cell>
          <cell r="E1148">
            <v>0</v>
          </cell>
          <cell r="F1148">
            <v>94066797</v>
          </cell>
          <cell r="H1148">
            <v>5111150101</v>
          </cell>
          <cell r="I1148" t="str">
            <v>MANTENIMIENTO DE MAQUINARIA Y EQUIP</v>
          </cell>
          <cell r="J1148">
            <v>743934270</v>
          </cell>
          <cell r="K1148">
            <v>225473510</v>
          </cell>
          <cell r="L1148">
            <v>53178159</v>
          </cell>
          <cell r="M1148">
            <v>916229621</v>
          </cell>
        </row>
        <row r="1149">
          <cell r="A1149">
            <v>511118</v>
          </cell>
          <cell r="B1149" t="str">
            <v>Arrendamiento operativo</v>
          </cell>
          <cell r="C1149">
            <v>150000</v>
          </cell>
          <cell r="D1149">
            <v>0</v>
          </cell>
          <cell r="E1149">
            <v>0</v>
          </cell>
          <cell r="F1149">
            <v>150000</v>
          </cell>
          <cell r="H1149">
            <v>5111150102</v>
          </cell>
          <cell r="I1149" t="str">
            <v>MANTENIMIENTO DE EQUIPO DE OFICINA</v>
          </cell>
          <cell r="J1149">
            <v>38973256</v>
          </cell>
          <cell r="K1149">
            <v>52155818</v>
          </cell>
          <cell r="L1149">
            <v>52155818</v>
          </cell>
          <cell r="M1149">
            <v>38973256</v>
          </cell>
        </row>
        <row r="1150">
          <cell r="A1150">
            <v>51111802</v>
          </cell>
          <cell r="B1150" t="str">
            <v>Arrendamiento operativo</v>
          </cell>
          <cell r="C1150">
            <v>150000</v>
          </cell>
          <cell r="D1150">
            <v>0</v>
          </cell>
          <cell r="E1150">
            <v>0</v>
          </cell>
          <cell r="F1150">
            <v>150000</v>
          </cell>
          <cell r="H1150">
            <v>5111150103</v>
          </cell>
          <cell r="I1150" t="str">
            <v>MANTENIMIENTO DE EDIFICIOS</v>
          </cell>
          <cell r="J1150">
            <v>607792498</v>
          </cell>
          <cell r="K1150">
            <v>158753045</v>
          </cell>
          <cell r="L1150">
            <v>1654335</v>
          </cell>
          <cell r="M1150">
            <v>764891208</v>
          </cell>
        </row>
        <row r="1151">
          <cell r="A1151">
            <v>5111180201</v>
          </cell>
          <cell r="B1151" t="str">
            <v>ARRENDAMIENTO DE MAQUINARIA Y EQUIP</v>
          </cell>
          <cell r="C1151">
            <v>150000</v>
          </cell>
          <cell r="D1151">
            <v>0</v>
          </cell>
          <cell r="E1151">
            <v>0</v>
          </cell>
          <cell r="F1151">
            <v>150000</v>
          </cell>
          <cell r="H1151">
            <v>5111150104</v>
          </cell>
          <cell r="I1151" t="str">
            <v>MANTENIMIENTO DE VEHICULO</v>
          </cell>
          <cell r="J1151">
            <v>12370188</v>
          </cell>
          <cell r="K1151">
            <v>2876347</v>
          </cell>
          <cell r="L1151">
            <v>411559</v>
          </cell>
          <cell r="M1151">
            <v>14834976</v>
          </cell>
        </row>
        <row r="1152">
          <cell r="A1152">
            <v>511119</v>
          </cell>
          <cell r="B1152" t="str">
            <v>Viáticos y gastos de viaje 511120</v>
          </cell>
          <cell r="C1152">
            <v>41811667</v>
          </cell>
          <cell r="D1152">
            <v>0</v>
          </cell>
          <cell r="E1152">
            <v>0</v>
          </cell>
          <cell r="F1152">
            <v>41811667</v>
          </cell>
          <cell r="H1152">
            <v>5111150105</v>
          </cell>
          <cell r="I1152" t="str">
            <v>MANTENIMIENTO DE SOFTWARE</v>
          </cell>
          <cell r="J1152">
            <v>552775685</v>
          </cell>
          <cell r="K1152">
            <v>125864323</v>
          </cell>
          <cell r="L1152">
            <v>0</v>
          </cell>
          <cell r="M1152">
            <v>678640008</v>
          </cell>
        </row>
        <row r="1153">
          <cell r="A1153">
            <v>51111901</v>
          </cell>
          <cell r="B1153" t="str">
            <v>Viáticos y gastos de viaje 511120</v>
          </cell>
          <cell r="C1153">
            <v>41811667</v>
          </cell>
          <cell r="D1153">
            <v>0</v>
          </cell>
          <cell r="E1153">
            <v>0</v>
          </cell>
          <cell r="F1153">
            <v>41811667</v>
          </cell>
          <cell r="H1153">
            <v>5111150106</v>
          </cell>
          <cell r="I1153" t="str">
            <v>MANTENIMIENTO DE MUEBLES Y ENSERES</v>
          </cell>
          <cell r="J1153">
            <v>0</v>
          </cell>
          <cell r="K1153">
            <v>825500</v>
          </cell>
          <cell r="L1153">
            <v>0</v>
          </cell>
          <cell r="M1153">
            <v>825500</v>
          </cell>
        </row>
        <row r="1154">
          <cell r="A1154">
            <v>5111190101</v>
          </cell>
          <cell r="B1154" t="str">
            <v>VIATICOS Y GASTOS DE VIAJE</v>
          </cell>
          <cell r="C1154">
            <v>41811667</v>
          </cell>
          <cell r="D1154">
            <v>0</v>
          </cell>
          <cell r="E1154">
            <v>0</v>
          </cell>
          <cell r="F1154">
            <v>41811667</v>
          </cell>
          <cell r="H1154">
            <v>511117</v>
          </cell>
          <cell r="I1154" t="str">
            <v>Servicios públicos</v>
          </cell>
          <cell r="J1154">
            <v>1209700100</v>
          </cell>
          <cell r="K1154">
            <v>105944359</v>
          </cell>
          <cell r="L1154">
            <v>0</v>
          </cell>
          <cell r="M1154">
            <v>1315644459</v>
          </cell>
        </row>
        <row r="1155">
          <cell r="A1155">
            <v>511120</v>
          </cell>
          <cell r="B1155" t="str">
            <v>Publicidad y propaganda</v>
          </cell>
          <cell r="C1155">
            <v>66994747</v>
          </cell>
          <cell r="D1155">
            <v>46316486</v>
          </cell>
          <cell r="E1155">
            <v>17000000</v>
          </cell>
          <cell r="F1155">
            <v>96311233</v>
          </cell>
          <cell r="H1155">
            <v>51111701</v>
          </cell>
          <cell r="I1155" t="str">
            <v>Servicios públicos</v>
          </cell>
          <cell r="J1155">
            <v>1209700100</v>
          </cell>
          <cell r="K1155">
            <v>105944359</v>
          </cell>
          <cell r="L1155">
            <v>0</v>
          </cell>
          <cell r="M1155">
            <v>1315644459</v>
          </cell>
        </row>
        <row r="1156">
          <cell r="A1156">
            <v>51112001</v>
          </cell>
          <cell r="B1156" t="str">
            <v>Publicidad y propaganda</v>
          </cell>
          <cell r="C1156">
            <v>66994747</v>
          </cell>
          <cell r="D1156">
            <v>46316486</v>
          </cell>
          <cell r="E1156">
            <v>17000000</v>
          </cell>
          <cell r="F1156">
            <v>96311233</v>
          </cell>
          <cell r="H1156">
            <v>5111170101</v>
          </cell>
          <cell r="I1156" t="str">
            <v>ACUEDUCTO Y ALCANTARILLADO</v>
          </cell>
          <cell r="J1156">
            <v>79515701</v>
          </cell>
          <cell r="K1156">
            <v>2484430</v>
          </cell>
          <cell r="L1156">
            <v>0</v>
          </cell>
          <cell r="M1156">
            <v>82000131</v>
          </cell>
        </row>
        <row r="1157">
          <cell r="A1157">
            <v>5111200101</v>
          </cell>
          <cell r="B1157" t="str">
            <v>PUBLICIDAD Y PROPAGANDA</v>
          </cell>
          <cell r="C1157">
            <v>66994747</v>
          </cell>
          <cell r="D1157">
            <v>46316486</v>
          </cell>
          <cell r="E1157">
            <v>17000000</v>
          </cell>
          <cell r="F1157">
            <v>96311233</v>
          </cell>
          <cell r="H1157">
            <v>5111170102</v>
          </cell>
          <cell r="I1157" t="str">
            <v>ENERGIA</v>
          </cell>
          <cell r="J1157">
            <v>1039612696</v>
          </cell>
          <cell r="K1157">
            <v>96566655</v>
          </cell>
          <cell r="L1157">
            <v>0</v>
          </cell>
          <cell r="M1157">
            <v>1136179351</v>
          </cell>
        </row>
        <row r="1158">
          <cell r="A1158">
            <v>511121</v>
          </cell>
          <cell r="B1158" t="str">
            <v>Impresos, publicaciones, suscripci</v>
          </cell>
          <cell r="C1158">
            <v>56942791</v>
          </cell>
          <cell r="D1158">
            <v>6622118</v>
          </cell>
          <cell r="E1158">
            <v>2250000</v>
          </cell>
          <cell r="F1158">
            <v>61314909</v>
          </cell>
          <cell r="H1158">
            <v>5111170104</v>
          </cell>
          <cell r="I1158" t="str">
            <v>TELEFONOS</v>
          </cell>
          <cell r="J1158">
            <v>90571703</v>
          </cell>
          <cell r="K1158">
            <v>6893274</v>
          </cell>
          <cell r="L1158">
            <v>0</v>
          </cell>
          <cell r="M1158">
            <v>97464977</v>
          </cell>
        </row>
        <row r="1159">
          <cell r="A1159">
            <v>51112101</v>
          </cell>
          <cell r="B1159" t="str">
            <v>Impresos, publicaciones, suscripci</v>
          </cell>
          <cell r="C1159">
            <v>56942791</v>
          </cell>
          <cell r="D1159">
            <v>6622118</v>
          </cell>
          <cell r="E1159">
            <v>2250000</v>
          </cell>
          <cell r="F1159">
            <v>61314909</v>
          </cell>
          <cell r="H1159">
            <v>511118</v>
          </cell>
          <cell r="I1159" t="str">
            <v>Arrendamiento operativo</v>
          </cell>
          <cell r="J1159">
            <v>173395578</v>
          </cell>
          <cell r="K1159">
            <v>1479999</v>
          </cell>
          <cell r="L1159">
            <v>0</v>
          </cell>
          <cell r="M1159">
            <v>174875577</v>
          </cell>
        </row>
        <row r="1160">
          <cell r="A1160">
            <v>5111210101</v>
          </cell>
          <cell r="B1160" t="str">
            <v>IMPRESOS, PUBLICACIONES, SUSCRIPCIO</v>
          </cell>
          <cell r="C1160">
            <v>56942791</v>
          </cell>
          <cell r="D1160">
            <v>6622118</v>
          </cell>
          <cell r="E1160">
            <v>2250000</v>
          </cell>
          <cell r="F1160">
            <v>61314909</v>
          </cell>
          <cell r="H1160">
            <v>51111802</v>
          </cell>
          <cell r="I1160" t="str">
            <v>Arrendamiento operativo</v>
          </cell>
          <cell r="J1160">
            <v>173395578</v>
          </cell>
          <cell r="K1160">
            <v>1479999</v>
          </cell>
          <cell r="L1160">
            <v>0</v>
          </cell>
          <cell r="M1160">
            <v>174875577</v>
          </cell>
        </row>
        <row r="1161">
          <cell r="A1161">
            <v>511122</v>
          </cell>
          <cell r="B1161" t="str">
            <v>Fotocopias</v>
          </cell>
          <cell r="C1161">
            <v>170213180</v>
          </cell>
          <cell r="D1161">
            <v>37039807</v>
          </cell>
          <cell r="E1161">
            <v>0</v>
          </cell>
          <cell r="F1161">
            <v>207252987</v>
          </cell>
          <cell r="H1161">
            <v>5111180201</v>
          </cell>
          <cell r="I1161" t="str">
            <v>ARRENDAMIENTO DE MAQUINARIA Y EQUIP</v>
          </cell>
          <cell r="J1161">
            <v>154265583</v>
          </cell>
          <cell r="K1161">
            <v>1479999</v>
          </cell>
          <cell r="L1161">
            <v>0</v>
          </cell>
          <cell r="M1161">
            <v>155745582</v>
          </cell>
        </row>
        <row r="1162">
          <cell r="A1162">
            <v>51112201</v>
          </cell>
          <cell r="B1162" t="str">
            <v>Fotocopias</v>
          </cell>
          <cell r="C1162">
            <v>170213180</v>
          </cell>
          <cell r="D1162">
            <v>37039807</v>
          </cell>
          <cell r="E1162">
            <v>0</v>
          </cell>
          <cell r="F1162">
            <v>207252987</v>
          </cell>
          <cell r="H1162">
            <v>5111180202</v>
          </cell>
          <cell r="I1162" t="str">
            <v>ARRENDAMIENTO DE MUEBLES, ENSERES Y</v>
          </cell>
          <cell r="J1162">
            <v>19129995</v>
          </cell>
          <cell r="K1162">
            <v>0</v>
          </cell>
          <cell r="L1162">
            <v>0</v>
          </cell>
          <cell r="M1162">
            <v>19129995</v>
          </cell>
        </row>
        <row r="1163">
          <cell r="A1163">
            <v>5111220101</v>
          </cell>
          <cell r="B1163" t="str">
            <v>FOTOCOPIAS</v>
          </cell>
          <cell r="C1163">
            <v>170213180</v>
          </cell>
          <cell r="D1163">
            <v>37039807</v>
          </cell>
          <cell r="E1163">
            <v>0</v>
          </cell>
          <cell r="F1163">
            <v>207252987</v>
          </cell>
          <cell r="H1163">
            <v>511119</v>
          </cell>
          <cell r="I1163" t="str">
            <v>Viáticos y gastos de viaje 511120</v>
          </cell>
          <cell r="J1163">
            <v>149858758</v>
          </cell>
          <cell r="K1163">
            <v>523740</v>
          </cell>
          <cell r="L1163">
            <v>0</v>
          </cell>
          <cell r="M1163">
            <v>150382498</v>
          </cell>
        </row>
        <row r="1164">
          <cell r="A1164">
            <v>511123</v>
          </cell>
          <cell r="B1164" t="str">
            <v>Comunicaciones y transporte</v>
          </cell>
          <cell r="C1164">
            <v>41456868</v>
          </cell>
          <cell r="D1164">
            <v>13911425</v>
          </cell>
          <cell r="E1164">
            <v>5702000</v>
          </cell>
          <cell r="F1164">
            <v>49666293</v>
          </cell>
          <cell r="H1164">
            <v>51111901</v>
          </cell>
          <cell r="I1164" t="str">
            <v>Viáticos y gastos de viaje 511120</v>
          </cell>
          <cell r="J1164">
            <v>149858758</v>
          </cell>
          <cell r="K1164">
            <v>523740</v>
          </cell>
          <cell r="L1164">
            <v>0</v>
          </cell>
          <cell r="M1164">
            <v>150382498</v>
          </cell>
        </row>
        <row r="1165">
          <cell r="A1165">
            <v>51112301</v>
          </cell>
          <cell r="B1165" t="str">
            <v>Comunicaciones y transporte</v>
          </cell>
          <cell r="C1165">
            <v>41456868</v>
          </cell>
          <cell r="D1165">
            <v>13911425</v>
          </cell>
          <cell r="E1165">
            <v>5702000</v>
          </cell>
          <cell r="F1165">
            <v>49666293</v>
          </cell>
          <cell r="H1165">
            <v>5111190101</v>
          </cell>
          <cell r="I1165" t="str">
            <v>VIATICOS Y GASTOS DE VIAJE</v>
          </cell>
          <cell r="J1165">
            <v>149858758</v>
          </cell>
          <cell r="K1165">
            <v>523740</v>
          </cell>
          <cell r="L1165">
            <v>0</v>
          </cell>
          <cell r="M1165">
            <v>150382498</v>
          </cell>
        </row>
        <row r="1166">
          <cell r="A1166">
            <v>5111230102</v>
          </cell>
          <cell r="B1166" t="str">
            <v>FLETES Y TRANSPORTE</v>
          </cell>
          <cell r="C1166">
            <v>20744262</v>
          </cell>
          <cell r="D1166">
            <v>13023600</v>
          </cell>
          <cell r="E1166">
            <v>5702000</v>
          </cell>
          <cell r="F1166">
            <v>28065862</v>
          </cell>
          <cell r="H1166">
            <v>511120</v>
          </cell>
          <cell r="I1166" t="str">
            <v>Publicidad y propaganda</v>
          </cell>
          <cell r="J1166">
            <v>82187088</v>
          </cell>
          <cell r="K1166">
            <v>42583100</v>
          </cell>
          <cell r="L1166">
            <v>35583100</v>
          </cell>
          <cell r="M1166">
            <v>89187088</v>
          </cell>
        </row>
        <row r="1167">
          <cell r="A1167">
            <v>5111230103</v>
          </cell>
          <cell r="B1167" t="str">
            <v>TELEFONIA CELULAR</v>
          </cell>
          <cell r="C1167">
            <v>20712606</v>
          </cell>
          <cell r="D1167">
            <v>887825</v>
          </cell>
          <cell r="E1167">
            <v>0</v>
          </cell>
          <cell r="F1167">
            <v>21600431</v>
          </cell>
          <cell r="H1167">
            <v>51112001</v>
          </cell>
          <cell r="I1167" t="str">
            <v>Publicidad y propaganda</v>
          </cell>
          <cell r="J1167">
            <v>82187088</v>
          </cell>
          <cell r="K1167">
            <v>42583100</v>
          </cell>
          <cell r="L1167">
            <v>35583100</v>
          </cell>
          <cell r="M1167">
            <v>89187088</v>
          </cell>
        </row>
        <row r="1168">
          <cell r="A1168">
            <v>511125</v>
          </cell>
          <cell r="B1168" t="str">
            <v>Seguros generales</v>
          </cell>
          <cell r="C1168">
            <v>706126701</v>
          </cell>
          <cell r="D1168">
            <v>117631389</v>
          </cell>
          <cell r="E1168">
            <v>0</v>
          </cell>
          <cell r="F1168">
            <v>823758090</v>
          </cell>
          <cell r="H1168">
            <v>5111200101</v>
          </cell>
          <cell r="I1168" t="str">
            <v>PUBLICIDAD Y PROPAGANDA</v>
          </cell>
          <cell r="J1168">
            <v>82187088</v>
          </cell>
          <cell r="K1168">
            <v>42583100</v>
          </cell>
          <cell r="L1168">
            <v>35583100</v>
          </cell>
          <cell r="M1168">
            <v>89187088</v>
          </cell>
        </row>
        <row r="1169">
          <cell r="A1169">
            <v>51112501</v>
          </cell>
          <cell r="B1169" t="str">
            <v>Seguros generales</v>
          </cell>
          <cell r="C1169">
            <v>706126701</v>
          </cell>
          <cell r="D1169">
            <v>117631389</v>
          </cell>
          <cell r="E1169">
            <v>0</v>
          </cell>
          <cell r="F1169">
            <v>823758090</v>
          </cell>
          <cell r="H1169">
            <v>511121</v>
          </cell>
          <cell r="I1169" t="str">
            <v>Impresos, publicaciones, suscripci</v>
          </cell>
          <cell r="J1169">
            <v>91853958</v>
          </cell>
          <cell r="K1169">
            <v>15750871</v>
          </cell>
          <cell r="L1169">
            <v>11900000</v>
          </cell>
          <cell r="M1169">
            <v>95704829</v>
          </cell>
        </row>
        <row r="1170">
          <cell r="A1170">
            <v>5111250101</v>
          </cell>
          <cell r="B1170" t="str">
            <v>SEGURO RESPONSABILIDAD CIVIL</v>
          </cell>
          <cell r="C1170">
            <v>8656378</v>
          </cell>
          <cell r="D1170">
            <v>0</v>
          </cell>
          <cell r="E1170">
            <v>0</v>
          </cell>
          <cell r="F1170">
            <v>8656378</v>
          </cell>
          <cell r="H1170">
            <v>51112101</v>
          </cell>
          <cell r="I1170" t="str">
            <v>Impresos, publicaciones, suscripci</v>
          </cell>
          <cell r="J1170">
            <v>91853958</v>
          </cell>
          <cell r="K1170">
            <v>15750871</v>
          </cell>
          <cell r="L1170">
            <v>11900000</v>
          </cell>
          <cell r="M1170">
            <v>95704829</v>
          </cell>
        </row>
        <row r="1171">
          <cell r="A1171">
            <v>5111250102</v>
          </cell>
          <cell r="B1171" t="str">
            <v>SEGURO DE VEHICULOS</v>
          </cell>
          <cell r="C1171">
            <v>10248465</v>
          </cell>
          <cell r="D1171">
            <v>0</v>
          </cell>
          <cell r="E1171">
            <v>0</v>
          </cell>
          <cell r="F1171">
            <v>10248465</v>
          </cell>
          <cell r="H1171">
            <v>5111210101</v>
          </cell>
          <cell r="I1171" t="str">
            <v>IMPRESOS, PUBLICACIONES, SUSCRIPCIO</v>
          </cell>
          <cell r="J1171">
            <v>91853958</v>
          </cell>
          <cell r="K1171">
            <v>15750871</v>
          </cell>
          <cell r="L1171">
            <v>11900000</v>
          </cell>
          <cell r="M1171">
            <v>95704829</v>
          </cell>
        </row>
        <row r="1172">
          <cell r="A1172">
            <v>5111250103</v>
          </cell>
          <cell r="B1172" t="str">
            <v>SEGURO MULTIRIESGO</v>
          </cell>
          <cell r="C1172">
            <v>682832283</v>
          </cell>
          <cell r="D1172">
            <v>117631389</v>
          </cell>
          <cell r="E1172">
            <v>0</v>
          </cell>
          <cell r="F1172">
            <v>800463672</v>
          </cell>
          <cell r="H1172">
            <v>511122</v>
          </cell>
          <cell r="I1172" t="str">
            <v>Fotocopias</v>
          </cell>
          <cell r="J1172">
            <v>226639760</v>
          </cell>
          <cell r="K1172">
            <v>46420521</v>
          </cell>
          <cell r="L1172">
            <v>3007403</v>
          </cell>
          <cell r="M1172">
            <v>270052878</v>
          </cell>
        </row>
        <row r="1173">
          <cell r="A1173">
            <v>5111250104</v>
          </cell>
          <cell r="B1173" t="str">
            <v>SEGURO DE CUMPLIMIENTO</v>
          </cell>
          <cell r="C1173">
            <v>4389575</v>
          </cell>
          <cell r="D1173">
            <v>0</v>
          </cell>
          <cell r="E1173">
            <v>0</v>
          </cell>
          <cell r="F1173">
            <v>4389575</v>
          </cell>
          <cell r="H1173">
            <v>51112201</v>
          </cell>
          <cell r="I1173" t="str">
            <v>Fotocopias</v>
          </cell>
          <cell r="J1173">
            <v>226639760</v>
          </cell>
          <cell r="K1173">
            <v>46420521</v>
          </cell>
          <cell r="L1173">
            <v>3007403</v>
          </cell>
          <cell r="M1173">
            <v>270052878</v>
          </cell>
        </row>
        <row r="1174">
          <cell r="A1174">
            <v>511146</v>
          </cell>
          <cell r="B1174" t="str">
            <v>Combustibles y lubricantes</v>
          </cell>
          <cell r="C1174">
            <v>7980648</v>
          </cell>
          <cell r="D1174">
            <v>1449760</v>
          </cell>
          <cell r="E1174">
            <v>0</v>
          </cell>
          <cell r="F1174">
            <v>9430408</v>
          </cell>
          <cell r="H1174">
            <v>5111220101</v>
          </cell>
          <cell r="I1174" t="str">
            <v>FOTOCOPIAS</v>
          </cell>
          <cell r="J1174">
            <v>226639760</v>
          </cell>
          <cell r="K1174">
            <v>46420521</v>
          </cell>
          <cell r="L1174">
            <v>3007403</v>
          </cell>
          <cell r="M1174">
            <v>270052878</v>
          </cell>
        </row>
        <row r="1175">
          <cell r="A1175">
            <v>51114601</v>
          </cell>
          <cell r="B1175" t="str">
            <v>Combustibles y lubricantes</v>
          </cell>
          <cell r="C1175">
            <v>7980648</v>
          </cell>
          <cell r="D1175">
            <v>1449760</v>
          </cell>
          <cell r="E1175">
            <v>0</v>
          </cell>
          <cell r="F1175">
            <v>9430408</v>
          </cell>
          <cell r="H1175">
            <v>511123</v>
          </cell>
          <cell r="I1175" t="str">
            <v>Comunicaciones y transporte</v>
          </cell>
          <cell r="J1175">
            <v>120540264</v>
          </cell>
          <cell r="K1175">
            <v>18612372</v>
          </cell>
          <cell r="L1175">
            <v>7474500</v>
          </cell>
          <cell r="M1175">
            <v>131678136</v>
          </cell>
        </row>
        <row r="1176">
          <cell r="A1176">
            <v>5111460101</v>
          </cell>
          <cell r="B1176" t="str">
            <v>COMBUSTIBLES Y LUBRICANTES</v>
          </cell>
          <cell r="C1176">
            <v>7980648</v>
          </cell>
          <cell r="D1176">
            <v>1449760</v>
          </cell>
          <cell r="E1176">
            <v>0</v>
          </cell>
          <cell r="F1176">
            <v>9430408</v>
          </cell>
          <cell r="H1176">
            <v>51112301</v>
          </cell>
          <cell r="I1176" t="str">
            <v>Comunicaciones y transporte</v>
          </cell>
          <cell r="J1176">
            <v>120540264</v>
          </cell>
          <cell r="K1176">
            <v>18612372</v>
          </cell>
          <cell r="L1176">
            <v>7474500</v>
          </cell>
          <cell r="M1176">
            <v>131678136</v>
          </cell>
        </row>
        <row r="1177">
          <cell r="A1177">
            <v>511149</v>
          </cell>
          <cell r="B1177" t="str">
            <v>Servicios de aseo, cafetería, rest</v>
          </cell>
          <cell r="C1177">
            <v>274893058</v>
          </cell>
          <cell r="D1177">
            <v>86504779</v>
          </cell>
          <cell r="E1177">
            <v>40380407</v>
          </cell>
          <cell r="F1177">
            <v>321017430</v>
          </cell>
          <cell r="H1177">
            <v>5111230101</v>
          </cell>
          <cell r="I1177" t="str">
            <v>TRANSPORTE DE PERSONAS</v>
          </cell>
          <cell r="J1177">
            <v>99300</v>
          </cell>
          <cell r="K1177">
            <v>0</v>
          </cell>
          <cell r="L1177">
            <v>0</v>
          </cell>
          <cell r="M1177">
            <v>99300</v>
          </cell>
        </row>
        <row r="1178">
          <cell r="A1178">
            <v>51114901</v>
          </cell>
          <cell r="B1178" t="str">
            <v>Servicios de aseo, cafetería, rest</v>
          </cell>
          <cell r="C1178">
            <v>274893058</v>
          </cell>
          <cell r="D1178">
            <v>86504779</v>
          </cell>
          <cell r="E1178">
            <v>40380407</v>
          </cell>
          <cell r="F1178">
            <v>321017430</v>
          </cell>
          <cell r="H1178">
            <v>5111230102</v>
          </cell>
          <cell r="I1178" t="str">
            <v>FLETES Y TRANSPORTE</v>
          </cell>
          <cell r="J1178">
            <v>85604094</v>
          </cell>
          <cell r="K1178">
            <v>15938690</v>
          </cell>
          <cell r="L1178">
            <v>7474500</v>
          </cell>
          <cell r="M1178">
            <v>94068284</v>
          </cell>
        </row>
        <row r="1179">
          <cell r="A1179">
            <v>5111490101</v>
          </cell>
          <cell r="B1179" t="str">
            <v>SERVICIOS DE ASEO</v>
          </cell>
          <cell r="C1179">
            <v>274893058</v>
          </cell>
          <cell r="D1179">
            <v>86504779</v>
          </cell>
          <cell r="E1179">
            <v>40380407</v>
          </cell>
          <cell r="F1179">
            <v>321017430</v>
          </cell>
          <cell r="H1179">
            <v>5111230103</v>
          </cell>
          <cell r="I1179" t="str">
            <v>TELEFONIA CELULAR</v>
          </cell>
          <cell r="J1179">
            <v>34836870</v>
          </cell>
          <cell r="K1179">
            <v>2673682</v>
          </cell>
          <cell r="L1179">
            <v>0</v>
          </cell>
          <cell r="M1179">
            <v>37510552</v>
          </cell>
        </row>
        <row r="1180">
          <cell r="A1180">
            <v>511164</v>
          </cell>
          <cell r="B1180" t="str">
            <v>Gastos legales</v>
          </cell>
          <cell r="C1180">
            <v>628055</v>
          </cell>
          <cell r="D1180">
            <v>0</v>
          </cell>
          <cell r="E1180">
            <v>0</v>
          </cell>
          <cell r="F1180">
            <v>628055</v>
          </cell>
          <cell r="H1180">
            <v>511125</v>
          </cell>
          <cell r="I1180" t="str">
            <v>Seguros generales</v>
          </cell>
          <cell r="J1180">
            <v>212973321</v>
          </cell>
          <cell r="K1180">
            <v>20800799</v>
          </cell>
          <cell r="L1180">
            <v>0</v>
          </cell>
          <cell r="M1180">
            <v>233774120</v>
          </cell>
        </row>
        <row r="1181">
          <cell r="A1181">
            <v>51116401</v>
          </cell>
          <cell r="B1181" t="str">
            <v>Gastos legales</v>
          </cell>
          <cell r="C1181">
            <v>628055</v>
          </cell>
          <cell r="D1181">
            <v>0</v>
          </cell>
          <cell r="E1181">
            <v>0</v>
          </cell>
          <cell r="F1181">
            <v>628055</v>
          </cell>
          <cell r="H1181">
            <v>51112501</v>
          </cell>
          <cell r="I1181" t="str">
            <v>Seguros generales</v>
          </cell>
          <cell r="J1181">
            <v>212973321</v>
          </cell>
          <cell r="K1181">
            <v>20800799</v>
          </cell>
          <cell r="L1181">
            <v>0</v>
          </cell>
          <cell r="M1181">
            <v>233774120</v>
          </cell>
        </row>
        <row r="1182">
          <cell r="A1182">
            <v>5111640101</v>
          </cell>
          <cell r="B1182" t="str">
            <v>LEGALES, NOTARIALES Y REGISTRO</v>
          </cell>
          <cell r="C1182">
            <v>628055</v>
          </cell>
          <cell r="D1182">
            <v>0</v>
          </cell>
          <cell r="E1182">
            <v>0</v>
          </cell>
          <cell r="F1182">
            <v>628055</v>
          </cell>
          <cell r="H1182">
            <v>5111250101</v>
          </cell>
          <cell r="I1182" t="str">
            <v>SEGURO RESPONSABILIDAD CIVIL</v>
          </cell>
          <cell r="J1182">
            <v>9401783</v>
          </cell>
          <cell r="K1182">
            <v>0</v>
          </cell>
          <cell r="L1182">
            <v>0</v>
          </cell>
          <cell r="M1182">
            <v>9401783</v>
          </cell>
        </row>
        <row r="1183">
          <cell r="A1183">
            <v>511165</v>
          </cell>
          <cell r="B1183" t="str">
            <v>Licencias de software</v>
          </cell>
          <cell r="C1183">
            <v>62869166</v>
          </cell>
          <cell r="D1183">
            <v>22959140</v>
          </cell>
          <cell r="E1183">
            <v>0</v>
          </cell>
          <cell r="F1183">
            <v>85828306</v>
          </cell>
          <cell r="H1183">
            <v>5111250102</v>
          </cell>
          <cell r="I1183" t="str">
            <v>SEGURO DE VEHICULOS</v>
          </cell>
          <cell r="J1183">
            <v>1640750</v>
          </cell>
          <cell r="K1183">
            <v>0</v>
          </cell>
          <cell r="L1183">
            <v>0</v>
          </cell>
          <cell r="M1183">
            <v>1640750</v>
          </cell>
        </row>
        <row r="1184">
          <cell r="A1184">
            <v>51116501</v>
          </cell>
          <cell r="B1184" t="str">
            <v>Licencias de software</v>
          </cell>
          <cell r="C1184">
            <v>62869166</v>
          </cell>
          <cell r="D1184">
            <v>22959140</v>
          </cell>
          <cell r="E1184">
            <v>0</v>
          </cell>
          <cell r="F1184">
            <v>85828306</v>
          </cell>
          <cell r="H1184">
            <v>5111250103</v>
          </cell>
          <cell r="I1184" t="str">
            <v>SEGURO MULTIRIESGO</v>
          </cell>
          <cell r="J1184">
            <v>201710638</v>
          </cell>
          <cell r="K1184">
            <v>20800799</v>
          </cell>
          <cell r="L1184">
            <v>0</v>
          </cell>
          <cell r="M1184">
            <v>222511437</v>
          </cell>
        </row>
        <row r="1185">
          <cell r="A1185">
            <v>5111650101</v>
          </cell>
          <cell r="B1185" t="str">
            <v>LICENCIAS DE SOFTWARE</v>
          </cell>
          <cell r="C1185">
            <v>62869166</v>
          </cell>
          <cell r="D1185">
            <v>22959140</v>
          </cell>
          <cell r="E1185">
            <v>0</v>
          </cell>
          <cell r="F1185">
            <v>85828306</v>
          </cell>
          <cell r="H1185">
            <v>5111250104</v>
          </cell>
          <cell r="I1185" t="str">
            <v>SEGURO DE CUMPLIMIENTO</v>
          </cell>
          <cell r="J1185">
            <v>220150</v>
          </cell>
          <cell r="K1185">
            <v>0</v>
          </cell>
          <cell r="L1185">
            <v>0</v>
          </cell>
          <cell r="M1185">
            <v>220150</v>
          </cell>
        </row>
        <row r="1186">
          <cell r="A1186">
            <v>511178</v>
          </cell>
          <cell r="B1186" t="str">
            <v>Comisiones</v>
          </cell>
          <cell r="C1186">
            <v>49581</v>
          </cell>
          <cell r="D1186">
            <v>27545</v>
          </cell>
          <cell r="E1186">
            <v>0</v>
          </cell>
          <cell r="F1186">
            <v>77126</v>
          </cell>
          <cell r="H1186">
            <v>511146</v>
          </cell>
          <cell r="I1186" t="str">
            <v>Combustibles y lubricantes</v>
          </cell>
          <cell r="J1186">
            <v>21907980</v>
          </cell>
          <cell r="K1186">
            <v>3693146</v>
          </cell>
          <cell r="L1186">
            <v>0</v>
          </cell>
          <cell r="M1186">
            <v>25601126</v>
          </cell>
        </row>
        <row r="1187">
          <cell r="A1187">
            <v>51117801</v>
          </cell>
          <cell r="B1187" t="str">
            <v>Comisiones</v>
          </cell>
          <cell r="C1187">
            <v>49581</v>
          </cell>
          <cell r="D1187">
            <v>27545</v>
          </cell>
          <cell r="E1187">
            <v>0</v>
          </cell>
          <cell r="F1187">
            <v>77126</v>
          </cell>
          <cell r="H1187">
            <v>51114601</v>
          </cell>
          <cell r="I1187" t="str">
            <v>Combustibles y lubricantes</v>
          </cell>
          <cell r="J1187">
            <v>21907980</v>
          </cell>
          <cell r="K1187">
            <v>3693146</v>
          </cell>
          <cell r="L1187">
            <v>0</v>
          </cell>
          <cell r="M1187">
            <v>25601126</v>
          </cell>
        </row>
        <row r="1188">
          <cell r="A1188">
            <v>5111780101</v>
          </cell>
          <cell r="B1188" t="str">
            <v>COMISIONES</v>
          </cell>
          <cell r="C1188">
            <v>49581</v>
          </cell>
          <cell r="D1188">
            <v>27545</v>
          </cell>
          <cell r="E1188">
            <v>0</v>
          </cell>
          <cell r="F1188">
            <v>77126</v>
          </cell>
          <cell r="H1188">
            <v>5111460101</v>
          </cell>
          <cell r="I1188" t="str">
            <v>COMBUSTIBLES Y LUBRICANTES</v>
          </cell>
          <cell r="J1188">
            <v>21907980</v>
          </cell>
          <cell r="K1188">
            <v>3693146</v>
          </cell>
          <cell r="L1188">
            <v>0</v>
          </cell>
          <cell r="M1188">
            <v>25601126</v>
          </cell>
        </row>
        <row r="1189">
          <cell r="A1189">
            <v>511179</v>
          </cell>
          <cell r="B1189" t="str">
            <v>Honorarios</v>
          </cell>
          <cell r="C1189">
            <v>6335402291</v>
          </cell>
          <cell r="D1189">
            <v>1912078521</v>
          </cell>
          <cell r="E1189">
            <v>166562892</v>
          </cell>
          <cell r="F1189">
            <v>8080917920</v>
          </cell>
          <cell r="H1189">
            <v>511149</v>
          </cell>
          <cell r="I1189" t="str">
            <v>Servicios de aseo, cafetería, rest</v>
          </cell>
          <cell r="J1189">
            <v>330191375</v>
          </cell>
          <cell r="K1189">
            <v>68053717</v>
          </cell>
          <cell r="L1189">
            <v>0</v>
          </cell>
          <cell r="M1189">
            <v>398245092</v>
          </cell>
        </row>
        <row r="1190">
          <cell r="A1190">
            <v>51117901</v>
          </cell>
          <cell r="B1190" t="str">
            <v>Honorarios</v>
          </cell>
          <cell r="C1190">
            <v>6335402291</v>
          </cell>
          <cell r="D1190">
            <v>1912078521</v>
          </cell>
          <cell r="E1190">
            <v>166562892</v>
          </cell>
          <cell r="F1190">
            <v>8080917920</v>
          </cell>
          <cell r="H1190">
            <v>51114901</v>
          </cell>
          <cell r="I1190" t="str">
            <v>Servicios de aseo, cafetería, rest</v>
          </cell>
          <cell r="J1190">
            <v>330191375</v>
          </cell>
          <cell r="K1190">
            <v>68053717</v>
          </cell>
          <cell r="L1190">
            <v>0</v>
          </cell>
          <cell r="M1190">
            <v>398245092</v>
          </cell>
        </row>
        <row r="1191">
          <cell r="A1191">
            <v>5111790101</v>
          </cell>
          <cell r="B1191" t="str">
            <v>HONORARIOS POR PRESTACION DE SERVIC</v>
          </cell>
          <cell r="C1191">
            <v>2483724589</v>
          </cell>
          <cell r="D1191">
            <v>530680381</v>
          </cell>
          <cell r="E1191">
            <v>54247236</v>
          </cell>
          <cell r="F1191">
            <v>2960157734</v>
          </cell>
          <cell r="H1191">
            <v>5111490101</v>
          </cell>
          <cell r="I1191" t="str">
            <v>SERVICIOS DE ASEO</v>
          </cell>
          <cell r="J1191">
            <v>330191375</v>
          </cell>
          <cell r="K1191">
            <v>68053717</v>
          </cell>
          <cell r="L1191">
            <v>0</v>
          </cell>
          <cell r="M1191">
            <v>398245092</v>
          </cell>
        </row>
        <row r="1192">
          <cell r="A1192">
            <v>5111790102</v>
          </cell>
          <cell r="B1192" t="str">
            <v>HONORARIOS A PERSONAS JURIDICAS</v>
          </cell>
          <cell r="C1192">
            <v>3851677702</v>
          </cell>
          <cell r="D1192">
            <v>1381398140</v>
          </cell>
          <cell r="E1192">
            <v>112315656</v>
          </cell>
          <cell r="F1192">
            <v>5120760186</v>
          </cell>
          <cell r="H1192">
            <v>511155</v>
          </cell>
          <cell r="I1192" t="str">
            <v>Elementos de aseo, lavandería y ca</v>
          </cell>
          <cell r="J1192">
            <v>64494930</v>
          </cell>
          <cell r="K1192">
            <v>0</v>
          </cell>
          <cell r="L1192">
            <v>0</v>
          </cell>
          <cell r="M1192">
            <v>64494930</v>
          </cell>
        </row>
        <row r="1193">
          <cell r="A1193">
            <v>511180</v>
          </cell>
          <cell r="B1193" t="str">
            <v>Servicios</v>
          </cell>
          <cell r="C1193">
            <v>6770685652</v>
          </cell>
          <cell r="D1193">
            <v>2843617706</v>
          </cell>
          <cell r="E1193">
            <v>828445214</v>
          </cell>
          <cell r="F1193">
            <v>8785858144</v>
          </cell>
          <cell r="H1193">
            <v>51115501</v>
          </cell>
          <cell r="I1193" t="str">
            <v>Elementos de aseo, lavandería y ca</v>
          </cell>
          <cell r="J1193">
            <v>64494930</v>
          </cell>
          <cell r="K1193">
            <v>0</v>
          </cell>
          <cell r="L1193">
            <v>0</v>
          </cell>
          <cell r="M1193">
            <v>64494930</v>
          </cell>
        </row>
        <row r="1194">
          <cell r="A1194">
            <v>51118001</v>
          </cell>
          <cell r="B1194" t="str">
            <v>Servicios</v>
          </cell>
          <cell r="C1194">
            <v>6770685652</v>
          </cell>
          <cell r="D1194">
            <v>2843617706</v>
          </cell>
          <cell r="E1194">
            <v>828445214</v>
          </cell>
          <cell r="F1194">
            <v>8785858144</v>
          </cell>
          <cell r="H1194">
            <v>5111550101</v>
          </cell>
          <cell r="I1194" t="str">
            <v>ELEMENTOS DE ASEO</v>
          </cell>
          <cell r="J1194">
            <v>47392278</v>
          </cell>
          <cell r="K1194">
            <v>0</v>
          </cell>
          <cell r="L1194">
            <v>0</v>
          </cell>
          <cell r="M1194">
            <v>47392278</v>
          </cell>
        </row>
        <row r="1195">
          <cell r="A1195">
            <v>5111800101</v>
          </cell>
          <cell r="B1195" t="str">
            <v>HONORARIOS SERVICIOS DE APOYO</v>
          </cell>
          <cell r="C1195">
            <v>1294891649</v>
          </cell>
          <cell r="D1195">
            <v>929943407</v>
          </cell>
          <cell r="E1195">
            <v>750163733</v>
          </cell>
          <cell r="F1195">
            <v>1474671323</v>
          </cell>
          <cell r="H1195">
            <v>5111550103</v>
          </cell>
          <cell r="I1195" t="str">
            <v>ELEMENTOS DE RESTAURANTE Y CAFETERI</v>
          </cell>
          <cell r="J1195">
            <v>17102652</v>
          </cell>
          <cell r="K1195">
            <v>0</v>
          </cell>
          <cell r="L1195">
            <v>0</v>
          </cell>
          <cell r="M1195">
            <v>17102652</v>
          </cell>
        </row>
        <row r="1196">
          <cell r="A1196">
            <v>5111800102</v>
          </cell>
          <cell r="B1196" t="str">
            <v>SERV. PRESTADOS POR EMPRESAS TEMPOR</v>
          </cell>
          <cell r="C1196">
            <v>4881482385</v>
          </cell>
          <cell r="D1196">
            <v>1335985080</v>
          </cell>
          <cell r="E1196">
            <v>65390196</v>
          </cell>
          <cell r="F1196">
            <v>6152077269</v>
          </cell>
          <cell r="H1196">
            <v>511164</v>
          </cell>
          <cell r="I1196" t="str">
            <v>Gastos legales</v>
          </cell>
          <cell r="J1196">
            <v>2207742</v>
          </cell>
          <cell r="K1196">
            <v>231611</v>
          </cell>
          <cell r="L1196">
            <v>44350</v>
          </cell>
          <cell r="M1196">
            <v>2395003</v>
          </cell>
        </row>
        <row r="1197">
          <cell r="A1197">
            <v>5111800103</v>
          </cell>
          <cell r="B1197" t="str">
            <v>SERVICIOS DE TV</v>
          </cell>
          <cell r="C1197">
            <v>78319251</v>
          </cell>
          <cell r="D1197">
            <v>6995680</v>
          </cell>
          <cell r="E1197">
            <v>0</v>
          </cell>
          <cell r="F1197">
            <v>85314931</v>
          </cell>
          <cell r="H1197">
            <v>51116401</v>
          </cell>
          <cell r="I1197" t="str">
            <v>Gastos legales</v>
          </cell>
          <cell r="J1197">
            <v>2207742</v>
          </cell>
          <cell r="K1197">
            <v>231611</v>
          </cell>
          <cell r="L1197">
            <v>44350</v>
          </cell>
          <cell r="M1197">
            <v>2395003</v>
          </cell>
        </row>
        <row r="1198">
          <cell r="A1198">
            <v>5111800104</v>
          </cell>
          <cell r="B1198" t="str">
            <v>SERVICIOS GENERALES</v>
          </cell>
          <cell r="C1198">
            <v>515992367</v>
          </cell>
          <cell r="D1198">
            <v>570693539</v>
          </cell>
          <cell r="E1198">
            <v>12891285</v>
          </cell>
          <cell r="F1198">
            <v>1073794621</v>
          </cell>
          <cell r="H1198">
            <v>5111640101</v>
          </cell>
          <cell r="I1198" t="str">
            <v>LEGALES, NOTARIALES Y REGISTRO</v>
          </cell>
          <cell r="J1198">
            <v>2207742</v>
          </cell>
          <cell r="K1198">
            <v>231611</v>
          </cell>
          <cell r="L1198">
            <v>44350</v>
          </cell>
          <cell r="M1198">
            <v>2395003</v>
          </cell>
        </row>
        <row r="1199">
          <cell r="A1199">
            <v>511190</v>
          </cell>
          <cell r="B1199" t="str">
            <v>Otros gastos generales</v>
          </cell>
          <cell r="C1199">
            <v>25104621</v>
          </cell>
          <cell r="D1199">
            <v>0</v>
          </cell>
          <cell r="E1199">
            <v>0</v>
          </cell>
          <cell r="F1199">
            <v>25104621</v>
          </cell>
          <cell r="H1199">
            <v>511165</v>
          </cell>
          <cell r="I1199" t="str">
            <v>Licencias de software</v>
          </cell>
          <cell r="J1199">
            <v>123214242</v>
          </cell>
          <cell r="K1199">
            <v>333200</v>
          </cell>
          <cell r="L1199">
            <v>333200</v>
          </cell>
          <cell r="M1199">
            <v>123214242</v>
          </cell>
        </row>
        <row r="1200">
          <cell r="A1200">
            <v>51119001</v>
          </cell>
          <cell r="B1200" t="str">
            <v>Otros gastos generales</v>
          </cell>
          <cell r="C1200">
            <v>25104621</v>
          </cell>
          <cell r="D1200">
            <v>0</v>
          </cell>
          <cell r="E1200">
            <v>0</v>
          </cell>
          <cell r="F1200">
            <v>25104621</v>
          </cell>
          <cell r="H1200">
            <v>51116501</v>
          </cell>
          <cell r="I1200" t="str">
            <v>Licencias de software</v>
          </cell>
          <cell r="J1200">
            <v>123214242</v>
          </cell>
          <cell r="K1200">
            <v>333200</v>
          </cell>
          <cell r="L1200">
            <v>333200</v>
          </cell>
          <cell r="M1200">
            <v>123214242</v>
          </cell>
        </row>
        <row r="1201">
          <cell r="A1201">
            <v>5111900101</v>
          </cell>
          <cell r="B1201" t="str">
            <v>CUOTAS SOSTENIMIENTO Y ASOCIACION</v>
          </cell>
          <cell r="C1201">
            <v>25104621</v>
          </cell>
          <cell r="D1201">
            <v>0</v>
          </cell>
          <cell r="E1201">
            <v>0</v>
          </cell>
          <cell r="F1201">
            <v>25104621</v>
          </cell>
          <cell r="H1201">
            <v>5111650101</v>
          </cell>
          <cell r="I1201" t="str">
            <v>LICENCIAS DE SOFTWARE</v>
          </cell>
          <cell r="J1201">
            <v>123214242</v>
          </cell>
          <cell r="K1201">
            <v>333200</v>
          </cell>
          <cell r="L1201">
            <v>333200</v>
          </cell>
          <cell r="M1201">
            <v>123214242</v>
          </cell>
        </row>
        <row r="1202">
          <cell r="A1202">
            <v>5120</v>
          </cell>
          <cell r="B1202" t="str">
            <v>IMPUESTOS, CONTRIBUCIONES Y TASAS</v>
          </cell>
          <cell r="C1202">
            <v>25216633</v>
          </cell>
          <cell r="D1202">
            <v>45878330</v>
          </cell>
          <cell r="E1202">
            <v>26211678</v>
          </cell>
          <cell r="F1202">
            <v>44883285</v>
          </cell>
          <cell r="H1202">
            <v>511178</v>
          </cell>
          <cell r="I1202" t="str">
            <v>Comisiones</v>
          </cell>
          <cell r="J1202">
            <v>93200</v>
          </cell>
          <cell r="K1202">
            <v>5509</v>
          </cell>
          <cell r="L1202">
            <v>0</v>
          </cell>
          <cell r="M1202">
            <v>98709</v>
          </cell>
        </row>
        <row r="1203">
          <cell r="A1203">
            <v>512001</v>
          </cell>
          <cell r="B1203" t="str">
            <v>Impuesto predial unificado</v>
          </cell>
          <cell r="C1203">
            <v>51239150</v>
          </cell>
          <cell r="D1203">
            <v>0</v>
          </cell>
          <cell r="E1203">
            <v>26211678</v>
          </cell>
          <cell r="F1203">
            <v>25027472</v>
          </cell>
          <cell r="H1203">
            <v>51117801</v>
          </cell>
          <cell r="I1203" t="str">
            <v>Comisiones</v>
          </cell>
          <cell r="J1203">
            <v>93200</v>
          </cell>
          <cell r="K1203">
            <v>5509</v>
          </cell>
          <cell r="L1203">
            <v>0</v>
          </cell>
          <cell r="M1203">
            <v>98709</v>
          </cell>
        </row>
        <row r="1204">
          <cell r="A1204">
            <v>51200101</v>
          </cell>
          <cell r="B1204" t="str">
            <v>Impuesto predial unificado</v>
          </cell>
          <cell r="C1204">
            <v>51239150</v>
          </cell>
          <cell r="D1204">
            <v>0</v>
          </cell>
          <cell r="E1204">
            <v>26211678</v>
          </cell>
          <cell r="F1204">
            <v>25027472</v>
          </cell>
          <cell r="H1204">
            <v>5111780101</v>
          </cell>
          <cell r="I1204" t="str">
            <v>COMISIONES</v>
          </cell>
          <cell r="J1204">
            <v>93200</v>
          </cell>
          <cell r="K1204">
            <v>5509</v>
          </cell>
          <cell r="L1204">
            <v>0</v>
          </cell>
          <cell r="M1204">
            <v>98709</v>
          </cell>
        </row>
        <row r="1205">
          <cell r="A1205">
            <v>5120010101</v>
          </cell>
          <cell r="B1205" t="str">
            <v>IMPUESTO PREDIAL UNIFICADO</v>
          </cell>
          <cell r="C1205">
            <v>51239150</v>
          </cell>
          <cell r="D1205">
            <v>0</v>
          </cell>
          <cell r="E1205">
            <v>26211678</v>
          </cell>
          <cell r="F1205">
            <v>25027472</v>
          </cell>
          <cell r="H1205">
            <v>511179</v>
          </cell>
          <cell r="I1205" t="str">
            <v>Honorarios</v>
          </cell>
          <cell r="J1205">
            <v>5742011269</v>
          </cell>
          <cell r="K1205">
            <v>2068841722</v>
          </cell>
          <cell r="L1205">
            <v>210383915</v>
          </cell>
          <cell r="M1205">
            <v>7600469076</v>
          </cell>
        </row>
        <row r="1206">
          <cell r="A1206">
            <v>512002</v>
          </cell>
          <cell r="B1206" t="str">
            <v>Cuota de fiscalización y auditaje</v>
          </cell>
          <cell r="C1206">
            <v>-323999</v>
          </cell>
          <cell r="D1206">
            <v>501235</v>
          </cell>
          <cell r="E1206">
            <v>0</v>
          </cell>
          <cell r="F1206">
            <v>177236</v>
          </cell>
          <cell r="H1206">
            <v>51117901</v>
          </cell>
          <cell r="I1206" t="str">
            <v>Honorarios</v>
          </cell>
          <cell r="J1206">
            <v>5742011269</v>
          </cell>
          <cell r="K1206">
            <v>2068841722</v>
          </cell>
          <cell r="L1206">
            <v>210383915</v>
          </cell>
          <cell r="M1206">
            <v>7600469076</v>
          </cell>
        </row>
        <row r="1207">
          <cell r="A1207">
            <v>51200201</v>
          </cell>
          <cell r="B1207" t="str">
            <v>Cuota de fiscalización y auditaje</v>
          </cell>
          <cell r="C1207">
            <v>-323999</v>
          </cell>
          <cell r="D1207">
            <v>501235</v>
          </cell>
          <cell r="E1207">
            <v>0</v>
          </cell>
          <cell r="F1207">
            <v>177236</v>
          </cell>
          <cell r="H1207">
            <v>5111790101</v>
          </cell>
          <cell r="I1207" t="str">
            <v>HONORARIOS POR PRESTACION DE SERVIC</v>
          </cell>
          <cell r="J1207">
            <v>1677235503</v>
          </cell>
          <cell r="K1207">
            <v>241289288</v>
          </cell>
          <cell r="L1207">
            <v>11728766</v>
          </cell>
          <cell r="M1207">
            <v>1906796025</v>
          </cell>
        </row>
        <row r="1208">
          <cell r="A1208">
            <v>5120020101</v>
          </cell>
          <cell r="B1208" t="str">
            <v>CONTRALORIA GENERAL MEDELLIN</v>
          </cell>
          <cell r="C1208">
            <v>-323999</v>
          </cell>
          <cell r="D1208">
            <v>501235</v>
          </cell>
          <cell r="E1208">
            <v>0</v>
          </cell>
          <cell r="F1208">
            <v>177236</v>
          </cell>
          <cell r="H1208">
            <v>5111790102</v>
          </cell>
          <cell r="I1208" t="str">
            <v>HONORARIOS A PERSONAS JURIDICAS</v>
          </cell>
          <cell r="J1208">
            <v>4064775766</v>
          </cell>
          <cell r="K1208">
            <v>1827552434</v>
          </cell>
          <cell r="L1208">
            <v>198655149</v>
          </cell>
          <cell r="M1208">
            <v>5693673051</v>
          </cell>
        </row>
        <row r="1209">
          <cell r="A1209">
            <v>512011</v>
          </cell>
          <cell r="B1209" t="str">
            <v>Impuesto sobre vehículos automotor</v>
          </cell>
          <cell r="C1209">
            <v>0</v>
          </cell>
          <cell r="D1209">
            <v>421750</v>
          </cell>
          <cell r="E1209">
            <v>0</v>
          </cell>
          <cell r="F1209">
            <v>421750</v>
          </cell>
          <cell r="H1209">
            <v>511180</v>
          </cell>
          <cell r="I1209" t="str">
            <v>Servicios</v>
          </cell>
          <cell r="J1209">
            <v>6277317868</v>
          </cell>
          <cell r="K1209">
            <v>1337849639</v>
          </cell>
          <cell r="L1209">
            <v>523363152</v>
          </cell>
          <cell r="M1209">
            <v>7091804355</v>
          </cell>
        </row>
        <row r="1210">
          <cell r="A1210">
            <v>51201101</v>
          </cell>
          <cell r="B1210" t="str">
            <v>Impuesto sobre vehículos automotor</v>
          </cell>
          <cell r="C1210">
            <v>0</v>
          </cell>
          <cell r="D1210">
            <v>421750</v>
          </cell>
          <cell r="E1210">
            <v>0</v>
          </cell>
          <cell r="F1210">
            <v>421750</v>
          </cell>
          <cell r="H1210">
            <v>51118001</v>
          </cell>
          <cell r="I1210" t="str">
            <v>Servicios</v>
          </cell>
          <cell r="J1210">
            <v>6277317868</v>
          </cell>
          <cell r="K1210">
            <v>1337849639</v>
          </cell>
          <cell r="L1210">
            <v>523363152</v>
          </cell>
          <cell r="M1210">
            <v>7091804355</v>
          </cell>
        </row>
        <row r="1211">
          <cell r="A1211">
            <v>5120110101</v>
          </cell>
          <cell r="B1211" t="str">
            <v>IMPUESTO DE VEHICULOS</v>
          </cell>
          <cell r="C1211">
            <v>0</v>
          </cell>
          <cell r="D1211">
            <v>421750</v>
          </cell>
          <cell r="E1211">
            <v>0</v>
          </cell>
          <cell r="F1211">
            <v>421750</v>
          </cell>
          <cell r="H1211">
            <v>5111800101</v>
          </cell>
          <cell r="I1211" t="str">
            <v>HONORARIOS SERVICIOS DE APOYO</v>
          </cell>
          <cell r="J1211">
            <v>1394122254</v>
          </cell>
          <cell r="K1211">
            <v>263730074</v>
          </cell>
          <cell r="L1211">
            <v>105319747</v>
          </cell>
          <cell r="M1211">
            <v>1552532581</v>
          </cell>
        </row>
        <row r="1212">
          <cell r="A1212">
            <v>512024</v>
          </cell>
          <cell r="B1212" t="str">
            <v>Gravamen a los movimientos financi</v>
          </cell>
          <cell r="C1212">
            <v>-25887679</v>
          </cell>
          <cell r="D1212">
            <v>44766184</v>
          </cell>
          <cell r="E1212">
            <v>0</v>
          </cell>
          <cell r="F1212">
            <v>18878505</v>
          </cell>
          <cell r="H1212">
            <v>5111800102</v>
          </cell>
          <cell r="I1212" t="str">
            <v>SERV. PRESTADOS POR EMPRESAS TEMPOR</v>
          </cell>
          <cell r="J1212">
            <v>4462148849</v>
          </cell>
          <cell r="K1212">
            <v>716943464</v>
          </cell>
          <cell r="L1212">
            <v>241224462</v>
          </cell>
          <cell r="M1212">
            <v>4937867851</v>
          </cell>
        </row>
        <row r="1213">
          <cell r="A1213">
            <v>51202401</v>
          </cell>
          <cell r="B1213" t="str">
            <v>Gravamen a los movimientos financi</v>
          </cell>
          <cell r="C1213">
            <v>-25887679</v>
          </cell>
          <cell r="D1213">
            <v>44766184</v>
          </cell>
          <cell r="E1213">
            <v>0</v>
          </cell>
          <cell r="F1213">
            <v>18878505</v>
          </cell>
          <cell r="H1213">
            <v>5111800103</v>
          </cell>
          <cell r="I1213" t="str">
            <v>SERVICIOS DE TV</v>
          </cell>
          <cell r="J1213">
            <v>80980846</v>
          </cell>
          <cell r="K1213">
            <v>6984000</v>
          </cell>
          <cell r="L1213">
            <v>0</v>
          </cell>
          <cell r="M1213">
            <v>87964846</v>
          </cell>
        </row>
        <row r="1214">
          <cell r="A1214">
            <v>5120240101</v>
          </cell>
          <cell r="B1214" t="str">
            <v>GRAVAMEN 4 X 1000</v>
          </cell>
          <cell r="C1214">
            <v>-25887679</v>
          </cell>
          <cell r="D1214">
            <v>44766184</v>
          </cell>
          <cell r="E1214">
            <v>0</v>
          </cell>
          <cell r="F1214">
            <v>18878505</v>
          </cell>
          <cell r="H1214">
            <v>5111800104</v>
          </cell>
          <cell r="I1214" t="str">
            <v>SERVICIOS GENERALES</v>
          </cell>
          <cell r="J1214">
            <v>340065919</v>
          </cell>
          <cell r="K1214">
            <v>350192101</v>
          </cell>
          <cell r="L1214">
            <v>176818943</v>
          </cell>
          <cell r="M1214">
            <v>513439077</v>
          </cell>
        </row>
        <row r="1215">
          <cell r="A1215">
            <v>512090</v>
          </cell>
          <cell r="B1215" t="str">
            <v>Otros impuestos, contribuciones y</v>
          </cell>
          <cell r="C1215">
            <v>189161</v>
          </cell>
          <cell r="D1215">
            <v>189161</v>
          </cell>
          <cell r="E1215">
            <v>0</v>
          </cell>
          <cell r="F1215">
            <v>378322</v>
          </cell>
          <cell r="H1215">
            <v>511190</v>
          </cell>
          <cell r="I1215" t="str">
            <v>Otros gastos generales</v>
          </cell>
          <cell r="J1215">
            <v>21842408</v>
          </cell>
          <cell r="K1215">
            <v>5225300</v>
          </cell>
          <cell r="L1215">
            <v>4902800</v>
          </cell>
          <cell r="M1215">
            <v>22164908</v>
          </cell>
        </row>
        <row r="1216">
          <cell r="A1216">
            <v>51209001</v>
          </cell>
          <cell r="B1216" t="str">
            <v>Otros impuestos, contribuciones y</v>
          </cell>
          <cell r="C1216">
            <v>189161</v>
          </cell>
          <cell r="D1216">
            <v>189161</v>
          </cell>
          <cell r="E1216">
            <v>0</v>
          </cell>
          <cell r="F1216">
            <v>378322</v>
          </cell>
          <cell r="H1216">
            <v>51119001</v>
          </cell>
          <cell r="I1216" t="str">
            <v>Otros gastos generales</v>
          </cell>
          <cell r="J1216">
            <v>21842408</v>
          </cell>
          <cell r="K1216">
            <v>5225300</v>
          </cell>
          <cell r="L1216">
            <v>4902800</v>
          </cell>
          <cell r="M1216">
            <v>22164908</v>
          </cell>
        </row>
        <row r="1217">
          <cell r="A1217">
            <v>5120900101</v>
          </cell>
          <cell r="B1217" t="str">
            <v>OTROS IMPUESTOS</v>
          </cell>
          <cell r="C1217">
            <v>189161</v>
          </cell>
          <cell r="D1217">
            <v>189161</v>
          </cell>
          <cell r="E1217">
            <v>0</v>
          </cell>
          <cell r="F1217">
            <v>378322</v>
          </cell>
          <cell r="H1217">
            <v>5111900101</v>
          </cell>
          <cell r="I1217" t="str">
            <v>CUOTAS SOSTENIMIENTO Y ASOCIACION</v>
          </cell>
          <cell r="J1217">
            <v>21342608</v>
          </cell>
          <cell r="K1217">
            <v>0</v>
          </cell>
          <cell r="L1217">
            <v>0</v>
          </cell>
          <cell r="M1217">
            <v>21342608</v>
          </cell>
        </row>
        <row r="1218">
          <cell r="A1218">
            <v>53</v>
          </cell>
          <cell r="B1218" t="str">
            <v>DETERIORO, DEPRECIACIONES, AMORTIZ</v>
          </cell>
          <cell r="C1218">
            <v>5574782057</v>
          </cell>
          <cell r="D1218">
            <v>13812318193</v>
          </cell>
          <cell r="E1218">
            <v>12996239541</v>
          </cell>
          <cell r="F1218">
            <v>6390860709</v>
          </cell>
          <cell r="H1218">
            <v>5111900102</v>
          </cell>
          <cell r="I1218" t="str">
            <v>HOMENAJES Y ATENCIONES</v>
          </cell>
          <cell r="J1218">
            <v>499800</v>
          </cell>
          <cell r="K1218">
            <v>5225300</v>
          </cell>
          <cell r="L1218">
            <v>4902800</v>
          </cell>
          <cell r="M1218">
            <v>822300</v>
          </cell>
        </row>
        <row r="1219">
          <cell r="A1219">
            <v>5347</v>
          </cell>
          <cell r="B1219" t="str">
            <v>DETERIORO DE CUENTAS POR COBRAR</v>
          </cell>
          <cell r="C1219">
            <v>3548940858</v>
          </cell>
          <cell r="D1219">
            <v>0</v>
          </cell>
          <cell r="E1219">
            <v>0</v>
          </cell>
          <cell r="F1219">
            <v>3548940858</v>
          </cell>
          <cell r="H1219">
            <v>5120</v>
          </cell>
          <cell r="I1219" t="str">
            <v>IMPUESTOS, CONTRIBUCIONES Y TASAS</v>
          </cell>
          <cell r="J1219">
            <v>80880422</v>
          </cell>
          <cell r="K1219">
            <v>48971842</v>
          </cell>
          <cell r="L1219">
            <v>0</v>
          </cell>
          <cell r="M1219">
            <v>129852264</v>
          </cell>
        </row>
        <row r="1220">
          <cell r="A1220">
            <v>534709</v>
          </cell>
          <cell r="B1220" t="str">
            <v>Prestación de servicios de salud</v>
          </cell>
          <cell r="C1220">
            <v>3548940858</v>
          </cell>
          <cell r="D1220">
            <v>0</v>
          </cell>
          <cell r="E1220">
            <v>0</v>
          </cell>
          <cell r="F1220">
            <v>3548940858</v>
          </cell>
          <cell r="H1220">
            <v>512001</v>
          </cell>
          <cell r="I1220" t="str">
            <v>Impuesto predial unificado</v>
          </cell>
          <cell r="J1220">
            <v>13329750</v>
          </cell>
          <cell r="K1220">
            <v>37859676</v>
          </cell>
          <cell r="L1220">
            <v>0</v>
          </cell>
          <cell r="M1220">
            <v>51189426</v>
          </cell>
        </row>
        <row r="1221">
          <cell r="A1221">
            <v>53470901</v>
          </cell>
          <cell r="B1221" t="str">
            <v>Prestación de servicios de salud</v>
          </cell>
          <cell r="C1221">
            <v>3548940858</v>
          </cell>
          <cell r="D1221">
            <v>0</v>
          </cell>
          <cell r="E1221">
            <v>0</v>
          </cell>
          <cell r="F1221">
            <v>3548940858</v>
          </cell>
          <cell r="H1221">
            <v>51200101</v>
          </cell>
          <cell r="I1221" t="str">
            <v>Impuesto predial unificado</v>
          </cell>
          <cell r="J1221">
            <v>13329750</v>
          </cell>
          <cell r="K1221">
            <v>37859676</v>
          </cell>
          <cell r="L1221">
            <v>0</v>
          </cell>
          <cell r="M1221">
            <v>51189426</v>
          </cell>
        </row>
        <row r="1222">
          <cell r="A1222">
            <v>5347090101</v>
          </cell>
          <cell r="B1222" t="str">
            <v>DETERIORO CUENTAS POR COBRAR PRESTA</v>
          </cell>
          <cell r="C1222">
            <v>3548940858</v>
          </cell>
          <cell r="D1222">
            <v>0</v>
          </cell>
          <cell r="E1222">
            <v>0</v>
          </cell>
          <cell r="F1222">
            <v>3548940858</v>
          </cell>
          <cell r="H1222">
            <v>5120010101</v>
          </cell>
          <cell r="I1222" t="str">
            <v>IMPUESTO PREDIAL UNIFICADO</v>
          </cell>
          <cell r="J1222">
            <v>13329750</v>
          </cell>
          <cell r="K1222">
            <v>37859676</v>
          </cell>
          <cell r="L1222">
            <v>0</v>
          </cell>
          <cell r="M1222">
            <v>51189426</v>
          </cell>
        </row>
        <row r="1223">
          <cell r="A1223">
            <v>5350</v>
          </cell>
          <cell r="B1223" t="str">
            <v>DETERIORO DE INVENTARIOS</v>
          </cell>
          <cell r="C1223">
            <v>94426370</v>
          </cell>
          <cell r="D1223">
            <v>850257739</v>
          </cell>
          <cell r="E1223">
            <v>668131992</v>
          </cell>
          <cell r="F1223">
            <v>276552117</v>
          </cell>
          <cell r="H1223">
            <v>512002</v>
          </cell>
          <cell r="I1223" t="str">
            <v>Cuota de fiscalización y auditaje</v>
          </cell>
          <cell r="J1223">
            <v>5146290</v>
          </cell>
          <cell r="K1223">
            <v>0</v>
          </cell>
          <cell r="L1223">
            <v>0</v>
          </cell>
          <cell r="M1223">
            <v>5146290</v>
          </cell>
        </row>
        <row r="1224">
          <cell r="A1224">
            <v>535006</v>
          </cell>
          <cell r="B1224" t="str">
            <v>Inventarios en poder de terceros</v>
          </cell>
          <cell r="C1224">
            <v>94426370</v>
          </cell>
          <cell r="D1224">
            <v>850257739</v>
          </cell>
          <cell r="E1224">
            <v>668131992</v>
          </cell>
          <cell r="F1224">
            <v>276552117</v>
          </cell>
          <cell r="H1224">
            <v>51200201</v>
          </cell>
          <cell r="I1224" t="str">
            <v>Cuota de fiscalización y auditaje</v>
          </cell>
          <cell r="J1224">
            <v>5146290</v>
          </cell>
          <cell r="K1224">
            <v>0</v>
          </cell>
          <cell r="L1224">
            <v>0</v>
          </cell>
          <cell r="M1224">
            <v>5146290</v>
          </cell>
        </row>
        <row r="1225">
          <cell r="A1225">
            <v>53500601</v>
          </cell>
          <cell r="B1225" t="str">
            <v>Inventarios en poder de terceros</v>
          </cell>
          <cell r="C1225">
            <v>94426370</v>
          </cell>
          <cell r="D1225">
            <v>850257739</v>
          </cell>
          <cell r="E1225">
            <v>668131992</v>
          </cell>
          <cell r="F1225">
            <v>276552117</v>
          </cell>
          <cell r="H1225">
            <v>5120020101</v>
          </cell>
          <cell r="I1225" t="str">
            <v>CONTRALORIA GENERAL MEDELLIN</v>
          </cell>
          <cell r="J1225">
            <v>5146290</v>
          </cell>
          <cell r="K1225">
            <v>0</v>
          </cell>
          <cell r="L1225">
            <v>0</v>
          </cell>
          <cell r="M1225">
            <v>5146290</v>
          </cell>
        </row>
        <row r="1226">
          <cell r="A1226">
            <v>5350060101</v>
          </cell>
          <cell r="B1226" t="str">
            <v>DETERIORO DE INVENTARIOS DE PRESTAD</v>
          </cell>
          <cell r="C1226">
            <v>94426370</v>
          </cell>
          <cell r="D1226">
            <v>850257739</v>
          </cell>
          <cell r="E1226">
            <v>668131992</v>
          </cell>
          <cell r="F1226">
            <v>276552117</v>
          </cell>
          <cell r="H1226">
            <v>512011</v>
          </cell>
          <cell r="I1226" t="str">
            <v>Impuesto sobre vehículos automotor</v>
          </cell>
          <cell r="J1226">
            <v>221400</v>
          </cell>
          <cell r="K1226">
            <v>0</v>
          </cell>
          <cell r="L1226">
            <v>0</v>
          </cell>
          <cell r="M1226">
            <v>221400</v>
          </cell>
        </row>
        <row r="1227">
          <cell r="A1227">
            <v>5351</v>
          </cell>
          <cell r="B1227" t="str">
            <v>DETERIORO DE PPYEQ</v>
          </cell>
          <cell r="C1227">
            <v>0</v>
          </cell>
          <cell r="D1227">
            <v>1638690325</v>
          </cell>
          <cell r="E1227">
            <v>1638690325</v>
          </cell>
          <cell r="F1227">
            <v>0</v>
          </cell>
          <cell r="H1227">
            <v>51201101</v>
          </cell>
          <cell r="I1227" t="str">
            <v>Impuesto sobre vehículos automotor</v>
          </cell>
          <cell r="J1227">
            <v>221400</v>
          </cell>
          <cell r="K1227">
            <v>0</v>
          </cell>
          <cell r="L1227">
            <v>0</v>
          </cell>
          <cell r="M1227">
            <v>221400</v>
          </cell>
        </row>
        <row r="1228">
          <cell r="A1228">
            <v>535101</v>
          </cell>
          <cell r="B1228" t="str">
            <v>Terrenos</v>
          </cell>
          <cell r="C1228">
            <v>0</v>
          </cell>
          <cell r="D1228">
            <v>1384335840</v>
          </cell>
          <cell r="E1228">
            <v>1384335840</v>
          </cell>
          <cell r="F1228">
            <v>0</v>
          </cell>
          <cell r="H1228">
            <v>5120110101</v>
          </cell>
          <cell r="I1228" t="str">
            <v>IMPUESTO DE VEHICULOS</v>
          </cell>
          <cell r="J1228">
            <v>221400</v>
          </cell>
          <cell r="K1228">
            <v>0</v>
          </cell>
          <cell r="L1228">
            <v>0</v>
          </cell>
          <cell r="M1228">
            <v>221400</v>
          </cell>
        </row>
        <row r="1229">
          <cell r="A1229">
            <v>53510101</v>
          </cell>
          <cell r="B1229" t="str">
            <v>Terrenos</v>
          </cell>
          <cell r="C1229">
            <v>0</v>
          </cell>
          <cell r="D1229">
            <v>1384335840</v>
          </cell>
          <cell r="E1229">
            <v>1384335840</v>
          </cell>
          <cell r="F1229">
            <v>0</v>
          </cell>
          <cell r="H1229">
            <v>512024</v>
          </cell>
          <cell r="I1229" t="str">
            <v>Gravamen a los movimientos financi</v>
          </cell>
          <cell r="J1229">
            <v>53879446</v>
          </cell>
          <cell r="K1229">
            <v>11112166</v>
          </cell>
          <cell r="L1229">
            <v>0</v>
          </cell>
          <cell r="M1229">
            <v>64991612</v>
          </cell>
        </row>
        <row r="1230">
          <cell r="A1230">
            <v>5351010101</v>
          </cell>
          <cell r="B1230" t="str">
            <v>DETERIORO PLANTA Y EQUIPO - TERRENO</v>
          </cell>
          <cell r="C1230">
            <v>0</v>
          </cell>
          <cell r="D1230">
            <v>1384335840</v>
          </cell>
          <cell r="E1230">
            <v>1384335840</v>
          </cell>
          <cell r="F1230">
            <v>0</v>
          </cell>
          <cell r="H1230">
            <v>51202401</v>
          </cell>
          <cell r="I1230" t="str">
            <v>Gravamen a los movimientos financi</v>
          </cell>
          <cell r="J1230">
            <v>53879446</v>
          </cell>
          <cell r="K1230">
            <v>11112166</v>
          </cell>
          <cell r="L1230">
            <v>0</v>
          </cell>
          <cell r="M1230">
            <v>64991612</v>
          </cell>
        </row>
        <row r="1231">
          <cell r="A1231">
            <v>535109</v>
          </cell>
          <cell r="B1231" t="str">
            <v>Equipo médico y científico</v>
          </cell>
          <cell r="C1231">
            <v>0</v>
          </cell>
          <cell r="D1231">
            <v>254354485</v>
          </cell>
          <cell r="E1231">
            <v>254354485</v>
          </cell>
          <cell r="F1231">
            <v>0</v>
          </cell>
          <cell r="H1231">
            <v>5120240101</v>
          </cell>
          <cell r="I1231" t="str">
            <v>GRAVAMEN 4 X 1000</v>
          </cell>
          <cell r="J1231">
            <v>53879446</v>
          </cell>
          <cell r="K1231">
            <v>11112166</v>
          </cell>
          <cell r="L1231">
            <v>0</v>
          </cell>
          <cell r="M1231">
            <v>64991612</v>
          </cell>
        </row>
        <row r="1232">
          <cell r="A1232">
            <v>53510901</v>
          </cell>
          <cell r="B1232" t="str">
            <v>Equipo médico y científico</v>
          </cell>
          <cell r="C1232">
            <v>0</v>
          </cell>
          <cell r="D1232">
            <v>254354485</v>
          </cell>
          <cell r="E1232">
            <v>254354485</v>
          </cell>
          <cell r="F1232">
            <v>0</v>
          </cell>
          <cell r="H1232">
            <v>512090</v>
          </cell>
          <cell r="I1232" t="str">
            <v>Otros impuestos, contribuciones y</v>
          </cell>
          <cell r="J1232">
            <v>8303536</v>
          </cell>
          <cell r="K1232">
            <v>0</v>
          </cell>
          <cell r="L1232">
            <v>0</v>
          </cell>
          <cell r="M1232">
            <v>8303536</v>
          </cell>
        </row>
        <row r="1233">
          <cell r="A1233">
            <v>5351090101</v>
          </cell>
          <cell r="B1233" t="str">
            <v>DETERIORO DE EQUIPO MÉDICO Y CIENTÍ</v>
          </cell>
          <cell r="C1233">
            <v>0</v>
          </cell>
          <cell r="D1233">
            <v>254354485</v>
          </cell>
          <cell r="E1233">
            <v>254354485</v>
          </cell>
          <cell r="F1233">
            <v>0</v>
          </cell>
          <cell r="H1233">
            <v>51209001</v>
          </cell>
          <cell r="I1233" t="str">
            <v>Otros impuestos, contribuciones y</v>
          </cell>
          <cell r="J1233">
            <v>8303536</v>
          </cell>
          <cell r="K1233">
            <v>0</v>
          </cell>
          <cell r="L1233">
            <v>0</v>
          </cell>
          <cell r="M1233">
            <v>8303536</v>
          </cell>
        </row>
        <row r="1234">
          <cell r="A1234">
            <v>5360</v>
          </cell>
          <cell r="B1234" t="str">
            <v>DEPRECIACIÓN DE PPYEQ</v>
          </cell>
          <cell r="C1234">
            <v>1582129428</v>
          </cell>
          <cell r="D1234">
            <v>317322054</v>
          </cell>
          <cell r="E1234">
            <v>0</v>
          </cell>
          <cell r="F1234">
            <v>1899451482</v>
          </cell>
          <cell r="H1234">
            <v>5120900101</v>
          </cell>
          <cell r="I1234" t="str">
            <v>OTROS IMPUESTOS</v>
          </cell>
          <cell r="J1234">
            <v>8303536</v>
          </cell>
          <cell r="K1234">
            <v>0</v>
          </cell>
          <cell r="L1234">
            <v>0</v>
          </cell>
          <cell r="M1234">
            <v>8303536</v>
          </cell>
        </row>
        <row r="1235">
          <cell r="A1235">
            <v>536001</v>
          </cell>
          <cell r="B1235" t="str">
            <v>Edificaciones</v>
          </cell>
          <cell r="C1235">
            <v>236981764</v>
          </cell>
          <cell r="D1235">
            <v>47403312</v>
          </cell>
          <cell r="E1235">
            <v>0</v>
          </cell>
          <cell r="F1235">
            <v>284385076</v>
          </cell>
          <cell r="H1235">
            <v>53</v>
          </cell>
          <cell r="I1235" t="str">
            <v>DETERIORO, DEPRECIACIONES, AMORTIZ</v>
          </cell>
          <cell r="J1235">
            <v>14722499537</v>
          </cell>
          <cell r="K1235">
            <v>17624176161</v>
          </cell>
          <cell r="L1235">
            <v>16629166244</v>
          </cell>
          <cell r="M1235">
            <v>15717509454</v>
          </cell>
        </row>
        <row r="1236">
          <cell r="A1236">
            <v>53600101</v>
          </cell>
          <cell r="B1236" t="str">
            <v>Edificaciones</v>
          </cell>
          <cell r="C1236">
            <v>236981764</v>
          </cell>
          <cell r="D1236">
            <v>47403312</v>
          </cell>
          <cell r="E1236">
            <v>0</v>
          </cell>
          <cell r="F1236">
            <v>284385076</v>
          </cell>
          <cell r="H1236">
            <v>5347</v>
          </cell>
          <cell r="I1236" t="str">
            <v>DETERIORO DE CUENTAS POR COBRAR</v>
          </cell>
          <cell r="J1236">
            <v>7592720891</v>
          </cell>
          <cell r="K1236">
            <v>5412661781</v>
          </cell>
          <cell r="L1236">
            <v>5412661781</v>
          </cell>
          <cell r="M1236">
            <v>7592720891</v>
          </cell>
        </row>
        <row r="1237">
          <cell r="A1237">
            <v>5360010101</v>
          </cell>
          <cell r="B1237" t="str">
            <v>EDIFICACIONES</v>
          </cell>
          <cell r="C1237">
            <v>236981764</v>
          </cell>
          <cell r="D1237">
            <v>47403312</v>
          </cell>
          <cell r="E1237">
            <v>0</v>
          </cell>
          <cell r="F1237">
            <v>284385076</v>
          </cell>
          <cell r="H1237">
            <v>534709</v>
          </cell>
          <cell r="I1237" t="str">
            <v>Prestación de servicios de salud</v>
          </cell>
          <cell r="J1237">
            <v>7592720891</v>
          </cell>
          <cell r="K1237">
            <v>5412661781</v>
          </cell>
          <cell r="L1237">
            <v>5412661781</v>
          </cell>
          <cell r="M1237">
            <v>7592720891</v>
          </cell>
        </row>
        <row r="1238">
          <cell r="A1238">
            <v>536004</v>
          </cell>
          <cell r="B1238" t="str">
            <v>Maquinaria y equipo</v>
          </cell>
          <cell r="C1238">
            <v>334383496</v>
          </cell>
          <cell r="D1238">
            <v>66642620</v>
          </cell>
          <cell r="E1238">
            <v>0</v>
          </cell>
          <cell r="F1238">
            <v>401026116</v>
          </cell>
          <cell r="H1238">
            <v>53470901</v>
          </cell>
          <cell r="I1238" t="str">
            <v>Prestación de servicios de salud</v>
          </cell>
          <cell r="J1238">
            <v>7592720891</v>
          </cell>
          <cell r="K1238">
            <v>5412661781</v>
          </cell>
          <cell r="L1238">
            <v>5412661781</v>
          </cell>
          <cell r="M1238">
            <v>7592720891</v>
          </cell>
        </row>
        <row r="1239">
          <cell r="A1239">
            <v>53600401</v>
          </cell>
          <cell r="B1239" t="str">
            <v>Maquinaria y equipo</v>
          </cell>
          <cell r="C1239">
            <v>334383496</v>
          </cell>
          <cell r="D1239">
            <v>66642620</v>
          </cell>
          <cell r="E1239">
            <v>0</v>
          </cell>
          <cell r="F1239">
            <v>401026116</v>
          </cell>
          <cell r="H1239">
            <v>5347090101</v>
          </cell>
          <cell r="I1239" t="str">
            <v>DETERIORO CUENTAS POR COBRAR PRESTA</v>
          </cell>
          <cell r="J1239">
            <v>7592720891</v>
          </cell>
          <cell r="K1239">
            <v>5412661781</v>
          </cell>
          <cell r="L1239">
            <v>5412661781</v>
          </cell>
          <cell r="M1239">
            <v>7592720891</v>
          </cell>
        </row>
        <row r="1240">
          <cell r="A1240">
            <v>5360040101</v>
          </cell>
          <cell r="B1240" t="str">
            <v>MAQUINARIA Y EQUIPO</v>
          </cell>
          <cell r="C1240">
            <v>334383496</v>
          </cell>
          <cell r="D1240">
            <v>66642620</v>
          </cell>
          <cell r="E1240">
            <v>0</v>
          </cell>
          <cell r="F1240">
            <v>401026116</v>
          </cell>
          <cell r="H1240">
            <v>5350</v>
          </cell>
          <cell r="I1240" t="str">
            <v>DETERIORO DE INVENTARIOS</v>
          </cell>
          <cell r="J1240">
            <v>92417579</v>
          </cell>
          <cell r="K1240">
            <v>281303461</v>
          </cell>
          <cell r="L1240">
            <v>256647403</v>
          </cell>
          <cell r="M1240">
            <v>117073637</v>
          </cell>
        </row>
        <row r="1241">
          <cell r="A1241">
            <v>536005</v>
          </cell>
          <cell r="B1241" t="str">
            <v>Equipo médico y científico</v>
          </cell>
          <cell r="C1241">
            <v>132337279</v>
          </cell>
          <cell r="D1241">
            <v>23918060</v>
          </cell>
          <cell r="E1241">
            <v>0</v>
          </cell>
          <cell r="F1241">
            <v>156255339</v>
          </cell>
          <cell r="H1241">
            <v>535006</v>
          </cell>
          <cell r="I1241" t="str">
            <v>Inventarios en poder de terceros</v>
          </cell>
          <cell r="J1241">
            <v>92417579</v>
          </cell>
          <cell r="K1241">
            <v>281303461</v>
          </cell>
          <cell r="L1241">
            <v>256647403</v>
          </cell>
          <cell r="M1241">
            <v>117073637</v>
          </cell>
        </row>
        <row r="1242">
          <cell r="A1242">
            <v>53600501</v>
          </cell>
          <cell r="B1242" t="str">
            <v>Equipo médico y científico</v>
          </cell>
          <cell r="C1242">
            <v>132337279</v>
          </cell>
          <cell r="D1242">
            <v>23918060</v>
          </cell>
          <cell r="E1242">
            <v>0</v>
          </cell>
          <cell r="F1242">
            <v>156255339</v>
          </cell>
          <cell r="H1242">
            <v>53500601</v>
          </cell>
          <cell r="I1242" t="str">
            <v>Inventarios en poder de terceros</v>
          </cell>
          <cell r="J1242">
            <v>92417579</v>
          </cell>
          <cell r="K1242">
            <v>281303461</v>
          </cell>
          <cell r="L1242">
            <v>256647403</v>
          </cell>
          <cell r="M1242">
            <v>117073637</v>
          </cell>
        </row>
        <row r="1243">
          <cell r="A1243">
            <v>5360050101</v>
          </cell>
          <cell r="B1243" t="str">
            <v>EQUIPO MEDICO Y CIENTIFICO</v>
          </cell>
          <cell r="C1243">
            <v>132337279</v>
          </cell>
          <cell r="D1243">
            <v>23918060</v>
          </cell>
          <cell r="E1243">
            <v>0</v>
          </cell>
          <cell r="F1243">
            <v>156255339</v>
          </cell>
          <cell r="H1243">
            <v>5350060101</v>
          </cell>
          <cell r="I1243" t="str">
            <v>DETERIORO DE INVENTARIOS DE PRESTAD</v>
          </cell>
          <cell r="J1243">
            <v>92417579</v>
          </cell>
          <cell r="K1243">
            <v>281303461</v>
          </cell>
          <cell r="L1243">
            <v>256647403</v>
          </cell>
          <cell r="M1243">
            <v>117073637</v>
          </cell>
        </row>
        <row r="1244">
          <cell r="A1244">
            <v>536006</v>
          </cell>
          <cell r="B1244" t="str">
            <v>Muebles, enseres y equipo de ofici</v>
          </cell>
          <cell r="C1244">
            <v>96271478</v>
          </cell>
          <cell r="D1244">
            <v>20333723</v>
          </cell>
          <cell r="E1244">
            <v>0</v>
          </cell>
          <cell r="F1244">
            <v>116605201</v>
          </cell>
          <cell r="H1244">
            <v>5351</v>
          </cell>
          <cell r="I1244" t="str">
            <v>DETERIORO DE PPYEQ</v>
          </cell>
          <cell r="J1244">
            <v>0</v>
          </cell>
          <cell r="K1244">
            <v>142488486</v>
          </cell>
          <cell r="L1244">
            <v>142488486</v>
          </cell>
          <cell r="M1244">
            <v>0</v>
          </cell>
        </row>
        <row r="1245">
          <cell r="A1245">
            <v>53600601</v>
          </cell>
          <cell r="B1245" t="str">
            <v>Muebles, enseres y equipo de ofici</v>
          </cell>
          <cell r="C1245">
            <v>96271478</v>
          </cell>
          <cell r="D1245">
            <v>20333723</v>
          </cell>
          <cell r="E1245">
            <v>0</v>
          </cell>
          <cell r="F1245">
            <v>116605201</v>
          </cell>
          <cell r="H1245">
            <v>535101</v>
          </cell>
          <cell r="I1245" t="str">
            <v>Terrenos</v>
          </cell>
          <cell r="J1245">
            <v>0</v>
          </cell>
          <cell r="K1245">
            <v>142488486</v>
          </cell>
          <cell r="L1245">
            <v>142488486</v>
          </cell>
          <cell r="M1245">
            <v>0</v>
          </cell>
        </row>
        <row r="1246">
          <cell r="A1246">
            <v>5360060101</v>
          </cell>
          <cell r="B1246" t="str">
            <v>MUEBLES, ENSERES, EQUIPO DE OFICINA</v>
          </cell>
          <cell r="C1246">
            <v>96271478</v>
          </cell>
          <cell r="D1246">
            <v>20333723</v>
          </cell>
          <cell r="E1246">
            <v>0</v>
          </cell>
          <cell r="F1246">
            <v>116605201</v>
          </cell>
          <cell r="H1246">
            <v>53510101</v>
          </cell>
          <cell r="I1246" t="str">
            <v>Terrenos</v>
          </cell>
          <cell r="J1246">
            <v>0</v>
          </cell>
          <cell r="K1246">
            <v>142488486</v>
          </cell>
          <cell r="L1246">
            <v>142488486</v>
          </cell>
          <cell r="M1246">
            <v>0</v>
          </cell>
        </row>
        <row r="1247">
          <cell r="A1247">
            <v>536007</v>
          </cell>
          <cell r="B1247" t="str">
            <v>Equipos de comunicación y computac</v>
          </cell>
          <cell r="C1247">
            <v>730549027</v>
          </cell>
          <cell r="D1247">
            <v>148724534</v>
          </cell>
          <cell r="E1247">
            <v>0</v>
          </cell>
          <cell r="F1247">
            <v>879273561</v>
          </cell>
          <cell r="H1247">
            <v>5351010101</v>
          </cell>
          <cell r="I1247" t="str">
            <v>DETERIORO PLANTA Y EQUIPO - TERRENO</v>
          </cell>
          <cell r="J1247">
            <v>0</v>
          </cell>
          <cell r="K1247">
            <v>142488486</v>
          </cell>
          <cell r="L1247">
            <v>142488486</v>
          </cell>
          <cell r="M1247">
            <v>0</v>
          </cell>
        </row>
        <row r="1248">
          <cell r="A1248">
            <v>53600701</v>
          </cell>
          <cell r="B1248" t="str">
            <v>Equipos de comunicación y computac</v>
          </cell>
          <cell r="C1248">
            <v>730549027</v>
          </cell>
          <cell r="D1248">
            <v>148724534</v>
          </cell>
          <cell r="E1248">
            <v>0</v>
          </cell>
          <cell r="F1248">
            <v>879273561</v>
          </cell>
          <cell r="H1248">
            <v>5360</v>
          </cell>
          <cell r="I1248" t="str">
            <v>DEPRECIACIÓN DE PPYEQ</v>
          </cell>
          <cell r="J1248">
            <v>1592160174</v>
          </cell>
          <cell r="K1248">
            <v>167228505</v>
          </cell>
          <cell r="L1248">
            <v>0</v>
          </cell>
          <cell r="M1248">
            <v>1759388679</v>
          </cell>
        </row>
        <row r="1249">
          <cell r="A1249">
            <v>5360070101</v>
          </cell>
          <cell r="B1249" t="str">
            <v>EQUIPO DE COMUNICACION Y COMPUTACIO</v>
          </cell>
          <cell r="C1249">
            <v>730549027</v>
          </cell>
          <cell r="D1249">
            <v>148724534</v>
          </cell>
          <cell r="E1249">
            <v>0</v>
          </cell>
          <cell r="F1249">
            <v>879273561</v>
          </cell>
          <cell r="H1249">
            <v>536001</v>
          </cell>
          <cell r="I1249" t="str">
            <v>Edificaciones</v>
          </cell>
          <cell r="J1249">
            <v>210926661</v>
          </cell>
          <cell r="K1249">
            <v>29447376</v>
          </cell>
          <cell r="L1249">
            <v>0</v>
          </cell>
          <cell r="M1249">
            <v>240374037</v>
          </cell>
        </row>
        <row r="1250">
          <cell r="A1250">
            <v>536008</v>
          </cell>
          <cell r="B1250" t="str">
            <v>Equipos de transporte, tracción y</v>
          </cell>
          <cell r="C1250">
            <v>28212539</v>
          </cell>
          <cell r="D1250">
            <v>5642508</v>
          </cell>
          <cell r="E1250">
            <v>0</v>
          </cell>
          <cell r="F1250">
            <v>33855047</v>
          </cell>
          <cell r="H1250">
            <v>53600101</v>
          </cell>
          <cell r="I1250" t="str">
            <v>Edificaciones</v>
          </cell>
          <cell r="J1250">
            <v>210926661</v>
          </cell>
          <cell r="K1250">
            <v>29447376</v>
          </cell>
          <cell r="L1250">
            <v>0</v>
          </cell>
          <cell r="M1250">
            <v>240374037</v>
          </cell>
        </row>
        <row r="1251">
          <cell r="A1251">
            <v>53600801</v>
          </cell>
          <cell r="B1251" t="str">
            <v>Equipos de transporte, tracción y</v>
          </cell>
          <cell r="C1251">
            <v>28212539</v>
          </cell>
          <cell r="D1251">
            <v>5642508</v>
          </cell>
          <cell r="E1251">
            <v>0</v>
          </cell>
          <cell r="F1251">
            <v>33855047</v>
          </cell>
          <cell r="H1251">
            <v>5360010101</v>
          </cell>
          <cell r="I1251" t="str">
            <v>EDIFICACIONES</v>
          </cell>
          <cell r="J1251">
            <v>210926661</v>
          </cell>
          <cell r="K1251">
            <v>29447376</v>
          </cell>
          <cell r="L1251">
            <v>0</v>
          </cell>
          <cell r="M1251">
            <v>240374037</v>
          </cell>
        </row>
        <row r="1252">
          <cell r="A1252">
            <v>5360080101</v>
          </cell>
          <cell r="B1252" t="str">
            <v>EQUIPOS DE TRANSPORTE, TRACCION Y E</v>
          </cell>
          <cell r="C1252">
            <v>28212539</v>
          </cell>
          <cell r="D1252">
            <v>5642508</v>
          </cell>
          <cell r="E1252">
            <v>0</v>
          </cell>
          <cell r="F1252">
            <v>33855047</v>
          </cell>
          <cell r="H1252">
            <v>536004</v>
          </cell>
          <cell r="I1252" t="str">
            <v>Maquinaria y equipo</v>
          </cell>
          <cell r="J1252">
            <v>372413854</v>
          </cell>
          <cell r="K1252">
            <v>33487529</v>
          </cell>
          <cell r="L1252">
            <v>0</v>
          </cell>
          <cell r="M1252">
            <v>405901383</v>
          </cell>
        </row>
        <row r="1253">
          <cell r="A1253">
            <v>536009</v>
          </cell>
          <cell r="B1253" t="str">
            <v>Equipos de comedor, cocina, despen</v>
          </cell>
          <cell r="C1253">
            <v>23393845</v>
          </cell>
          <cell r="D1253">
            <v>4657297</v>
          </cell>
          <cell r="E1253">
            <v>0</v>
          </cell>
          <cell r="F1253">
            <v>28051142</v>
          </cell>
          <cell r="H1253">
            <v>53600401</v>
          </cell>
          <cell r="I1253" t="str">
            <v>Maquinaria y equipo</v>
          </cell>
          <cell r="J1253">
            <v>372413854</v>
          </cell>
          <cell r="K1253">
            <v>33487529</v>
          </cell>
          <cell r="L1253">
            <v>0</v>
          </cell>
          <cell r="M1253">
            <v>405901383</v>
          </cell>
        </row>
        <row r="1254">
          <cell r="A1254">
            <v>53600901</v>
          </cell>
          <cell r="B1254" t="str">
            <v>Equipos de comedor, cocina, despen</v>
          </cell>
          <cell r="C1254">
            <v>23393845</v>
          </cell>
          <cell r="D1254">
            <v>4657297</v>
          </cell>
          <cell r="E1254">
            <v>0</v>
          </cell>
          <cell r="F1254">
            <v>28051142</v>
          </cell>
          <cell r="H1254">
            <v>5360040101</v>
          </cell>
          <cell r="I1254" t="str">
            <v>MAQUINARIA Y EQUIPO</v>
          </cell>
          <cell r="J1254">
            <v>372413854</v>
          </cell>
          <cell r="K1254">
            <v>33487529</v>
          </cell>
          <cell r="L1254">
            <v>0</v>
          </cell>
          <cell r="M1254">
            <v>405901383</v>
          </cell>
        </row>
        <row r="1255">
          <cell r="A1255">
            <v>5360090101</v>
          </cell>
          <cell r="B1255" t="str">
            <v>EQUIPOS DE COMEDOR, COCINA, DESPENS</v>
          </cell>
          <cell r="C1255">
            <v>23393845</v>
          </cell>
          <cell r="D1255">
            <v>4657297</v>
          </cell>
          <cell r="E1255">
            <v>0</v>
          </cell>
          <cell r="F1255">
            <v>28051142</v>
          </cell>
          <cell r="H1255">
            <v>536005</v>
          </cell>
          <cell r="I1255" t="str">
            <v>Equipo médico y científico</v>
          </cell>
          <cell r="J1255">
            <v>64607828</v>
          </cell>
          <cell r="K1255">
            <v>7768810</v>
          </cell>
          <cell r="L1255">
            <v>0</v>
          </cell>
          <cell r="M1255">
            <v>72376638</v>
          </cell>
        </row>
        <row r="1256">
          <cell r="A1256">
            <v>5366</v>
          </cell>
          <cell r="B1256" t="str">
            <v>AMORTIZACIÓN DE ACTIVOS INTANGIBLE</v>
          </cell>
          <cell r="C1256">
            <v>116473527</v>
          </cell>
          <cell r="D1256">
            <v>8751301</v>
          </cell>
          <cell r="E1256">
            <v>0</v>
          </cell>
          <cell r="F1256">
            <v>125224828</v>
          </cell>
          <cell r="H1256">
            <v>53600501</v>
          </cell>
          <cell r="I1256" t="str">
            <v>Equipo médico y científico</v>
          </cell>
          <cell r="J1256">
            <v>64607828</v>
          </cell>
          <cell r="K1256">
            <v>7768810</v>
          </cell>
          <cell r="L1256">
            <v>0</v>
          </cell>
          <cell r="M1256">
            <v>72376638</v>
          </cell>
        </row>
        <row r="1257">
          <cell r="A1257">
            <v>536605</v>
          </cell>
          <cell r="B1257" t="str">
            <v>Licencias</v>
          </cell>
          <cell r="C1257">
            <v>90846624</v>
          </cell>
          <cell r="D1257">
            <v>3625921</v>
          </cell>
          <cell r="E1257">
            <v>0</v>
          </cell>
          <cell r="F1257">
            <v>94472545</v>
          </cell>
          <cell r="H1257">
            <v>5360050101</v>
          </cell>
          <cell r="I1257" t="str">
            <v>EQUIPO MEDICO Y CIENTIFICO</v>
          </cell>
          <cell r="J1257">
            <v>64607828</v>
          </cell>
          <cell r="K1257">
            <v>7768810</v>
          </cell>
          <cell r="L1257">
            <v>0</v>
          </cell>
          <cell r="M1257">
            <v>72376638</v>
          </cell>
        </row>
        <row r="1258">
          <cell r="A1258">
            <v>53660501</v>
          </cell>
          <cell r="B1258" t="str">
            <v>Licencias</v>
          </cell>
          <cell r="C1258">
            <v>90846624</v>
          </cell>
          <cell r="D1258">
            <v>3625921</v>
          </cell>
          <cell r="E1258">
            <v>0</v>
          </cell>
          <cell r="F1258">
            <v>94472545</v>
          </cell>
          <cell r="H1258">
            <v>536006</v>
          </cell>
          <cell r="I1258" t="str">
            <v>Muebles, enseres y equipo de ofici</v>
          </cell>
          <cell r="J1258">
            <v>99146389</v>
          </cell>
          <cell r="K1258">
            <v>9471873</v>
          </cell>
          <cell r="L1258">
            <v>0</v>
          </cell>
          <cell r="M1258">
            <v>108618262</v>
          </cell>
        </row>
        <row r="1259">
          <cell r="A1259">
            <v>5366050101</v>
          </cell>
          <cell r="B1259" t="str">
            <v>AMORTIZACIÓN LICENCIAS</v>
          </cell>
          <cell r="C1259">
            <v>90846624</v>
          </cell>
          <cell r="D1259">
            <v>3625921</v>
          </cell>
          <cell r="E1259">
            <v>0</v>
          </cell>
          <cell r="F1259">
            <v>94472545</v>
          </cell>
          <cell r="H1259">
            <v>53600601</v>
          </cell>
          <cell r="I1259" t="str">
            <v>Muebles, enseres y equipo de ofici</v>
          </cell>
          <cell r="J1259">
            <v>99146389</v>
          </cell>
          <cell r="K1259">
            <v>9471873</v>
          </cell>
          <cell r="L1259">
            <v>0</v>
          </cell>
          <cell r="M1259">
            <v>108618262</v>
          </cell>
        </row>
        <row r="1260">
          <cell r="A1260">
            <v>536606</v>
          </cell>
          <cell r="B1260" t="str">
            <v>oftwares</v>
          </cell>
          <cell r="C1260">
            <v>25626903</v>
          </cell>
          <cell r="D1260">
            <v>5125380</v>
          </cell>
          <cell r="E1260">
            <v>0</v>
          </cell>
          <cell r="F1260">
            <v>30752283</v>
          </cell>
          <cell r="H1260">
            <v>5360060101</v>
          </cell>
          <cell r="I1260" t="str">
            <v>MUEBLES, ENSERES, EQUIPO DE OFICINA</v>
          </cell>
          <cell r="J1260">
            <v>99146389</v>
          </cell>
          <cell r="K1260">
            <v>9471873</v>
          </cell>
          <cell r="L1260">
            <v>0</v>
          </cell>
          <cell r="M1260">
            <v>108618262</v>
          </cell>
        </row>
        <row r="1261">
          <cell r="A1261">
            <v>53660601</v>
          </cell>
          <cell r="B1261" t="str">
            <v>Softwares</v>
          </cell>
          <cell r="C1261">
            <v>25626903</v>
          </cell>
          <cell r="D1261">
            <v>5125380</v>
          </cell>
          <cell r="E1261">
            <v>0</v>
          </cell>
          <cell r="F1261">
            <v>30752283</v>
          </cell>
          <cell r="H1261">
            <v>536007</v>
          </cell>
          <cell r="I1261" t="str">
            <v>Equipos de comunicación y computac</v>
          </cell>
          <cell r="J1261">
            <v>787766981</v>
          </cell>
          <cell r="K1261">
            <v>81838357</v>
          </cell>
          <cell r="L1261">
            <v>0</v>
          </cell>
          <cell r="M1261">
            <v>869605338</v>
          </cell>
        </row>
        <row r="1262">
          <cell r="A1262">
            <v>5366060101</v>
          </cell>
          <cell r="B1262" t="str">
            <v>AMORTIZACIÓN SOFTWARE</v>
          </cell>
          <cell r="C1262">
            <v>25626903</v>
          </cell>
          <cell r="D1262">
            <v>5125380</v>
          </cell>
          <cell r="E1262">
            <v>0</v>
          </cell>
          <cell r="F1262">
            <v>30752283</v>
          </cell>
          <cell r="H1262">
            <v>53600701</v>
          </cell>
          <cell r="I1262" t="str">
            <v>Equipos de comunicación y computac</v>
          </cell>
          <cell r="J1262">
            <v>787766981</v>
          </cell>
          <cell r="K1262">
            <v>81838357</v>
          </cell>
          <cell r="L1262">
            <v>0</v>
          </cell>
          <cell r="M1262">
            <v>869605338</v>
          </cell>
        </row>
        <row r="1263">
          <cell r="A1263">
            <v>5368</v>
          </cell>
          <cell r="B1263" t="str">
            <v>PROVISIÓN LITIGIOS Y DEMANDAS</v>
          </cell>
          <cell r="C1263">
            <v>232811874</v>
          </cell>
          <cell r="D1263">
            <v>10997296774</v>
          </cell>
          <cell r="E1263">
            <v>10689417224</v>
          </cell>
          <cell r="F1263">
            <v>540691424</v>
          </cell>
          <cell r="H1263">
            <v>5360070101</v>
          </cell>
          <cell r="I1263" t="str">
            <v>EQUIPO DE COMUNICACION Y COMPUTACIO</v>
          </cell>
          <cell r="J1263">
            <v>787766981</v>
          </cell>
          <cell r="K1263">
            <v>81838357</v>
          </cell>
          <cell r="L1263">
            <v>0</v>
          </cell>
          <cell r="M1263">
            <v>869605338</v>
          </cell>
        </row>
        <row r="1264">
          <cell r="A1264">
            <v>536801</v>
          </cell>
          <cell r="B1264" t="str">
            <v>Civiles</v>
          </cell>
          <cell r="C1264">
            <v>232811874</v>
          </cell>
          <cell r="D1264">
            <v>10997296774</v>
          </cell>
          <cell r="E1264">
            <v>10689417224</v>
          </cell>
          <cell r="F1264">
            <v>540691424</v>
          </cell>
          <cell r="H1264">
            <v>536008</v>
          </cell>
          <cell r="I1264" t="str">
            <v>Equipos de transporte, tracción y</v>
          </cell>
          <cell r="J1264">
            <v>31033789</v>
          </cell>
          <cell r="K1264">
            <v>2821258</v>
          </cell>
          <cell r="L1264">
            <v>0</v>
          </cell>
          <cell r="M1264">
            <v>33855047</v>
          </cell>
        </row>
        <row r="1265">
          <cell r="A1265">
            <v>53680101</v>
          </cell>
          <cell r="B1265" t="str">
            <v>Civiles</v>
          </cell>
          <cell r="C1265">
            <v>232811874</v>
          </cell>
          <cell r="D1265">
            <v>10997296774</v>
          </cell>
          <cell r="E1265">
            <v>10689417224</v>
          </cell>
          <cell r="F1265">
            <v>540691424</v>
          </cell>
          <cell r="H1265">
            <v>53600801</v>
          </cell>
          <cell r="I1265" t="str">
            <v>Equipos de transporte, tracción y</v>
          </cell>
          <cell r="J1265">
            <v>31033789</v>
          </cell>
          <cell r="K1265">
            <v>2821258</v>
          </cell>
          <cell r="L1265">
            <v>0</v>
          </cell>
          <cell r="M1265">
            <v>33855047</v>
          </cell>
        </row>
        <row r="1266">
          <cell r="A1266">
            <v>5368010101</v>
          </cell>
          <cell r="B1266" t="str">
            <v>LABORALES: LITIGIOS O DEMANDAS</v>
          </cell>
          <cell r="C1266">
            <v>346515634</v>
          </cell>
          <cell r="D1266">
            <v>3938352098</v>
          </cell>
          <cell r="E1266">
            <v>3744176308</v>
          </cell>
          <cell r="F1266">
            <v>540691424</v>
          </cell>
          <cell r="H1266">
            <v>5360080101</v>
          </cell>
          <cell r="I1266" t="str">
            <v>EQUIPOS DE TRANSPORTE, TRACCION Y E</v>
          </cell>
          <cell r="J1266">
            <v>31033789</v>
          </cell>
          <cell r="K1266">
            <v>2821258</v>
          </cell>
          <cell r="L1266">
            <v>0</v>
          </cell>
          <cell r="M1266">
            <v>33855047</v>
          </cell>
        </row>
        <row r="1267">
          <cell r="A1267">
            <v>5368010102</v>
          </cell>
          <cell r="B1267" t="str">
            <v>CIVILES: LITIGIOS O DEMANDAS</v>
          </cell>
          <cell r="C1267">
            <v>-113703760</v>
          </cell>
          <cell r="D1267">
            <v>7058944676</v>
          </cell>
          <cell r="E1267">
            <v>6945240916</v>
          </cell>
          <cell r="F1267">
            <v>0</v>
          </cell>
          <cell r="H1267">
            <v>536009</v>
          </cell>
          <cell r="I1267" t="str">
            <v>Equipos de comedor, cocina, despen</v>
          </cell>
          <cell r="J1267">
            <v>26264672</v>
          </cell>
          <cell r="K1267">
            <v>2393302</v>
          </cell>
          <cell r="L1267">
            <v>0</v>
          </cell>
          <cell r="M1267">
            <v>28657974</v>
          </cell>
        </row>
        <row r="1268">
          <cell r="A1268">
            <v>58</v>
          </cell>
          <cell r="B1268" t="str">
            <v>OTROS GASTOS</v>
          </cell>
          <cell r="C1268">
            <v>1265322973</v>
          </cell>
          <cell r="D1268">
            <v>3984998110</v>
          </cell>
          <cell r="E1268">
            <v>1440570083</v>
          </cell>
          <cell r="F1268">
            <v>3809751000</v>
          </cell>
          <cell r="H1268">
            <v>53600901</v>
          </cell>
          <cell r="I1268" t="str">
            <v>Equipos de comedor, cocina, despen</v>
          </cell>
          <cell r="J1268">
            <v>26264672</v>
          </cell>
          <cell r="K1268">
            <v>2393302</v>
          </cell>
          <cell r="L1268">
            <v>0</v>
          </cell>
          <cell r="M1268">
            <v>28657974</v>
          </cell>
        </row>
        <row r="1269">
          <cell r="A1269">
            <v>5802</v>
          </cell>
          <cell r="B1269" t="str">
            <v>COMISIONES</v>
          </cell>
          <cell r="C1269">
            <v>8866679</v>
          </cell>
          <cell r="D1269">
            <v>16649324</v>
          </cell>
          <cell r="E1269">
            <v>40613</v>
          </cell>
          <cell r="F1269">
            <v>25475390</v>
          </cell>
          <cell r="H1269">
            <v>5360090101</v>
          </cell>
          <cell r="I1269" t="str">
            <v>EQUIPOS DE COMEDOR, COCINA, DESPENS</v>
          </cell>
          <cell r="J1269">
            <v>26264672</v>
          </cell>
          <cell r="K1269">
            <v>2393302</v>
          </cell>
          <cell r="L1269">
            <v>0</v>
          </cell>
          <cell r="M1269">
            <v>28657974</v>
          </cell>
        </row>
        <row r="1270">
          <cell r="A1270">
            <v>580239</v>
          </cell>
          <cell r="B1270" t="str">
            <v>Comisiones derechos en fideicomiso</v>
          </cell>
          <cell r="C1270">
            <v>0</v>
          </cell>
          <cell r="D1270">
            <v>3647472</v>
          </cell>
          <cell r="E1270">
            <v>0</v>
          </cell>
          <cell r="F1270">
            <v>3647472</v>
          </cell>
          <cell r="H1270">
            <v>5366</v>
          </cell>
          <cell r="I1270" t="str">
            <v>AMORTIZACIÓN DE ACTIVOS INTANGIBLE</v>
          </cell>
          <cell r="J1270">
            <v>388432892</v>
          </cell>
          <cell r="K1270">
            <v>21017790</v>
          </cell>
          <cell r="L1270">
            <v>0</v>
          </cell>
          <cell r="M1270">
            <v>409450682</v>
          </cell>
        </row>
        <row r="1271">
          <cell r="A1271">
            <v>58023901</v>
          </cell>
          <cell r="B1271" t="str">
            <v>Comisiones derechos en fideicomiso</v>
          </cell>
          <cell r="C1271">
            <v>0</v>
          </cell>
          <cell r="D1271">
            <v>3647472</v>
          </cell>
          <cell r="E1271">
            <v>0</v>
          </cell>
          <cell r="F1271">
            <v>3647472</v>
          </cell>
          <cell r="H1271">
            <v>536605</v>
          </cell>
          <cell r="I1271" t="str">
            <v>Licencias</v>
          </cell>
          <cell r="J1271">
            <v>336409968</v>
          </cell>
          <cell r="K1271">
            <v>16288432</v>
          </cell>
          <cell r="L1271">
            <v>0</v>
          </cell>
          <cell r="M1271">
            <v>352698400</v>
          </cell>
        </row>
        <row r="1272">
          <cell r="A1272">
            <v>5802390101</v>
          </cell>
          <cell r="B1272" t="str">
            <v>COMISIONES DERECHOS EN FIDEICOMISO</v>
          </cell>
          <cell r="C1272">
            <v>0</v>
          </cell>
          <cell r="D1272">
            <v>3647472</v>
          </cell>
          <cell r="E1272">
            <v>0</v>
          </cell>
          <cell r="F1272">
            <v>3647472</v>
          </cell>
          <cell r="H1272">
            <v>53660501</v>
          </cell>
          <cell r="I1272" t="str">
            <v>Licencias</v>
          </cell>
          <cell r="J1272">
            <v>336409968</v>
          </cell>
          <cell r="K1272">
            <v>16288432</v>
          </cell>
          <cell r="L1272">
            <v>0</v>
          </cell>
          <cell r="M1272">
            <v>352698400</v>
          </cell>
        </row>
        <row r="1273">
          <cell r="A1273">
            <v>580240</v>
          </cell>
          <cell r="B1273" t="str">
            <v>Comisiones servicios financieros</v>
          </cell>
          <cell r="C1273">
            <v>8866679</v>
          </cell>
          <cell r="D1273">
            <v>13001852</v>
          </cell>
          <cell r="E1273">
            <v>40613</v>
          </cell>
          <cell r="F1273">
            <v>21827918</v>
          </cell>
          <cell r="H1273">
            <v>5366050101</v>
          </cell>
          <cell r="I1273" t="str">
            <v>AMORTIZACIÓN LICENCIAS</v>
          </cell>
          <cell r="J1273">
            <v>336409968</v>
          </cell>
          <cell r="K1273">
            <v>16288432</v>
          </cell>
          <cell r="L1273">
            <v>0</v>
          </cell>
          <cell r="M1273">
            <v>352698400</v>
          </cell>
        </row>
        <row r="1274">
          <cell r="A1274">
            <v>58024001</v>
          </cell>
          <cell r="B1274" t="str">
            <v>Comisiones servicios financieros</v>
          </cell>
          <cell r="C1274">
            <v>8866679</v>
          </cell>
          <cell r="D1274">
            <v>13001852</v>
          </cell>
          <cell r="E1274">
            <v>40613</v>
          </cell>
          <cell r="F1274">
            <v>21827918</v>
          </cell>
          <cell r="H1274">
            <v>536606</v>
          </cell>
          <cell r="I1274" t="str">
            <v>oftwares</v>
          </cell>
          <cell r="J1274">
            <v>52022924</v>
          </cell>
          <cell r="K1274">
            <v>4729358</v>
          </cell>
          <cell r="L1274">
            <v>0</v>
          </cell>
          <cell r="M1274">
            <v>56752282</v>
          </cell>
        </row>
        <row r="1275">
          <cell r="A1275">
            <v>5802400101</v>
          </cell>
          <cell r="B1275" t="str">
            <v>COMISIONES Y OTROS GASTOS BANCARIOS</v>
          </cell>
          <cell r="C1275">
            <v>8866679</v>
          </cell>
          <cell r="D1275">
            <v>13001852</v>
          </cell>
          <cell r="E1275">
            <v>40613</v>
          </cell>
          <cell r="F1275">
            <v>21827918</v>
          </cell>
          <cell r="H1275">
            <v>53660601</v>
          </cell>
          <cell r="I1275" t="str">
            <v>Softwares</v>
          </cell>
          <cell r="J1275">
            <v>52022924</v>
          </cell>
          <cell r="K1275">
            <v>4729358</v>
          </cell>
          <cell r="L1275">
            <v>0</v>
          </cell>
          <cell r="M1275">
            <v>56752282</v>
          </cell>
        </row>
        <row r="1276">
          <cell r="A1276">
            <v>5804</v>
          </cell>
          <cell r="B1276" t="str">
            <v>FINANCIEROS</v>
          </cell>
          <cell r="C1276">
            <v>19933139</v>
          </cell>
          <cell r="D1276">
            <v>1853092618</v>
          </cell>
          <cell r="E1276">
            <v>40527055</v>
          </cell>
          <cell r="F1276">
            <v>1832498702</v>
          </cell>
          <cell r="H1276">
            <v>5366060101</v>
          </cell>
          <cell r="I1276" t="str">
            <v>AMORTIZACIÓN SOFTWARE</v>
          </cell>
          <cell r="J1276">
            <v>52022924</v>
          </cell>
          <cell r="K1276">
            <v>4729358</v>
          </cell>
          <cell r="L1276">
            <v>0</v>
          </cell>
          <cell r="M1276">
            <v>56752282</v>
          </cell>
        </row>
        <row r="1277">
          <cell r="A1277">
            <v>580402</v>
          </cell>
          <cell r="B1277" t="str">
            <v>INTERES POR BENEFICIOS A LOS EMPLE</v>
          </cell>
          <cell r="C1277">
            <v>15727</v>
          </cell>
          <cell r="D1277">
            <v>0</v>
          </cell>
          <cell r="E1277">
            <v>0</v>
          </cell>
          <cell r="F1277">
            <v>15727</v>
          </cell>
          <cell r="H1277">
            <v>5368</v>
          </cell>
          <cell r="I1277" t="str">
            <v>PROVISIÓN LITIGIOS Y DEMANDAS</v>
          </cell>
          <cell r="J1277">
            <v>5056768001</v>
          </cell>
          <cell r="K1277">
            <v>11599476138</v>
          </cell>
          <cell r="L1277">
            <v>10817368574</v>
          </cell>
          <cell r="M1277">
            <v>5838875565</v>
          </cell>
        </row>
        <row r="1278">
          <cell r="A1278">
            <v>58040201</v>
          </cell>
          <cell r="B1278" t="str">
            <v>INTERESES CREDITO DE VIVIENDA</v>
          </cell>
          <cell r="C1278">
            <v>15727</v>
          </cell>
          <cell r="D1278">
            <v>0</v>
          </cell>
          <cell r="E1278">
            <v>0</v>
          </cell>
          <cell r="F1278">
            <v>15727</v>
          </cell>
          <cell r="H1278">
            <v>536801</v>
          </cell>
          <cell r="I1278" t="str">
            <v>Civiles</v>
          </cell>
          <cell r="J1278">
            <v>5056768001</v>
          </cell>
          <cell r="K1278">
            <v>11599476138</v>
          </cell>
          <cell r="L1278">
            <v>10817368574</v>
          </cell>
          <cell r="M1278">
            <v>5838875565</v>
          </cell>
        </row>
        <row r="1279">
          <cell r="A1279">
            <v>5804020102</v>
          </cell>
          <cell r="B1279" t="str">
            <v>INTERÉS CUOTAS PARTES</v>
          </cell>
          <cell r="C1279">
            <v>15727</v>
          </cell>
          <cell r="D1279">
            <v>0</v>
          </cell>
          <cell r="E1279">
            <v>0</v>
          </cell>
          <cell r="F1279">
            <v>15727</v>
          </cell>
          <cell r="H1279">
            <v>53680101</v>
          </cell>
          <cell r="I1279" t="str">
            <v>Civiles</v>
          </cell>
          <cell r="J1279">
            <v>5056768001</v>
          </cell>
          <cell r="K1279">
            <v>11599476138</v>
          </cell>
          <cell r="L1279">
            <v>10817368574</v>
          </cell>
          <cell r="M1279">
            <v>5838875565</v>
          </cell>
        </row>
        <row r="1280">
          <cell r="A1280">
            <v>580411</v>
          </cell>
          <cell r="B1280" t="str">
            <v>Perdida por valoracion inversiones</v>
          </cell>
          <cell r="C1280">
            <v>0</v>
          </cell>
          <cell r="D1280">
            <v>1584397410</v>
          </cell>
          <cell r="E1280">
            <v>3647472</v>
          </cell>
          <cell r="F1280">
            <v>1580749938</v>
          </cell>
          <cell r="H1280">
            <v>5368010101</v>
          </cell>
          <cell r="I1280" t="str">
            <v>LABORALES: LITIGIOS O DEMANDAS</v>
          </cell>
          <cell r="J1280">
            <v>2977724972</v>
          </cell>
          <cell r="K1280">
            <v>3839147190</v>
          </cell>
          <cell r="L1280">
            <v>3693686569</v>
          </cell>
          <cell r="M1280">
            <v>3123185593</v>
          </cell>
        </row>
        <row r="1281">
          <cell r="A1281">
            <v>58041101</v>
          </cell>
          <cell r="B1281" t="str">
            <v>Perdida por valoracion inversiones</v>
          </cell>
          <cell r="C1281">
            <v>0</v>
          </cell>
          <cell r="D1281">
            <v>1584397410</v>
          </cell>
          <cell r="E1281">
            <v>3647472</v>
          </cell>
          <cell r="F1281">
            <v>1580749938</v>
          </cell>
          <cell r="H1281">
            <v>5368010102</v>
          </cell>
          <cell r="I1281" t="str">
            <v>CIVILES: LITIGIOS O DEMANDAS</v>
          </cell>
          <cell r="J1281">
            <v>2079043029</v>
          </cell>
          <cell r="K1281">
            <v>7760328948</v>
          </cell>
          <cell r="L1281">
            <v>7123682005</v>
          </cell>
          <cell r="M1281">
            <v>2715689972</v>
          </cell>
        </row>
        <row r="1282">
          <cell r="A1282">
            <v>5804110101</v>
          </cell>
          <cell r="B1282" t="str">
            <v>PERDIDA POR VALORACION DE INVERSION</v>
          </cell>
          <cell r="C1282">
            <v>0</v>
          </cell>
          <cell r="D1282">
            <v>1584397410</v>
          </cell>
          <cell r="E1282">
            <v>3647472</v>
          </cell>
          <cell r="F1282">
            <v>1580749938</v>
          </cell>
          <cell r="H1282">
            <v>58</v>
          </cell>
          <cell r="I1282" t="str">
            <v>OTROS GASTOS</v>
          </cell>
          <cell r="J1282">
            <v>418955823</v>
          </cell>
          <cell r="K1282">
            <v>1181944983</v>
          </cell>
          <cell r="L1282">
            <v>959507623</v>
          </cell>
          <cell r="M1282">
            <v>641393183</v>
          </cell>
        </row>
        <row r="1283">
          <cell r="A1283">
            <v>580490</v>
          </cell>
          <cell r="B1283" t="str">
            <v>Otros gastos financieros</v>
          </cell>
          <cell r="C1283">
            <v>19917412</v>
          </cell>
          <cell r="D1283">
            <v>268695208</v>
          </cell>
          <cell r="E1283">
            <v>36879583</v>
          </cell>
          <cell r="F1283">
            <v>251733037</v>
          </cell>
          <cell r="H1283">
            <v>5802</v>
          </cell>
          <cell r="I1283" t="str">
            <v>COMISIONES</v>
          </cell>
          <cell r="J1283">
            <v>16928957</v>
          </cell>
          <cell r="K1283">
            <v>1056736</v>
          </cell>
          <cell r="L1283">
            <v>429450</v>
          </cell>
          <cell r="M1283">
            <v>17556243</v>
          </cell>
        </row>
        <row r="1284">
          <cell r="A1284">
            <v>58049001</v>
          </cell>
          <cell r="B1284" t="str">
            <v>Otros gastos financieros</v>
          </cell>
          <cell r="C1284">
            <v>19917412</v>
          </cell>
          <cell r="D1284">
            <v>268695208</v>
          </cell>
          <cell r="E1284">
            <v>36879583</v>
          </cell>
          <cell r="F1284">
            <v>251733037</v>
          </cell>
          <cell r="H1284">
            <v>580240</v>
          </cell>
          <cell r="I1284" t="str">
            <v>Comisiones servicios financieros</v>
          </cell>
          <cell r="J1284">
            <v>16928957</v>
          </cell>
          <cell r="K1284">
            <v>1056736</v>
          </cell>
          <cell r="L1284">
            <v>429450</v>
          </cell>
          <cell r="M1284">
            <v>17556243</v>
          </cell>
        </row>
        <row r="1285">
          <cell r="A1285">
            <v>5804900101</v>
          </cell>
          <cell r="B1285" t="str">
            <v>OTROS GASTOS FINANCIEROS</v>
          </cell>
          <cell r="C1285">
            <v>19917412</v>
          </cell>
          <cell r="D1285">
            <v>268695208</v>
          </cell>
          <cell r="E1285">
            <v>36879583</v>
          </cell>
          <cell r="F1285">
            <v>251733037</v>
          </cell>
          <cell r="H1285">
            <v>58024001</v>
          </cell>
          <cell r="I1285" t="str">
            <v>Comisiones servicios financieros</v>
          </cell>
          <cell r="J1285">
            <v>16928957</v>
          </cell>
          <cell r="K1285">
            <v>1056736</v>
          </cell>
          <cell r="L1285">
            <v>429450</v>
          </cell>
          <cell r="M1285">
            <v>17556243</v>
          </cell>
        </row>
        <row r="1286">
          <cell r="A1286">
            <v>5890</v>
          </cell>
          <cell r="B1286" t="str">
            <v>GASTOS DIVERSOS</v>
          </cell>
          <cell r="C1286">
            <v>943411847</v>
          </cell>
          <cell r="D1286">
            <v>714968552</v>
          </cell>
          <cell r="E1286">
            <v>0</v>
          </cell>
          <cell r="F1286">
            <v>1658380399</v>
          </cell>
          <cell r="H1286">
            <v>5802400101</v>
          </cell>
          <cell r="I1286" t="str">
            <v>COMISIONES Y OTROS GASTOS BANCARIOS</v>
          </cell>
          <cell r="J1286">
            <v>16928957</v>
          </cell>
          <cell r="K1286">
            <v>1056736</v>
          </cell>
          <cell r="L1286">
            <v>429450</v>
          </cell>
          <cell r="M1286">
            <v>17556243</v>
          </cell>
        </row>
        <row r="1287">
          <cell r="A1287">
            <v>589012</v>
          </cell>
          <cell r="B1287" t="str">
            <v>Intereses sobre sentencias y conci</v>
          </cell>
          <cell r="C1287">
            <v>637039610</v>
          </cell>
          <cell r="D1287">
            <v>21193938</v>
          </cell>
          <cell r="E1287">
            <v>0</v>
          </cell>
          <cell r="F1287">
            <v>658233548</v>
          </cell>
          <cell r="H1287">
            <v>5803</v>
          </cell>
          <cell r="I1287" t="str">
            <v>AJUSTE POR DIFERENCIA EN CAMBIO</v>
          </cell>
          <cell r="J1287">
            <v>12240</v>
          </cell>
          <cell r="K1287">
            <v>0</v>
          </cell>
          <cell r="L1287">
            <v>0</v>
          </cell>
          <cell r="M1287">
            <v>12240</v>
          </cell>
        </row>
        <row r="1288">
          <cell r="A1288">
            <v>58901201</v>
          </cell>
          <cell r="B1288" t="str">
            <v>Intereses sobre sentencias y conci</v>
          </cell>
          <cell r="C1288">
            <v>637039610</v>
          </cell>
          <cell r="D1288">
            <v>21193938</v>
          </cell>
          <cell r="E1288">
            <v>0</v>
          </cell>
          <cell r="F1288">
            <v>658233548</v>
          </cell>
          <cell r="H1288">
            <v>580390</v>
          </cell>
          <cell r="I1288" t="str">
            <v>Otros Ajustes por Diferencia Cambi</v>
          </cell>
          <cell r="J1288">
            <v>12240</v>
          </cell>
          <cell r="K1288">
            <v>0</v>
          </cell>
          <cell r="L1288">
            <v>0</v>
          </cell>
          <cell r="M1288">
            <v>12240</v>
          </cell>
        </row>
        <row r="1289">
          <cell r="A1289">
            <v>5890120101</v>
          </cell>
          <cell r="B1289" t="str">
            <v>INDEMNIZACIONES CIVILES</v>
          </cell>
          <cell r="C1289">
            <v>283881490</v>
          </cell>
          <cell r="D1289">
            <v>0</v>
          </cell>
          <cell r="E1289">
            <v>0</v>
          </cell>
          <cell r="F1289">
            <v>283881490</v>
          </cell>
          <cell r="H1289">
            <v>58039090</v>
          </cell>
          <cell r="I1289" t="str">
            <v>Otros Ajustes por Diferencia Cambi</v>
          </cell>
          <cell r="J1289">
            <v>12240</v>
          </cell>
          <cell r="K1289">
            <v>0</v>
          </cell>
          <cell r="L1289">
            <v>0</v>
          </cell>
          <cell r="M1289">
            <v>12240</v>
          </cell>
        </row>
        <row r="1290">
          <cell r="A1290">
            <v>5890120103</v>
          </cell>
          <cell r="B1290" t="str">
            <v>INTERESES SOBRE SENTENCIAS Y CONCIL</v>
          </cell>
          <cell r="C1290">
            <v>353158120</v>
          </cell>
          <cell r="D1290">
            <v>21193938</v>
          </cell>
          <cell r="E1290">
            <v>0</v>
          </cell>
          <cell r="F1290">
            <v>374352058</v>
          </cell>
          <cell r="H1290">
            <v>5803909090</v>
          </cell>
          <cell r="I1290" t="str">
            <v>OTROS AJUSTES POR DIFERENCIA EN CAM</v>
          </cell>
          <cell r="J1290">
            <v>12240</v>
          </cell>
          <cell r="K1290">
            <v>0</v>
          </cell>
          <cell r="L1290">
            <v>0</v>
          </cell>
          <cell r="M1290">
            <v>12240</v>
          </cell>
        </row>
        <row r="1291">
          <cell r="A1291">
            <v>589019</v>
          </cell>
          <cell r="B1291" t="str">
            <v>Pérdida por baja en cuentas de act</v>
          </cell>
          <cell r="C1291">
            <v>306035163</v>
          </cell>
          <cell r="D1291">
            <v>693774614</v>
          </cell>
          <cell r="E1291">
            <v>0</v>
          </cell>
          <cell r="F1291">
            <v>999809777</v>
          </cell>
          <cell r="H1291">
            <v>5804</v>
          </cell>
          <cell r="I1291" t="str">
            <v>FINANCIEROS</v>
          </cell>
          <cell r="J1291">
            <v>119644138</v>
          </cell>
          <cell r="K1291">
            <v>9149786</v>
          </cell>
          <cell r="L1291">
            <v>5695388</v>
          </cell>
          <cell r="M1291">
            <v>123098536</v>
          </cell>
        </row>
        <row r="1292">
          <cell r="A1292">
            <v>58901901</v>
          </cell>
          <cell r="B1292" t="str">
            <v>Pérdida por baja en cuentas de act</v>
          </cell>
          <cell r="C1292">
            <v>306035163</v>
          </cell>
          <cell r="D1292">
            <v>693774614</v>
          </cell>
          <cell r="E1292">
            <v>0</v>
          </cell>
          <cell r="F1292">
            <v>999809777</v>
          </cell>
          <cell r="H1292">
            <v>580402</v>
          </cell>
          <cell r="I1292" t="str">
            <v>INTERES POR BENEFICIOS A LOS EMPLE</v>
          </cell>
          <cell r="J1292">
            <v>40112901</v>
          </cell>
          <cell r="K1292">
            <v>3453498</v>
          </cell>
          <cell r="L1292">
            <v>0</v>
          </cell>
          <cell r="M1292">
            <v>43566399</v>
          </cell>
        </row>
        <row r="1293">
          <cell r="A1293">
            <v>5890190102</v>
          </cell>
          <cell r="B1293" t="str">
            <v>PERD.BAJA ACTIVOS</v>
          </cell>
          <cell r="C1293">
            <v>301654542</v>
          </cell>
          <cell r="D1293">
            <v>0</v>
          </cell>
          <cell r="E1293">
            <v>0</v>
          </cell>
          <cell r="F1293">
            <v>301654542</v>
          </cell>
          <cell r="H1293">
            <v>58040201</v>
          </cell>
          <cell r="I1293" t="str">
            <v>INTERESES CREDITO DE VIVIENDA</v>
          </cell>
          <cell r="J1293">
            <v>40112901</v>
          </cell>
          <cell r="K1293">
            <v>3453498</v>
          </cell>
          <cell r="L1293">
            <v>0</v>
          </cell>
          <cell r="M1293">
            <v>43566399</v>
          </cell>
        </row>
        <row r="1294">
          <cell r="A1294">
            <v>5890190103</v>
          </cell>
          <cell r="B1294" t="str">
            <v>AJUSTES Y FALTANTES DE INVENTARIOS</v>
          </cell>
          <cell r="C1294">
            <v>4380621</v>
          </cell>
          <cell r="D1294">
            <v>693774614</v>
          </cell>
          <cell r="E1294">
            <v>0</v>
          </cell>
          <cell r="F1294">
            <v>698155235</v>
          </cell>
          <cell r="H1294">
            <v>5804020101</v>
          </cell>
          <cell r="I1294" t="str">
            <v>TASA DE INTERES POR DEBAJO DE ME de</v>
          </cell>
          <cell r="J1294">
            <v>40112901</v>
          </cell>
          <cell r="K1294">
            <v>3453498</v>
          </cell>
          <cell r="L1294">
            <v>0</v>
          </cell>
          <cell r="M1294">
            <v>43566399</v>
          </cell>
        </row>
        <row r="1295">
          <cell r="A1295">
            <v>589090</v>
          </cell>
          <cell r="B1295" t="str">
            <v>Otros gastos diversos</v>
          </cell>
          <cell r="C1295">
            <v>337074</v>
          </cell>
          <cell r="D1295">
            <v>0</v>
          </cell>
          <cell r="E1295">
            <v>0</v>
          </cell>
          <cell r="F1295">
            <v>337074</v>
          </cell>
          <cell r="H1295">
            <v>580439</v>
          </cell>
          <cell r="I1295" t="str">
            <v>Intereses de mora</v>
          </cell>
          <cell r="J1295">
            <v>79531237</v>
          </cell>
          <cell r="K1295">
            <v>0</v>
          </cell>
          <cell r="L1295">
            <v>0</v>
          </cell>
          <cell r="M1295">
            <v>79531237</v>
          </cell>
        </row>
        <row r="1296">
          <cell r="A1296">
            <v>58909021</v>
          </cell>
          <cell r="B1296" t="str">
            <v>Otros gastos diversos</v>
          </cell>
          <cell r="C1296">
            <v>337074</v>
          </cell>
          <cell r="D1296">
            <v>0</v>
          </cell>
          <cell r="E1296">
            <v>0</v>
          </cell>
          <cell r="F1296">
            <v>337074</v>
          </cell>
          <cell r="H1296">
            <v>58043901</v>
          </cell>
          <cell r="I1296" t="str">
            <v>Intereses de mora</v>
          </cell>
          <cell r="J1296">
            <v>79531237</v>
          </cell>
          <cell r="K1296">
            <v>0</v>
          </cell>
          <cell r="L1296">
            <v>0</v>
          </cell>
          <cell r="M1296">
            <v>79531237</v>
          </cell>
        </row>
        <row r="1297">
          <cell r="A1297">
            <v>5890902104</v>
          </cell>
          <cell r="B1297" t="str">
            <v>OTROS GASTOS DE ADMINISTRACION</v>
          </cell>
          <cell r="C1297">
            <v>337074</v>
          </cell>
          <cell r="D1297">
            <v>0</v>
          </cell>
          <cell r="E1297">
            <v>0</v>
          </cell>
          <cell r="F1297">
            <v>337074</v>
          </cell>
          <cell r="H1297">
            <v>5804390101</v>
          </cell>
          <cell r="I1297" t="str">
            <v>INTERESES DE MORA</v>
          </cell>
          <cell r="J1297">
            <v>79531237</v>
          </cell>
          <cell r="K1297">
            <v>0</v>
          </cell>
          <cell r="L1297">
            <v>0</v>
          </cell>
          <cell r="M1297">
            <v>79531237</v>
          </cell>
        </row>
        <row r="1298">
          <cell r="A1298">
            <v>5895</v>
          </cell>
          <cell r="B1298" t="str">
            <v>DEVOLUCIONES,REBAJAS DSCTOS VTA SE</v>
          </cell>
          <cell r="C1298">
            <v>293111308</v>
          </cell>
          <cell r="D1298">
            <v>285201</v>
          </cell>
          <cell r="E1298">
            <v>0</v>
          </cell>
          <cell r="F1298">
            <v>293396509</v>
          </cell>
          <cell r="H1298">
            <v>580490</v>
          </cell>
          <cell r="I1298" t="str">
            <v>Otros gastos financieros</v>
          </cell>
          <cell r="J1298">
            <v>0</v>
          </cell>
          <cell r="K1298">
            <v>5696288</v>
          </cell>
          <cell r="L1298">
            <v>5695388</v>
          </cell>
          <cell r="M1298">
            <v>900</v>
          </cell>
        </row>
        <row r="1299">
          <cell r="A1299">
            <v>589509</v>
          </cell>
          <cell r="B1299" t="str">
            <v>Servicios de salud</v>
          </cell>
          <cell r="C1299">
            <v>293111308</v>
          </cell>
          <cell r="D1299">
            <v>285201</v>
          </cell>
          <cell r="E1299">
            <v>0</v>
          </cell>
          <cell r="F1299">
            <v>293396509</v>
          </cell>
          <cell r="H1299">
            <v>58049001</v>
          </cell>
          <cell r="I1299" t="str">
            <v>Otros gastos financieros</v>
          </cell>
          <cell r="J1299">
            <v>0</v>
          </cell>
          <cell r="K1299">
            <v>5696288</v>
          </cell>
          <cell r="L1299">
            <v>5695388</v>
          </cell>
          <cell r="M1299">
            <v>900</v>
          </cell>
        </row>
        <row r="1300">
          <cell r="A1300">
            <v>58950901</v>
          </cell>
          <cell r="B1300" t="str">
            <v>Descuentos por servicios de salud</v>
          </cell>
          <cell r="C1300">
            <v>293111308</v>
          </cell>
          <cell r="D1300">
            <v>285201</v>
          </cell>
          <cell r="E1300">
            <v>0</v>
          </cell>
          <cell r="F1300">
            <v>293396509</v>
          </cell>
          <cell r="H1300">
            <v>5804900101</v>
          </cell>
          <cell r="I1300" t="str">
            <v>OTROS GASTOS FINANCIEROS</v>
          </cell>
          <cell r="J1300">
            <v>0</v>
          </cell>
          <cell r="K1300">
            <v>5696288</v>
          </cell>
          <cell r="L1300">
            <v>5695388</v>
          </cell>
          <cell r="M1300">
            <v>900</v>
          </cell>
        </row>
        <row r="1301">
          <cell r="A1301">
            <v>5895090101</v>
          </cell>
          <cell r="B1301" t="str">
            <v>CONCILIACION DE SERVICIOS DE SALUD</v>
          </cell>
          <cell r="C1301">
            <v>203455479</v>
          </cell>
          <cell r="D1301">
            <v>285201</v>
          </cell>
          <cell r="E1301">
            <v>0</v>
          </cell>
          <cell r="F1301">
            <v>203740680</v>
          </cell>
          <cell r="H1301">
            <v>5890</v>
          </cell>
          <cell r="I1301" t="str">
            <v>GASTOS DIVERSOS</v>
          </cell>
          <cell r="J1301">
            <v>282370488</v>
          </cell>
          <cell r="K1301">
            <v>128516019</v>
          </cell>
          <cell r="L1301">
            <v>305400</v>
          </cell>
          <cell r="M1301">
            <v>410581107</v>
          </cell>
        </row>
        <row r="1302">
          <cell r="A1302">
            <v>5895090102</v>
          </cell>
          <cell r="B1302" t="str">
            <v>DESCUENTOS POR SERVICIOS DE SALUD</v>
          </cell>
          <cell r="C1302">
            <v>89655829</v>
          </cell>
          <cell r="D1302">
            <v>0</v>
          </cell>
          <cell r="E1302">
            <v>0</v>
          </cell>
          <cell r="F1302">
            <v>89655829</v>
          </cell>
          <cell r="H1302">
            <v>589012</v>
          </cell>
          <cell r="I1302" t="str">
            <v>Intereses sobre sentencias y conci</v>
          </cell>
          <cell r="J1302">
            <v>51928213</v>
          </cell>
          <cell r="K1302">
            <v>124047231</v>
          </cell>
          <cell r="L1302">
            <v>0</v>
          </cell>
          <cell r="M1302">
            <v>175975444</v>
          </cell>
        </row>
        <row r="1303">
          <cell r="A1303">
            <v>5897</v>
          </cell>
          <cell r="B1303" t="str">
            <v>COSTOS Y GASTOS POR DISTRIBUIR</v>
          </cell>
          <cell r="C1303">
            <v>0</v>
          </cell>
          <cell r="D1303">
            <v>1400002415</v>
          </cell>
          <cell r="E1303">
            <v>1400002415</v>
          </cell>
          <cell r="F1303">
            <v>0</v>
          </cell>
          <cell r="H1303">
            <v>58901201</v>
          </cell>
          <cell r="I1303" t="str">
            <v>Intereses sobre sentencias y conci</v>
          </cell>
          <cell r="J1303">
            <v>51928213</v>
          </cell>
          <cell r="K1303">
            <v>124047231</v>
          </cell>
          <cell r="L1303">
            <v>0</v>
          </cell>
          <cell r="M1303">
            <v>175975444</v>
          </cell>
        </row>
        <row r="1304">
          <cell r="A1304">
            <v>589723</v>
          </cell>
          <cell r="B1304" t="str">
            <v>Servicios</v>
          </cell>
          <cell r="C1304">
            <v>0</v>
          </cell>
          <cell r="D1304">
            <v>1130511729</v>
          </cell>
          <cell r="E1304">
            <v>1130511729</v>
          </cell>
          <cell r="F1304">
            <v>0</v>
          </cell>
          <cell r="H1304">
            <v>5890120103</v>
          </cell>
          <cell r="I1304" t="str">
            <v>INTERESES SOBRE SENTENCIAS Y CONCIL</v>
          </cell>
          <cell r="J1304">
            <v>51928213</v>
          </cell>
          <cell r="K1304">
            <v>124047231</v>
          </cell>
          <cell r="L1304">
            <v>0</v>
          </cell>
          <cell r="M1304">
            <v>175975444</v>
          </cell>
        </row>
        <row r="1305">
          <cell r="A1305">
            <v>58972301</v>
          </cell>
          <cell r="B1305" t="str">
            <v>Servicios</v>
          </cell>
          <cell r="C1305">
            <v>0</v>
          </cell>
          <cell r="D1305">
            <v>607452772</v>
          </cell>
          <cell r="E1305">
            <v>607452772</v>
          </cell>
          <cell r="F1305">
            <v>0</v>
          </cell>
          <cell r="H1305">
            <v>589013</v>
          </cell>
          <cell r="I1305" t="str">
            <v>Laudos arbitrales y conciliaciones</v>
          </cell>
          <cell r="J1305">
            <v>5859326</v>
          </cell>
          <cell r="K1305">
            <v>0</v>
          </cell>
          <cell r="L1305">
            <v>0</v>
          </cell>
          <cell r="M1305">
            <v>5859326</v>
          </cell>
        </row>
        <row r="1306">
          <cell r="A1306">
            <v>5897230101</v>
          </cell>
          <cell r="B1306" t="str">
            <v>ACUEDUCTO Y ALCANTARILLADO</v>
          </cell>
          <cell r="C1306">
            <v>0</v>
          </cell>
          <cell r="D1306">
            <v>21886672</v>
          </cell>
          <cell r="E1306">
            <v>21886672</v>
          </cell>
          <cell r="F1306">
            <v>0</v>
          </cell>
          <cell r="H1306">
            <v>58901301</v>
          </cell>
          <cell r="I1306" t="str">
            <v>Laudos arbitrales y conciliaciones</v>
          </cell>
          <cell r="J1306">
            <v>5859326</v>
          </cell>
          <cell r="K1306">
            <v>0</v>
          </cell>
          <cell r="L1306">
            <v>0</v>
          </cell>
          <cell r="M1306">
            <v>5859326</v>
          </cell>
        </row>
        <row r="1307">
          <cell r="A1307">
            <v>5897230102</v>
          </cell>
          <cell r="B1307" t="str">
            <v>ENERGIA</v>
          </cell>
          <cell r="C1307">
            <v>0</v>
          </cell>
          <cell r="D1307">
            <v>202735719</v>
          </cell>
          <cell r="E1307">
            <v>202735719</v>
          </cell>
          <cell r="F1307">
            <v>0</v>
          </cell>
          <cell r="H1307">
            <v>5890130101</v>
          </cell>
          <cell r="I1307" t="str">
            <v>LAUDOS ARBITRALES Y CONCILIACIONES</v>
          </cell>
          <cell r="J1307">
            <v>5859326</v>
          </cell>
          <cell r="K1307">
            <v>0</v>
          </cell>
          <cell r="L1307">
            <v>0</v>
          </cell>
          <cell r="M1307">
            <v>5859326</v>
          </cell>
        </row>
        <row r="1308">
          <cell r="A1308">
            <v>5897230104</v>
          </cell>
          <cell r="B1308" t="str">
            <v>TELEFONOS</v>
          </cell>
          <cell r="C1308">
            <v>0</v>
          </cell>
          <cell r="D1308">
            <v>15407577</v>
          </cell>
          <cell r="E1308">
            <v>15407577</v>
          </cell>
          <cell r="F1308">
            <v>0</v>
          </cell>
          <cell r="H1308">
            <v>589019</v>
          </cell>
          <cell r="I1308" t="str">
            <v>Pérdida por baja en cuentas de act</v>
          </cell>
          <cell r="J1308">
            <v>160741815</v>
          </cell>
          <cell r="K1308">
            <v>2196698</v>
          </cell>
          <cell r="L1308">
            <v>0</v>
          </cell>
          <cell r="M1308">
            <v>162938513</v>
          </cell>
        </row>
        <row r="1309">
          <cell r="A1309">
            <v>5897230106</v>
          </cell>
          <cell r="B1309" t="str">
            <v>MANTENIMIENTO SOFTWARE</v>
          </cell>
          <cell r="C1309">
            <v>0</v>
          </cell>
          <cell r="D1309">
            <v>155467804</v>
          </cell>
          <cell r="E1309">
            <v>155467804</v>
          </cell>
          <cell r="F1309">
            <v>0</v>
          </cell>
          <cell r="H1309">
            <v>58901901</v>
          </cell>
          <cell r="I1309" t="str">
            <v>Pérdida por baja en cuentas de act</v>
          </cell>
          <cell r="J1309">
            <v>160741815</v>
          </cell>
          <cell r="K1309">
            <v>2196698</v>
          </cell>
          <cell r="L1309">
            <v>0</v>
          </cell>
          <cell r="M1309">
            <v>162938513</v>
          </cell>
        </row>
        <row r="1310">
          <cell r="A1310">
            <v>5897230107</v>
          </cell>
          <cell r="B1310" t="str">
            <v>PRESTACION DE SERVICIOS PERSONA JUR</v>
          </cell>
          <cell r="C1310">
            <v>0</v>
          </cell>
          <cell r="D1310">
            <v>211955000</v>
          </cell>
          <cell r="E1310">
            <v>211955000</v>
          </cell>
          <cell r="F1310">
            <v>0</v>
          </cell>
          <cell r="H1310">
            <v>5890190102</v>
          </cell>
          <cell r="I1310" t="str">
            <v>PERD.BAJA ACTIVOS</v>
          </cell>
          <cell r="J1310">
            <v>92521621</v>
          </cell>
          <cell r="K1310">
            <v>2186241</v>
          </cell>
          <cell r="L1310">
            <v>0</v>
          </cell>
          <cell r="M1310">
            <v>94707862</v>
          </cell>
        </row>
        <row r="1311">
          <cell r="A1311">
            <v>58972303</v>
          </cell>
          <cell r="B1311" t="str">
            <v>Servicios</v>
          </cell>
          <cell r="C1311">
            <v>0</v>
          </cell>
          <cell r="D1311">
            <v>1968658</v>
          </cell>
          <cell r="E1311">
            <v>1968658</v>
          </cell>
          <cell r="F1311">
            <v>0</v>
          </cell>
          <cell r="H1311">
            <v>5890190103</v>
          </cell>
          <cell r="I1311" t="str">
            <v>AJUSTES Y FALTANTES DE INVENTARIOS</v>
          </cell>
          <cell r="J1311">
            <v>68220194</v>
          </cell>
          <cell r="K1311">
            <v>10457</v>
          </cell>
          <cell r="L1311">
            <v>0</v>
          </cell>
          <cell r="M1311">
            <v>68230651</v>
          </cell>
        </row>
        <row r="1312">
          <cell r="A1312">
            <v>5897230301</v>
          </cell>
          <cell r="B1312" t="str">
            <v>CONTROL PLAGAS MANTENIMIENTO DE EDI</v>
          </cell>
          <cell r="C1312">
            <v>0</v>
          </cell>
          <cell r="D1312">
            <v>1968658</v>
          </cell>
          <cell r="E1312">
            <v>1968658</v>
          </cell>
          <cell r="F1312">
            <v>0</v>
          </cell>
          <cell r="H1312">
            <v>589090</v>
          </cell>
          <cell r="I1312" t="str">
            <v>Otros gastos diversos</v>
          </cell>
          <cell r="J1312">
            <v>63841134</v>
          </cell>
          <cell r="K1312">
            <v>2272090</v>
          </cell>
          <cell r="L1312">
            <v>305400</v>
          </cell>
          <cell r="M1312">
            <v>65807824</v>
          </cell>
        </row>
        <row r="1313">
          <cell r="A1313">
            <v>58972304</v>
          </cell>
          <cell r="B1313" t="str">
            <v>Servicios</v>
          </cell>
          <cell r="C1313">
            <v>0</v>
          </cell>
          <cell r="D1313">
            <v>80225352</v>
          </cell>
          <cell r="E1313">
            <v>80225352</v>
          </cell>
          <cell r="F1313">
            <v>0</v>
          </cell>
          <cell r="H1313">
            <v>58909021</v>
          </cell>
          <cell r="I1313" t="str">
            <v>Otros gastos diversos</v>
          </cell>
          <cell r="J1313">
            <v>63841134</v>
          </cell>
          <cell r="K1313">
            <v>2272090</v>
          </cell>
          <cell r="L1313">
            <v>305400</v>
          </cell>
          <cell r="M1313">
            <v>65807824</v>
          </cell>
        </row>
        <row r="1314">
          <cell r="A1314">
            <v>5897230402</v>
          </cell>
          <cell r="B1314" t="str">
            <v>CONTRALORIA GENERAL DE MEDELLIN</v>
          </cell>
          <cell r="C1314">
            <v>-75830</v>
          </cell>
          <cell r="D1314">
            <v>746167</v>
          </cell>
          <cell r="E1314">
            <v>746167</v>
          </cell>
          <cell r="F1314">
            <v>-75830</v>
          </cell>
          <cell r="H1314">
            <v>5890902101</v>
          </cell>
          <cell r="I1314" t="str">
            <v>AJUSTE DE EJERCICIOS ANTERIORES</v>
          </cell>
          <cell r="J1314">
            <v>63753600</v>
          </cell>
          <cell r="K1314">
            <v>0</v>
          </cell>
          <cell r="L1314">
            <v>0</v>
          </cell>
          <cell r="M1314">
            <v>63753600</v>
          </cell>
        </row>
        <row r="1315">
          <cell r="A1315">
            <v>5897230404</v>
          </cell>
          <cell r="B1315" t="str">
            <v>GRAVAMEN 4 X 1000</v>
          </cell>
          <cell r="C1315">
            <v>75830</v>
          </cell>
          <cell r="D1315">
            <v>79479185</v>
          </cell>
          <cell r="E1315">
            <v>79479185</v>
          </cell>
          <cell r="F1315">
            <v>75830</v>
          </cell>
          <cell r="H1315">
            <v>5890902104</v>
          </cell>
          <cell r="I1315" t="str">
            <v>OTROS GASTOS DE ADMINISTRACION</v>
          </cell>
          <cell r="J1315">
            <v>87534</v>
          </cell>
          <cell r="K1315">
            <v>2272090</v>
          </cell>
          <cell r="L1315">
            <v>305400</v>
          </cell>
          <cell r="M1315">
            <v>2054224</v>
          </cell>
        </row>
        <row r="1316">
          <cell r="A1316">
            <v>58972306</v>
          </cell>
          <cell r="B1316" t="str">
            <v>Servicios</v>
          </cell>
          <cell r="C1316">
            <v>0</v>
          </cell>
          <cell r="D1316">
            <v>132399691</v>
          </cell>
          <cell r="E1316">
            <v>132399691</v>
          </cell>
          <cell r="F1316">
            <v>0</v>
          </cell>
          <cell r="H1316">
            <v>5895</v>
          </cell>
          <cell r="I1316" t="str">
            <v>DEVOLUCIONES,REBAJAS DSCTOS VTA SE</v>
          </cell>
          <cell r="J1316">
            <v>0</v>
          </cell>
          <cell r="K1316">
            <v>90145057</v>
          </cell>
          <cell r="L1316">
            <v>0</v>
          </cell>
          <cell r="M1316">
            <v>90145057</v>
          </cell>
        </row>
        <row r="1317">
          <cell r="A1317">
            <v>5897230601</v>
          </cell>
          <cell r="B1317" t="str">
            <v>AMORTIZ SEGURO MULTIRIESGO</v>
          </cell>
          <cell r="C1317">
            <v>0</v>
          </cell>
          <cell r="D1317">
            <v>132399691</v>
          </cell>
          <cell r="E1317">
            <v>132399691</v>
          </cell>
          <cell r="F1317">
            <v>0</v>
          </cell>
          <cell r="H1317">
            <v>589509</v>
          </cell>
          <cell r="I1317" t="str">
            <v>Servicios de salud</v>
          </cell>
          <cell r="J1317">
            <v>0</v>
          </cell>
          <cell r="K1317">
            <v>90145057</v>
          </cell>
          <cell r="L1317">
            <v>0</v>
          </cell>
          <cell r="M1317">
            <v>90145057</v>
          </cell>
        </row>
        <row r="1318">
          <cell r="A1318">
            <v>58972307</v>
          </cell>
          <cell r="B1318" t="str">
            <v>Servicios clinica la 80</v>
          </cell>
          <cell r="C1318">
            <v>0</v>
          </cell>
          <cell r="D1318">
            <v>308465256</v>
          </cell>
          <cell r="E1318">
            <v>308465256</v>
          </cell>
          <cell r="F1318">
            <v>0</v>
          </cell>
          <cell r="H1318">
            <v>58950901</v>
          </cell>
          <cell r="I1318" t="str">
            <v>Descuentos por servicios de salud</v>
          </cell>
          <cell r="J1318">
            <v>0</v>
          </cell>
          <cell r="K1318">
            <v>90145057</v>
          </cell>
          <cell r="L1318">
            <v>0</v>
          </cell>
          <cell r="M1318">
            <v>90145057</v>
          </cell>
        </row>
        <row r="1319">
          <cell r="A1319">
            <v>5897230701</v>
          </cell>
          <cell r="B1319" t="str">
            <v>VIGILANCIA Y SEGURIDAD</v>
          </cell>
          <cell r="C1319">
            <v>0</v>
          </cell>
          <cell r="D1319">
            <v>268609052</v>
          </cell>
          <cell r="E1319">
            <v>268609052</v>
          </cell>
          <cell r="F1319">
            <v>0</v>
          </cell>
          <cell r="H1319">
            <v>5895090101</v>
          </cell>
          <cell r="I1319" t="str">
            <v>CONCILIACION DE SERVICIOS DE SALUD</v>
          </cell>
          <cell r="J1319">
            <v>0</v>
          </cell>
          <cell r="K1319">
            <v>90145057</v>
          </cell>
          <cell r="L1319">
            <v>0</v>
          </cell>
          <cell r="M1319">
            <v>90145057</v>
          </cell>
        </row>
        <row r="1320">
          <cell r="A1320">
            <v>5897230714</v>
          </cell>
          <cell r="B1320" t="str">
            <v>HONORARIOS</v>
          </cell>
          <cell r="C1320">
            <v>0</v>
          </cell>
          <cell r="D1320">
            <v>39856204</v>
          </cell>
          <cell r="E1320">
            <v>39856204</v>
          </cell>
          <cell r="F1320">
            <v>0</v>
          </cell>
          <cell r="H1320">
            <v>5897</v>
          </cell>
          <cell r="I1320" t="str">
            <v>COSTOS Y GASTOS POR DISTRIBUIR</v>
          </cell>
          <cell r="J1320">
            <v>0</v>
          </cell>
          <cell r="K1320">
            <v>953077385</v>
          </cell>
          <cell r="L1320">
            <v>953077385</v>
          </cell>
          <cell r="M1320">
            <v>0</v>
          </cell>
        </row>
        <row r="1321">
          <cell r="A1321">
            <v>589726</v>
          </cell>
          <cell r="B1321" t="str">
            <v>Depreciacion</v>
          </cell>
          <cell r="C1321">
            <v>0</v>
          </cell>
          <cell r="D1321">
            <v>269490686</v>
          </cell>
          <cell r="E1321">
            <v>269490686</v>
          </cell>
          <cell r="F1321">
            <v>0</v>
          </cell>
          <cell r="H1321">
            <v>589723</v>
          </cell>
          <cell r="I1321" t="str">
            <v>Servicios</v>
          </cell>
          <cell r="J1321">
            <v>0</v>
          </cell>
          <cell r="K1321">
            <v>849267434</v>
          </cell>
          <cell r="L1321">
            <v>849267434</v>
          </cell>
          <cell r="M1321">
            <v>0</v>
          </cell>
        </row>
        <row r="1322">
          <cell r="A1322">
            <v>58972605</v>
          </cell>
          <cell r="B1322" t="str">
            <v>Depreciacion</v>
          </cell>
          <cell r="C1322">
            <v>0</v>
          </cell>
          <cell r="D1322">
            <v>269490686</v>
          </cell>
          <cell r="E1322">
            <v>269490686</v>
          </cell>
          <cell r="F1322">
            <v>0</v>
          </cell>
          <cell r="H1322">
            <v>58972301</v>
          </cell>
          <cell r="I1322" t="str">
            <v>Servicios</v>
          </cell>
          <cell r="J1322">
            <v>0</v>
          </cell>
          <cell r="K1322">
            <v>464117412</v>
          </cell>
          <cell r="L1322">
            <v>464117412</v>
          </cell>
          <cell r="M1322">
            <v>0</v>
          </cell>
        </row>
        <row r="1323">
          <cell r="A1323">
            <v>5897260501</v>
          </cell>
          <cell r="B1323" t="str">
            <v>DEPRECIACION DE EDIFICACIONES</v>
          </cell>
          <cell r="C1323">
            <v>0</v>
          </cell>
          <cell r="D1323">
            <v>141502425</v>
          </cell>
          <cell r="E1323">
            <v>141502425</v>
          </cell>
          <cell r="F1323">
            <v>0</v>
          </cell>
          <cell r="H1323">
            <v>5897230101</v>
          </cell>
          <cell r="I1323" t="str">
            <v>ACUEDUCTO Y ALCANTARILLADO</v>
          </cell>
          <cell r="J1323">
            <v>0</v>
          </cell>
          <cell r="K1323">
            <v>8001677</v>
          </cell>
          <cell r="L1323">
            <v>8001677</v>
          </cell>
          <cell r="M1323">
            <v>0</v>
          </cell>
        </row>
        <row r="1324">
          <cell r="A1324">
            <v>5897260502</v>
          </cell>
          <cell r="B1324" t="str">
            <v>DEPRECIACION MAQUINARIA Y EQUIPO</v>
          </cell>
          <cell r="C1324">
            <v>0</v>
          </cell>
          <cell r="D1324">
            <v>2535927</v>
          </cell>
          <cell r="E1324">
            <v>2535927</v>
          </cell>
          <cell r="F1324">
            <v>0</v>
          </cell>
          <cell r="H1324">
            <v>5897230102</v>
          </cell>
          <cell r="I1324" t="str">
            <v>ENERGIA</v>
          </cell>
          <cell r="J1324">
            <v>0</v>
          </cell>
          <cell r="K1324">
            <v>180688133</v>
          </cell>
          <cell r="L1324">
            <v>180688133</v>
          </cell>
          <cell r="M1324">
            <v>0</v>
          </cell>
        </row>
        <row r="1325">
          <cell r="A1325">
            <v>5897260503</v>
          </cell>
          <cell r="B1325" t="str">
            <v>DEPRECIACION EQUIPO MEDICO Y CIENTI</v>
          </cell>
          <cell r="C1325">
            <v>0</v>
          </cell>
          <cell r="D1325">
            <v>84357489</v>
          </cell>
          <cell r="E1325">
            <v>84357489</v>
          </cell>
          <cell r="F1325">
            <v>0</v>
          </cell>
          <cell r="H1325">
            <v>5897230104</v>
          </cell>
          <cell r="I1325" t="str">
            <v>TELEFONOS</v>
          </cell>
          <cell r="J1325">
            <v>0</v>
          </cell>
          <cell r="K1325">
            <v>14582763</v>
          </cell>
          <cell r="L1325">
            <v>14582763</v>
          </cell>
          <cell r="M1325">
            <v>0</v>
          </cell>
        </row>
        <row r="1326">
          <cell r="A1326">
            <v>5897260504</v>
          </cell>
          <cell r="B1326" t="str">
            <v>DEPRECIACION MUEBLES, ENSERES, EQUI</v>
          </cell>
          <cell r="C1326">
            <v>0</v>
          </cell>
          <cell r="D1326">
            <v>5171122</v>
          </cell>
          <cell r="E1326">
            <v>5171122</v>
          </cell>
          <cell r="F1326">
            <v>0</v>
          </cell>
          <cell r="H1326">
            <v>5897230106</v>
          </cell>
          <cell r="I1326" t="str">
            <v>MANTENIMIENTO SOFTWARE</v>
          </cell>
          <cell r="J1326">
            <v>0</v>
          </cell>
          <cell r="K1326">
            <v>119330836</v>
          </cell>
          <cell r="L1326">
            <v>119330836</v>
          </cell>
          <cell r="M1326">
            <v>0</v>
          </cell>
        </row>
        <row r="1327">
          <cell r="A1327">
            <v>5897260505</v>
          </cell>
          <cell r="B1327" t="str">
            <v>DEPRECIACION DE COMUNICACIÓN Y COMP</v>
          </cell>
          <cell r="C1327">
            <v>0</v>
          </cell>
          <cell r="D1327">
            <v>35421301</v>
          </cell>
          <cell r="E1327">
            <v>35421301</v>
          </cell>
          <cell r="F1327">
            <v>0</v>
          </cell>
          <cell r="H1327">
            <v>5897230107</v>
          </cell>
          <cell r="I1327" t="str">
            <v>PRESTACION DE SERVICIOS PERSONA JUR</v>
          </cell>
          <cell r="J1327">
            <v>0</v>
          </cell>
          <cell r="K1327">
            <v>141514003</v>
          </cell>
          <cell r="L1327">
            <v>141514003</v>
          </cell>
          <cell r="M1327">
            <v>0</v>
          </cell>
        </row>
        <row r="1328">
          <cell r="A1328">
            <v>5897260507</v>
          </cell>
          <cell r="B1328" t="str">
            <v>DEPRECIACION COMEDOR, COCINA, DESPE</v>
          </cell>
          <cell r="C1328">
            <v>0</v>
          </cell>
          <cell r="D1328">
            <v>502422</v>
          </cell>
          <cell r="E1328">
            <v>502422</v>
          </cell>
          <cell r="F1328">
            <v>0</v>
          </cell>
          <cell r="H1328">
            <v>58972302</v>
          </cell>
          <cell r="I1328" t="str">
            <v>Servicios</v>
          </cell>
          <cell r="J1328">
            <v>0</v>
          </cell>
          <cell r="K1328">
            <v>236735989</v>
          </cell>
          <cell r="L1328">
            <v>236735989</v>
          </cell>
          <cell r="M1328">
            <v>0</v>
          </cell>
        </row>
        <row r="1329">
          <cell r="A1329">
            <v>6</v>
          </cell>
          <cell r="B1329" t="str">
            <v>COSTOS DE VENTAS Y OPERACION</v>
          </cell>
          <cell r="C1329">
            <v>171341856329</v>
          </cell>
          <cell r="D1329">
            <v>32617739037</v>
          </cell>
          <cell r="E1329">
            <v>0</v>
          </cell>
          <cell r="F1329">
            <v>203959595366</v>
          </cell>
          <cell r="H1329">
            <v>5897230201</v>
          </cell>
          <cell r="I1329" t="str">
            <v>SERVICIO DE VIGILANCIA Y SEGURIDAD</v>
          </cell>
          <cell r="J1329">
            <v>0</v>
          </cell>
          <cell r="K1329">
            <v>236735989</v>
          </cell>
          <cell r="L1329">
            <v>236735989</v>
          </cell>
          <cell r="M1329">
            <v>0</v>
          </cell>
        </row>
        <row r="1330">
          <cell r="A1330">
            <v>62</v>
          </cell>
          <cell r="B1330" t="str">
            <v>COSTO DE VENTAS DE BIENES</v>
          </cell>
          <cell r="C1330">
            <v>1141214</v>
          </cell>
          <cell r="D1330">
            <v>843450</v>
          </cell>
          <cell r="E1330">
            <v>0</v>
          </cell>
          <cell r="F1330">
            <v>1984664</v>
          </cell>
          <cell r="H1330">
            <v>58972303</v>
          </cell>
          <cell r="I1330" t="str">
            <v>Servicios</v>
          </cell>
          <cell r="J1330">
            <v>0</v>
          </cell>
          <cell r="K1330">
            <v>1292937</v>
          </cell>
          <cell r="L1330">
            <v>1292937</v>
          </cell>
          <cell r="M1330">
            <v>0</v>
          </cell>
        </row>
        <row r="1331">
          <cell r="A1331">
            <v>6210</v>
          </cell>
          <cell r="B1331" t="str">
            <v>BIENES COMERCIALIZADOS</v>
          </cell>
          <cell r="C1331">
            <v>1141214</v>
          </cell>
          <cell r="D1331">
            <v>843450</v>
          </cell>
          <cell r="E1331">
            <v>0</v>
          </cell>
          <cell r="F1331">
            <v>1984664</v>
          </cell>
          <cell r="H1331">
            <v>5897230301</v>
          </cell>
          <cell r="I1331" t="str">
            <v>CONTROL PLAGAS MANTENIMIENTO DE EDI</v>
          </cell>
          <cell r="J1331">
            <v>0</v>
          </cell>
          <cell r="K1331">
            <v>1292937</v>
          </cell>
          <cell r="L1331">
            <v>1292937</v>
          </cell>
          <cell r="M1331">
            <v>0</v>
          </cell>
        </row>
        <row r="1332">
          <cell r="A1332">
            <v>621023</v>
          </cell>
          <cell r="B1332" t="str">
            <v>Medicamentos</v>
          </cell>
          <cell r="C1332">
            <v>1141214</v>
          </cell>
          <cell r="D1332">
            <v>843450</v>
          </cell>
          <cell r="E1332">
            <v>0</v>
          </cell>
          <cell r="F1332">
            <v>1984664</v>
          </cell>
          <cell r="H1332">
            <v>58972304</v>
          </cell>
          <cell r="I1332" t="str">
            <v>Servicios</v>
          </cell>
          <cell r="J1332">
            <v>0</v>
          </cell>
          <cell r="K1332">
            <v>41901064</v>
          </cell>
          <cell r="L1332">
            <v>41901064</v>
          </cell>
          <cell r="M1332">
            <v>0</v>
          </cell>
        </row>
        <row r="1333">
          <cell r="A1333">
            <v>62102301</v>
          </cell>
          <cell r="B1333" t="str">
            <v>Medicamentos</v>
          </cell>
          <cell r="C1333">
            <v>1141214</v>
          </cell>
          <cell r="D1333">
            <v>843450</v>
          </cell>
          <cell r="E1333">
            <v>0</v>
          </cell>
          <cell r="F1333">
            <v>1984664</v>
          </cell>
          <cell r="H1333">
            <v>5897230404</v>
          </cell>
          <cell r="I1333" t="str">
            <v>GRAVAMEN 4 X 1000</v>
          </cell>
          <cell r="J1333">
            <v>0</v>
          </cell>
          <cell r="K1333">
            <v>41901064</v>
          </cell>
          <cell r="L1333">
            <v>41901064</v>
          </cell>
          <cell r="M1333">
            <v>0</v>
          </cell>
        </row>
        <row r="1334">
          <cell r="A1334">
            <v>6210230101</v>
          </cell>
          <cell r="B1334" t="str">
            <v>MEDICAMENTOS</v>
          </cell>
          <cell r="C1334">
            <v>1141214</v>
          </cell>
          <cell r="D1334">
            <v>843450</v>
          </cell>
          <cell r="E1334">
            <v>0</v>
          </cell>
          <cell r="F1334">
            <v>1984664</v>
          </cell>
          <cell r="H1334">
            <v>58972306</v>
          </cell>
          <cell r="I1334" t="str">
            <v>Servicios</v>
          </cell>
          <cell r="J1334">
            <v>0</v>
          </cell>
          <cell r="K1334">
            <v>105220032</v>
          </cell>
          <cell r="L1334">
            <v>105220032</v>
          </cell>
          <cell r="M1334">
            <v>0</v>
          </cell>
        </row>
        <row r="1335">
          <cell r="A1335">
            <v>63</v>
          </cell>
          <cell r="B1335" t="str">
            <v>COSTO DE VENTAS DE SERVICIOS</v>
          </cell>
          <cell r="C1335">
            <v>171340715115</v>
          </cell>
          <cell r="D1335">
            <v>32616895587</v>
          </cell>
          <cell r="E1335">
            <v>0</v>
          </cell>
          <cell r="F1335">
            <v>203957610702</v>
          </cell>
          <cell r="H1335">
            <v>5897230601</v>
          </cell>
          <cell r="I1335" t="str">
            <v>AMORTIZ SEGURO MULTIRIESGO</v>
          </cell>
          <cell r="J1335">
            <v>0</v>
          </cell>
          <cell r="K1335">
            <v>105220032</v>
          </cell>
          <cell r="L1335">
            <v>105220032</v>
          </cell>
          <cell r="M1335">
            <v>0</v>
          </cell>
        </row>
        <row r="1336">
          <cell r="A1336">
            <v>6310</v>
          </cell>
          <cell r="B1336" t="str">
            <v>SERVICIOS DE SALUD</v>
          </cell>
          <cell r="C1336">
            <v>171340715115</v>
          </cell>
          <cell r="D1336">
            <v>32616895587</v>
          </cell>
          <cell r="E1336">
            <v>0</v>
          </cell>
          <cell r="F1336">
            <v>203957610702</v>
          </cell>
          <cell r="H1336">
            <v>589726</v>
          </cell>
          <cell r="I1336" t="str">
            <v>Depreciacion</v>
          </cell>
          <cell r="J1336">
            <v>0</v>
          </cell>
          <cell r="K1336">
            <v>103809951</v>
          </cell>
          <cell r="L1336">
            <v>103809951</v>
          </cell>
          <cell r="M1336">
            <v>0</v>
          </cell>
        </row>
        <row r="1337">
          <cell r="A1337">
            <v>631001</v>
          </cell>
          <cell r="B1337" t="str">
            <v>Urgencias - Consulta y procedimien</v>
          </cell>
          <cell r="C1337">
            <v>17407657944</v>
          </cell>
          <cell r="D1337">
            <v>2075182480</v>
          </cell>
          <cell r="E1337">
            <v>0</v>
          </cell>
          <cell r="F1337">
            <v>19482840424</v>
          </cell>
          <cell r="H1337">
            <v>58972605</v>
          </cell>
          <cell r="I1337" t="str">
            <v>Depreciacion</v>
          </cell>
          <cell r="J1337">
            <v>0</v>
          </cell>
          <cell r="K1337">
            <v>103809951</v>
          </cell>
          <cell r="L1337">
            <v>103809951</v>
          </cell>
          <cell r="M1337">
            <v>0</v>
          </cell>
        </row>
        <row r="1338">
          <cell r="A1338">
            <v>63100101</v>
          </cell>
          <cell r="B1338" t="str">
            <v>Urgencias - Consulta y procedimien</v>
          </cell>
          <cell r="C1338">
            <v>17407657944</v>
          </cell>
          <cell r="D1338">
            <v>2075182480</v>
          </cell>
          <cell r="E1338">
            <v>0</v>
          </cell>
          <cell r="F1338">
            <v>19482840424</v>
          </cell>
          <cell r="H1338">
            <v>5897260501</v>
          </cell>
          <cell r="I1338" t="str">
            <v>DEPRECIACION DE EDIFICACIONES</v>
          </cell>
          <cell r="J1338">
            <v>0</v>
          </cell>
          <cell r="K1338">
            <v>87902614</v>
          </cell>
          <cell r="L1338">
            <v>87902614</v>
          </cell>
          <cell r="M1338">
            <v>0</v>
          </cell>
        </row>
        <row r="1339">
          <cell r="A1339">
            <v>6310010101</v>
          </cell>
          <cell r="B1339" t="str">
            <v>URGENCIAS - CONSULTA Y PROCEDIMIENT</v>
          </cell>
          <cell r="C1339">
            <v>17407657944</v>
          </cell>
          <cell r="D1339">
            <v>2075182480</v>
          </cell>
          <cell r="E1339">
            <v>0</v>
          </cell>
          <cell r="F1339">
            <v>19482840424</v>
          </cell>
          <cell r="H1339">
            <v>5897260502</v>
          </cell>
          <cell r="I1339" t="str">
            <v>DEPRECIACION MAQUINARIA Y EQUIPO</v>
          </cell>
          <cell r="J1339">
            <v>0</v>
          </cell>
          <cell r="K1339">
            <v>3426868</v>
          </cell>
          <cell r="L1339">
            <v>3426868</v>
          </cell>
          <cell r="M1339">
            <v>0</v>
          </cell>
        </row>
        <row r="1340">
          <cell r="A1340">
            <v>631015</v>
          </cell>
          <cell r="B1340" t="str">
            <v>Servicios ambulatorios - Consulta</v>
          </cell>
          <cell r="C1340">
            <v>2533171362</v>
          </cell>
          <cell r="D1340">
            <v>794447178</v>
          </cell>
          <cell r="E1340">
            <v>0</v>
          </cell>
          <cell r="F1340">
            <v>3327618540</v>
          </cell>
          <cell r="H1340">
            <v>5897260503</v>
          </cell>
          <cell r="I1340" t="str">
            <v>DEPRECIACION EQUIPO MEDICO Y CIENTI</v>
          </cell>
          <cell r="J1340">
            <v>0</v>
          </cell>
          <cell r="K1340">
            <v>2627564</v>
          </cell>
          <cell r="L1340">
            <v>2627564</v>
          </cell>
          <cell r="M1340">
            <v>0</v>
          </cell>
        </row>
        <row r="1341">
          <cell r="A1341">
            <v>63101501</v>
          </cell>
          <cell r="B1341" t="str">
            <v>Servicios ambulatorios - Consulta</v>
          </cell>
          <cell r="C1341">
            <v>2533171362</v>
          </cell>
          <cell r="D1341">
            <v>794447178</v>
          </cell>
          <cell r="E1341">
            <v>0</v>
          </cell>
          <cell r="F1341">
            <v>3327618540</v>
          </cell>
          <cell r="H1341">
            <v>5897260504</v>
          </cell>
          <cell r="I1341" t="str">
            <v>DEPRECIACION MUEBLES, ENSERES, EQUI</v>
          </cell>
          <cell r="J1341">
            <v>0</v>
          </cell>
          <cell r="K1341">
            <v>1552671</v>
          </cell>
          <cell r="L1341">
            <v>1552671</v>
          </cell>
          <cell r="M1341">
            <v>0</v>
          </cell>
        </row>
        <row r="1342">
          <cell r="A1342">
            <v>6310150101</v>
          </cell>
          <cell r="B1342" t="str">
            <v>SERV AMBULATORIOS-CONSUL. EXTERNA Y</v>
          </cell>
          <cell r="C1342">
            <v>2533171362</v>
          </cell>
          <cell r="D1342">
            <v>794447178</v>
          </cell>
          <cell r="E1342">
            <v>0</v>
          </cell>
          <cell r="F1342">
            <v>3327618540</v>
          </cell>
          <cell r="H1342">
            <v>5897260505</v>
          </cell>
          <cell r="I1342" t="str">
            <v>DEPRECIACION DE COMUNICACIÓN Y COMP</v>
          </cell>
          <cell r="J1342">
            <v>0</v>
          </cell>
          <cell r="K1342">
            <v>7798318</v>
          </cell>
          <cell r="L1342">
            <v>7798318</v>
          </cell>
          <cell r="M1342">
            <v>0</v>
          </cell>
        </row>
        <row r="1343">
          <cell r="A1343">
            <v>631017</v>
          </cell>
          <cell r="B1343" t="str">
            <v>Servicios ambulatorios - Actividad</v>
          </cell>
          <cell r="C1343">
            <v>404955022</v>
          </cell>
          <cell r="D1343">
            <v>274034238</v>
          </cell>
          <cell r="E1343">
            <v>0</v>
          </cell>
          <cell r="F1343">
            <v>678989260</v>
          </cell>
          <cell r="H1343">
            <v>5897260507</v>
          </cell>
          <cell r="I1343" t="str">
            <v>DEPRECIACION COMEDOR, COCINA, DESPE</v>
          </cell>
          <cell r="J1343">
            <v>0</v>
          </cell>
          <cell r="K1343">
            <v>501916</v>
          </cell>
          <cell r="L1343">
            <v>501916</v>
          </cell>
          <cell r="M1343">
            <v>0</v>
          </cell>
        </row>
        <row r="1344">
          <cell r="A1344">
            <v>63101701</v>
          </cell>
          <cell r="B1344" t="str">
            <v>Servicios ambulatorios - Actividad</v>
          </cell>
          <cell r="C1344">
            <v>404955022</v>
          </cell>
          <cell r="D1344">
            <v>274034238</v>
          </cell>
          <cell r="E1344">
            <v>0</v>
          </cell>
          <cell r="F1344">
            <v>678989260</v>
          </cell>
          <cell r="H1344">
            <v>6</v>
          </cell>
          <cell r="I1344" t="str">
            <v>COSTOS DE VENTAS Y OPERACION</v>
          </cell>
          <cell r="J1344">
            <v>153474377055</v>
          </cell>
          <cell r="K1344">
            <v>19173523325</v>
          </cell>
          <cell r="L1344">
            <v>1038272905</v>
          </cell>
          <cell r="M1344">
            <v>171609627475</v>
          </cell>
        </row>
        <row r="1345">
          <cell r="A1345">
            <v>6310170101</v>
          </cell>
          <cell r="B1345" t="str">
            <v>SERVICIOS AMBULATORIOS – ACTIVIDADE</v>
          </cell>
          <cell r="C1345">
            <v>404955022</v>
          </cell>
          <cell r="D1345">
            <v>274034238</v>
          </cell>
          <cell r="E1345">
            <v>0</v>
          </cell>
          <cell r="F1345">
            <v>678989260</v>
          </cell>
          <cell r="H1345">
            <v>62</v>
          </cell>
          <cell r="I1345" t="str">
            <v>COSTO DE VENTAS DE BIENES</v>
          </cell>
          <cell r="J1345">
            <v>8377204</v>
          </cell>
          <cell r="K1345">
            <v>49442</v>
          </cell>
          <cell r="L1345">
            <v>0</v>
          </cell>
          <cell r="M1345">
            <v>8426646</v>
          </cell>
        </row>
        <row r="1346">
          <cell r="A1346">
            <v>631025</v>
          </cell>
          <cell r="B1346" t="str">
            <v>Hospitalización - Estancia general</v>
          </cell>
          <cell r="C1346">
            <v>22044588943</v>
          </cell>
          <cell r="D1346">
            <v>4356755100</v>
          </cell>
          <cell r="E1346">
            <v>0</v>
          </cell>
          <cell r="F1346">
            <v>26401344043</v>
          </cell>
          <cell r="H1346">
            <v>6210</v>
          </cell>
          <cell r="I1346" t="str">
            <v>BIENES COMERCIALIZADOS</v>
          </cell>
          <cell r="J1346">
            <v>8377204</v>
          </cell>
          <cell r="K1346">
            <v>49442</v>
          </cell>
          <cell r="L1346">
            <v>0</v>
          </cell>
          <cell r="M1346">
            <v>8426646</v>
          </cell>
        </row>
        <row r="1347">
          <cell r="A1347">
            <v>63102501</v>
          </cell>
          <cell r="B1347" t="str">
            <v>Hospitalización - Estancia general</v>
          </cell>
          <cell r="C1347">
            <v>22044588943</v>
          </cell>
          <cell r="D1347">
            <v>4356755100</v>
          </cell>
          <cell r="E1347">
            <v>0</v>
          </cell>
          <cell r="F1347">
            <v>26401344043</v>
          </cell>
          <cell r="H1347">
            <v>621023</v>
          </cell>
          <cell r="I1347" t="str">
            <v>Medicamentos</v>
          </cell>
          <cell r="J1347">
            <v>8377204</v>
          </cell>
          <cell r="K1347">
            <v>49442</v>
          </cell>
          <cell r="L1347">
            <v>0</v>
          </cell>
          <cell r="M1347">
            <v>8426646</v>
          </cell>
        </row>
        <row r="1348">
          <cell r="A1348">
            <v>6310250101</v>
          </cell>
          <cell r="B1348" t="str">
            <v>HOSPITALIZACION - ESTANCIA GENERAL</v>
          </cell>
          <cell r="C1348">
            <v>22044588943</v>
          </cell>
          <cell r="D1348">
            <v>4356755100</v>
          </cell>
          <cell r="E1348">
            <v>0</v>
          </cell>
          <cell r="F1348">
            <v>26401344043</v>
          </cell>
          <cell r="H1348">
            <v>62102301</v>
          </cell>
          <cell r="I1348" t="str">
            <v>Medicamentos</v>
          </cell>
          <cell r="J1348">
            <v>8377204</v>
          </cell>
          <cell r="K1348">
            <v>49442</v>
          </cell>
          <cell r="L1348">
            <v>0</v>
          </cell>
          <cell r="M1348">
            <v>8426646</v>
          </cell>
        </row>
        <row r="1349">
          <cell r="A1349">
            <v>631026</v>
          </cell>
          <cell r="B1349" t="str">
            <v>Hospitalización - Cuidados intensi</v>
          </cell>
          <cell r="C1349">
            <v>19451008256</v>
          </cell>
          <cell r="D1349">
            <v>3347198606</v>
          </cell>
          <cell r="E1349">
            <v>0</v>
          </cell>
          <cell r="F1349">
            <v>22798206862</v>
          </cell>
          <cell r="H1349">
            <v>6210230101</v>
          </cell>
          <cell r="I1349" t="str">
            <v>MEDICAMENTOS</v>
          </cell>
          <cell r="J1349">
            <v>8377204</v>
          </cell>
          <cell r="K1349">
            <v>49442</v>
          </cell>
          <cell r="L1349">
            <v>0</v>
          </cell>
          <cell r="M1349">
            <v>8426646</v>
          </cell>
        </row>
        <row r="1350">
          <cell r="A1350">
            <v>63102601</v>
          </cell>
          <cell r="B1350" t="str">
            <v>Hospitalización - Cuidados intensi</v>
          </cell>
          <cell r="C1350">
            <v>19451008256</v>
          </cell>
          <cell r="D1350">
            <v>3347198606</v>
          </cell>
          <cell r="E1350">
            <v>0</v>
          </cell>
          <cell r="F1350">
            <v>22798206862</v>
          </cell>
          <cell r="H1350">
            <v>63</v>
          </cell>
          <cell r="I1350" t="str">
            <v>COSTO DE VENTAS DE SERVICIOS</v>
          </cell>
          <cell r="J1350">
            <v>153465999851</v>
          </cell>
          <cell r="K1350">
            <v>19173473883</v>
          </cell>
          <cell r="L1350">
            <v>1038272905</v>
          </cell>
          <cell r="M1350">
            <v>171601200829</v>
          </cell>
        </row>
        <row r="1351">
          <cell r="A1351">
            <v>6310260101</v>
          </cell>
          <cell r="B1351" t="str">
            <v>HOSPITALIZACION - CUIDADOS INTENSIV</v>
          </cell>
          <cell r="C1351">
            <v>19451008256</v>
          </cell>
          <cell r="D1351">
            <v>3347198606</v>
          </cell>
          <cell r="E1351">
            <v>0</v>
          </cell>
          <cell r="F1351">
            <v>22798206862</v>
          </cell>
          <cell r="H1351">
            <v>6310</v>
          </cell>
          <cell r="I1351" t="str">
            <v>SERVICIOS DE SALUD</v>
          </cell>
          <cell r="J1351">
            <v>153465999851</v>
          </cell>
          <cell r="K1351">
            <v>19173473883</v>
          </cell>
          <cell r="L1351">
            <v>1038272905</v>
          </cell>
          <cell r="M1351">
            <v>171601200829</v>
          </cell>
        </row>
        <row r="1352">
          <cell r="A1352">
            <v>631027</v>
          </cell>
          <cell r="B1352" t="str">
            <v>Hospitalización - Cuidados interme</v>
          </cell>
          <cell r="C1352">
            <v>2275913712</v>
          </cell>
          <cell r="D1352">
            <v>293801496</v>
          </cell>
          <cell r="E1352">
            <v>0</v>
          </cell>
          <cell r="F1352">
            <v>2569715208</v>
          </cell>
          <cell r="H1352">
            <v>631001</v>
          </cell>
          <cell r="I1352" t="str">
            <v>Urgencias - Consulta y procedimien</v>
          </cell>
          <cell r="J1352">
            <v>17553518216</v>
          </cell>
          <cell r="K1352">
            <v>1908737596</v>
          </cell>
          <cell r="L1352">
            <v>0</v>
          </cell>
          <cell r="M1352">
            <v>19462255812</v>
          </cell>
        </row>
        <row r="1353">
          <cell r="A1353">
            <v>63102701</v>
          </cell>
          <cell r="B1353" t="str">
            <v>Hospitalización - Cuidados interme</v>
          </cell>
          <cell r="C1353">
            <v>2275913712</v>
          </cell>
          <cell r="D1353">
            <v>293801496</v>
          </cell>
          <cell r="E1353">
            <v>0</v>
          </cell>
          <cell r="F1353">
            <v>2569715208</v>
          </cell>
          <cell r="H1353">
            <v>63100101</v>
          </cell>
          <cell r="I1353" t="str">
            <v>Urgencias - Consulta y procedimien</v>
          </cell>
          <cell r="J1353">
            <v>17553518216</v>
          </cell>
          <cell r="K1353">
            <v>1908737596</v>
          </cell>
          <cell r="L1353">
            <v>0</v>
          </cell>
          <cell r="M1353">
            <v>19462255812</v>
          </cell>
        </row>
        <row r="1354">
          <cell r="A1354">
            <v>6310270101</v>
          </cell>
          <cell r="B1354" t="str">
            <v>HOSPITALIZACION - CUIDADOS INTERMED</v>
          </cell>
          <cell r="C1354">
            <v>2275913712</v>
          </cell>
          <cell r="D1354">
            <v>293801496</v>
          </cell>
          <cell r="E1354">
            <v>0</v>
          </cell>
          <cell r="F1354">
            <v>2569715208</v>
          </cell>
          <cell r="H1354">
            <v>6310010101</v>
          </cell>
          <cell r="I1354" t="str">
            <v>URGENCIAS - CONSULTA Y PROCEDIMIENT</v>
          </cell>
          <cell r="J1354">
            <v>17553518216</v>
          </cell>
          <cell r="K1354">
            <v>1908737596</v>
          </cell>
          <cell r="L1354">
            <v>0</v>
          </cell>
          <cell r="M1354">
            <v>19462255812</v>
          </cell>
        </row>
        <row r="1355">
          <cell r="A1355">
            <v>631028</v>
          </cell>
          <cell r="B1355" t="str">
            <v>Hospitalización - Recién nacidos</v>
          </cell>
          <cell r="C1355">
            <v>6838839608</v>
          </cell>
          <cell r="D1355">
            <v>1488775540</v>
          </cell>
          <cell r="E1355">
            <v>0</v>
          </cell>
          <cell r="F1355">
            <v>8327615148</v>
          </cell>
          <cell r="H1355">
            <v>631015</v>
          </cell>
          <cell r="I1355" t="str">
            <v>Servicios ambulatorios - Consulta</v>
          </cell>
          <cell r="J1355">
            <v>2322197013</v>
          </cell>
          <cell r="K1355">
            <v>631216553</v>
          </cell>
          <cell r="L1355">
            <v>0</v>
          </cell>
          <cell r="M1355">
            <v>2953413566</v>
          </cell>
        </row>
        <row r="1356">
          <cell r="A1356">
            <v>63102801</v>
          </cell>
          <cell r="B1356" t="str">
            <v>Hospitalización - Recién nacidos</v>
          </cell>
          <cell r="C1356">
            <v>6838839608</v>
          </cell>
          <cell r="D1356">
            <v>1488775540</v>
          </cell>
          <cell r="E1356">
            <v>0</v>
          </cell>
          <cell r="F1356">
            <v>8327615148</v>
          </cell>
          <cell r="H1356">
            <v>63101501</v>
          </cell>
          <cell r="I1356" t="str">
            <v>Servicios ambulatorios - Consulta</v>
          </cell>
          <cell r="J1356">
            <v>2322197013</v>
          </cell>
          <cell r="K1356">
            <v>631216553</v>
          </cell>
          <cell r="L1356">
            <v>0</v>
          </cell>
          <cell r="M1356">
            <v>2953413566</v>
          </cell>
        </row>
        <row r="1357">
          <cell r="A1357">
            <v>6310280101</v>
          </cell>
          <cell r="B1357" t="str">
            <v>HOSPITALIZACION - RECIEN NACIDOS</v>
          </cell>
          <cell r="C1357">
            <v>6838839608</v>
          </cell>
          <cell r="D1357">
            <v>1488775540</v>
          </cell>
          <cell r="E1357">
            <v>0</v>
          </cell>
          <cell r="F1357">
            <v>8327615148</v>
          </cell>
          <cell r="H1357">
            <v>6310150101</v>
          </cell>
          <cell r="I1357" t="str">
            <v>SERV AMBULATORIOS-CONSUL. EXTERNA Y</v>
          </cell>
          <cell r="J1357">
            <v>2322197013</v>
          </cell>
          <cell r="K1357">
            <v>631216553</v>
          </cell>
          <cell r="L1357">
            <v>0</v>
          </cell>
          <cell r="M1357">
            <v>2953413566</v>
          </cell>
        </row>
        <row r="1358">
          <cell r="A1358">
            <v>631031</v>
          </cell>
          <cell r="B1358" t="str">
            <v>Hospitalización - Otros cuidados e</v>
          </cell>
          <cell r="C1358">
            <v>2167675164</v>
          </cell>
          <cell r="D1358">
            <v>243114775</v>
          </cell>
          <cell r="E1358">
            <v>0</v>
          </cell>
          <cell r="F1358">
            <v>2410789939</v>
          </cell>
          <cell r="H1358">
            <v>631017</v>
          </cell>
          <cell r="I1358" t="str">
            <v>Servicios ambulatorios - Actividad</v>
          </cell>
          <cell r="J1358">
            <v>501132047</v>
          </cell>
          <cell r="K1358">
            <v>70857126</v>
          </cell>
          <cell r="L1358">
            <v>0</v>
          </cell>
          <cell r="M1358">
            <v>571989173</v>
          </cell>
        </row>
        <row r="1359">
          <cell r="A1359">
            <v>63103101</v>
          </cell>
          <cell r="B1359" t="str">
            <v>Hospitalización - Otros cuidados e</v>
          </cell>
          <cell r="C1359">
            <v>2167675164</v>
          </cell>
          <cell r="D1359">
            <v>243114775</v>
          </cell>
          <cell r="E1359">
            <v>0</v>
          </cell>
          <cell r="F1359">
            <v>2410789939</v>
          </cell>
          <cell r="H1359">
            <v>63101701</v>
          </cell>
          <cell r="I1359" t="str">
            <v>Servicios ambulatorios - Actividad</v>
          </cell>
          <cell r="J1359">
            <v>501132047</v>
          </cell>
          <cell r="K1359">
            <v>70857126</v>
          </cell>
          <cell r="L1359">
            <v>0</v>
          </cell>
          <cell r="M1359">
            <v>571989173</v>
          </cell>
        </row>
        <row r="1360">
          <cell r="A1360">
            <v>6310310101</v>
          </cell>
          <cell r="B1360" t="str">
            <v>HOSPITALIZACION - OTROS CUIDADOS ES</v>
          </cell>
          <cell r="C1360">
            <v>2167675164</v>
          </cell>
          <cell r="D1360">
            <v>243114775</v>
          </cell>
          <cell r="E1360">
            <v>0</v>
          </cell>
          <cell r="F1360">
            <v>2410789939</v>
          </cell>
          <cell r="H1360">
            <v>6310170101</v>
          </cell>
          <cell r="I1360" t="str">
            <v>SERVICIOS AMBULATORIOS – ACTIVIDADE</v>
          </cell>
          <cell r="J1360">
            <v>501132047</v>
          </cell>
          <cell r="K1360">
            <v>70857126</v>
          </cell>
          <cell r="L1360">
            <v>0</v>
          </cell>
          <cell r="M1360">
            <v>571989173</v>
          </cell>
        </row>
        <row r="1361">
          <cell r="A1361">
            <v>631035</v>
          </cell>
          <cell r="B1361" t="str">
            <v>Quirófanos y salas de parto - Quir</v>
          </cell>
          <cell r="C1361">
            <v>10581199393</v>
          </cell>
          <cell r="D1361">
            <v>1452273497</v>
          </cell>
          <cell r="E1361">
            <v>0</v>
          </cell>
          <cell r="F1361">
            <v>12033472890</v>
          </cell>
          <cell r="H1361">
            <v>631025</v>
          </cell>
          <cell r="I1361" t="str">
            <v>Hospitalización - Estancia general</v>
          </cell>
          <cell r="J1361">
            <v>20749216733</v>
          </cell>
          <cell r="K1361">
            <v>2411914295</v>
          </cell>
          <cell r="L1361">
            <v>0</v>
          </cell>
          <cell r="M1361">
            <v>23161131028</v>
          </cell>
        </row>
        <row r="1362">
          <cell r="A1362">
            <v>63103501</v>
          </cell>
          <cell r="B1362" t="str">
            <v>Quirófanos y salas de parto - Quir</v>
          </cell>
          <cell r="C1362">
            <v>10581199393</v>
          </cell>
          <cell r="D1362">
            <v>1452273497</v>
          </cell>
          <cell r="E1362">
            <v>0</v>
          </cell>
          <cell r="F1362">
            <v>12033472890</v>
          </cell>
          <cell r="H1362">
            <v>63102501</v>
          </cell>
          <cell r="I1362" t="str">
            <v>Hospitalización - Estancia general</v>
          </cell>
          <cell r="J1362">
            <v>20749216733</v>
          </cell>
          <cell r="K1362">
            <v>2411914295</v>
          </cell>
          <cell r="L1362">
            <v>0</v>
          </cell>
          <cell r="M1362">
            <v>23161131028</v>
          </cell>
        </row>
        <row r="1363">
          <cell r="A1363">
            <v>6310350101</v>
          </cell>
          <cell r="B1363" t="str">
            <v>QUIROFANOS Y SALAS DE PARTO - QUIRO</v>
          </cell>
          <cell r="C1363">
            <v>10581199393</v>
          </cell>
          <cell r="D1363">
            <v>1452273497</v>
          </cell>
          <cell r="E1363">
            <v>0</v>
          </cell>
          <cell r="F1363">
            <v>12033472890</v>
          </cell>
          <cell r="H1363">
            <v>6310250101</v>
          </cell>
          <cell r="I1363" t="str">
            <v>HOSPITALIZACION - ESTANCIA GENERAL</v>
          </cell>
          <cell r="J1363">
            <v>20749216733</v>
          </cell>
          <cell r="K1363">
            <v>2411914295</v>
          </cell>
          <cell r="L1363">
            <v>0</v>
          </cell>
          <cell r="M1363">
            <v>23161131028</v>
          </cell>
        </row>
        <row r="1364">
          <cell r="A1364">
            <v>631036</v>
          </cell>
          <cell r="B1364" t="str">
            <v>Quirófanos y salas de parto - Sala</v>
          </cell>
          <cell r="C1364">
            <v>9564544444</v>
          </cell>
          <cell r="D1364">
            <v>1080321052</v>
          </cell>
          <cell r="E1364">
            <v>0</v>
          </cell>
          <cell r="F1364">
            <v>10644865496</v>
          </cell>
          <cell r="H1364">
            <v>631026</v>
          </cell>
          <cell r="I1364" t="str">
            <v>Hospitalización - Cuidados intensi</v>
          </cell>
          <cell r="J1364">
            <v>15738346276</v>
          </cell>
          <cell r="K1364">
            <v>1677612769</v>
          </cell>
          <cell r="L1364">
            <v>0</v>
          </cell>
          <cell r="M1364">
            <v>17415959045</v>
          </cell>
        </row>
        <row r="1365">
          <cell r="A1365">
            <v>63103601</v>
          </cell>
          <cell r="B1365" t="str">
            <v>Quirófanos y salas de parto - Sala</v>
          </cell>
          <cell r="C1365">
            <v>9564544444</v>
          </cell>
          <cell r="D1365">
            <v>1080321052</v>
          </cell>
          <cell r="E1365">
            <v>0</v>
          </cell>
          <cell r="F1365">
            <v>10644865496</v>
          </cell>
          <cell r="H1365">
            <v>63102601</v>
          </cell>
          <cell r="I1365" t="str">
            <v>Hospitalización - Cuidados intensi</v>
          </cell>
          <cell r="J1365">
            <v>15738346276</v>
          </cell>
          <cell r="K1365">
            <v>1677612769</v>
          </cell>
          <cell r="L1365">
            <v>0</v>
          </cell>
          <cell r="M1365">
            <v>17415959045</v>
          </cell>
        </row>
        <row r="1366">
          <cell r="A1366">
            <v>6310360101</v>
          </cell>
          <cell r="B1366" t="str">
            <v>QUIROFANOS Y SALAS DE PARTO - SALAS</v>
          </cell>
          <cell r="C1366">
            <v>9564544444</v>
          </cell>
          <cell r="D1366">
            <v>1080321052</v>
          </cell>
          <cell r="E1366">
            <v>0</v>
          </cell>
          <cell r="F1366">
            <v>10644865496</v>
          </cell>
          <cell r="H1366">
            <v>6310260101</v>
          </cell>
          <cell r="I1366" t="str">
            <v>HOSPITALIZACION - CUIDADOS INTENSIV</v>
          </cell>
          <cell r="J1366">
            <v>15738346276</v>
          </cell>
          <cell r="K1366">
            <v>1677612769</v>
          </cell>
          <cell r="L1366">
            <v>0</v>
          </cell>
          <cell r="M1366">
            <v>17415959045</v>
          </cell>
        </row>
        <row r="1367">
          <cell r="A1367">
            <v>631040</v>
          </cell>
          <cell r="B1367" t="str">
            <v>Apoyo diagnóstico - Laboratorio cl</v>
          </cell>
          <cell r="C1367">
            <v>3272909168</v>
          </cell>
          <cell r="D1367">
            <v>608161486</v>
          </cell>
          <cell r="E1367">
            <v>0</v>
          </cell>
          <cell r="F1367">
            <v>3881070654</v>
          </cell>
          <cell r="H1367">
            <v>631027</v>
          </cell>
          <cell r="I1367" t="str">
            <v>Hospitalización - Cuidados interme</v>
          </cell>
          <cell r="J1367">
            <v>2658495079</v>
          </cell>
          <cell r="K1367">
            <v>235649256</v>
          </cell>
          <cell r="L1367">
            <v>0</v>
          </cell>
          <cell r="M1367">
            <v>2894144335</v>
          </cell>
        </row>
        <row r="1368">
          <cell r="A1368">
            <v>63104001</v>
          </cell>
          <cell r="B1368" t="str">
            <v>Apoyo diagnóstico - Laboratorio cl</v>
          </cell>
          <cell r="C1368">
            <v>3272909168</v>
          </cell>
          <cell r="D1368">
            <v>608161486</v>
          </cell>
          <cell r="E1368">
            <v>0</v>
          </cell>
          <cell r="F1368">
            <v>3881070654</v>
          </cell>
          <cell r="H1368">
            <v>63102701</v>
          </cell>
          <cell r="I1368" t="str">
            <v>Hospitalización - Cuidados interme</v>
          </cell>
          <cell r="J1368">
            <v>2658495079</v>
          </cell>
          <cell r="K1368">
            <v>235649256</v>
          </cell>
          <cell r="L1368">
            <v>0</v>
          </cell>
          <cell r="M1368">
            <v>2894144335</v>
          </cell>
        </row>
        <row r="1369">
          <cell r="A1369">
            <v>6310400101</v>
          </cell>
          <cell r="B1369" t="str">
            <v>APOYO DIAGNOSTICO - LABORATORIO CLI</v>
          </cell>
          <cell r="C1369">
            <v>3272909168</v>
          </cell>
          <cell r="D1369">
            <v>608161486</v>
          </cell>
          <cell r="E1369">
            <v>0</v>
          </cell>
          <cell r="F1369">
            <v>3881070654</v>
          </cell>
          <cell r="H1369">
            <v>6310270101</v>
          </cell>
          <cell r="I1369" t="str">
            <v>HOSPITALIZACION - CUIDADOS INTERMED</v>
          </cell>
          <cell r="J1369">
            <v>2658495079</v>
          </cell>
          <cell r="K1369">
            <v>235649256</v>
          </cell>
          <cell r="L1369">
            <v>0</v>
          </cell>
          <cell r="M1369">
            <v>2894144335</v>
          </cell>
        </row>
        <row r="1370">
          <cell r="A1370">
            <v>631041</v>
          </cell>
          <cell r="B1370" t="str">
            <v>Apoyo diagnóstico - Imagenología</v>
          </cell>
          <cell r="C1370">
            <v>10456369188</v>
          </cell>
          <cell r="D1370">
            <v>1494227623</v>
          </cell>
          <cell r="E1370">
            <v>0</v>
          </cell>
          <cell r="F1370">
            <v>11950596811</v>
          </cell>
          <cell r="H1370">
            <v>631028</v>
          </cell>
          <cell r="I1370" t="str">
            <v>Hospitalización - Recién nacidos</v>
          </cell>
          <cell r="J1370">
            <v>6651196989</v>
          </cell>
          <cell r="K1370">
            <v>677812595</v>
          </cell>
          <cell r="L1370">
            <v>0</v>
          </cell>
          <cell r="M1370">
            <v>7329009584</v>
          </cell>
        </row>
        <row r="1371">
          <cell r="A1371">
            <v>63104101</v>
          </cell>
          <cell r="B1371" t="str">
            <v>Apoyo diagnóstico - Imagenología</v>
          </cell>
          <cell r="C1371">
            <v>10456369188</v>
          </cell>
          <cell r="D1371">
            <v>1494227623</v>
          </cell>
          <cell r="E1371">
            <v>0</v>
          </cell>
          <cell r="F1371">
            <v>11950596811</v>
          </cell>
          <cell r="H1371">
            <v>63102801</v>
          </cell>
          <cell r="I1371" t="str">
            <v>Hospitalización - Recién nacidos</v>
          </cell>
          <cell r="J1371">
            <v>6651196989</v>
          </cell>
          <cell r="K1371">
            <v>677812595</v>
          </cell>
          <cell r="L1371">
            <v>0</v>
          </cell>
          <cell r="M1371">
            <v>7329009584</v>
          </cell>
        </row>
        <row r="1372">
          <cell r="A1372">
            <v>6310410101</v>
          </cell>
          <cell r="B1372" t="str">
            <v>APOYO DIAGNOSTICO - IMAGENOLOGIA</v>
          </cell>
          <cell r="C1372">
            <v>10456369188</v>
          </cell>
          <cell r="D1372">
            <v>1494227623</v>
          </cell>
          <cell r="E1372">
            <v>0</v>
          </cell>
          <cell r="F1372">
            <v>11950596811</v>
          </cell>
          <cell r="H1372">
            <v>6310280101</v>
          </cell>
          <cell r="I1372" t="str">
            <v>HOSPITALIZACION - RECIEN NACIDOS</v>
          </cell>
          <cell r="J1372">
            <v>6651196989</v>
          </cell>
          <cell r="K1372">
            <v>677812595</v>
          </cell>
          <cell r="L1372">
            <v>0</v>
          </cell>
          <cell r="M1372">
            <v>7329009584</v>
          </cell>
        </row>
        <row r="1373">
          <cell r="A1373">
            <v>631042</v>
          </cell>
          <cell r="B1373" t="str">
            <v>Apoyo diagnóstico - Anatomía patol</v>
          </cell>
          <cell r="C1373">
            <v>2362041034</v>
          </cell>
          <cell r="D1373">
            <v>296788732</v>
          </cell>
          <cell r="E1373">
            <v>0</v>
          </cell>
          <cell r="F1373">
            <v>2658829766</v>
          </cell>
          <cell r="H1373">
            <v>631031</v>
          </cell>
          <cell r="I1373" t="str">
            <v>Hospitalización - Otros cuidados e</v>
          </cell>
          <cell r="J1373">
            <v>2463055399</v>
          </cell>
          <cell r="K1373">
            <v>227858049</v>
          </cell>
          <cell r="L1373">
            <v>0</v>
          </cell>
          <cell r="M1373">
            <v>2690913448</v>
          </cell>
        </row>
        <row r="1374">
          <cell r="A1374">
            <v>63104201</v>
          </cell>
          <cell r="B1374" t="str">
            <v>Apoyo diagnóstico - Anatomía patol</v>
          </cell>
          <cell r="C1374">
            <v>2362041034</v>
          </cell>
          <cell r="D1374">
            <v>296788732</v>
          </cell>
          <cell r="E1374">
            <v>0</v>
          </cell>
          <cell r="F1374">
            <v>2658829766</v>
          </cell>
          <cell r="H1374">
            <v>63103101</v>
          </cell>
          <cell r="I1374" t="str">
            <v>Hospitalización - Otros cuidados e</v>
          </cell>
          <cell r="J1374">
            <v>2463055399</v>
          </cell>
          <cell r="K1374">
            <v>227858049</v>
          </cell>
          <cell r="L1374">
            <v>0</v>
          </cell>
          <cell r="M1374">
            <v>2690913448</v>
          </cell>
        </row>
        <row r="1375">
          <cell r="A1375">
            <v>6310420101</v>
          </cell>
          <cell r="B1375" t="str">
            <v>APOYO DIAGNOSTICO - ANATOMIA PATOLO</v>
          </cell>
          <cell r="C1375">
            <v>2362041034</v>
          </cell>
          <cell r="D1375">
            <v>296788732</v>
          </cell>
          <cell r="E1375">
            <v>0</v>
          </cell>
          <cell r="F1375">
            <v>2658829766</v>
          </cell>
          <cell r="H1375">
            <v>6310310101</v>
          </cell>
          <cell r="I1375" t="str">
            <v>HOSPITALIZACION - OTROS CUIDADOS ES</v>
          </cell>
          <cell r="J1375">
            <v>2463055399</v>
          </cell>
          <cell r="K1375">
            <v>227858049</v>
          </cell>
          <cell r="L1375">
            <v>0</v>
          </cell>
          <cell r="M1375">
            <v>2690913448</v>
          </cell>
        </row>
        <row r="1376">
          <cell r="A1376">
            <v>631050</v>
          </cell>
          <cell r="B1376" t="str">
            <v>Apoyo terapéutico - Rehabilitación</v>
          </cell>
          <cell r="C1376">
            <v>158158140</v>
          </cell>
          <cell r="D1376">
            <v>24478606</v>
          </cell>
          <cell r="E1376">
            <v>0</v>
          </cell>
          <cell r="F1376">
            <v>182636746</v>
          </cell>
          <cell r="H1376">
            <v>631035</v>
          </cell>
          <cell r="I1376" t="str">
            <v>Quirófanos y salas de parto - Quir</v>
          </cell>
          <cell r="J1376">
            <v>12115702365</v>
          </cell>
          <cell r="K1376">
            <v>1294275633</v>
          </cell>
          <cell r="L1376">
            <v>0</v>
          </cell>
          <cell r="M1376">
            <v>13409977998</v>
          </cell>
        </row>
        <row r="1377">
          <cell r="A1377">
            <v>63105001</v>
          </cell>
          <cell r="B1377" t="str">
            <v>Apoyo terapéutico - Rehabilitación</v>
          </cell>
          <cell r="C1377">
            <v>158158140</v>
          </cell>
          <cell r="D1377">
            <v>24478606</v>
          </cell>
          <cell r="E1377">
            <v>0</v>
          </cell>
          <cell r="F1377">
            <v>182636746</v>
          </cell>
          <cell r="H1377">
            <v>63103501</v>
          </cell>
          <cell r="I1377" t="str">
            <v>Quirófanos y salas de parto - Quir</v>
          </cell>
          <cell r="J1377">
            <v>12115702365</v>
          </cell>
          <cell r="K1377">
            <v>1294275633</v>
          </cell>
          <cell r="L1377">
            <v>0</v>
          </cell>
          <cell r="M1377">
            <v>13409977998</v>
          </cell>
        </row>
        <row r="1378">
          <cell r="A1378">
            <v>6310500101</v>
          </cell>
          <cell r="B1378" t="str">
            <v>APOYO TERAPEUTICO - REHABILITACION</v>
          </cell>
          <cell r="C1378">
            <v>158158140</v>
          </cell>
          <cell r="D1378">
            <v>24478606</v>
          </cell>
          <cell r="E1378">
            <v>0</v>
          </cell>
          <cell r="F1378">
            <v>182636746</v>
          </cell>
          <cell r="H1378">
            <v>6310350101</v>
          </cell>
          <cell r="I1378" t="str">
            <v>QUIROFANOS Y SALAS DE PARTO - QUIRO</v>
          </cell>
          <cell r="J1378">
            <v>12115702365</v>
          </cell>
          <cell r="K1378">
            <v>1294275633</v>
          </cell>
          <cell r="L1378">
            <v>0</v>
          </cell>
          <cell r="M1378">
            <v>13409977998</v>
          </cell>
        </row>
        <row r="1379">
          <cell r="A1379">
            <v>631052</v>
          </cell>
          <cell r="B1379" t="str">
            <v>Apoyo terapéutico - Banco de sangr</v>
          </cell>
          <cell r="C1379">
            <v>1374931810</v>
          </cell>
          <cell r="D1379">
            <v>189159376</v>
          </cell>
          <cell r="E1379">
            <v>0</v>
          </cell>
          <cell r="F1379">
            <v>1564091186</v>
          </cell>
          <cell r="H1379">
            <v>631036</v>
          </cell>
          <cell r="I1379" t="str">
            <v>Quirófanos y salas de parto - Sala</v>
          </cell>
          <cell r="J1379">
            <v>8118837369</v>
          </cell>
          <cell r="K1379">
            <v>1120294333</v>
          </cell>
          <cell r="L1379">
            <v>0</v>
          </cell>
          <cell r="M1379">
            <v>9239131702</v>
          </cell>
        </row>
        <row r="1380">
          <cell r="A1380">
            <v>63105201</v>
          </cell>
          <cell r="B1380" t="str">
            <v>Apoyo terapéutico - Banco de sangr</v>
          </cell>
          <cell r="C1380">
            <v>1374931810</v>
          </cell>
          <cell r="D1380">
            <v>189159376</v>
          </cell>
          <cell r="E1380">
            <v>0</v>
          </cell>
          <cell r="F1380">
            <v>1564091186</v>
          </cell>
          <cell r="H1380">
            <v>63103601</v>
          </cell>
          <cell r="I1380" t="str">
            <v>Quirófanos y salas de parto - Sala</v>
          </cell>
          <cell r="J1380">
            <v>8118837369</v>
          </cell>
          <cell r="K1380">
            <v>1120294333</v>
          </cell>
          <cell r="L1380">
            <v>0</v>
          </cell>
          <cell r="M1380">
            <v>9239131702</v>
          </cell>
        </row>
        <row r="1381">
          <cell r="A1381">
            <v>6310520101</v>
          </cell>
          <cell r="B1381" t="str">
            <v>APOYO TERAPEUTICO - BANCO DE SANGRE</v>
          </cell>
          <cell r="C1381">
            <v>1374931810</v>
          </cell>
          <cell r="D1381">
            <v>189159376</v>
          </cell>
          <cell r="E1381">
            <v>0</v>
          </cell>
          <cell r="F1381">
            <v>1564091186</v>
          </cell>
          <cell r="H1381">
            <v>6310360101</v>
          </cell>
          <cell r="I1381" t="str">
            <v>QUIROFANOS Y SALAS DE PARTO - SALAS</v>
          </cell>
          <cell r="J1381">
            <v>8118837369</v>
          </cell>
          <cell r="K1381">
            <v>1120294333</v>
          </cell>
          <cell r="L1381">
            <v>0</v>
          </cell>
          <cell r="M1381">
            <v>9239131702</v>
          </cell>
        </row>
        <row r="1382">
          <cell r="A1382">
            <v>631056</v>
          </cell>
          <cell r="B1382" t="str">
            <v>Apoyo terapéutico - Farmacia e ins</v>
          </cell>
          <cell r="C1382">
            <v>50178171453</v>
          </cell>
          <cell r="D1382">
            <v>10113688591</v>
          </cell>
          <cell r="E1382">
            <v>0</v>
          </cell>
          <cell r="F1382">
            <v>60291860044</v>
          </cell>
          <cell r="H1382">
            <v>631040</v>
          </cell>
          <cell r="I1382" t="str">
            <v>Apoyo diagnóstico - Laboratorio cl</v>
          </cell>
          <cell r="J1382">
            <v>3839551273</v>
          </cell>
          <cell r="K1382">
            <v>640675007</v>
          </cell>
          <cell r="L1382">
            <v>0</v>
          </cell>
          <cell r="M1382">
            <v>4480226280</v>
          </cell>
        </row>
        <row r="1383">
          <cell r="A1383">
            <v>63105601</v>
          </cell>
          <cell r="B1383" t="str">
            <v>Apoyo terapéutico - Farmacia e ins</v>
          </cell>
          <cell r="C1383">
            <v>50178171453</v>
          </cell>
          <cell r="D1383">
            <v>10113688591</v>
          </cell>
          <cell r="E1383">
            <v>0</v>
          </cell>
          <cell r="F1383">
            <v>60291860044</v>
          </cell>
          <cell r="H1383">
            <v>63104001</v>
          </cell>
          <cell r="I1383" t="str">
            <v>Apoyo diagnóstico - Laboratorio cl</v>
          </cell>
          <cell r="J1383">
            <v>3839551273</v>
          </cell>
          <cell r="K1383">
            <v>640675007</v>
          </cell>
          <cell r="L1383">
            <v>0</v>
          </cell>
          <cell r="M1383">
            <v>4480226280</v>
          </cell>
        </row>
        <row r="1384">
          <cell r="A1384">
            <v>6310560101</v>
          </cell>
          <cell r="B1384" t="str">
            <v>APOYO TERAPEUTICO-FARMACIA E INSUMO</v>
          </cell>
          <cell r="C1384">
            <v>50178171453</v>
          </cell>
          <cell r="D1384">
            <v>10113688591</v>
          </cell>
          <cell r="E1384">
            <v>0</v>
          </cell>
          <cell r="F1384">
            <v>60291860044</v>
          </cell>
          <cell r="H1384">
            <v>6310400101</v>
          </cell>
          <cell r="I1384" t="str">
            <v>APOYO DIAGNOSTICO - LABORATORIO CLI</v>
          </cell>
          <cell r="J1384">
            <v>3839551273</v>
          </cell>
          <cell r="K1384">
            <v>640675007</v>
          </cell>
          <cell r="L1384">
            <v>0</v>
          </cell>
          <cell r="M1384">
            <v>4480226280</v>
          </cell>
        </row>
        <row r="1385">
          <cell r="A1385">
            <v>631057</v>
          </cell>
          <cell r="B1385" t="str">
            <v>Apoyo terapéutico - Otras unidades</v>
          </cell>
          <cell r="C1385">
            <v>292653652</v>
          </cell>
          <cell r="D1385">
            <v>38825661</v>
          </cell>
          <cell r="E1385">
            <v>0</v>
          </cell>
          <cell r="F1385">
            <v>331479313</v>
          </cell>
          <cell r="H1385">
            <v>631041</v>
          </cell>
          <cell r="I1385" t="str">
            <v>Apoyo diagnóstico - Imagenología</v>
          </cell>
          <cell r="J1385">
            <v>11088756469</v>
          </cell>
          <cell r="K1385">
            <v>1419496014</v>
          </cell>
          <cell r="L1385">
            <v>0</v>
          </cell>
          <cell r="M1385">
            <v>12508252483</v>
          </cell>
        </row>
        <row r="1386">
          <cell r="A1386">
            <v>63105701</v>
          </cell>
          <cell r="B1386" t="str">
            <v>Apoyo terapéutico - Otras unidades</v>
          </cell>
          <cell r="C1386">
            <v>292653652</v>
          </cell>
          <cell r="D1386">
            <v>38825661</v>
          </cell>
          <cell r="E1386">
            <v>0</v>
          </cell>
          <cell r="F1386">
            <v>331479313</v>
          </cell>
          <cell r="H1386">
            <v>63104101</v>
          </cell>
          <cell r="I1386" t="str">
            <v>Apoyo diagnóstico - Imagenología</v>
          </cell>
          <cell r="J1386">
            <v>11088756469</v>
          </cell>
          <cell r="K1386">
            <v>1419496014</v>
          </cell>
          <cell r="L1386">
            <v>0</v>
          </cell>
          <cell r="M1386">
            <v>12508252483</v>
          </cell>
        </row>
        <row r="1387">
          <cell r="A1387">
            <v>6310570101</v>
          </cell>
          <cell r="B1387" t="str">
            <v>APOYO TERAPEUTICO-OTRAS UNID. DE AP</v>
          </cell>
          <cell r="C1387">
            <v>292653652</v>
          </cell>
          <cell r="D1387">
            <v>38825661</v>
          </cell>
          <cell r="E1387">
            <v>0</v>
          </cell>
          <cell r="F1387">
            <v>331479313</v>
          </cell>
          <cell r="H1387">
            <v>6310410101</v>
          </cell>
          <cell r="I1387" t="str">
            <v>APOYO DIAGNOSTICO - IMAGENOLOGIA</v>
          </cell>
          <cell r="J1387">
            <v>11088756469</v>
          </cell>
          <cell r="K1387">
            <v>1419496014</v>
          </cell>
          <cell r="L1387">
            <v>0</v>
          </cell>
          <cell r="M1387">
            <v>12508252483</v>
          </cell>
        </row>
        <row r="1388">
          <cell r="A1388">
            <v>631062</v>
          </cell>
          <cell r="B1388" t="str">
            <v>Servicios conexos salud-Clinica80</v>
          </cell>
          <cell r="C1388">
            <v>2580169154</v>
          </cell>
          <cell r="D1388">
            <v>2790041011</v>
          </cell>
          <cell r="E1388">
            <v>0</v>
          </cell>
          <cell r="F1388">
            <v>5370210165</v>
          </cell>
          <cell r="H1388">
            <v>631042</v>
          </cell>
          <cell r="I1388" t="str">
            <v>Apoyo diagnóstico - Anatomía patol</v>
          </cell>
          <cell r="J1388">
            <v>2483575838</v>
          </cell>
          <cell r="K1388">
            <v>1350110503</v>
          </cell>
          <cell r="L1388">
            <v>1038272905</v>
          </cell>
          <cell r="M1388">
            <v>2795413436</v>
          </cell>
        </row>
        <row r="1389">
          <cell r="A1389">
            <v>63106201</v>
          </cell>
          <cell r="B1389" t="str">
            <v>Clinica de la 80</v>
          </cell>
          <cell r="C1389">
            <v>2580169154</v>
          </cell>
          <cell r="D1389">
            <v>2790041011</v>
          </cell>
          <cell r="E1389">
            <v>0</v>
          </cell>
          <cell r="F1389">
            <v>5370210165</v>
          </cell>
          <cell r="H1389">
            <v>63104201</v>
          </cell>
          <cell r="I1389" t="str">
            <v>Apoyo diagnóstico - Anatomía patol</v>
          </cell>
          <cell r="J1389">
            <v>2483575838</v>
          </cell>
          <cell r="K1389">
            <v>1350110503</v>
          </cell>
          <cell r="L1389">
            <v>1038272905</v>
          </cell>
          <cell r="M1389">
            <v>2795413436</v>
          </cell>
        </row>
        <row r="1390">
          <cell r="A1390">
            <v>6310620101</v>
          </cell>
          <cell r="B1390" t="str">
            <v>CENTROS Y PUESTOS DE SALUD CLINICA</v>
          </cell>
          <cell r="C1390">
            <v>2580169154</v>
          </cell>
          <cell r="D1390">
            <v>2790041011</v>
          </cell>
          <cell r="E1390">
            <v>0</v>
          </cell>
          <cell r="F1390">
            <v>5370210165</v>
          </cell>
          <cell r="H1390">
            <v>6310420101</v>
          </cell>
          <cell r="I1390" t="str">
            <v>APOYO DIAGNOSTICO - ANATOMIA PATOLO</v>
          </cell>
          <cell r="J1390">
            <v>2483575838</v>
          </cell>
          <cell r="K1390">
            <v>1350110503</v>
          </cell>
          <cell r="L1390">
            <v>1038272905</v>
          </cell>
          <cell r="M1390">
            <v>2795413436</v>
          </cell>
        </row>
        <row r="1391">
          <cell r="A1391">
            <v>631064</v>
          </cell>
          <cell r="B1391" t="str">
            <v>Servicios conexos a la salud - In</v>
          </cell>
          <cell r="C1391">
            <v>630396791</v>
          </cell>
          <cell r="D1391">
            <v>94695057</v>
          </cell>
          <cell r="E1391">
            <v>0</v>
          </cell>
          <cell r="F1391">
            <v>725091848</v>
          </cell>
          <cell r="H1391">
            <v>631050</v>
          </cell>
          <cell r="I1391" t="str">
            <v>Apoyo terapéutico - Rehabilitación</v>
          </cell>
          <cell r="J1391">
            <v>198128548</v>
          </cell>
          <cell r="K1391">
            <v>20813229</v>
          </cell>
          <cell r="L1391">
            <v>0</v>
          </cell>
          <cell r="M1391">
            <v>218941777</v>
          </cell>
        </row>
        <row r="1392">
          <cell r="A1392">
            <v>63106401</v>
          </cell>
          <cell r="B1392" t="str">
            <v>Servicios conexos a la salud - In</v>
          </cell>
          <cell r="C1392">
            <v>630396791</v>
          </cell>
          <cell r="D1392">
            <v>94695057</v>
          </cell>
          <cell r="E1392">
            <v>0</v>
          </cell>
          <cell r="F1392">
            <v>725091848</v>
          </cell>
          <cell r="H1392">
            <v>63105001</v>
          </cell>
          <cell r="I1392" t="str">
            <v>Apoyo terapéutico - Rehabilitación</v>
          </cell>
          <cell r="J1392">
            <v>198128548</v>
          </cell>
          <cell r="K1392">
            <v>20813229</v>
          </cell>
          <cell r="L1392">
            <v>0</v>
          </cell>
          <cell r="M1392">
            <v>218941777</v>
          </cell>
        </row>
        <row r="1393">
          <cell r="A1393">
            <v>6310640101</v>
          </cell>
          <cell r="B1393" t="str">
            <v>SERV. CONEXOS A LA SALUD -INVESTIGA</v>
          </cell>
          <cell r="C1393">
            <v>630396791</v>
          </cell>
          <cell r="D1393">
            <v>94695057</v>
          </cell>
          <cell r="E1393">
            <v>0</v>
          </cell>
          <cell r="F1393">
            <v>725091848</v>
          </cell>
          <cell r="H1393">
            <v>6310500101</v>
          </cell>
          <cell r="I1393" t="str">
            <v>APOYO TERAPEUTICO - REHABILITACION</v>
          </cell>
          <cell r="J1393">
            <v>198128548</v>
          </cell>
          <cell r="K1393">
            <v>20813229</v>
          </cell>
          <cell r="L1393">
            <v>0</v>
          </cell>
          <cell r="M1393">
            <v>218941777</v>
          </cell>
        </row>
        <row r="1394">
          <cell r="A1394">
            <v>631066</v>
          </cell>
          <cell r="B1394" t="str">
            <v>Servicios conexos a la salud - Ser</v>
          </cell>
          <cell r="C1394">
            <v>121155961</v>
          </cell>
          <cell r="D1394">
            <v>147068899</v>
          </cell>
          <cell r="E1394">
            <v>0</v>
          </cell>
          <cell r="F1394">
            <v>268224860</v>
          </cell>
          <cell r="H1394">
            <v>631052</v>
          </cell>
          <cell r="I1394" t="str">
            <v>Apoyo terapéutico - Banco de sangr</v>
          </cell>
          <cell r="J1394">
            <v>2066478933</v>
          </cell>
          <cell r="K1394">
            <v>150948792</v>
          </cell>
          <cell r="L1394">
            <v>0</v>
          </cell>
          <cell r="M1394">
            <v>2217427725</v>
          </cell>
        </row>
        <row r="1395">
          <cell r="A1395">
            <v>63106601</v>
          </cell>
          <cell r="B1395" t="str">
            <v>Servicios conexos a la salud - Ser</v>
          </cell>
          <cell r="C1395">
            <v>121155961</v>
          </cell>
          <cell r="D1395">
            <v>147068899</v>
          </cell>
          <cell r="E1395">
            <v>0</v>
          </cell>
          <cell r="F1395">
            <v>268224860</v>
          </cell>
          <cell r="H1395">
            <v>63105201</v>
          </cell>
          <cell r="I1395" t="str">
            <v>Apoyo terapéutico - Banco de sangr</v>
          </cell>
          <cell r="J1395">
            <v>2066478933</v>
          </cell>
          <cell r="K1395">
            <v>150948792</v>
          </cell>
          <cell r="L1395">
            <v>0</v>
          </cell>
          <cell r="M1395">
            <v>2217427725</v>
          </cell>
        </row>
        <row r="1396">
          <cell r="A1396">
            <v>6310660101</v>
          </cell>
          <cell r="B1396" t="str">
            <v>SERV. CONEXOS A LA SALUD - SERV. DE</v>
          </cell>
          <cell r="C1396">
            <v>121155961</v>
          </cell>
          <cell r="D1396">
            <v>147068899</v>
          </cell>
          <cell r="E1396">
            <v>0</v>
          </cell>
          <cell r="F1396">
            <v>268224860</v>
          </cell>
          <cell r="H1396">
            <v>6310520101</v>
          </cell>
          <cell r="I1396" t="str">
            <v>APOYO TERAPEUTICO - BANCO DE SANGRE</v>
          </cell>
          <cell r="J1396">
            <v>2066478933</v>
          </cell>
          <cell r="K1396">
            <v>150948792</v>
          </cell>
          <cell r="L1396">
            <v>0</v>
          </cell>
          <cell r="M1396">
            <v>2217427725</v>
          </cell>
        </row>
        <row r="1397">
          <cell r="A1397">
            <v>631067</v>
          </cell>
          <cell r="B1397" t="str">
            <v>Servicios conexos a la salud - Otr</v>
          </cell>
          <cell r="C1397">
            <v>6644204916</v>
          </cell>
          <cell r="D1397">
            <v>1413856583</v>
          </cell>
          <cell r="E1397">
            <v>0</v>
          </cell>
          <cell r="F1397">
            <v>8058061499</v>
          </cell>
          <cell r="H1397">
            <v>631056</v>
          </cell>
          <cell r="I1397" t="str">
            <v>Apoyo terapéutico - Farmacia e ins</v>
          </cell>
          <cell r="J1397">
            <v>36318357063</v>
          </cell>
          <cell r="K1397">
            <v>4359223015</v>
          </cell>
          <cell r="L1397">
            <v>0</v>
          </cell>
          <cell r="M1397">
            <v>40677580078</v>
          </cell>
        </row>
        <row r="1398">
          <cell r="A1398">
            <v>63106701</v>
          </cell>
          <cell r="B1398" t="str">
            <v>Servicios conexos a la salud - Otr</v>
          </cell>
          <cell r="C1398">
            <v>6644204916</v>
          </cell>
          <cell r="D1398">
            <v>1413856583</v>
          </cell>
          <cell r="E1398">
            <v>0</v>
          </cell>
          <cell r="F1398">
            <v>8058061499</v>
          </cell>
          <cell r="H1398">
            <v>63105601</v>
          </cell>
          <cell r="I1398" t="str">
            <v>Apoyo terapéutico - Farmacia e ins</v>
          </cell>
          <cell r="J1398">
            <v>36318357063</v>
          </cell>
          <cell r="K1398">
            <v>4359223015</v>
          </cell>
          <cell r="L1398">
            <v>0</v>
          </cell>
          <cell r="M1398">
            <v>40677580078</v>
          </cell>
        </row>
        <row r="1399">
          <cell r="A1399">
            <v>6310670101</v>
          </cell>
          <cell r="B1399" t="str">
            <v>SERVICIOS CONEXOS A LA SALUD - OTRO</v>
          </cell>
          <cell r="C1399">
            <v>6644204916</v>
          </cell>
          <cell r="D1399">
            <v>1413856583</v>
          </cell>
          <cell r="E1399">
            <v>0</v>
          </cell>
          <cell r="F1399">
            <v>8058061499</v>
          </cell>
          <cell r="H1399">
            <v>6310560101</v>
          </cell>
          <cell r="I1399" t="str">
            <v>APOYO TERAPEUTICO-FARMACIA E INSUMO</v>
          </cell>
          <cell r="J1399">
            <v>36318357063</v>
          </cell>
          <cell r="K1399">
            <v>4359223015</v>
          </cell>
          <cell r="L1399">
            <v>0</v>
          </cell>
          <cell r="M1399">
            <v>40677580078</v>
          </cell>
        </row>
        <row r="1400">
          <cell r="A1400">
            <v>7</v>
          </cell>
          <cell r="B1400" t="str">
            <v>COSTOS DE PRODUCCION</v>
          </cell>
          <cell r="C1400">
            <v>0</v>
          </cell>
          <cell r="D1400">
            <v>34773054967</v>
          </cell>
          <cell r="E1400">
            <v>34773054967</v>
          </cell>
          <cell r="F1400">
            <v>0</v>
          </cell>
          <cell r="H1400">
            <v>631057</v>
          </cell>
          <cell r="I1400" t="str">
            <v>Apoyo terapéutico - Otras unidades</v>
          </cell>
          <cell r="J1400">
            <v>217610836</v>
          </cell>
          <cell r="K1400">
            <v>24840308</v>
          </cell>
          <cell r="L1400">
            <v>0</v>
          </cell>
          <cell r="M1400">
            <v>242451144</v>
          </cell>
        </row>
        <row r="1401">
          <cell r="A1401">
            <v>73</v>
          </cell>
          <cell r="B1401" t="str">
            <v>SERVICIOS DE SALUD</v>
          </cell>
          <cell r="C1401">
            <v>0</v>
          </cell>
          <cell r="D1401">
            <v>34773054967</v>
          </cell>
          <cell r="E1401">
            <v>34773054967</v>
          </cell>
          <cell r="F1401">
            <v>0</v>
          </cell>
          <cell r="H1401">
            <v>63105701</v>
          </cell>
          <cell r="I1401" t="str">
            <v>Apoyo terapéutico - Otras unidades</v>
          </cell>
          <cell r="J1401">
            <v>217610836</v>
          </cell>
          <cell r="K1401">
            <v>24840308</v>
          </cell>
          <cell r="L1401">
            <v>0</v>
          </cell>
          <cell r="M1401">
            <v>242451144</v>
          </cell>
        </row>
        <row r="1402">
          <cell r="A1402">
            <v>7301</v>
          </cell>
          <cell r="B1402" t="str">
            <v>URGENCIAS - CONSULTA Y PROCEDIMIEM</v>
          </cell>
          <cell r="C1402">
            <v>0</v>
          </cell>
          <cell r="D1402">
            <v>2140627038</v>
          </cell>
          <cell r="E1402">
            <v>2140627038</v>
          </cell>
          <cell r="F1402">
            <v>0</v>
          </cell>
          <cell r="H1402">
            <v>6310570101</v>
          </cell>
          <cell r="I1402" t="str">
            <v>APOYO TERAPEUTICO-OTRAS UNID. DE AP</v>
          </cell>
          <cell r="J1402">
            <v>217610836</v>
          </cell>
          <cell r="K1402">
            <v>24840308</v>
          </cell>
          <cell r="L1402">
            <v>0</v>
          </cell>
          <cell r="M1402">
            <v>242451144</v>
          </cell>
        </row>
        <row r="1403">
          <cell r="A1403">
            <v>730102</v>
          </cell>
          <cell r="B1403" t="str">
            <v>Generales</v>
          </cell>
          <cell r="C1403">
            <v>5609047386</v>
          </cell>
          <cell r="D1403">
            <v>700175197</v>
          </cell>
          <cell r="E1403">
            <v>39692996</v>
          </cell>
          <cell r="F1403">
            <v>6269529587</v>
          </cell>
          <cell r="H1403">
            <v>631064</v>
          </cell>
          <cell r="I1403" t="str">
            <v>Servicios conexos a la salud - In</v>
          </cell>
          <cell r="J1403">
            <v>798787277</v>
          </cell>
          <cell r="K1403">
            <v>156221739</v>
          </cell>
          <cell r="L1403">
            <v>0</v>
          </cell>
          <cell r="M1403">
            <v>955009016</v>
          </cell>
        </row>
        <row r="1404">
          <cell r="A1404">
            <v>73010201</v>
          </cell>
          <cell r="B1404" t="str">
            <v>Generales</v>
          </cell>
          <cell r="C1404">
            <v>5609047386</v>
          </cell>
          <cell r="D1404">
            <v>700175197</v>
          </cell>
          <cell r="E1404">
            <v>39692996</v>
          </cell>
          <cell r="F1404">
            <v>6269529587</v>
          </cell>
          <cell r="H1404">
            <v>63106401</v>
          </cell>
          <cell r="I1404" t="str">
            <v>Servicios conexos a la salud - In</v>
          </cell>
          <cell r="J1404">
            <v>798787277</v>
          </cell>
          <cell r="K1404">
            <v>156221739</v>
          </cell>
          <cell r="L1404">
            <v>0</v>
          </cell>
          <cell r="M1404">
            <v>955009016</v>
          </cell>
        </row>
        <row r="1405">
          <cell r="A1405">
            <v>7301020102</v>
          </cell>
          <cell r="B1405" t="str">
            <v>HONORARIOS</v>
          </cell>
          <cell r="C1405">
            <v>6470721</v>
          </cell>
          <cell r="D1405">
            <v>930498</v>
          </cell>
          <cell r="E1405">
            <v>20500</v>
          </cell>
          <cell r="F1405">
            <v>7380719</v>
          </cell>
          <cell r="H1405">
            <v>6310640101</v>
          </cell>
          <cell r="I1405" t="str">
            <v>SERV. CONEXOS A LA SALUD -INVESTIGA</v>
          </cell>
          <cell r="J1405">
            <v>798787277</v>
          </cell>
          <cell r="K1405">
            <v>156221739</v>
          </cell>
          <cell r="L1405">
            <v>0</v>
          </cell>
          <cell r="M1405">
            <v>955009016</v>
          </cell>
        </row>
        <row r="1406">
          <cell r="A1406">
            <v>7301020103</v>
          </cell>
          <cell r="B1406" t="str">
            <v>PRESTACION DE SERVICIOS</v>
          </cell>
          <cell r="C1406">
            <v>34339403</v>
          </cell>
          <cell r="D1406">
            <v>4787438</v>
          </cell>
          <cell r="E1406">
            <v>0</v>
          </cell>
          <cell r="F1406">
            <v>39126841</v>
          </cell>
          <cell r="H1406">
            <v>631066</v>
          </cell>
          <cell r="I1406" t="str">
            <v>Servicios conexos a la salud - Ser</v>
          </cell>
          <cell r="J1406">
            <v>74120751</v>
          </cell>
          <cell r="K1406">
            <v>8123892</v>
          </cell>
          <cell r="L1406">
            <v>0</v>
          </cell>
          <cell r="M1406">
            <v>82244643</v>
          </cell>
        </row>
        <row r="1407">
          <cell r="A1407">
            <v>7301020104</v>
          </cell>
          <cell r="B1407" t="str">
            <v>NUCLEOS DE ADSCRIPCION</v>
          </cell>
          <cell r="C1407">
            <v>259334845</v>
          </cell>
          <cell r="D1407">
            <v>55946901</v>
          </cell>
          <cell r="E1407">
            <v>20994608</v>
          </cell>
          <cell r="F1407">
            <v>294287138</v>
          </cell>
          <cell r="H1407">
            <v>63106601</v>
          </cell>
          <cell r="I1407" t="str">
            <v>Servicios conexos a la salud - Ser</v>
          </cell>
          <cell r="J1407">
            <v>74120751</v>
          </cell>
          <cell r="K1407">
            <v>8123892</v>
          </cell>
          <cell r="L1407">
            <v>0</v>
          </cell>
          <cell r="M1407">
            <v>82244643</v>
          </cell>
        </row>
        <row r="1408">
          <cell r="A1408">
            <v>7301020107</v>
          </cell>
          <cell r="B1408" t="str">
            <v>SERVICIOS DE VIGILANCIA Y SEGURIDAD</v>
          </cell>
          <cell r="C1408">
            <v>68329193</v>
          </cell>
          <cell r="D1408">
            <v>29290186</v>
          </cell>
          <cell r="E1408">
            <v>0</v>
          </cell>
          <cell r="F1408">
            <v>97619379</v>
          </cell>
          <cell r="H1408">
            <v>6310660101</v>
          </cell>
          <cell r="I1408" t="str">
            <v>SERV. CONEXOS A LA SALUD - SERV. DE</v>
          </cell>
          <cell r="J1408">
            <v>74120751</v>
          </cell>
          <cell r="K1408">
            <v>8123892</v>
          </cell>
          <cell r="L1408">
            <v>0</v>
          </cell>
          <cell r="M1408">
            <v>82244643</v>
          </cell>
        </row>
        <row r="1409">
          <cell r="A1409">
            <v>7301020108</v>
          </cell>
          <cell r="B1409" t="str">
            <v>PAPELERIA Y UTILES</v>
          </cell>
          <cell r="C1409">
            <v>29723741</v>
          </cell>
          <cell r="D1409">
            <v>1345100</v>
          </cell>
          <cell r="E1409">
            <v>0</v>
          </cell>
          <cell r="F1409">
            <v>31068841</v>
          </cell>
          <cell r="H1409">
            <v>631067</v>
          </cell>
          <cell r="I1409" t="str">
            <v>Servicios conexos a la salud - Otr</v>
          </cell>
          <cell r="J1409">
            <v>7508935377</v>
          </cell>
          <cell r="K1409">
            <v>786793179</v>
          </cell>
          <cell r="L1409">
            <v>0</v>
          </cell>
          <cell r="M1409">
            <v>8295728556</v>
          </cell>
        </row>
        <row r="1410">
          <cell r="A1410">
            <v>7301020112</v>
          </cell>
          <cell r="B1410" t="str">
            <v>MANTENIMIENTO DE MAQUINARIA Y EQUIP</v>
          </cell>
          <cell r="C1410">
            <v>122276092</v>
          </cell>
          <cell r="D1410">
            <v>8281726</v>
          </cell>
          <cell r="E1410">
            <v>0</v>
          </cell>
          <cell r="F1410">
            <v>130557818</v>
          </cell>
          <cell r="H1410">
            <v>63106701</v>
          </cell>
          <cell r="I1410" t="str">
            <v>Servicios conexos a la salud - Otr</v>
          </cell>
          <cell r="J1410">
            <v>7508935377</v>
          </cell>
          <cell r="K1410">
            <v>786793179</v>
          </cell>
          <cell r="L1410">
            <v>0</v>
          </cell>
          <cell r="M1410">
            <v>8295728556</v>
          </cell>
        </row>
        <row r="1411">
          <cell r="A1411">
            <v>7301020114</v>
          </cell>
          <cell r="B1411" t="str">
            <v>MANTENIMIENTO DE EDIFICIOS</v>
          </cell>
          <cell r="C1411">
            <v>4286107</v>
          </cell>
          <cell r="D1411">
            <v>0</v>
          </cell>
          <cell r="E1411">
            <v>0</v>
          </cell>
          <cell r="F1411">
            <v>4286107</v>
          </cell>
          <cell r="H1411">
            <v>6310670101</v>
          </cell>
          <cell r="I1411" t="str">
            <v>SERVICIOS CONEXOS A LA SALUD - OTRO</v>
          </cell>
          <cell r="J1411">
            <v>7508935377</v>
          </cell>
          <cell r="K1411">
            <v>786793179</v>
          </cell>
          <cell r="L1411">
            <v>0</v>
          </cell>
          <cell r="M1411">
            <v>8295728556</v>
          </cell>
        </row>
        <row r="1412">
          <cell r="A1412">
            <v>7301020116</v>
          </cell>
          <cell r="B1412" t="str">
            <v>MANTENIMIENTO DE SOFTWARE</v>
          </cell>
          <cell r="C1412">
            <v>123773555</v>
          </cell>
          <cell r="D1412">
            <v>30374364</v>
          </cell>
          <cell r="E1412">
            <v>0</v>
          </cell>
          <cell r="F1412">
            <v>154147919</v>
          </cell>
          <cell r="H1412">
            <v>7</v>
          </cell>
          <cell r="I1412" t="str">
            <v>COSTOS DE PRODUCCION</v>
          </cell>
          <cell r="J1412">
            <v>0</v>
          </cell>
          <cell r="K1412">
            <v>20718943534</v>
          </cell>
          <cell r="L1412">
            <v>20718943534</v>
          </cell>
          <cell r="M1412">
            <v>0</v>
          </cell>
        </row>
        <row r="1413">
          <cell r="A1413">
            <v>7301020117</v>
          </cell>
          <cell r="B1413" t="str">
            <v>ACUEDUCTO Y ALCANTARILLADO</v>
          </cell>
          <cell r="C1413">
            <v>10754053</v>
          </cell>
          <cell r="D1413">
            <v>1054937</v>
          </cell>
          <cell r="E1413">
            <v>0</v>
          </cell>
          <cell r="F1413">
            <v>11808990</v>
          </cell>
          <cell r="H1413">
            <v>73</v>
          </cell>
          <cell r="I1413" t="str">
            <v>SERVICIOS DE SALUD</v>
          </cell>
          <cell r="J1413">
            <v>0</v>
          </cell>
          <cell r="K1413">
            <v>20718943534</v>
          </cell>
          <cell r="L1413">
            <v>20718943534</v>
          </cell>
          <cell r="M1413">
            <v>0</v>
          </cell>
        </row>
        <row r="1414">
          <cell r="A1414">
            <v>7301020118</v>
          </cell>
          <cell r="B1414" t="str">
            <v>ENERGIA</v>
          </cell>
          <cell r="C1414">
            <v>77013948</v>
          </cell>
          <cell r="D1414">
            <v>7440400</v>
          </cell>
          <cell r="E1414">
            <v>0</v>
          </cell>
          <cell r="F1414">
            <v>84454348</v>
          </cell>
          <cell r="H1414">
            <v>7301</v>
          </cell>
          <cell r="I1414" t="str">
            <v>URGENCIAS - CONSULTA Y PROCEDIMIEM</v>
          </cell>
          <cell r="J1414">
            <v>0</v>
          </cell>
          <cell r="K1414">
            <v>2032092397</v>
          </cell>
          <cell r="L1414">
            <v>2032092397</v>
          </cell>
          <cell r="M1414">
            <v>0</v>
          </cell>
        </row>
        <row r="1415">
          <cell r="A1415">
            <v>7301020120</v>
          </cell>
          <cell r="B1415" t="str">
            <v>TELEFONOS</v>
          </cell>
          <cell r="C1415">
            <v>21209641</v>
          </cell>
          <cell r="D1415">
            <v>1788322</v>
          </cell>
          <cell r="E1415">
            <v>0</v>
          </cell>
          <cell r="F1415">
            <v>22997963</v>
          </cell>
          <cell r="H1415">
            <v>730101</v>
          </cell>
          <cell r="I1415" t="str">
            <v>Materiales</v>
          </cell>
          <cell r="J1415">
            <v>724896869</v>
          </cell>
          <cell r="K1415">
            <v>0</v>
          </cell>
          <cell r="L1415">
            <v>0</v>
          </cell>
          <cell r="M1415">
            <v>724896869</v>
          </cell>
        </row>
        <row r="1416">
          <cell r="A1416">
            <v>7301020122</v>
          </cell>
          <cell r="B1416" t="str">
            <v>VIATICOS Y GASTOS DE VIAJE</v>
          </cell>
          <cell r="C1416">
            <v>9114118</v>
          </cell>
          <cell r="D1416">
            <v>0</v>
          </cell>
          <cell r="E1416">
            <v>0</v>
          </cell>
          <cell r="F1416">
            <v>9114118</v>
          </cell>
          <cell r="H1416">
            <v>73010101</v>
          </cell>
          <cell r="I1416" t="str">
            <v>Materiales</v>
          </cell>
          <cell r="J1416">
            <v>724896869</v>
          </cell>
          <cell r="K1416">
            <v>0</v>
          </cell>
          <cell r="L1416">
            <v>0</v>
          </cell>
          <cell r="M1416">
            <v>724896869</v>
          </cell>
        </row>
        <row r="1417">
          <cell r="A1417">
            <v>7301020124</v>
          </cell>
          <cell r="B1417" t="str">
            <v>COMUNICACIONES Y TRANSPORTE</v>
          </cell>
          <cell r="C1417">
            <v>334080</v>
          </cell>
          <cell r="D1417">
            <v>0</v>
          </cell>
          <cell r="E1417">
            <v>0</v>
          </cell>
          <cell r="F1417">
            <v>334080</v>
          </cell>
          <cell r="H1417">
            <v>7301010101</v>
          </cell>
          <cell r="I1417" t="str">
            <v>MATERIALES</v>
          </cell>
          <cell r="J1417">
            <v>331862064</v>
          </cell>
          <cell r="K1417">
            <v>0</v>
          </cell>
          <cell r="L1417">
            <v>0</v>
          </cell>
          <cell r="M1417">
            <v>331862064</v>
          </cell>
        </row>
        <row r="1418">
          <cell r="A1418">
            <v>7301020127</v>
          </cell>
          <cell r="B1418" t="str">
            <v>AMORTIZACIÓN SEGURO RESPONSABILIDAD</v>
          </cell>
          <cell r="C1418">
            <v>19395921</v>
          </cell>
          <cell r="D1418">
            <v>728126</v>
          </cell>
          <cell r="E1418">
            <v>13239</v>
          </cell>
          <cell r="F1418">
            <v>20110808</v>
          </cell>
          <cell r="H1418">
            <v>7301010102</v>
          </cell>
          <cell r="I1418" t="str">
            <v>MEDICAMENTOS</v>
          </cell>
          <cell r="J1418">
            <v>393034805</v>
          </cell>
          <cell r="K1418">
            <v>0</v>
          </cell>
          <cell r="L1418">
            <v>0</v>
          </cell>
          <cell r="M1418">
            <v>393034805</v>
          </cell>
        </row>
        <row r="1419">
          <cell r="A1419">
            <v>7301020142</v>
          </cell>
          <cell r="B1419" t="str">
            <v>HONORARIOS PRESTACION DE SERVICIOS</v>
          </cell>
          <cell r="C1419">
            <v>4190857874</v>
          </cell>
          <cell r="D1419">
            <v>488734922</v>
          </cell>
          <cell r="E1419">
            <v>12633522</v>
          </cell>
          <cell r="F1419">
            <v>4666959274</v>
          </cell>
          <cell r="H1419">
            <v>730102</v>
          </cell>
          <cell r="I1419" t="str">
            <v>Generales</v>
          </cell>
          <cell r="J1419">
            <v>5042451092</v>
          </cell>
          <cell r="K1419">
            <v>749855912</v>
          </cell>
          <cell r="L1419">
            <v>44225880</v>
          </cell>
          <cell r="M1419">
            <v>5748081124</v>
          </cell>
        </row>
        <row r="1420">
          <cell r="A1420">
            <v>7301020143</v>
          </cell>
          <cell r="B1420" t="str">
            <v>HONORARIOS PRESTACION DE SERVICIOS</v>
          </cell>
          <cell r="C1420">
            <v>631834094</v>
          </cell>
          <cell r="D1420">
            <v>69472277</v>
          </cell>
          <cell r="E1420">
            <v>6031127</v>
          </cell>
          <cell r="F1420">
            <v>695275244</v>
          </cell>
          <cell r="H1420">
            <v>73010201</v>
          </cell>
          <cell r="I1420" t="str">
            <v>Generales</v>
          </cell>
          <cell r="J1420">
            <v>5042451092</v>
          </cell>
          <cell r="K1420">
            <v>749855912</v>
          </cell>
          <cell r="L1420">
            <v>44225880</v>
          </cell>
          <cell r="M1420">
            <v>5748081124</v>
          </cell>
        </row>
        <row r="1421">
          <cell r="A1421">
            <v>730103</v>
          </cell>
          <cell r="B1421" t="str">
            <v>Sueldos y salarios</v>
          </cell>
          <cell r="C1421">
            <v>7118307235</v>
          </cell>
          <cell r="D1421">
            <v>663019170</v>
          </cell>
          <cell r="E1421">
            <v>2892286</v>
          </cell>
          <cell r="F1421">
            <v>7778434119</v>
          </cell>
          <cell r="H1421">
            <v>7301020101</v>
          </cell>
          <cell r="I1421" t="str">
            <v>LOZA Y CRISTALERIA</v>
          </cell>
          <cell r="J1421">
            <v>884306</v>
          </cell>
          <cell r="K1421">
            <v>0</v>
          </cell>
          <cell r="L1421">
            <v>0</v>
          </cell>
          <cell r="M1421">
            <v>884306</v>
          </cell>
        </row>
        <row r="1422">
          <cell r="A1422">
            <v>73010301</v>
          </cell>
          <cell r="B1422" t="str">
            <v>Sueldos y salarios</v>
          </cell>
          <cell r="C1422">
            <v>7118307235</v>
          </cell>
          <cell r="D1422">
            <v>663019170</v>
          </cell>
          <cell r="E1422">
            <v>2892286</v>
          </cell>
          <cell r="F1422">
            <v>7778434119</v>
          </cell>
          <cell r="H1422">
            <v>7301020102</v>
          </cell>
          <cell r="I1422" t="str">
            <v>HONORARIOS</v>
          </cell>
          <cell r="J1422">
            <v>28841853</v>
          </cell>
          <cell r="K1422">
            <v>16695700</v>
          </cell>
          <cell r="L1422">
            <v>0</v>
          </cell>
          <cell r="M1422">
            <v>45537553</v>
          </cell>
        </row>
        <row r="1423">
          <cell r="A1423">
            <v>7301030101</v>
          </cell>
          <cell r="B1423" t="str">
            <v>SUELDOS DE PERSONAL</v>
          </cell>
          <cell r="C1423">
            <v>5493539892</v>
          </cell>
          <cell r="D1423">
            <v>508238423</v>
          </cell>
          <cell r="E1423">
            <v>393006</v>
          </cell>
          <cell r="F1423">
            <v>6001385309</v>
          </cell>
          <cell r="H1423">
            <v>7301020103</v>
          </cell>
          <cell r="I1423" t="str">
            <v>PRESTACION DE SERVICIOS</v>
          </cell>
          <cell r="J1423">
            <v>0</v>
          </cell>
          <cell r="K1423">
            <v>3376073</v>
          </cell>
          <cell r="L1423">
            <v>2663409</v>
          </cell>
          <cell r="M1423">
            <v>712664</v>
          </cell>
        </row>
        <row r="1424">
          <cell r="A1424">
            <v>7301030102</v>
          </cell>
          <cell r="B1424" t="str">
            <v>HORAS EXTRAS Y FESTIVOS</v>
          </cell>
          <cell r="C1424">
            <v>1607897809</v>
          </cell>
          <cell r="D1424">
            <v>153295243</v>
          </cell>
          <cell r="E1424">
            <v>2495852</v>
          </cell>
          <cell r="F1424">
            <v>1758697200</v>
          </cell>
          <cell r="H1424">
            <v>7301020104</v>
          </cell>
          <cell r="I1424" t="str">
            <v>NUCLEOS DE ADSCRIPCION</v>
          </cell>
          <cell r="J1424">
            <v>85973309</v>
          </cell>
          <cell r="K1424">
            <v>109241007</v>
          </cell>
          <cell r="L1424">
            <v>15925144</v>
          </cell>
          <cell r="M1424">
            <v>179289172</v>
          </cell>
        </row>
        <row r="1425">
          <cell r="A1425">
            <v>7301030104</v>
          </cell>
          <cell r="B1425" t="str">
            <v>PRIMA DE NAVIDAD</v>
          </cell>
          <cell r="C1425">
            <v>4153</v>
          </cell>
          <cell r="D1425">
            <v>0</v>
          </cell>
          <cell r="E1425">
            <v>0</v>
          </cell>
          <cell r="F1425">
            <v>4153</v>
          </cell>
          <cell r="H1425">
            <v>7301020106</v>
          </cell>
          <cell r="I1425" t="str">
            <v>SERVICIOS MEDICO Y DE LABORATORIO</v>
          </cell>
          <cell r="J1425">
            <v>113268943</v>
          </cell>
          <cell r="K1425">
            <v>0</v>
          </cell>
          <cell r="L1425">
            <v>0</v>
          </cell>
          <cell r="M1425">
            <v>113268943</v>
          </cell>
        </row>
        <row r="1426">
          <cell r="A1426">
            <v>7301030107</v>
          </cell>
          <cell r="B1426" t="str">
            <v>AUXILIO DE TRANSPORTE</v>
          </cell>
          <cell r="C1426">
            <v>13861862</v>
          </cell>
          <cell r="D1426">
            <v>1093680</v>
          </cell>
          <cell r="E1426">
            <v>3428</v>
          </cell>
          <cell r="F1426">
            <v>14952114</v>
          </cell>
          <cell r="H1426">
            <v>7301020107</v>
          </cell>
          <cell r="I1426" t="str">
            <v>SERVICIOS DE VIGILANCIA Y SEGURIDAD</v>
          </cell>
          <cell r="J1426">
            <v>75070281</v>
          </cell>
          <cell r="K1426">
            <v>14985388</v>
          </cell>
          <cell r="L1426">
            <v>0</v>
          </cell>
          <cell r="M1426">
            <v>90055669</v>
          </cell>
        </row>
        <row r="1427">
          <cell r="A1427">
            <v>7301030117</v>
          </cell>
          <cell r="B1427" t="str">
            <v>PRIMA DE JUNIO</v>
          </cell>
          <cell r="C1427">
            <v>18372</v>
          </cell>
          <cell r="D1427">
            <v>0</v>
          </cell>
          <cell r="E1427">
            <v>0</v>
          </cell>
          <cell r="F1427">
            <v>18372</v>
          </cell>
          <cell r="H1427">
            <v>7301020108</v>
          </cell>
          <cell r="I1427" t="str">
            <v>PAPELERIA Y UTILES</v>
          </cell>
          <cell r="J1427">
            <v>49193066</v>
          </cell>
          <cell r="K1427">
            <v>7191922</v>
          </cell>
          <cell r="L1427">
            <v>0</v>
          </cell>
          <cell r="M1427">
            <v>56384988</v>
          </cell>
        </row>
        <row r="1428">
          <cell r="A1428">
            <v>7301030121</v>
          </cell>
          <cell r="B1428" t="str">
            <v>SUELDOS POR PERMISO SINDICAL</v>
          </cell>
          <cell r="C1428">
            <v>2985147</v>
          </cell>
          <cell r="D1428">
            <v>391824</v>
          </cell>
          <cell r="E1428">
            <v>0</v>
          </cell>
          <cell r="F1428">
            <v>3376971</v>
          </cell>
          <cell r="H1428">
            <v>7301020109</v>
          </cell>
          <cell r="I1428" t="str">
            <v>ROPERIA Y MENAJE</v>
          </cell>
          <cell r="J1428">
            <v>3184381</v>
          </cell>
          <cell r="K1428">
            <v>0</v>
          </cell>
          <cell r="L1428">
            <v>0</v>
          </cell>
          <cell r="M1428">
            <v>3184381</v>
          </cell>
        </row>
        <row r="1429">
          <cell r="A1429">
            <v>730105</v>
          </cell>
          <cell r="B1429" t="str">
            <v>Contribuciones efectivas 730106</v>
          </cell>
          <cell r="C1429">
            <v>2124965152</v>
          </cell>
          <cell r="D1429">
            <v>195367596</v>
          </cell>
          <cell r="E1429">
            <v>1282</v>
          </cell>
          <cell r="F1429">
            <v>2320331466</v>
          </cell>
          <cell r="H1429">
            <v>7301020111</v>
          </cell>
          <cell r="I1429" t="str">
            <v>ELEMENTOS DE PROTECCION</v>
          </cell>
          <cell r="J1429">
            <v>37874</v>
          </cell>
          <cell r="K1429">
            <v>0</v>
          </cell>
          <cell r="L1429">
            <v>0</v>
          </cell>
          <cell r="M1429">
            <v>37874</v>
          </cell>
        </row>
        <row r="1430">
          <cell r="A1430">
            <v>73010501</v>
          </cell>
          <cell r="B1430" t="str">
            <v>Contribuciones efectivas 730106</v>
          </cell>
          <cell r="C1430">
            <v>2124965152</v>
          </cell>
          <cell r="D1430">
            <v>195367596</v>
          </cell>
          <cell r="E1430">
            <v>1282</v>
          </cell>
          <cell r="F1430">
            <v>2320331466</v>
          </cell>
          <cell r="H1430">
            <v>7301020112</v>
          </cell>
          <cell r="I1430" t="str">
            <v>MANTENIMIENTO DE MAQUINARIA Y EQUIP</v>
          </cell>
          <cell r="J1430">
            <v>59652131</v>
          </cell>
          <cell r="K1430">
            <v>11345481</v>
          </cell>
          <cell r="L1430">
            <v>0</v>
          </cell>
          <cell r="M1430">
            <v>70997612</v>
          </cell>
        </row>
        <row r="1431">
          <cell r="A1431">
            <v>7301050101</v>
          </cell>
          <cell r="B1431" t="str">
            <v>APORTES A CAJAS DE COMPENSACION FAM</v>
          </cell>
          <cell r="C1431">
            <v>331155707</v>
          </cell>
          <cell r="D1431">
            <v>27323615</v>
          </cell>
          <cell r="E1431">
            <v>0</v>
          </cell>
          <cell r="F1431">
            <v>358479322</v>
          </cell>
          <cell r="H1431">
            <v>7301020113</v>
          </cell>
          <cell r="I1431" t="str">
            <v>MANTENIMIENTO DE EQUIPO DE OFICINA</v>
          </cell>
          <cell r="J1431">
            <v>1548411</v>
          </cell>
          <cell r="K1431">
            <v>0</v>
          </cell>
          <cell r="L1431">
            <v>0</v>
          </cell>
          <cell r="M1431">
            <v>1548411</v>
          </cell>
        </row>
        <row r="1432">
          <cell r="A1432">
            <v>7301050102</v>
          </cell>
          <cell r="B1432" t="str">
            <v>APORTES A SEGURIDAD SOCIAL EN SALUD</v>
          </cell>
          <cell r="C1432">
            <v>650499323</v>
          </cell>
          <cell r="D1432">
            <v>61266007</v>
          </cell>
          <cell r="E1432">
            <v>641</v>
          </cell>
          <cell r="F1432">
            <v>711764689</v>
          </cell>
          <cell r="H1432">
            <v>7301020114</v>
          </cell>
          <cell r="I1432" t="str">
            <v>MANTENIMIENTO DE EDIFICIOS</v>
          </cell>
          <cell r="J1432">
            <v>285094776</v>
          </cell>
          <cell r="K1432">
            <v>16792157</v>
          </cell>
          <cell r="L1432">
            <v>10696608</v>
          </cell>
          <cell r="M1432">
            <v>291190325</v>
          </cell>
        </row>
        <row r="1433">
          <cell r="A1433">
            <v>7301050103</v>
          </cell>
          <cell r="B1433" t="str">
            <v>APORTES A SEGURIDAD SOCIAL EN PENSI</v>
          </cell>
          <cell r="C1433">
            <v>958378202</v>
          </cell>
          <cell r="D1433">
            <v>89840340</v>
          </cell>
          <cell r="E1433">
            <v>641</v>
          </cell>
          <cell r="F1433">
            <v>1048217901</v>
          </cell>
          <cell r="H1433">
            <v>7301020116</v>
          </cell>
          <cell r="I1433" t="str">
            <v>MANTENIMIENTO DE SOFTWARE</v>
          </cell>
          <cell r="J1433">
            <v>99557326</v>
          </cell>
          <cell r="K1433">
            <v>21474108</v>
          </cell>
          <cell r="L1433">
            <v>0</v>
          </cell>
          <cell r="M1433">
            <v>121031434</v>
          </cell>
        </row>
        <row r="1434">
          <cell r="A1434">
            <v>7301050106</v>
          </cell>
          <cell r="B1434" t="str">
            <v>APORTES A RIESGOS LABORALES ATEP</v>
          </cell>
          <cell r="C1434">
            <v>184931920</v>
          </cell>
          <cell r="D1434">
            <v>16937634</v>
          </cell>
          <cell r="E1434">
            <v>0</v>
          </cell>
          <cell r="F1434">
            <v>201869554</v>
          </cell>
          <cell r="H1434">
            <v>7301020117</v>
          </cell>
          <cell r="I1434" t="str">
            <v>ACUEDUCTO Y ALCANTARILLADO</v>
          </cell>
          <cell r="J1434">
            <v>12357913</v>
          </cell>
          <cell r="K1434">
            <v>385681</v>
          </cell>
          <cell r="L1434">
            <v>0</v>
          </cell>
          <cell r="M1434">
            <v>12743594</v>
          </cell>
        </row>
        <row r="1435">
          <cell r="A1435">
            <v>730106</v>
          </cell>
          <cell r="B1435" t="str">
            <v>Aportes sobre la nómina</v>
          </cell>
          <cell r="C1435">
            <v>414019873</v>
          </cell>
          <cell r="D1435">
            <v>34156508</v>
          </cell>
          <cell r="E1435">
            <v>0</v>
          </cell>
          <cell r="F1435">
            <v>448176381</v>
          </cell>
          <cell r="H1435">
            <v>7301020118</v>
          </cell>
          <cell r="I1435" t="str">
            <v>ENERGIA</v>
          </cell>
          <cell r="J1435">
            <v>71390444</v>
          </cell>
          <cell r="K1435">
            <v>6631255</v>
          </cell>
          <cell r="L1435">
            <v>0</v>
          </cell>
          <cell r="M1435">
            <v>78021699</v>
          </cell>
        </row>
        <row r="1436">
          <cell r="A1436">
            <v>73010601</v>
          </cell>
          <cell r="B1436" t="str">
            <v>Aportes sobre la nómina</v>
          </cell>
          <cell r="C1436">
            <v>414019873</v>
          </cell>
          <cell r="D1436">
            <v>34156508</v>
          </cell>
          <cell r="E1436">
            <v>0</v>
          </cell>
          <cell r="F1436">
            <v>448176381</v>
          </cell>
          <cell r="H1436">
            <v>7301020120</v>
          </cell>
          <cell r="I1436" t="str">
            <v>TELEFONOS</v>
          </cell>
          <cell r="J1436">
            <v>29659019</v>
          </cell>
          <cell r="K1436">
            <v>1704570</v>
          </cell>
          <cell r="L1436">
            <v>0</v>
          </cell>
          <cell r="M1436">
            <v>31363589</v>
          </cell>
        </row>
        <row r="1437">
          <cell r="A1437">
            <v>7301060101</v>
          </cell>
          <cell r="B1437" t="str">
            <v>APORTES AL I.C.B.F.</v>
          </cell>
          <cell r="C1437">
            <v>248391882</v>
          </cell>
          <cell r="D1437">
            <v>20494339</v>
          </cell>
          <cell r="E1437">
            <v>0</v>
          </cell>
          <cell r="F1437">
            <v>268886221</v>
          </cell>
          <cell r="H1437">
            <v>7301020121</v>
          </cell>
          <cell r="I1437" t="str">
            <v>ARRENDAMIENTOS</v>
          </cell>
          <cell r="J1437">
            <v>13003820</v>
          </cell>
          <cell r="K1437">
            <v>0</v>
          </cell>
          <cell r="L1437">
            <v>0</v>
          </cell>
          <cell r="M1437">
            <v>13003820</v>
          </cell>
        </row>
        <row r="1438">
          <cell r="A1438">
            <v>7301060102</v>
          </cell>
          <cell r="B1438" t="str">
            <v>APORTES AL SENA</v>
          </cell>
          <cell r="C1438">
            <v>165627991</v>
          </cell>
          <cell r="D1438">
            <v>13662169</v>
          </cell>
          <cell r="E1438">
            <v>0</v>
          </cell>
          <cell r="F1438">
            <v>179290160</v>
          </cell>
          <cell r="H1438">
            <v>7301020122</v>
          </cell>
          <cell r="I1438" t="str">
            <v>VIATICOS Y GASTOS DE VIAJE</v>
          </cell>
          <cell r="J1438">
            <v>5399057</v>
          </cell>
          <cell r="K1438">
            <v>913565</v>
          </cell>
          <cell r="L1438">
            <v>0</v>
          </cell>
          <cell r="M1438">
            <v>6312622</v>
          </cell>
        </row>
        <row r="1439">
          <cell r="A1439">
            <v>730107</v>
          </cell>
          <cell r="B1439" t="str">
            <v>Depreciación y amortización</v>
          </cell>
          <cell r="C1439">
            <v>303249745</v>
          </cell>
          <cell r="D1439">
            <v>70384559</v>
          </cell>
          <cell r="E1439">
            <v>0</v>
          </cell>
          <cell r="F1439">
            <v>373634304</v>
          </cell>
          <cell r="H1439">
            <v>7301020124</v>
          </cell>
          <cell r="I1439" t="str">
            <v>COMUNICACIONES Y TRANSPORTE</v>
          </cell>
          <cell r="J1439">
            <v>200560</v>
          </cell>
          <cell r="K1439">
            <v>0</v>
          </cell>
          <cell r="L1439">
            <v>0</v>
          </cell>
          <cell r="M1439">
            <v>200560</v>
          </cell>
        </row>
        <row r="1440">
          <cell r="A1440">
            <v>73010701</v>
          </cell>
          <cell r="B1440" t="str">
            <v>Depreciación y amortización</v>
          </cell>
          <cell r="C1440">
            <v>303249745</v>
          </cell>
          <cell r="D1440">
            <v>70384559</v>
          </cell>
          <cell r="E1440">
            <v>0</v>
          </cell>
          <cell r="F1440">
            <v>373634304</v>
          </cell>
          <cell r="H1440">
            <v>7301020127</v>
          </cell>
          <cell r="I1440" t="str">
            <v>AMORTIZACIÓN SEGURO RESPONSABILIDAD</v>
          </cell>
          <cell r="J1440">
            <v>105023315</v>
          </cell>
          <cell r="K1440">
            <v>2693633</v>
          </cell>
          <cell r="L1440">
            <v>0</v>
          </cell>
          <cell r="M1440">
            <v>107716948</v>
          </cell>
        </row>
        <row r="1441">
          <cell r="A1441">
            <v>7301070101</v>
          </cell>
          <cell r="B1441" t="str">
            <v>DEPRECIACION DE EDIFICIOS</v>
          </cell>
          <cell r="C1441">
            <v>52277454</v>
          </cell>
          <cell r="D1441">
            <v>10457029</v>
          </cell>
          <cell r="E1441">
            <v>0</v>
          </cell>
          <cell r="F1441">
            <v>62734483</v>
          </cell>
          <cell r="H1441">
            <v>7301020128</v>
          </cell>
          <cell r="I1441" t="str">
            <v>RESTAURANTE Y CAFETERIA</v>
          </cell>
          <cell r="J1441">
            <v>1689415</v>
          </cell>
          <cell r="K1441">
            <v>0</v>
          </cell>
          <cell r="L1441">
            <v>0</v>
          </cell>
          <cell r="M1441">
            <v>1689415</v>
          </cell>
        </row>
        <row r="1442">
          <cell r="A1442">
            <v>7301070102</v>
          </cell>
          <cell r="B1442" t="str">
            <v>DEPRECIACION DE MAQUINARIA Y EQUIPO</v>
          </cell>
          <cell r="C1442">
            <v>3338922</v>
          </cell>
          <cell r="D1442">
            <v>605142</v>
          </cell>
          <cell r="E1442">
            <v>0</v>
          </cell>
          <cell r="F1442">
            <v>3944064</v>
          </cell>
          <cell r="H1442">
            <v>7301020129</v>
          </cell>
          <cell r="I1442" t="str">
            <v>MATERIAL DE ASEO</v>
          </cell>
          <cell r="J1442">
            <v>23007246</v>
          </cell>
          <cell r="K1442">
            <v>0</v>
          </cell>
          <cell r="L1442">
            <v>0</v>
          </cell>
          <cell r="M1442">
            <v>23007246</v>
          </cell>
        </row>
        <row r="1443">
          <cell r="A1443">
            <v>7301070103</v>
          </cell>
          <cell r="B1443" t="str">
            <v>DEPRECIACION DE EQUIPO MEDICO Y CIE</v>
          </cell>
          <cell r="C1443">
            <v>184757148</v>
          </cell>
          <cell r="D1443">
            <v>44160177</v>
          </cell>
          <cell r="E1443">
            <v>0</v>
          </cell>
          <cell r="F1443">
            <v>228917325</v>
          </cell>
          <cell r="H1443">
            <v>7301020142</v>
          </cell>
          <cell r="I1443" t="str">
            <v>HONORARIOS PRESTACION DE SERVICIOS</v>
          </cell>
          <cell r="J1443">
            <v>3692376541</v>
          </cell>
          <cell r="K1443">
            <v>490230440</v>
          </cell>
          <cell r="L1443">
            <v>8088399</v>
          </cell>
          <cell r="M1443">
            <v>4174518582</v>
          </cell>
        </row>
        <row r="1444">
          <cell r="A1444">
            <v>7301070104</v>
          </cell>
          <cell r="B1444" t="str">
            <v>DEPRECIACION DE MUEBLES, ENSERES, Y</v>
          </cell>
          <cell r="C1444">
            <v>26149305</v>
          </cell>
          <cell r="D1444">
            <v>5563384</v>
          </cell>
          <cell r="E1444">
            <v>0</v>
          </cell>
          <cell r="F1444">
            <v>31712689</v>
          </cell>
          <cell r="H1444">
            <v>7301020143</v>
          </cell>
          <cell r="I1444" t="str">
            <v>HONORARIOS PRESTACION DE SERVICIOS</v>
          </cell>
          <cell r="J1444">
            <v>286037105</v>
          </cell>
          <cell r="K1444">
            <v>46194932</v>
          </cell>
          <cell r="L1444">
            <v>6852320</v>
          </cell>
          <cell r="M1444">
            <v>325379717</v>
          </cell>
        </row>
        <row r="1445">
          <cell r="A1445">
            <v>7301070105</v>
          </cell>
          <cell r="B1445" t="str">
            <v>DEPRECIACION DE EQ. DE COMUNICACION</v>
          </cell>
          <cell r="C1445">
            <v>36492016</v>
          </cell>
          <cell r="D1445">
            <v>9559163</v>
          </cell>
          <cell r="E1445">
            <v>0</v>
          </cell>
          <cell r="F1445">
            <v>46051179</v>
          </cell>
          <cell r="H1445">
            <v>730103</v>
          </cell>
          <cell r="I1445" t="str">
            <v>Sueldos y salarios</v>
          </cell>
          <cell r="J1445">
            <v>6331817048</v>
          </cell>
          <cell r="K1445">
            <v>536525748</v>
          </cell>
          <cell r="L1445">
            <v>92213</v>
          </cell>
          <cell r="M1445">
            <v>6868250583</v>
          </cell>
        </row>
        <row r="1446">
          <cell r="A1446">
            <v>7301070107</v>
          </cell>
          <cell r="B1446" t="str">
            <v>DEPRECIACION COMEDOR, COCINA, DESPE</v>
          </cell>
          <cell r="C1446">
            <v>234900</v>
          </cell>
          <cell r="D1446">
            <v>39664</v>
          </cell>
          <cell r="E1446">
            <v>0</v>
          </cell>
          <cell r="F1446">
            <v>274564</v>
          </cell>
          <cell r="H1446">
            <v>73010301</v>
          </cell>
          <cell r="I1446" t="str">
            <v>Sueldos y salarios</v>
          </cell>
          <cell r="J1446">
            <v>6331817048</v>
          </cell>
          <cell r="K1446">
            <v>536525748</v>
          </cell>
          <cell r="L1446">
            <v>92213</v>
          </cell>
          <cell r="M1446">
            <v>6868250583</v>
          </cell>
        </row>
        <row r="1447">
          <cell r="A1447">
            <v>730108</v>
          </cell>
          <cell r="B1447" t="str">
            <v>Impuestos</v>
          </cell>
          <cell r="C1447">
            <v>59708783</v>
          </cell>
          <cell r="D1447">
            <v>4673321</v>
          </cell>
          <cell r="E1447">
            <v>0</v>
          </cell>
          <cell r="F1447">
            <v>64382104</v>
          </cell>
          <cell r="H1447">
            <v>7301030101</v>
          </cell>
          <cell r="I1447" t="str">
            <v>SUELDOS DE PERSONAL</v>
          </cell>
          <cell r="J1447">
            <v>4622225361</v>
          </cell>
          <cell r="K1447">
            <v>410963668</v>
          </cell>
          <cell r="L1447">
            <v>92213</v>
          </cell>
          <cell r="M1447">
            <v>5033096816</v>
          </cell>
        </row>
        <row r="1448">
          <cell r="A1448">
            <v>73010801</v>
          </cell>
          <cell r="B1448" t="str">
            <v>Impuestos</v>
          </cell>
          <cell r="C1448">
            <v>59708783</v>
          </cell>
          <cell r="D1448">
            <v>4673321</v>
          </cell>
          <cell r="E1448">
            <v>0</v>
          </cell>
          <cell r="F1448">
            <v>64382104</v>
          </cell>
          <cell r="H1448">
            <v>7301030102</v>
          </cell>
          <cell r="I1448" t="str">
            <v>HORAS EXTRAS Y FESTIVOS</v>
          </cell>
          <cell r="J1448">
            <v>1684103646</v>
          </cell>
          <cell r="K1448">
            <v>123464710</v>
          </cell>
          <cell r="L1448">
            <v>0</v>
          </cell>
          <cell r="M1448">
            <v>1807568356</v>
          </cell>
        </row>
        <row r="1449">
          <cell r="A1449">
            <v>7301080101</v>
          </cell>
          <cell r="B1449" t="str">
            <v>IMPUESTO PREDIAL UNIFICADO</v>
          </cell>
          <cell r="C1449">
            <v>12784083</v>
          </cell>
          <cell r="D1449">
            <v>0</v>
          </cell>
          <cell r="E1449">
            <v>0</v>
          </cell>
          <cell r="F1449">
            <v>12784083</v>
          </cell>
          <cell r="H1449">
            <v>7301030107</v>
          </cell>
          <cell r="I1449" t="str">
            <v>AUXILIO DE TRANSPORTE</v>
          </cell>
          <cell r="J1449">
            <v>13959940</v>
          </cell>
          <cell r="K1449">
            <v>1138506</v>
          </cell>
          <cell r="L1449">
            <v>0</v>
          </cell>
          <cell r="M1449">
            <v>15098446</v>
          </cell>
        </row>
        <row r="1450">
          <cell r="A1450">
            <v>7301080102</v>
          </cell>
          <cell r="B1450" t="str">
            <v>CONTRALORIA GENERAL MEDELLIN</v>
          </cell>
          <cell r="C1450">
            <v>835746</v>
          </cell>
          <cell r="D1450">
            <v>43466</v>
          </cell>
          <cell r="E1450">
            <v>0</v>
          </cell>
          <cell r="F1450">
            <v>879212</v>
          </cell>
          <cell r="H1450">
            <v>7301030121</v>
          </cell>
          <cell r="I1450" t="str">
            <v>SUELDOS POR PERMISO SINDICAL</v>
          </cell>
          <cell r="J1450">
            <v>11528101</v>
          </cell>
          <cell r="K1450">
            <v>958864</v>
          </cell>
          <cell r="L1450">
            <v>0</v>
          </cell>
          <cell r="M1450">
            <v>12486965</v>
          </cell>
        </row>
        <row r="1451">
          <cell r="A1451">
            <v>7301080105</v>
          </cell>
          <cell r="B1451" t="str">
            <v>GRAVAMEN 4 X 1000</v>
          </cell>
          <cell r="C1451">
            <v>46088954</v>
          </cell>
          <cell r="D1451">
            <v>4629855</v>
          </cell>
          <cell r="E1451">
            <v>0</v>
          </cell>
          <cell r="F1451">
            <v>50718809</v>
          </cell>
          <cell r="H1451">
            <v>730105</v>
          </cell>
          <cell r="I1451" t="str">
            <v>Contribuciones efectivas 730106</v>
          </cell>
          <cell r="J1451">
            <v>2435443913</v>
          </cell>
          <cell r="K1451">
            <v>172124974</v>
          </cell>
          <cell r="L1451">
            <v>10160682</v>
          </cell>
          <cell r="M1451">
            <v>2597408205</v>
          </cell>
        </row>
        <row r="1452">
          <cell r="A1452">
            <v>730109</v>
          </cell>
          <cell r="B1452" t="str">
            <v>Prestaciones sociales</v>
          </cell>
          <cell r="C1452">
            <v>1769158106</v>
          </cell>
          <cell r="D1452">
            <v>472147844</v>
          </cell>
          <cell r="E1452">
            <v>22855791</v>
          </cell>
          <cell r="F1452">
            <v>2218450159</v>
          </cell>
          <cell r="H1452">
            <v>73010501</v>
          </cell>
          <cell r="I1452" t="str">
            <v>Contribuciones efectivas 730106</v>
          </cell>
          <cell r="J1452">
            <v>2435443913</v>
          </cell>
          <cell r="K1452">
            <v>172124974</v>
          </cell>
          <cell r="L1452">
            <v>10160682</v>
          </cell>
          <cell r="M1452">
            <v>2597408205</v>
          </cell>
        </row>
        <row r="1453">
          <cell r="A1453">
            <v>73010901</v>
          </cell>
          <cell r="B1453" t="str">
            <v>Prestaciones sociales</v>
          </cell>
          <cell r="C1453">
            <v>1769158106</v>
          </cell>
          <cell r="D1453">
            <v>472147844</v>
          </cell>
          <cell r="E1453">
            <v>22855791</v>
          </cell>
          <cell r="F1453">
            <v>2218450159</v>
          </cell>
          <cell r="H1453">
            <v>7301050101</v>
          </cell>
          <cell r="I1453" t="str">
            <v>APORTES A CAJAS DE COMPENSACION FAM</v>
          </cell>
          <cell r="J1453">
            <v>369191382</v>
          </cell>
          <cell r="K1453">
            <v>36944113</v>
          </cell>
          <cell r="L1453">
            <v>0</v>
          </cell>
          <cell r="M1453">
            <v>406135495</v>
          </cell>
        </row>
        <row r="1454">
          <cell r="A1454">
            <v>7301090103</v>
          </cell>
          <cell r="B1454" t="str">
            <v>PRIMA DE VACACIONES</v>
          </cell>
          <cell r="C1454">
            <v>264071829</v>
          </cell>
          <cell r="D1454">
            <v>20387027</v>
          </cell>
          <cell r="E1454">
            <v>170554</v>
          </cell>
          <cell r="F1454">
            <v>284288302</v>
          </cell>
          <cell r="H1454">
            <v>7301050102</v>
          </cell>
          <cell r="I1454" t="str">
            <v>APORTES A SEGURIDAD SOCIAL EN SALUD</v>
          </cell>
          <cell r="J1454">
            <v>757710540</v>
          </cell>
          <cell r="K1454">
            <v>49357504</v>
          </cell>
          <cell r="L1454">
            <v>172105</v>
          </cell>
          <cell r="M1454">
            <v>806895939</v>
          </cell>
        </row>
        <row r="1455">
          <cell r="A1455">
            <v>7301090104</v>
          </cell>
          <cell r="B1455" t="str">
            <v>PRIMA DE NAVIDAD</v>
          </cell>
          <cell r="C1455">
            <v>542576633</v>
          </cell>
          <cell r="D1455">
            <v>51500705</v>
          </cell>
          <cell r="E1455">
            <v>0</v>
          </cell>
          <cell r="F1455">
            <v>594077338</v>
          </cell>
          <cell r="H1455">
            <v>7301050103</v>
          </cell>
          <cell r="I1455" t="str">
            <v>APORTES A SEGURIDAD SOCIAL EN PENSI</v>
          </cell>
          <cell r="J1455">
            <v>1099979092</v>
          </cell>
          <cell r="K1455">
            <v>72213982</v>
          </cell>
          <cell r="L1455">
            <v>9988577</v>
          </cell>
          <cell r="M1455">
            <v>1162204497</v>
          </cell>
        </row>
        <row r="1456">
          <cell r="A1456">
            <v>7301090105</v>
          </cell>
          <cell r="B1456" t="str">
            <v>VACACIONES</v>
          </cell>
          <cell r="C1456">
            <v>406982606</v>
          </cell>
          <cell r="D1456">
            <v>36092791</v>
          </cell>
          <cell r="E1456">
            <v>0</v>
          </cell>
          <cell r="F1456">
            <v>443075397</v>
          </cell>
          <cell r="H1456">
            <v>7301050106</v>
          </cell>
          <cell r="I1456" t="str">
            <v>APORTES A RIESGOS LABORALES ATEP</v>
          </cell>
          <cell r="J1456">
            <v>208562899</v>
          </cell>
          <cell r="K1456">
            <v>13609375</v>
          </cell>
          <cell r="L1456">
            <v>0</v>
          </cell>
          <cell r="M1456">
            <v>222172274</v>
          </cell>
        </row>
        <row r="1457">
          <cell r="A1457">
            <v>7301090106</v>
          </cell>
          <cell r="B1457" t="str">
            <v>BONIFICACION POR RECREACION</v>
          </cell>
          <cell r="C1457">
            <v>34741173</v>
          </cell>
          <cell r="D1457">
            <v>2707563</v>
          </cell>
          <cell r="E1457">
            <v>22671</v>
          </cell>
          <cell r="F1457">
            <v>37426065</v>
          </cell>
          <cell r="H1457">
            <v>730106</v>
          </cell>
          <cell r="I1457" t="str">
            <v>Aportes sobre la nómina</v>
          </cell>
          <cell r="J1457">
            <v>461577136</v>
          </cell>
          <cell r="K1457">
            <v>46186026</v>
          </cell>
          <cell r="L1457">
            <v>0</v>
          </cell>
          <cell r="M1457">
            <v>507763162</v>
          </cell>
        </row>
        <row r="1458">
          <cell r="A1458">
            <v>7301090108</v>
          </cell>
          <cell r="B1458" t="str">
            <v>CESANTIAS LEY 50</v>
          </cell>
          <cell r="C1458">
            <v>629611214</v>
          </cell>
          <cell r="D1458">
            <v>103798426</v>
          </cell>
          <cell r="E1458">
            <v>0</v>
          </cell>
          <cell r="F1458">
            <v>733409640</v>
          </cell>
          <cell r="H1458">
            <v>73010601</v>
          </cell>
          <cell r="I1458" t="str">
            <v>Aportes sobre la nómina</v>
          </cell>
          <cell r="J1458">
            <v>461577136</v>
          </cell>
          <cell r="K1458">
            <v>46186026</v>
          </cell>
          <cell r="L1458">
            <v>0</v>
          </cell>
          <cell r="M1458">
            <v>507763162</v>
          </cell>
        </row>
        <row r="1459">
          <cell r="A1459">
            <v>7301090109</v>
          </cell>
          <cell r="B1459" t="str">
            <v>CESANTIAS RETROACTIVIDAD</v>
          </cell>
          <cell r="C1459">
            <v>-435218890</v>
          </cell>
          <cell r="D1459">
            <v>180737540</v>
          </cell>
          <cell r="E1459">
            <v>13730271</v>
          </cell>
          <cell r="F1459">
            <v>-268211621</v>
          </cell>
          <cell r="H1459">
            <v>7301060101</v>
          </cell>
          <cell r="I1459" t="str">
            <v>APORTES AL I.C.B.F.</v>
          </cell>
          <cell r="J1459">
            <v>276923732</v>
          </cell>
          <cell r="K1459">
            <v>27710226</v>
          </cell>
          <cell r="L1459">
            <v>0</v>
          </cell>
          <cell r="M1459">
            <v>304633958</v>
          </cell>
        </row>
        <row r="1460">
          <cell r="A1460">
            <v>7301090110</v>
          </cell>
          <cell r="B1460" t="str">
            <v>INTERESES SOBRE LAS CESANTIAS</v>
          </cell>
          <cell r="C1460">
            <v>64023357</v>
          </cell>
          <cell r="D1460">
            <v>17797897</v>
          </cell>
          <cell r="E1460">
            <v>0</v>
          </cell>
          <cell r="F1460">
            <v>81821254</v>
          </cell>
          <cell r="H1460">
            <v>7301060102</v>
          </cell>
          <cell r="I1460" t="str">
            <v>APORTES AL SENA</v>
          </cell>
          <cell r="J1460">
            <v>184653404</v>
          </cell>
          <cell r="K1460">
            <v>18475800</v>
          </cell>
          <cell r="L1460">
            <v>0</v>
          </cell>
          <cell r="M1460">
            <v>203129204</v>
          </cell>
        </row>
        <row r="1461">
          <cell r="A1461">
            <v>7301090117</v>
          </cell>
          <cell r="B1461" t="str">
            <v>PRIMA DE JUNIO</v>
          </cell>
          <cell r="C1461">
            <v>254956188</v>
          </cell>
          <cell r="D1461">
            <v>23123287</v>
          </cell>
          <cell r="E1461">
            <v>0</v>
          </cell>
          <cell r="F1461">
            <v>278079475</v>
          </cell>
          <cell r="H1461">
            <v>730107</v>
          </cell>
          <cell r="I1461" t="str">
            <v>Depreciación y amortización</v>
          </cell>
          <cell r="J1461">
            <v>457886984</v>
          </cell>
          <cell r="K1461">
            <v>30758484</v>
          </cell>
          <cell r="L1461">
            <v>0</v>
          </cell>
          <cell r="M1461">
            <v>488645468</v>
          </cell>
        </row>
        <row r="1462">
          <cell r="A1462">
            <v>7301090119</v>
          </cell>
          <cell r="B1462" t="str">
            <v>PRIMA DE ANTIGUEDAD</v>
          </cell>
          <cell r="C1462">
            <v>-37307188</v>
          </cell>
          <cell r="D1462">
            <v>22184240</v>
          </cell>
          <cell r="E1462">
            <v>7866729</v>
          </cell>
          <cell r="F1462">
            <v>-22989677</v>
          </cell>
          <cell r="H1462">
            <v>73010701</v>
          </cell>
          <cell r="I1462" t="str">
            <v>Depreciación y amortización</v>
          </cell>
          <cell r="J1462">
            <v>457886984</v>
          </cell>
          <cell r="K1462">
            <v>30758484</v>
          </cell>
          <cell r="L1462">
            <v>0</v>
          </cell>
          <cell r="M1462">
            <v>488645468</v>
          </cell>
        </row>
        <row r="1463">
          <cell r="A1463">
            <v>7301090123</v>
          </cell>
          <cell r="B1463" t="str">
            <v>BONIFICACIÓN POR SERVICIOS PRESTADO</v>
          </cell>
          <cell r="C1463">
            <v>44185367</v>
          </cell>
          <cell r="D1463">
            <v>12869977</v>
          </cell>
          <cell r="E1463">
            <v>12244</v>
          </cell>
          <cell r="F1463">
            <v>57043100</v>
          </cell>
          <cell r="H1463">
            <v>7301070101</v>
          </cell>
          <cell r="I1463" t="str">
            <v>DEPRECIACION DE EDIFICIOS</v>
          </cell>
          <cell r="J1463">
            <v>177593979</v>
          </cell>
          <cell r="K1463">
            <v>6496004</v>
          </cell>
          <cell r="L1463">
            <v>0</v>
          </cell>
          <cell r="M1463">
            <v>184089983</v>
          </cell>
        </row>
        <row r="1464">
          <cell r="A1464">
            <v>7301090124</v>
          </cell>
          <cell r="B1464" t="str">
            <v>BONIFICACION POR PENSION</v>
          </cell>
          <cell r="C1464">
            <v>535817</v>
          </cell>
          <cell r="D1464">
            <v>948391</v>
          </cell>
          <cell r="E1464">
            <v>1053322</v>
          </cell>
          <cell r="F1464">
            <v>430886</v>
          </cell>
          <cell r="H1464">
            <v>7301070102</v>
          </cell>
          <cell r="I1464" t="str">
            <v>DEPRECIACION DE MAQUINARIA Y EQUIPO</v>
          </cell>
          <cell r="J1464">
            <v>11385470</v>
          </cell>
          <cell r="K1464">
            <v>468806</v>
          </cell>
          <cell r="L1464">
            <v>0</v>
          </cell>
          <cell r="M1464">
            <v>11854276</v>
          </cell>
        </row>
        <row r="1465">
          <cell r="A1465">
            <v>730110</v>
          </cell>
          <cell r="B1465" t="str">
            <v>Gastos de personal diversos</v>
          </cell>
          <cell r="C1465">
            <v>9201664</v>
          </cell>
          <cell r="D1465">
            <v>702843</v>
          </cell>
          <cell r="E1465">
            <v>2203</v>
          </cell>
          <cell r="F1465">
            <v>9902304</v>
          </cell>
          <cell r="H1465">
            <v>7301070103</v>
          </cell>
          <cell r="I1465" t="str">
            <v>DEPRECIACION DE EQUIPO MEDICO Y CIE</v>
          </cell>
          <cell r="J1465">
            <v>198380995</v>
          </cell>
          <cell r="K1465">
            <v>17460901</v>
          </cell>
          <cell r="L1465">
            <v>0</v>
          </cell>
          <cell r="M1465">
            <v>215841896</v>
          </cell>
        </row>
        <row r="1466">
          <cell r="A1466">
            <v>73011001</v>
          </cell>
          <cell r="B1466" t="str">
            <v>Gastos de personal diversos</v>
          </cell>
          <cell r="C1466">
            <v>9201664</v>
          </cell>
          <cell r="D1466">
            <v>702843</v>
          </cell>
          <cell r="E1466">
            <v>2203</v>
          </cell>
          <cell r="F1466">
            <v>9902304</v>
          </cell>
          <cell r="H1466">
            <v>7301070104</v>
          </cell>
          <cell r="I1466" t="str">
            <v>DEPRECIACION DE MUEBLES, ENSERES, Y</v>
          </cell>
          <cell r="J1466">
            <v>32330656</v>
          </cell>
          <cell r="K1466">
            <v>2627001</v>
          </cell>
          <cell r="L1466">
            <v>0</v>
          </cell>
          <cell r="M1466">
            <v>34957657</v>
          </cell>
        </row>
        <row r="1467">
          <cell r="A1467">
            <v>7301100111</v>
          </cell>
          <cell r="B1467" t="str">
            <v>CAPACITACION</v>
          </cell>
          <cell r="C1467">
            <v>586500</v>
          </cell>
          <cell r="D1467">
            <v>0</v>
          </cell>
          <cell r="E1467">
            <v>0</v>
          </cell>
          <cell r="F1467">
            <v>586500</v>
          </cell>
          <cell r="H1467">
            <v>7301070105</v>
          </cell>
          <cell r="I1467" t="str">
            <v>DEPRECIACION DE EQ. DE COMUNICACION</v>
          </cell>
          <cell r="J1467">
            <v>36877998</v>
          </cell>
          <cell r="K1467">
            <v>3666636</v>
          </cell>
          <cell r="L1467">
            <v>0</v>
          </cell>
          <cell r="M1467">
            <v>40544634</v>
          </cell>
        </row>
        <row r="1468">
          <cell r="A1468">
            <v>7301100122</v>
          </cell>
          <cell r="B1468" t="str">
            <v>SUBSIDIO DE ALIMENTACIÓN</v>
          </cell>
          <cell r="C1468">
            <v>8615164</v>
          </cell>
          <cell r="D1468">
            <v>702843</v>
          </cell>
          <cell r="E1468">
            <v>2203</v>
          </cell>
          <cell r="F1468">
            <v>9315804</v>
          </cell>
          <cell r="H1468">
            <v>7301070107</v>
          </cell>
          <cell r="I1468" t="str">
            <v>DEPRECIACION COMEDOR, COCINA, DESPE</v>
          </cell>
          <cell r="J1468">
            <v>1317886</v>
          </cell>
          <cell r="K1468">
            <v>39136</v>
          </cell>
          <cell r="L1468">
            <v>0</v>
          </cell>
          <cell r="M1468">
            <v>1357022</v>
          </cell>
        </row>
        <row r="1469">
          <cell r="A1469">
            <v>730195</v>
          </cell>
          <cell r="B1469" t="str">
            <v>Traslado de costos (Cr)</v>
          </cell>
          <cell r="C1469">
            <v>-17407657944</v>
          </cell>
          <cell r="D1469">
            <v>0</v>
          </cell>
          <cell r="E1469">
            <v>2075182480</v>
          </cell>
          <cell r="F1469">
            <v>-19482840424</v>
          </cell>
          <cell r="H1469">
            <v>730108</v>
          </cell>
          <cell r="I1469" t="str">
            <v>Impuestos</v>
          </cell>
          <cell r="J1469">
            <v>39699413</v>
          </cell>
          <cell r="K1469">
            <v>12707147</v>
          </cell>
          <cell r="L1469">
            <v>0</v>
          </cell>
          <cell r="M1469">
            <v>52406560</v>
          </cell>
        </row>
        <row r="1470">
          <cell r="A1470">
            <v>73019501</v>
          </cell>
          <cell r="B1470" t="str">
            <v>Traslado de costos (Cr)</v>
          </cell>
          <cell r="C1470">
            <v>-17407657944</v>
          </cell>
          <cell r="D1470">
            <v>0</v>
          </cell>
          <cell r="E1470">
            <v>2075182480</v>
          </cell>
          <cell r="F1470">
            <v>-19482840424</v>
          </cell>
          <cell r="H1470">
            <v>73010801</v>
          </cell>
          <cell r="I1470" t="str">
            <v>Impuestos</v>
          </cell>
          <cell r="J1470">
            <v>39699413</v>
          </cell>
          <cell r="K1470">
            <v>12707147</v>
          </cell>
          <cell r="L1470">
            <v>0</v>
          </cell>
          <cell r="M1470">
            <v>52406560</v>
          </cell>
        </row>
        <row r="1471">
          <cell r="A1471">
            <v>7301950101</v>
          </cell>
          <cell r="B1471" t="str">
            <v>TRASLADO DE COSTOS (CR)</v>
          </cell>
          <cell r="C1471">
            <v>-17407657944</v>
          </cell>
          <cell r="D1471">
            <v>0</v>
          </cell>
          <cell r="E1471">
            <v>2075182480</v>
          </cell>
          <cell r="F1471">
            <v>-19482840424</v>
          </cell>
          <cell r="H1471">
            <v>7301080101</v>
          </cell>
          <cell r="I1471" t="str">
            <v>IMPUESTO PREDIAL UNIFICADO</v>
          </cell>
          <cell r="J1471">
            <v>3325749</v>
          </cell>
          <cell r="K1471">
            <v>9250309</v>
          </cell>
          <cell r="L1471">
            <v>0</v>
          </cell>
          <cell r="M1471">
            <v>12576058</v>
          </cell>
        </row>
        <row r="1472">
          <cell r="A1472">
            <v>7310</v>
          </cell>
          <cell r="B1472" t="str">
            <v>SERV AMBULATORIOS, CONS.EXT Y PROC</v>
          </cell>
          <cell r="C1472">
            <v>0</v>
          </cell>
          <cell r="D1472">
            <v>799601818</v>
          </cell>
          <cell r="E1472">
            <v>799601818</v>
          </cell>
          <cell r="F1472">
            <v>0</v>
          </cell>
          <cell r="H1472">
            <v>7301080102</v>
          </cell>
          <cell r="I1472" t="str">
            <v>CONTRALORIA GENERAL MEDELLIN</v>
          </cell>
          <cell r="J1472">
            <v>1804934</v>
          </cell>
          <cell r="K1472">
            <v>0</v>
          </cell>
          <cell r="L1472">
            <v>0</v>
          </cell>
          <cell r="M1472">
            <v>1804934</v>
          </cell>
        </row>
        <row r="1473">
          <cell r="A1473">
            <v>731002</v>
          </cell>
          <cell r="B1473" t="str">
            <v>Generales</v>
          </cell>
          <cell r="C1473">
            <v>1336904976</v>
          </cell>
          <cell r="D1473">
            <v>217487951</v>
          </cell>
          <cell r="E1473">
            <v>478270</v>
          </cell>
          <cell r="F1473">
            <v>1553914657</v>
          </cell>
          <cell r="H1473">
            <v>7301080105</v>
          </cell>
          <cell r="I1473" t="str">
            <v>GRAVAMEN 4 X 1000</v>
          </cell>
          <cell r="J1473">
            <v>34568730</v>
          </cell>
          <cell r="K1473">
            <v>3456838</v>
          </cell>
          <cell r="L1473">
            <v>0</v>
          </cell>
          <cell r="M1473">
            <v>38025568</v>
          </cell>
        </row>
        <row r="1474">
          <cell r="A1474">
            <v>73100201</v>
          </cell>
          <cell r="B1474" t="str">
            <v>Generales</v>
          </cell>
          <cell r="C1474">
            <v>1336904976</v>
          </cell>
          <cell r="D1474">
            <v>217487951</v>
          </cell>
          <cell r="E1474">
            <v>478270</v>
          </cell>
          <cell r="F1474">
            <v>1553914657</v>
          </cell>
          <cell r="H1474">
            <v>730109</v>
          </cell>
          <cell r="I1474" t="str">
            <v>Prestaciones sociales</v>
          </cell>
          <cell r="J1474">
            <v>2047835987</v>
          </cell>
          <cell r="K1474">
            <v>483198109</v>
          </cell>
          <cell r="L1474">
            <v>68876026</v>
          </cell>
          <cell r="M1474">
            <v>2462158070</v>
          </cell>
        </row>
        <row r="1475">
          <cell r="A1475">
            <v>7310020102</v>
          </cell>
          <cell r="B1475" t="str">
            <v>HONORARIOS</v>
          </cell>
          <cell r="C1475">
            <v>2589440</v>
          </cell>
          <cell r="D1475">
            <v>0</v>
          </cell>
          <cell r="E1475">
            <v>0</v>
          </cell>
          <cell r="F1475">
            <v>2589440</v>
          </cell>
          <cell r="H1475">
            <v>73010901</v>
          </cell>
          <cell r="I1475" t="str">
            <v>Prestaciones sociales</v>
          </cell>
          <cell r="J1475">
            <v>2047835987</v>
          </cell>
          <cell r="K1475">
            <v>483198109</v>
          </cell>
          <cell r="L1475">
            <v>68876026</v>
          </cell>
          <cell r="M1475">
            <v>2462158070</v>
          </cell>
        </row>
        <row r="1476">
          <cell r="A1476">
            <v>7310020103</v>
          </cell>
          <cell r="B1476" t="str">
            <v>PRESTACION DE SERVICIOS</v>
          </cell>
          <cell r="C1476">
            <v>13278629</v>
          </cell>
          <cell r="D1476">
            <v>4723389</v>
          </cell>
          <cell r="E1476">
            <v>0</v>
          </cell>
          <cell r="F1476">
            <v>18002018</v>
          </cell>
          <cell r="H1476">
            <v>7301090103</v>
          </cell>
          <cell r="I1476" t="str">
            <v>PRIMA DE VACACIONES</v>
          </cell>
          <cell r="J1476">
            <v>199917592</v>
          </cell>
          <cell r="K1476">
            <v>18977727</v>
          </cell>
          <cell r="L1476">
            <v>1871702</v>
          </cell>
          <cell r="M1476">
            <v>217023617</v>
          </cell>
        </row>
        <row r="1477">
          <cell r="A1477">
            <v>7310020104</v>
          </cell>
          <cell r="B1477" t="str">
            <v>NUCLEOS DE ADSCRIPCION</v>
          </cell>
          <cell r="C1477">
            <v>120957514</v>
          </cell>
          <cell r="D1477">
            <v>57275509</v>
          </cell>
          <cell r="E1477">
            <v>0</v>
          </cell>
          <cell r="F1477">
            <v>178233023</v>
          </cell>
          <cell r="H1477">
            <v>7301090104</v>
          </cell>
          <cell r="I1477" t="str">
            <v>PRIMA DE NAVIDAD</v>
          </cell>
          <cell r="J1477">
            <v>605379589</v>
          </cell>
          <cell r="K1477">
            <v>39634892</v>
          </cell>
          <cell r="L1477">
            <v>0</v>
          </cell>
          <cell r="M1477">
            <v>645014481</v>
          </cell>
        </row>
        <row r="1478">
          <cell r="A1478">
            <v>7310020107</v>
          </cell>
          <cell r="B1478" t="str">
            <v>SERVICIOS DE VIGILANCIA Y SEGURIDAD</v>
          </cell>
          <cell r="C1478">
            <v>41558829</v>
          </cell>
          <cell r="D1478">
            <v>17814726</v>
          </cell>
          <cell r="E1478">
            <v>0</v>
          </cell>
          <cell r="F1478">
            <v>59373555</v>
          </cell>
          <cell r="H1478">
            <v>7301090105</v>
          </cell>
          <cell r="I1478" t="str">
            <v>VACACIONES</v>
          </cell>
          <cell r="J1478">
            <v>410855086</v>
          </cell>
          <cell r="K1478">
            <v>35654080</v>
          </cell>
          <cell r="L1478">
            <v>3605135</v>
          </cell>
          <cell r="M1478">
            <v>442904031</v>
          </cell>
        </row>
        <row r="1479">
          <cell r="A1479">
            <v>7310020108</v>
          </cell>
          <cell r="B1479" t="str">
            <v>PAPELERIA Y UTILES</v>
          </cell>
          <cell r="C1479">
            <v>12751484</v>
          </cell>
          <cell r="D1479">
            <v>471954</v>
          </cell>
          <cell r="E1479">
            <v>0</v>
          </cell>
          <cell r="F1479">
            <v>13223438</v>
          </cell>
          <cell r="H1479">
            <v>7301090106</v>
          </cell>
          <cell r="I1479" t="str">
            <v>BONIFICACION POR RECREACION</v>
          </cell>
          <cell r="J1479">
            <v>24846831</v>
          </cell>
          <cell r="K1479">
            <v>48864746</v>
          </cell>
          <cell r="L1479">
            <v>277779</v>
          </cell>
          <cell r="M1479">
            <v>73433798</v>
          </cell>
        </row>
        <row r="1480">
          <cell r="A1480">
            <v>7310020112</v>
          </cell>
          <cell r="B1480" t="str">
            <v>MANTENIMIENTO DE MAQUINARIA Y EQUIP</v>
          </cell>
          <cell r="C1480">
            <v>6711860</v>
          </cell>
          <cell r="D1480">
            <v>2700873</v>
          </cell>
          <cell r="E1480">
            <v>95200</v>
          </cell>
          <cell r="F1480">
            <v>9317533</v>
          </cell>
          <cell r="H1480">
            <v>7301090108</v>
          </cell>
          <cell r="I1480" t="str">
            <v>CESANTIAS LEY 50</v>
          </cell>
          <cell r="J1480">
            <v>498981595</v>
          </cell>
          <cell r="K1480">
            <v>70482004</v>
          </cell>
          <cell r="L1480">
            <v>127704</v>
          </cell>
          <cell r="M1480">
            <v>569335895</v>
          </cell>
        </row>
        <row r="1481">
          <cell r="A1481">
            <v>7310020114</v>
          </cell>
          <cell r="B1481" t="str">
            <v>CONTROL DE PLAGAS MANTENIMIENTO DE</v>
          </cell>
          <cell r="C1481">
            <v>330981</v>
          </cell>
          <cell r="D1481">
            <v>0</v>
          </cell>
          <cell r="E1481">
            <v>0</v>
          </cell>
          <cell r="F1481">
            <v>330981</v>
          </cell>
          <cell r="H1481">
            <v>7301090109</v>
          </cell>
          <cell r="I1481" t="str">
            <v>CESANTIAS RETROACTIVIDAD</v>
          </cell>
          <cell r="J1481">
            <v>55941332</v>
          </cell>
          <cell r="K1481">
            <v>92546941</v>
          </cell>
          <cell r="L1481">
            <v>59670230</v>
          </cell>
          <cell r="M1481">
            <v>88818043</v>
          </cell>
        </row>
        <row r="1482">
          <cell r="A1482">
            <v>7310020116</v>
          </cell>
          <cell r="B1482" t="str">
            <v>MANTENIMIENTO DE SOFTWARE</v>
          </cell>
          <cell r="C1482">
            <v>71580800</v>
          </cell>
          <cell r="D1482">
            <v>17800262</v>
          </cell>
          <cell r="E1482">
            <v>0</v>
          </cell>
          <cell r="F1482">
            <v>89381062</v>
          </cell>
          <cell r="H1482">
            <v>7301090110</v>
          </cell>
          <cell r="I1482" t="str">
            <v>INTERESES SOBRE LAS CESANTIAS</v>
          </cell>
          <cell r="J1482">
            <v>44359578</v>
          </cell>
          <cell r="K1482">
            <v>10557118</v>
          </cell>
          <cell r="L1482">
            <v>144629</v>
          </cell>
          <cell r="M1482">
            <v>54772067</v>
          </cell>
        </row>
        <row r="1483">
          <cell r="A1483">
            <v>7310020117</v>
          </cell>
          <cell r="B1483" t="str">
            <v>ACUEDUCTO Y ALCANTARILLADO</v>
          </cell>
          <cell r="C1483">
            <v>15104761</v>
          </cell>
          <cell r="D1483">
            <v>1481727</v>
          </cell>
          <cell r="E1483">
            <v>0</v>
          </cell>
          <cell r="F1483">
            <v>16586488</v>
          </cell>
          <cell r="H1483">
            <v>7301090117</v>
          </cell>
          <cell r="I1483" t="str">
            <v>PRIMA DE JUNIO</v>
          </cell>
          <cell r="J1483">
            <v>189766387</v>
          </cell>
          <cell r="K1483">
            <v>52666042</v>
          </cell>
          <cell r="L1483">
            <v>188415</v>
          </cell>
          <cell r="M1483">
            <v>242244014</v>
          </cell>
        </row>
        <row r="1484">
          <cell r="A1484">
            <v>7310020118</v>
          </cell>
          <cell r="B1484" t="str">
            <v>ENERGIA</v>
          </cell>
          <cell r="C1484">
            <v>54770138</v>
          </cell>
          <cell r="D1484">
            <v>5291402</v>
          </cell>
          <cell r="E1484">
            <v>0</v>
          </cell>
          <cell r="F1484">
            <v>60061540</v>
          </cell>
          <cell r="H1484">
            <v>7301090119</v>
          </cell>
          <cell r="I1484" t="str">
            <v>PRIMA DE ANTIGUEDAD</v>
          </cell>
          <cell r="J1484">
            <v>-34193232</v>
          </cell>
          <cell r="K1484">
            <v>44373502</v>
          </cell>
          <cell r="L1484">
            <v>511713</v>
          </cell>
          <cell r="M1484">
            <v>9668557</v>
          </cell>
        </row>
        <row r="1485">
          <cell r="A1485">
            <v>7310020120</v>
          </cell>
          <cell r="B1485" t="str">
            <v>TELEFONOS</v>
          </cell>
          <cell r="C1485">
            <v>9756339</v>
          </cell>
          <cell r="D1485">
            <v>810504</v>
          </cell>
          <cell r="E1485">
            <v>0</v>
          </cell>
          <cell r="F1485">
            <v>10566843</v>
          </cell>
          <cell r="H1485">
            <v>7301090123</v>
          </cell>
          <cell r="I1485" t="str">
            <v>BONIFICACIÓN POR SERVICIOS PRESTADO</v>
          </cell>
          <cell r="J1485">
            <v>70219301</v>
          </cell>
          <cell r="K1485">
            <v>64333905</v>
          </cell>
          <cell r="L1485">
            <v>691111</v>
          </cell>
          <cell r="M1485">
            <v>133862095</v>
          </cell>
        </row>
        <row r="1486">
          <cell r="A1486">
            <v>7310020124</v>
          </cell>
          <cell r="B1486" t="str">
            <v>COMUNICACIONES Y TRANSPORTE</v>
          </cell>
          <cell r="C1486">
            <v>181800</v>
          </cell>
          <cell r="D1486">
            <v>160000</v>
          </cell>
          <cell r="E1486">
            <v>0</v>
          </cell>
          <cell r="F1486">
            <v>341800</v>
          </cell>
          <cell r="H1486">
            <v>7301090124</v>
          </cell>
          <cell r="I1486" t="str">
            <v>BONIFICACION POR PENSION</v>
          </cell>
          <cell r="J1486">
            <v>-18238072</v>
          </cell>
          <cell r="K1486">
            <v>5107152</v>
          </cell>
          <cell r="L1486">
            <v>1787608</v>
          </cell>
          <cell r="M1486">
            <v>-14918528</v>
          </cell>
        </row>
        <row r="1487">
          <cell r="A1487">
            <v>7310020127</v>
          </cell>
          <cell r="B1487" t="str">
            <v>AMORTIZACIÓN SEGURO RESPONSABILIDAD</v>
          </cell>
          <cell r="C1487">
            <v>3298415</v>
          </cell>
          <cell r="D1487">
            <v>238295</v>
          </cell>
          <cell r="E1487">
            <v>0</v>
          </cell>
          <cell r="F1487">
            <v>3536710</v>
          </cell>
          <cell r="H1487">
            <v>730110</v>
          </cell>
          <cell r="I1487" t="str">
            <v>Gastos de personal diversos</v>
          </cell>
          <cell r="J1487">
            <v>11909774</v>
          </cell>
          <cell r="K1487">
            <v>735997</v>
          </cell>
          <cell r="L1487">
            <v>0</v>
          </cell>
          <cell r="M1487">
            <v>12645771</v>
          </cell>
        </row>
        <row r="1488">
          <cell r="A1488">
            <v>7310020142</v>
          </cell>
          <cell r="B1488" t="str">
            <v>HONORARIOS PRESTACION DE SERVICIOS</v>
          </cell>
          <cell r="C1488">
            <v>955589189</v>
          </cell>
          <cell r="D1488">
            <v>106794985</v>
          </cell>
          <cell r="E1488">
            <v>383070</v>
          </cell>
          <cell r="F1488">
            <v>1062001104</v>
          </cell>
          <cell r="H1488">
            <v>73011001</v>
          </cell>
          <cell r="I1488" t="str">
            <v>Gastos de personal diversos</v>
          </cell>
          <cell r="J1488">
            <v>11909774</v>
          </cell>
          <cell r="K1488">
            <v>735997</v>
          </cell>
          <cell r="L1488">
            <v>0</v>
          </cell>
          <cell r="M1488">
            <v>12645771</v>
          </cell>
        </row>
        <row r="1489">
          <cell r="A1489">
            <v>7310020143</v>
          </cell>
          <cell r="B1489" t="str">
            <v>HONORARIOS PRESTACION DE SERVICIOS</v>
          </cell>
          <cell r="C1489">
            <v>28444797</v>
          </cell>
          <cell r="D1489">
            <v>1924325</v>
          </cell>
          <cell r="E1489">
            <v>0</v>
          </cell>
          <cell r="F1489">
            <v>30369122</v>
          </cell>
          <cell r="H1489">
            <v>7301100111</v>
          </cell>
          <cell r="I1489" t="str">
            <v>CAPACITACION</v>
          </cell>
          <cell r="J1489">
            <v>3257304</v>
          </cell>
          <cell r="K1489">
            <v>0</v>
          </cell>
          <cell r="L1489">
            <v>0</v>
          </cell>
          <cell r="M1489">
            <v>3257304</v>
          </cell>
        </row>
        <row r="1490">
          <cell r="A1490">
            <v>731003</v>
          </cell>
          <cell r="B1490" t="str">
            <v>Sueldos y salarios</v>
          </cell>
          <cell r="C1490">
            <v>614711224</v>
          </cell>
          <cell r="D1490">
            <v>52644194</v>
          </cell>
          <cell r="E1490">
            <v>2633409</v>
          </cell>
          <cell r="F1490">
            <v>664722009</v>
          </cell>
          <cell r="H1490">
            <v>7301100113</v>
          </cell>
          <cell r="I1490" t="str">
            <v>GASTOS DEPORTIVOS Y DE RECREACION</v>
          </cell>
          <cell r="J1490">
            <v>0</v>
          </cell>
          <cell r="K1490">
            <v>30000</v>
          </cell>
          <cell r="L1490">
            <v>0</v>
          </cell>
          <cell r="M1490">
            <v>30000</v>
          </cell>
        </row>
        <row r="1491">
          <cell r="A1491">
            <v>73100301</v>
          </cell>
          <cell r="B1491" t="str">
            <v>Sueldos y salarios</v>
          </cell>
          <cell r="C1491">
            <v>614711224</v>
          </cell>
          <cell r="D1491">
            <v>52644194</v>
          </cell>
          <cell r="E1491">
            <v>2633409</v>
          </cell>
          <cell r="F1491">
            <v>664722009</v>
          </cell>
          <cell r="H1491">
            <v>7301100122</v>
          </cell>
          <cell r="I1491" t="str">
            <v>SUBSIDIO DE ALIMENTACIÓN</v>
          </cell>
          <cell r="J1491">
            <v>8652470</v>
          </cell>
          <cell r="K1491">
            <v>705997</v>
          </cell>
          <cell r="L1491">
            <v>0</v>
          </cell>
          <cell r="M1491">
            <v>9358467</v>
          </cell>
        </row>
        <row r="1492">
          <cell r="A1492">
            <v>7310030101</v>
          </cell>
          <cell r="B1492" t="str">
            <v>SUELDOS DE PERSONAL</v>
          </cell>
          <cell r="C1492">
            <v>568986356</v>
          </cell>
          <cell r="D1492">
            <v>44251438</v>
          </cell>
          <cell r="E1492">
            <v>0</v>
          </cell>
          <cell r="F1492">
            <v>613237794</v>
          </cell>
          <cell r="H1492">
            <v>730195</v>
          </cell>
          <cell r="I1492" t="str">
            <v>Traslado de costos (Cr)</v>
          </cell>
          <cell r="J1492">
            <v>-17553518216</v>
          </cell>
          <cell r="K1492">
            <v>0</v>
          </cell>
          <cell r="L1492">
            <v>1908737596</v>
          </cell>
          <cell r="M1492">
            <v>-19462255812</v>
          </cell>
        </row>
        <row r="1493">
          <cell r="A1493">
            <v>7310030102</v>
          </cell>
          <cell r="B1493" t="str">
            <v>HORAS EXTRAS Y FESTIVOS</v>
          </cell>
          <cell r="C1493">
            <v>38870452</v>
          </cell>
          <cell r="D1493">
            <v>2669952</v>
          </cell>
          <cell r="E1493">
            <v>0</v>
          </cell>
          <cell r="F1493">
            <v>41540404</v>
          </cell>
          <cell r="H1493">
            <v>73019501</v>
          </cell>
          <cell r="I1493" t="str">
            <v>Traslado de costos (Cr)</v>
          </cell>
          <cell r="J1493">
            <v>-17553518216</v>
          </cell>
          <cell r="K1493">
            <v>0</v>
          </cell>
          <cell r="L1493">
            <v>1908737596</v>
          </cell>
          <cell r="M1493">
            <v>-19462255812</v>
          </cell>
        </row>
        <row r="1494">
          <cell r="A1494">
            <v>7310030107</v>
          </cell>
          <cell r="B1494" t="str">
            <v>AUXILIO DE TRANSPORTE</v>
          </cell>
          <cell r="C1494">
            <v>5098124</v>
          </cell>
          <cell r="D1494">
            <v>455986</v>
          </cell>
          <cell r="E1494">
            <v>0</v>
          </cell>
          <cell r="F1494">
            <v>5554110</v>
          </cell>
          <cell r="H1494">
            <v>7301950101</v>
          </cell>
          <cell r="I1494" t="str">
            <v>TRASLADO DE COSTOS (CR)</v>
          </cell>
          <cell r="J1494">
            <v>-17553518216</v>
          </cell>
          <cell r="K1494">
            <v>0</v>
          </cell>
          <cell r="L1494">
            <v>1908737596</v>
          </cell>
          <cell r="M1494">
            <v>-19462255812</v>
          </cell>
        </row>
        <row r="1495">
          <cell r="A1495">
            <v>7310030121</v>
          </cell>
          <cell r="B1495" t="str">
            <v>SUELDOS POR PERMISO SINDICAL</v>
          </cell>
          <cell r="C1495">
            <v>256292</v>
          </cell>
          <cell r="D1495">
            <v>0</v>
          </cell>
          <cell r="E1495">
            <v>0</v>
          </cell>
          <cell r="F1495">
            <v>256292</v>
          </cell>
          <cell r="H1495">
            <v>7310</v>
          </cell>
          <cell r="I1495" t="str">
            <v>SERV AMBULATORIOS, CONS.EXT Y PROC</v>
          </cell>
          <cell r="J1495">
            <v>0</v>
          </cell>
          <cell r="K1495">
            <v>636606642</v>
          </cell>
          <cell r="L1495">
            <v>636606642</v>
          </cell>
          <cell r="M1495">
            <v>0</v>
          </cell>
        </row>
        <row r="1496">
          <cell r="A1496">
            <v>7310030125</v>
          </cell>
          <cell r="B1496" t="str">
            <v>BONIFICACION NAVIDAD</v>
          </cell>
          <cell r="C1496">
            <v>1500000</v>
          </cell>
          <cell r="D1496">
            <v>5266818</v>
          </cell>
          <cell r="E1496">
            <v>2633409</v>
          </cell>
          <cell r="F1496">
            <v>4133409</v>
          </cell>
          <cell r="H1496">
            <v>731001</v>
          </cell>
          <cell r="I1496" t="str">
            <v>Materiales</v>
          </cell>
          <cell r="J1496">
            <v>40564728</v>
          </cell>
          <cell r="K1496">
            <v>0</v>
          </cell>
          <cell r="L1496">
            <v>0</v>
          </cell>
          <cell r="M1496">
            <v>40564728</v>
          </cell>
        </row>
        <row r="1497">
          <cell r="A1497">
            <v>731004</v>
          </cell>
          <cell r="B1497" t="str">
            <v>Contribuciones imputadas</v>
          </cell>
          <cell r="C1497">
            <v>1320760</v>
          </cell>
          <cell r="D1497">
            <v>0</v>
          </cell>
          <cell r="E1497">
            <v>0</v>
          </cell>
          <cell r="F1497">
            <v>1320760</v>
          </cell>
          <cell r="H1497">
            <v>73100101</v>
          </cell>
          <cell r="I1497" t="str">
            <v>Materiales</v>
          </cell>
          <cell r="J1497">
            <v>40564728</v>
          </cell>
          <cell r="K1497">
            <v>0</v>
          </cell>
          <cell r="L1497">
            <v>0</v>
          </cell>
          <cell r="M1497">
            <v>40564728</v>
          </cell>
        </row>
        <row r="1498">
          <cell r="A1498">
            <v>73100401</v>
          </cell>
          <cell r="B1498" t="str">
            <v>Contribuciones imputadas</v>
          </cell>
          <cell r="C1498">
            <v>1320760</v>
          </cell>
          <cell r="D1498">
            <v>0</v>
          </cell>
          <cell r="E1498">
            <v>0</v>
          </cell>
          <cell r="F1498">
            <v>1320760</v>
          </cell>
          <cell r="H1498">
            <v>7310010101</v>
          </cell>
          <cell r="I1498" t="str">
            <v>MATERIALES</v>
          </cell>
          <cell r="J1498">
            <v>39179598</v>
          </cell>
          <cell r="K1498">
            <v>0</v>
          </cell>
          <cell r="L1498">
            <v>0</v>
          </cell>
          <cell r="M1498">
            <v>39179598</v>
          </cell>
        </row>
        <row r="1499">
          <cell r="A1499">
            <v>7310040106</v>
          </cell>
          <cell r="B1499" t="str">
            <v>AUXILIO POR HOSPITALIZACION</v>
          </cell>
          <cell r="C1499">
            <v>1320760</v>
          </cell>
          <cell r="D1499">
            <v>0</v>
          </cell>
          <cell r="E1499">
            <v>0</v>
          </cell>
          <cell r="F1499">
            <v>1320760</v>
          </cell>
          <cell r="H1499">
            <v>7310010102</v>
          </cell>
          <cell r="I1499" t="str">
            <v>MEDICAMENTOS</v>
          </cell>
          <cell r="J1499">
            <v>1385130</v>
          </cell>
          <cell r="K1499">
            <v>0</v>
          </cell>
          <cell r="L1499">
            <v>0</v>
          </cell>
          <cell r="M1499">
            <v>1385130</v>
          </cell>
        </row>
        <row r="1500">
          <cell r="A1500">
            <v>731005</v>
          </cell>
          <cell r="B1500" t="str">
            <v>Contribuciones efectivas 731006</v>
          </cell>
          <cell r="C1500">
            <v>181969484</v>
          </cell>
          <cell r="D1500">
            <v>15938890</v>
          </cell>
          <cell r="E1500">
            <v>59551</v>
          </cell>
          <cell r="F1500">
            <v>197848823</v>
          </cell>
          <cell r="H1500">
            <v>731002</v>
          </cell>
          <cell r="I1500" t="str">
            <v>Generales</v>
          </cell>
          <cell r="J1500">
            <v>1268952730</v>
          </cell>
          <cell r="K1500">
            <v>168170989</v>
          </cell>
          <cell r="L1500">
            <v>3248653</v>
          </cell>
          <cell r="M1500">
            <v>1433875066</v>
          </cell>
        </row>
        <row r="1501">
          <cell r="A1501">
            <v>73100501</v>
          </cell>
          <cell r="B1501" t="str">
            <v>Contribuciones efectivas 731006</v>
          </cell>
          <cell r="C1501">
            <v>181969484</v>
          </cell>
          <cell r="D1501">
            <v>15938890</v>
          </cell>
          <cell r="E1501">
            <v>59551</v>
          </cell>
          <cell r="F1501">
            <v>197848823</v>
          </cell>
          <cell r="H1501">
            <v>73100201</v>
          </cell>
          <cell r="I1501" t="str">
            <v>Generales</v>
          </cell>
          <cell r="J1501">
            <v>1268952730</v>
          </cell>
          <cell r="K1501">
            <v>168170989</v>
          </cell>
          <cell r="L1501">
            <v>3248653</v>
          </cell>
          <cell r="M1501">
            <v>1433875066</v>
          </cell>
        </row>
        <row r="1502">
          <cell r="A1502">
            <v>7310050101</v>
          </cell>
          <cell r="B1502" t="str">
            <v>APORTES A CAJAS DE COMPENSACION FAM</v>
          </cell>
          <cell r="C1502">
            <v>29621308</v>
          </cell>
          <cell r="D1502">
            <v>2105829</v>
          </cell>
          <cell r="E1502">
            <v>0</v>
          </cell>
          <cell r="F1502">
            <v>31727137</v>
          </cell>
          <cell r="H1502">
            <v>7310020101</v>
          </cell>
          <cell r="I1502" t="str">
            <v>LOZA Y CRISTALERIA</v>
          </cell>
          <cell r="J1502">
            <v>47042</v>
          </cell>
          <cell r="K1502">
            <v>0</v>
          </cell>
          <cell r="L1502">
            <v>0</v>
          </cell>
          <cell r="M1502">
            <v>47042</v>
          </cell>
        </row>
        <row r="1503">
          <cell r="A1503">
            <v>7310050102</v>
          </cell>
          <cell r="B1503" t="str">
            <v>APORTES A SEGURIDAD SOCIAL EN SALUD</v>
          </cell>
          <cell r="C1503">
            <v>56714964</v>
          </cell>
          <cell r="D1503">
            <v>5226928</v>
          </cell>
          <cell r="E1503">
            <v>24782</v>
          </cell>
          <cell r="F1503">
            <v>61917110</v>
          </cell>
          <cell r="H1503">
            <v>7310020102</v>
          </cell>
          <cell r="I1503" t="str">
            <v>HONORARIOS</v>
          </cell>
          <cell r="J1503">
            <v>19754423</v>
          </cell>
          <cell r="K1503">
            <v>764694</v>
          </cell>
          <cell r="L1503">
            <v>0</v>
          </cell>
          <cell r="M1503">
            <v>20519117</v>
          </cell>
        </row>
        <row r="1504">
          <cell r="A1504">
            <v>7310050103</v>
          </cell>
          <cell r="B1504" t="str">
            <v>APORTES A SEGURIDAD SOCIAL EN PENSI</v>
          </cell>
          <cell r="C1504">
            <v>80061877</v>
          </cell>
          <cell r="D1504">
            <v>7378169</v>
          </cell>
          <cell r="E1504">
            <v>34769</v>
          </cell>
          <cell r="F1504">
            <v>87405277</v>
          </cell>
          <cell r="H1504">
            <v>7310020103</v>
          </cell>
          <cell r="I1504" t="str">
            <v>PRESTACION DE SERVICIOS</v>
          </cell>
          <cell r="J1504">
            <v>828321</v>
          </cell>
          <cell r="K1504">
            <v>656398</v>
          </cell>
          <cell r="L1504">
            <v>445500</v>
          </cell>
          <cell r="M1504">
            <v>1039219</v>
          </cell>
        </row>
        <row r="1505">
          <cell r="A1505">
            <v>7310050105</v>
          </cell>
          <cell r="B1505" t="str">
            <v>AUXILIOS SINDICALES</v>
          </cell>
          <cell r="C1505">
            <v>3371856</v>
          </cell>
          <cell r="D1505">
            <v>295015</v>
          </cell>
          <cell r="E1505">
            <v>0</v>
          </cell>
          <cell r="F1505">
            <v>3666871</v>
          </cell>
          <cell r="H1505">
            <v>7310020104</v>
          </cell>
          <cell r="I1505" t="str">
            <v>NUCLEOS DE ADSCRIPCION</v>
          </cell>
          <cell r="J1505">
            <v>54799396</v>
          </cell>
          <cell r="K1505">
            <v>18896848</v>
          </cell>
          <cell r="L1505">
            <v>0</v>
          </cell>
          <cell r="M1505">
            <v>73696244</v>
          </cell>
        </row>
        <row r="1506">
          <cell r="A1506">
            <v>7310050106</v>
          </cell>
          <cell r="B1506" t="str">
            <v>APORTES A RIESGOS PROFESIONALES ATE</v>
          </cell>
          <cell r="C1506">
            <v>12199479</v>
          </cell>
          <cell r="D1506">
            <v>932949</v>
          </cell>
          <cell r="E1506">
            <v>0</v>
          </cell>
          <cell r="F1506">
            <v>13132428</v>
          </cell>
          <cell r="H1506">
            <v>7310020107</v>
          </cell>
          <cell r="I1506" t="str">
            <v>SERVICIOS DE VIGILANCIA Y SEGURIDAD</v>
          </cell>
          <cell r="J1506">
            <v>45515023</v>
          </cell>
          <cell r="K1506">
            <v>9114336</v>
          </cell>
          <cell r="L1506">
            <v>0</v>
          </cell>
          <cell r="M1506">
            <v>54629359</v>
          </cell>
        </row>
        <row r="1507">
          <cell r="A1507">
            <v>731006</v>
          </cell>
          <cell r="B1507" t="str">
            <v>Aportes sobre la nómina</v>
          </cell>
          <cell r="C1507">
            <v>37036513</v>
          </cell>
          <cell r="D1507">
            <v>2632506</v>
          </cell>
          <cell r="E1507">
            <v>0</v>
          </cell>
          <cell r="F1507">
            <v>39669019</v>
          </cell>
          <cell r="H1507">
            <v>7310020108</v>
          </cell>
          <cell r="I1507" t="str">
            <v>PAPELERIA Y UTILES</v>
          </cell>
          <cell r="J1507">
            <v>23215850</v>
          </cell>
          <cell r="K1507">
            <v>4197913</v>
          </cell>
          <cell r="L1507">
            <v>0</v>
          </cell>
          <cell r="M1507">
            <v>27413763</v>
          </cell>
        </row>
        <row r="1508">
          <cell r="A1508">
            <v>73100601</v>
          </cell>
          <cell r="B1508" t="str">
            <v>Aportes sobre la nómina</v>
          </cell>
          <cell r="C1508">
            <v>37036513</v>
          </cell>
          <cell r="D1508">
            <v>2632506</v>
          </cell>
          <cell r="E1508">
            <v>0</v>
          </cell>
          <cell r="F1508">
            <v>39669019</v>
          </cell>
          <cell r="H1508">
            <v>7310020109</v>
          </cell>
          <cell r="I1508" t="str">
            <v>ROPERIA Y MENAJE</v>
          </cell>
          <cell r="J1508">
            <v>326370</v>
          </cell>
          <cell r="K1508">
            <v>0</v>
          </cell>
          <cell r="L1508">
            <v>0</v>
          </cell>
          <cell r="M1508">
            <v>326370</v>
          </cell>
        </row>
        <row r="1509">
          <cell r="A1509">
            <v>7310060101</v>
          </cell>
          <cell r="B1509" t="str">
            <v>APORTES AL I.C.B.F.</v>
          </cell>
          <cell r="C1509">
            <v>22219472</v>
          </cell>
          <cell r="D1509">
            <v>1579768</v>
          </cell>
          <cell r="E1509">
            <v>0</v>
          </cell>
          <cell r="F1509">
            <v>23799240</v>
          </cell>
          <cell r="H1509">
            <v>7310020111</v>
          </cell>
          <cell r="I1509" t="str">
            <v>ELEMENTOS DE PROTECCION</v>
          </cell>
          <cell r="J1509">
            <v>10944</v>
          </cell>
          <cell r="K1509">
            <v>0</v>
          </cell>
          <cell r="L1509">
            <v>0</v>
          </cell>
          <cell r="M1509">
            <v>10944</v>
          </cell>
        </row>
        <row r="1510">
          <cell r="A1510">
            <v>7310060102</v>
          </cell>
          <cell r="B1510" t="str">
            <v>APORTES AL SENA</v>
          </cell>
          <cell r="C1510">
            <v>14817041</v>
          </cell>
          <cell r="D1510">
            <v>1052738</v>
          </cell>
          <cell r="E1510">
            <v>0</v>
          </cell>
          <cell r="F1510">
            <v>15869779</v>
          </cell>
          <cell r="H1510">
            <v>7310020112</v>
          </cell>
          <cell r="I1510" t="str">
            <v>MANTENIMIENTO DE MAQUINARIA Y EQUIP</v>
          </cell>
          <cell r="J1510">
            <v>15185214</v>
          </cell>
          <cell r="K1510">
            <v>673183</v>
          </cell>
          <cell r="L1510">
            <v>0</v>
          </cell>
          <cell r="M1510">
            <v>15858397</v>
          </cell>
        </row>
        <row r="1511">
          <cell r="A1511">
            <v>731007</v>
          </cell>
          <cell r="B1511" t="str">
            <v>Depreciación y amortización</v>
          </cell>
          <cell r="C1511">
            <v>90793741</v>
          </cell>
          <cell r="D1511">
            <v>25227595</v>
          </cell>
          <cell r="E1511">
            <v>0</v>
          </cell>
          <cell r="F1511">
            <v>116021336</v>
          </cell>
          <cell r="H1511">
            <v>7310020114</v>
          </cell>
          <cell r="I1511" t="str">
            <v>CONTROL DE PLAGAS MANTENIMIENTO DE</v>
          </cell>
          <cell r="J1511">
            <v>1585852</v>
          </cell>
          <cell r="K1511">
            <v>44606</v>
          </cell>
          <cell r="L1511">
            <v>0</v>
          </cell>
          <cell r="M1511">
            <v>1630458</v>
          </cell>
        </row>
        <row r="1512">
          <cell r="A1512">
            <v>73100701</v>
          </cell>
          <cell r="B1512" t="str">
            <v>Depreciación y amortización</v>
          </cell>
          <cell r="C1512">
            <v>90793741</v>
          </cell>
          <cell r="D1512">
            <v>25227595</v>
          </cell>
          <cell r="E1512">
            <v>0</v>
          </cell>
          <cell r="F1512">
            <v>116021336</v>
          </cell>
          <cell r="H1512">
            <v>7310020116</v>
          </cell>
          <cell r="I1512" t="str">
            <v>MANTENIMIENTO DE SOFTWARE</v>
          </cell>
          <cell r="J1512">
            <v>58187384</v>
          </cell>
          <cell r="K1512">
            <v>12654877</v>
          </cell>
          <cell r="L1512">
            <v>0</v>
          </cell>
          <cell r="M1512">
            <v>70842261</v>
          </cell>
        </row>
        <row r="1513">
          <cell r="A1513">
            <v>7310070101</v>
          </cell>
          <cell r="B1513" t="str">
            <v>DEPRECIACION DE EDIFICACIONES</v>
          </cell>
          <cell r="C1513">
            <v>27235208</v>
          </cell>
          <cell r="D1513">
            <v>5447843</v>
          </cell>
          <cell r="E1513">
            <v>0</v>
          </cell>
          <cell r="F1513">
            <v>32683051</v>
          </cell>
          <cell r="H1513">
            <v>7310020117</v>
          </cell>
          <cell r="I1513" t="str">
            <v>ACUEDUCTO Y ALCANTARILLADO</v>
          </cell>
          <cell r="J1513">
            <v>17357485</v>
          </cell>
          <cell r="K1513">
            <v>541714</v>
          </cell>
          <cell r="L1513">
            <v>0</v>
          </cell>
          <cell r="M1513">
            <v>17899199</v>
          </cell>
        </row>
        <row r="1514">
          <cell r="A1514">
            <v>7310070102</v>
          </cell>
          <cell r="B1514" t="str">
            <v>DEPRECIACION DE MAQUINARIA Y EQUIPO</v>
          </cell>
          <cell r="C1514">
            <v>2872273</v>
          </cell>
          <cell r="D1514">
            <v>544192</v>
          </cell>
          <cell r="E1514">
            <v>0</v>
          </cell>
          <cell r="F1514">
            <v>3416465</v>
          </cell>
          <cell r="H1514">
            <v>7310020118</v>
          </cell>
          <cell r="I1514" t="str">
            <v>ENERGIA</v>
          </cell>
          <cell r="J1514">
            <v>50770858</v>
          </cell>
          <cell r="K1514">
            <v>4715960</v>
          </cell>
          <cell r="L1514">
            <v>0</v>
          </cell>
          <cell r="M1514">
            <v>55486818</v>
          </cell>
        </row>
        <row r="1515">
          <cell r="A1515">
            <v>7310070103</v>
          </cell>
          <cell r="B1515" t="str">
            <v>DEPRECIACION DE EQUIPO MEDICO Y CIE</v>
          </cell>
          <cell r="C1515">
            <v>36693035</v>
          </cell>
          <cell r="D1515">
            <v>13374890</v>
          </cell>
          <cell r="E1515">
            <v>0</v>
          </cell>
          <cell r="F1515">
            <v>50067925</v>
          </cell>
          <cell r="H1515">
            <v>7310020120</v>
          </cell>
          <cell r="I1515" t="str">
            <v>TELEFONOS</v>
          </cell>
          <cell r="J1515">
            <v>13504130</v>
          </cell>
          <cell r="K1515">
            <v>774345</v>
          </cell>
          <cell r="L1515">
            <v>0</v>
          </cell>
          <cell r="M1515">
            <v>14278475</v>
          </cell>
        </row>
        <row r="1516">
          <cell r="A1516">
            <v>7310070104</v>
          </cell>
          <cell r="B1516" t="str">
            <v>DEPRECIACION DE MUEBLES, ENSERES, Y</v>
          </cell>
          <cell r="C1516">
            <v>4756085</v>
          </cell>
          <cell r="D1516">
            <v>1089252</v>
          </cell>
          <cell r="E1516">
            <v>0</v>
          </cell>
          <cell r="F1516">
            <v>5845337</v>
          </cell>
          <cell r="H1516">
            <v>7310020121</v>
          </cell>
          <cell r="I1516" t="str">
            <v>ARRENDAMIENTOS</v>
          </cell>
          <cell r="J1516">
            <v>2191378</v>
          </cell>
          <cell r="K1516">
            <v>0</v>
          </cell>
          <cell r="L1516">
            <v>0</v>
          </cell>
          <cell r="M1516">
            <v>2191378</v>
          </cell>
        </row>
        <row r="1517">
          <cell r="A1517">
            <v>7310070105</v>
          </cell>
          <cell r="B1517" t="str">
            <v>DEPRECIACION DE COMUNICACIÓN Y COMP</v>
          </cell>
          <cell r="C1517">
            <v>19060280</v>
          </cell>
          <cell r="D1517">
            <v>4739580</v>
          </cell>
          <cell r="E1517">
            <v>0</v>
          </cell>
          <cell r="F1517">
            <v>23799860</v>
          </cell>
          <cell r="H1517">
            <v>7310020122</v>
          </cell>
          <cell r="I1517" t="str">
            <v>VIATICOS Y GASTOS DE VIAJE</v>
          </cell>
          <cell r="J1517">
            <v>4589963</v>
          </cell>
          <cell r="K1517">
            <v>0</v>
          </cell>
          <cell r="L1517">
            <v>0</v>
          </cell>
          <cell r="M1517">
            <v>4589963</v>
          </cell>
        </row>
        <row r="1518">
          <cell r="A1518">
            <v>7310070107</v>
          </cell>
          <cell r="B1518" t="str">
            <v>DEPRECIACION COMEDOR, COCINA, DESPE</v>
          </cell>
          <cell r="C1518">
            <v>176860</v>
          </cell>
          <cell r="D1518">
            <v>31838</v>
          </cell>
          <cell r="E1518">
            <v>0</v>
          </cell>
          <cell r="F1518">
            <v>208698</v>
          </cell>
          <cell r="H1518">
            <v>7310020124</v>
          </cell>
          <cell r="I1518" t="str">
            <v>COMUNICACIONES Y TRANSPORTE</v>
          </cell>
          <cell r="J1518">
            <v>370000</v>
          </cell>
          <cell r="K1518">
            <v>329960</v>
          </cell>
          <cell r="L1518">
            <v>275960</v>
          </cell>
          <cell r="M1518">
            <v>424000</v>
          </cell>
        </row>
        <row r="1519">
          <cell r="A1519">
            <v>731008</v>
          </cell>
          <cell r="B1519" t="str">
            <v>Impuestos</v>
          </cell>
          <cell r="C1519">
            <v>14780093</v>
          </cell>
          <cell r="D1519">
            <v>940833</v>
          </cell>
          <cell r="E1519">
            <v>0</v>
          </cell>
          <cell r="F1519">
            <v>15720926</v>
          </cell>
          <cell r="H1519">
            <v>7310020127</v>
          </cell>
          <cell r="I1519" t="str">
            <v>AMORTIZACIÓN SEGURO RESPONSABILIDAD</v>
          </cell>
          <cell r="J1519">
            <v>6903313</v>
          </cell>
          <cell r="K1519">
            <v>904892</v>
          </cell>
          <cell r="L1519">
            <v>0</v>
          </cell>
          <cell r="M1519">
            <v>7808205</v>
          </cell>
        </row>
        <row r="1520">
          <cell r="A1520">
            <v>73100801</v>
          </cell>
          <cell r="B1520" t="str">
            <v>Impuestos</v>
          </cell>
          <cell r="C1520">
            <v>14780093</v>
          </cell>
          <cell r="D1520">
            <v>940833</v>
          </cell>
          <cell r="E1520">
            <v>0</v>
          </cell>
          <cell r="F1520">
            <v>15720926</v>
          </cell>
          <cell r="H1520">
            <v>7310020128</v>
          </cell>
          <cell r="I1520" t="str">
            <v>RESTAURANTE Y CAFETERIA</v>
          </cell>
          <cell r="J1520">
            <v>2691411</v>
          </cell>
          <cell r="K1520">
            <v>0</v>
          </cell>
          <cell r="L1520">
            <v>0</v>
          </cell>
          <cell r="M1520">
            <v>2691411</v>
          </cell>
        </row>
        <row r="1521">
          <cell r="A1521">
            <v>7310080101</v>
          </cell>
          <cell r="B1521" t="str">
            <v>IMPUESTO PREDIAL UNIFICADO</v>
          </cell>
          <cell r="C1521">
            <v>6889009</v>
          </cell>
          <cell r="D1521">
            <v>0</v>
          </cell>
          <cell r="E1521">
            <v>0</v>
          </cell>
          <cell r="F1521">
            <v>6889009</v>
          </cell>
          <cell r="H1521">
            <v>7310020129</v>
          </cell>
          <cell r="I1521" t="str">
            <v>MATERIAL DE ASEO</v>
          </cell>
          <cell r="J1521">
            <v>1922061</v>
          </cell>
          <cell r="K1521">
            <v>0</v>
          </cell>
          <cell r="L1521">
            <v>0</v>
          </cell>
          <cell r="M1521">
            <v>1922061</v>
          </cell>
        </row>
        <row r="1522">
          <cell r="A1522">
            <v>7310080102</v>
          </cell>
          <cell r="B1522" t="str">
            <v>CONTRALORIA GENERAL MEDELLIN</v>
          </cell>
          <cell r="C1522">
            <v>140170</v>
          </cell>
          <cell r="D1522">
            <v>8750</v>
          </cell>
          <cell r="E1522">
            <v>0</v>
          </cell>
          <cell r="F1522">
            <v>148920</v>
          </cell>
          <cell r="H1522">
            <v>7310020134</v>
          </cell>
          <cell r="I1522" t="str">
            <v>ACTIVOS MENOR CUANTIA</v>
          </cell>
          <cell r="J1522">
            <v>440300</v>
          </cell>
          <cell r="K1522">
            <v>0</v>
          </cell>
          <cell r="L1522">
            <v>0</v>
          </cell>
          <cell r="M1522">
            <v>440300</v>
          </cell>
        </row>
        <row r="1523">
          <cell r="A1523">
            <v>7310080105</v>
          </cell>
          <cell r="B1523" t="str">
            <v>GRAVAMEN 4 X 1000</v>
          </cell>
          <cell r="C1523">
            <v>7750914</v>
          </cell>
          <cell r="D1523">
            <v>932083</v>
          </cell>
          <cell r="E1523">
            <v>0</v>
          </cell>
          <cell r="F1523">
            <v>8682997</v>
          </cell>
          <cell r="H1523">
            <v>7310020140</v>
          </cell>
          <cell r="I1523" t="str">
            <v>SEGURO DE CUMPLIMIENTO</v>
          </cell>
          <cell r="J1523">
            <v>68782</v>
          </cell>
          <cell r="K1523">
            <v>0</v>
          </cell>
          <cell r="L1523">
            <v>0</v>
          </cell>
          <cell r="M1523">
            <v>68782</v>
          </cell>
        </row>
        <row r="1524">
          <cell r="A1524">
            <v>731009</v>
          </cell>
          <cell r="B1524" t="str">
            <v>Prestaciones sociales</v>
          </cell>
          <cell r="C1524">
            <v>252482251</v>
          </cell>
          <cell r="D1524">
            <v>484436815</v>
          </cell>
          <cell r="E1524">
            <v>1983410</v>
          </cell>
          <cell r="F1524">
            <v>734935656</v>
          </cell>
          <cell r="H1524">
            <v>7310020142</v>
          </cell>
          <cell r="I1524" t="str">
            <v>HONORARIOS PRESTACION DE SERVICIOS</v>
          </cell>
          <cell r="J1524">
            <v>895118802</v>
          </cell>
          <cell r="K1524">
            <v>108173556</v>
          </cell>
          <cell r="L1524">
            <v>2523243</v>
          </cell>
          <cell r="M1524">
            <v>1000769115</v>
          </cell>
        </row>
        <row r="1525">
          <cell r="A1525">
            <v>73100901</v>
          </cell>
          <cell r="B1525" t="str">
            <v>Prestaciones sociales</v>
          </cell>
          <cell r="C1525">
            <v>252482251</v>
          </cell>
          <cell r="D1525">
            <v>484436815</v>
          </cell>
          <cell r="E1525">
            <v>1983410</v>
          </cell>
          <cell r="F1525">
            <v>734935656</v>
          </cell>
          <cell r="H1525">
            <v>7310020143</v>
          </cell>
          <cell r="I1525" t="str">
            <v>HONORARIOS PRESTACION DE SERVICIOS</v>
          </cell>
          <cell r="J1525">
            <v>53568428</v>
          </cell>
          <cell r="K1525">
            <v>5727707</v>
          </cell>
          <cell r="L1525">
            <v>3950</v>
          </cell>
          <cell r="M1525">
            <v>59292185</v>
          </cell>
        </row>
        <row r="1526">
          <cell r="A1526">
            <v>7310090103</v>
          </cell>
          <cell r="B1526" t="str">
            <v>PRIMA DE VACACIONES</v>
          </cell>
          <cell r="C1526">
            <v>31472488</v>
          </cell>
          <cell r="D1526">
            <v>1579374</v>
          </cell>
          <cell r="E1526">
            <v>90891</v>
          </cell>
          <cell r="F1526">
            <v>32960971</v>
          </cell>
          <cell r="H1526">
            <v>731003</v>
          </cell>
          <cell r="I1526" t="str">
            <v>Sueldos y salarios</v>
          </cell>
          <cell r="J1526">
            <v>629141027</v>
          </cell>
          <cell r="K1526">
            <v>47454217</v>
          </cell>
          <cell r="L1526">
            <v>0</v>
          </cell>
          <cell r="M1526">
            <v>676595244</v>
          </cell>
        </row>
        <row r="1527">
          <cell r="A1527">
            <v>7310090104</v>
          </cell>
          <cell r="B1527" t="str">
            <v>PRIMA DE NAVIDAD</v>
          </cell>
          <cell r="C1527">
            <v>58850337</v>
          </cell>
          <cell r="D1527">
            <v>6126879</v>
          </cell>
          <cell r="E1527">
            <v>0</v>
          </cell>
          <cell r="F1527">
            <v>64977216</v>
          </cell>
          <cell r="H1527">
            <v>73100301</v>
          </cell>
          <cell r="I1527" t="str">
            <v>Sueldos y salarios</v>
          </cell>
          <cell r="J1527">
            <v>629141027</v>
          </cell>
          <cell r="K1527">
            <v>47454217</v>
          </cell>
          <cell r="L1527">
            <v>0</v>
          </cell>
          <cell r="M1527">
            <v>676595244</v>
          </cell>
        </row>
        <row r="1528">
          <cell r="A1528">
            <v>7310090105</v>
          </cell>
          <cell r="B1528" t="str">
            <v>VACACIONES</v>
          </cell>
          <cell r="C1528">
            <v>44237928</v>
          </cell>
          <cell r="D1528">
            <v>3812304</v>
          </cell>
          <cell r="E1528">
            <v>0</v>
          </cell>
          <cell r="F1528">
            <v>48050232</v>
          </cell>
          <cell r="H1528">
            <v>7310030101</v>
          </cell>
          <cell r="I1528" t="str">
            <v>SUELDOS DE PERSONAL</v>
          </cell>
          <cell r="J1528">
            <v>594629072</v>
          </cell>
          <cell r="K1528">
            <v>42725623</v>
          </cell>
          <cell r="L1528">
            <v>0</v>
          </cell>
          <cell r="M1528">
            <v>637354695</v>
          </cell>
        </row>
        <row r="1529">
          <cell r="A1529">
            <v>7310090106</v>
          </cell>
          <cell r="B1529" t="str">
            <v>BONIFICACION POR RECREACION</v>
          </cell>
          <cell r="C1529">
            <v>3585778</v>
          </cell>
          <cell r="D1529">
            <v>171951</v>
          </cell>
          <cell r="E1529">
            <v>11313</v>
          </cell>
          <cell r="F1529">
            <v>3746416</v>
          </cell>
          <cell r="H1529">
            <v>7310030102</v>
          </cell>
          <cell r="I1529" t="str">
            <v>HORAS EXTRAS Y FESTIVOS</v>
          </cell>
          <cell r="J1529">
            <v>30967059</v>
          </cell>
          <cell r="K1529">
            <v>2840467</v>
          </cell>
          <cell r="L1529">
            <v>0</v>
          </cell>
          <cell r="M1529">
            <v>33807526</v>
          </cell>
        </row>
        <row r="1530">
          <cell r="A1530">
            <v>7310090108</v>
          </cell>
          <cell r="B1530" t="str">
            <v>CESANTIAS LEY 50</v>
          </cell>
          <cell r="C1530">
            <v>50975209</v>
          </cell>
          <cell r="D1530">
            <v>9998843</v>
          </cell>
          <cell r="E1530">
            <v>0</v>
          </cell>
          <cell r="F1530">
            <v>60974052</v>
          </cell>
          <cell r="H1530">
            <v>7310030107</v>
          </cell>
          <cell r="I1530" t="str">
            <v>AUXILIO DE TRANSPORTE</v>
          </cell>
          <cell r="J1530">
            <v>3544896</v>
          </cell>
          <cell r="K1530">
            <v>388127</v>
          </cell>
          <cell r="L1530">
            <v>0</v>
          </cell>
          <cell r="M1530">
            <v>3933023</v>
          </cell>
        </row>
        <row r="1531">
          <cell r="A1531">
            <v>7310090109</v>
          </cell>
          <cell r="B1531" t="str">
            <v>CESANTIAS RETROACTIVIDAD</v>
          </cell>
          <cell r="C1531">
            <v>13945218</v>
          </cell>
          <cell r="D1531">
            <v>392566837</v>
          </cell>
          <cell r="E1531">
            <v>0</v>
          </cell>
          <cell r="F1531">
            <v>406512055</v>
          </cell>
          <cell r="H1531">
            <v>7310030125</v>
          </cell>
          <cell r="I1531" t="str">
            <v>BONIFICACION NAVIDAD</v>
          </cell>
          <cell r="J1531">
            <v>0</v>
          </cell>
          <cell r="K1531">
            <v>1500000</v>
          </cell>
          <cell r="L1531">
            <v>0</v>
          </cell>
          <cell r="M1531">
            <v>1500000</v>
          </cell>
        </row>
        <row r="1532">
          <cell r="A1532">
            <v>7310090110</v>
          </cell>
          <cell r="B1532" t="str">
            <v>INTERESES SOBRE LAS CESANTIAS</v>
          </cell>
          <cell r="C1532">
            <v>5544917</v>
          </cell>
          <cell r="D1532">
            <v>1707902</v>
          </cell>
          <cell r="E1532">
            <v>0</v>
          </cell>
          <cell r="F1532">
            <v>7252819</v>
          </cell>
          <cell r="H1532">
            <v>731004</v>
          </cell>
          <cell r="I1532" t="str">
            <v>Contribuciones imputadas</v>
          </cell>
          <cell r="J1532">
            <v>883324</v>
          </cell>
          <cell r="K1532">
            <v>0</v>
          </cell>
          <cell r="L1532">
            <v>0</v>
          </cell>
          <cell r="M1532">
            <v>883324</v>
          </cell>
        </row>
        <row r="1533">
          <cell r="A1533">
            <v>7310090117</v>
          </cell>
          <cell r="B1533" t="str">
            <v>PRIMA DE JUNIO</v>
          </cell>
          <cell r="C1533">
            <v>27899598</v>
          </cell>
          <cell r="D1533">
            <v>2426003</v>
          </cell>
          <cell r="E1533">
            <v>0</v>
          </cell>
          <cell r="F1533">
            <v>30325601</v>
          </cell>
          <cell r="H1533">
            <v>73100401</v>
          </cell>
          <cell r="I1533" t="str">
            <v>Contribuciones imputadas</v>
          </cell>
          <cell r="J1533">
            <v>883324</v>
          </cell>
          <cell r="K1533">
            <v>0</v>
          </cell>
          <cell r="L1533">
            <v>0</v>
          </cell>
          <cell r="M1533">
            <v>883324</v>
          </cell>
        </row>
        <row r="1534">
          <cell r="A1534">
            <v>7310090118</v>
          </cell>
          <cell r="B1534" t="str">
            <v>PRIMA DE VIDA CARA</v>
          </cell>
          <cell r="C1534">
            <v>5392803</v>
          </cell>
          <cell r="D1534">
            <v>493821</v>
          </cell>
          <cell r="E1534">
            <v>0</v>
          </cell>
          <cell r="F1534">
            <v>5886624</v>
          </cell>
          <cell r="H1534">
            <v>7310040106</v>
          </cell>
          <cell r="I1534" t="str">
            <v>AUXILIO POR HOSPITALIZACION</v>
          </cell>
          <cell r="J1534">
            <v>883324</v>
          </cell>
          <cell r="K1534">
            <v>0</v>
          </cell>
          <cell r="L1534">
            <v>0</v>
          </cell>
          <cell r="M1534">
            <v>883324</v>
          </cell>
        </row>
        <row r="1535">
          <cell r="A1535">
            <v>7310090119</v>
          </cell>
          <cell r="B1535" t="str">
            <v>PRIMA DE ANTIGUEDAD</v>
          </cell>
          <cell r="C1535">
            <v>6065152</v>
          </cell>
          <cell r="D1535">
            <v>64716991</v>
          </cell>
          <cell r="E1535">
            <v>649041</v>
          </cell>
          <cell r="F1535">
            <v>70133102</v>
          </cell>
          <cell r="H1535">
            <v>731005</v>
          </cell>
          <cell r="I1535" t="str">
            <v>Contribuciones efectivas 731006</v>
          </cell>
          <cell r="J1535">
            <v>130382904</v>
          </cell>
          <cell r="K1535">
            <v>17464774</v>
          </cell>
          <cell r="L1535">
            <v>524472</v>
          </cell>
          <cell r="M1535">
            <v>147323206</v>
          </cell>
        </row>
        <row r="1536">
          <cell r="A1536">
            <v>7310090123</v>
          </cell>
          <cell r="B1536" t="str">
            <v>BONIFICACIÓN POR SERVICIOS PRESTADO</v>
          </cell>
          <cell r="C1536">
            <v>2113269</v>
          </cell>
          <cell r="D1536">
            <v>652352</v>
          </cell>
          <cell r="E1536">
            <v>1232165</v>
          </cell>
          <cell r="F1536">
            <v>1533456</v>
          </cell>
          <cell r="H1536">
            <v>73100501</v>
          </cell>
          <cell r="I1536" t="str">
            <v>Contribuciones efectivas 731006</v>
          </cell>
          <cell r="J1536">
            <v>130382904</v>
          </cell>
          <cell r="K1536">
            <v>17464774</v>
          </cell>
          <cell r="L1536">
            <v>524472</v>
          </cell>
          <cell r="M1536">
            <v>147323206</v>
          </cell>
        </row>
        <row r="1537">
          <cell r="A1537">
            <v>7310090124</v>
          </cell>
          <cell r="B1537" t="str">
            <v>BONIFICACION POR PENSION</v>
          </cell>
          <cell r="C1537">
            <v>2399554</v>
          </cell>
          <cell r="D1537">
            <v>183558</v>
          </cell>
          <cell r="E1537">
            <v>0</v>
          </cell>
          <cell r="F1537">
            <v>2583112</v>
          </cell>
          <cell r="H1537">
            <v>7310050101</v>
          </cell>
          <cell r="I1537" t="str">
            <v>APORTES A CAJAS DE COMPENSACION FAM</v>
          </cell>
          <cell r="J1537">
            <v>20684970</v>
          </cell>
          <cell r="K1537">
            <v>4134275</v>
          </cell>
          <cell r="L1537">
            <v>485</v>
          </cell>
          <cell r="M1537">
            <v>24818760</v>
          </cell>
        </row>
        <row r="1538">
          <cell r="A1538">
            <v>731010</v>
          </cell>
          <cell r="B1538" t="str">
            <v>Gastos de personal diversos</v>
          </cell>
          <cell r="C1538">
            <v>3172320</v>
          </cell>
          <cell r="D1538">
            <v>293034</v>
          </cell>
          <cell r="E1538">
            <v>0</v>
          </cell>
          <cell r="F1538">
            <v>3465354</v>
          </cell>
          <cell r="H1538">
            <v>7310050102</v>
          </cell>
          <cell r="I1538" t="str">
            <v>APORTES A SEGURIDAD SOCIAL EN SALUD</v>
          </cell>
          <cell r="J1538">
            <v>41176698</v>
          </cell>
          <cell r="K1538">
            <v>5064831</v>
          </cell>
          <cell r="L1538">
            <v>327</v>
          </cell>
          <cell r="M1538">
            <v>46241202</v>
          </cell>
        </row>
        <row r="1539">
          <cell r="A1539">
            <v>73101001</v>
          </cell>
          <cell r="B1539" t="str">
            <v>Gastos de personal diversos</v>
          </cell>
          <cell r="C1539">
            <v>3172320</v>
          </cell>
          <cell r="D1539">
            <v>293034</v>
          </cell>
          <cell r="E1539">
            <v>0</v>
          </cell>
          <cell r="F1539">
            <v>3465354</v>
          </cell>
          <cell r="H1539">
            <v>7310050103</v>
          </cell>
          <cell r="I1539" t="str">
            <v>APORTES A SEGURIDAD SOCIAL EN PENSI</v>
          </cell>
          <cell r="J1539">
            <v>55890253</v>
          </cell>
          <cell r="K1539">
            <v>7042146</v>
          </cell>
          <cell r="L1539">
            <v>523660</v>
          </cell>
          <cell r="M1539">
            <v>62408739</v>
          </cell>
        </row>
        <row r="1540">
          <cell r="A1540">
            <v>7310100122</v>
          </cell>
          <cell r="B1540" t="str">
            <v>SUBSIDIO DE ALIMENTACIÓN</v>
          </cell>
          <cell r="C1540">
            <v>3172320</v>
          </cell>
          <cell r="D1540">
            <v>293034</v>
          </cell>
          <cell r="E1540">
            <v>0</v>
          </cell>
          <cell r="F1540">
            <v>3465354</v>
          </cell>
          <cell r="H1540">
            <v>7310050105</v>
          </cell>
          <cell r="I1540" t="str">
            <v>AUXILIOS SINDICALES</v>
          </cell>
          <cell r="J1540">
            <v>3446660</v>
          </cell>
          <cell r="K1540">
            <v>339996</v>
          </cell>
          <cell r="L1540">
            <v>0</v>
          </cell>
          <cell r="M1540">
            <v>3786656</v>
          </cell>
        </row>
        <row r="1541">
          <cell r="A1541">
            <v>731095</v>
          </cell>
          <cell r="B1541" t="str">
            <v>Traslado de costos (Cr)</v>
          </cell>
          <cell r="C1541">
            <v>-2533171362</v>
          </cell>
          <cell r="D1541">
            <v>0</v>
          </cell>
          <cell r="E1541">
            <v>794447178</v>
          </cell>
          <cell r="F1541">
            <v>-3327618540</v>
          </cell>
          <cell r="H1541">
            <v>7310050106</v>
          </cell>
          <cell r="I1541" t="str">
            <v>APORTES A RIESGOS PROFESIONALES ATE</v>
          </cell>
          <cell r="J1541">
            <v>9184323</v>
          </cell>
          <cell r="K1541">
            <v>883526</v>
          </cell>
          <cell r="L1541">
            <v>0</v>
          </cell>
          <cell r="M1541">
            <v>10067849</v>
          </cell>
        </row>
        <row r="1542">
          <cell r="A1542">
            <v>73109501</v>
          </cell>
          <cell r="B1542" t="str">
            <v>Traslado de costos (Cr)</v>
          </cell>
          <cell r="C1542">
            <v>-2533171362</v>
          </cell>
          <cell r="D1542">
            <v>0</v>
          </cell>
          <cell r="E1542">
            <v>794447178</v>
          </cell>
          <cell r="F1542">
            <v>-3327618540</v>
          </cell>
          <cell r="H1542">
            <v>731006</v>
          </cell>
          <cell r="I1542" t="str">
            <v>Aportes sobre la nómina</v>
          </cell>
          <cell r="J1542">
            <v>25862857</v>
          </cell>
          <cell r="K1542">
            <v>5168692</v>
          </cell>
          <cell r="L1542">
            <v>600</v>
          </cell>
          <cell r="M1542">
            <v>31030949</v>
          </cell>
        </row>
        <row r="1543">
          <cell r="A1543">
            <v>7310950101</v>
          </cell>
          <cell r="B1543" t="str">
            <v>TRASLADO DE COSTOS (CR)</v>
          </cell>
          <cell r="C1543">
            <v>-2533171362</v>
          </cell>
          <cell r="D1543">
            <v>0</v>
          </cell>
          <cell r="E1543">
            <v>794447178</v>
          </cell>
          <cell r="F1543">
            <v>-3327618540</v>
          </cell>
          <cell r="H1543">
            <v>73100601</v>
          </cell>
          <cell r="I1543" t="str">
            <v>Aportes sobre la nómina</v>
          </cell>
          <cell r="J1543">
            <v>25862857</v>
          </cell>
          <cell r="K1543">
            <v>5168692</v>
          </cell>
          <cell r="L1543">
            <v>600</v>
          </cell>
          <cell r="M1543">
            <v>31030949</v>
          </cell>
        </row>
        <row r="1544">
          <cell r="A1544">
            <v>7312</v>
          </cell>
          <cell r="B1544" t="str">
            <v>SERV AMBULATORIOS - SALUD ORAL</v>
          </cell>
          <cell r="C1544">
            <v>0</v>
          </cell>
          <cell r="D1544">
            <v>274034294</v>
          </cell>
          <cell r="E1544">
            <v>274034294</v>
          </cell>
          <cell r="F1544">
            <v>0</v>
          </cell>
          <cell r="H1544">
            <v>7310060101</v>
          </cell>
          <cell r="I1544" t="str">
            <v>APORTES AL I.C.B.F.</v>
          </cell>
          <cell r="J1544">
            <v>15515561</v>
          </cell>
          <cell r="K1544">
            <v>3101160</v>
          </cell>
          <cell r="L1544">
            <v>360</v>
          </cell>
          <cell r="M1544">
            <v>18616361</v>
          </cell>
        </row>
        <row r="1545">
          <cell r="A1545">
            <v>731202</v>
          </cell>
          <cell r="B1545" t="str">
            <v>Generales</v>
          </cell>
          <cell r="C1545">
            <v>227783454</v>
          </cell>
          <cell r="D1545">
            <v>23337135</v>
          </cell>
          <cell r="E1545">
            <v>0</v>
          </cell>
          <cell r="F1545">
            <v>251120589</v>
          </cell>
          <cell r="H1545">
            <v>7310060102</v>
          </cell>
          <cell r="I1545" t="str">
            <v>APORTES AL SENA</v>
          </cell>
          <cell r="J1545">
            <v>10347296</v>
          </cell>
          <cell r="K1545">
            <v>2067532</v>
          </cell>
          <cell r="L1545">
            <v>240</v>
          </cell>
          <cell r="M1545">
            <v>12414588</v>
          </cell>
        </row>
        <row r="1546">
          <cell r="A1546">
            <v>73120201</v>
          </cell>
          <cell r="B1546" t="str">
            <v>Generales</v>
          </cell>
          <cell r="C1546">
            <v>227783454</v>
          </cell>
          <cell r="D1546">
            <v>23337135</v>
          </cell>
          <cell r="E1546">
            <v>0</v>
          </cell>
          <cell r="F1546">
            <v>251120589</v>
          </cell>
          <cell r="H1546">
            <v>731007</v>
          </cell>
          <cell r="I1546" t="str">
            <v>Depreciación y amortización</v>
          </cell>
          <cell r="J1546">
            <v>82790858</v>
          </cell>
          <cell r="K1546">
            <v>9012879</v>
          </cell>
          <cell r="L1546">
            <v>0</v>
          </cell>
          <cell r="M1546">
            <v>91803737</v>
          </cell>
        </row>
        <row r="1547">
          <cell r="A1547">
            <v>7312020103</v>
          </cell>
          <cell r="B1547" t="str">
            <v>PRESTACION DE SERVICIOS</v>
          </cell>
          <cell r="C1547">
            <v>2521952</v>
          </cell>
          <cell r="D1547">
            <v>659730</v>
          </cell>
          <cell r="E1547">
            <v>0</v>
          </cell>
          <cell r="F1547">
            <v>3181682</v>
          </cell>
          <cell r="H1547">
            <v>73100701</v>
          </cell>
          <cell r="I1547" t="str">
            <v>Depreciación y amortización</v>
          </cell>
          <cell r="J1547">
            <v>82790858</v>
          </cell>
          <cell r="K1547">
            <v>9012879</v>
          </cell>
          <cell r="L1547">
            <v>0</v>
          </cell>
          <cell r="M1547">
            <v>91803737</v>
          </cell>
        </row>
        <row r="1548">
          <cell r="A1548">
            <v>7312020106</v>
          </cell>
          <cell r="B1548" t="str">
            <v>SERVICIOS MEDICO Y DE LABORATORIO</v>
          </cell>
          <cell r="C1548">
            <v>128500</v>
          </cell>
          <cell r="D1548">
            <v>0</v>
          </cell>
          <cell r="E1548">
            <v>0</v>
          </cell>
          <cell r="F1548">
            <v>128500</v>
          </cell>
          <cell r="H1548">
            <v>7310070101</v>
          </cell>
          <cell r="I1548" t="str">
            <v>DEPRECIACION DE EDIFICACIONES</v>
          </cell>
          <cell r="J1548">
            <v>24240824</v>
          </cell>
          <cell r="K1548">
            <v>3384250</v>
          </cell>
          <cell r="L1548">
            <v>0</v>
          </cell>
          <cell r="M1548">
            <v>27625074</v>
          </cell>
        </row>
        <row r="1549">
          <cell r="A1549">
            <v>7312020107</v>
          </cell>
          <cell r="B1549" t="str">
            <v>SERVICIOS DE VIGILANCIA Y SEGURIDAD</v>
          </cell>
          <cell r="C1549">
            <v>5397251</v>
          </cell>
          <cell r="D1549">
            <v>2313601</v>
          </cell>
          <cell r="E1549">
            <v>0</v>
          </cell>
          <cell r="F1549">
            <v>7710852</v>
          </cell>
          <cell r="H1549">
            <v>7310070102</v>
          </cell>
          <cell r="I1549" t="str">
            <v>DEPRECIACION DE MAQUINARIA Y EQUIPO</v>
          </cell>
          <cell r="J1549">
            <v>4897304</v>
          </cell>
          <cell r="K1549">
            <v>460695</v>
          </cell>
          <cell r="L1549">
            <v>0</v>
          </cell>
          <cell r="M1549">
            <v>5357999</v>
          </cell>
        </row>
        <row r="1550">
          <cell r="A1550">
            <v>7312020108</v>
          </cell>
          <cell r="B1550" t="str">
            <v>PAPELERIA Y UTILES</v>
          </cell>
          <cell r="C1550">
            <v>2334267</v>
          </cell>
          <cell r="D1550">
            <v>37604</v>
          </cell>
          <cell r="E1550">
            <v>0</v>
          </cell>
          <cell r="F1550">
            <v>2371871</v>
          </cell>
          <cell r="H1550">
            <v>7310070103</v>
          </cell>
          <cell r="I1550" t="str">
            <v>DEPRECIACION DE EQUIPO MEDICO Y CIE</v>
          </cell>
          <cell r="J1550">
            <v>32880078</v>
          </cell>
          <cell r="K1550">
            <v>2887495</v>
          </cell>
          <cell r="L1550">
            <v>0</v>
          </cell>
          <cell r="M1550">
            <v>35767573</v>
          </cell>
        </row>
        <row r="1551">
          <cell r="A1551">
            <v>7312020112</v>
          </cell>
          <cell r="B1551" t="str">
            <v>MANTENIMIENTO DE MAQUINARIA Y EQUIP</v>
          </cell>
          <cell r="C1551">
            <v>4064004</v>
          </cell>
          <cell r="D1551">
            <v>4055187</v>
          </cell>
          <cell r="E1551">
            <v>0</v>
          </cell>
          <cell r="F1551">
            <v>8119191</v>
          </cell>
          <cell r="H1551">
            <v>7310070104</v>
          </cell>
          <cell r="I1551" t="str">
            <v>DEPRECIACION DE MUEBLES, ENSERES, Y</v>
          </cell>
          <cell r="J1551">
            <v>4809917</v>
          </cell>
          <cell r="K1551">
            <v>449473</v>
          </cell>
          <cell r="L1551">
            <v>0</v>
          </cell>
          <cell r="M1551">
            <v>5259390</v>
          </cell>
        </row>
        <row r="1552">
          <cell r="A1552">
            <v>7312020114</v>
          </cell>
          <cell r="B1552" t="str">
            <v>MANTENIMIENTO DE EDIFICIOS</v>
          </cell>
          <cell r="C1552">
            <v>9595</v>
          </cell>
          <cell r="D1552">
            <v>0</v>
          </cell>
          <cell r="E1552">
            <v>0</v>
          </cell>
          <cell r="F1552">
            <v>9595</v>
          </cell>
          <cell r="H1552">
            <v>7310070105</v>
          </cell>
          <cell r="I1552" t="str">
            <v>DEPRECIACION DE COMUNICACIÓN Y COMP</v>
          </cell>
          <cell r="J1552">
            <v>15744020</v>
          </cell>
          <cell r="K1552">
            <v>1805722</v>
          </cell>
          <cell r="L1552">
            <v>0</v>
          </cell>
          <cell r="M1552">
            <v>17549742</v>
          </cell>
        </row>
        <row r="1553">
          <cell r="A1553">
            <v>7312020116</v>
          </cell>
          <cell r="B1553" t="str">
            <v>MANTENIMIENTO DE SOFTWARE</v>
          </cell>
          <cell r="C1553">
            <v>14825408</v>
          </cell>
          <cell r="D1553">
            <v>3674228</v>
          </cell>
          <cell r="E1553">
            <v>0</v>
          </cell>
          <cell r="F1553">
            <v>18499636</v>
          </cell>
          <cell r="H1553">
            <v>7310070107</v>
          </cell>
          <cell r="I1553" t="str">
            <v>DEPRECIACION COMEDOR, COCINA, DESPE</v>
          </cell>
          <cell r="J1553">
            <v>218715</v>
          </cell>
          <cell r="K1553">
            <v>25244</v>
          </cell>
          <cell r="L1553">
            <v>0</v>
          </cell>
          <cell r="M1553">
            <v>243959</v>
          </cell>
        </row>
        <row r="1554">
          <cell r="A1554">
            <v>7312020117</v>
          </cell>
          <cell r="B1554" t="str">
            <v>ACUEDUCTO Y ALCANTARILLADO</v>
          </cell>
          <cell r="C1554">
            <v>1115566</v>
          </cell>
          <cell r="D1554">
            <v>109433</v>
          </cell>
          <cell r="E1554">
            <v>0</v>
          </cell>
          <cell r="F1554">
            <v>1224999</v>
          </cell>
          <cell r="H1554">
            <v>731008</v>
          </cell>
          <cell r="I1554" t="str">
            <v>Impuestos</v>
          </cell>
          <cell r="J1554">
            <v>7318433</v>
          </cell>
          <cell r="K1554">
            <v>5646787</v>
          </cell>
          <cell r="L1554">
            <v>0</v>
          </cell>
          <cell r="M1554">
            <v>12965220</v>
          </cell>
        </row>
        <row r="1555">
          <cell r="A1555">
            <v>7312020118</v>
          </cell>
          <cell r="B1555" t="str">
            <v>ENERGIA</v>
          </cell>
          <cell r="C1555">
            <v>6295416</v>
          </cell>
          <cell r="D1555">
            <v>608207</v>
          </cell>
          <cell r="E1555">
            <v>0</v>
          </cell>
          <cell r="F1555">
            <v>6903623</v>
          </cell>
          <cell r="H1555">
            <v>73100801</v>
          </cell>
          <cell r="I1555" t="str">
            <v>Impuestos</v>
          </cell>
          <cell r="J1555">
            <v>7318433</v>
          </cell>
          <cell r="K1555">
            <v>5646787</v>
          </cell>
          <cell r="L1555">
            <v>0</v>
          </cell>
          <cell r="M1555">
            <v>12965220</v>
          </cell>
        </row>
        <row r="1556">
          <cell r="A1556">
            <v>7312020120</v>
          </cell>
          <cell r="B1556" t="str">
            <v>TELEFONOS</v>
          </cell>
          <cell r="C1556">
            <v>973797</v>
          </cell>
          <cell r="D1556">
            <v>80898</v>
          </cell>
          <cell r="E1556">
            <v>0</v>
          </cell>
          <cell r="F1556">
            <v>1054695</v>
          </cell>
          <cell r="H1556">
            <v>7310080101</v>
          </cell>
          <cell r="I1556" t="str">
            <v>IMPUESTO PREDIAL UNIFICADO</v>
          </cell>
          <cell r="J1556">
            <v>1792158</v>
          </cell>
          <cell r="K1556">
            <v>4984751</v>
          </cell>
          <cell r="L1556">
            <v>0</v>
          </cell>
          <cell r="M1556">
            <v>6776909</v>
          </cell>
        </row>
        <row r="1557">
          <cell r="A1557">
            <v>7312020124</v>
          </cell>
          <cell r="B1557" t="str">
            <v>COMUNICACIONES Y TRANSPORTE</v>
          </cell>
          <cell r="C1557">
            <v>7000</v>
          </cell>
          <cell r="D1557">
            <v>0</v>
          </cell>
          <cell r="E1557">
            <v>0</v>
          </cell>
          <cell r="F1557">
            <v>7000</v>
          </cell>
          <cell r="H1557">
            <v>7310080102</v>
          </cell>
          <cell r="I1557" t="str">
            <v>CONTRALORIA GENERAL MEDELLIN</v>
          </cell>
          <cell r="J1557">
            <v>270903</v>
          </cell>
          <cell r="K1557">
            <v>0</v>
          </cell>
          <cell r="L1557">
            <v>0</v>
          </cell>
          <cell r="M1557">
            <v>270903</v>
          </cell>
        </row>
        <row r="1558">
          <cell r="A1558">
            <v>7312020127</v>
          </cell>
          <cell r="B1558" t="str">
            <v>SEGURO MULTIRIESGO</v>
          </cell>
          <cell r="C1558">
            <v>301040</v>
          </cell>
          <cell r="D1558">
            <v>26477</v>
          </cell>
          <cell r="E1558">
            <v>0</v>
          </cell>
          <cell r="F1558">
            <v>327517</v>
          </cell>
          <cell r="H1558">
            <v>7310080105</v>
          </cell>
          <cell r="I1558" t="str">
            <v>GRAVAMEN 4 X 1000</v>
          </cell>
          <cell r="J1558">
            <v>5255372</v>
          </cell>
          <cell r="K1558">
            <v>662036</v>
          </cell>
          <cell r="L1558">
            <v>0</v>
          </cell>
          <cell r="M1558">
            <v>5917408</v>
          </cell>
        </row>
        <row r="1559">
          <cell r="A1559">
            <v>7312020142</v>
          </cell>
          <cell r="B1559" t="str">
            <v>HONORARIOS PRESTACION DE SERVICIOS</v>
          </cell>
          <cell r="C1559">
            <v>138280885</v>
          </cell>
          <cell r="D1559">
            <v>11771770</v>
          </cell>
          <cell r="E1559">
            <v>0</v>
          </cell>
          <cell r="F1559">
            <v>150052655</v>
          </cell>
          <cell r="H1559">
            <v>731009</v>
          </cell>
          <cell r="I1559" t="str">
            <v>Prestaciones sociales</v>
          </cell>
          <cell r="J1559">
            <v>133655650</v>
          </cell>
          <cell r="K1559">
            <v>383447624</v>
          </cell>
          <cell r="L1559">
            <v>1616364</v>
          </cell>
          <cell r="M1559">
            <v>515486910</v>
          </cell>
        </row>
        <row r="1560">
          <cell r="A1560">
            <v>7312020143</v>
          </cell>
          <cell r="B1560" t="str">
            <v>HONORARIOS PRESTACION DE SERVICIOS</v>
          </cell>
          <cell r="C1560">
            <v>51528773</v>
          </cell>
          <cell r="D1560">
            <v>0</v>
          </cell>
          <cell r="E1560">
            <v>0</v>
          </cell>
          <cell r="F1560">
            <v>51528773</v>
          </cell>
          <cell r="H1560">
            <v>73100901</v>
          </cell>
          <cell r="I1560" t="str">
            <v>Prestaciones sociales</v>
          </cell>
          <cell r="J1560">
            <v>133655650</v>
          </cell>
          <cell r="K1560">
            <v>383447624</v>
          </cell>
          <cell r="L1560">
            <v>1616364</v>
          </cell>
          <cell r="M1560">
            <v>515486910</v>
          </cell>
        </row>
        <row r="1561">
          <cell r="A1561">
            <v>731203</v>
          </cell>
          <cell r="B1561" t="str">
            <v>Sueldos y salarios</v>
          </cell>
          <cell r="C1561">
            <v>88788589</v>
          </cell>
          <cell r="D1561">
            <v>8623534</v>
          </cell>
          <cell r="E1561">
            <v>0</v>
          </cell>
          <cell r="F1561">
            <v>97412123</v>
          </cell>
          <cell r="H1561">
            <v>7310090103</v>
          </cell>
          <cell r="I1561" t="str">
            <v>PRIMA DE VACACIONES</v>
          </cell>
          <cell r="J1561">
            <v>18136697</v>
          </cell>
          <cell r="K1561">
            <v>4967403</v>
          </cell>
          <cell r="L1561">
            <v>238060</v>
          </cell>
          <cell r="M1561">
            <v>22866040</v>
          </cell>
        </row>
        <row r="1562">
          <cell r="A1562">
            <v>73120301</v>
          </cell>
          <cell r="B1562" t="str">
            <v>Sueldos y salarios</v>
          </cell>
          <cell r="C1562">
            <v>88788589</v>
          </cell>
          <cell r="D1562">
            <v>8623534</v>
          </cell>
          <cell r="E1562">
            <v>0</v>
          </cell>
          <cell r="F1562">
            <v>97412123</v>
          </cell>
          <cell r="H1562">
            <v>7310090104</v>
          </cell>
          <cell r="I1562" t="str">
            <v>PRIMA DE NAVIDAD</v>
          </cell>
          <cell r="J1562">
            <v>62102715</v>
          </cell>
          <cell r="K1562">
            <v>5594747</v>
          </cell>
          <cell r="L1562">
            <v>12043</v>
          </cell>
          <cell r="M1562">
            <v>67685419</v>
          </cell>
        </row>
        <row r="1563">
          <cell r="A1563">
            <v>7312030101</v>
          </cell>
          <cell r="B1563" t="str">
            <v>SUELDOS DE PERSONAL</v>
          </cell>
          <cell r="C1563">
            <v>88788589</v>
          </cell>
          <cell r="D1563">
            <v>8623534</v>
          </cell>
          <cell r="E1563">
            <v>0</v>
          </cell>
          <cell r="F1563">
            <v>97412123</v>
          </cell>
          <cell r="H1563">
            <v>7310090105</v>
          </cell>
          <cell r="I1563" t="str">
            <v>VACACIONES</v>
          </cell>
          <cell r="J1563">
            <v>24573089</v>
          </cell>
          <cell r="K1563">
            <v>6169742</v>
          </cell>
          <cell r="L1563">
            <v>11463</v>
          </cell>
          <cell r="M1563">
            <v>30731368</v>
          </cell>
        </row>
        <row r="1564">
          <cell r="A1564">
            <v>731205</v>
          </cell>
          <cell r="B1564" t="str">
            <v>Contribuciones efectivas</v>
          </cell>
          <cell r="C1564">
            <v>24653738</v>
          </cell>
          <cell r="D1564">
            <v>2193018</v>
          </cell>
          <cell r="E1564">
            <v>56</v>
          </cell>
          <cell r="F1564">
            <v>26846700</v>
          </cell>
          <cell r="H1564">
            <v>7310090106</v>
          </cell>
          <cell r="I1564" t="str">
            <v>BONIFICACION POR RECREACION</v>
          </cell>
          <cell r="J1564">
            <v>2108327</v>
          </cell>
          <cell r="K1564">
            <v>89964094</v>
          </cell>
          <cell r="L1564">
            <v>28724</v>
          </cell>
          <cell r="M1564">
            <v>92043697</v>
          </cell>
        </row>
        <row r="1565">
          <cell r="A1565">
            <v>73120501</v>
          </cell>
          <cell r="B1565" t="str">
            <v>Contribuciones efectivas</v>
          </cell>
          <cell r="C1565">
            <v>24653738</v>
          </cell>
          <cell r="D1565">
            <v>2193018</v>
          </cell>
          <cell r="E1565">
            <v>56</v>
          </cell>
          <cell r="F1565">
            <v>26846700</v>
          </cell>
          <cell r="H1565">
            <v>7310090108</v>
          </cell>
          <cell r="I1565" t="str">
            <v>CESANTIAS LEY 50</v>
          </cell>
          <cell r="J1565">
            <v>50033375</v>
          </cell>
          <cell r="K1565">
            <v>10506217</v>
          </cell>
          <cell r="L1565">
            <v>2172</v>
          </cell>
          <cell r="M1565">
            <v>60537420</v>
          </cell>
        </row>
        <row r="1566">
          <cell r="A1566">
            <v>7312050101</v>
          </cell>
          <cell r="B1566" t="str">
            <v>APORTES A CAJAS DE COMPENSACION FAM</v>
          </cell>
          <cell r="C1566">
            <v>4212200</v>
          </cell>
          <cell r="D1566">
            <v>344900</v>
          </cell>
          <cell r="E1566">
            <v>0</v>
          </cell>
          <cell r="F1566">
            <v>4557100</v>
          </cell>
          <cell r="H1566">
            <v>7310090109</v>
          </cell>
          <cell r="I1566" t="str">
            <v>CESANTIAS RETROACTIVIDAD</v>
          </cell>
          <cell r="J1566">
            <v>-37917682</v>
          </cell>
          <cell r="K1566">
            <v>87274454</v>
          </cell>
          <cell r="L1566">
            <v>156927</v>
          </cell>
          <cell r="M1566">
            <v>49199845</v>
          </cell>
        </row>
        <row r="1567">
          <cell r="A1567">
            <v>7312050102</v>
          </cell>
          <cell r="B1567" t="str">
            <v>APORTES A SEGURIDAD SOCIAL EN SALUD</v>
          </cell>
          <cell r="C1567">
            <v>8123819</v>
          </cell>
          <cell r="D1567">
            <v>733159</v>
          </cell>
          <cell r="E1567">
            <v>28</v>
          </cell>
          <cell r="F1567">
            <v>8856950</v>
          </cell>
          <cell r="H1567">
            <v>7310090110</v>
          </cell>
          <cell r="I1567" t="str">
            <v>INTERESES SOBRE LAS CESANTIAS</v>
          </cell>
          <cell r="J1567">
            <v>3901537</v>
          </cell>
          <cell r="K1567">
            <v>1471413</v>
          </cell>
          <cell r="L1567">
            <v>35963</v>
          </cell>
          <cell r="M1567">
            <v>5336987</v>
          </cell>
        </row>
        <row r="1568">
          <cell r="A1568">
            <v>7312050103</v>
          </cell>
          <cell r="B1568" t="str">
            <v>APORTES A SEGURIDAD SOCIAL EN PENSI</v>
          </cell>
          <cell r="C1568">
            <v>11467719</v>
          </cell>
          <cell r="D1568">
            <v>1034859</v>
          </cell>
          <cell r="E1568">
            <v>28</v>
          </cell>
          <cell r="F1568">
            <v>12502550</v>
          </cell>
          <cell r="H1568">
            <v>7310090117</v>
          </cell>
          <cell r="I1568" t="str">
            <v>PRIMA DE JUNIO</v>
          </cell>
          <cell r="J1568">
            <v>26327061</v>
          </cell>
          <cell r="K1568">
            <v>17012968</v>
          </cell>
          <cell r="L1568">
            <v>0</v>
          </cell>
          <cell r="M1568">
            <v>43340029</v>
          </cell>
        </row>
        <row r="1569">
          <cell r="A1569">
            <v>7312050106</v>
          </cell>
          <cell r="B1569" t="str">
            <v>APORTES A RIESGOS PROFESIONALES ATE</v>
          </cell>
          <cell r="C1569">
            <v>850000</v>
          </cell>
          <cell r="D1569">
            <v>80100</v>
          </cell>
          <cell r="E1569">
            <v>0</v>
          </cell>
          <cell r="F1569">
            <v>930100</v>
          </cell>
          <cell r="H1569">
            <v>7310090118</v>
          </cell>
          <cell r="I1569" t="str">
            <v>PRIMA DE VIDA CARA</v>
          </cell>
          <cell r="J1569">
            <v>5070537</v>
          </cell>
          <cell r="K1569">
            <v>463308</v>
          </cell>
          <cell r="L1569">
            <v>0</v>
          </cell>
          <cell r="M1569">
            <v>5533845</v>
          </cell>
        </row>
        <row r="1570">
          <cell r="A1570">
            <v>731206</v>
          </cell>
          <cell r="B1570" t="str">
            <v>Aportes sobre la nómina</v>
          </cell>
          <cell r="C1570">
            <v>5266500</v>
          </cell>
          <cell r="D1570">
            <v>431200</v>
          </cell>
          <cell r="E1570">
            <v>0</v>
          </cell>
          <cell r="F1570">
            <v>5697700</v>
          </cell>
          <cell r="H1570">
            <v>7310090119</v>
          </cell>
          <cell r="I1570" t="str">
            <v>PRIMA DE ANTIGUEDAD</v>
          </cell>
          <cell r="J1570">
            <v>-24103063</v>
          </cell>
          <cell r="K1570">
            <v>128849266</v>
          </cell>
          <cell r="L1570">
            <v>0</v>
          </cell>
          <cell r="M1570">
            <v>104746203</v>
          </cell>
        </row>
        <row r="1571">
          <cell r="A1571">
            <v>73120601</v>
          </cell>
          <cell r="B1571" t="str">
            <v>Aportes sobre la nómina</v>
          </cell>
          <cell r="C1571">
            <v>5266500</v>
          </cell>
          <cell r="D1571">
            <v>431200</v>
          </cell>
          <cell r="E1571">
            <v>0</v>
          </cell>
          <cell r="F1571">
            <v>5697700</v>
          </cell>
          <cell r="H1571">
            <v>7310090123</v>
          </cell>
          <cell r="I1571" t="str">
            <v>BONIFICACIÓN POR SERVICIOS PRESTADO</v>
          </cell>
          <cell r="J1571">
            <v>9559881</v>
          </cell>
          <cell r="K1571">
            <v>23636629</v>
          </cell>
          <cell r="L1571">
            <v>1131012</v>
          </cell>
          <cell r="M1571">
            <v>32065498</v>
          </cell>
        </row>
        <row r="1572">
          <cell r="A1572">
            <v>7312060101</v>
          </cell>
          <cell r="B1572" t="str">
            <v>APORTES AL I.C.B.F.</v>
          </cell>
          <cell r="C1572">
            <v>3159700</v>
          </cell>
          <cell r="D1572">
            <v>258700</v>
          </cell>
          <cell r="E1572">
            <v>0</v>
          </cell>
          <cell r="F1572">
            <v>3418400</v>
          </cell>
          <cell r="H1572">
            <v>7310090124</v>
          </cell>
          <cell r="I1572" t="str">
            <v>BONIFICACION POR PENSION</v>
          </cell>
          <cell r="J1572">
            <v>-6136824</v>
          </cell>
          <cell r="K1572">
            <v>7537383</v>
          </cell>
          <cell r="L1572">
            <v>0</v>
          </cell>
          <cell r="M1572">
            <v>1400559</v>
          </cell>
        </row>
        <row r="1573">
          <cell r="A1573">
            <v>7312060102</v>
          </cell>
          <cell r="B1573" t="str">
            <v>APORTES AL SENA</v>
          </cell>
          <cell r="C1573">
            <v>2106800</v>
          </cell>
          <cell r="D1573">
            <v>172500</v>
          </cell>
          <cell r="E1573">
            <v>0</v>
          </cell>
          <cell r="F1573">
            <v>2279300</v>
          </cell>
          <cell r="H1573">
            <v>731010</v>
          </cell>
          <cell r="I1573" t="str">
            <v>Gastos de personal diversos</v>
          </cell>
          <cell r="J1573">
            <v>2644502</v>
          </cell>
          <cell r="K1573">
            <v>240680</v>
          </cell>
          <cell r="L1573">
            <v>0</v>
          </cell>
          <cell r="M1573">
            <v>2885182</v>
          </cell>
        </row>
        <row r="1574">
          <cell r="A1574">
            <v>731207</v>
          </cell>
          <cell r="B1574" t="str">
            <v>Depreciación y amortización</v>
          </cell>
          <cell r="C1574">
            <v>13360910</v>
          </cell>
          <cell r="D1574">
            <v>4053009</v>
          </cell>
          <cell r="E1574">
            <v>0</v>
          </cell>
          <cell r="F1574">
            <v>17413919</v>
          </cell>
          <cell r="H1574">
            <v>73101001</v>
          </cell>
          <cell r="I1574" t="str">
            <v>Gastos de personal diversos</v>
          </cell>
          <cell r="J1574">
            <v>2644502</v>
          </cell>
          <cell r="K1574">
            <v>240680</v>
          </cell>
          <cell r="L1574">
            <v>0</v>
          </cell>
          <cell r="M1574">
            <v>2885182</v>
          </cell>
        </row>
        <row r="1575">
          <cell r="A1575">
            <v>73120701</v>
          </cell>
          <cell r="B1575" t="str">
            <v>Depreciación y amortización</v>
          </cell>
          <cell r="C1575">
            <v>13360910</v>
          </cell>
          <cell r="D1575">
            <v>4053009</v>
          </cell>
          <cell r="E1575">
            <v>0</v>
          </cell>
          <cell r="F1575">
            <v>17413919</v>
          </cell>
          <cell r="H1575">
            <v>7310100111</v>
          </cell>
          <cell r="I1575" t="str">
            <v>CAPACITACION</v>
          </cell>
          <cell r="J1575">
            <v>446288</v>
          </cell>
          <cell r="K1575">
            <v>0</v>
          </cell>
          <cell r="L1575">
            <v>0</v>
          </cell>
          <cell r="M1575">
            <v>446288</v>
          </cell>
        </row>
        <row r="1576">
          <cell r="A1576">
            <v>7312070101</v>
          </cell>
          <cell r="B1576" t="str">
            <v>DEPRECIACION DE EDIFICIOS</v>
          </cell>
          <cell r="C1576">
            <v>1414813</v>
          </cell>
          <cell r="D1576">
            <v>283005</v>
          </cell>
          <cell r="E1576">
            <v>0</v>
          </cell>
          <cell r="F1576">
            <v>1697818</v>
          </cell>
          <cell r="H1576">
            <v>7310100122</v>
          </cell>
          <cell r="I1576" t="str">
            <v>SUBSIDIO DE ALIMENTACIÓN</v>
          </cell>
          <cell r="J1576">
            <v>2198214</v>
          </cell>
          <cell r="K1576">
            <v>240680</v>
          </cell>
          <cell r="L1576">
            <v>0</v>
          </cell>
          <cell r="M1576">
            <v>2438894</v>
          </cell>
        </row>
        <row r="1577">
          <cell r="A1577">
            <v>7312070102</v>
          </cell>
          <cell r="B1577" t="str">
            <v>DEPRECIACION DE MAQUINARIA Y EQUIPO</v>
          </cell>
          <cell r="C1577">
            <v>252691</v>
          </cell>
          <cell r="D1577">
            <v>47447</v>
          </cell>
          <cell r="E1577">
            <v>0</v>
          </cell>
          <cell r="F1577">
            <v>300138</v>
          </cell>
          <cell r="H1577">
            <v>731095</v>
          </cell>
          <cell r="I1577" t="str">
            <v>Traslado de costos (Cr)</v>
          </cell>
          <cell r="J1577">
            <v>-2322197013</v>
          </cell>
          <cell r="K1577">
            <v>0</v>
          </cell>
          <cell r="L1577">
            <v>631216553</v>
          </cell>
          <cell r="M1577">
            <v>-2953413566</v>
          </cell>
        </row>
        <row r="1578">
          <cell r="A1578">
            <v>7312070103</v>
          </cell>
          <cell r="B1578" t="str">
            <v>DEPRECIACION DE EQUIPO MEDICO Y CIE</v>
          </cell>
          <cell r="C1578">
            <v>8579698</v>
          </cell>
          <cell r="D1578">
            <v>3021171</v>
          </cell>
          <cell r="E1578">
            <v>0</v>
          </cell>
          <cell r="F1578">
            <v>11600869</v>
          </cell>
          <cell r="H1578">
            <v>73109501</v>
          </cell>
          <cell r="I1578" t="str">
            <v>Traslado de costos (Cr)</v>
          </cell>
          <cell r="J1578">
            <v>-2322197013</v>
          </cell>
          <cell r="K1578">
            <v>0</v>
          </cell>
          <cell r="L1578">
            <v>631216553</v>
          </cell>
          <cell r="M1578">
            <v>-2953413566</v>
          </cell>
        </row>
        <row r="1579">
          <cell r="A1579">
            <v>7312070104</v>
          </cell>
          <cell r="B1579" t="str">
            <v>DEPRECIACION DE MUEBLES, ENSERES, Y</v>
          </cell>
          <cell r="C1579">
            <v>528466</v>
          </cell>
          <cell r="D1579">
            <v>109237</v>
          </cell>
          <cell r="E1579">
            <v>0</v>
          </cell>
          <cell r="F1579">
            <v>637703</v>
          </cell>
          <cell r="H1579">
            <v>7310950101</v>
          </cell>
          <cell r="I1579" t="str">
            <v>TRASLADO DE COSTOS (CR)</v>
          </cell>
          <cell r="J1579">
            <v>-2322197013</v>
          </cell>
          <cell r="K1579">
            <v>0</v>
          </cell>
          <cell r="L1579">
            <v>631216553</v>
          </cell>
          <cell r="M1579">
            <v>-2953413566</v>
          </cell>
        </row>
        <row r="1580">
          <cell r="A1580">
            <v>7312070105</v>
          </cell>
          <cell r="B1580" t="str">
            <v>DEPRECIACION DE EQ. DE COMUNICACION</v>
          </cell>
          <cell r="C1580">
            <v>2573890</v>
          </cell>
          <cell r="D1580">
            <v>590240</v>
          </cell>
          <cell r="E1580">
            <v>0</v>
          </cell>
          <cell r="F1580">
            <v>3164130</v>
          </cell>
          <cell r="H1580">
            <v>7312</v>
          </cell>
          <cell r="I1580" t="str">
            <v>SERV AMBULATORIOS - SALUD ORAL</v>
          </cell>
          <cell r="J1580">
            <v>0</v>
          </cell>
          <cell r="K1580">
            <v>71210789</v>
          </cell>
          <cell r="L1580">
            <v>71210789</v>
          </cell>
          <cell r="M1580">
            <v>0</v>
          </cell>
        </row>
        <row r="1581">
          <cell r="A1581">
            <v>7312070107</v>
          </cell>
          <cell r="B1581" t="str">
            <v>DEPRECIACION COMEDOR, COCINA, DESPE</v>
          </cell>
          <cell r="C1581">
            <v>11352</v>
          </cell>
          <cell r="D1581">
            <v>1909</v>
          </cell>
          <cell r="E1581">
            <v>0</v>
          </cell>
          <cell r="F1581">
            <v>13261</v>
          </cell>
          <cell r="H1581">
            <v>731201</v>
          </cell>
          <cell r="I1581" t="str">
            <v>Materiales</v>
          </cell>
          <cell r="J1581">
            <v>27851357</v>
          </cell>
          <cell r="K1581">
            <v>0</v>
          </cell>
          <cell r="L1581">
            <v>0</v>
          </cell>
          <cell r="M1581">
            <v>27851357</v>
          </cell>
        </row>
        <row r="1582">
          <cell r="A1582">
            <v>731208</v>
          </cell>
          <cell r="B1582" t="str">
            <v>Impuestos</v>
          </cell>
          <cell r="C1582">
            <v>1469074</v>
          </cell>
          <cell r="D1582">
            <v>239065</v>
          </cell>
          <cell r="E1582">
            <v>0</v>
          </cell>
          <cell r="F1582">
            <v>1708139</v>
          </cell>
          <cell r="H1582">
            <v>73120101</v>
          </cell>
          <cell r="I1582" t="str">
            <v>Materiales</v>
          </cell>
          <cell r="J1582">
            <v>27851357</v>
          </cell>
          <cell r="K1582">
            <v>0</v>
          </cell>
          <cell r="L1582">
            <v>0</v>
          </cell>
          <cell r="M1582">
            <v>27851357</v>
          </cell>
        </row>
        <row r="1583">
          <cell r="A1583">
            <v>73120801</v>
          </cell>
          <cell r="B1583" t="str">
            <v>Impuestos</v>
          </cell>
          <cell r="C1583">
            <v>1469074</v>
          </cell>
          <cell r="D1583">
            <v>239065</v>
          </cell>
          <cell r="E1583">
            <v>0</v>
          </cell>
          <cell r="F1583">
            <v>1708139</v>
          </cell>
          <cell r="H1583">
            <v>7312010101</v>
          </cell>
          <cell r="I1583" t="str">
            <v>MATERIALES</v>
          </cell>
          <cell r="J1583">
            <v>27450536</v>
          </cell>
          <cell r="K1583">
            <v>0</v>
          </cell>
          <cell r="L1583">
            <v>0</v>
          </cell>
          <cell r="M1583">
            <v>27450536</v>
          </cell>
        </row>
        <row r="1584">
          <cell r="A1584">
            <v>7312080101</v>
          </cell>
          <cell r="B1584" t="str">
            <v>IMPUESTO PREDIAL UNIFICADO</v>
          </cell>
          <cell r="C1584">
            <v>222779</v>
          </cell>
          <cell r="D1584">
            <v>0</v>
          </cell>
          <cell r="E1584">
            <v>0</v>
          </cell>
          <cell r="F1584">
            <v>222779</v>
          </cell>
          <cell r="H1584">
            <v>7312010102</v>
          </cell>
          <cell r="I1584" t="str">
            <v>MEDICAMENTOS</v>
          </cell>
          <cell r="J1584">
            <v>400821</v>
          </cell>
          <cell r="K1584">
            <v>0</v>
          </cell>
          <cell r="L1584">
            <v>0</v>
          </cell>
          <cell r="M1584">
            <v>400821</v>
          </cell>
        </row>
        <row r="1585">
          <cell r="A1585">
            <v>7312080102</v>
          </cell>
          <cell r="B1585" t="str">
            <v>CONTRALORIA GENERAL MEDELLIN</v>
          </cell>
          <cell r="C1585">
            <v>21314</v>
          </cell>
          <cell r="D1585">
            <v>2224</v>
          </cell>
          <cell r="E1585">
            <v>0</v>
          </cell>
          <cell r="F1585">
            <v>23538</v>
          </cell>
          <cell r="H1585">
            <v>731202</v>
          </cell>
          <cell r="I1585" t="str">
            <v>Generales</v>
          </cell>
          <cell r="J1585">
            <v>309974074</v>
          </cell>
          <cell r="K1585">
            <v>41117123</v>
          </cell>
          <cell r="L1585">
            <v>264180</v>
          </cell>
          <cell r="M1585">
            <v>350827017</v>
          </cell>
        </row>
        <row r="1586">
          <cell r="A1586">
            <v>7312080105</v>
          </cell>
          <cell r="B1586" t="str">
            <v>GRAVAMEN 4 X 1000</v>
          </cell>
          <cell r="C1586">
            <v>1224981</v>
          </cell>
          <cell r="D1586">
            <v>236841</v>
          </cell>
          <cell r="E1586">
            <v>0</v>
          </cell>
          <cell r="F1586">
            <v>1461822</v>
          </cell>
          <cell r="H1586">
            <v>73120201</v>
          </cell>
          <cell r="I1586" t="str">
            <v>Generales</v>
          </cell>
          <cell r="J1586">
            <v>309974074</v>
          </cell>
          <cell r="K1586">
            <v>41117123</v>
          </cell>
          <cell r="L1586">
            <v>264180</v>
          </cell>
          <cell r="M1586">
            <v>350827017</v>
          </cell>
        </row>
        <row r="1587">
          <cell r="A1587">
            <v>731209</v>
          </cell>
          <cell r="B1587" t="str">
            <v>Prestaciones sociales</v>
          </cell>
          <cell r="C1587">
            <v>43161259</v>
          </cell>
          <cell r="D1587">
            <v>235089032</v>
          </cell>
          <cell r="E1587">
            <v>0</v>
          </cell>
          <cell r="F1587">
            <v>278250291</v>
          </cell>
          <cell r="H1587">
            <v>7312020101</v>
          </cell>
          <cell r="I1587" t="str">
            <v>LOZA Y CRISTALERIA</v>
          </cell>
          <cell r="J1587">
            <v>136800</v>
          </cell>
          <cell r="K1587">
            <v>0</v>
          </cell>
          <cell r="L1587">
            <v>0</v>
          </cell>
          <cell r="M1587">
            <v>136800</v>
          </cell>
        </row>
        <row r="1588">
          <cell r="A1588">
            <v>73120901</v>
          </cell>
          <cell r="B1588" t="str">
            <v>Prestaciones sociales</v>
          </cell>
          <cell r="C1588">
            <v>43161259</v>
          </cell>
          <cell r="D1588">
            <v>235089032</v>
          </cell>
          <cell r="E1588">
            <v>0</v>
          </cell>
          <cell r="F1588">
            <v>278250291</v>
          </cell>
          <cell r="H1588">
            <v>7312020102</v>
          </cell>
          <cell r="I1588" t="str">
            <v>HONORARIOS</v>
          </cell>
          <cell r="J1588">
            <v>0</v>
          </cell>
          <cell r="K1588">
            <v>267036</v>
          </cell>
          <cell r="L1588">
            <v>0</v>
          </cell>
          <cell r="M1588">
            <v>267036</v>
          </cell>
        </row>
        <row r="1589">
          <cell r="A1589">
            <v>7312090103</v>
          </cell>
          <cell r="B1589" t="str">
            <v>PRIMA DE VACACIONES</v>
          </cell>
          <cell r="C1589">
            <v>4845160</v>
          </cell>
          <cell r="D1589">
            <v>374905</v>
          </cell>
          <cell r="E1589">
            <v>0</v>
          </cell>
          <cell r="F1589">
            <v>5220065</v>
          </cell>
          <cell r="H1589">
            <v>7312020106</v>
          </cell>
          <cell r="I1589" t="str">
            <v>SERVICIOS MEDICO Y DE LABORATORIO</v>
          </cell>
          <cell r="J1589">
            <v>5137000</v>
          </cell>
          <cell r="K1589">
            <v>378500</v>
          </cell>
          <cell r="L1589">
            <v>0</v>
          </cell>
          <cell r="M1589">
            <v>5515500</v>
          </cell>
        </row>
        <row r="1590">
          <cell r="A1590">
            <v>7312090104</v>
          </cell>
          <cell r="B1590" t="str">
            <v>PRIMA DE NAVIDAD</v>
          </cell>
          <cell r="C1590">
            <v>8813152</v>
          </cell>
          <cell r="D1590">
            <v>781660</v>
          </cell>
          <cell r="E1590">
            <v>0</v>
          </cell>
          <cell r="F1590">
            <v>9594812</v>
          </cell>
          <cell r="H1590">
            <v>7312020107</v>
          </cell>
          <cell r="I1590" t="str">
            <v>SERVICIOS DE VIGILANCIA Y SEGURIDAD</v>
          </cell>
          <cell r="J1590">
            <v>5911041</v>
          </cell>
          <cell r="K1590">
            <v>1183680</v>
          </cell>
          <cell r="L1590">
            <v>0</v>
          </cell>
          <cell r="M1590">
            <v>7094721</v>
          </cell>
        </row>
        <row r="1591">
          <cell r="A1591">
            <v>7312090105</v>
          </cell>
          <cell r="B1591" t="str">
            <v>VACACIONES</v>
          </cell>
          <cell r="C1591">
            <v>6386964</v>
          </cell>
          <cell r="D1591">
            <v>575871</v>
          </cell>
          <cell r="E1591">
            <v>0</v>
          </cell>
          <cell r="F1591">
            <v>6962835</v>
          </cell>
          <cell r="H1591">
            <v>7312020108</v>
          </cell>
          <cell r="I1591" t="str">
            <v>PAPELERIA Y UTILES</v>
          </cell>
          <cell r="J1591">
            <v>4392063</v>
          </cell>
          <cell r="K1591">
            <v>1027327</v>
          </cell>
          <cell r="L1591">
            <v>0</v>
          </cell>
          <cell r="M1591">
            <v>5419390</v>
          </cell>
        </row>
        <row r="1592">
          <cell r="A1592">
            <v>7312090106</v>
          </cell>
          <cell r="B1592" t="str">
            <v>BONIFICACION POR RECREACION</v>
          </cell>
          <cell r="C1592">
            <v>608683</v>
          </cell>
          <cell r="D1592">
            <v>47169</v>
          </cell>
          <cell r="E1592">
            <v>0</v>
          </cell>
          <cell r="F1592">
            <v>655852</v>
          </cell>
          <cell r="H1592">
            <v>7312020109</v>
          </cell>
          <cell r="I1592" t="str">
            <v>ROPERIA Y MENAJE</v>
          </cell>
          <cell r="J1592">
            <v>47150</v>
          </cell>
          <cell r="K1592">
            <v>0</v>
          </cell>
          <cell r="L1592">
            <v>0</v>
          </cell>
          <cell r="M1592">
            <v>47150</v>
          </cell>
        </row>
        <row r="1593">
          <cell r="A1593">
            <v>7312090108</v>
          </cell>
          <cell r="B1593" t="str">
            <v>CESANTIAS LEY 50</v>
          </cell>
          <cell r="C1593">
            <v>1703398</v>
          </cell>
          <cell r="D1593">
            <v>265343</v>
          </cell>
          <cell r="E1593">
            <v>0</v>
          </cell>
          <cell r="F1593">
            <v>1968741</v>
          </cell>
          <cell r="H1593">
            <v>7312020112</v>
          </cell>
          <cell r="I1593" t="str">
            <v>MANTENIMIENTO DE MAQUINARIA Y EQUIP</v>
          </cell>
          <cell r="J1593">
            <v>4137359</v>
          </cell>
          <cell r="K1593">
            <v>3098555</v>
          </cell>
          <cell r="L1593">
            <v>264180</v>
          </cell>
          <cell r="M1593">
            <v>6971734</v>
          </cell>
        </row>
        <row r="1594">
          <cell r="A1594">
            <v>7312090109</v>
          </cell>
          <cell r="B1594" t="str">
            <v>CESANTIAS RETROACTIVIDAD</v>
          </cell>
          <cell r="C1594">
            <v>14857690</v>
          </cell>
          <cell r="D1594">
            <v>228825582</v>
          </cell>
          <cell r="E1594">
            <v>0</v>
          </cell>
          <cell r="F1594">
            <v>243683272</v>
          </cell>
          <cell r="H1594">
            <v>7312020114</v>
          </cell>
          <cell r="I1594" t="str">
            <v>MANTENIMIENTO DE EDIFICIOS</v>
          </cell>
          <cell r="J1594">
            <v>14223</v>
          </cell>
          <cell r="K1594">
            <v>1293</v>
          </cell>
          <cell r="L1594">
            <v>0</v>
          </cell>
          <cell r="M1594">
            <v>15516</v>
          </cell>
        </row>
        <row r="1595">
          <cell r="A1595">
            <v>7312090110</v>
          </cell>
          <cell r="B1595" t="str">
            <v>INTERESES SOBRE LAS CESANTIAS</v>
          </cell>
          <cell r="C1595">
            <v>130541</v>
          </cell>
          <cell r="D1595">
            <v>40592</v>
          </cell>
          <cell r="E1595">
            <v>0</v>
          </cell>
          <cell r="F1595">
            <v>171133</v>
          </cell>
          <cell r="H1595">
            <v>7312020116</v>
          </cell>
          <cell r="I1595" t="str">
            <v>MANTENIMIENTO DE SOFTWARE</v>
          </cell>
          <cell r="J1595">
            <v>12018905</v>
          </cell>
          <cell r="K1595">
            <v>2608448</v>
          </cell>
          <cell r="L1595">
            <v>0</v>
          </cell>
          <cell r="M1595">
            <v>14627353</v>
          </cell>
        </row>
        <row r="1596">
          <cell r="A1596">
            <v>7312090117</v>
          </cell>
          <cell r="B1596" t="str">
            <v>PRIMA DE JUNIO</v>
          </cell>
          <cell r="C1596">
            <v>4037630</v>
          </cell>
          <cell r="D1596">
            <v>365345</v>
          </cell>
          <cell r="E1596">
            <v>0</v>
          </cell>
          <cell r="F1596">
            <v>4402975</v>
          </cell>
          <cell r="H1596">
            <v>7312020117</v>
          </cell>
          <cell r="I1596" t="str">
            <v>ACUEDUCTO Y ALCANTARILLADO</v>
          </cell>
          <cell r="J1596">
            <v>1281940</v>
          </cell>
          <cell r="K1596">
            <v>40008</v>
          </cell>
          <cell r="L1596">
            <v>0</v>
          </cell>
          <cell r="M1596">
            <v>1321948</v>
          </cell>
        </row>
        <row r="1597">
          <cell r="A1597">
            <v>7312090119</v>
          </cell>
          <cell r="B1597" t="str">
            <v>PRIMA DE ANTIGUEDAD</v>
          </cell>
          <cell r="C1597">
            <v>1452035</v>
          </cell>
          <cell r="D1597">
            <v>3558191</v>
          </cell>
          <cell r="E1597">
            <v>0</v>
          </cell>
          <cell r="F1597">
            <v>5010226</v>
          </cell>
          <cell r="H1597">
            <v>7312020118</v>
          </cell>
          <cell r="I1597" t="str">
            <v>ENERGIA</v>
          </cell>
          <cell r="J1597">
            <v>5835731</v>
          </cell>
          <cell r="K1597">
            <v>542064</v>
          </cell>
          <cell r="L1597">
            <v>0</v>
          </cell>
          <cell r="M1597">
            <v>6377795</v>
          </cell>
        </row>
        <row r="1598">
          <cell r="A1598">
            <v>7312090123</v>
          </cell>
          <cell r="B1598" t="str">
            <v>BONIFICACIÓN POR SERVICIOS PRESTADO</v>
          </cell>
          <cell r="C1598">
            <v>409691</v>
          </cell>
          <cell r="D1598">
            <v>247396</v>
          </cell>
          <cell r="E1598">
            <v>0</v>
          </cell>
          <cell r="F1598">
            <v>657087</v>
          </cell>
          <cell r="H1598">
            <v>7312020120</v>
          </cell>
          <cell r="I1598" t="str">
            <v>TELEFONOS</v>
          </cell>
          <cell r="J1598">
            <v>1347870</v>
          </cell>
          <cell r="K1598">
            <v>77289</v>
          </cell>
          <cell r="L1598">
            <v>0</v>
          </cell>
          <cell r="M1598">
            <v>1425159</v>
          </cell>
        </row>
        <row r="1599">
          <cell r="A1599">
            <v>7312090124</v>
          </cell>
          <cell r="B1599" t="str">
            <v>BONIFICACION POR PENSION</v>
          </cell>
          <cell r="C1599">
            <v>-83685</v>
          </cell>
          <cell r="D1599">
            <v>6978</v>
          </cell>
          <cell r="E1599">
            <v>0</v>
          </cell>
          <cell r="F1599">
            <v>-76707</v>
          </cell>
          <cell r="H1599">
            <v>7312020121</v>
          </cell>
          <cell r="I1599" t="str">
            <v>ARRENDAMIENTOS</v>
          </cell>
          <cell r="J1599">
            <v>3023</v>
          </cell>
          <cell r="K1599">
            <v>0</v>
          </cell>
          <cell r="L1599">
            <v>0</v>
          </cell>
          <cell r="M1599">
            <v>3023</v>
          </cell>
        </row>
        <row r="1600">
          <cell r="A1600">
            <v>731210</v>
          </cell>
          <cell r="B1600" t="str">
            <v>Gastos de personal diversos</v>
          </cell>
          <cell r="C1600">
            <v>471498</v>
          </cell>
          <cell r="D1600">
            <v>68301</v>
          </cell>
          <cell r="E1600">
            <v>0</v>
          </cell>
          <cell r="F1600">
            <v>539799</v>
          </cell>
          <cell r="H1600">
            <v>7312020127</v>
          </cell>
          <cell r="I1600" t="str">
            <v>SEGURO MULTIRIESGO</v>
          </cell>
          <cell r="J1600">
            <v>560475</v>
          </cell>
          <cell r="K1600">
            <v>73654</v>
          </cell>
          <cell r="L1600">
            <v>0</v>
          </cell>
          <cell r="M1600">
            <v>634129</v>
          </cell>
        </row>
        <row r="1601">
          <cell r="A1601">
            <v>73121001</v>
          </cell>
          <cell r="B1601" t="str">
            <v>Gastos de personal diversos</v>
          </cell>
          <cell r="C1601">
            <v>471498</v>
          </cell>
          <cell r="D1601">
            <v>68301</v>
          </cell>
          <cell r="E1601">
            <v>0</v>
          </cell>
          <cell r="F1601">
            <v>539799</v>
          </cell>
          <cell r="H1601">
            <v>7312020128</v>
          </cell>
          <cell r="I1601" t="str">
            <v>RESTAURANTE Y CAFETERIA</v>
          </cell>
          <cell r="J1601">
            <v>125117</v>
          </cell>
          <cell r="K1601">
            <v>0</v>
          </cell>
          <cell r="L1601">
            <v>0</v>
          </cell>
          <cell r="M1601">
            <v>125117</v>
          </cell>
        </row>
        <row r="1602">
          <cell r="A1602">
            <v>7312100122</v>
          </cell>
          <cell r="B1602" t="str">
            <v>SUBSIDIO DE ALIMENTACIÓN</v>
          </cell>
          <cell r="C1602">
            <v>471498</v>
          </cell>
          <cell r="D1602">
            <v>68301</v>
          </cell>
          <cell r="E1602">
            <v>0</v>
          </cell>
          <cell r="F1602">
            <v>539799</v>
          </cell>
          <cell r="H1602">
            <v>7312020129</v>
          </cell>
          <cell r="I1602" t="str">
            <v>MATERIAL DE ASEO</v>
          </cell>
          <cell r="J1602">
            <v>1550255</v>
          </cell>
          <cell r="K1602">
            <v>0</v>
          </cell>
          <cell r="L1602">
            <v>0</v>
          </cell>
          <cell r="M1602">
            <v>1550255</v>
          </cell>
        </row>
        <row r="1603">
          <cell r="A1603">
            <v>731295</v>
          </cell>
          <cell r="B1603" t="str">
            <v>Traslado de costos (Cr)</v>
          </cell>
          <cell r="C1603">
            <v>-404955022</v>
          </cell>
          <cell r="D1603">
            <v>0</v>
          </cell>
          <cell r="E1603">
            <v>274034238</v>
          </cell>
          <cell r="F1603">
            <v>-678989260</v>
          </cell>
          <cell r="H1603">
            <v>7312020142</v>
          </cell>
          <cell r="I1603" t="str">
            <v>HONORARIOS PRESTACION DE SERVICIOS</v>
          </cell>
          <cell r="J1603">
            <v>220638542</v>
          </cell>
          <cell r="K1603">
            <v>24919269</v>
          </cell>
          <cell r="L1603">
            <v>0</v>
          </cell>
          <cell r="M1603">
            <v>245557811</v>
          </cell>
        </row>
        <row r="1604">
          <cell r="A1604">
            <v>73129501</v>
          </cell>
          <cell r="B1604" t="str">
            <v>Traslado de costos (Cr)</v>
          </cell>
          <cell r="C1604">
            <v>-404955022</v>
          </cell>
          <cell r="D1604">
            <v>0</v>
          </cell>
          <cell r="E1604">
            <v>274034238</v>
          </cell>
          <cell r="F1604">
            <v>-678989260</v>
          </cell>
          <cell r="H1604">
            <v>7312020143</v>
          </cell>
          <cell r="I1604" t="str">
            <v>HONORARIOS PRESTACION DE SERVICIOS</v>
          </cell>
          <cell r="J1604">
            <v>46836580</v>
          </cell>
          <cell r="K1604">
            <v>6900000</v>
          </cell>
          <cell r="L1604">
            <v>0</v>
          </cell>
          <cell r="M1604">
            <v>53736580</v>
          </cell>
        </row>
        <row r="1605">
          <cell r="A1605">
            <v>7312950101</v>
          </cell>
          <cell r="B1605" t="str">
            <v>TRASLADO DE COSTOS (CR)</v>
          </cell>
          <cell r="C1605">
            <v>-404955022</v>
          </cell>
          <cell r="D1605">
            <v>0</v>
          </cell>
          <cell r="E1605">
            <v>274034238</v>
          </cell>
          <cell r="F1605">
            <v>-678989260</v>
          </cell>
          <cell r="H1605">
            <v>731203</v>
          </cell>
          <cell r="I1605" t="str">
            <v>Sueldos y salarios</v>
          </cell>
          <cell r="J1605">
            <v>88925832</v>
          </cell>
          <cell r="K1605">
            <v>5119894</v>
          </cell>
          <cell r="L1605">
            <v>0</v>
          </cell>
          <cell r="M1605">
            <v>94045726</v>
          </cell>
        </row>
        <row r="1606">
          <cell r="A1606">
            <v>7320</v>
          </cell>
          <cell r="B1606" t="str">
            <v>HOSPITALIZACIÓN - ESTANCIA GENERAL</v>
          </cell>
          <cell r="C1606">
            <v>0</v>
          </cell>
          <cell r="D1606">
            <v>4445730426</v>
          </cell>
          <cell r="E1606">
            <v>4445730426</v>
          </cell>
          <cell r="F1606">
            <v>0</v>
          </cell>
          <cell r="H1606">
            <v>73120301</v>
          </cell>
          <cell r="I1606" t="str">
            <v>Sueldos y salarios</v>
          </cell>
          <cell r="J1606">
            <v>88925832</v>
          </cell>
          <cell r="K1606">
            <v>5119894</v>
          </cell>
          <cell r="L1606">
            <v>0</v>
          </cell>
          <cell r="M1606">
            <v>94045726</v>
          </cell>
        </row>
        <row r="1607">
          <cell r="A1607">
            <v>732002</v>
          </cell>
          <cell r="B1607" t="str">
            <v>Generales</v>
          </cell>
          <cell r="C1607">
            <v>9507407314</v>
          </cell>
          <cell r="D1607">
            <v>2986502428</v>
          </cell>
          <cell r="E1607">
            <v>85294224</v>
          </cell>
          <cell r="F1607">
            <v>12408615518</v>
          </cell>
          <cell r="H1607">
            <v>7312030101</v>
          </cell>
          <cell r="I1607" t="str">
            <v>SUELDOS DE PERSONAL</v>
          </cell>
          <cell r="J1607">
            <v>88925832</v>
          </cell>
          <cell r="K1607">
            <v>5119894</v>
          </cell>
          <cell r="L1607">
            <v>0</v>
          </cell>
          <cell r="M1607">
            <v>94045726</v>
          </cell>
        </row>
        <row r="1608">
          <cell r="A1608">
            <v>73200201</v>
          </cell>
          <cell r="B1608" t="str">
            <v>Generales</v>
          </cell>
          <cell r="C1608">
            <v>9507407314</v>
          </cell>
          <cell r="D1608">
            <v>2986502428</v>
          </cell>
          <cell r="E1608">
            <v>85294224</v>
          </cell>
          <cell r="F1608">
            <v>12408615518</v>
          </cell>
          <cell r="H1608">
            <v>731205</v>
          </cell>
          <cell r="I1608" t="str">
            <v>Contribuciones efectivas</v>
          </cell>
          <cell r="J1608">
            <v>20051392</v>
          </cell>
          <cell r="K1608">
            <v>2163792</v>
          </cell>
          <cell r="L1608">
            <v>87145</v>
          </cell>
          <cell r="M1608">
            <v>22128039</v>
          </cell>
        </row>
        <row r="1609">
          <cell r="A1609">
            <v>7320020102</v>
          </cell>
          <cell r="B1609" t="str">
            <v>HONORARIOS</v>
          </cell>
          <cell r="C1609">
            <v>23159289</v>
          </cell>
          <cell r="D1609">
            <v>3371579</v>
          </cell>
          <cell r="E1609">
            <v>0</v>
          </cell>
          <cell r="F1609">
            <v>26530868</v>
          </cell>
          <cell r="H1609">
            <v>73120501</v>
          </cell>
          <cell r="I1609" t="str">
            <v>Contribuciones efectivas</v>
          </cell>
          <cell r="J1609">
            <v>20051392</v>
          </cell>
          <cell r="K1609">
            <v>2163792</v>
          </cell>
          <cell r="L1609">
            <v>87145</v>
          </cell>
          <cell r="M1609">
            <v>22128039</v>
          </cell>
        </row>
        <row r="1610">
          <cell r="A1610">
            <v>7320020103</v>
          </cell>
          <cell r="B1610" t="str">
            <v>PRESTACION DE SERVICIOS</v>
          </cell>
          <cell r="C1610">
            <v>255311682</v>
          </cell>
          <cell r="D1610">
            <v>10496208</v>
          </cell>
          <cell r="E1610">
            <v>0</v>
          </cell>
          <cell r="F1610">
            <v>265807890</v>
          </cell>
          <cell r="H1610">
            <v>7312050101</v>
          </cell>
          <cell r="I1610" t="str">
            <v>APORTES A CAJAS DE COMPENSACION FAM</v>
          </cell>
          <cell r="J1610">
            <v>3280425</v>
          </cell>
          <cell r="K1610">
            <v>575600</v>
          </cell>
          <cell r="L1610">
            <v>0</v>
          </cell>
          <cell r="M1610">
            <v>3856025</v>
          </cell>
        </row>
        <row r="1611">
          <cell r="A1611">
            <v>7320020104</v>
          </cell>
          <cell r="B1611" t="str">
            <v>NUCLEOS DE ADSCRIPCION</v>
          </cell>
          <cell r="C1611">
            <v>2766308339</v>
          </cell>
          <cell r="D1611">
            <v>2214299451</v>
          </cell>
          <cell r="E1611">
            <v>76367828</v>
          </cell>
          <cell r="F1611">
            <v>4904239962</v>
          </cell>
          <cell r="H1611">
            <v>7312050102</v>
          </cell>
          <cell r="I1611" t="str">
            <v>APORTES A SEGURIDAD SOCIAL EN SALUD</v>
          </cell>
          <cell r="J1611">
            <v>6777921</v>
          </cell>
          <cell r="K1611">
            <v>642496</v>
          </cell>
          <cell r="L1611">
            <v>18</v>
          </cell>
          <cell r="M1611">
            <v>7420399</v>
          </cell>
        </row>
        <row r="1612">
          <cell r="A1612">
            <v>7320020107</v>
          </cell>
          <cell r="B1612" t="str">
            <v>SERVICIOS DE VIGILANCIA Y SEGURIDAD</v>
          </cell>
          <cell r="C1612">
            <v>219776044</v>
          </cell>
          <cell r="D1612">
            <v>94209821</v>
          </cell>
          <cell r="E1612">
            <v>0</v>
          </cell>
          <cell r="F1612">
            <v>313985865</v>
          </cell>
          <cell r="H1612">
            <v>7312050103</v>
          </cell>
          <cell r="I1612" t="str">
            <v>APORTES A SEGURIDAD SOCIAL EN PENSI</v>
          </cell>
          <cell r="J1612">
            <v>9568021</v>
          </cell>
          <cell r="K1612">
            <v>906896</v>
          </cell>
          <cell r="L1612">
            <v>87127</v>
          </cell>
          <cell r="M1612">
            <v>10387790</v>
          </cell>
        </row>
        <row r="1613">
          <cell r="A1613">
            <v>7320020108</v>
          </cell>
          <cell r="B1613" t="str">
            <v>PAPELERIA Y UTILES</v>
          </cell>
          <cell r="C1613">
            <v>56281208</v>
          </cell>
          <cell r="D1613">
            <v>5415184</v>
          </cell>
          <cell r="E1613">
            <v>0</v>
          </cell>
          <cell r="F1613">
            <v>61696392</v>
          </cell>
          <cell r="H1613">
            <v>7312050106</v>
          </cell>
          <cell r="I1613" t="str">
            <v>APORTES A RIESGOS PROFESIONALES ATE</v>
          </cell>
          <cell r="J1613">
            <v>425025</v>
          </cell>
          <cell r="K1613">
            <v>38800</v>
          </cell>
          <cell r="L1613">
            <v>0</v>
          </cell>
          <cell r="M1613">
            <v>463825</v>
          </cell>
        </row>
        <row r="1614">
          <cell r="A1614">
            <v>7320020112</v>
          </cell>
          <cell r="B1614" t="str">
            <v>MANTENIMIENTO DE MAQUINARIA Y EQUIP</v>
          </cell>
          <cell r="C1614">
            <v>153765410</v>
          </cell>
          <cell r="D1614">
            <v>31339859</v>
          </cell>
          <cell r="E1614">
            <v>791004</v>
          </cell>
          <cell r="F1614">
            <v>184314265</v>
          </cell>
          <cell r="H1614">
            <v>731206</v>
          </cell>
          <cell r="I1614" t="str">
            <v>Aportes sobre la nómina</v>
          </cell>
          <cell r="J1614">
            <v>4101250</v>
          </cell>
          <cell r="K1614">
            <v>719500</v>
          </cell>
          <cell r="L1614">
            <v>0</v>
          </cell>
          <cell r="M1614">
            <v>4820750</v>
          </cell>
        </row>
        <row r="1615">
          <cell r="A1615">
            <v>7320020114</v>
          </cell>
          <cell r="B1615" t="str">
            <v>MANTENIMIENTO DE EDIFICIOS</v>
          </cell>
          <cell r="C1615">
            <v>1953255</v>
          </cell>
          <cell r="D1615">
            <v>0</v>
          </cell>
          <cell r="E1615">
            <v>0</v>
          </cell>
          <cell r="F1615">
            <v>1953255</v>
          </cell>
          <cell r="H1615">
            <v>73120601</v>
          </cell>
          <cell r="I1615" t="str">
            <v>Aportes sobre la nómina</v>
          </cell>
          <cell r="J1615">
            <v>4101250</v>
          </cell>
          <cell r="K1615">
            <v>719500</v>
          </cell>
          <cell r="L1615">
            <v>0</v>
          </cell>
          <cell r="M1615">
            <v>4820750</v>
          </cell>
        </row>
        <row r="1616">
          <cell r="A1616">
            <v>7320020116</v>
          </cell>
          <cell r="B1616" t="str">
            <v>MANTENIMIENTO DE SOFTWARE</v>
          </cell>
          <cell r="C1616">
            <v>345858180</v>
          </cell>
          <cell r="D1616">
            <v>85414299</v>
          </cell>
          <cell r="E1616">
            <v>0</v>
          </cell>
          <cell r="F1616">
            <v>431272479</v>
          </cell>
          <cell r="H1616">
            <v>7312060101</v>
          </cell>
          <cell r="I1616" t="str">
            <v>APORTES AL I.C.B.F.</v>
          </cell>
          <cell r="J1616">
            <v>2460500</v>
          </cell>
          <cell r="K1616">
            <v>431700</v>
          </cell>
          <cell r="L1616">
            <v>0</v>
          </cell>
          <cell r="M1616">
            <v>2892200</v>
          </cell>
        </row>
        <row r="1617">
          <cell r="A1617">
            <v>7320020117</v>
          </cell>
          <cell r="B1617" t="str">
            <v>ACUEDUCTO Y ALCANTARILLADO</v>
          </cell>
          <cell r="C1617">
            <v>45425830</v>
          </cell>
          <cell r="D1617">
            <v>4456125</v>
          </cell>
          <cell r="E1617">
            <v>0</v>
          </cell>
          <cell r="F1617">
            <v>49881955</v>
          </cell>
          <cell r="H1617">
            <v>7312060102</v>
          </cell>
          <cell r="I1617" t="str">
            <v>APORTES AL SENA</v>
          </cell>
          <cell r="J1617">
            <v>1640750</v>
          </cell>
          <cell r="K1617">
            <v>287800</v>
          </cell>
          <cell r="L1617">
            <v>0</v>
          </cell>
          <cell r="M1617">
            <v>1928550</v>
          </cell>
        </row>
        <row r="1618">
          <cell r="A1618">
            <v>7320020118</v>
          </cell>
          <cell r="B1618" t="str">
            <v>ENERGIA</v>
          </cell>
          <cell r="C1618">
            <v>228313838</v>
          </cell>
          <cell r="D1618">
            <v>22057646</v>
          </cell>
          <cell r="E1618">
            <v>0</v>
          </cell>
          <cell r="F1618">
            <v>250371484</v>
          </cell>
          <cell r="H1618">
            <v>731207</v>
          </cell>
          <cell r="I1618" t="str">
            <v>Depreciación y amortización</v>
          </cell>
          <cell r="J1618">
            <v>11548764</v>
          </cell>
          <cell r="K1618">
            <v>1229248</v>
          </cell>
          <cell r="L1618">
            <v>0</v>
          </cell>
          <cell r="M1618">
            <v>12778012</v>
          </cell>
        </row>
        <row r="1619">
          <cell r="A1619">
            <v>7320020120</v>
          </cell>
          <cell r="B1619" t="str">
            <v>TELEFONOS</v>
          </cell>
          <cell r="C1619">
            <v>10748512</v>
          </cell>
          <cell r="D1619">
            <v>892927</v>
          </cell>
          <cell r="E1619">
            <v>0</v>
          </cell>
          <cell r="F1619">
            <v>11641439</v>
          </cell>
          <cell r="H1619">
            <v>73120701</v>
          </cell>
          <cell r="I1619" t="str">
            <v>Depreciación y amortización</v>
          </cell>
          <cell r="J1619">
            <v>11548764</v>
          </cell>
          <cell r="K1619">
            <v>1229248</v>
          </cell>
          <cell r="L1619">
            <v>0</v>
          </cell>
          <cell r="M1619">
            <v>12778012</v>
          </cell>
        </row>
        <row r="1620">
          <cell r="A1620">
            <v>7320020124</v>
          </cell>
          <cell r="B1620" t="str">
            <v>COMUNICACIONES Y TRANSPORTE</v>
          </cell>
          <cell r="C1620">
            <v>8654000</v>
          </cell>
          <cell r="D1620">
            <v>2550000</v>
          </cell>
          <cell r="E1620">
            <v>1700000</v>
          </cell>
          <cell r="F1620">
            <v>9504000</v>
          </cell>
          <cell r="H1620">
            <v>7312070101</v>
          </cell>
          <cell r="I1620" t="str">
            <v>DEPRECIACION DE EDIFICIOS</v>
          </cell>
          <cell r="J1620">
            <v>1259261</v>
          </cell>
          <cell r="K1620">
            <v>175805</v>
          </cell>
          <cell r="L1620">
            <v>0</v>
          </cell>
          <cell r="M1620">
            <v>1435066</v>
          </cell>
        </row>
        <row r="1621">
          <cell r="A1621">
            <v>7320020127</v>
          </cell>
          <cell r="B1621" t="str">
            <v>SEGURO MULTIRIESGO</v>
          </cell>
          <cell r="C1621">
            <v>21832939</v>
          </cell>
          <cell r="D1621">
            <v>1575398</v>
          </cell>
          <cell r="E1621">
            <v>0</v>
          </cell>
          <cell r="F1621">
            <v>23408337</v>
          </cell>
          <cell r="H1621">
            <v>7312070102</v>
          </cell>
          <cell r="I1621" t="str">
            <v>DEPRECIACION DE MAQUINARIA Y EQUIPO</v>
          </cell>
          <cell r="J1621">
            <v>344119</v>
          </cell>
          <cell r="K1621">
            <v>31927</v>
          </cell>
          <cell r="L1621">
            <v>0</v>
          </cell>
          <cell r="M1621">
            <v>376046</v>
          </cell>
        </row>
        <row r="1622">
          <cell r="A1622">
            <v>7320020143</v>
          </cell>
          <cell r="B1622" t="str">
            <v>HONORARIOS PRESTACION DE SERVICIOS</v>
          </cell>
          <cell r="C1622">
            <v>4657262973</v>
          </cell>
          <cell r="D1622">
            <v>497190662</v>
          </cell>
          <cell r="E1622">
            <v>6435392</v>
          </cell>
          <cell r="F1622">
            <v>5148018243</v>
          </cell>
          <cell r="H1622">
            <v>7312070103</v>
          </cell>
          <cell r="I1622" t="str">
            <v>DEPRECIACION DE EQUIPO MEDICO Y CIE</v>
          </cell>
          <cell r="J1622">
            <v>7271080</v>
          </cell>
          <cell r="K1622">
            <v>709180</v>
          </cell>
          <cell r="L1622">
            <v>0</v>
          </cell>
          <cell r="M1622">
            <v>7980260</v>
          </cell>
        </row>
        <row r="1623">
          <cell r="A1623">
            <v>7320020144</v>
          </cell>
          <cell r="B1623" t="str">
            <v>HONORARIOS PRESTACION DE SERVICIOS</v>
          </cell>
          <cell r="C1623">
            <v>712755815</v>
          </cell>
          <cell r="D1623">
            <v>13233269</v>
          </cell>
          <cell r="E1623">
            <v>0</v>
          </cell>
          <cell r="F1623">
            <v>725989084</v>
          </cell>
          <cell r="H1623">
            <v>7312070104</v>
          </cell>
          <cell r="I1623" t="str">
            <v>DEPRECIACION DE MUEBLES, ENSERES, Y</v>
          </cell>
          <cell r="J1623">
            <v>593047</v>
          </cell>
          <cell r="K1623">
            <v>52971</v>
          </cell>
          <cell r="L1623">
            <v>0</v>
          </cell>
          <cell r="M1623">
            <v>646018</v>
          </cell>
        </row>
        <row r="1624">
          <cell r="A1624">
            <v>732003</v>
          </cell>
          <cell r="B1624" t="str">
            <v>Sueldos y salarios</v>
          </cell>
          <cell r="C1624">
            <v>7169784062</v>
          </cell>
          <cell r="D1624">
            <v>663549435</v>
          </cell>
          <cell r="E1624">
            <v>331425</v>
          </cell>
          <cell r="F1624">
            <v>7833002072</v>
          </cell>
          <cell r="H1624">
            <v>7312070105</v>
          </cell>
          <cell r="I1624" t="str">
            <v>DEPRECIACION DE EQ. DE COMUNICACION</v>
          </cell>
          <cell r="J1624">
            <v>2064285</v>
          </cell>
          <cell r="K1624">
            <v>257458</v>
          </cell>
          <cell r="L1624">
            <v>0</v>
          </cell>
          <cell r="M1624">
            <v>2321743</v>
          </cell>
        </row>
        <row r="1625">
          <cell r="A1625">
            <v>73200301</v>
          </cell>
          <cell r="B1625" t="str">
            <v>Sueldos y salarios</v>
          </cell>
          <cell r="C1625">
            <v>7169784062</v>
          </cell>
          <cell r="D1625">
            <v>663549435</v>
          </cell>
          <cell r="E1625">
            <v>331425</v>
          </cell>
          <cell r="F1625">
            <v>7833002072</v>
          </cell>
          <cell r="H1625">
            <v>7312070107</v>
          </cell>
          <cell r="I1625" t="str">
            <v>DEPRECIACION COMEDOR, COCINA, DESPE</v>
          </cell>
          <cell r="J1625">
            <v>16972</v>
          </cell>
          <cell r="K1625">
            <v>1907</v>
          </cell>
          <cell r="L1625">
            <v>0</v>
          </cell>
          <cell r="M1625">
            <v>18879</v>
          </cell>
        </row>
        <row r="1626">
          <cell r="A1626">
            <v>7320030101</v>
          </cell>
          <cell r="B1626" t="str">
            <v>SUELDOS DE PERSONAL</v>
          </cell>
          <cell r="C1626">
            <v>5655555902</v>
          </cell>
          <cell r="D1626">
            <v>519550540</v>
          </cell>
          <cell r="E1626">
            <v>331425</v>
          </cell>
          <cell r="F1626">
            <v>6174775017</v>
          </cell>
          <cell r="H1626">
            <v>731208</v>
          </cell>
          <cell r="I1626" t="str">
            <v>Impuestos</v>
          </cell>
          <cell r="J1626">
            <v>1369206</v>
          </cell>
          <cell r="K1626">
            <v>282711</v>
          </cell>
          <cell r="L1626">
            <v>0</v>
          </cell>
          <cell r="M1626">
            <v>1651917</v>
          </cell>
        </row>
        <row r="1627">
          <cell r="A1627">
            <v>7320030102</v>
          </cell>
          <cell r="B1627" t="str">
            <v>HORAS EXTRAS Y FESTIVOS</v>
          </cell>
          <cell r="C1627">
            <v>1498570392</v>
          </cell>
          <cell r="D1627">
            <v>141303177</v>
          </cell>
          <cell r="E1627">
            <v>0</v>
          </cell>
          <cell r="F1627">
            <v>1639873569</v>
          </cell>
          <cell r="H1627">
            <v>73120801</v>
          </cell>
          <cell r="I1627" t="str">
            <v>Impuestos</v>
          </cell>
          <cell r="J1627">
            <v>1369206</v>
          </cell>
          <cell r="K1627">
            <v>282711</v>
          </cell>
          <cell r="L1627">
            <v>0</v>
          </cell>
          <cell r="M1627">
            <v>1651917</v>
          </cell>
        </row>
        <row r="1628">
          <cell r="A1628">
            <v>7320030107</v>
          </cell>
          <cell r="B1628" t="str">
            <v>AUXILIO DE TRANSPORTE</v>
          </cell>
          <cell r="C1628">
            <v>7679752</v>
          </cell>
          <cell r="D1628">
            <v>795400</v>
          </cell>
          <cell r="E1628">
            <v>0</v>
          </cell>
          <cell r="F1628">
            <v>8475152</v>
          </cell>
          <cell r="H1628">
            <v>7312080101</v>
          </cell>
          <cell r="I1628" t="str">
            <v>IMPUESTO PREDIAL UNIFICADO</v>
          </cell>
          <cell r="J1628">
            <v>57956</v>
          </cell>
          <cell r="K1628">
            <v>161198</v>
          </cell>
          <cell r="L1628">
            <v>0</v>
          </cell>
          <cell r="M1628">
            <v>219154</v>
          </cell>
        </row>
        <row r="1629">
          <cell r="A1629">
            <v>7320030121</v>
          </cell>
          <cell r="B1629" t="str">
            <v>SUELDOS POR PERMISO SINDICAL</v>
          </cell>
          <cell r="C1629">
            <v>7978016</v>
          </cell>
          <cell r="D1629">
            <v>1900318</v>
          </cell>
          <cell r="E1629">
            <v>0</v>
          </cell>
          <cell r="F1629">
            <v>9878334</v>
          </cell>
          <cell r="H1629">
            <v>7312080102</v>
          </cell>
          <cell r="I1629" t="str">
            <v>CONTRALORIA GENERAL MEDELLIN</v>
          </cell>
          <cell r="J1629">
            <v>67502</v>
          </cell>
          <cell r="K1629">
            <v>0</v>
          </cell>
          <cell r="L1629">
            <v>0</v>
          </cell>
          <cell r="M1629">
            <v>67502</v>
          </cell>
        </row>
        <row r="1630">
          <cell r="A1630">
            <v>732005</v>
          </cell>
          <cell r="B1630" t="str">
            <v>Contribuciones efectivas</v>
          </cell>
          <cell r="C1630">
            <v>2112455027</v>
          </cell>
          <cell r="D1630">
            <v>196913766</v>
          </cell>
          <cell r="E1630">
            <v>467376</v>
          </cell>
          <cell r="F1630">
            <v>2308901417</v>
          </cell>
          <cell r="H1630">
            <v>7312080105</v>
          </cell>
          <cell r="I1630" t="str">
            <v>GRAVAMEN 4 X 1000</v>
          </cell>
          <cell r="J1630">
            <v>1243748</v>
          </cell>
          <cell r="K1630">
            <v>121513</v>
          </cell>
          <cell r="L1630">
            <v>0</v>
          </cell>
          <cell r="M1630">
            <v>1365261</v>
          </cell>
        </row>
        <row r="1631">
          <cell r="A1631">
            <v>73200501</v>
          </cell>
          <cell r="B1631" t="str">
            <v>Contribuciones efectivas</v>
          </cell>
          <cell r="C1631">
            <v>2112455027</v>
          </cell>
          <cell r="D1631">
            <v>196913766</v>
          </cell>
          <cell r="E1631">
            <v>467376</v>
          </cell>
          <cell r="F1631">
            <v>2308901417</v>
          </cell>
          <cell r="H1631">
            <v>731209</v>
          </cell>
          <cell r="I1631" t="str">
            <v>Prestaciones sociales</v>
          </cell>
          <cell r="J1631">
            <v>36824800</v>
          </cell>
          <cell r="K1631">
            <v>20578521</v>
          </cell>
          <cell r="L1631">
            <v>333</v>
          </cell>
          <cell r="M1631">
            <v>57402988</v>
          </cell>
        </row>
        <row r="1632">
          <cell r="A1632">
            <v>7320050101</v>
          </cell>
          <cell r="B1632" t="str">
            <v>APORTES A CAJAS DE COMPENSACION FAM</v>
          </cell>
          <cell r="C1632">
            <v>333381493</v>
          </cell>
          <cell r="D1632">
            <v>27714244</v>
          </cell>
          <cell r="E1632">
            <v>0</v>
          </cell>
          <cell r="F1632">
            <v>361095737</v>
          </cell>
          <cell r="H1632">
            <v>73120901</v>
          </cell>
          <cell r="I1632" t="str">
            <v>Prestaciones sociales</v>
          </cell>
          <cell r="J1632">
            <v>36824800</v>
          </cell>
          <cell r="K1632">
            <v>20578521</v>
          </cell>
          <cell r="L1632">
            <v>333</v>
          </cell>
          <cell r="M1632">
            <v>57402988</v>
          </cell>
        </row>
        <row r="1633">
          <cell r="A1633">
            <v>7320050102</v>
          </cell>
          <cell r="B1633" t="str">
            <v>APORTES A SEGURIDAD SOCIAL EN SALUD</v>
          </cell>
          <cell r="C1633">
            <v>649289217</v>
          </cell>
          <cell r="D1633">
            <v>62109850</v>
          </cell>
          <cell r="E1633">
            <v>193974</v>
          </cell>
          <cell r="F1633">
            <v>711205093</v>
          </cell>
          <cell r="H1633">
            <v>7312090103</v>
          </cell>
          <cell r="I1633" t="str">
            <v>PRIMA DE VACACIONES</v>
          </cell>
          <cell r="J1633">
            <v>4004337</v>
          </cell>
          <cell r="K1633">
            <v>391656</v>
          </cell>
          <cell r="L1633">
            <v>0</v>
          </cell>
          <cell r="M1633">
            <v>4395993</v>
          </cell>
        </row>
        <row r="1634">
          <cell r="A1634">
            <v>7320050103</v>
          </cell>
          <cell r="B1634" t="str">
            <v>APORTES A SEGURIDAD SOCIAL EN PENSI</v>
          </cell>
          <cell r="C1634">
            <v>945750428</v>
          </cell>
          <cell r="D1634">
            <v>90333137</v>
          </cell>
          <cell r="E1634">
            <v>273402</v>
          </cell>
          <cell r="F1634">
            <v>1035810163</v>
          </cell>
          <cell r="H1634">
            <v>7312090104</v>
          </cell>
          <cell r="I1634" t="str">
            <v>PRIMA DE NAVIDAD</v>
          </cell>
          <cell r="J1634">
            <v>10380366</v>
          </cell>
          <cell r="K1634">
            <v>753797</v>
          </cell>
          <cell r="L1634">
            <v>0</v>
          </cell>
          <cell r="M1634">
            <v>11134163</v>
          </cell>
        </row>
        <row r="1635">
          <cell r="A1635">
            <v>7320050106</v>
          </cell>
          <cell r="B1635" t="str">
            <v>APORTES A RIESGOS LABORALES ATEP</v>
          </cell>
          <cell r="C1635">
            <v>184033889</v>
          </cell>
          <cell r="D1635">
            <v>16756535</v>
          </cell>
          <cell r="E1635">
            <v>0</v>
          </cell>
          <cell r="F1635">
            <v>200790424</v>
          </cell>
          <cell r="H1635">
            <v>7312090105</v>
          </cell>
          <cell r="I1635" t="str">
            <v>VACACIONES</v>
          </cell>
          <cell r="J1635">
            <v>2902313</v>
          </cell>
          <cell r="K1635">
            <v>702147</v>
          </cell>
          <cell r="L1635">
            <v>0</v>
          </cell>
          <cell r="M1635">
            <v>3604460</v>
          </cell>
        </row>
        <row r="1636">
          <cell r="A1636">
            <v>732006</v>
          </cell>
          <cell r="B1636" t="str">
            <v>Aportes sobre la nómina</v>
          </cell>
          <cell r="C1636">
            <v>416812730</v>
          </cell>
          <cell r="D1636">
            <v>34647275</v>
          </cell>
          <cell r="E1636">
            <v>0</v>
          </cell>
          <cell r="F1636">
            <v>451460005</v>
          </cell>
          <cell r="H1636">
            <v>7312090106</v>
          </cell>
          <cell r="I1636" t="str">
            <v>BONIFICACION POR RECREACION</v>
          </cell>
          <cell r="J1636">
            <v>499224</v>
          </cell>
          <cell r="K1636">
            <v>2447314</v>
          </cell>
          <cell r="L1636">
            <v>0</v>
          </cell>
          <cell r="M1636">
            <v>2946538</v>
          </cell>
        </row>
        <row r="1637">
          <cell r="A1637">
            <v>73200601</v>
          </cell>
          <cell r="B1637" t="str">
            <v>Aportes sobre la nómina</v>
          </cell>
          <cell r="C1637">
            <v>416812730</v>
          </cell>
          <cell r="D1637">
            <v>34647275</v>
          </cell>
          <cell r="E1637">
            <v>0</v>
          </cell>
          <cell r="F1637">
            <v>451460005</v>
          </cell>
          <cell r="H1637">
            <v>7312090108</v>
          </cell>
          <cell r="I1637" t="str">
            <v>CESANTIAS LEY 50</v>
          </cell>
          <cell r="J1637">
            <v>3728153</v>
          </cell>
          <cell r="K1637">
            <v>275524</v>
          </cell>
          <cell r="L1637">
            <v>0</v>
          </cell>
          <cell r="M1637">
            <v>4003677</v>
          </cell>
        </row>
        <row r="1638">
          <cell r="A1638">
            <v>7320060101</v>
          </cell>
          <cell r="B1638" t="str">
            <v>APORTES AL I.C.B.F.</v>
          </cell>
          <cell r="C1638">
            <v>250064216</v>
          </cell>
          <cell r="D1638">
            <v>20788421</v>
          </cell>
          <cell r="E1638">
            <v>0</v>
          </cell>
          <cell r="F1638">
            <v>270852637</v>
          </cell>
          <cell r="H1638">
            <v>7312090109</v>
          </cell>
          <cell r="I1638" t="str">
            <v>CESANTIAS RETROACTIVIDAD</v>
          </cell>
          <cell r="J1638">
            <v>13731078</v>
          </cell>
          <cell r="K1638">
            <v>10653319</v>
          </cell>
          <cell r="L1638">
            <v>0</v>
          </cell>
          <cell r="M1638">
            <v>24384397</v>
          </cell>
        </row>
        <row r="1639">
          <cell r="A1639">
            <v>7320060102</v>
          </cell>
          <cell r="B1639" t="str">
            <v>APORTES AL SENA</v>
          </cell>
          <cell r="C1639">
            <v>166748514</v>
          </cell>
          <cell r="D1639">
            <v>13858854</v>
          </cell>
          <cell r="E1639">
            <v>0</v>
          </cell>
          <cell r="F1639">
            <v>180607368</v>
          </cell>
          <cell r="H1639">
            <v>7312090110</v>
          </cell>
          <cell r="I1639" t="str">
            <v>INTERESES SOBRE LAS CESANTIAS</v>
          </cell>
          <cell r="J1639">
            <v>231532</v>
          </cell>
          <cell r="K1639">
            <v>47849</v>
          </cell>
          <cell r="L1639">
            <v>333</v>
          </cell>
          <cell r="M1639">
            <v>279048</v>
          </cell>
        </row>
        <row r="1640">
          <cell r="A1640">
            <v>732007</v>
          </cell>
          <cell r="B1640" t="str">
            <v>Depreciación y amortización</v>
          </cell>
          <cell r="C1640">
            <v>457915486</v>
          </cell>
          <cell r="D1640">
            <v>166704908</v>
          </cell>
          <cell r="E1640">
            <v>0</v>
          </cell>
          <cell r="F1640">
            <v>624620394</v>
          </cell>
          <cell r="H1640">
            <v>7312090117</v>
          </cell>
          <cell r="I1640" t="str">
            <v>PRIMA DE JUNIO</v>
          </cell>
          <cell r="J1640">
            <v>4445260</v>
          </cell>
          <cell r="K1640">
            <v>1130318</v>
          </cell>
          <cell r="L1640">
            <v>0</v>
          </cell>
          <cell r="M1640">
            <v>5575578</v>
          </cell>
        </row>
        <row r="1641">
          <cell r="A1641">
            <v>73200701</v>
          </cell>
          <cell r="B1641" t="str">
            <v>Depreciación y amortización</v>
          </cell>
          <cell r="C1641">
            <v>457915486</v>
          </cell>
          <cell r="D1641">
            <v>166704908</v>
          </cell>
          <cell r="E1641">
            <v>0</v>
          </cell>
          <cell r="F1641">
            <v>624620394</v>
          </cell>
          <cell r="H1641">
            <v>7312090119</v>
          </cell>
          <cell r="I1641" t="str">
            <v>PRIMA DE ANTIGUEDAD</v>
          </cell>
          <cell r="J1641">
            <v>-2021642</v>
          </cell>
          <cell r="K1641">
            <v>3006044</v>
          </cell>
          <cell r="L1641">
            <v>0</v>
          </cell>
          <cell r="M1641">
            <v>984402</v>
          </cell>
        </row>
        <row r="1642">
          <cell r="A1642">
            <v>7320070101</v>
          </cell>
          <cell r="B1642" t="str">
            <v>DEPRECIACION DE EDIFICIOS</v>
          </cell>
          <cell r="C1642">
            <v>156337201</v>
          </cell>
          <cell r="D1642">
            <v>31272037</v>
          </cell>
          <cell r="E1642">
            <v>0</v>
          </cell>
          <cell r="F1642">
            <v>187609238</v>
          </cell>
          <cell r="H1642">
            <v>7312090123</v>
          </cell>
          <cell r="I1642" t="str">
            <v>BONIFICACIÓN POR SERVICIOS PRESTADO</v>
          </cell>
          <cell r="J1642">
            <v>-100445</v>
          </cell>
          <cell r="K1642">
            <v>994504</v>
          </cell>
          <cell r="L1642">
            <v>0</v>
          </cell>
          <cell r="M1642">
            <v>894059</v>
          </cell>
        </row>
        <row r="1643">
          <cell r="A1643">
            <v>7320070102</v>
          </cell>
          <cell r="B1643" t="str">
            <v>DEPRECIACION DE MAQUINARIA Y EQUIPO</v>
          </cell>
          <cell r="C1643">
            <v>5948061</v>
          </cell>
          <cell r="D1643">
            <v>972974</v>
          </cell>
          <cell r="E1643">
            <v>0</v>
          </cell>
          <cell r="F1643">
            <v>6921035</v>
          </cell>
          <cell r="H1643">
            <v>7312090124</v>
          </cell>
          <cell r="I1643" t="str">
            <v>BONIFICACION POR PENSION</v>
          </cell>
          <cell r="J1643">
            <v>-975376</v>
          </cell>
          <cell r="K1643">
            <v>176049</v>
          </cell>
          <cell r="L1643">
            <v>0</v>
          </cell>
          <cell r="M1643">
            <v>-799327</v>
          </cell>
        </row>
        <row r="1644">
          <cell r="A1644">
            <v>7320070103</v>
          </cell>
          <cell r="B1644" t="str">
            <v>DEPRECIACION DE EQUIPO MEDICO Y CIE</v>
          </cell>
          <cell r="C1644">
            <v>177445602</v>
          </cell>
          <cell r="D1644">
            <v>106303161</v>
          </cell>
          <cell r="E1644">
            <v>0</v>
          </cell>
          <cell r="F1644">
            <v>283748763</v>
          </cell>
          <cell r="H1644">
            <v>731210</v>
          </cell>
          <cell r="I1644" t="str">
            <v>Gastos de personal diversos</v>
          </cell>
          <cell r="J1644">
            <v>485372</v>
          </cell>
          <cell r="K1644">
            <v>0</v>
          </cell>
          <cell r="L1644">
            <v>2005</v>
          </cell>
          <cell r="M1644">
            <v>483367</v>
          </cell>
        </row>
        <row r="1645">
          <cell r="A1645">
            <v>7320070104</v>
          </cell>
          <cell r="B1645" t="str">
            <v>DEPRECIACION DE MUEBLES, ENSERES, Y</v>
          </cell>
          <cell r="C1645">
            <v>22924284</v>
          </cell>
          <cell r="D1645">
            <v>4927323</v>
          </cell>
          <cell r="E1645">
            <v>0</v>
          </cell>
          <cell r="F1645">
            <v>27851607</v>
          </cell>
          <cell r="H1645">
            <v>73121001</v>
          </cell>
          <cell r="I1645" t="str">
            <v>Gastos de personal diversos</v>
          </cell>
          <cell r="J1645">
            <v>485372</v>
          </cell>
          <cell r="K1645">
            <v>0</v>
          </cell>
          <cell r="L1645">
            <v>2005</v>
          </cell>
          <cell r="M1645">
            <v>483367</v>
          </cell>
        </row>
        <row r="1646">
          <cell r="A1646">
            <v>7320070105</v>
          </cell>
          <cell r="B1646" t="str">
            <v>DEPRECIACION DE EQ. DE COMUNICACION</v>
          </cell>
          <cell r="C1646">
            <v>94296614</v>
          </cell>
          <cell r="D1646">
            <v>23059237</v>
          </cell>
          <cell r="E1646">
            <v>0</v>
          </cell>
          <cell r="F1646">
            <v>117355851</v>
          </cell>
          <cell r="H1646">
            <v>7312100122</v>
          </cell>
          <cell r="I1646" t="str">
            <v>SUBSIDIO DE ALIMENTACIÓN</v>
          </cell>
          <cell r="J1646">
            <v>485372</v>
          </cell>
          <cell r="K1646">
            <v>0</v>
          </cell>
          <cell r="L1646">
            <v>2005</v>
          </cell>
          <cell r="M1646">
            <v>483367</v>
          </cell>
        </row>
        <row r="1647">
          <cell r="A1647">
            <v>7320070107</v>
          </cell>
          <cell r="B1647" t="str">
            <v>DEPRECIACION COMEDOR, COCINA, DESPE</v>
          </cell>
          <cell r="C1647">
            <v>963724</v>
          </cell>
          <cell r="D1647">
            <v>170176</v>
          </cell>
          <cell r="E1647">
            <v>0</v>
          </cell>
          <cell r="F1647">
            <v>1133900</v>
          </cell>
          <cell r="H1647">
            <v>731295</v>
          </cell>
          <cell r="I1647" t="str">
            <v>Traslado de costos (Cr)</v>
          </cell>
          <cell r="J1647">
            <v>-501132047</v>
          </cell>
          <cell r="K1647">
            <v>0</v>
          </cell>
          <cell r="L1647">
            <v>70857126</v>
          </cell>
          <cell r="M1647">
            <v>-571989173</v>
          </cell>
        </row>
        <row r="1648">
          <cell r="A1648">
            <v>732008</v>
          </cell>
          <cell r="B1648" t="str">
            <v>Impuestos</v>
          </cell>
          <cell r="C1648">
            <v>98546199</v>
          </cell>
          <cell r="D1648">
            <v>7557516</v>
          </cell>
          <cell r="E1648">
            <v>0</v>
          </cell>
          <cell r="F1648">
            <v>106103715</v>
          </cell>
          <cell r="H1648">
            <v>73129501</v>
          </cell>
          <cell r="I1648" t="str">
            <v>Traslado de costos (Cr)</v>
          </cell>
          <cell r="J1648">
            <v>-501132047</v>
          </cell>
          <cell r="K1648">
            <v>0</v>
          </cell>
          <cell r="L1648">
            <v>70857126</v>
          </cell>
          <cell r="M1648">
            <v>-571989173</v>
          </cell>
        </row>
        <row r="1649">
          <cell r="A1649">
            <v>73200801</v>
          </cell>
          <cell r="B1649" t="str">
            <v>Impuestos</v>
          </cell>
          <cell r="C1649">
            <v>98546199</v>
          </cell>
          <cell r="D1649">
            <v>7557516</v>
          </cell>
          <cell r="E1649">
            <v>0</v>
          </cell>
          <cell r="F1649">
            <v>106103715</v>
          </cell>
          <cell r="H1649">
            <v>7312950101</v>
          </cell>
          <cell r="I1649" t="str">
            <v>TRASLADO DE COSTOS (CR)</v>
          </cell>
          <cell r="J1649">
            <v>-501132047</v>
          </cell>
          <cell r="K1649">
            <v>0</v>
          </cell>
          <cell r="L1649">
            <v>70857126</v>
          </cell>
          <cell r="M1649">
            <v>-571989173</v>
          </cell>
        </row>
        <row r="1650">
          <cell r="A1650">
            <v>7320080101</v>
          </cell>
          <cell r="B1650" t="str">
            <v>IMPUESTO PREDIAL UNIFICADO</v>
          </cell>
          <cell r="C1650">
            <v>38900626</v>
          </cell>
          <cell r="D1650">
            <v>0</v>
          </cell>
          <cell r="E1650">
            <v>0</v>
          </cell>
          <cell r="F1650">
            <v>38900626</v>
          </cell>
          <cell r="H1650">
            <v>7320</v>
          </cell>
          <cell r="I1650" t="str">
            <v>HOSPITALIZACIÓN - ESTANCIA GENERAL</v>
          </cell>
          <cell r="J1650">
            <v>0</v>
          </cell>
          <cell r="K1650">
            <v>2703870735</v>
          </cell>
          <cell r="L1650">
            <v>2703870735</v>
          </cell>
          <cell r="M1650">
            <v>0</v>
          </cell>
        </row>
        <row r="1651">
          <cell r="A1651">
            <v>7320080102</v>
          </cell>
          <cell r="B1651" t="str">
            <v>CONTRALORIA GENERAL MEDELLIN</v>
          </cell>
          <cell r="C1651">
            <v>1042472</v>
          </cell>
          <cell r="D1651">
            <v>70292</v>
          </cell>
          <cell r="E1651">
            <v>0</v>
          </cell>
          <cell r="F1651">
            <v>1112764</v>
          </cell>
          <cell r="H1651">
            <v>732001</v>
          </cell>
          <cell r="I1651" t="str">
            <v>Materiales</v>
          </cell>
          <cell r="J1651">
            <v>1779062534</v>
          </cell>
          <cell r="K1651">
            <v>0</v>
          </cell>
          <cell r="L1651">
            <v>0</v>
          </cell>
          <cell r="M1651">
            <v>1779062534</v>
          </cell>
        </row>
        <row r="1652">
          <cell r="A1652">
            <v>7320080105</v>
          </cell>
          <cell r="B1652" t="str">
            <v>GRAVAMEN 4 X 1000</v>
          </cell>
          <cell r="C1652">
            <v>58603101</v>
          </cell>
          <cell r="D1652">
            <v>7487224</v>
          </cell>
          <cell r="E1652">
            <v>0</v>
          </cell>
          <cell r="F1652">
            <v>66090325</v>
          </cell>
          <cell r="H1652">
            <v>73200101</v>
          </cell>
          <cell r="I1652" t="str">
            <v>Materiales</v>
          </cell>
          <cell r="J1652">
            <v>1779062534</v>
          </cell>
          <cell r="K1652">
            <v>0</v>
          </cell>
          <cell r="L1652">
            <v>0</v>
          </cell>
          <cell r="M1652">
            <v>1779062534</v>
          </cell>
        </row>
        <row r="1653">
          <cell r="A1653">
            <v>732009</v>
          </cell>
          <cell r="B1653" t="str">
            <v>Prestaciones sociales</v>
          </cell>
          <cell r="C1653">
            <v>2275839716</v>
          </cell>
          <cell r="D1653">
            <v>389343942</v>
          </cell>
          <cell r="E1653">
            <v>2882301</v>
          </cell>
          <cell r="F1653">
            <v>2662301357</v>
          </cell>
          <cell r="H1653">
            <v>7320010101</v>
          </cell>
          <cell r="I1653" t="str">
            <v>MATERIALES</v>
          </cell>
          <cell r="J1653">
            <v>300459061</v>
          </cell>
          <cell r="K1653">
            <v>0</v>
          </cell>
          <cell r="L1653">
            <v>0</v>
          </cell>
          <cell r="M1653">
            <v>300459061</v>
          </cell>
        </row>
        <row r="1654">
          <cell r="A1654">
            <v>73200901</v>
          </cell>
          <cell r="B1654" t="str">
            <v>Prestaciones sociales</v>
          </cell>
          <cell r="C1654">
            <v>2275839716</v>
          </cell>
          <cell r="D1654">
            <v>389343942</v>
          </cell>
          <cell r="E1654">
            <v>2882301</v>
          </cell>
          <cell r="F1654">
            <v>2662301357</v>
          </cell>
          <cell r="H1654">
            <v>7320010102</v>
          </cell>
          <cell r="I1654" t="str">
            <v>MEDICAMENTOS</v>
          </cell>
          <cell r="J1654">
            <v>1478603473</v>
          </cell>
          <cell r="K1654">
            <v>0</v>
          </cell>
          <cell r="L1654">
            <v>0</v>
          </cell>
          <cell r="M1654">
            <v>1478603473</v>
          </cell>
        </row>
        <row r="1655">
          <cell r="A1655">
            <v>7320090103</v>
          </cell>
          <cell r="B1655" t="str">
            <v>PRIMA DE VACACIONES</v>
          </cell>
          <cell r="C1655">
            <v>251805732</v>
          </cell>
          <cell r="D1655">
            <v>22512696</v>
          </cell>
          <cell r="E1655">
            <v>0</v>
          </cell>
          <cell r="F1655">
            <v>274318428</v>
          </cell>
          <cell r="H1655">
            <v>732002</v>
          </cell>
          <cell r="I1655" t="str">
            <v>Generales</v>
          </cell>
          <cell r="J1655">
            <v>7359797567</v>
          </cell>
          <cell r="K1655">
            <v>1205469891</v>
          </cell>
          <cell r="L1655">
            <v>48329410</v>
          </cell>
          <cell r="M1655">
            <v>8516938048</v>
          </cell>
        </row>
        <row r="1656">
          <cell r="A1656">
            <v>7320090104</v>
          </cell>
          <cell r="B1656" t="str">
            <v>PRIMA DE NAVIDAD</v>
          </cell>
          <cell r="C1656">
            <v>548414054</v>
          </cell>
          <cell r="D1656">
            <v>53200338</v>
          </cell>
          <cell r="E1656">
            <v>0</v>
          </cell>
          <cell r="F1656">
            <v>601614392</v>
          </cell>
          <cell r="H1656">
            <v>73200201</v>
          </cell>
          <cell r="I1656" t="str">
            <v>Generales</v>
          </cell>
          <cell r="J1656">
            <v>7359797567</v>
          </cell>
          <cell r="K1656">
            <v>1205469891</v>
          </cell>
          <cell r="L1656">
            <v>48329410</v>
          </cell>
          <cell r="M1656">
            <v>8516938048</v>
          </cell>
        </row>
        <row r="1657">
          <cell r="A1657">
            <v>7320090105</v>
          </cell>
          <cell r="B1657" t="str">
            <v>VACACIONES</v>
          </cell>
          <cell r="C1657">
            <v>391235882</v>
          </cell>
          <cell r="D1657">
            <v>39478135</v>
          </cell>
          <cell r="E1657">
            <v>0</v>
          </cell>
          <cell r="F1657">
            <v>430714017</v>
          </cell>
          <cell r="H1657">
            <v>7320020101</v>
          </cell>
          <cell r="I1657" t="str">
            <v>LOZA Y CRISTALERIA</v>
          </cell>
          <cell r="J1657">
            <v>1402254</v>
          </cell>
          <cell r="K1657">
            <v>0</v>
          </cell>
          <cell r="L1657">
            <v>0</v>
          </cell>
          <cell r="M1657">
            <v>1402254</v>
          </cell>
        </row>
        <row r="1658">
          <cell r="A1658">
            <v>7320090106</v>
          </cell>
          <cell r="B1658" t="str">
            <v>BONIFICACION POR RECREACION</v>
          </cell>
          <cell r="C1658">
            <v>33579611</v>
          </cell>
          <cell r="D1658">
            <v>2979698</v>
          </cell>
          <cell r="E1658">
            <v>0</v>
          </cell>
          <cell r="F1658">
            <v>36559309</v>
          </cell>
          <cell r="H1658">
            <v>7320020102</v>
          </cell>
          <cell r="I1658" t="str">
            <v>HONORARIOS</v>
          </cell>
          <cell r="J1658">
            <v>59181273</v>
          </cell>
          <cell r="K1658">
            <v>4202664</v>
          </cell>
          <cell r="L1658">
            <v>280000</v>
          </cell>
          <cell r="M1658">
            <v>63103937</v>
          </cell>
        </row>
        <row r="1659">
          <cell r="A1659">
            <v>7320090108</v>
          </cell>
          <cell r="B1659" t="str">
            <v>CESANTIAS LEY 50</v>
          </cell>
          <cell r="C1659">
            <v>647539407</v>
          </cell>
          <cell r="D1659">
            <v>107367718</v>
          </cell>
          <cell r="E1659">
            <v>0</v>
          </cell>
          <cell r="F1659">
            <v>754907125</v>
          </cell>
          <cell r="H1659">
            <v>7320020103</v>
          </cell>
          <cell r="I1659" t="str">
            <v>PRESTACION DE SERVICIOS</v>
          </cell>
          <cell r="J1659">
            <v>1810432</v>
          </cell>
          <cell r="K1659">
            <v>11240637</v>
          </cell>
          <cell r="L1659">
            <v>6749093</v>
          </cell>
          <cell r="M1659">
            <v>6301976</v>
          </cell>
        </row>
        <row r="1660">
          <cell r="A1660">
            <v>7320090109</v>
          </cell>
          <cell r="B1660" t="str">
            <v>CESANTIAS RETROACTIVIDAD</v>
          </cell>
          <cell r="C1660">
            <v>10580854</v>
          </cell>
          <cell r="D1660">
            <v>42370761</v>
          </cell>
          <cell r="E1660">
            <v>1632247</v>
          </cell>
          <cell r="F1660">
            <v>51319368</v>
          </cell>
          <cell r="H1660">
            <v>7320020104</v>
          </cell>
          <cell r="I1660" t="str">
            <v>NUCLEOS DE ADSCRIPCION</v>
          </cell>
          <cell r="J1660">
            <v>351962297</v>
          </cell>
          <cell r="K1660">
            <v>240780222</v>
          </cell>
          <cell r="L1660">
            <v>3794928</v>
          </cell>
          <cell r="M1660">
            <v>588947591</v>
          </cell>
        </row>
        <row r="1661">
          <cell r="A1661">
            <v>7320090110</v>
          </cell>
          <cell r="B1661" t="str">
            <v>INTERESES SOBRE LAS CESANTIAS</v>
          </cell>
          <cell r="C1661">
            <v>64486803</v>
          </cell>
          <cell r="D1661">
            <v>18424001</v>
          </cell>
          <cell r="E1661">
            <v>0</v>
          </cell>
          <cell r="F1661">
            <v>82910804</v>
          </cell>
          <cell r="H1661">
            <v>7320020106</v>
          </cell>
          <cell r="I1661" t="str">
            <v>SERVICIOS MEDICO Y DE LABORATORIO</v>
          </cell>
          <cell r="J1661">
            <v>420764566</v>
          </cell>
          <cell r="K1661">
            <v>0</v>
          </cell>
          <cell r="L1661">
            <v>0</v>
          </cell>
          <cell r="M1661">
            <v>420764566</v>
          </cell>
        </row>
        <row r="1662">
          <cell r="A1662">
            <v>7320090117</v>
          </cell>
          <cell r="B1662" t="str">
            <v>PRIMA DE JUNIO</v>
          </cell>
          <cell r="C1662">
            <v>258409093</v>
          </cell>
          <cell r="D1662">
            <v>24106518</v>
          </cell>
          <cell r="E1662">
            <v>0</v>
          </cell>
          <cell r="F1662">
            <v>282515611</v>
          </cell>
          <cell r="H1662">
            <v>7320020107</v>
          </cell>
          <cell r="I1662" t="str">
            <v>SERVICIOS DE VIGILANCIA Y SEGURIDAD</v>
          </cell>
          <cell r="J1662">
            <v>240697632</v>
          </cell>
          <cell r="K1662">
            <v>48199447</v>
          </cell>
          <cell r="L1662">
            <v>0</v>
          </cell>
          <cell r="M1662">
            <v>288897079</v>
          </cell>
        </row>
        <row r="1663">
          <cell r="A1663">
            <v>7320090119</v>
          </cell>
          <cell r="B1663" t="str">
            <v>PRIMA DE ANTIGUEDAD</v>
          </cell>
          <cell r="C1663">
            <v>12502509</v>
          </cell>
          <cell r="D1663">
            <v>62423631</v>
          </cell>
          <cell r="E1663">
            <v>1156623</v>
          </cell>
          <cell r="F1663">
            <v>73769517</v>
          </cell>
          <cell r="H1663">
            <v>7320020108</v>
          </cell>
          <cell r="I1663" t="str">
            <v>PAPELERIA Y UTILES</v>
          </cell>
          <cell r="J1663">
            <v>68908537</v>
          </cell>
          <cell r="K1663">
            <v>12215339</v>
          </cell>
          <cell r="L1663">
            <v>0</v>
          </cell>
          <cell r="M1663">
            <v>81123876</v>
          </cell>
        </row>
        <row r="1664">
          <cell r="A1664">
            <v>7320090123</v>
          </cell>
          <cell r="B1664" t="str">
            <v>BONIFICACIÓN POR SERVICIOS PRESTADO</v>
          </cell>
          <cell r="C1664">
            <v>66859724</v>
          </cell>
          <cell r="D1664">
            <v>14431563</v>
          </cell>
          <cell r="E1664">
            <v>93431</v>
          </cell>
          <cell r="F1664">
            <v>81197856</v>
          </cell>
          <cell r="H1664">
            <v>7320020109</v>
          </cell>
          <cell r="I1664" t="str">
            <v>ROPERIA Y MENAJE</v>
          </cell>
          <cell r="J1664">
            <v>20779046</v>
          </cell>
          <cell r="K1664">
            <v>0</v>
          </cell>
          <cell r="L1664">
            <v>0</v>
          </cell>
          <cell r="M1664">
            <v>20779046</v>
          </cell>
        </row>
        <row r="1665">
          <cell r="A1665">
            <v>7320090124</v>
          </cell>
          <cell r="B1665" t="str">
            <v>BONIFICACION POR PENSION</v>
          </cell>
          <cell r="C1665">
            <v>-9573953</v>
          </cell>
          <cell r="D1665">
            <v>2048883</v>
          </cell>
          <cell r="E1665">
            <v>0</v>
          </cell>
          <cell r="F1665">
            <v>-7525070</v>
          </cell>
          <cell r="H1665">
            <v>7320020111</v>
          </cell>
          <cell r="I1665" t="str">
            <v>ELEMENTOS DE PROTECCION</v>
          </cell>
          <cell r="J1665">
            <v>34083</v>
          </cell>
          <cell r="K1665">
            <v>0</v>
          </cell>
          <cell r="L1665">
            <v>0</v>
          </cell>
          <cell r="M1665">
            <v>34083</v>
          </cell>
        </row>
        <row r="1666">
          <cell r="A1666">
            <v>732010</v>
          </cell>
          <cell r="B1666" t="str">
            <v>Subsidio de alimentación</v>
          </cell>
          <cell r="C1666">
            <v>5828409</v>
          </cell>
          <cell r="D1666">
            <v>511156</v>
          </cell>
          <cell r="E1666">
            <v>0</v>
          </cell>
          <cell r="F1666">
            <v>6339565</v>
          </cell>
          <cell r="H1666">
            <v>7320020112</v>
          </cell>
          <cell r="I1666" t="str">
            <v>MANTENIMIENTO DE MAQUINARIA Y EQUIP</v>
          </cell>
          <cell r="J1666">
            <v>112076764</v>
          </cell>
          <cell r="K1666">
            <v>15503055</v>
          </cell>
          <cell r="L1666">
            <v>0</v>
          </cell>
          <cell r="M1666">
            <v>127579819</v>
          </cell>
        </row>
        <row r="1667">
          <cell r="A1667">
            <v>73201001</v>
          </cell>
          <cell r="B1667" t="str">
            <v>Subsidio de alimentación</v>
          </cell>
          <cell r="C1667">
            <v>5828409</v>
          </cell>
          <cell r="D1667">
            <v>511156</v>
          </cell>
          <cell r="E1667">
            <v>0</v>
          </cell>
          <cell r="F1667">
            <v>6339565</v>
          </cell>
          <cell r="H1667">
            <v>7320020113</v>
          </cell>
          <cell r="I1667" t="str">
            <v>MANTENIMIENTO DE EQUIPO DE OFICINA</v>
          </cell>
          <cell r="J1667">
            <v>6229364</v>
          </cell>
          <cell r="K1667">
            <v>0</v>
          </cell>
          <cell r="L1667">
            <v>0</v>
          </cell>
          <cell r="M1667">
            <v>6229364</v>
          </cell>
        </row>
        <row r="1668">
          <cell r="A1668">
            <v>7320100111</v>
          </cell>
          <cell r="B1668" t="str">
            <v>CAPACITACION</v>
          </cell>
          <cell r="C1668">
            <v>1000000</v>
          </cell>
          <cell r="D1668">
            <v>0</v>
          </cell>
          <cell r="E1668">
            <v>0</v>
          </cell>
          <cell r="F1668">
            <v>1000000</v>
          </cell>
          <cell r="H1668">
            <v>7320020114</v>
          </cell>
          <cell r="I1668" t="str">
            <v>MANTENIMIENTO DE EDIFICIOS</v>
          </cell>
          <cell r="J1668">
            <v>8014997</v>
          </cell>
          <cell r="K1668">
            <v>4596571</v>
          </cell>
          <cell r="L1668">
            <v>0</v>
          </cell>
          <cell r="M1668">
            <v>12611568</v>
          </cell>
        </row>
        <row r="1669">
          <cell r="A1669">
            <v>7320100122</v>
          </cell>
          <cell r="B1669" t="str">
            <v>SUBSIDIO DE ALIMENTACIÓN</v>
          </cell>
          <cell r="C1669">
            <v>4828409</v>
          </cell>
          <cell r="D1669">
            <v>511156</v>
          </cell>
          <cell r="E1669">
            <v>0</v>
          </cell>
          <cell r="F1669">
            <v>5339565</v>
          </cell>
          <cell r="H1669">
            <v>7320020116</v>
          </cell>
          <cell r="I1669" t="str">
            <v>MANTENIMIENTO DE SOFTWARE</v>
          </cell>
          <cell r="J1669">
            <v>279600547</v>
          </cell>
          <cell r="K1669">
            <v>60548666</v>
          </cell>
          <cell r="L1669">
            <v>0</v>
          </cell>
          <cell r="M1669">
            <v>340149213</v>
          </cell>
        </row>
        <row r="1670">
          <cell r="A1670">
            <v>732095</v>
          </cell>
          <cell r="B1670" t="str">
            <v>Traslado de costos (Cr)</v>
          </cell>
          <cell r="C1670">
            <v>-22044588943</v>
          </cell>
          <cell r="D1670">
            <v>0</v>
          </cell>
          <cell r="E1670">
            <v>4356755100</v>
          </cell>
          <cell r="F1670">
            <v>-26401344043</v>
          </cell>
          <cell r="H1670">
            <v>7320020117</v>
          </cell>
          <cell r="I1670" t="str">
            <v>ACUEDUCTO Y ALCANTARILLADO</v>
          </cell>
          <cell r="J1670">
            <v>52200646</v>
          </cell>
          <cell r="K1670">
            <v>1629141</v>
          </cell>
          <cell r="L1670">
            <v>0</v>
          </cell>
          <cell r="M1670">
            <v>53829787</v>
          </cell>
        </row>
        <row r="1671">
          <cell r="A1671">
            <v>73209501</v>
          </cell>
          <cell r="B1671" t="str">
            <v>Traslado de costos (Cr)</v>
          </cell>
          <cell r="C1671">
            <v>-22044588943</v>
          </cell>
          <cell r="D1671">
            <v>0</v>
          </cell>
          <cell r="E1671">
            <v>4356755100</v>
          </cell>
          <cell r="F1671">
            <v>-26401344043</v>
          </cell>
          <cell r="H1671">
            <v>7320020118</v>
          </cell>
          <cell r="I1671" t="str">
            <v>ENERGIA</v>
          </cell>
          <cell r="J1671">
            <v>211642511</v>
          </cell>
          <cell r="K1671">
            <v>19658870</v>
          </cell>
          <cell r="L1671">
            <v>0</v>
          </cell>
          <cell r="M1671">
            <v>231301381</v>
          </cell>
        </row>
        <row r="1672">
          <cell r="A1672">
            <v>7320950101</v>
          </cell>
          <cell r="B1672" t="str">
            <v>TRASLADO DE COSTOS (CR)</v>
          </cell>
          <cell r="C1672">
            <v>-22044588943</v>
          </cell>
          <cell r="D1672">
            <v>0</v>
          </cell>
          <cell r="E1672">
            <v>4356755100</v>
          </cell>
          <cell r="F1672">
            <v>-26401344043</v>
          </cell>
          <cell r="H1672">
            <v>7320020120</v>
          </cell>
          <cell r="I1672" t="str">
            <v>TELEFONOS</v>
          </cell>
          <cell r="J1672">
            <v>14877425</v>
          </cell>
          <cell r="K1672">
            <v>853090</v>
          </cell>
          <cell r="L1672">
            <v>0</v>
          </cell>
          <cell r="M1672">
            <v>15730515</v>
          </cell>
        </row>
        <row r="1673">
          <cell r="A1673">
            <v>7321</v>
          </cell>
          <cell r="B1673" t="str">
            <v>HOSPITALIZACIÓN-CUIDADOS INTENSIV</v>
          </cell>
          <cell r="C1673">
            <v>0</v>
          </cell>
          <cell r="D1673">
            <v>3413927155</v>
          </cell>
          <cell r="E1673">
            <v>3413927155</v>
          </cell>
          <cell r="F1673">
            <v>0</v>
          </cell>
          <cell r="H1673">
            <v>7320020121</v>
          </cell>
          <cell r="I1673" t="str">
            <v>ARRENDAMIENTOS</v>
          </cell>
          <cell r="J1673">
            <v>28962494</v>
          </cell>
          <cell r="K1673">
            <v>0</v>
          </cell>
          <cell r="L1673">
            <v>0</v>
          </cell>
          <cell r="M1673">
            <v>28962494</v>
          </cell>
        </row>
        <row r="1674">
          <cell r="A1674">
            <v>732102</v>
          </cell>
          <cell r="B1674" t="str">
            <v>Generales</v>
          </cell>
          <cell r="C1674">
            <v>8991475075</v>
          </cell>
          <cell r="D1674">
            <v>2285517622</v>
          </cell>
          <cell r="E1674">
            <v>65235042</v>
          </cell>
          <cell r="F1674">
            <v>11211757655</v>
          </cell>
          <cell r="H1674">
            <v>7320020122</v>
          </cell>
          <cell r="I1674" t="str">
            <v>VIATICOS Y GASTOS DE VIAJE</v>
          </cell>
          <cell r="J1674">
            <v>7352261</v>
          </cell>
          <cell r="K1674">
            <v>0</v>
          </cell>
          <cell r="L1674">
            <v>0</v>
          </cell>
          <cell r="M1674">
            <v>7352261</v>
          </cell>
        </row>
        <row r="1675">
          <cell r="A1675">
            <v>73210201</v>
          </cell>
          <cell r="B1675" t="str">
            <v>Generales</v>
          </cell>
          <cell r="C1675">
            <v>8991475075</v>
          </cell>
          <cell r="D1675">
            <v>2285517622</v>
          </cell>
          <cell r="E1675">
            <v>65235042</v>
          </cell>
          <cell r="F1675">
            <v>11211757655</v>
          </cell>
          <cell r="H1675">
            <v>7320020123</v>
          </cell>
          <cell r="I1675" t="str">
            <v>IMPRESOS, PUBLICACIONES, SUSCRIPCIO</v>
          </cell>
          <cell r="J1675">
            <v>0</v>
          </cell>
          <cell r="K1675">
            <v>4822713</v>
          </cell>
          <cell r="L1675">
            <v>0</v>
          </cell>
          <cell r="M1675">
            <v>4822713</v>
          </cell>
        </row>
        <row r="1676">
          <cell r="A1676">
            <v>7321020102</v>
          </cell>
          <cell r="B1676" t="str">
            <v>HONORARIOS</v>
          </cell>
          <cell r="C1676">
            <v>9037519</v>
          </cell>
          <cell r="D1676">
            <v>1478868</v>
          </cell>
          <cell r="E1676">
            <v>0</v>
          </cell>
          <cell r="F1676">
            <v>10516387</v>
          </cell>
          <cell r="H1676">
            <v>7320020124</v>
          </cell>
          <cell r="I1676" t="str">
            <v>COMUNICACIONES Y TRANSPORTE</v>
          </cell>
          <cell r="J1676">
            <v>90600</v>
          </cell>
          <cell r="K1676">
            <v>0</v>
          </cell>
          <cell r="L1676">
            <v>0</v>
          </cell>
          <cell r="M1676">
            <v>90600</v>
          </cell>
        </row>
        <row r="1677">
          <cell r="A1677">
            <v>7321020103</v>
          </cell>
          <cell r="B1677" t="str">
            <v>PRESTACION DE SERVICIOS</v>
          </cell>
          <cell r="C1677">
            <v>54941269</v>
          </cell>
          <cell r="D1677">
            <v>2903888</v>
          </cell>
          <cell r="E1677">
            <v>0</v>
          </cell>
          <cell r="F1677">
            <v>57845157</v>
          </cell>
          <cell r="H1677">
            <v>7320020127</v>
          </cell>
          <cell r="I1677" t="str">
            <v>SEGURO MULTIRIESGO</v>
          </cell>
          <cell r="J1677">
            <v>42749003</v>
          </cell>
          <cell r="K1677">
            <v>5944931</v>
          </cell>
          <cell r="L1677">
            <v>0</v>
          </cell>
          <cell r="M1677">
            <v>48693934</v>
          </cell>
        </row>
        <row r="1678">
          <cell r="A1678">
            <v>7321020104</v>
          </cell>
          <cell r="B1678" t="str">
            <v>NUCLEOS DE ADSCRIPCION</v>
          </cell>
          <cell r="C1678">
            <v>5229379231</v>
          </cell>
          <cell r="D1678">
            <v>1733117332</v>
          </cell>
          <cell r="E1678">
            <v>58063514</v>
          </cell>
          <cell r="F1678">
            <v>6904433049</v>
          </cell>
          <cell r="H1678">
            <v>7320020128</v>
          </cell>
          <cell r="I1678" t="str">
            <v>RESTAURANTE Y CAFETERIA</v>
          </cell>
          <cell r="J1678">
            <v>6485302</v>
          </cell>
          <cell r="K1678">
            <v>0</v>
          </cell>
          <cell r="L1678">
            <v>0</v>
          </cell>
          <cell r="M1678">
            <v>6485302</v>
          </cell>
        </row>
        <row r="1679">
          <cell r="A1679">
            <v>7321020107</v>
          </cell>
          <cell r="B1679" t="str">
            <v>SERVICIOS DE VIGILANCIA Y SEGURIDAD</v>
          </cell>
          <cell r="C1679">
            <v>46740191</v>
          </cell>
          <cell r="D1679">
            <v>20035782</v>
          </cell>
          <cell r="E1679">
            <v>0</v>
          </cell>
          <cell r="F1679">
            <v>66775973</v>
          </cell>
          <cell r="H1679">
            <v>7320020129</v>
          </cell>
          <cell r="I1679" t="str">
            <v>MATERIAL DE ASEO</v>
          </cell>
          <cell r="J1679">
            <v>27384361</v>
          </cell>
          <cell r="K1679">
            <v>0</v>
          </cell>
          <cell r="L1679">
            <v>0</v>
          </cell>
          <cell r="M1679">
            <v>27384361</v>
          </cell>
        </row>
        <row r="1680">
          <cell r="A1680">
            <v>7321020108</v>
          </cell>
          <cell r="B1680" t="str">
            <v>PAPELERIA Y UTILES</v>
          </cell>
          <cell r="C1680">
            <v>11624550</v>
          </cell>
          <cell r="D1680">
            <v>5621886</v>
          </cell>
          <cell r="E1680">
            <v>0</v>
          </cell>
          <cell r="F1680">
            <v>17246436</v>
          </cell>
          <cell r="H1680">
            <v>7320020143</v>
          </cell>
          <cell r="I1680" t="str">
            <v>HONORARIOS PRESTACION DE SERVICIOS</v>
          </cell>
          <cell r="J1680">
            <v>4094165870</v>
          </cell>
          <cell r="K1680">
            <v>552926903</v>
          </cell>
          <cell r="L1680">
            <v>9987852</v>
          </cell>
          <cell r="M1680">
            <v>4637104921</v>
          </cell>
        </row>
        <row r="1681">
          <cell r="A1681">
            <v>7321020112</v>
          </cell>
          <cell r="B1681" t="str">
            <v>MANTENIMIENTO DE MAQUINARIA Y EQUIP</v>
          </cell>
          <cell r="C1681">
            <v>152949995</v>
          </cell>
          <cell r="D1681">
            <v>120487919</v>
          </cell>
          <cell r="E1681">
            <v>0</v>
          </cell>
          <cell r="F1681">
            <v>273437914</v>
          </cell>
          <cell r="H1681">
            <v>7320020144</v>
          </cell>
          <cell r="I1681" t="str">
            <v>HONORARIOS PRESTACION DE SERVICIOS</v>
          </cell>
          <cell r="J1681">
            <v>1302425302</v>
          </cell>
          <cell r="K1681">
            <v>222347642</v>
          </cell>
          <cell r="L1681">
            <v>27517537</v>
          </cell>
          <cell r="M1681">
            <v>1497255407</v>
          </cell>
        </row>
        <row r="1682">
          <cell r="A1682">
            <v>7321020114</v>
          </cell>
          <cell r="B1682" t="str">
            <v>MANTENIMIENTO DE EDIFICIOS</v>
          </cell>
          <cell r="C1682">
            <v>511336</v>
          </cell>
          <cell r="D1682">
            <v>0</v>
          </cell>
          <cell r="E1682">
            <v>0</v>
          </cell>
          <cell r="F1682">
            <v>511336</v>
          </cell>
          <cell r="H1682">
            <v>732003</v>
          </cell>
          <cell r="I1682" t="str">
            <v>Sueldos y salarios</v>
          </cell>
          <cell r="J1682">
            <v>6418340292</v>
          </cell>
          <cell r="K1682">
            <v>509381060</v>
          </cell>
          <cell r="L1682">
            <v>0</v>
          </cell>
          <cell r="M1682">
            <v>6927721352</v>
          </cell>
        </row>
        <row r="1683">
          <cell r="A1683">
            <v>7321020116</v>
          </cell>
          <cell r="B1683" t="str">
            <v>MANTENIMIENTO DE SOFTWARE</v>
          </cell>
          <cell r="C1683">
            <v>119344538</v>
          </cell>
          <cell r="D1683">
            <v>29577537</v>
          </cell>
          <cell r="E1683">
            <v>0</v>
          </cell>
          <cell r="F1683">
            <v>148922075</v>
          </cell>
          <cell r="H1683">
            <v>73200301</v>
          </cell>
          <cell r="I1683" t="str">
            <v>Sueldos y salarios</v>
          </cell>
          <cell r="J1683">
            <v>6418340292</v>
          </cell>
          <cell r="K1683">
            <v>509381060</v>
          </cell>
          <cell r="L1683">
            <v>0</v>
          </cell>
          <cell r="M1683">
            <v>6927721352</v>
          </cell>
        </row>
        <row r="1684">
          <cell r="A1684">
            <v>7321020117</v>
          </cell>
          <cell r="B1684" t="str">
            <v>ACUEDUCTO Y ALCANTARILLADO</v>
          </cell>
          <cell r="C1684">
            <v>13944572</v>
          </cell>
          <cell r="D1684">
            <v>1367917</v>
          </cell>
          <cell r="E1684">
            <v>0</v>
          </cell>
          <cell r="F1684">
            <v>15312489</v>
          </cell>
          <cell r="H1684">
            <v>7320030101</v>
          </cell>
          <cell r="I1684" t="str">
            <v>SUELDOS DE PERSONAL</v>
          </cell>
          <cell r="J1684">
            <v>4874596019</v>
          </cell>
          <cell r="K1684">
            <v>399172780</v>
          </cell>
          <cell r="L1684">
            <v>0</v>
          </cell>
          <cell r="M1684">
            <v>5273768799</v>
          </cell>
        </row>
        <row r="1685">
          <cell r="A1685">
            <v>7321020118</v>
          </cell>
          <cell r="B1685" t="str">
            <v>ENERGIA</v>
          </cell>
          <cell r="C1685">
            <v>61485251</v>
          </cell>
          <cell r="D1685">
            <v>5940156</v>
          </cell>
          <cell r="E1685">
            <v>0</v>
          </cell>
          <cell r="F1685">
            <v>67425407</v>
          </cell>
          <cell r="H1685">
            <v>7320030102</v>
          </cell>
          <cell r="I1685" t="str">
            <v>HORAS EXTRAS Y FESTIVOS</v>
          </cell>
          <cell r="J1685">
            <v>1539777336</v>
          </cell>
          <cell r="K1685">
            <v>109084813</v>
          </cell>
          <cell r="L1685">
            <v>0</v>
          </cell>
          <cell r="M1685">
            <v>1648862149</v>
          </cell>
        </row>
        <row r="1686">
          <cell r="A1686">
            <v>7321020120</v>
          </cell>
          <cell r="B1686" t="str">
            <v>TELEFONOS</v>
          </cell>
          <cell r="C1686">
            <v>6743080</v>
          </cell>
          <cell r="D1686">
            <v>560179</v>
          </cell>
          <cell r="E1686">
            <v>0</v>
          </cell>
          <cell r="F1686">
            <v>7303259</v>
          </cell>
          <cell r="H1686">
            <v>7320030103</v>
          </cell>
          <cell r="I1686" t="str">
            <v>PRIMA DE VACACIONES</v>
          </cell>
          <cell r="J1686">
            <v>986988</v>
          </cell>
          <cell r="K1686">
            <v>0</v>
          </cell>
          <cell r="L1686">
            <v>0</v>
          </cell>
          <cell r="M1686">
            <v>986988</v>
          </cell>
        </row>
        <row r="1687">
          <cell r="A1687">
            <v>7321020121</v>
          </cell>
          <cell r="B1687" t="str">
            <v>ARRENDAMIENTOS</v>
          </cell>
          <cell r="C1687">
            <v>106000000</v>
          </cell>
          <cell r="D1687">
            <v>750000</v>
          </cell>
          <cell r="E1687">
            <v>0</v>
          </cell>
          <cell r="F1687">
            <v>106750000</v>
          </cell>
          <cell r="H1687">
            <v>7320030104</v>
          </cell>
          <cell r="I1687" t="str">
            <v>PRIMA DE NAVIDAD</v>
          </cell>
          <cell r="J1687">
            <v>44167</v>
          </cell>
          <cell r="K1687">
            <v>0</v>
          </cell>
          <cell r="L1687">
            <v>0</v>
          </cell>
          <cell r="M1687">
            <v>44167</v>
          </cell>
        </row>
        <row r="1688">
          <cell r="A1688">
            <v>7321020122</v>
          </cell>
          <cell r="B1688" t="str">
            <v>VIATICOS Y GASTOS DE VIAJE</v>
          </cell>
          <cell r="C1688">
            <v>498265</v>
          </cell>
          <cell r="D1688">
            <v>0</v>
          </cell>
          <cell r="E1688">
            <v>0</v>
          </cell>
          <cell r="F1688">
            <v>498265</v>
          </cell>
          <cell r="H1688">
            <v>7320030105</v>
          </cell>
          <cell r="I1688" t="str">
            <v>VACACIONES</v>
          </cell>
          <cell r="J1688">
            <v>1446323</v>
          </cell>
          <cell r="K1688">
            <v>0</v>
          </cell>
          <cell r="L1688">
            <v>0</v>
          </cell>
          <cell r="M1688">
            <v>1446323</v>
          </cell>
        </row>
        <row r="1689">
          <cell r="A1689">
            <v>7321020127</v>
          </cell>
          <cell r="B1689" t="str">
            <v>SEGURO MULTIRIESGO</v>
          </cell>
          <cell r="C1689">
            <v>25566071</v>
          </cell>
          <cell r="D1689">
            <v>1985797</v>
          </cell>
          <cell r="E1689">
            <v>0</v>
          </cell>
          <cell r="F1689">
            <v>27551868</v>
          </cell>
          <cell r="H1689">
            <v>7320030106</v>
          </cell>
          <cell r="I1689" t="str">
            <v>BONIFICACION POR RECREACION</v>
          </cell>
          <cell r="J1689">
            <v>122756</v>
          </cell>
          <cell r="K1689">
            <v>0</v>
          </cell>
          <cell r="L1689">
            <v>0</v>
          </cell>
          <cell r="M1689">
            <v>122756</v>
          </cell>
        </row>
        <row r="1690">
          <cell r="A1690">
            <v>7321020142</v>
          </cell>
          <cell r="B1690" t="str">
            <v>HONORARIOS PRESTACION DE SERVICIOS</v>
          </cell>
          <cell r="C1690">
            <v>2873147839</v>
          </cell>
          <cell r="D1690">
            <v>338418621</v>
          </cell>
          <cell r="E1690">
            <v>7171528</v>
          </cell>
          <cell r="F1690">
            <v>3204394932</v>
          </cell>
          <cell r="H1690">
            <v>7320030121</v>
          </cell>
          <cell r="I1690" t="str">
            <v>SUELDOS POR PERMISO SINDICAL</v>
          </cell>
          <cell r="J1690">
            <v>1366703</v>
          </cell>
          <cell r="K1690">
            <v>1123467</v>
          </cell>
          <cell r="L1690">
            <v>0</v>
          </cell>
          <cell r="M1690">
            <v>2490170</v>
          </cell>
        </row>
        <row r="1691">
          <cell r="A1691">
            <v>7321020143</v>
          </cell>
          <cell r="B1691" t="str">
            <v>HONORARIOS PRESTACION DE SERVICIOS</v>
          </cell>
          <cell r="C1691">
            <v>279561368</v>
          </cell>
          <cell r="D1691">
            <v>23271740</v>
          </cell>
          <cell r="E1691">
            <v>0</v>
          </cell>
          <cell r="F1691">
            <v>302833108</v>
          </cell>
          <cell r="H1691">
            <v>732005</v>
          </cell>
          <cell r="I1691" t="str">
            <v>Contribuciones efectivas</v>
          </cell>
          <cell r="J1691">
            <v>2425346240</v>
          </cell>
          <cell r="K1691">
            <v>171791006</v>
          </cell>
          <cell r="L1691">
            <v>9634247</v>
          </cell>
          <cell r="M1691">
            <v>2587502999</v>
          </cell>
        </row>
        <row r="1692">
          <cell r="A1692">
            <v>732103</v>
          </cell>
          <cell r="B1692" t="str">
            <v>Sueldos y salarios</v>
          </cell>
          <cell r="C1692">
            <v>5969822743</v>
          </cell>
          <cell r="D1692">
            <v>548345033</v>
          </cell>
          <cell r="E1692">
            <v>582483</v>
          </cell>
          <cell r="F1692">
            <v>6517585293</v>
          </cell>
          <cell r="H1692">
            <v>73200501</v>
          </cell>
          <cell r="I1692" t="str">
            <v>Contribuciones efectivas</v>
          </cell>
          <cell r="J1692">
            <v>2425346240</v>
          </cell>
          <cell r="K1692">
            <v>171791006</v>
          </cell>
          <cell r="L1692">
            <v>9634247</v>
          </cell>
          <cell r="M1692">
            <v>2587502999</v>
          </cell>
        </row>
        <row r="1693">
          <cell r="A1693">
            <v>73210301</v>
          </cell>
          <cell r="B1693" t="str">
            <v>Sueldos y salarios</v>
          </cell>
          <cell r="C1693">
            <v>5969822743</v>
          </cell>
          <cell r="D1693">
            <v>548345033</v>
          </cell>
          <cell r="E1693">
            <v>582483</v>
          </cell>
          <cell r="F1693">
            <v>6517585293</v>
          </cell>
          <cell r="H1693">
            <v>7320050101</v>
          </cell>
          <cell r="I1693" t="str">
            <v>APORTES A CAJAS DE COMPENSACION FAM</v>
          </cell>
          <cell r="J1693">
            <v>368209810</v>
          </cell>
          <cell r="K1693">
            <v>38578111</v>
          </cell>
          <cell r="L1693">
            <v>680</v>
          </cell>
          <cell r="M1693">
            <v>406787241</v>
          </cell>
        </row>
        <row r="1694">
          <cell r="A1694">
            <v>7321030101</v>
          </cell>
          <cell r="B1694" t="str">
            <v>SUELDOS DE PERSONAL</v>
          </cell>
          <cell r="C1694">
            <v>4639738986</v>
          </cell>
          <cell r="D1694">
            <v>429028616</v>
          </cell>
          <cell r="E1694">
            <v>582483</v>
          </cell>
          <cell r="F1694">
            <v>5068185119</v>
          </cell>
          <cell r="H1694">
            <v>7320050102</v>
          </cell>
          <cell r="I1694" t="str">
            <v>APORTES A SEGURIDAD SOCIAL EN SALUD</v>
          </cell>
          <cell r="J1694">
            <v>764376845</v>
          </cell>
          <cell r="K1694">
            <v>48913942</v>
          </cell>
          <cell r="L1694">
            <v>45005</v>
          </cell>
          <cell r="M1694">
            <v>813245782</v>
          </cell>
        </row>
        <row r="1695">
          <cell r="A1695">
            <v>7321030102</v>
          </cell>
          <cell r="B1695" t="str">
            <v>HORAS EXTRAS Y FESTIVOS</v>
          </cell>
          <cell r="C1695">
            <v>1323134677</v>
          </cell>
          <cell r="D1695">
            <v>118183816</v>
          </cell>
          <cell r="E1695">
            <v>0</v>
          </cell>
          <cell r="F1695">
            <v>1441318493</v>
          </cell>
          <cell r="H1695">
            <v>7320050103</v>
          </cell>
          <cell r="I1695" t="str">
            <v>APORTES A SEGURIDAD SOCIAL EN PENSI</v>
          </cell>
          <cell r="J1695">
            <v>1074327340</v>
          </cell>
          <cell r="K1695">
            <v>71183857</v>
          </cell>
          <cell r="L1695">
            <v>9588562</v>
          </cell>
          <cell r="M1695">
            <v>1135922635</v>
          </cell>
        </row>
        <row r="1696">
          <cell r="A1696">
            <v>7321030121</v>
          </cell>
          <cell r="B1696" t="str">
            <v>SUELDOS POR PERMISO SINDICAL</v>
          </cell>
          <cell r="C1696">
            <v>6949080</v>
          </cell>
          <cell r="D1696">
            <v>1132601</v>
          </cell>
          <cell r="E1696">
            <v>0</v>
          </cell>
          <cell r="F1696">
            <v>8081681</v>
          </cell>
          <cell r="H1696">
            <v>7320050106</v>
          </cell>
          <cell r="I1696" t="str">
            <v>APORTES A RIESGOS LABORALES ATEP</v>
          </cell>
          <cell r="J1696">
            <v>218432245</v>
          </cell>
          <cell r="K1696">
            <v>13115096</v>
          </cell>
          <cell r="L1696">
            <v>0</v>
          </cell>
          <cell r="M1696">
            <v>231547341</v>
          </cell>
        </row>
        <row r="1697">
          <cell r="A1697">
            <v>732105</v>
          </cell>
          <cell r="B1697" t="str">
            <v>Contribuciones efectivas</v>
          </cell>
          <cell r="C1697">
            <v>1737556963</v>
          </cell>
          <cell r="D1697">
            <v>155482569</v>
          </cell>
          <cell r="E1697">
            <v>58041</v>
          </cell>
          <cell r="F1697">
            <v>1892981491</v>
          </cell>
          <cell r="H1697">
            <v>732006</v>
          </cell>
          <cell r="I1697" t="str">
            <v>Aportes sobre la nómina</v>
          </cell>
          <cell r="J1697">
            <v>460365095</v>
          </cell>
          <cell r="K1697">
            <v>48227990</v>
          </cell>
          <cell r="L1697">
            <v>840</v>
          </cell>
          <cell r="M1697">
            <v>508592245</v>
          </cell>
        </row>
        <row r="1698">
          <cell r="A1698">
            <v>73210501</v>
          </cell>
          <cell r="B1698" t="str">
            <v>Contribuciones efectivas</v>
          </cell>
          <cell r="C1698">
            <v>1737556963</v>
          </cell>
          <cell r="D1698">
            <v>155482569</v>
          </cell>
          <cell r="E1698">
            <v>58041</v>
          </cell>
          <cell r="F1698">
            <v>1892981491</v>
          </cell>
          <cell r="H1698">
            <v>73200601</v>
          </cell>
          <cell r="I1698" t="str">
            <v>Aportes sobre la nómina</v>
          </cell>
          <cell r="J1698">
            <v>460365095</v>
          </cell>
          <cell r="K1698">
            <v>48227990</v>
          </cell>
          <cell r="L1698">
            <v>840</v>
          </cell>
          <cell r="M1698">
            <v>508592245</v>
          </cell>
        </row>
        <row r="1699">
          <cell r="A1699">
            <v>7321050101</v>
          </cell>
          <cell r="B1699" t="str">
            <v>APORTES A CAJAS DE COMPENSACION FAM</v>
          </cell>
          <cell r="C1699">
            <v>276343623</v>
          </cell>
          <cell r="D1699">
            <v>22563555</v>
          </cell>
          <cell r="E1699">
            <v>0</v>
          </cell>
          <cell r="F1699">
            <v>298907178</v>
          </cell>
          <cell r="H1699">
            <v>7320060101</v>
          </cell>
          <cell r="I1699" t="str">
            <v>APORTES AL I.C.B.F.</v>
          </cell>
          <cell r="J1699">
            <v>276194860</v>
          </cell>
          <cell r="K1699">
            <v>28935047</v>
          </cell>
          <cell r="L1699">
            <v>504</v>
          </cell>
          <cell r="M1699">
            <v>305129403</v>
          </cell>
        </row>
        <row r="1700">
          <cell r="A1700">
            <v>7321050102</v>
          </cell>
          <cell r="B1700" t="str">
            <v>APORTES A SEGURIDAD SOCIAL EN SALUD</v>
          </cell>
          <cell r="C1700">
            <v>543160991</v>
          </cell>
          <cell r="D1700">
            <v>49640923</v>
          </cell>
          <cell r="E1700">
            <v>24133</v>
          </cell>
          <cell r="F1700">
            <v>592777781</v>
          </cell>
          <cell r="H1700">
            <v>7320060102</v>
          </cell>
          <cell r="I1700" t="str">
            <v>APORTES AL SENA</v>
          </cell>
          <cell r="J1700">
            <v>184170235</v>
          </cell>
          <cell r="K1700">
            <v>19292943</v>
          </cell>
          <cell r="L1700">
            <v>336</v>
          </cell>
          <cell r="M1700">
            <v>203462842</v>
          </cell>
        </row>
        <row r="1701">
          <cell r="A1701">
            <v>7321050103</v>
          </cell>
          <cell r="B1701" t="str">
            <v>APORTES A SEGURIDAD SOCIAL EN PENSI</v>
          </cell>
          <cell r="C1701">
            <v>772113569</v>
          </cell>
          <cell r="D1701">
            <v>70510991</v>
          </cell>
          <cell r="E1701">
            <v>33908</v>
          </cell>
          <cell r="F1701">
            <v>842590652</v>
          </cell>
          <cell r="H1701">
            <v>732007</v>
          </cell>
          <cell r="I1701" t="str">
            <v>Depreciación y amortización</v>
          </cell>
          <cell r="J1701">
            <v>422682190</v>
          </cell>
          <cell r="K1701">
            <v>49074213</v>
          </cell>
          <cell r="L1701">
            <v>0</v>
          </cell>
          <cell r="M1701">
            <v>471756403</v>
          </cell>
        </row>
        <row r="1702">
          <cell r="A1702">
            <v>7321050106</v>
          </cell>
          <cell r="B1702" t="str">
            <v>APORTES A RIESGOS PROFESIONALES ATE</v>
          </cell>
          <cell r="C1702">
            <v>145938780</v>
          </cell>
          <cell r="D1702">
            <v>12767100</v>
          </cell>
          <cell r="E1702">
            <v>0</v>
          </cell>
          <cell r="F1702">
            <v>158705880</v>
          </cell>
          <cell r="H1702">
            <v>73200701</v>
          </cell>
          <cell r="I1702" t="str">
            <v>Depreciación y amortización</v>
          </cell>
          <cell r="J1702">
            <v>422682190</v>
          </cell>
          <cell r="K1702">
            <v>49074213</v>
          </cell>
          <cell r="L1702">
            <v>0</v>
          </cell>
          <cell r="M1702">
            <v>471756403</v>
          </cell>
        </row>
        <row r="1703">
          <cell r="A1703">
            <v>732106</v>
          </cell>
          <cell r="B1703" t="str">
            <v>Aportes sobre la nómina</v>
          </cell>
          <cell r="C1703">
            <v>345494127</v>
          </cell>
          <cell r="D1703">
            <v>28208116</v>
          </cell>
          <cell r="E1703">
            <v>0</v>
          </cell>
          <cell r="F1703">
            <v>373702243</v>
          </cell>
          <cell r="H1703">
            <v>7320070101</v>
          </cell>
          <cell r="I1703" t="str">
            <v>DEPRECIACION DE EDIFICIOS</v>
          </cell>
          <cell r="J1703">
            <v>139148626</v>
          </cell>
          <cell r="K1703">
            <v>19426478</v>
          </cell>
          <cell r="L1703">
            <v>0</v>
          </cell>
          <cell r="M1703">
            <v>158575104</v>
          </cell>
        </row>
        <row r="1704">
          <cell r="A1704">
            <v>73210601</v>
          </cell>
          <cell r="B1704" t="str">
            <v>Aportes sobre la nómina</v>
          </cell>
          <cell r="C1704">
            <v>345494127</v>
          </cell>
          <cell r="D1704">
            <v>28208116</v>
          </cell>
          <cell r="E1704">
            <v>0</v>
          </cell>
          <cell r="F1704">
            <v>373702243</v>
          </cell>
          <cell r="H1704">
            <v>7320070102</v>
          </cell>
          <cell r="I1704" t="str">
            <v>DEPRECIACION DE MAQUINARIA Y EQUIPO</v>
          </cell>
          <cell r="J1704">
            <v>10684735</v>
          </cell>
          <cell r="K1704">
            <v>1011549</v>
          </cell>
          <cell r="L1704">
            <v>0</v>
          </cell>
          <cell r="M1704">
            <v>11696284</v>
          </cell>
        </row>
        <row r="1705">
          <cell r="A1705">
            <v>7321060101</v>
          </cell>
          <cell r="B1705" t="str">
            <v>APORTES AL I.C.B.F.</v>
          </cell>
          <cell r="C1705">
            <v>207278310</v>
          </cell>
          <cell r="D1705">
            <v>16924562</v>
          </cell>
          <cell r="E1705">
            <v>0</v>
          </cell>
          <cell r="F1705">
            <v>224202872</v>
          </cell>
          <cell r="H1705">
            <v>7320070103</v>
          </cell>
          <cell r="I1705" t="str">
            <v>DEPRECIACION DE EQUIPO MEDICO Y CIE</v>
          </cell>
          <cell r="J1705">
            <v>174054616</v>
          </cell>
          <cell r="K1705">
            <v>16212625</v>
          </cell>
          <cell r="L1705">
            <v>0</v>
          </cell>
          <cell r="M1705">
            <v>190267241</v>
          </cell>
        </row>
        <row r="1706">
          <cell r="A1706">
            <v>7321060102</v>
          </cell>
          <cell r="B1706" t="str">
            <v>APORTES AL SENA</v>
          </cell>
          <cell r="C1706">
            <v>138215817</v>
          </cell>
          <cell r="D1706">
            <v>11283554</v>
          </cell>
          <cell r="E1706">
            <v>0</v>
          </cell>
          <cell r="F1706">
            <v>149499371</v>
          </cell>
          <cell r="H1706">
            <v>7320070104</v>
          </cell>
          <cell r="I1706" t="str">
            <v>DEPRECIACION DE MUEBLES, ENSERES, Y</v>
          </cell>
          <cell r="J1706">
            <v>23094219</v>
          </cell>
          <cell r="K1706">
            <v>2288287</v>
          </cell>
          <cell r="L1706">
            <v>0</v>
          </cell>
          <cell r="M1706">
            <v>25382506</v>
          </cell>
        </row>
        <row r="1707">
          <cell r="A1707">
            <v>732107</v>
          </cell>
          <cell r="B1707" t="str">
            <v>Depreciación y amortización</v>
          </cell>
          <cell r="C1707">
            <v>488899438</v>
          </cell>
          <cell r="D1707">
            <v>126516556</v>
          </cell>
          <cell r="E1707">
            <v>0</v>
          </cell>
          <cell r="F1707">
            <v>615415994</v>
          </cell>
          <cell r="H1707">
            <v>7320070105</v>
          </cell>
          <cell r="I1707" t="str">
            <v>DEPRECIACION DE EQ. DE COMUNICACION</v>
          </cell>
          <cell r="J1707">
            <v>74329407</v>
          </cell>
          <cell r="K1707">
            <v>9990640</v>
          </cell>
          <cell r="L1707">
            <v>0</v>
          </cell>
          <cell r="M1707">
            <v>84320047</v>
          </cell>
        </row>
        <row r="1708">
          <cell r="A1708">
            <v>73210701</v>
          </cell>
          <cell r="B1708" t="str">
            <v>Depreciación y amortización</v>
          </cell>
          <cell r="C1708">
            <v>488899438</v>
          </cell>
          <cell r="D1708">
            <v>126516556</v>
          </cell>
          <cell r="E1708">
            <v>0</v>
          </cell>
          <cell r="F1708">
            <v>615415994</v>
          </cell>
          <cell r="H1708">
            <v>7320070107</v>
          </cell>
          <cell r="I1708" t="str">
            <v>DEPRECIACION COMEDOR, COCINA, DESPE</v>
          </cell>
          <cell r="J1708">
            <v>1370587</v>
          </cell>
          <cell r="K1708">
            <v>144634</v>
          </cell>
          <cell r="L1708">
            <v>0</v>
          </cell>
          <cell r="M1708">
            <v>1515221</v>
          </cell>
        </row>
        <row r="1709">
          <cell r="A1709">
            <v>7321070101</v>
          </cell>
          <cell r="B1709" t="str">
            <v>DEPRECIACION DE EDIFICIOS</v>
          </cell>
          <cell r="C1709">
            <v>30630774</v>
          </cell>
          <cell r="D1709">
            <v>6127054</v>
          </cell>
          <cell r="E1709">
            <v>0</v>
          </cell>
          <cell r="F1709">
            <v>36757828</v>
          </cell>
          <cell r="H1709">
            <v>732008</v>
          </cell>
          <cell r="I1709" t="str">
            <v>Impuestos</v>
          </cell>
          <cell r="J1709">
            <v>60957478</v>
          </cell>
          <cell r="K1709">
            <v>32606001</v>
          </cell>
          <cell r="L1709">
            <v>0</v>
          </cell>
          <cell r="M1709">
            <v>93563479</v>
          </cell>
        </row>
        <row r="1710">
          <cell r="A1710">
            <v>7321070102</v>
          </cell>
          <cell r="B1710" t="str">
            <v>DEPRECIACION DE MAQUINARIA Y EQUIPO</v>
          </cell>
          <cell r="C1710">
            <v>7298996</v>
          </cell>
          <cell r="D1710">
            <v>1438479</v>
          </cell>
          <cell r="E1710">
            <v>0</v>
          </cell>
          <cell r="F1710">
            <v>8737475</v>
          </cell>
          <cell r="H1710">
            <v>73200801</v>
          </cell>
          <cell r="I1710" t="str">
            <v>Impuestos</v>
          </cell>
          <cell r="J1710">
            <v>60957478</v>
          </cell>
          <cell r="K1710">
            <v>32606001</v>
          </cell>
          <cell r="L1710">
            <v>0</v>
          </cell>
          <cell r="M1710">
            <v>93563479</v>
          </cell>
        </row>
        <row r="1711">
          <cell r="A1711">
            <v>7321070103</v>
          </cell>
          <cell r="B1711" t="str">
            <v>DEPRECIACION DE EQUIPO MEDICO Y CIE</v>
          </cell>
          <cell r="C1711">
            <v>388975036</v>
          </cell>
          <cell r="D1711">
            <v>105280118</v>
          </cell>
          <cell r="E1711">
            <v>0</v>
          </cell>
          <cell r="F1711">
            <v>494255154</v>
          </cell>
          <cell r="H1711">
            <v>7320080101</v>
          </cell>
          <cell r="I1711" t="str">
            <v>IMPUESTO PREDIAL UNIFICADO</v>
          </cell>
          <cell r="J1711">
            <v>10119908</v>
          </cell>
          <cell r="K1711">
            <v>28147727</v>
          </cell>
          <cell r="L1711">
            <v>0</v>
          </cell>
          <cell r="M1711">
            <v>38267635</v>
          </cell>
        </row>
        <row r="1712">
          <cell r="A1712">
            <v>7321070104</v>
          </cell>
          <cell r="B1712" t="str">
            <v>DEPRECIACION DE MUEBLES, ENSERES, Y</v>
          </cell>
          <cell r="C1712">
            <v>40846751</v>
          </cell>
          <cell r="D1712">
            <v>8885133</v>
          </cell>
          <cell r="E1712">
            <v>0</v>
          </cell>
          <cell r="F1712">
            <v>49731884</v>
          </cell>
          <cell r="H1712">
            <v>7320080102</v>
          </cell>
          <cell r="I1712" t="str">
            <v>CONTRALORIA GENERAL MEDELLIN</v>
          </cell>
          <cell r="J1712">
            <v>2537296</v>
          </cell>
          <cell r="K1712">
            <v>0</v>
          </cell>
          <cell r="L1712">
            <v>0</v>
          </cell>
          <cell r="M1712">
            <v>2537296</v>
          </cell>
        </row>
        <row r="1713">
          <cell r="A1713">
            <v>7321070105</v>
          </cell>
          <cell r="B1713" t="str">
            <v>DEPRECIACION DE EQ. DE COMUNICACION</v>
          </cell>
          <cell r="C1713">
            <v>21049584</v>
          </cell>
          <cell r="D1713">
            <v>4769143</v>
          </cell>
          <cell r="E1713">
            <v>0</v>
          </cell>
          <cell r="F1713">
            <v>25818727</v>
          </cell>
          <cell r="H1713">
            <v>7320080105</v>
          </cell>
          <cell r="I1713" t="str">
            <v>GRAVAMEN 4 X 1000</v>
          </cell>
          <cell r="J1713">
            <v>48300274</v>
          </cell>
          <cell r="K1713">
            <v>4458274</v>
          </cell>
          <cell r="L1713">
            <v>0</v>
          </cell>
          <cell r="M1713">
            <v>52758548</v>
          </cell>
        </row>
        <row r="1714">
          <cell r="A1714">
            <v>7321070107</v>
          </cell>
          <cell r="B1714" t="str">
            <v>DEPRECIACION COMEDOR, COCINA, DESPE</v>
          </cell>
          <cell r="C1714">
            <v>98297</v>
          </cell>
          <cell r="D1714">
            <v>16629</v>
          </cell>
          <cell r="E1714">
            <v>0</v>
          </cell>
          <cell r="F1714">
            <v>114926</v>
          </cell>
          <cell r="H1714">
            <v>732009</v>
          </cell>
          <cell r="I1714" t="str">
            <v>Prestaciones sociales</v>
          </cell>
          <cell r="J1714">
            <v>1824731192</v>
          </cell>
          <cell r="K1714">
            <v>687258398</v>
          </cell>
          <cell r="L1714">
            <v>233991943</v>
          </cell>
          <cell r="M1714">
            <v>2277997647</v>
          </cell>
        </row>
        <row r="1715">
          <cell r="A1715">
            <v>732108</v>
          </cell>
          <cell r="B1715" t="str">
            <v>Impuestos</v>
          </cell>
          <cell r="C1715">
            <v>68773431</v>
          </cell>
          <cell r="D1715">
            <v>9863330</v>
          </cell>
          <cell r="E1715">
            <v>0</v>
          </cell>
          <cell r="F1715">
            <v>78636761</v>
          </cell>
          <cell r="H1715">
            <v>73200901</v>
          </cell>
          <cell r="I1715" t="str">
            <v>Prestaciones sociales</v>
          </cell>
          <cell r="J1715">
            <v>1824731192</v>
          </cell>
          <cell r="K1715">
            <v>687258398</v>
          </cell>
          <cell r="L1715">
            <v>233991943</v>
          </cell>
          <cell r="M1715">
            <v>2277997647</v>
          </cell>
        </row>
        <row r="1716">
          <cell r="A1716">
            <v>73210801</v>
          </cell>
          <cell r="B1716" t="str">
            <v>Impuestos</v>
          </cell>
          <cell r="C1716">
            <v>68773431</v>
          </cell>
          <cell r="D1716">
            <v>9863330</v>
          </cell>
          <cell r="E1716">
            <v>0</v>
          </cell>
          <cell r="F1716">
            <v>78636761</v>
          </cell>
          <cell r="H1716">
            <v>7320090103</v>
          </cell>
          <cell r="I1716" t="str">
            <v>PRIMA DE VACACIONES</v>
          </cell>
          <cell r="J1716">
            <v>226448282</v>
          </cell>
          <cell r="K1716">
            <v>22874455</v>
          </cell>
          <cell r="L1716">
            <v>2281368</v>
          </cell>
          <cell r="M1716">
            <v>247041369</v>
          </cell>
        </row>
        <row r="1717">
          <cell r="A1717">
            <v>7321080101</v>
          </cell>
          <cell r="B1717" t="str">
            <v>IMPUESTO PREDIAL UNIFICADO</v>
          </cell>
          <cell r="C1717">
            <v>7557347</v>
          </cell>
          <cell r="D1717">
            <v>0</v>
          </cell>
          <cell r="E1717">
            <v>0</v>
          </cell>
          <cell r="F1717">
            <v>7557347</v>
          </cell>
          <cell r="H1717">
            <v>7320090104</v>
          </cell>
          <cell r="I1717" t="str">
            <v>PRIMA DE NAVIDAD</v>
          </cell>
          <cell r="J1717">
            <v>339305284</v>
          </cell>
          <cell r="K1717">
            <v>43138971</v>
          </cell>
          <cell r="L1717">
            <v>16860</v>
          </cell>
          <cell r="M1717">
            <v>382427395</v>
          </cell>
        </row>
        <row r="1718">
          <cell r="A1718">
            <v>7321080102</v>
          </cell>
          <cell r="B1718" t="str">
            <v>CONTRALORIA GENERAL MEDELLIN</v>
          </cell>
          <cell r="C1718">
            <v>1127313</v>
          </cell>
          <cell r="D1718">
            <v>91738</v>
          </cell>
          <cell r="E1718">
            <v>0</v>
          </cell>
          <cell r="F1718">
            <v>1219051</v>
          </cell>
          <cell r="H1718">
            <v>7320090105</v>
          </cell>
          <cell r="I1718" t="str">
            <v>VACACIONES</v>
          </cell>
          <cell r="J1718">
            <v>449275812</v>
          </cell>
          <cell r="K1718">
            <v>44823476</v>
          </cell>
          <cell r="L1718">
            <v>4448291</v>
          </cell>
          <cell r="M1718">
            <v>489650997</v>
          </cell>
        </row>
        <row r="1719">
          <cell r="A1719">
            <v>7321080105</v>
          </cell>
          <cell r="B1719" t="str">
            <v>GRAVAMEN 4 X 1000</v>
          </cell>
          <cell r="C1719">
            <v>60088771</v>
          </cell>
          <cell r="D1719">
            <v>9771592</v>
          </cell>
          <cell r="E1719">
            <v>0</v>
          </cell>
          <cell r="F1719">
            <v>69860363</v>
          </cell>
          <cell r="H1719">
            <v>7320090106</v>
          </cell>
          <cell r="I1719" t="str">
            <v>BONIFICACION POR RECREACION</v>
          </cell>
          <cell r="J1719">
            <v>29481082</v>
          </cell>
          <cell r="K1719">
            <v>122882327</v>
          </cell>
          <cell r="L1719">
            <v>360188</v>
          </cell>
          <cell r="M1719">
            <v>152003221</v>
          </cell>
        </row>
        <row r="1720">
          <cell r="A1720">
            <v>732109</v>
          </cell>
          <cell r="B1720" t="str">
            <v>Prestaciones sociales</v>
          </cell>
          <cell r="C1720">
            <v>1845673979</v>
          </cell>
          <cell r="D1720">
            <v>259543929</v>
          </cell>
          <cell r="E1720">
            <v>852983</v>
          </cell>
          <cell r="F1720">
            <v>2104364925</v>
          </cell>
          <cell r="H1720">
            <v>7320090108</v>
          </cell>
          <cell r="I1720" t="str">
            <v>CESANTIAS LEY 50</v>
          </cell>
          <cell r="J1720">
            <v>544757696</v>
          </cell>
          <cell r="K1720">
            <v>87604970</v>
          </cell>
          <cell r="L1720">
            <v>253339</v>
          </cell>
          <cell r="M1720">
            <v>632109327</v>
          </cell>
        </row>
        <row r="1721">
          <cell r="A1721">
            <v>73210901</v>
          </cell>
          <cell r="B1721" t="str">
            <v>Prestaciones sociales</v>
          </cell>
          <cell r="C1721">
            <v>1845673979</v>
          </cell>
          <cell r="D1721">
            <v>259543929</v>
          </cell>
          <cell r="E1721">
            <v>852983</v>
          </cell>
          <cell r="F1721">
            <v>2104364925</v>
          </cell>
          <cell r="H1721">
            <v>7320090109</v>
          </cell>
          <cell r="I1721" t="str">
            <v>CESANTIAS RETROACTIVIDAD</v>
          </cell>
          <cell r="J1721">
            <v>14717630</v>
          </cell>
          <cell r="K1721">
            <v>34686022</v>
          </cell>
          <cell r="L1721">
            <v>201530078</v>
          </cell>
          <cell r="M1721">
            <v>-152126426</v>
          </cell>
        </row>
        <row r="1722">
          <cell r="A1722">
            <v>7321090103</v>
          </cell>
          <cell r="B1722" t="str">
            <v>PRIMA DE VACACIONES</v>
          </cell>
          <cell r="C1722">
            <v>219457625</v>
          </cell>
          <cell r="D1722">
            <v>19232755</v>
          </cell>
          <cell r="E1722">
            <v>6721</v>
          </cell>
          <cell r="F1722">
            <v>238683659</v>
          </cell>
          <cell r="H1722">
            <v>7320090110</v>
          </cell>
          <cell r="I1722" t="str">
            <v>INTERESES SOBRE LAS CESANTIAS</v>
          </cell>
          <cell r="J1722">
            <v>53554348</v>
          </cell>
          <cell r="K1722">
            <v>13581778</v>
          </cell>
          <cell r="L1722">
            <v>17810</v>
          </cell>
          <cell r="M1722">
            <v>67118316</v>
          </cell>
        </row>
        <row r="1723">
          <cell r="A1723">
            <v>7321090104</v>
          </cell>
          <cell r="B1723" t="str">
            <v>PRIMA DE NAVIDAD</v>
          </cell>
          <cell r="C1723">
            <v>449112814</v>
          </cell>
          <cell r="D1723">
            <v>43329919</v>
          </cell>
          <cell r="E1723">
            <v>0</v>
          </cell>
          <cell r="F1723">
            <v>492442733</v>
          </cell>
          <cell r="H1723">
            <v>7320090117</v>
          </cell>
          <cell r="I1723" t="str">
            <v>PRIMA DE JUNIO</v>
          </cell>
          <cell r="J1723">
            <v>209271806</v>
          </cell>
          <cell r="K1723">
            <v>93264192</v>
          </cell>
          <cell r="L1723">
            <v>912157</v>
          </cell>
          <cell r="M1723">
            <v>301623841</v>
          </cell>
        </row>
        <row r="1724">
          <cell r="A1724">
            <v>7321090105</v>
          </cell>
          <cell r="B1724" t="str">
            <v>VACACIONES</v>
          </cell>
          <cell r="C1724">
            <v>329197797</v>
          </cell>
          <cell r="D1724">
            <v>30460844</v>
          </cell>
          <cell r="E1724">
            <v>0</v>
          </cell>
          <cell r="F1724">
            <v>359658641</v>
          </cell>
          <cell r="H1724">
            <v>7320090119</v>
          </cell>
          <cell r="I1724" t="str">
            <v>PRIMA DE ANTIGUEDAD</v>
          </cell>
          <cell r="J1724">
            <v>-69356069</v>
          </cell>
          <cell r="K1724">
            <v>82762912</v>
          </cell>
          <cell r="L1724">
            <v>20722823</v>
          </cell>
          <cell r="M1724">
            <v>-7315980</v>
          </cell>
        </row>
        <row r="1725">
          <cell r="A1725">
            <v>7321090106</v>
          </cell>
          <cell r="B1725" t="str">
            <v>BONIFICACION POR RECREACION</v>
          </cell>
          <cell r="C1725">
            <v>27919414</v>
          </cell>
          <cell r="D1725">
            <v>2457872</v>
          </cell>
          <cell r="E1725">
            <v>943</v>
          </cell>
          <cell r="F1725">
            <v>30376343</v>
          </cell>
          <cell r="H1725">
            <v>7320090123</v>
          </cell>
          <cell r="I1725" t="str">
            <v>BONIFICACIÓN POR SERVICIOS PRESTADO</v>
          </cell>
          <cell r="J1725">
            <v>45617590</v>
          </cell>
          <cell r="K1725">
            <v>127991119</v>
          </cell>
          <cell r="L1725">
            <v>128678</v>
          </cell>
          <cell r="M1725">
            <v>173480031</v>
          </cell>
        </row>
        <row r="1726">
          <cell r="A1726">
            <v>7321090108</v>
          </cell>
          <cell r="B1726" t="str">
            <v>CESANTIAS LEY 50</v>
          </cell>
          <cell r="C1726">
            <v>543598804</v>
          </cell>
          <cell r="D1726">
            <v>86516336</v>
          </cell>
          <cell r="E1726">
            <v>0</v>
          </cell>
          <cell r="F1726">
            <v>630115140</v>
          </cell>
          <cell r="H1726">
            <v>7320090124</v>
          </cell>
          <cell r="I1726" t="str">
            <v>BONIFICACION POR PENSION</v>
          </cell>
          <cell r="J1726">
            <v>-18342269</v>
          </cell>
          <cell r="K1726">
            <v>13648176</v>
          </cell>
          <cell r="L1726">
            <v>3320351</v>
          </cell>
          <cell r="M1726">
            <v>-8014444</v>
          </cell>
        </row>
        <row r="1727">
          <cell r="A1727">
            <v>7321090109</v>
          </cell>
          <cell r="B1727" t="str">
            <v>CESANTIAS RETROACTIVIDAD</v>
          </cell>
          <cell r="C1727">
            <v>-54287715</v>
          </cell>
          <cell r="D1727">
            <v>29577928</v>
          </cell>
          <cell r="E1727">
            <v>845319</v>
          </cell>
          <cell r="F1727">
            <v>-25555106</v>
          </cell>
          <cell r="H1727">
            <v>732010</v>
          </cell>
          <cell r="I1727" t="str">
            <v>Subsidio de alimentación</v>
          </cell>
          <cell r="J1727">
            <v>2248781</v>
          </cell>
          <cell r="K1727">
            <v>62176</v>
          </cell>
          <cell r="L1727">
            <v>0</v>
          </cell>
          <cell r="M1727">
            <v>2310957</v>
          </cell>
        </row>
        <row r="1728">
          <cell r="A1728">
            <v>7321090110</v>
          </cell>
          <cell r="B1728" t="str">
            <v>INTERESES SOBRE LAS CESANTIAS</v>
          </cell>
          <cell r="C1728">
            <v>53993328</v>
          </cell>
          <cell r="D1728">
            <v>14877920</v>
          </cell>
          <cell r="E1728">
            <v>0</v>
          </cell>
          <cell r="F1728">
            <v>68871248</v>
          </cell>
          <cell r="H1728">
            <v>73201001</v>
          </cell>
          <cell r="I1728" t="str">
            <v>Subsidio de alimentación</v>
          </cell>
          <cell r="J1728">
            <v>2248781</v>
          </cell>
          <cell r="K1728">
            <v>62176</v>
          </cell>
          <cell r="L1728">
            <v>0</v>
          </cell>
          <cell r="M1728">
            <v>2310957</v>
          </cell>
        </row>
        <row r="1729">
          <cell r="A1729">
            <v>7321090117</v>
          </cell>
          <cell r="B1729" t="str">
            <v>PRIMA DE JUNIO</v>
          </cell>
          <cell r="C1729">
            <v>212448855</v>
          </cell>
          <cell r="D1729">
            <v>19114179</v>
          </cell>
          <cell r="E1729">
            <v>0</v>
          </cell>
          <cell r="F1729">
            <v>231563034</v>
          </cell>
          <cell r="H1729">
            <v>7320100111</v>
          </cell>
          <cell r="I1729" t="str">
            <v>CAPACITACION</v>
          </cell>
          <cell r="J1729">
            <v>1917845</v>
          </cell>
          <cell r="K1729">
            <v>0</v>
          </cell>
          <cell r="L1729">
            <v>0</v>
          </cell>
          <cell r="M1729">
            <v>1917845</v>
          </cell>
        </row>
        <row r="1730">
          <cell r="A1730">
            <v>7321090119</v>
          </cell>
          <cell r="B1730" t="str">
            <v>PRIMA DE ANTIGUEDAD</v>
          </cell>
          <cell r="C1730">
            <v>5760960</v>
          </cell>
          <cell r="D1730">
            <v>1454802</v>
          </cell>
          <cell r="E1730">
            <v>0</v>
          </cell>
          <cell r="F1730">
            <v>7215762</v>
          </cell>
          <cell r="H1730">
            <v>7320100122</v>
          </cell>
          <cell r="I1730" t="str">
            <v>SUBSIDIO DE ALIMENTACIÓN</v>
          </cell>
          <cell r="J1730">
            <v>330936</v>
          </cell>
          <cell r="K1730">
            <v>62176</v>
          </cell>
          <cell r="L1730">
            <v>0</v>
          </cell>
          <cell r="M1730">
            <v>393112</v>
          </cell>
        </row>
        <row r="1731">
          <cell r="A1731">
            <v>7321090123</v>
          </cell>
          <cell r="B1731" t="str">
            <v>BONIFICACIÓN POR SERVICIOS PRESTADO</v>
          </cell>
          <cell r="C1731">
            <v>47354296</v>
          </cell>
          <cell r="D1731">
            <v>11214445</v>
          </cell>
          <cell r="E1731">
            <v>0</v>
          </cell>
          <cell r="F1731">
            <v>58568741</v>
          </cell>
          <cell r="H1731">
            <v>732095</v>
          </cell>
          <cell r="I1731" t="str">
            <v>Traslado de costos (Cr)</v>
          </cell>
          <cell r="J1731">
            <v>-20753531369</v>
          </cell>
          <cell r="K1731">
            <v>0</v>
          </cell>
          <cell r="L1731">
            <v>2411914295</v>
          </cell>
          <cell r="M1731">
            <v>-23165445664</v>
          </cell>
        </row>
        <row r="1732">
          <cell r="A1732">
            <v>7321090124</v>
          </cell>
          <cell r="B1732" t="str">
            <v>BONIFICACION POR PENSION</v>
          </cell>
          <cell r="C1732">
            <v>11117801</v>
          </cell>
          <cell r="D1732">
            <v>1306929</v>
          </cell>
          <cell r="E1732">
            <v>0</v>
          </cell>
          <cell r="F1732">
            <v>12424730</v>
          </cell>
          <cell r="H1732">
            <v>73209501</v>
          </cell>
          <cell r="I1732" t="str">
            <v>Traslado de costos (Cr)</v>
          </cell>
          <cell r="J1732">
            <v>-20753531369</v>
          </cell>
          <cell r="K1732">
            <v>0</v>
          </cell>
          <cell r="L1732">
            <v>2411914295</v>
          </cell>
          <cell r="M1732">
            <v>-23165445664</v>
          </cell>
        </row>
        <row r="1733">
          <cell r="A1733">
            <v>732110</v>
          </cell>
          <cell r="B1733" t="str">
            <v>Gastos de personal diversos</v>
          </cell>
          <cell r="C1733">
            <v>3312500</v>
          </cell>
          <cell r="D1733">
            <v>450000</v>
          </cell>
          <cell r="E1733">
            <v>0</v>
          </cell>
          <cell r="F1733">
            <v>3762500</v>
          </cell>
          <cell r="H1733">
            <v>7320950101</v>
          </cell>
          <cell r="I1733" t="str">
            <v>TRASLADO DE COSTOS (CR)</v>
          </cell>
          <cell r="J1733">
            <v>-20753531369</v>
          </cell>
          <cell r="K1733">
            <v>0</v>
          </cell>
          <cell r="L1733">
            <v>2411914295</v>
          </cell>
          <cell r="M1733">
            <v>-23165445664</v>
          </cell>
        </row>
        <row r="1734">
          <cell r="A1734">
            <v>73211001</v>
          </cell>
          <cell r="B1734" t="str">
            <v>Gastos de personal diversos</v>
          </cell>
          <cell r="C1734">
            <v>3312500</v>
          </cell>
          <cell r="D1734">
            <v>450000</v>
          </cell>
          <cell r="E1734">
            <v>0</v>
          </cell>
          <cell r="F1734">
            <v>3762500</v>
          </cell>
          <cell r="H1734">
            <v>7321</v>
          </cell>
          <cell r="I1734" t="str">
            <v>HOSPITALIZACIÓN-CUIDADOS INTENSIV</v>
          </cell>
          <cell r="J1734">
            <v>0</v>
          </cell>
          <cell r="K1734">
            <v>1719942328</v>
          </cell>
          <cell r="L1734">
            <v>1719942328</v>
          </cell>
          <cell r="M1734">
            <v>0</v>
          </cell>
        </row>
        <row r="1735">
          <cell r="A1735">
            <v>7321100111</v>
          </cell>
          <cell r="B1735" t="str">
            <v>CAPACITACION</v>
          </cell>
          <cell r="C1735">
            <v>3312500</v>
          </cell>
          <cell r="D1735">
            <v>450000</v>
          </cell>
          <cell r="E1735">
            <v>0</v>
          </cell>
          <cell r="F1735">
            <v>3762500</v>
          </cell>
          <cell r="H1735">
            <v>732101</v>
          </cell>
          <cell r="I1735" t="str">
            <v>Materiales</v>
          </cell>
          <cell r="J1735">
            <v>1426269227</v>
          </cell>
          <cell r="K1735">
            <v>0</v>
          </cell>
          <cell r="L1735">
            <v>0</v>
          </cell>
          <cell r="M1735">
            <v>1426269227</v>
          </cell>
        </row>
        <row r="1736">
          <cell r="A1736">
            <v>732195</v>
          </cell>
          <cell r="B1736" t="str">
            <v>Traslado de costos (Cr)</v>
          </cell>
          <cell r="C1736">
            <v>-19451008256</v>
          </cell>
          <cell r="D1736">
            <v>0</v>
          </cell>
          <cell r="E1736">
            <v>3347198606</v>
          </cell>
          <cell r="F1736">
            <v>-22798206862</v>
          </cell>
          <cell r="H1736">
            <v>73210101</v>
          </cell>
          <cell r="I1736" t="str">
            <v>Materiales</v>
          </cell>
          <cell r="J1736">
            <v>1426269227</v>
          </cell>
          <cell r="K1736">
            <v>0</v>
          </cell>
          <cell r="L1736">
            <v>0</v>
          </cell>
          <cell r="M1736">
            <v>1426269227</v>
          </cell>
        </row>
        <row r="1737">
          <cell r="A1737">
            <v>73219501</v>
          </cell>
          <cell r="B1737" t="str">
            <v>Traslado de costos (Cr)</v>
          </cell>
          <cell r="C1737">
            <v>-19451008256</v>
          </cell>
          <cell r="D1737">
            <v>0</v>
          </cell>
          <cell r="E1737">
            <v>3347198606</v>
          </cell>
          <cell r="F1737">
            <v>-22798206862</v>
          </cell>
          <cell r="H1737">
            <v>7321010101</v>
          </cell>
          <cell r="I1737" t="str">
            <v>MATERIALES</v>
          </cell>
          <cell r="J1737">
            <v>744366388</v>
          </cell>
          <cell r="K1737">
            <v>0</v>
          </cell>
          <cell r="L1737">
            <v>0</v>
          </cell>
          <cell r="M1737">
            <v>744366388</v>
          </cell>
        </row>
        <row r="1738">
          <cell r="A1738">
            <v>7321950101</v>
          </cell>
          <cell r="B1738" t="str">
            <v>TRASLADO DE COSTOS (CR)</v>
          </cell>
          <cell r="C1738">
            <v>-19451008256</v>
          </cell>
          <cell r="D1738">
            <v>0</v>
          </cell>
          <cell r="E1738">
            <v>3347198606</v>
          </cell>
          <cell r="F1738">
            <v>-22798206862</v>
          </cell>
          <cell r="H1738">
            <v>7321010102</v>
          </cell>
          <cell r="I1738" t="str">
            <v>MEDICAMENTOS</v>
          </cell>
          <cell r="J1738">
            <v>681902839</v>
          </cell>
          <cell r="K1738">
            <v>0</v>
          </cell>
          <cell r="L1738">
            <v>0</v>
          </cell>
          <cell r="M1738">
            <v>681902839</v>
          </cell>
        </row>
        <row r="1739">
          <cell r="A1739">
            <v>7322</v>
          </cell>
          <cell r="B1739" t="str">
            <v>HOSPITALIZACIÓN-CUIDADOS INTERMED</v>
          </cell>
          <cell r="C1739">
            <v>0</v>
          </cell>
          <cell r="D1739">
            <v>297361127</v>
          </cell>
          <cell r="E1739">
            <v>297361127</v>
          </cell>
          <cell r="F1739">
            <v>0</v>
          </cell>
          <cell r="H1739">
            <v>732102</v>
          </cell>
          <cell r="I1739" t="str">
            <v>Generales</v>
          </cell>
          <cell r="J1739">
            <v>6281043891</v>
          </cell>
          <cell r="K1739">
            <v>933856352</v>
          </cell>
          <cell r="L1739">
            <v>12626678</v>
          </cell>
          <cell r="M1739">
            <v>7202273565</v>
          </cell>
        </row>
        <row r="1740">
          <cell r="A1740">
            <v>732202</v>
          </cell>
          <cell r="B1740" t="str">
            <v>Generales</v>
          </cell>
          <cell r="C1740">
            <v>548982632</v>
          </cell>
          <cell r="D1740">
            <v>121933526</v>
          </cell>
          <cell r="E1740">
            <v>3448132</v>
          </cell>
          <cell r="F1740">
            <v>667468026</v>
          </cell>
          <cell r="H1740">
            <v>73210201</v>
          </cell>
          <cell r="I1740" t="str">
            <v>Generales</v>
          </cell>
          <cell r="J1740">
            <v>6281043891</v>
          </cell>
          <cell r="K1740">
            <v>933856352</v>
          </cell>
          <cell r="L1740">
            <v>12626678</v>
          </cell>
          <cell r="M1740">
            <v>7202273565</v>
          </cell>
        </row>
        <row r="1741">
          <cell r="A1741">
            <v>73220201</v>
          </cell>
          <cell r="B1741" t="str">
            <v>Generales</v>
          </cell>
          <cell r="C1741">
            <v>548982632</v>
          </cell>
          <cell r="D1741">
            <v>121933526</v>
          </cell>
          <cell r="E1741">
            <v>3448132</v>
          </cell>
          <cell r="F1741">
            <v>667468026</v>
          </cell>
          <cell r="H1741">
            <v>7321020101</v>
          </cell>
          <cell r="I1741" t="str">
            <v>LOZA Y CRISTALERIA</v>
          </cell>
          <cell r="J1741">
            <v>188602</v>
          </cell>
          <cell r="K1741">
            <v>0</v>
          </cell>
          <cell r="L1741">
            <v>0</v>
          </cell>
          <cell r="M1741">
            <v>188602</v>
          </cell>
        </row>
        <row r="1742">
          <cell r="A1742">
            <v>7322020102</v>
          </cell>
          <cell r="B1742" t="str">
            <v>HONORARIOS</v>
          </cell>
          <cell r="C1742">
            <v>785306</v>
          </cell>
          <cell r="D1742">
            <v>0</v>
          </cell>
          <cell r="E1742">
            <v>0</v>
          </cell>
          <cell r="F1742">
            <v>785306</v>
          </cell>
          <cell r="H1742">
            <v>7321020102</v>
          </cell>
          <cell r="I1742" t="str">
            <v>HONORARIOS</v>
          </cell>
          <cell r="J1742">
            <v>19669801</v>
          </cell>
          <cell r="K1742">
            <v>1512477</v>
          </cell>
          <cell r="L1742">
            <v>0</v>
          </cell>
          <cell r="M1742">
            <v>21182278</v>
          </cell>
        </row>
        <row r="1743">
          <cell r="A1743">
            <v>7322020103</v>
          </cell>
          <cell r="B1743" t="str">
            <v>PRESTACION DE SERVICIOS</v>
          </cell>
          <cell r="C1743">
            <v>5817529</v>
          </cell>
          <cell r="D1743">
            <v>45810352</v>
          </cell>
          <cell r="E1743">
            <v>0</v>
          </cell>
          <cell r="F1743">
            <v>51627881</v>
          </cell>
          <cell r="H1743">
            <v>7321020103</v>
          </cell>
          <cell r="I1743" t="str">
            <v>PRESTACION DE SERVICIOS</v>
          </cell>
          <cell r="J1743">
            <v>17150740</v>
          </cell>
          <cell r="K1743">
            <v>6154679</v>
          </cell>
          <cell r="L1743">
            <v>4375505</v>
          </cell>
          <cell r="M1743">
            <v>18929914</v>
          </cell>
        </row>
        <row r="1744">
          <cell r="A1744">
            <v>7322020104</v>
          </cell>
          <cell r="B1744" t="str">
            <v>NUCLEOS DE ADSCRIPCION</v>
          </cell>
          <cell r="C1744">
            <v>34500132</v>
          </cell>
          <cell r="D1744">
            <v>6712766</v>
          </cell>
          <cell r="E1744">
            <v>3423583</v>
          </cell>
          <cell r="F1744">
            <v>37789315</v>
          </cell>
          <cell r="H1744">
            <v>7321020104</v>
          </cell>
          <cell r="I1744" t="str">
            <v>NUCLEOS DE ADSCRIPCION</v>
          </cell>
          <cell r="J1744">
            <v>1782924260</v>
          </cell>
          <cell r="K1744">
            <v>292631945</v>
          </cell>
          <cell r="L1744">
            <v>440154</v>
          </cell>
          <cell r="M1744">
            <v>2075116051</v>
          </cell>
        </row>
        <row r="1745">
          <cell r="A1745">
            <v>7322020107</v>
          </cell>
          <cell r="B1745" t="str">
            <v>SERVICIOS DE VIGILANCIA Y SEGURIDAD</v>
          </cell>
          <cell r="C1745">
            <v>10794501</v>
          </cell>
          <cell r="D1745">
            <v>4627202</v>
          </cell>
          <cell r="E1745">
            <v>0</v>
          </cell>
          <cell r="F1745">
            <v>15421703</v>
          </cell>
          <cell r="H1745">
            <v>7321020106</v>
          </cell>
          <cell r="I1745" t="str">
            <v>SERVICIOS MEDICO Y DE LABORATORIO</v>
          </cell>
          <cell r="J1745">
            <v>111084858</v>
          </cell>
          <cell r="K1745">
            <v>0</v>
          </cell>
          <cell r="L1745">
            <v>0</v>
          </cell>
          <cell r="M1745">
            <v>111084858</v>
          </cell>
        </row>
        <row r="1746">
          <cell r="A1746">
            <v>7322020108</v>
          </cell>
          <cell r="B1746" t="str">
            <v>PAPELERIA Y UTILES</v>
          </cell>
          <cell r="C1746">
            <v>2677841</v>
          </cell>
          <cell r="D1746">
            <v>136846</v>
          </cell>
          <cell r="E1746">
            <v>0</v>
          </cell>
          <cell r="F1746">
            <v>2814687</v>
          </cell>
          <cell r="H1746">
            <v>7321020107</v>
          </cell>
          <cell r="I1746" t="str">
            <v>SERVICIOS DE VIGILANCIA Y SEGURIDAD</v>
          </cell>
          <cell r="J1746">
            <v>51189622</v>
          </cell>
          <cell r="K1746">
            <v>10250668</v>
          </cell>
          <cell r="L1746">
            <v>0</v>
          </cell>
          <cell r="M1746">
            <v>61440290</v>
          </cell>
        </row>
        <row r="1747">
          <cell r="A1747">
            <v>7322020112</v>
          </cell>
          <cell r="B1747" t="str">
            <v>MANTENIMIENTO DE MAQUINARIA Y EQUIP</v>
          </cell>
          <cell r="C1747">
            <v>9570437</v>
          </cell>
          <cell r="D1747">
            <v>4877944</v>
          </cell>
          <cell r="E1747">
            <v>0</v>
          </cell>
          <cell r="F1747">
            <v>14448381</v>
          </cell>
          <cell r="H1747">
            <v>7321020108</v>
          </cell>
          <cell r="I1747" t="str">
            <v>PAPELERIA Y UTILES</v>
          </cell>
          <cell r="J1747">
            <v>14642373</v>
          </cell>
          <cell r="K1747">
            <v>2896156</v>
          </cell>
          <cell r="L1747">
            <v>0</v>
          </cell>
          <cell r="M1747">
            <v>17538529</v>
          </cell>
        </row>
        <row r="1748">
          <cell r="A1748">
            <v>7322020114</v>
          </cell>
          <cell r="B1748" t="str">
            <v>MANTENIMIENTO DE EDIFICIOS</v>
          </cell>
          <cell r="C1748">
            <v>95935</v>
          </cell>
          <cell r="D1748">
            <v>0</v>
          </cell>
          <cell r="E1748">
            <v>0</v>
          </cell>
          <cell r="F1748">
            <v>95935</v>
          </cell>
          <cell r="H1748">
            <v>7321020109</v>
          </cell>
          <cell r="I1748" t="str">
            <v>ROPERIA Y MENAJE</v>
          </cell>
          <cell r="J1748">
            <v>12727970</v>
          </cell>
          <cell r="K1748">
            <v>0</v>
          </cell>
          <cell r="L1748">
            <v>0</v>
          </cell>
          <cell r="M1748">
            <v>12727970</v>
          </cell>
        </row>
        <row r="1749">
          <cell r="A1749">
            <v>7322020116</v>
          </cell>
          <cell r="B1749" t="str">
            <v>MANTENIMIENTO DE SOFTWARE</v>
          </cell>
          <cell r="C1749">
            <v>35284476</v>
          </cell>
          <cell r="D1749">
            <v>8744663</v>
          </cell>
          <cell r="E1749">
            <v>0</v>
          </cell>
          <cell r="F1749">
            <v>44029139</v>
          </cell>
          <cell r="H1749">
            <v>7321020111</v>
          </cell>
          <cell r="I1749" t="str">
            <v>ELEMENTOS DE PROTECCION</v>
          </cell>
          <cell r="J1749">
            <v>4870</v>
          </cell>
          <cell r="K1749">
            <v>0</v>
          </cell>
          <cell r="L1749">
            <v>0</v>
          </cell>
          <cell r="M1749">
            <v>4870</v>
          </cell>
        </row>
        <row r="1750">
          <cell r="A1750">
            <v>7322020117</v>
          </cell>
          <cell r="B1750" t="str">
            <v>ACUEDUCTO Y ALCANTARILLADO</v>
          </cell>
          <cell r="C1750">
            <v>2231132</v>
          </cell>
          <cell r="D1750">
            <v>218867</v>
          </cell>
          <cell r="E1750">
            <v>0</v>
          </cell>
          <cell r="F1750">
            <v>2449999</v>
          </cell>
          <cell r="H1750">
            <v>7321020112</v>
          </cell>
          <cell r="I1750" t="str">
            <v>MANTENIMIENTO DE MAQUINARIA Y EQUIP</v>
          </cell>
          <cell r="J1750">
            <v>253868310</v>
          </cell>
          <cell r="K1750">
            <v>97979017</v>
          </cell>
          <cell r="L1750">
            <v>3249890</v>
          </cell>
          <cell r="M1750">
            <v>348597437</v>
          </cell>
        </row>
        <row r="1751">
          <cell r="A1751">
            <v>7322020118</v>
          </cell>
          <cell r="B1751" t="str">
            <v>ENERGIA</v>
          </cell>
          <cell r="C1751">
            <v>22453659</v>
          </cell>
          <cell r="D1751">
            <v>2169272</v>
          </cell>
          <cell r="E1751">
            <v>0</v>
          </cell>
          <cell r="F1751">
            <v>24622931</v>
          </cell>
          <cell r="H1751">
            <v>7321020114</v>
          </cell>
          <cell r="I1751" t="str">
            <v>MANTENIMIENTO DE EDIFICIOS</v>
          </cell>
          <cell r="J1751">
            <v>817585</v>
          </cell>
          <cell r="K1751">
            <v>68914</v>
          </cell>
          <cell r="L1751">
            <v>0</v>
          </cell>
          <cell r="M1751">
            <v>886499</v>
          </cell>
        </row>
        <row r="1752">
          <cell r="A1752">
            <v>7322020120</v>
          </cell>
          <cell r="B1752" t="str">
            <v>TELEFONOS</v>
          </cell>
          <cell r="C1752">
            <v>1322892</v>
          </cell>
          <cell r="D1752">
            <v>109899</v>
          </cell>
          <cell r="E1752">
            <v>0</v>
          </cell>
          <cell r="F1752">
            <v>1432791</v>
          </cell>
          <cell r="H1752">
            <v>7321020116</v>
          </cell>
          <cell r="I1752" t="str">
            <v>MANTENIMIENTO DE SOFTWARE</v>
          </cell>
          <cell r="J1752">
            <v>96752198</v>
          </cell>
          <cell r="K1752">
            <v>20998008</v>
          </cell>
          <cell r="L1752">
            <v>0</v>
          </cell>
          <cell r="M1752">
            <v>117750206</v>
          </cell>
        </row>
        <row r="1753">
          <cell r="A1753">
            <v>7322020122</v>
          </cell>
          <cell r="B1753" t="str">
            <v>VIATICOS Y GASTOS DE VIAJE</v>
          </cell>
          <cell r="C1753">
            <v>398612</v>
          </cell>
          <cell r="D1753">
            <v>0</v>
          </cell>
          <cell r="E1753">
            <v>0</v>
          </cell>
          <cell r="F1753">
            <v>398612</v>
          </cell>
          <cell r="H1753">
            <v>7321020117</v>
          </cell>
          <cell r="I1753" t="str">
            <v>ACUEDUCTO Y ALCANTARILLADO</v>
          </cell>
          <cell r="J1753">
            <v>16024266</v>
          </cell>
          <cell r="K1753">
            <v>500104</v>
          </cell>
          <cell r="L1753">
            <v>0</v>
          </cell>
          <cell r="M1753">
            <v>16524370</v>
          </cell>
        </row>
        <row r="1754">
          <cell r="A1754">
            <v>7322020127</v>
          </cell>
          <cell r="B1754" t="str">
            <v>SEGURO MULTIRIESGO</v>
          </cell>
          <cell r="C1754">
            <v>2212004</v>
          </cell>
          <cell r="D1754">
            <v>158864</v>
          </cell>
          <cell r="E1754">
            <v>0</v>
          </cell>
          <cell r="F1754">
            <v>2370868</v>
          </cell>
          <cell r="H1754">
            <v>7321020118</v>
          </cell>
          <cell r="I1754" t="str">
            <v>ENERGIA</v>
          </cell>
          <cell r="J1754">
            <v>56995642</v>
          </cell>
          <cell r="K1754">
            <v>5294162</v>
          </cell>
          <cell r="L1754">
            <v>0</v>
          </cell>
          <cell r="M1754">
            <v>62289804</v>
          </cell>
        </row>
        <row r="1755">
          <cell r="A1755">
            <v>7322020142</v>
          </cell>
          <cell r="B1755" t="str">
            <v>HONORARIOS PRESTACION DE SERVICIOS</v>
          </cell>
          <cell r="C1755">
            <v>383430282</v>
          </cell>
          <cell r="D1755">
            <v>48366851</v>
          </cell>
          <cell r="E1755">
            <v>24549</v>
          </cell>
          <cell r="F1755">
            <v>431772584</v>
          </cell>
          <cell r="H1755">
            <v>7321020120</v>
          </cell>
          <cell r="I1755" t="str">
            <v>TELEFONOS</v>
          </cell>
          <cell r="J1755">
            <v>9333359</v>
          </cell>
          <cell r="K1755">
            <v>535188</v>
          </cell>
          <cell r="L1755">
            <v>0</v>
          </cell>
          <cell r="M1755">
            <v>9868547</v>
          </cell>
        </row>
        <row r="1756">
          <cell r="A1756">
            <v>7322020143</v>
          </cell>
          <cell r="B1756" t="str">
            <v>HONORARIOS PRESTACION DE SERVICIOS</v>
          </cell>
          <cell r="C1756">
            <v>37407894</v>
          </cell>
          <cell r="D1756">
            <v>0</v>
          </cell>
          <cell r="E1756">
            <v>0</v>
          </cell>
          <cell r="F1756">
            <v>37407894</v>
          </cell>
          <cell r="H1756">
            <v>7321020121</v>
          </cell>
          <cell r="I1756" t="str">
            <v>ARRENDAMIENTOS</v>
          </cell>
          <cell r="J1756">
            <v>9055655</v>
          </cell>
          <cell r="K1756">
            <v>0</v>
          </cell>
          <cell r="L1756">
            <v>0</v>
          </cell>
          <cell r="M1756">
            <v>9055655</v>
          </cell>
        </row>
        <row r="1757">
          <cell r="A1757">
            <v>732203</v>
          </cell>
          <cell r="B1757" t="str">
            <v>Sueldos y salarios</v>
          </cell>
          <cell r="C1757">
            <v>967387974</v>
          </cell>
          <cell r="D1757">
            <v>81892148</v>
          </cell>
          <cell r="E1757">
            <v>0</v>
          </cell>
          <cell r="F1757">
            <v>1049280122</v>
          </cell>
          <cell r="H1757">
            <v>7321020122</v>
          </cell>
          <cell r="I1757" t="str">
            <v>VIATICOS Y GASTOS DE VIAJE</v>
          </cell>
          <cell r="J1757">
            <v>5515570</v>
          </cell>
          <cell r="K1757">
            <v>0</v>
          </cell>
          <cell r="L1757">
            <v>0</v>
          </cell>
          <cell r="M1757">
            <v>5515570</v>
          </cell>
        </row>
        <row r="1758">
          <cell r="A1758">
            <v>73220301</v>
          </cell>
          <cell r="B1758" t="str">
            <v>Sueldos y salarios</v>
          </cell>
          <cell r="C1758">
            <v>967387974</v>
          </cell>
          <cell r="D1758">
            <v>81892148</v>
          </cell>
          <cell r="E1758">
            <v>0</v>
          </cell>
          <cell r="F1758">
            <v>1049280122</v>
          </cell>
          <cell r="H1758">
            <v>7321020127</v>
          </cell>
          <cell r="I1758" t="str">
            <v>SEGURO MULTIRIESGO</v>
          </cell>
          <cell r="J1758">
            <v>48452264</v>
          </cell>
          <cell r="K1758">
            <v>6828780</v>
          </cell>
          <cell r="L1758">
            <v>0</v>
          </cell>
          <cell r="M1758">
            <v>55281044</v>
          </cell>
        </row>
        <row r="1759">
          <cell r="A1759">
            <v>7322030101</v>
          </cell>
          <cell r="B1759" t="str">
            <v>SUELDOS DE PERSONAL</v>
          </cell>
          <cell r="C1759">
            <v>725882129</v>
          </cell>
          <cell r="D1759">
            <v>63416100</v>
          </cell>
          <cell r="E1759">
            <v>0</v>
          </cell>
          <cell r="F1759">
            <v>789298229</v>
          </cell>
          <cell r="H1759">
            <v>7321020128</v>
          </cell>
          <cell r="I1759" t="str">
            <v>RESTAURANTE Y CAFETERIA</v>
          </cell>
          <cell r="J1759">
            <v>3387131</v>
          </cell>
          <cell r="K1759">
            <v>0</v>
          </cell>
          <cell r="L1759">
            <v>0</v>
          </cell>
          <cell r="M1759">
            <v>3387131</v>
          </cell>
        </row>
        <row r="1760">
          <cell r="A1760">
            <v>7322030102</v>
          </cell>
          <cell r="B1760" t="str">
            <v>HORAS EXTRAS Y FESTIVOS</v>
          </cell>
          <cell r="C1760">
            <v>238972993</v>
          </cell>
          <cell r="D1760">
            <v>17593141</v>
          </cell>
          <cell r="E1760">
            <v>0</v>
          </cell>
          <cell r="F1760">
            <v>256566134</v>
          </cell>
          <cell r="H1760">
            <v>7321020129</v>
          </cell>
          <cell r="I1760" t="str">
            <v>MATERIAL DE ASEO</v>
          </cell>
          <cell r="J1760">
            <v>22999203</v>
          </cell>
          <cell r="K1760">
            <v>0</v>
          </cell>
          <cell r="L1760">
            <v>0</v>
          </cell>
          <cell r="M1760">
            <v>22999203</v>
          </cell>
        </row>
        <row r="1761">
          <cell r="A1761">
            <v>7322030121</v>
          </cell>
          <cell r="B1761" t="str">
            <v>SUELDOS POR PERMISO SINDICAL</v>
          </cell>
          <cell r="C1761">
            <v>2532852</v>
          </cell>
          <cell r="D1761">
            <v>882907</v>
          </cell>
          <cell r="E1761">
            <v>0</v>
          </cell>
          <cell r="F1761">
            <v>3415759</v>
          </cell>
          <cell r="H1761">
            <v>7321020142</v>
          </cell>
          <cell r="I1761" t="str">
            <v>HONORARIOS PRESTACION DE SERVICIOS</v>
          </cell>
          <cell r="J1761">
            <v>3494130584</v>
          </cell>
          <cell r="K1761">
            <v>429324811</v>
          </cell>
          <cell r="L1761">
            <v>4553229</v>
          </cell>
          <cell r="M1761">
            <v>3918902166</v>
          </cell>
        </row>
        <row r="1762">
          <cell r="A1762">
            <v>732205</v>
          </cell>
          <cell r="B1762" t="str">
            <v>Contribuciones efectivas</v>
          </cell>
          <cell r="C1762">
            <v>287783513</v>
          </cell>
          <cell r="D1762">
            <v>22876445</v>
          </cell>
          <cell r="E1762">
            <v>126</v>
          </cell>
          <cell r="F1762">
            <v>310659832</v>
          </cell>
          <cell r="H1762">
            <v>7321020143</v>
          </cell>
          <cell r="I1762" t="str">
            <v>HONORARIOS PRESTACION DE SERVICIOS</v>
          </cell>
          <cell r="J1762">
            <v>254129028</v>
          </cell>
          <cell r="K1762">
            <v>58881443</v>
          </cell>
          <cell r="L1762">
            <v>7900</v>
          </cell>
          <cell r="M1762">
            <v>313002571</v>
          </cell>
        </row>
        <row r="1763">
          <cell r="A1763">
            <v>73220501</v>
          </cell>
          <cell r="B1763" t="str">
            <v>Contribuciones efectivas</v>
          </cell>
          <cell r="C1763">
            <v>287783513</v>
          </cell>
          <cell r="D1763">
            <v>22876445</v>
          </cell>
          <cell r="E1763">
            <v>126</v>
          </cell>
          <cell r="F1763">
            <v>310659832</v>
          </cell>
          <cell r="H1763">
            <v>732103</v>
          </cell>
          <cell r="I1763" t="str">
            <v>Sueldos y salarios</v>
          </cell>
          <cell r="J1763">
            <v>4710787054</v>
          </cell>
          <cell r="K1763">
            <v>409143769</v>
          </cell>
          <cell r="L1763">
            <v>0</v>
          </cell>
          <cell r="M1763">
            <v>5119930823</v>
          </cell>
        </row>
        <row r="1764">
          <cell r="A1764">
            <v>7322050101</v>
          </cell>
          <cell r="B1764" t="str">
            <v>APORTES A CAJAS DE COMPENSACION FAM</v>
          </cell>
          <cell r="C1764">
            <v>44689134</v>
          </cell>
          <cell r="D1764">
            <v>3338872</v>
          </cell>
          <cell r="E1764">
            <v>0</v>
          </cell>
          <cell r="F1764">
            <v>48028006</v>
          </cell>
          <cell r="H1764">
            <v>73210301</v>
          </cell>
          <cell r="I1764" t="str">
            <v>Sueldos y salarios</v>
          </cell>
          <cell r="J1764">
            <v>4710787054</v>
          </cell>
          <cell r="K1764">
            <v>409143769</v>
          </cell>
          <cell r="L1764">
            <v>0</v>
          </cell>
          <cell r="M1764">
            <v>5119930823</v>
          </cell>
        </row>
        <row r="1765">
          <cell r="A1765">
            <v>7322050102</v>
          </cell>
          <cell r="B1765" t="str">
            <v>APORTES A SEGURIDAD SOCIAL EN SALUD</v>
          </cell>
          <cell r="C1765">
            <v>90729497</v>
          </cell>
          <cell r="D1765">
            <v>7313245</v>
          </cell>
          <cell r="E1765">
            <v>63</v>
          </cell>
          <cell r="F1765">
            <v>98042679</v>
          </cell>
          <cell r="H1765">
            <v>7321030101</v>
          </cell>
          <cell r="I1765" t="str">
            <v>SUELDOS DE PERSONAL</v>
          </cell>
          <cell r="J1765">
            <v>3649928981</v>
          </cell>
          <cell r="K1765">
            <v>316030902</v>
          </cell>
          <cell r="L1765">
            <v>0</v>
          </cell>
          <cell r="M1765">
            <v>3965959883</v>
          </cell>
        </row>
        <row r="1766">
          <cell r="A1766">
            <v>7322050103</v>
          </cell>
          <cell r="B1766" t="str">
            <v>APORTES A SEGURIDAD SOCIAL EN PENSI</v>
          </cell>
          <cell r="C1766">
            <v>128816880</v>
          </cell>
          <cell r="D1766">
            <v>10320109</v>
          </cell>
          <cell r="E1766">
            <v>63</v>
          </cell>
          <cell r="F1766">
            <v>139136926</v>
          </cell>
          <cell r="H1766">
            <v>7321030102</v>
          </cell>
          <cell r="I1766" t="str">
            <v>HORAS EXTRAS Y FESTIVOS</v>
          </cell>
          <cell r="J1766">
            <v>1054120655</v>
          </cell>
          <cell r="K1766">
            <v>92215050</v>
          </cell>
          <cell r="L1766">
            <v>0</v>
          </cell>
          <cell r="M1766">
            <v>1146335705</v>
          </cell>
        </row>
        <row r="1767">
          <cell r="A1767">
            <v>7322050106</v>
          </cell>
          <cell r="B1767" t="str">
            <v>APORTES A RIESGOS PROFESIONALES ATE</v>
          </cell>
          <cell r="C1767">
            <v>23548002</v>
          </cell>
          <cell r="D1767">
            <v>1904219</v>
          </cell>
          <cell r="E1767">
            <v>0</v>
          </cell>
          <cell r="F1767">
            <v>25452221</v>
          </cell>
          <cell r="H1767">
            <v>7321030121</v>
          </cell>
          <cell r="I1767" t="str">
            <v>SUELDOS POR PERMISO SINDICAL</v>
          </cell>
          <cell r="J1767">
            <v>6737418</v>
          </cell>
          <cell r="K1767">
            <v>897817</v>
          </cell>
          <cell r="L1767">
            <v>0</v>
          </cell>
          <cell r="M1767">
            <v>7635235</v>
          </cell>
        </row>
        <row r="1768">
          <cell r="A1768">
            <v>732206</v>
          </cell>
          <cell r="B1768" t="str">
            <v>Aportes sobre la nómina</v>
          </cell>
          <cell r="C1768">
            <v>55871994</v>
          </cell>
          <cell r="D1768">
            <v>4173767</v>
          </cell>
          <cell r="E1768">
            <v>0</v>
          </cell>
          <cell r="F1768">
            <v>60045761</v>
          </cell>
          <cell r="H1768">
            <v>732105</v>
          </cell>
          <cell r="I1768" t="str">
            <v>Contribuciones efectivas</v>
          </cell>
          <cell r="J1768">
            <v>1424741857</v>
          </cell>
          <cell r="K1768">
            <v>131641892</v>
          </cell>
          <cell r="L1768">
            <v>5784246</v>
          </cell>
          <cell r="M1768">
            <v>1550599503</v>
          </cell>
        </row>
        <row r="1769">
          <cell r="A1769">
            <v>73220601</v>
          </cell>
          <cell r="B1769" t="str">
            <v>Aportes sobre la nómina</v>
          </cell>
          <cell r="C1769">
            <v>55871994</v>
          </cell>
          <cell r="D1769">
            <v>4173767</v>
          </cell>
          <cell r="E1769">
            <v>0</v>
          </cell>
          <cell r="F1769">
            <v>60045761</v>
          </cell>
          <cell r="H1769">
            <v>73210501</v>
          </cell>
          <cell r="I1769" t="str">
            <v>Contribuciones efectivas</v>
          </cell>
          <cell r="J1769">
            <v>1424741857</v>
          </cell>
          <cell r="K1769">
            <v>131641892</v>
          </cell>
          <cell r="L1769">
            <v>5784246</v>
          </cell>
          <cell r="M1769">
            <v>1550599503</v>
          </cell>
        </row>
        <row r="1770">
          <cell r="A1770">
            <v>7322060101</v>
          </cell>
          <cell r="B1770" t="str">
            <v>APORTES AL I.C.B.F.</v>
          </cell>
          <cell r="C1770">
            <v>33520420</v>
          </cell>
          <cell r="D1770">
            <v>2504223</v>
          </cell>
          <cell r="E1770">
            <v>0</v>
          </cell>
          <cell r="F1770">
            <v>36024643</v>
          </cell>
          <cell r="H1770">
            <v>7321050101</v>
          </cell>
          <cell r="I1770" t="str">
            <v>APORTES A CAJAS DE COMPENSACION FAM</v>
          </cell>
          <cell r="J1770">
            <v>217212307</v>
          </cell>
          <cell r="K1770">
            <v>29098912</v>
          </cell>
          <cell r="L1770">
            <v>0</v>
          </cell>
          <cell r="M1770">
            <v>246311219</v>
          </cell>
        </row>
        <row r="1771">
          <cell r="A1771">
            <v>7322060102</v>
          </cell>
          <cell r="B1771" t="str">
            <v>APORTES AL SENA</v>
          </cell>
          <cell r="C1771">
            <v>22351574</v>
          </cell>
          <cell r="D1771">
            <v>1669544</v>
          </cell>
          <cell r="E1771">
            <v>0</v>
          </cell>
          <cell r="F1771">
            <v>24021118</v>
          </cell>
          <cell r="H1771">
            <v>7321050102</v>
          </cell>
          <cell r="I1771" t="str">
            <v>APORTES A SEGURIDAD SOCIAL EN SALUD</v>
          </cell>
          <cell r="J1771">
            <v>447996091</v>
          </cell>
          <cell r="K1771">
            <v>38214485</v>
          </cell>
          <cell r="L1771">
            <v>483</v>
          </cell>
          <cell r="M1771">
            <v>486210093</v>
          </cell>
        </row>
        <row r="1772">
          <cell r="A1772">
            <v>732207</v>
          </cell>
          <cell r="B1772" t="str">
            <v>Depreciación y amortización</v>
          </cell>
          <cell r="C1772">
            <v>88249103</v>
          </cell>
          <cell r="D1772">
            <v>24779619</v>
          </cell>
          <cell r="E1772">
            <v>0</v>
          </cell>
          <cell r="F1772">
            <v>113028722</v>
          </cell>
          <cell r="H1772">
            <v>7321050103</v>
          </cell>
          <cell r="I1772" t="str">
            <v>APORTES A SEGURIDAD SOCIAL EN PENSI</v>
          </cell>
          <cell r="J1772">
            <v>641079634</v>
          </cell>
          <cell r="K1772">
            <v>54361939</v>
          </cell>
          <cell r="L1772">
            <v>5783763</v>
          </cell>
          <cell r="M1772">
            <v>689657810</v>
          </cell>
        </row>
        <row r="1773">
          <cell r="A1773">
            <v>73220701</v>
          </cell>
          <cell r="B1773" t="str">
            <v>Depreciación y amortización</v>
          </cell>
          <cell r="C1773">
            <v>88249103</v>
          </cell>
          <cell r="D1773">
            <v>24779619</v>
          </cell>
          <cell r="E1773">
            <v>0</v>
          </cell>
          <cell r="F1773">
            <v>113028722</v>
          </cell>
          <cell r="H1773">
            <v>7321050106</v>
          </cell>
          <cell r="I1773" t="str">
            <v>APORTES A RIESGOS PROFESIONALES ATE</v>
          </cell>
          <cell r="J1773">
            <v>118453825</v>
          </cell>
          <cell r="K1773">
            <v>9966556</v>
          </cell>
          <cell r="L1773">
            <v>0</v>
          </cell>
          <cell r="M1773">
            <v>128420381</v>
          </cell>
        </row>
        <row r="1774">
          <cell r="A1774">
            <v>7322070101</v>
          </cell>
          <cell r="B1774" t="str">
            <v>DEPRECIACION DE EDIFICIOS</v>
          </cell>
          <cell r="C1774">
            <v>10681861</v>
          </cell>
          <cell r="D1774">
            <v>2136687</v>
          </cell>
          <cell r="E1774">
            <v>0</v>
          </cell>
          <cell r="F1774">
            <v>12818548</v>
          </cell>
          <cell r="H1774">
            <v>732106</v>
          </cell>
          <cell r="I1774" t="str">
            <v>Aportes sobre la nómina</v>
          </cell>
          <cell r="J1774">
            <v>271573247</v>
          </cell>
          <cell r="K1774">
            <v>36377933</v>
          </cell>
          <cell r="L1774">
            <v>0</v>
          </cell>
          <cell r="M1774">
            <v>307951180</v>
          </cell>
        </row>
        <row r="1775">
          <cell r="A1775">
            <v>7322070102</v>
          </cell>
          <cell r="B1775" t="str">
            <v>DEPRECIACION DE MAQUINARIA Y EQUIPO</v>
          </cell>
          <cell r="C1775">
            <v>222058</v>
          </cell>
          <cell r="D1775">
            <v>35219</v>
          </cell>
          <cell r="E1775">
            <v>0</v>
          </cell>
          <cell r="F1775">
            <v>257277</v>
          </cell>
          <cell r="H1775">
            <v>73210601</v>
          </cell>
          <cell r="I1775" t="str">
            <v>Aportes sobre la nómina</v>
          </cell>
          <cell r="J1775">
            <v>271573247</v>
          </cell>
          <cell r="K1775">
            <v>36377933</v>
          </cell>
          <cell r="L1775">
            <v>0</v>
          </cell>
          <cell r="M1775">
            <v>307951180</v>
          </cell>
        </row>
        <row r="1776">
          <cell r="A1776">
            <v>7322070103</v>
          </cell>
          <cell r="B1776" t="str">
            <v>DEPRECIACION DE EQUIPO MEDICO Y CIE</v>
          </cell>
          <cell r="C1776">
            <v>67635197</v>
          </cell>
          <cell r="D1776">
            <v>20048872</v>
          </cell>
          <cell r="E1776">
            <v>0</v>
          </cell>
          <cell r="F1776">
            <v>87684069</v>
          </cell>
          <cell r="H1776">
            <v>7321060101</v>
          </cell>
          <cell r="I1776" t="str">
            <v>APORTES AL I.C.B.F.</v>
          </cell>
          <cell r="J1776">
            <v>162929237</v>
          </cell>
          <cell r="K1776">
            <v>21825378</v>
          </cell>
          <cell r="L1776">
            <v>0</v>
          </cell>
          <cell r="M1776">
            <v>184754615</v>
          </cell>
        </row>
        <row r="1777">
          <cell r="A1777">
            <v>7322070104</v>
          </cell>
          <cell r="B1777" t="str">
            <v>DEPRECIACION DE MUEBLES, ENSERES, Y</v>
          </cell>
          <cell r="C1777">
            <v>4417917</v>
          </cell>
          <cell r="D1777">
            <v>1190597</v>
          </cell>
          <cell r="E1777">
            <v>0</v>
          </cell>
          <cell r="F1777">
            <v>5608514</v>
          </cell>
          <cell r="H1777">
            <v>7321060102</v>
          </cell>
          <cell r="I1777" t="str">
            <v>APORTES AL SENA</v>
          </cell>
          <cell r="J1777">
            <v>108644010</v>
          </cell>
          <cell r="K1777">
            <v>14552555</v>
          </cell>
          <cell r="L1777">
            <v>0</v>
          </cell>
          <cell r="M1777">
            <v>123196565</v>
          </cell>
        </row>
        <row r="1778">
          <cell r="A1778">
            <v>7322070105</v>
          </cell>
          <cell r="B1778" t="str">
            <v>DEPRECIACION DE EQ. DE COMUNICACION</v>
          </cell>
          <cell r="C1778">
            <v>5184694</v>
          </cell>
          <cell r="D1778">
            <v>1346253</v>
          </cell>
          <cell r="E1778">
            <v>0</v>
          </cell>
          <cell r="F1778">
            <v>6530947</v>
          </cell>
          <cell r="H1778">
            <v>732107</v>
          </cell>
          <cell r="I1778" t="str">
            <v>Depreciación y amortización</v>
          </cell>
          <cell r="J1778">
            <v>400972651</v>
          </cell>
          <cell r="K1778">
            <v>41072291</v>
          </cell>
          <cell r="L1778">
            <v>0</v>
          </cell>
          <cell r="M1778">
            <v>442044942</v>
          </cell>
        </row>
        <row r="1779">
          <cell r="A1779">
            <v>7322070107</v>
          </cell>
          <cell r="B1779" t="str">
            <v>DEPRECIACION COMEDOR, COCINA, DESPE</v>
          </cell>
          <cell r="C1779">
            <v>107376</v>
          </cell>
          <cell r="D1779">
            <v>21991</v>
          </cell>
          <cell r="E1779">
            <v>0</v>
          </cell>
          <cell r="F1779">
            <v>129367</v>
          </cell>
          <cell r="H1779">
            <v>73210701</v>
          </cell>
          <cell r="I1779" t="str">
            <v>Depreciación y amortización</v>
          </cell>
          <cell r="J1779">
            <v>400972651</v>
          </cell>
          <cell r="K1779">
            <v>41072291</v>
          </cell>
          <cell r="L1779">
            <v>0</v>
          </cell>
          <cell r="M1779">
            <v>442044942</v>
          </cell>
        </row>
        <row r="1780">
          <cell r="A1780">
            <v>732208</v>
          </cell>
          <cell r="B1780" t="str">
            <v>Impuestos</v>
          </cell>
          <cell r="C1780">
            <v>18004865</v>
          </cell>
          <cell r="D1780">
            <v>5698983</v>
          </cell>
          <cell r="E1780">
            <v>0</v>
          </cell>
          <cell r="F1780">
            <v>23703848</v>
          </cell>
          <cell r="H1780">
            <v>7321070101</v>
          </cell>
          <cell r="I1780" t="str">
            <v>DEPRECIACION DE EDIFICIOS</v>
          </cell>
          <cell r="J1780">
            <v>27263059</v>
          </cell>
          <cell r="K1780">
            <v>3806183</v>
          </cell>
          <cell r="L1780">
            <v>0</v>
          </cell>
          <cell r="M1780">
            <v>31069242</v>
          </cell>
        </row>
        <row r="1781">
          <cell r="A1781">
            <v>73220801</v>
          </cell>
          <cell r="B1781" t="str">
            <v>Impuestos</v>
          </cell>
          <cell r="C1781">
            <v>18004865</v>
          </cell>
          <cell r="D1781">
            <v>5698983</v>
          </cell>
          <cell r="E1781">
            <v>0</v>
          </cell>
          <cell r="F1781">
            <v>23703848</v>
          </cell>
          <cell r="H1781">
            <v>7321070102</v>
          </cell>
          <cell r="I1781" t="str">
            <v>DEPRECIACION DE MAQUINARIA Y EQUIPO</v>
          </cell>
          <cell r="J1781">
            <v>8584302</v>
          </cell>
          <cell r="K1781">
            <v>785794</v>
          </cell>
          <cell r="L1781">
            <v>0</v>
          </cell>
          <cell r="M1781">
            <v>9370096</v>
          </cell>
        </row>
        <row r="1782">
          <cell r="A1782">
            <v>7322080101</v>
          </cell>
          <cell r="B1782" t="str">
            <v>IMPUESTO PREDIAL UNIFICADO</v>
          </cell>
          <cell r="C1782">
            <v>1713684</v>
          </cell>
          <cell r="D1782">
            <v>0</v>
          </cell>
          <cell r="E1782">
            <v>0</v>
          </cell>
          <cell r="F1782">
            <v>1713684</v>
          </cell>
          <cell r="H1782">
            <v>7321070103</v>
          </cell>
          <cell r="I1782" t="str">
            <v>DEPRECIACION DE EQUIPO MEDICO Y CIE</v>
          </cell>
          <cell r="J1782">
            <v>303869496</v>
          </cell>
          <cell r="K1782">
            <v>30313523</v>
          </cell>
          <cell r="L1782">
            <v>0</v>
          </cell>
          <cell r="M1782">
            <v>334183019</v>
          </cell>
        </row>
        <row r="1783">
          <cell r="A1783">
            <v>7322080102</v>
          </cell>
          <cell r="B1783" t="str">
            <v>CONTRALORIA GENERAL MEDELLIN</v>
          </cell>
          <cell r="C1783">
            <v>338755</v>
          </cell>
          <cell r="D1783">
            <v>53005</v>
          </cell>
          <cell r="E1783">
            <v>0</v>
          </cell>
          <cell r="F1783">
            <v>391760</v>
          </cell>
          <cell r="H1783">
            <v>7321070104</v>
          </cell>
          <cell r="I1783" t="str">
            <v>DEPRECIACION DE MUEBLES, ENSERES, Y</v>
          </cell>
          <cell r="J1783">
            <v>44880380</v>
          </cell>
          <cell r="K1783">
            <v>3955750</v>
          </cell>
          <cell r="L1783">
            <v>0</v>
          </cell>
          <cell r="M1783">
            <v>48836130</v>
          </cell>
        </row>
        <row r="1784">
          <cell r="A1784">
            <v>7322080105</v>
          </cell>
          <cell r="B1784" t="str">
            <v>GRAVAMEN 4 X 1000</v>
          </cell>
          <cell r="C1784">
            <v>15952426</v>
          </cell>
          <cell r="D1784">
            <v>5645978</v>
          </cell>
          <cell r="E1784">
            <v>0</v>
          </cell>
          <cell r="F1784">
            <v>21598404</v>
          </cell>
          <cell r="H1784">
            <v>7321070105</v>
          </cell>
          <cell r="I1784" t="str">
            <v>DEPRECIACION DE EQ. DE COMUNICACION</v>
          </cell>
          <cell r="J1784">
            <v>16229646</v>
          </cell>
          <cell r="K1784">
            <v>2194729</v>
          </cell>
          <cell r="L1784">
            <v>0</v>
          </cell>
          <cell r="M1784">
            <v>18424375</v>
          </cell>
        </row>
        <row r="1785">
          <cell r="A1785">
            <v>732209</v>
          </cell>
          <cell r="B1785" t="str">
            <v>Prestaciones sociales</v>
          </cell>
          <cell r="C1785">
            <v>306735225</v>
          </cell>
          <cell r="D1785">
            <v>36006639</v>
          </cell>
          <cell r="E1785">
            <v>111373</v>
          </cell>
          <cell r="F1785">
            <v>342630491</v>
          </cell>
          <cell r="H1785">
            <v>7321070107</v>
          </cell>
          <cell r="I1785" t="str">
            <v>DEPRECIACION COMEDOR, COCINA, DESPE</v>
          </cell>
          <cell r="J1785">
            <v>145768</v>
          </cell>
          <cell r="K1785">
            <v>16312</v>
          </cell>
          <cell r="L1785">
            <v>0</v>
          </cell>
          <cell r="M1785">
            <v>162080</v>
          </cell>
        </row>
        <row r="1786">
          <cell r="A1786">
            <v>73220901</v>
          </cell>
          <cell r="B1786" t="str">
            <v>Prestaciones sociales</v>
          </cell>
          <cell r="C1786">
            <v>306735225</v>
          </cell>
          <cell r="D1786">
            <v>36006639</v>
          </cell>
          <cell r="E1786">
            <v>111373</v>
          </cell>
          <cell r="F1786">
            <v>342630491</v>
          </cell>
          <cell r="H1786">
            <v>732108</v>
          </cell>
          <cell r="I1786" t="str">
            <v>Impuestos</v>
          </cell>
          <cell r="J1786">
            <v>45203691</v>
          </cell>
          <cell r="K1786">
            <v>9515990</v>
          </cell>
          <cell r="L1786">
            <v>0</v>
          </cell>
          <cell r="M1786">
            <v>54719681</v>
          </cell>
        </row>
        <row r="1787">
          <cell r="A1787">
            <v>7322090103</v>
          </cell>
          <cell r="B1787" t="str">
            <v>PRIMA DE VACACIONES</v>
          </cell>
          <cell r="C1787">
            <v>34564751</v>
          </cell>
          <cell r="D1787">
            <v>2981425</v>
          </cell>
          <cell r="E1787">
            <v>99053</v>
          </cell>
          <cell r="F1787">
            <v>37447123</v>
          </cell>
          <cell r="H1787">
            <v>73210801</v>
          </cell>
          <cell r="I1787" t="str">
            <v>Impuestos</v>
          </cell>
          <cell r="J1787">
            <v>45203691</v>
          </cell>
          <cell r="K1787">
            <v>9515990</v>
          </cell>
          <cell r="L1787">
            <v>0</v>
          </cell>
          <cell r="M1787">
            <v>54719681</v>
          </cell>
        </row>
        <row r="1788">
          <cell r="A1788">
            <v>7322090104</v>
          </cell>
          <cell r="B1788" t="str">
            <v>PRIMA DE NAVIDAD</v>
          </cell>
          <cell r="C1788">
            <v>72606043</v>
          </cell>
          <cell r="D1788">
            <v>6518159</v>
          </cell>
          <cell r="E1788">
            <v>0</v>
          </cell>
          <cell r="F1788">
            <v>79124202</v>
          </cell>
          <cell r="H1788">
            <v>7321080101</v>
          </cell>
          <cell r="I1788" t="str">
            <v>IMPUESTO PREDIAL UNIFICADO</v>
          </cell>
          <cell r="J1788">
            <v>1966026</v>
          </cell>
          <cell r="K1788">
            <v>5468347</v>
          </cell>
          <cell r="L1788">
            <v>0</v>
          </cell>
          <cell r="M1788">
            <v>7434373</v>
          </cell>
        </row>
        <row r="1789">
          <cell r="A1789">
            <v>7322090105</v>
          </cell>
          <cell r="B1789" t="str">
            <v>VACACIONES</v>
          </cell>
          <cell r="C1789">
            <v>49833421</v>
          </cell>
          <cell r="D1789">
            <v>4405466</v>
          </cell>
          <cell r="E1789">
            <v>0</v>
          </cell>
          <cell r="F1789">
            <v>54238887</v>
          </cell>
          <cell r="H1789">
            <v>7321080102</v>
          </cell>
          <cell r="I1789" t="str">
            <v>CONTRALORIA GENERAL MEDELLIN</v>
          </cell>
          <cell r="J1789">
            <v>2203972</v>
          </cell>
          <cell r="K1789">
            <v>0</v>
          </cell>
          <cell r="L1789">
            <v>0</v>
          </cell>
          <cell r="M1789">
            <v>2203972</v>
          </cell>
        </row>
        <row r="1790">
          <cell r="A1790">
            <v>7322090106</v>
          </cell>
          <cell r="B1790" t="str">
            <v>BONIFICACION POR RECREACION</v>
          </cell>
          <cell r="C1790">
            <v>4353238</v>
          </cell>
          <cell r="D1790">
            <v>370974</v>
          </cell>
          <cell r="E1790">
            <v>12320</v>
          </cell>
          <cell r="F1790">
            <v>4711892</v>
          </cell>
          <cell r="H1790">
            <v>7321080105</v>
          </cell>
          <cell r="I1790" t="str">
            <v>GRAVAMEN 4 X 1000</v>
          </cell>
          <cell r="J1790">
            <v>41033693</v>
          </cell>
          <cell r="K1790">
            <v>4047643</v>
          </cell>
          <cell r="L1790">
            <v>0</v>
          </cell>
          <cell r="M1790">
            <v>45081336</v>
          </cell>
        </row>
        <row r="1791">
          <cell r="A1791">
            <v>7322090108</v>
          </cell>
          <cell r="B1791" t="str">
            <v>CESANTIAS LEY 50</v>
          </cell>
          <cell r="C1791">
            <v>90552943</v>
          </cell>
          <cell r="D1791">
            <v>13302686</v>
          </cell>
          <cell r="E1791">
            <v>0</v>
          </cell>
          <cell r="F1791">
            <v>103855629</v>
          </cell>
          <cell r="H1791">
            <v>732109</v>
          </cell>
          <cell r="I1791" t="str">
            <v>Prestaciones sociales</v>
          </cell>
          <cell r="J1791">
            <v>1172363778</v>
          </cell>
          <cell r="K1791">
            <v>158334101</v>
          </cell>
          <cell r="L1791">
            <v>23918635</v>
          </cell>
          <cell r="M1791">
            <v>1306779244</v>
          </cell>
        </row>
        <row r="1792">
          <cell r="A1792">
            <v>7322090109</v>
          </cell>
          <cell r="B1792" t="str">
            <v>CESANTIAS RETROACTIVIDAD</v>
          </cell>
          <cell r="C1792">
            <v>1916894</v>
          </cell>
          <cell r="D1792">
            <v>1752260</v>
          </cell>
          <cell r="E1792">
            <v>0</v>
          </cell>
          <cell r="F1792">
            <v>3669154</v>
          </cell>
          <cell r="H1792">
            <v>73210901</v>
          </cell>
          <cell r="I1792" t="str">
            <v>Prestaciones sociales</v>
          </cell>
          <cell r="J1792">
            <v>1172363778</v>
          </cell>
          <cell r="K1792">
            <v>158334101</v>
          </cell>
          <cell r="L1792">
            <v>23918635</v>
          </cell>
          <cell r="M1792">
            <v>1306779244</v>
          </cell>
        </row>
        <row r="1793">
          <cell r="A1793">
            <v>7322090110</v>
          </cell>
          <cell r="B1793" t="str">
            <v>INTERESES SOBRE LAS CESANTIAS</v>
          </cell>
          <cell r="C1793">
            <v>9070383</v>
          </cell>
          <cell r="D1793">
            <v>2370362</v>
          </cell>
          <cell r="E1793">
            <v>0</v>
          </cell>
          <cell r="F1793">
            <v>11440745</v>
          </cell>
          <cell r="H1793">
            <v>7321090103</v>
          </cell>
          <cell r="I1793" t="str">
            <v>PRIMA DE VACACIONES</v>
          </cell>
          <cell r="J1793">
            <v>148472527</v>
          </cell>
          <cell r="K1793">
            <v>11584599</v>
          </cell>
          <cell r="L1793">
            <v>3495095</v>
          </cell>
          <cell r="M1793">
            <v>156562031</v>
          </cell>
        </row>
        <row r="1794">
          <cell r="A1794">
            <v>7322090117</v>
          </cell>
          <cell r="B1794" t="str">
            <v>PRIMA DE JUNIO</v>
          </cell>
          <cell r="C1794">
            <v>33985230</v>
          </cell>
          <cell r="D1794">
            <v>2756746</v>
          </cell>
          <cell r="E1794">
            <v>0</v>
          </cell>
          <cell r="F1794">
            <v>36741976</v>
          </cell>
          <cell r="H1794">
            <v>7321090104</v>
          </cell>
          <cell r="I1794" t="str">
            <v>PRIMA DE NAVIDAD</v>
          </cell>
          <cell r="J1794">
            <v>368848255</v>
          </cell>
          <cell r="K1794">
            <v>31708564</v>
          </cell>
          <cell r="L1794">
            <v>0</v>
          </cell>
          <cell r="M1794">
            <v>400556819</v>
          </cell>
        </row>
        <row r="1795">
          <cell r="A1795">
            <v>7322090119</v>
          </cell>
          <cell r="B1795" t="str">
            <v>PRIMA DE ANTIGUEDAD</v>
          </cell>
          <cell r="C1795">
            <v>7287822</v>
          </cell>
          <cell r="D1795">
            <v>378855</v>
          </cell>
          <cell r="E1795">
            <v>0</v>
          </cell>
          <cell r="F1795">
            <v>7666677</v>
          </cell>
          <cell r="H1795">
            <v>7321090105</v>
          </cell>
          <cell r="I1795" t="str">
            <v>VACACIONES</v>
          </cell>
          <cell r="J1795">
            <v>211586425</v>
          </cell>
          <cell r="K1795">
            <v>18903062</v>
          </cell>
          <cell r="L1795">
            <v>5449981</v>
          </cell>
          <cell r="M1795">
            <v>225039506</v>
          </cell>
        </row>
        <row r="1796">
          <cell r="A1796">
            <v>7322090123</v>
          </cell>
          <cell r="B1796" t="str">
            <v>BONIFICACIÓN POR SERVICIOS PRESTADO</v>
          </cell>
          <cell r="C1796">
            <v>4520565</v>
          </cell>
          <cell r="D1796">
            <v>1001703</v>
          </cell>
          <cell r="E1796">
            <v>0</v>
          </cell>
          <cell r="F1796">
            <v>5522268</v>
          </cell>
          <cell r="H1796">
            <v>7321090106</v>
          </cell>
          <cell r="I1796" t="str">
            <v>BONIFICACION POR RECREACION</v>
          </cell>
          <cell r="J1796">
            <v>18687682</v>
          </cell>
          <cell r="K1796">
            <v>1509575</v>
          </cell>
          <cell r="L1796">
            <v>444645</v>
          </cell>
          <cell r="M1796">
            <v>19752612</v>
          </cell>
        </row>
        <row r="1797">
          <cell r="A1797">
            <v>7322090124</v>
          </cell>
          <cell r="B1797" t="str">
            <v>BONIFICACION POR PENSION</v>
          </cell>
          <cell r="C1797">
            <v>-1956065</v>
          </cell>
          <cell r="D1797">
            <v>168003</v>
          </cell>
          <cell r="E1797">
            <v>0</v>
          </cell>
          <cell r="F1797">
            <v>-1788062</v>
          </cell>
          <cell r="H1797">
            <v>7321090108</v>
          </cell>
          <cell r="I1797" t="str">
            <v>CESANTIAS LEY 50</v>
          </cell>
          <cell r="J1797">
            <v>432045757</v>
          </cell>
          <cell r="K1797">
            <v>53973702</v>
          </cell>
          <cell r="L1797">
            <v>40866</v>
          </cell>
          <cell r="M1797">
            <v>485978593</v>
          </cell>
        </row>
        <row r="1798">
          <cell r="A1798">
            <v>732210</v>
          </cell>
          <cell r="B1798" t="str">
            <v>Subsidio de alimentacion</v>
          </cell>
          <cell r="C1798">
            <v>2898406</v>
          </cell>
          <cell r="D1798">
            <v>0</v>
          </cell>
          <cell r="E1798">
            <v>0</v>
          </cell>
          <cell r="F1798">
            <v>2898406</v>
          </cell>
          <cell r="H1798">
            <v>7321090109</v>
          </cell>
          <cell r="I1798" t="str">
            <v>CESANTIAS RETROACTIVIDAD</v>
          </cell>
          <cell r="J1798">
            <v>-22278929</v>
          </cell>
          <cell r="K1798">
            <v>10259193</v>
          </cell>
          <cell r="L1798">
            <v>1156173</v>
          </cell>
          <cell r="M1798">
            <v>-13175909</v>
          </cell>
        </row>
        <row r="1799">
          <cell r="A1799">
            <v>73221001</v>
          </cell>
          <cell r="B1799" t="str">
            <v>Subsidio de alimentacion</v>
          </cell>
          <cell r="C1799">
            <v>2898406</v>
          </cell>
          <cell r="D1799">
            <v>0</v>
          </cell>
          <cell r="E1799">
            <v>0</v>
          </cell>
          <cell r="F1799">
            <v>2898406</v>
          </cell>
          <cell r="H1799">
            <v>7321090110</v>
          </cell>
          <cell r="I1799" t="str">
            <v>INTERESES SOBRE LAS CESANTIAS</v>
          </cell>
          <cell r="J1799">
            <v>35996004</v>
          </cell>
          <cell r="K1799">
            <v>8896982</v>
          </cell>
          <cell r="L1799">
            <v>2848</v>
          </cell>
          <cell r="M1799">
            <v>44890138</v>
          </cell>
        </row>
        <row r="1800">
          <cell r="A1800">
            <v>7322100111</v>
          </cell>
          <cell r="B1800" t="str">
            <v>CAPACITACION</v>
          </cell>
          <cell r="C1800">
            <v>2898406</v>
          </cell>
          <cell r="D1800">
            <v>0</v>
          </cell>
          <cell r="E1800">
            <v>0</v>
          </cell>
          <cell r="F1800">
            <v>2898406</v>
          </cell>
          <cell r="H1800">
            <v>7321090117</v>
          </cell>
          <cell r="I1800" t="str">
            <v>PRIMA DE JUNIO</v>
          </cell>
          <cell r="J1800">
            <v>152402288</v>
          </cell>
          <cell r="K1800">
            <v>13298873</v>
          </cell>
          <cell r="L1800">
            <v>20984</v>
          </cell>
          <cell r="M1800">
            <v>165680177</v>
          </cell>
        </row>
        <row r="1801">
          <cell r="A1801">
            <v>732295</v>
          </cell>
          <cell r="B1801" t="str">
            <v>Traslado de costos (Cr)</v>
          </cell>
          <cell r="C1801">
            <v>-2275913712</v>
          </cell>
          <cell r="D1801">
            <v>0</v>
          </cell>
          <cell r="E1801">
            <v>293801496</v>
          </cell>
          <cell r="F1801">
            <v>-2569715208</v>
          </cell>
          <cell r="H1801">
            <v>7321090119</v>
          </cell>
          <cell r="I1801" t="str">
            <v>PRIMA DE ANTIGUEDAD</v>
          </cell>
          <cell r="J1801">
            <v>-182133535</v>
          </cell>
          <cell r="K1801">
            <v>838146</v>
          </cell>
          <cell r="L1801">
            <v>11012795</v>
          </cell>
          <cell r="M1801">
            <v>-192308184</v>
          </cell>
        </row>
        <row r="1802">
          <cell r="A1802">
            <v>73229501</v>
          </cell>
          <cell r="B1802" t="str">
            <v>Traslado de costos (Cr)</v>
          </cell>
          <cell r="C1802">
            <v>-2275913712</v>
          </cell>
          <cell r="D1802">
            <v>0</v>
          </cell>
          <cell r="E1802">
            <v>293801496</v>
          </cell>
          <cell r="F1802">
            <v>-2569715208</v>
          </cell>
          <cell r="H1802">
            <v>7321090123</v>
          </cell>
          <cell r="I1802" t="str">
            <v>BONIFICACIÓN POR SERVICIOS PRESTADO</v>
          </cell>
          <cell r="J1802">
            <v>40569860</v>
          </cell>
          <cell r="K1802">
            <v>6823216</v>
          </cell>
          <cell r="L1802">
            <v>0</v>
          </cell>
          <cell r="M1802">
            <v>47393076</v>
          </cell>
        </row>
        <row r="1803">
          <cell r="A1803">
            <v>7322950101</v>
          </cell>
          <cell r="B1803" t="str">
            <v>TRASLADO DE COSTOS (CR)</v>
          </cell>
          <cell r="C1803">
            <v>-2275913712</v>
          </cell>
          <cell r="D1803">
            <v>0</v>
          </cell>
          <cell r="E1803">
            <v>293801496</v>
          </cell>
          <cell r="F1803">
            <v>-2569715208</v>
          </cell>
          <cell r="H1803">
            <v>7321090124</v>
          </cell>
          <cell r="I1803" t="str">
            <v>BONIFICACION POR PENSION</v>
          </cell>
          <cell r="J1803">
            <v>-31832556</v>
          </cell>
          <cell r="K1803">
            <v>538189</v>
          </cell>
          <cell r="L1803">
            <v>2295248</v>
          </cell>
          <cell r="M1803">
            <v>-33589615</v>
          </cell>
        </row>
        <row r="1804">
          <cell r="A1804">
            <v>7323</v>
          </cell>
          <cell r="B1804" t="str">
            <v>HOSPITALIZACIÓN - RECIÉN NACIDOS</v>
          </cell>
          <cell r="C1804">
            <v>0</v>
          </cell>
          <cell r="D1804">
            <v>1522934813</v>
          </cell>
          <cell r="E1804">
            <v>1522934813</v>
          </cell>
          <cell r="F1804">
            <v>0</v>
          </cell>
          <cell r="H1804">
            <v>732110</v>
          </cell>
          <cell r="I1804" t="str">
            <v>Gastos de personal diversos</v>
          </cell>
          <cell r="J1804">
            <v>2609098</v>
          </cell>
          <cell r="K1804">
            <v>0</v>
          </cell>
          <cell r="L1804">
            <v>0</v>
          </cell>
          <cell r="M1804">
            <v>2609098</v>
          </cell>
        </row>
        <row r="1805">
          <cell r="A1805">
            <v>732302</v>
          </cell>
          <cell r="B1805" t="str">
            <v>Generales</v>
          </cell>
          <cell r="C1805">
            <v>2084010739</v>
          </cell>
          <cell r="D1805">
            <v>845729688</v>
          </cell>
          <cell r="E1805">
            <v>26701117</v>
          </cell>
          <cell r="F1805">
            <v>2903039310</v>
          </cell>
          <cell r="H1805">
            <v>73211001</v>
          </cell>
          <cell r="I1805" t="str">
            <v>Gastos de personal diversos</v>
          </cell>
          <cell r="J1805">
            <v>2609098</v>
          </cell>
          <cell r="K1805">
            <v>0</v>
          </cell>
          <cell r="L1805">
            <v>0</v>
          </cell>
          <cell r="M1805">
            <v>2609098</v>
          </cell>
        </row>
        <row r="1806">
          <cell r="A1806">
            <v>73230201</v>
          </cell>
          <cell r="B1806" t="str">
            <v>Generales</v>
          </cell>
          <cell r="C1806">
            <v>2084010739</v>
          </cell>
          <cell r="D1806">
            <v>845729688</v>
          </cell>
          <cell r="E1806">
            <v>26701117</v>
          </cell>
          <cell r="F1806">
            <v>2903039310</v>
          </cell>
          <cell r="H1806">
            <v>7321100111</v>
          </cell>
          <cell r="I1806" t="str">
            <v>CAPACITACION</v>
          </cell>
          <cell r="J1806">
            <v>2609098</v>
          </cell>
          <cell r="K1806">
            <v>0</v>
          </cell>
          <cell r="L1806">
            <v>0</v>
          </cell>
          <cell r="M1806">
            <v>2609098</v>
          </cell>
        </row>
        <row r="1807">
          <cell r="A1807">
            <v>7323020102</v>
          </cell>
          <cell r="B1807" t="str">
            <v>HONORARIOS</v>
          </cell>
          <cell r="C1807">
            <v>1798604</v>
          </cell>
          <cell r="D1807">
            <v>0</v>
          </cell>
          <cell r="E1807">
            <v>0</v>
          </cell>
          <cell r="F1807">
            <v>1798604</v>
          </cell>
          <cell r="H1807">
            <v>732195</v>
          </cell>
          <cell r="I1807" t="str">
            <v>Traslado de costos (Cr)</v>
          </cell>
          <cell r="J1807">
            <v>-15735564494</v>
          </cell>
          <cell r="K1807">
            <v>0</v>
          </cell>
          <cell r="L1807">
            <v>1677612769</v>
          </cell>
          <cell r="M1807">
            <v>-17413177263</v>
          </cell>
        </row>
        <row r="1808">
          <cell r="A1808">
            <v>7323020103</v>
          </cell>
          <cell r="B1808" t="str">
            <v>PRESTACION DE SERVICIOS</v>
          </cell>
          <cell r="C1808">
            <v>55054220</v>
          </cell>
          <cell r="D1808">
            <v>1639452</v>
          </cell>
          <cell r="E1808">
            <v>0</v>
          </cell>
          <cell r="F1808">
            <v>56693672</v>
          </cell>
          <cell r="H1808">
            <v>73219501</v>
          </cell>
          <cell r="I1808" t="str">
            <v>Traslado de costos (Cr)</v>
          </cell>
          <cell r="J1808">
            <v>-15735564494</v>
          </cell>
          <cell r="K1808">
            <v>0</v>
          </cell>
          <cell r="L1808">
            <v>1677612769</v>
          </cell>
          <cell r="M1808">
            <v>-17413177263</v>
          </cell>
        </row>
        <row r="1809">
          <cell r="A1809">
            <v>7323020104</v>
          </cell>
          <cell r="B1809" t="str">
            <v>NUCLEOS DE ADSCRIPCION</v>
          </cell>
          <cell r="C1809">
            <v>650965436</v>
          </cell>
          <cell r="D1809">
            <v>571790320</v>
          </cell>
          <cell r="E1809">
            <v>31800</v>
          </cell>
          <cell r="F1809">
            <v>1222723956</v>
          </cell>
          <cell r="H1809">
            <v>7321950101</v>
          </cell>
          <cell r="I1809" t="str">
            <v>TRASLADO DE COSTOS (CR)</v>
          </cell>
          <cell r="J1809">
            <v>-15735564494</v>
          </cell>
          <cell r="K1809">
            <v>0</v>
          </cell>
          <cell r="L1809">
            <v>1677612769</v>
          </cell>
          <cell r="M1809">
            <v>-17413177263</v>
          </cell>
        </row>
        <row r="1810">
          <cell r="A1810">
            <v>7323020107</v>
          </cell>
          <cell r="B1810" t="str">
            <v>SERVICIOS DE VIGILANCIA Y SEGURIDAD</v>
          </cell>
          <cell r="C1810">
            <v>60017428</v>
          </cell>
          <cell r="D1810">
            <v>25727239</v>
          </cell>
          <cell r="E1810">
            <v>0</v>
          </cell>
          <cell r="F1810">
            <v>85744667</v>
          </cell>
          <cell r="H1810">
            <v>7322</v>
          </cell>
          <cell r="I1810" t="str">
            <v>HOSPITALIZACIÓN-CUIDADOS INTERMED</v>
          </cell>
          <cell r="J1810">
            <v>0</v>
          </cell>
          <cell r="K1810">
            <v>259987592</v>
          </cell>
          <cell r="L1810">
            <v>259987592</v>
          </cell>
          <cell r="M1810">
            <v>0</v>
          </cell>
        </row>
        <row r="1811">
          <cell r="A1811">
            <v>7323020108</v>
          </cell>
          <cell r="B1811" t="str">
            <v>PAPELERIA Y UTILES</v>
          </cell>
          <cell r="C1811">
            <v>14851193</v>
          </cell>
          <cell r="D1811">
            <v>1736756</v>
          </cell>
          <cell r="E1811">
            <v>0</v>
          </cell>
          <cell r="F1811">
            <v>16587949</v>
          </cell>
          <cell r="H1811">
            <v>732201</v>
          </cell>
          <cell r="I1811" t="str">
            <v>Materiales</v>
          </cell>
          <cell r="J1811">
            <v>235118818</v>
          </cell>
          <cell r="K1811">
            <v>0</v>
          </cell>
          <cell r="L1811">
            <v>0</v>
          </cell>
          <cell r="M1811">
            <v>235118818</v>
          </cell>
        </row>
        <row r="1812">
          <cell r="A1812">
            <v>7323020112</v>
          </cell>
          <cell r="B1812" t="str">
            <v>MANTENIMIENTO DE MAQUINARIA Y EQUIP</v>
          </cell>
          <cell r="C1812">
            <v>120216589</v>
          </cell>
          <cell r="D1812">
            <v>64634508</v>
          </cell>
          <cell r="E1812">
            <v>0</v>
          </cell>
          <cell r="F1812">
            <v>184851097</v>
          </cell>
          <cell r="H1812">
            <v>73220101</v>
          </cell>
          <cell r="I1812" t="str">
            <v>Materiales</v>
          </cell>
          <cell r="J1812">
            <v>235118818</v>
          </cell>
          <cell r="K1812">
            <v>0</v>
          </cell>
          <cell r="L1812">
            <v>0</v>
          </cell>
          <cell r="M1812">
            <v>235118818</v>
          </cell>
        </row>
        <row r="1813">
          <cell r="A1813">
            <v>7323020114</v>
          </cell>
          <cell r="B1813" t="str">
            <v>CONTROL PLAGAS MANTENIMIENTO DE EDI</v>
          </cell>
          <cell r="C1813">
            <v>437465</v>
          </cell>
          <cell r="D1813">
            <v>0</v>
          </cell>
          <cell r="E1813">
            <v>0</v>
          </cell>
          <cell r="F1813">
            <v>437465</v>
          </cell>
          <cell r="H1813">
            <v>7322010101</v>
          </cell>
          <cell r="I1813" t="str">
            <v>MATERIALES</v>
          </cell>
          <cell r="J1813">
            <v>66232566</v>
          </cell>
          <cell r="K1813">
            <v>0</v>
          </cell>
          <cell r="L1813">
            <v>0</v>
          </cell>
          <cell r="M1813">
            <v>66232566</v>
          </cell>
        </row>
        <row r="1814">
          <cell r="A1814">
            <v>7323020116</v>
          </cell>
          <cell r="B1814" t="str">
            <v>MANTENIMIENTO DE SOFTWARE</v>
          </cell>
          <cell r="C1814">
            <v>59449888</v>
          </cell>
          <cell r="D1814">
            <v>14733655</v>
          </cell>
          <cell r="E1814">
            <v>0</v>
          </cell>
          <cell r="F1814">
            <v>74183543</v>
          </cell>
          <cell r="H1814">
            <v>7322010102</v>
          </cell>
          <cell r="I1814" t="str">
            <v>MEDICAMENTOS</v>
          </cell>
          <cell r="J1814">
            <v>168886252</v>
          </cell>
          <cell r="K1814">
            <v>0</v>
          </cell>
          <cell r="L1814">
            <v>0</v>
          </cell>
          <cell r="M1814">
            <v>168886252</v>
          </cell>
        </row>
        <row r="1815">
          <cell r="A1815">
            <v>7323020117</v>
          </cell>
          <cell r="B1815" t="str">
            <v>ACUEDUCTO Y ALCANTARILLADO</v>
          </cell>
          <cell r="C1815">
            <v>12511164</v>
          </cell>
          <cell r="D1815">
            <v>1216900</v>
          </cell>
          <cell r="E1815">
            <v>0</v>
          </cell>
          <cell r="F1815">
            <v>13728064</v>
          </cell>
          <cell r="H1815">
            <v>732202</v>
          </cell>
          <cell r="I1815" t="str">
            <v>Generales</v>
          </cell>
          <cell r="J1815">
            <v>569535104</v>
          </cell>
          <cell r="K1815">
            <v>90567210</v>
          </cell>
          <cell r="L1815">
            <v>23053373</v>
          </cell>
          <cell r="M1815">
            <v>637048941</v>
          </cell>
        </row>
        <row r="1816">
          <cell r="A1816">
            <v>7323020118</v>
          </cell>
          <cell r="B1816" t="str">
            <v>ENERGIA</v>
          </cell>
          <cell r="C1816">
            <v>45327012</v>
          </cell>
          <cell r="D1816">
            <v>4379092</v>
          </cell>
          <cell r="E1816">
            <v>0</v>
          </cell>
          <cell r="F1816">
            <v>49706104</v>
          </cell>
          <cell r="H1816">
            <v>73220201</v>
          </cell>
          <cell r="I1816" t="str">
            <v>Generales</v>
          </cell>
          <cell r="J1816">
            <v>569535104</v>
          </cell>
          <cell r="K1816">
            <v>90567210</v>
          </cell>
          <cell r="L1816">
            <v>23053373</v>
          </cell>
          <cell r="M1816">
            <v>637048941</v>
          </cell>
        </row>
        <row r="1817">
          <cell r="A1817">
            <v>7323020120</v>
          </cell>
          <cell r="B1817" t="str">
            <v>TELEFONOS</v>
          </cell>
          <cell r="C1817">
            <v>8892785</v>
          </cell>
          <cell r="D1817">
            <v>738765</v>
          </cell>
          <cell r="E1817">
            <v>0</v>
          </cell>
          <cell r="F1817">
            <v>9631550</v>
          </cell>
          <cell r="H1817">
            <v>7322020101</v>
          </cell>
          <cell r="I1817" t="str">
            <v>LOZA Y CRISTALERIA</v>
          </cell>
          <cell r="J1817">
            <v>51195</v>
          </cell>
          <cell r="K1817">
            <v>0</v>
          </cell>
          <cell r="L1817">
            <v>0</v>
          </cell>
          <cell r="M1817">
            <v>51195</v>
          </cell>
        </row>
        <row r="1818">
          <cell r="A1818">
            <v>7323020122</v>
          </cell>
          <cell r="B1818" t="str">
            <v>VIATICOS Y GASTOS DE VIAJE</v>
          </cell>
          <cell r="C1818">
            <v>199306</v>
          </cell>
          <cell r="D1818">
            <v>0</v>
          </cell>
          <cell r="E1818">
            <v>0</v>
          </cell>
          <cell r="F1818">
            <v>199306</v>
          </cell>
          <cell r="H1818">
            <v>7322020102</v>
          </cell>
          <cell r="I1818" t="str">
            <v>HONORARIOS</v>
          </cell>
          <cell r="J1818">
            <v>1829535</v>
          </cell>
          <cell r="K1818">
            <v>248829</v>
          </cell>
          <cell r="L1818">
            <v>0</v>
          </cell>
          <cell r="M1818">
            <v>2078364</v>
          </cell>
        </row>
        <row r="1819">
          <cell r="A1819">
            <v>7323020125</v>
          </cell>
          <cell r="B1819" t="str">
            <v>SEGURO RESPONSABILIDAD CIVIL</v>
          </cell>
          <cell r="C1819">
            <v>2472601</v>
          </cell>
          <cell r="D1819">
            <v>0</v>
          </cell>
          <cell r="E1819">
            <v>0</v>
          </cell>
          <cell r="F1819">
            <v>2472601</v>
          </cell>
          <cell r="H1819">
            <v>7322020103</v>
          </cell>
          <cell r="I1819" t="str">
            <v>PRESTACION DE SERVICIOS</v>
          </cell>
          <cell r="J1819">
            <v>72297</v>
          </cell>
          <cell r="K1819">
            <v>471789</v>
          </cell>
          <cell r="L1819">
            <v>372941</v>
          </cell>
          <cell r="M1819">
            <v>171145</v>
          </cell>
        </row>
        <row r="1820">
          <cell r="A1820">
            <v>7323020127</v>
          </cell>
          <cell r="B1820" t="str">
            <v>SEGURO MULTIRIESGO</v>
          </cell>
          <cell r="C1820">
            <v>17350236</v>
          </cell>
          <cell r="D1820">
            <v>1284149</v>
          </cell>
          <cell r="E1820">
            <v>0</v>
          </cell>
          <cell r="F1820">
            <v>18634385</v>
          </cell>
          <cell r="H1820">
            <v>7322020104</v>
          </cell>
          <cell r="I1820" t="str">
            <v>NUCLEOS DE ADSCRIPCION</v>
          </cell>
          <cell r="J1820">
            <v>94240909</v>
          </cell>
          <cell r="K1820">
            <v>40583424</v>
          </cell>
          <cell r="L1820">
            <v>22676482</v>
          </cell>
          <cell r="M1820">
            <v>112147851</v>
          </cell>
        </row>
        <row r="1821">
          <cell r="A1821">
            <v>7323020142</v>
          </cell>
          <cell r="B1821" t="str">
            <v>HONORARIOS PRESTACION DE SERVICIOS</v>
          </cell>
          <cell r="C1821">
            <v>944449123</v>
          </cell>
          <cell r="D1821">
            <v>147674145</v>
          </cell>
          <cell r="E1821">
            <v>26669317</v>
          </cell>
          <cell r="F1821">
            <v>1065453951</v>
          </cell>
          <cell r="H1821">
            <v>7322020106</v>
          </cell>
          <cell r="I1821" t="str">
            <v>SERVICIOS MEDICO Y DE LABORATORIO</v>
          </cell>
          <cell r="J1821">
            <v>9657977</v>
          </cell>
          <cell r="K1821">
            <v>0</v>
          </cell>
          <cell r="L1821">
            <v>0</v>
          </cell>
          <cell r="M1821">
            <v>9657977</v>
          </cell>
        </row>
        <row r="1822">
          <cell r="A1822">
            <v>7323020143</v>
          </cell>
          <cell r="B1822" t="str">
            <v>HONORARIOS PRESTACION DE SERVICIOS</v>
          </cell>
          <cell r="C1822">
            <v>90017689</v>
          </cell>
          <cell r="D1822">
            <v>10174707</v>
          </cell>
          <cell r="E1822">
            <v>0</v>
          </cell>
          <cell r="F1822">
            <v>100192396</v>
          </cell>
          <cell r="H1822">
            <v>7322020107</v>
          </cell>
          <cell r="I1822" t="str">
            <v>SERVICIOS DE VIGILANCIA Y SEGURIDAD</v>
          </cell>
          <cell r="J1822">
            <v>11822085</v>
          </cell>
          <cell r="K1822">
            <v>2367360</v>
          </cell>
          <cell r="L1822">
            <v>0</v>
          </cell>
          <cell r="M1822">
            <v>14189445</v>
          </cell>
        </row>
        <row r="1823">
          <cell r="A1823">
            <v>732303</v>
          </cell>
          <cell r="B1823" t="str">
            <v>Sueldos y salarios</v>
          </cell>
          <cell r="C1823">
            <v>2562790091</v>
          </cell>
          <cell r="D1823">
            <v>253578581</v>
          </cell>
          <cell r="E1823">
            <v>58951</v>
          </cell>
          <cell r="F1823">
            <v>2816309721</v>
          </cell>
          <cell r="H1823">
            <v>7322020108</v>
          </cell>
          <cell r="I1823" t="str">
            <v>PAPELERIA Y UTILES</v>
          </cell>
          <cell r="J1823">
            <v>3141112</v>
          </cell>
          <cell r="K1823">
            <v>746727</v>
          </cell>
          <cell r="L1823">
            <v>0</v>
          </cell>
          <cell r="M1823">
            <v>3887839</v>
          </cell>
        </row>
        <row r="1824">
          <cell r="A1824">
            <v>73230301</v>
          </cell>
          <cell r="B1824" t="str">
            <v>Sueldos y salarios</v>
          </cell>
          <cell r="C1824">
            <v>2562790091</v>
          </cell>
          <cell r="D1824">
            <v>253578581</v>
          </cell>
          <cell r="E1824">
            <v>58951</v>
          </cell>
          <cell r="F1824">
            <v>2816309721</v>
          </cell>
          <cell r="H1824">
            <v>7322020109</v>
          </cell>
          <cell r="I1824" t="str">
            <v>ROPERIA Y MENAJE</v>
          </cell>
          <cell r="J1824">
            <v>3397753</v>
          </cell>
          <cell r="K1824">
            <v>0</v>
          </cell>
          <cell r="L1824">
            <v>0</v>
          </cell>
          <cell r="M1824">
            <v>3397753</v>
          </cell>
        </row>
        <row r="1825">
          <cell r="A1825">
            <v>7323030101</v>
          </cell>
          <cell r="B1825" t="str">
            <v>SUELDOS DE PERSONAL</v>
          </cell>
          <cell r="C1825">
            <v>2058449610</v>
          </cell>
          <cell r="D1825">
            <v>201354980</v>
          </cell>
          <cell r="E1825">
            <v>58951</v>
          </cell>
          <cell r="F1825">
            <v>2259745639</v>
          </cell>
          <cell r="H1825">
            <v>7322020111</v>
          </cell>
          <cell r="I1825" t="str">
            <v>ELEMENTOS DE PROTECCION</v>
          </cell>
          <cell r="J1825">
            <v>3787</v>
          </cell>
          <cell r="K1825">
            <v>0</v>
          </cell>
          <cell r="L1825">
            <v>0</v>
          </cell>
          <cell r="M1825">
            <v>3787</v>
          </cell>
        </row>
        <row r="1826">
          <cell r="A1826">
            <v>7323030102</v>
          </cell>
          <cell r="B1826" t="str">
            <v>HORAS EXTRAS Y FESTIVOS</v>
          </cell>
          <cell r="C1826">
            <v>498496218</v>
          </cell>
          <cell r="D1826">
            <v>51158719</v>
          </cell>
          <cell r="E1826">
            <v>0</v>
          </cell>
          <cell r="F1826">
            <v>549654937</v>
          </cell>
          <cell r="H1826">
            <v>7322020112</v>
          </cell>
          <cell r="I1826" t="str">
            <v>MANTENIMIENTO DE MAQUINARIA Y EQUIP</v>
          </cell>
          <cell r="J1826">
            <v>47188015</v>
          </cell>
          <cell r="K1826">
            <v>3795800</v>
          </cell>
          <cell r="L1826">
            <v>0</v>
          </cell>
          <cell r="M1826">
            <v>50983815</v>
          </cell>
        </row>
        <row r="1827">
          <cell r="A1827">
            <v>7323030121</v>
          </cell>
          <cell r="B1827" t="str">
            <v>SUELDOS POR PERMISO SINDICAL</v>
          </cell>
          <cell r="C1827">
            <v>5844263</v>
          </cell>
          <cell r="D1827">
            <v>1064882</v>
          </cell>
          <cell r="E1827">
            <v>0</v>
          </cell>
          <cell r="F1827">
            <v>6909145</v>
          </cell>
          <cell r="H1827">
            <v>7322020114</v>
          </cell>
          <cell r="I1827" t="str">
            <v>MANTENIMIENTO DE EDIFICIOS</v>
          </cell>
          <cell r="J1827">
            <v>142219</v>
          </cell>
          <cell r="K1827">
            <v>12929</v>
          </cell>
          <cell r="L1827">
            <v>0</v>
          </cell>
          <cell r="M1827">
            <v>155148</v>
          </cell>
        </row>
        <row r="1828">
          <cell r="A1828">
            <v>732305</v>
          </cell>
          <cell r="B1828" t="str">
            <v>Contribuciones efectivas</v>
          </cell>
          <cell r="C1828">
            <v>767885742</v>
          </cell>
          <cell r="D1828">
            <v>76625042</v>
          </cell>
          <cell r="E1828">
            <v>230</v>
          </cell>
          <cell r="F1828">
            <v>844510554</v>
          </cell>
          <cell r="H1828">
            <v>7322020116</v>
          </cell>
          <cell r="I1828" t="str">
            <v>MANTENIMIENTO DE SOFTWARE</v>
          </cell>
          <cell r="J1828">
            <v>28604998</v>
          </cell>
          <cell r="K1828">
            <v>6208107</v>
          </cell>
          <cell r="L1828">
            <v>0</v>
          </cell>
          <cell r="M1828">
            <v>34813105</v>
          </cell>
        </row>
        <row r="1829">
          <cell r="A1829">
            <v>73230501</v>
          </cell>
          <cell r="B1829" t="str">
            <v>Contribuciones efectivas</v>
          </cell>
          <cell r="C1829">
            <v>767885742</v>
          </cell>
          <cell r="D1829">
            <v>76625042</v>
          </cell>
          <cell r="E1829">
            <v>230</v>
          </cell>
          <cell r="F1829">
            <v>844510554</v>
          </cell>
          <cell r="H1829">
            <v>7322020117</v>
          </cell>
          <cell r="I1829" t="str">
            <v>ACUEDUCTO Y ALCANTARILLADO</v>
          </cell>
          <cell r="J1829">
            <v>2563883</v>
          </cell>
          <cell r="K1829">
            <v>80017</v>
          </cell>
          <cell r="L1829">
            <v>0</v>
          </cell>
          <cell r="M1829">
            <v>2643900</v>
          </cell>
        </row>
        <row r="1830">
          <cell r="A1830">
            <v>7323050101</v>
          </cell>
          <cell r="B1830" t="str">
            <v>APORTES A CAJAS DE COMPENSACION FAM</v>
          </cell>
          <cell r="C1830">
            <v>123540481</v>
          </cell>
          <cell r="D1830">
            <v>11197645</v>
          </cell>
          <cell r="E1830">
            <v>0</v>
          </cell>
          <cell r="F1830">
            <v>134738126</v>
          </cell>
          <cell r="H1830">
            <v>7322020118</v>
          </cell>
          <cell r="I1830" t="str">
            <v>ENERGIA</v>
          </cell>
          <cell r="J1830">
            <v>20814107</v>
          </cell>
          <cell r="K1830">
            <v>1933363</v>
          </cell>
          <cell r="L1830">
            <v>0</v>
          </cell>
          <cell r="M1830">
            <v>22747470</v>
          </cell>
        </row>
        <row r="1831">
          <cell r="A1831">
            <v>7323050102</v>
          </cell>
          <cell r="B1831" t="str">
            <v>APORTES A SEGURIDAD SOCIAL EN SALUD</v>
          </cell>
          <cell r="C1831">
            <v>239463097</v>
          </cell>
          <cell r="D1831">
            <v>24400681</v>
          </cell>
          <cell r="E1831">
            <v>115</v>
          </cell>
          <cell r="F1831">
            <v>263863663</v>
          </cell>
          <cell r="H1831">
            <v>7322020120</v>
          </cell>
          <cell r="I1831" t="str">
            <v>TELEFONOS</v>
          </cell>
          <cell r="J1831">
            <v>1831069</v>
          </cell>
          <cell r="K1831">
            <v>104996</v>
          </cell>
          <cell r="L1831">
            <v>0</v>
          </cell>
          <cell r="M1831">
            <v>1936065</v>
          </cell>
        </row>
        <row r="1832">
          <cell r="A1832">
            <v>7323050103</v>
          </cell>
          <cell r="B1832" t="str">
            <v>APORTES A SEGURIDAD SOCIAL EN PENSI</v>
          </cell>
          <cell r="C1832">
            <v>341052804</v>
          </cell>
          <cell r="D1832">
            <v>34717499</v>
          </cell>
          <cell r="E1832">
            <v>115</v>
          </cell>
          <cell r="F1832">
            <v>375770188</v>
          </cell>
          <cell r="H1832">
            <v>7322020121</v>
          </cell>
          <cell r="I1832" t="str">
            <v>ARRENDAMIENTOS</v>
          </cell>
          <cell r="J1832">
            <v>715966</v>
          </cell>
          <cell r="K1832">
            <v>0</v>
          </cell>
          <cell r="L1832">
            <v>0</v>
          </cell>
          <cell r="M1832">
            <v>715966</v>
          </cell>
        </row>
        <row r="1833">
          <cell r="A1833">
            <v>7323050106</v>
          </cell>
          <cell r="B1833" t="str">
            <v>APORTES A RIESGOS PROFESIONALES ATE</v>
          </cell>
          <cell r="C1833">
            <v>63829360</v>
          </cell>
          <cell r="D1833">
            <v>6309217</v>
          </cell>
          <cell r="E1833">
            <v>0</v>
          </cell>
          <cell r="F1833">
            <v>70138577</v>
          </cell>
          <cell r="H1833">
            <v>7322020127</v>
          </cell>
          <cell r="I1833" t="str">
            <v>SEGURO MULTIRIESGO</v>
          </cell>
          <cell r="J1833">
            <v>4231739</v>
          </cell>
          <cell r="K1833">
            <v>599754</v>
          </cell>
          <cell r="L1833">
            <v>0</v>
          </cell>
          <cell r="M1833">
            <v>4831493</v>
          </cell>
        </row>
        <row r="1834">
          <cell r="A1834">
            <v>732306</v>
          </cell>
          <cell r="B1834" t="str">
            <v>Aportes sobre la nómina</v>
          </cell>
          <cell r="C1834">
            <v>154457707</v>
          </cell>
          <cell r="D1834">
            <v>13997625</v>
          </cell>
          <cell r="E1834">
            <v>0</v>
          </cell>
          <cell r="F1834">
            <v>168455332</v>
          </cell>
          <cell r="H1834">
            <v>7322020128</v>
          </cell>
          <cell r="I1834" t="str">
            <v>RESTAURANTE Y CAFETERIA</v>
          </cell>
          <cell r="J1834">
            <v>919084</v>
          </cell>
          <cell r="K1834">
            <v>0</v>
          </cell>
          <cell r="L1834">
            <v>0</v>
          </cell>
          <cell r="M1834">
            <v>919084</v>
          </cell>
        </row>
        <row r="1835">
          <cell r="A1835">
            <v>73230601</v>
          </cell>
          <cell r="B1835" t="str">
            <v>Aportes sobre la nómina</v>
          </cell>
          <cell r="C1835">
            <v>154457707</v>
          </cell>
          <cell r="D1835">
            <v>13997625</v>
          </cell>
          <cell r="E1835">
            <v>0</v>
          </cell>
          <cell r="F1835">
            <v>168455332</v>
          </cell>
          <cell r="H1835">
            <v>7322020129</v>
          </cell>
          <cell r="I1835" t="str">
            <v>MATERIAL DE ASEO</v>
          </cell>
          <cell r="J1835">
            <v>4335214</v>
          </cell>
          <cell r="K1835">
            <v>0</v>
          </cell>
          <cell r="L1835">
            <v>0</v>
          </cell>
          <cell r="M1835">
            <v>4335214</v>
          </cell>
        </row>
        <row r="1836">
          <cell r="A1836">
            <v>7323060101</v>
          </cell>
          <cell r="B1836" t="str">
            <v>APORTES AL I.C.B.F.</v>
          </cell>
          <cell r="C1836">
            <v>92666532</v>
          </cell>
          <cell r="D1836">
            <v>8398258</v>
          </cell>
          <cell r="E1836">
            <v>0</v>
          </cell>
          <cell r="F1836">
            <v>101064790</v>
          </cell>
          <cell r="H1836">
            <v>7322020142</v>
          </cell>
          <cell r="I1836" t="str">
            <v>HONORARIOS PRESTACION DE SERVICIOS</v>
          </cell>
          <cell r="J1836">
            <v>295173625</v>
          </cell>
          <cell r="K1836">
            <v>24134909</v>
          </cell>
          <cell r="L1836">
            <v>0</v>
          </cell>
          <cell r="M1836">
            <v>319308534</v>
          </cell>
        </row>
        <row r="1837">
          <cell r="A1837">
            <v>7323060102</v>
          </cell>
          <cell r="B1837" t="str">
            <v>APORTES AL SENA</v>
          </cell>
          <cell r="C1837">
            <v>61791175</v>
          </cell>
          <cell r="D1837">
            <v>5599367</v>
          </cell>
          <cell r="E1837">
            <v>0</v>
          </cell>
          <cell r="F1837">
            <v>67390542</v>
          </cell>
          <cell r="H1837">
            <v>7322020143</v>
          </cell>
          <cell r="I1837" t="str">
            <v>HONORARIOS PRESTACION DE SERVICIOS</v>
          </cell>
          <cell r="J1837">
            <v>38798535</v>
          </cell>
          <cell r="K1837">
            <v>9279206</v>
          </cell>
          <cell r="L1837">
            <v>3950</v>
          </cell>
          <cell r="M1837">
            <v>48073791</v>
          </cell>
        </row>
        <row r="1838">
          <cell r="A1838">
            <v>732307</v>
          </cell>
          <cell r="B1838" t="str">
            <v>Depreciación y amortización</v>
          </cell>
          <cell r="C1838">
            <v>360497860</v>
          </cell>
          <cell r="D1838">
            <v>106670055</v>
          </cell>
          <cell r="E1838">
            <v>0</v>
          </cell>
          <cell r="F1838">
            <v>467167915</v>
          </cell>
          <cell r="H1838">
            <v>732203</v>
          </cell>
          <cell r="I1838" t="str">
            <v>Sueldos y salarios</v>
          </cell>
          <cell r="J1838">
            <v>1152518448</v>
          </cell>
          <cell r="K1838">
            <v>91843698</v>
          </cell>
          <cell r="L1838">
            <v>0</v>
          </cell>
          <cell r="M1838">
            <v>1244362146</v>
          </cell>
        </row>
        <row r="1839">
          <cell r="A1839">
            <v>73230701</v>
          </cell>
          <cell r="B1839" t="str">
            <v>Depreciación y amortización</v>
          </cell>
          <cell r="C1839">
            <v>360497860</v>
          </cell>
          <cell r="D1839">
            <v>106670055</v>
          </cell>
          <cell r="E1839">
            <v>0</v>
          </cell>
          <cell r="F1839">
            <v>467167915</v>
          </cell>
          <cell r="H1839">
            <v>73220301</v>
          </cell>
          <cell r="I1839" t="str">
            <v>Sueldos y salarios</v>
          </cell>
          <cell r="J1839">
            <v>1152518448</v>
          </cell>
          <cell r="K1839">
            <v>91843698</v>
          </cell>
          <cell r="L1839">
            <v>0</v>
          </cell>
          <cell r="M1839">
            <v>1244362146</v>
          </cell>
        </row>
        <row r="1840">
          <cell r="A1840">
            <v>7323070101</v>
          </cell>
          <cell r="B1840" t="str">
            <v>DEPRECIACION DE EDIFICIOS</v>
          </cell>
          <cell r="C1840">
            <v>32257813</v>
          </cell>
          <cell r="D1840">
            <v>6452510</v>
          </cell>
          <cell r="E1840">
            <v>0</v>
          </cell>
          <cell r="F1840">
            <v>38710323</v>
          </cell>
          <cell r="H1840">
            <v>7322030101</v>
          </cell>
          <cell r="I1840" t="str">
            <v>SUELDOS DE PERSONAL</v>
          </cell>
          <cell r="J1840">
            <v>941740385</v>
          </cell>
          <cell r="K1840">
            <v>69031194</v>
          </cell>
          <cell r="L1840">
            <v>0</v>
          </cell>
          <cell r="M1840">
            <v>1010771579</v>
          </cell>
        </row>
        <row r="1841">
          <cell r="A1841">
            <v>7323070102</v>
          </cell>
          <cell r="B1841" t="str">
            <v>DEPRECIACION DE MAQUINARIA Y EQUIPO</v>
          </cell>
          <cell r="C1841">
            <v>3442333</v>
          </cell>
          <cell r="D1841">
            <v>652666</v>
          </cell>
          <cell r="E1841">
            <v>0</v>
          </cell>
          <cell r="F1841">
            <v>4094999</v>
          </cell>
          <cell r="H1841">
            <v>7322030102</v>
          </cell>
          <cell r="I1841" t="str">
            <v>HORAS EXTRAS Y FESTIVOS</v>
          </cell>
          <cell r="J1841">
            <v>210648297</v>
          </cell>
          <cell r="K1841">
            <v>22747621</v>
          </cell>
          <cell r="L1841">
            <v>0</v>
          </cell>
          <cell r="M1841">
            <v>233395918</v>
          </cell>
        </row>
        <row r="1842">
          <cell r="A1842">
            <v>7323070103</v>
          </cell>
          <cell r="B1842" t="str">
            <v>DEPRECIACION DE EQUIPO MEDICO Y CIE</v>
          </cell>
          <cell r="C1842">
            <v>255620560</v>
          </cell>
          <cell r="D1842">
            <v>82435637</v>
          </cell>
          <cell r="E1842">
            <v>0</v>
          </cell>
          <cell r="F1842">
            <v>338056197</v>
          </cell>
          <cell r="H1842">
            <v>7322030121</v>
          </cell>
          <cell r="I1842" t="str">
            <v>SUELDOS POR PERMISO SINDICAL</v>
          </cell>
          <cell r="J1842">
            <v>129766</v>
          </cell>
          <cell r="K1842">
            <v>64883</v>
          </cell>
          <cell r="L1842">
            <v>0</v>
          </cell>
          <cell r="M1842">
            <v>194649</v>
          </cell>
        </row>
        <row r="1843">
          <cell r="A1843">
            <v>7323070104</v>
          </cell>
          <cell r="B1843" t="str">
            <v>DEPRECIACION DE MUEBLES, ENSERES, Y</v>
          </cell>
          <cell r="C1843">
            <v>38300102</v>
          </cell>
          <cell r="D1843">
            <v>8385189</v>
          </cell>
          <cell r="E1843">
            <v>0</v>
          </cell>
          <cell r="F1843">
            <v>46685291</v>
          </cell>
          <cell r="H1843">
            <v>732205</v>
          </cell>
          <cell r="I1843" t="str">
            <v>Contribuciones efectivas</v>
          </cell>
          <cell r="J1843">
            <v>253480761</v>
          </cell>
          <cell r="K1843">
            <v>29679619</v>
          </cell>
          <cell r="L1843">
            <v>1037384</v>
          </cell>
          <cell r="M1843">
            <v>282122996</v>
          </cell>
        </row>
        <row r="1844">
          <cell r="A1844">
            <v>7323070105</v>
          </cell>
          <cell r="B1844" t="str">
            <v>DEPRECIACION DE EQ. DE COMUNICACION</v>
          </cell>
          <cell r="C1844">
            <v>30555957</v>
          </cell>
          <cell r="D1844">
            <v>8684871</v>
          </cell>
          <cell r="E1844">
            <v>0</v>
          </cell>
          <cell r="F1844">
            <v>39240828</v>
          </cell>
          <cell r="H1844">
            <v>73220501</v>
          </cell>
          <cell r="I1844" t="str">
            <v>Contribuciones efectivas</v>
          </cell>
          <cell r="J1844">
            <v>253480761</v>
          </cell>
          <cell r="K1844">
            <v>29679619</v>
          </cell>
          <cell r="L1844">
            <v>1037384</v>
          </cell>
          <cell r="M1844">
            <v>282122996</v>
          </cell>
        </row>
        <row r="1845">
          <cell r="A1845">
            <v>7323070107</v>
          </cell>
          <cell r="B1845" t="str">
            <v>DEPRECIACION COMEDOR, COCINA, DESPE</v>
          </cell>
          <cell r="C1845">
            <v>321095</v>
          </cell>
          <cell r="D1845">
            <v>59182</v>
          </cell>
          <cell r="E1845">
            <v>0</v>
          </cell>
          <cell r="F1845">
            <v>380277</v>
          </cell>
          <cell r="H1845">
            <v>7322050101</v>
          </cell>
          <cell r="I1845" t="str">
            <v>APORTES A CAJAS DE COMPENSACION FAM</v>
          </cell>
          <cell r="J1845">
            <v>40199399</v>
          </cell>
          <cell r="K1845">
            <v>6598284</v>
          </cell>
          <cell r="L1845">
            <v>0</v>
          </cell>
          <cell r="M1845">
            <v>46797683</v>
          </cell>
        </row>
        <row r="1846">
          <cell r="A1846">
            <v>732308</v>
          </cell>
          <cell r="B1846" t="str">
            <v>Impuestos</v>
          </cell>
          <cell r="C1846">
            <v>31615133</v>
          </cell>
          <cell r="D1846">
            <v>3424017</v>
          </cell>
          <cell r="E1846">
            <v>0</v>
          </cell>
          <cell r="F1846">
            <v>35039150</v>
          </cell>
          <cell r="H1846">
            <v>7322050102</v>
          </cell>
          <cell r="I1846" t="str">
            <v>APORTES A SEGURIDAD SOCIAL EN SALUD</v>
          </cell>
          <cell r="J1846">
            <v>78696003</v>
          </cell>
          <cell r="K1846">
            <v>8511619</v>
          </cell>
          <cell r="L1846">
            <v>46</v>
          </cell>
          <cell r="M1846">
            <v>87207576</v>
          </cell>
        </row>
        <row r="1847">
          <cell r="A1847">
            <v>73230801</v>
          </cell>
          <cell r="B1847" t="str">
            <v>Impuestos</v>
          </cell>
          <cell r="C1847">
            <v>31615133</v>
          </cell>
          <cell r="D1847">
            <v>3424017</v>
          </cell>
          <cell r="E1847">
            <v>0</v>
          </cell>
          <cell r="F1847">
            <v>35039150</v>
          </cell>
          <cell r="H1847">
            <v>7322050103</v>
          </cell>
          <cell r="I1847" t="str">
            <v>APORTES A SEGURIDAD SOCIAL EN PENSI</v>
          </cell>
          <cell r="J1847">
            <v>112476490</v>
          </cell>
          <cell r="K1847">
            <v>12258181</v>
          </cell>
          <cell r="L1847">
            <v>1037338</v>
          </cell>
          <cell r="M1847">
            <v>123697333</v>
          </cell>
        </row>
        <row r="1848">
          <cell r="A1848">
            <v>7323080101</v>
          </cell>
          <cell r="B1848" t="str">
            <v>IMPUESTO PREDIAL UNIFICADO</v>
          </cell>
          <cell r="C1848">
            <v>7814399</v>
          </cell>
          <cell r="D1848">
            <v>0</v>
          </cell>
          <cell r="E1848">
            <v>0</v>
          </cell>
          <cell r="F1848">
            <v>7814399</v>
          </cell>
          <cell r="H1848">
            <v>7322050106</v>
          </cell>
          <cell r="I1848" t="str">
            <v>APORTES A RIESGOS PROFESIONALES ATE</v>
          </cell>
          <cell r="J1848">
            <v>22108869</v>
          </cell>
          <cell r="K1848">
            <v>2311535</v>
          </cell>
          <cell r="L1848">
            <v>0</v>
          </cell>
          <cell r="M1848">
            <v>24420404</v>
          </cell>
        </row>
        <row r="1849">
          <cell r="A1849">
            <v>7323080102</v>
          </cell>
          <cell r="B1849" t="str">
            <v>CONTRALORIA GENERAL MEDELLIN</v>
          </cell>
          <cell r="C1849">
            <v>417309</v>
          </cell>
          <cell r="D1849">
            <v>31846</v>
          </cell>
          <cell r="E1849">
            <v>0</v>
          </cell>
          <cell r="F1849">
            <v>449155</v>
          </cell>
          <cell r="H1849">
            <v>732206</v>
          </cell>
          <cell r="I1849" t="str">
            <v>Aportes sobre la nómina</v>
          </cell>
          <cell r="J1849">
            <v>50259459</v>
          </cell>
          <cell r="K1849">
            <v>8249139</v>
          </cell>
          <cell r="L1849">
            <v>0</v>
          </cell>
          <cell r="M1849">
            <v>58508598</v>
          </cell>
        </row>
        <row r="1850">
          <cell r="A1850">
            <v>7323080105</v>
          </cell>
          <cell r="B1850" t="str">
            <v>GRAVAMEN 4 X 1000</v>
          </cell>
          <cell r="C1850">
            <v>23383425</v>
          </cell>
          <cell r="D1850">
            <v>3392171</v>
          </cell>
          <cell r="E1850">
            <v>0</v>
          </cell>
          <cell r="F1850">
            <v>26775596</v>
          </cell>
          <cell r="H1850">
            <v>73220601</v>
          </cell>
          <cell r="I1850" t="str">
            <v>Aportes sobre la nómina</v>
          </cell>
          <cell r="J1850">
            <v>50259459</v>
          </cell>
          <cell r="K1850">
            <v>8249139</v>
          </cell>
          <cell r="L1850">
            <v>0</v>
          </cell>
          <cell r="M1850">
            <v>58508598</v>
          </cell>
        </row>
        <row r="1851">
          <cell r="A1851">
            <v>732309</v>
          </cell>
          <cell r="B1851" t="str">
            <v>Prestaciones sociales</v>
          </cell>
          <cell r="C1851">
            <v>875547799</v>
          </cell>
          <cell r="D1851">
            <v>222909805</v>
          </cell>
          <cell r="E1851">
            <v>7398975</v>
          </cell>
          <cell r="F1851">
            <v>1091058629</v>
          </cell>
          <cell r="H1851">
            <v>7322060101</v>
          </cell>
          <cell r="I1851" t="str">
            <v>APORTES AL I.C.B.F.</v>
          </cell>
          <cell r="J1851">
            <v>30153709</v>
          </cell>
          <cell r="K1851">
            <v>4949121</v>
          </cell>
          <cell r="L1851">
            <v>0</v>
          </cell>
          <cell r="M1851">
            <v>35102830</v>
          </cell>
        </row>
        <row r="1852">
          <cell r="A1852">
            <v>73230901</v>
          </cell>
          <cell r="B1852" t="str">
            <v>Prestaciones sociales</v>
          </cell>
          <cell r="C1852">
            <v>875547799</v>
          </cell>
          <cell r="D1852">
            <v>222909805</v>
          </cell>
          <cell r="E1852">
            <v>7398975</v>
          </cell>
          <cell r="F1852">
            <v>1091058629</v>
          </cell>
          <cell r="H1852">
            <v>7322060102</v>
          </cell>
          <cell r="I1852" t="str">
            <v>APORTES AL SENA</v>
          </cell>
          <cell r="J1852">
            <v>20105750</v>
          </cell>
          <cell r="K1852">
            <v>3300018</v>
          </cell>
          <cell r="L1852">
            <v>0</v>
          </cell>
          <cell r="M1852">
            <v>23405768</v>
          </cell>
        </row>
        <row r="1853">
          <cell r="A1853">
            <v>7323090103</v>
          </cell>
          <cell r="B1853" t="str">
            <v>PRIMA DE VACACIONES</v>
          </cell>
          <cell r="C1853">
            <v>101840721</v>
          </cell>
          <cell r="D1853">
            <v>9210826</v>
          </cell>
          <cell r="E1853">
            <v>0</v>
          </cell>
          <cell r="F1853">
            <v>111051547</v>
          </cell>
          <cell r="H1853">
            <v>732207</v>
          </cell>
          <cell r="I1853" t="str">
            <v>Depreciación y amortización</v>
          </cell>
          <cell r="J1853">
            <v>54478115</v>
          </cell>
          <cell r="K1853">
            <v>5655319</v>
          </cell>
          <cell r="L1853">
            <v>0</v>
          </cell>
          <cell r="M1853">
            <v>60133434</v>
          </cell>
        </row>
        <row r="1854">
          <cell r="A1854">
            <v>7323090104</v>
          </cell>
          <cell r="B1854" t="str">
            <v>PRIMA DE NAVIDAD</v>
          </cell>
          <cell r="C1854">
            <v>208820145</v>
          </cell>
          <cell r="D1854">
            <v>21440023</v>
          </cell>
          <cell r="E1854">
            <v>0</v>
          </cell>
          <cell r="F1854">
            <v>230260168</v>
          </cell>
          <cell r="H1854">
            <v>73220701</v>
          </cell>
          <cell r="I1854" t="str">
            <v>Depreciación y amortización</v>
          </cell>
          <cell r="J1854">
            <v>54478115</v>
          </cell>
          <cell r="K1854">
            <v>5655319</v>
          </cell>
          <cell r="L1854">
            <v>0</v>
          </cell>
          <cell r="M1854">
            <v>60133434</v>
          </cell>
        </row>
        <row r="1855">
          <cell r="A1855">
            <v>7323090105</v>
          </cell>
          <cell r="B1855" t="str">
            <v>VACACIONES</v>
          </cell>
          <cell r="C1855">
            <v>147885460</v>
          </cell>
          <cell r="D1855">
            <v>15485729</v>
          </cell>
          <cell r="E1855">
            <v>0</v>
          </cell>
          <cell r="F1855">
            <v>163371189</v>
          </cell>
          <cell r="H1855">
            <v>7322070101</v>
          </cell>
          <cell r="I1855" t="str">
            <v>DEPRECIACION DE EDIFICIOS</v>
          </cell>
          <cell r="J1855">
            <v>9507439</v>
          </cell>
          <cell r="K1855">
            <v>1327329</v>
          </cell>
          <cell r="L1855">
            <v>0</v>
          </cell>
          <cell r="M1855">
            <v>10834768</v>
          </cell>
        </row>
        <row r="1856">
          <cell r="A1856">
            <v>7323090106</v>
          </cell>
          <cell r="B1856" t="str">
            <v>BONIFICACION POR RECREACION</v>
          </cell>
          <cell r="C1856">
            <v>12967719</v>
          </cell>
          <cell r="D1856">
            <v>1173033</v>
          </cell>
          <cell r="E1856">
            <v>0</v>
          </cell>
          <cell r="F1856">
            <v>14140752</v>
          </cell>
          <cell r="H1856">
            <v>7322070102</v>
          </cell>
          <cell r="I1856" t="str">
            <v>DEPRECIACION DE MAQUINARIA Y EQUIPO</v>
          </cell>
          <cell r="J1856">
            <v>441010</v>
          </cell>
          <cell r="K1856">
            <v>42005</v>
          </cell>
          <cell r="L1856">
            <v>0</v>
          </cell>
          <cell r="M1856">
            <v>483015</v>
          </cell>
        </row>
        <row r="1857">
          <cell r="A1857">
            <v>7323090108</v>
          </cell>
          <cell r="B1857" t="str">
            <v>CESANTIAS LEY 50</v>
          </cell>
          <cell r="C1857">
            <v>226264807</v>
          </cell>
          <cell r="D1857">
            <v>39426803</v>
          </cell>
          <cell r="E1857">
            <v>0</v>
          </cell>
          <cell r="F1857">
            <v>265691610</v>
          </cell>
          <cell r="H1857">
            <v>7322070103</v>
          </cell>
          <cell r="I1857" t="str">
            <v>DEPRECIACION DE EQUIPO MEDICO Y CIE</v>
          </cell>
          <cell r="J1857">
            <v>38750669</v>
          </cell>
          <cell r="K1857">
            <v>3497118</v>
          </cell>
          <cell r="L1857">
            <v>0</v>
          </cell>
          <cell r="M1857">
            <v>42247787</v>
          </cell>
        </row>
        <row r="1858">
          <cell r="A1858">
            <v>7323090109</v>
          </cell>
          <cell r="B1858" t="str">
            <v>CESANTIAS RETROACTIVIDAD</v>
          </cell>
          <cell r="C1858">
            <v>41381025</v>
          </cell>
          <cell r="D1858">
            <v>113744835</v>
          </cell>
          <cell r="E1858">
            <v>4346966</v>
          </cell>
          <cell r="F1858">
            <v>150778894</v>
          </cell>
          <cell r="H1858">
            <v>7322070104</v>
          </cell>
          <cell r="I1858" t="str">
            <v>DEPRECIACION DE MUEBLES, ENSERES, Y</v>
          </cell>
          <cell r="J1858">
            <v>2160148</v>
          </cell>
          <cell r="K1858">
            <v>285755</v>
          </cell>
          <cell r="L1858">
            <v>0</v>
          </cell>
          <cell r="M1858">
            <v>2445903</v>
          </cell>
        </row>
        <row r="1859">
          <cell r="A1859">
            <v>7323090110</v>
          </cell>
          <cell r="B1859" t="str">
            <v>INTERESES SOBRE LAS CESANTIAS</v>
          </cell>
          <cell r="C1859">
            <v>23621764</v>
          </cell>
          <cell r="D1859">
            <v>6632146</v>
          </cell>
          <cell r="E1859">
            <v>0</v>
          </cell>
          <cell r="F1859">
            <v>30253910</v>
          </cell>
          <cell r="H1859">
            <v>7322070105</v>
          </cell>
          <cell r="I1859" t="str">
            <v>DEPRECIACION DE EQ. DE COMUNICACION</v>
          </cell>
          <cell r="J1859">
            <v>3426019</v>
          </cell>
          <cell r="K1859">
            <v>484498</v>
          </cell>
          <cell r="L1859">
            <v>0</v>
          </cell>
          <cell r="M1859">
            <v>3910517</v>
          </cell>
        </row>
        <row r="1860">
          <cell r="A1860">
            <v>7323090117</v>
          </cell>
          <cell r="B1860" t="str">
            <v>PRIMA DE JUNIO</v>
          </cell>
          <cell r="C1860">
            <v>98480222</v>
          </cell>
          <cell r="D1860">
            <v>9732932</v>
          </cell>
          <cell r="E1860">
            <v>0</v>
          </cell>
          <cell r="F1860">
            <v>108213154</v>
          </cell>
          <cell r="H1860">
            <v>7322070107</v>
          </cell>
          <cell r="I1860" t="str">
            <v>DEPRECIACION COMEDOR, COCINA, DESPE</v>
          </cell>
          <cell r="J1860">
            <v>192830</v>
          </cell>
          <cell r="K1860">
            <v>18614</v>
          </cell>
          <cell r="L1860">
            <v>0</v>
          </cell>
          <cell r="M1860">
            <v>211444</v>
          </cell>
        </row>
        <row r="1861">
          <cell r="A1861">
            <v>7323090118</v>
          </cell>
          <cell r="B1861" t="str">
            <v>PRIMA DE VIDA CARA</v>
          </cell>
          <cell r="C1861">
            <v>0</v>
          </cell>
          <cell r="D1861">
            <v>323903</v>
          </cell>
          <cell r="E1861">
            <v>0</v>
          </cell>
          <cell r="F1861">
            <v>323903</v>
          </cell>
          <cell r="H1861">
            <v>732208</v>
          </cell>
          <cell r="I1861" t="str">
            <v>Impuestos</v>
          </cell>
          <cell r="J1861">
            <v>7410112</v>
          </cell>
          <cell r="K1861">
            <v>1834983</v>
          </cell>
          <cell r="L1861">
            <v>0</v>
          </cell>
          <cell r="M1861">
            <v>9245095</v>
          </cell>
        </row>
        <row r="1862">
          <cell r="A1862">
            <v>7323090119</v>
          </cell>
          <cell r="B1862" t="str">
            <v>PRIMA DE ANTIGUEDAD</v>
          </cell>
          <cell r="C1862">
            <v>-6584834</v>
          </cell>
          <cell r="D1862">
            <v>618572</v>
          </cell>
          <cell r="E1862">
            <v>2174206</v>
          </cell>
          <cell r="F1862">
            <v>-8140468</v>
          </cell>
          <cell r="H1862">
            <v>73220801</v>
          </cell>
          <cell r="I1862" t="str">
            <v>Impuestos</v>
          </cell>
          <cell r="J1862">
            <v>7410112</v>
          </cell>
          <cell r="K1862">
            <v>1834983</v>
          </cell>
          <cell r="L1862">
            <v>0</v>
          </cell>
          <cell r="M1862">
            <v>9245095</v>
          </cell>
        </row>
        <row r="1863">
          <cell r="A1863">
            <v>7323090123</v>
          </cell>
          <cell r="B1863" t="str">
            <v>BONIFICACIÓN POR SERVICIOS PRESTADO</v>
          </cell>
          <cell r="C1863">
            <v>21012626</v>
          </cell>
          <cell r="D1863">
            <v>2754825</v>
          </cell>
          <cell r="E1863">
            <v>0</v>
          </cell>
          <cell r="F1863">
            <v>23767451</v>
          </cell>
          <cell r="H1863">
            <v>7322080101</v>
          </cell>
          <cell r="I1863" t="str">
            <v>IMPUESTO PREDIAL UNIFICADO</v>
          </cell>
          <cell r="J1863">
            <v>445811</v>
          </cell>
          <cell r="K1863">
            <v>1239988</v>
          </cell>
          <cell r="L1863">
            <v>0</v>
          </cell>
          <cell r="M1863">
            <v>1685799</v>
          </cell>
        </row>
        <row r="1864">
          <cell r="A1864">
            <v>7323090124</v>
          </cell>
          <cell r="B1864" t="str">
            <v>BONIFICACION POR PENSION</v>
          </cell>
          <cell r="C1864">
            <v>-141856</v>
          </cell>
          <cell r="D1864">
            <v>610572</v>
          </cell>
          <cell r="E1864">
            <v>0</v>
          </cell>
          <cell r="F1864">
            <v>468716</v>
          </cell>
          <cell r="H1864">
            <v>7322080102</v>
          </cell>
          <cell r="I1864" t="str">
            <v>CONTRALORIA GENERAL MEDELLIN</v>
          </cell>
          <cell r="J1864">
            <v>320485</v>
          </cell>
          <cell r="K1864">
            <v>0</v>
          </cell>
          <cell r="L1864">
            <v>0</v>
          </cell>
          <cell r="M1864">
            <v>320485</v>
          </cell>
        </row>
        <row r="1865">
          <cell r="A1865">
            <v>7323090125</v>
          </cell>
          <cell r="B1865" t="str">
            <v>BONIFICACION NAVIDAD</v>
          </cell>
          <cell r="C1865">
            <v>0</v>
          </cell>
          <cell r="D1865">
            <v>1755606</v>
          </cell>
          <cell r="E1865">
            <v>877803</v>
          </cell>
          <cell r="F1865">
            <v>877803</v>
          </cell>
          <cell r="H1865">
            <v>7322080105</v>
          </cell>
          <cell r="I1865" t="str">
            <v>GRAVAMEN 4 X 1000</v>
          </cell>
          <cell r="J1865">
            <v>6643816</v>
          </cell>
          <cell r="K1865">
            <v>594995</v>
          </cell>
          <cell r="L1865">
            <v>0</v>
          </cell>
          <cell r="M1865">
            <v>7238811</v>
          </cell>
        </row>
        <row r="1866">
          <cell r="A1866">
            <v>732310</v>
          </cell>
          <cell r="B1866" t="str">
            <v>Subsidio de alimentacion</v>
          </cell>
          <cell r="C1866">
            <v>2034537</v>
          </cell>
          <cell r="D1866">
            <v>0</v>
          </cell>
          <cell r="E1866">
            <v>0</v>
          </cell>
          <cell r="F1866">
            <v>2034537</v>
          </cell>
          <cell r="H1866">
            <v>732209</v>
          </cell>
          <cell r="I1866" t="str">
            <v>Prestaciones sociales</v>
          </cell>
          <cell r="J1866">
            <v>328685086</v>
          </cell>
          <cell r="K1866">
            <v>32157624</v>
          </cell>
          <cell r="L1866">
            <v>247579</v>
          </cell>
          <cell r="M1866">
            <v>360595131</v>
          </cell>
        </row>
        <row r="1867">
          <cell r="A1867">
            <v>73231001</v>
          </cell>
          <cell r="B1867" t="str">
            <v>Subsidio de alimentacion</v>
          </cell>
          <cell r="C1867">
            <v>2034537</v>
          </cell>
          <cell r="D1867">
            <v>0</v>
          </cell>
          <cell r="E1867">
            <v>0</v>
          </cell>
          <cell r="F1867">
            <v>2034537</v>
          </cell>
          <cell r="H1867">
            <v>73220901</v>
          </cell>
          <cell r="I1867" t="str">
            <v>Prestaciones sociales</v>
          </cell>
          <cell r="J1867">
            <v>328685086</v>
          </cell>
          <cell r="K1867">
            <v>32157624</v>
          </cell>
          <cell r="L1867">
            <v>247579</v>
          </cell>
          <cell r="M1867">
            <v>360595131</v>
          </cell>
        </row>
        <row r="1868">
          <cell r="A1868">
            <v>7323100111</v>
          </cell>
          <cell r="B1868" t="str">
            <v>CAPACITACION</v>
          </cell>
          <cell r="C1868">
            <v>2034537</v>
          </cell>
          <cell r="D1868">
            <v>0</v>
          </cell>
          <cell r="E1868">
            <v>0</v>
          </cell>
          <cell r="F1868">
            <v>2034537</v>
          </cell>
          <cell r="H1868">
            <v>7322090103</v>
          </cell>
          <cell r="I1868" t="str">
            <v>PRIMA DE VACACIONES</v>
          </cell>
          <cell r="J1868">
            <v>39884591</v>
          </cell>
          <cell r="K1868">
            <v>2330899</v>
          </cell>
          <cell r="L1868">
            <v>0</v>
          </cell>
          <cell r="M1868">
            <v>42215490</v>
          </cell>
        </row>
        <row r="1869">
          <cell r="A1869">
            <v>732395</v>
          </cell>
          <cell r="B1869" t="str">
            <v>Traslado de costos (Cr)</v>
          </cell>
          <cell r="C1869">
            <v>-6838839608</v>
          </cell>
          <cell r="D1869">
            <v>0</v>
          </cell>
          <cell r="E1869">
            <v>1488775540</v>
          </cell>
          <cell r="F1869">
            <v>-8327615148</v>
          </cell>
          <cell r="H1869">
            <v>7322090104</v>
          </cell>
          <cell r="I1869" t="str">
            <v>PRIMA DE NAVIDAD</v>
          </cell>
          <cell r="J1869">
            <v>93025718</v>
          </cell>
          <cell r="K1869">
            <v>6530014</v>
          </cell>
          <cell r="L1869">
            <v>0</v>
          </cell>
          <cell r="M1869">
            <v>99555732</v>
          </cell>
        </row>
        <row r="1870">
          <cell r="A1870">
            <v>73239501</v>
          </cell>
          <cell r="B1870" t="str">
            <v>Traslado de costos (Cr)</v>
          </cell>
          <cell r="C1870">
            <v>-6838839608</v>
          </cell>
          <cell r="D1870">
            <v>0</v>
          </cell>
          <cell r="E1870">
            <v>1488775540</v>
          </cell>
          <cell r="F1870">
            <v>-8327615148</v>
          </cell>
          <cell r="H1870">
            <v>7322090105</v>
          </cell>
          <cell r="I1870" t="str">
            <v>VACACIONES</v>
          </cell>
          <cell r="J1870">
            <v>34933355</v>
          </cell>
          <cell r="K1870">
            <v>3706978</v>
          </cell>
          <cell r="L1870">
            <v>0</v>
          </cell>
          <cell r="M1870">
            <v>38640333</v>
          </cell>
        </row>
        <row r="1871">
          <cell r="A1871">
            <v>7323950101</v>
          </cell>
          <cell r="B1871" t="str">
            <v>TRASLADO DE COSTOS (CR)</v>
          </cell>
          <cell r="C1871">
            <v>-6838839608</v>
          </cell>
          <cell r="D1871">
            <v>0</v>
          </cell>
          <cell r="E1871">
            <v>1488775540</v>
          </cell>
          <cell r="F1871">
            <v>-8327615148</v>
          </cell>
          <cell r="H1871">
            <v>7322090106</v>
          </cell>
          <cell r="I1871" t="str">
            <v>BONIFICACION POR RECREACION</v>
          </cell>
          <cell r="J1871">
            <v>5181095</v>
          </cell>
          <cell r="K1871">
            <v>309936</v>
          </cell>
          <cell r="L1871">
            <v>0</v>
          </cell>
          <cell r="M1871">
            <v>5491031</v>
          </cell>
        </row>
        <row r="1872">
          <cell r="A1872">
            <v>7326</v>
          </cell>
          <cell r="B1872" t="str">
            <v>HOSPITALIZACI-OTROS CUIDADOS ESPEC</v>
          </cell>
          <cell r="C1872">
            <v>0</v>
          </cell>
          <cell r="D1872">
            <v>248587666</v>
          </cell>
          <cell r="E1872">
            <v>248587666</v>
          </cell>
          <cell r="F1872">
            <v>0</v>
          </cell>
          <cell r="H1872">
            <v>7322090108</v>
          </cell>
          <cell r="I1872" t="str">
            <v>CESANTIAS LEY 50</v>
          </cell>
          <cell r="J1872">
            <v>112095339</v>
          </cell>
          <cell r="K1872">
            <v>10657703</v>
          </cell>
          <cell r="L1872">
            <v>0</v>
          </cell>
          <cell r="M1872">
            <v>122753042</v>
          </cell>
        </row>
        <row r="1873">
          <cell r="A1873">
            <v>732602</v>
          </cell>
          <cell r="B1873" t="str">
            <v>Generales</v>
          </cell>
          <cell r="C1873">
            <v>1065145564</v>
          </cell>
          <cell r="D1873">
            <v>137728122</v>
          </cell>
          <cell r="E1873">
            <v>5378567</v>
          </cell>
          <cell r="F1873">
            <v>1197495119</v>
          </cell>
          <cell r="H1873">
            <v>7322090109</v>
          </cell>
          <cell r="I1873" t="str">
            <v>CESANTIAS RETROACTIVIDAD</v>
          </cell>
          <cell r="J1873">
            <v>-2292456</v>
          </cell>
          <cell r="K1873">
            <v>1600257</v>
          </cell>
          <cell r="L1873">
            <v>0</v>
          </cell>
          <cell r="M1873">
            <v>-692199</v>
          </cell>
        </row>
        <row r="1874">
          <cell r="A1874">
            <v>73260201</v>
          </cell>
          <cell r="B1874" t="str">
            <v>Generales</v>
          </cell>
          <cell r="C1874">
            <v>1065145564</v>
          </cell>
          <cell r="D1874">
            <v>137728122</v>
          </cell>
          <cell r="E1874">
            <v>5378567</v>
          </cell>
          <cell r="F1874">
            <v>1197495119</v>
          </cell>
          <cell r="H1874">
            <v>7322090110</v>
          </cell>
          <cell r="I1874" t="str">
            <v>INTERESES SOBRE LAS CESANTIAS</v>
          </cell>
          <cell r="J1874">
            <v>8465224</v>
          </cell>
          <cell r="K1874">
            <v>1933553</v>
          </cell>
          <cell r="L1874">
            <v>0</v>
          </cell>
          <cell r="M1874">
            <v>10398777</v>
          </cell>
        </row>
        <row r="1875">
          <cell r="A1875">
            <v>7326020102</v>
          </cell>
          <cell r="B1875" t="str">
            <v>HONORARIOS</v>
          </cell>
          <cell r="C1875">
            <v>785306</v>
          </cell>
          <cell r="D1875">
            <v>0</v>
          </cell>
          <cell r="E1875">
            <v>0</v>
          </cell>
          <cell r="F1875">
            <v>785306</v>
          </cell>
          <cell r="H1875">
            <v>7322090117</v>
          </cell>
          <cell r="I1875" t="str">
            <v>PRIMA DE JUNIO</v>
          </cell>
          <cell r="J1875">
            <v>39689331</v>
          </cell>
          <cell r="K1875">
            <v>2672150</v>
          </cell>
          <cell r="L1875">
            <v>0</v>
          </cell>
          <cell r="M1875">
            <v>42361481</v>
          </cell>
        </row>
        <row r="1876">
          <cell r="A1876">
            <v>7326020103</v>
          </cell>
          <cell r="B1876" t="str">
            <v>PRESTACION DE SERVICIOS</v>
          </cell>
          <cell r="C1876">
            <v>10702703</v>
          </cell>
          <cell r="D1876">
            <v>2114725</v>
          </cell>
          <cell r="E1876">
            <v>0</v>
          </cell>
          <cell r="F1876">
            <v>12817428</v>
          </cell>
          <cell r="H1876">
            <v>7322090119</v>
          </cell>
          <cell r="I1876" t="str">
            <v>PRIMA DE ANTIGUEDAD</v>
          </cell>
          <cell r="J1876">
            <v>-4605794</v>
          </cell>
          <cell r="K1876">
            <v>313923</v>
          </cell>
          <cell r="L1876">
            <v>0</v>
          </cell>
          <cell r="M1876">
            <v>-4291871</v>
          </cell>
        </row>
        <row r="1877">
          <cell r="A1877">
            <v>7326020104</v>
          </cell>
          <cell r="B1877" t="str">
            <v>NUCLEOS DE ADSCRIPCION</v>
          </cell>
          <cell r="C1877">
            <v>47532984</v>
          </cell>
          <cell r="D1877">
            <v>19347407</v>
          </cell>
          <cell r="E1877">
            <v>5378567</v>
          </cell>
          <cell r="F1877">
            <v>61501824</v>
          </cell>
          <cell r="H1877">
            <v>7322090123</v>
          </cell>
          <cell r="I1877" t="str">
            <v>BONIFICACIÓN POR SERVICIOS PRESTADO</v>
          </cell>
          <cell r="J1877">
            <v>8076698</v>
          </cell>
          <cell r="K1877">
            <v>1986818</v>
          </cell>
          <cell r="L1877">
            <v>0</v>
          </cell>
          <cell r="M1877">
            <v>10063516</v>
          </cell>
        </row>
        <row r="1878">
          <cell r="A1878">
            <v>7326020107</v>
          </cell>
          <cell r="B1878" t="str">
            <v>SERVICIOS DE VIGILANCIA Y SEGURIDAD</v>
          </cell>
          <cell r="C1878">
            <v>28065703</v>
          </cell>
          <cell r="D1878">
            <v>12030725</v>
          </cell>
          <cell r="E1878">
            <v>0</v>
          </cell>
          <cell r="F1878">
            <v>40096428</v>
          </cell>
          <cell r="H1878">
            <v>7322090124</v>
          </cell>
          <cell r="I1878" t="str">
            <v>BONIFICACION POR PENSION</v>
          </cell>
          <cell r="J1878">
            <v>-5768015</v>
          </cell>
          <cell r="K1878">
            <v>115393</v>
          </cell>
          <cell r="L1878">
            <v>247579</v>
          </cell>
          <cell r="M1878">
            <v>-5900201</v>
          </cell>
        </row>
        <row r="1879">
          <cell r="A1879">
            <v>7326020108</v>
          </cell>
          <cell r="B1879" t="str">
            <v>PAPELERIA Y UTILES</v>
          </cell>
          <cell r="C1879">
            <v>4432534</v>
          </cell>
          <cell r="D1879">
            <v>179162</v>
          </cell>
          <cell r="E1879">
            <v>0</v>
          </cell>
          <cell r="F1879">
            <v>4611696</v>
          </cell>
          <cell r="H1879">
            <v>732210</v>
          </cell>
          <cell r="I1879" t="str">
            <v>Subsidio de alimentacion</v>
          </cell>
          <cell r="J1879">
            <v>5624540</v>
          </cell>
          <cell r="K1879">
            <v>0</v>
          </cell>
          <cell r="L1879">
            <v>0</v>
          </cell>
          <cell r="M1879">
            <v>5624540</v>
          </cell>
        </row>
        <row r="1880">
          <cell r="A1880">
            <v>7326020112</v>
          </cell>
          <cell r="B1880" t="str">
            <v>MANTENIMIENTO DE MAQUINARIA Y EQUIP</v>
          </cell>
          <cell r="C1880">
            <v>10761310</v>
          </cell>
          <cell r="D1880">
            <v>1072866</v>
          </cell>
          <cell r="E1880">
            <v>0</v>
          </cell>
          <cell r="F1880">
            <v>11834176</v>
          </cell>
          <cell r="H1880">
            <v>73221001</v>
          </cell>
          <cell r="I1880" t="str">
            <v>Subsidio de alimentacion</v>
          </cell>
          <cell r="J1880">
            <v>5624540</v>
          </cell>
          <cell r="K1880">
            <v>0</v>
          </cell>
          <cell r="L1880">
            <v>0</v>
          </cell>
          <cell r="M1880">
            <v>5624540</v>
          </cell>
        </row>
        <row r="1881">
          <cell r="A1881">
            <v>7326020114</v>
          </cell>
          <cell r="B1881" t="str">
            <v>MANTENIMIENTO DE EDIFICIOS</v>
          </cell>
          <cell r="C1881">
            <v>249433</v>
          </cell>
          <cell r="D1881">
            <v>0</v>
          </cell>
          <cell r="E1881">
            <v>0</v>
          </cell>
          <cell r="F1881">
            <v>249433</v>
          </cell>
          <cell r="H1881">
            <v>7322100111</v>
          </cell>
          <cell r="I1881" t="str">
            <v>CAPACITACION</v>
          </cell>
          <cell r="J1881">
            <v>5624540</v>
          </cell>
          <cell r="K1881">
            <v>0</v>
          </cell>
          <cell r="L1881">
            <v>0</v>
          </cell>
          <cell r="M1881">
            <v>5624540</v>
          </cell>
        </row>
        <row r="1882">
          <cell r="A1882">
            <v>7326020116</v>
          </cell>
          <cell r="B1882" t="str">
            <v>MANTENIMIENTO DE SOFTWARE</v>
          </cell>
          <cell r="C1882">
            <v>29650818</v>
          </cell>
          <cell r="D1882">
            <v>7348456</v>
          </cell>
          <cell r="E1882">
            <v>0</v>
          </cell>
          <cell r="F1882">
            <v>36999274</v>
          </cell>
          <cell r="H1882">
            <v>732295</v>
          </cell>
          <cell r="I1882" t="str">
            <v>Traslado de costos (Cr)</v>
          </cell>
          <cell r="J1882">
            <v>-2657110443</v>
          </cell>
          <cell r="K1882">
            <v>0</v>
          </cell>
          <cell r="L1882">
            <v>235649256</v>
          </cell>
          <cell r="M1882">
            <v>-2892759699</v>
          </cell>
        </row>
        <row r="1883">
          <cell r="A1883">
            <v>7326020117</v>
          </cell>
          <cell r="B1883" t="str">
            <v>ACUEDUCTO Y ALCANTARILLADO</v>
          </cell>
          <cell r="C1883">
            <v>6107370</v>
          </cell>
          <cell r="D1883">
            <v>569053</v>
          </cell>
          <cell r="E1883">
            <v>0</v>
          </cell>
          <cell r="F1883">
            <v>6676423</v>
          </cell>
          <cell r="H1883">
            <v>73229501</v>
          </cell>
          <cell r="I1883" t="str">
            <v>Traslado de costos (Cr)</v>
          </cell>
          <cell r="J1883">
            <v>-2657110443</v>
          </cell>
          <cell r="K1883">
            <v>0</v>
          </cell>
          <cell r="L1883">
            <v>235649256</v>
          </cell>
          <cell r="M1883">
            <v>-2892759699</v>
          </cell>
        </row>
        <row r="1884">
          <cell r="A1884">
            <v>7326020118</v>
          </cell>
          <cell r="B1884" t="str">
            <v>ENERGIA</v>
          </cell>
          <cell r="C1884">
            <v>27070300</v>
          </cell>
          <cell r="D1884">
            <v>2615291</v>
          </cell>
          <cell r="E1884">
            <v>0</v>
          </cell>
          <cell r="F1884">
            <v>29685591</v>
          </cell>
          <cell r="H1884">
            <v>7322950101</v>
          </cell>
          <cell r="I1884" t="str">
            <v>TRASLADO DE COSTOS (CR)</v>
          </cell>
          <cell r="J1884">
            <v>-2657110443</v>
          </cell>
          <cell r="K1884">
            <v>0</v>
          </cell>
          <cell r="L1884">
            <v>235649256</v>
          </cell>
          <cell r="M1884">
            <v>-2892759699</v>
          </cell>
        </row>
        <row r="1885">
          <cell r="A1885">
            <v>7326020120</v>
          </cell>
          <cell r="B1885" t="str">
            <v>TELEFONOS</v>
          </cell>
          <cell r="C1885">
            <v>881929</v>
          </cell>
          <cell r="D1885">
            <v>73266</v>
          </cell>
          <cell r="E1885">
            <v>0</v>
          </cell>
          <cell r="F1885">
            <v>955195</v>
          </cell>
          <cell r="H1885">
            <v>7323</v>
          </cell>
          <cell r="I1885" t="str">
            <v>HOSPITALIZACIÓN - RECIÉN NACIDOS</v>
          </cell>
          <cell r="J1885">
            <v>0</v>
          </cell>
          <cell r="K1885">
            <v>743069587</v>
          </cell>
          <cell r="L1885">
            <v>743069587</v>
          </cell>
          <cell r="M1885">
            <v>0</v>
          </cell>
        </row>
        <row r="1886">
          <cell r="A1886">
            <v>7326020122</v>
          </cell>
          <cell r="B1886" t="str">
            <v>VIATICOS Y GASTOS DE VIAJE</v>
          </cell>
          <cell r="C1886">
            <v>545234</v>
          </cell>
          <cell r="D1886">
            <v>0</v>
          </cell>
          <cell r="E1886">
            <v>0</v>
          </cell>
          <cell r="F1886">
            <v>545234</v>
          </cell>
          <cell r="H1886">
            <v>732301</v>
          </cell>
          <cell r="I1886" t="str">
            <v>Materiales</v>
          </cell>
          <cell r="J1886">
            <v>664846724</v>
          </cell>
          <cell r="K1886">
            <v>0</v>
          </cell>
          <cell r="L1886">
            <v>0</v>
          </cell>
          <cell r="M1886">
            <v>664846724</v>
          </cell>
        </row>
        <row r="1887">
          <cell r="A1887">
            <v>7326020127</v>
          </cell>
          <cell r="B1887" t="str">
            <v>SEGURO MULTIRIESGO</v>
          </cell>
          <cell r="C1887">
            <v>2013128</v>
          </cell>
          <cell r="D1887">
            <v>145625</v>
          </cell>
          <cell r="E1887">
            <v>0</v>
          </cell>
          <cell r="F1887">
            <v>2158753</v>
          </cell>
          <cell r="H1887">
            <v>73230101</v>
          </cell>
          <cell r="I1887" t="str">
            <v>Materiales</v>
          </cell>
          <cell r="J1887">
            <v>664846724</v>
          </cell>
          <cell r="K1887">
            <v>0</v>
          </cell>
          <cell r="L1887">
            <v>0</v>
          </cell>
          <cell r="M1887">
            <v>664846724</v>
          </cell>
        </row>
        <row r="1888">
          <cell r="A1888">
            <v>7326020142</v>
          </cell>
          <cell r="B1888" t="str">
            <v>HONORARIOS PRESTACION DE SERVICIOS</v>
          </cell>
          <cell r="C1888">
            <v>842783870</v>
          </cell>
          <cell r="D1888">
            <v>88892413</v>
          </cell>
          <cell r="E1888">
            <v>0</v>
          </cell>
          <cell r="F1888">
            <v>931676283</v>
          </cell>
          <cell r="H1888">
            <v>7323010101</v>
          </cell>
          <cell r="I1888" t="str">
            <v>MATERIALES</v>
          </cell>
          <cell r="J1888">
            <v>247366945</v>
          </cell>
          <cell r="K1888">
            <v>0</v>
          </cell>
          <cell r="L1888">
            <v>0</v>
          </cell>
          <cell r="M1888">
            <v>247366945</v>
          </cell>
        </row>
        <row r="1889">
          <cell r="A1889">
            <v>7326020143</v>
          </cell>
          <cell r="B1889" t="str">
            <v>HONORARIOS PRESTACION DE SERVICIOS</v>
          </cell>
          <cell r="C1889">
            <v>53562942</v>
          </cell>
          <cell r="D1889">
            <v>3339133</v>
          </cell>
          <cell r="E1889">
            <v>0</v>
          </cell>
          <cell r="F1889">
            <v>56902075</v>
          </cell>
          <cell r="H1889">
            <v>7323010102</v>
          </cell>
          <cell r="I1889" t="str">
            <v>MEDICAMENTOS</v>
          </cell>
          <cell r="J1889">
            <v>417479779</v>
          </cell>
          <cell r="K1889">
            <v>0</v>
          </cell>
          <cell r="L1889">
            <v>0</v>
          </cell>
          <cell r="M1889">
            <v>417479779</v>
          </cell>
        </row>
        <row r="1890">
          <cell r="A1890">
            <v>732603</v>
          </cell>
          <cell r="B1890" t="str">
            <v>Sueldos y salarios</v>
          </cell>
          <cell r="C1890">
            <v>615968381</v>
          </cell>
          <cell r="D1890">
            <v>56825659</v>
          </cell>
          <cell r="E1890">
            <v>0</v>
          </cell>
          <cell r="F1890">
            <v>672794040</v>
          </cell>
          <cell r="H1890">
            <v>732302</v>
          </cell>
          <cell r="I1890" t="str">
            <v>Generales</v>
          </cell>
          <cell r="J1890">
            <v>2048533105</v>
          </cell>
          <cell r="K1890">
            <v>305544374</v>
          </cell>
          <cell r="L1890">
            <v>26911305</v>
          </cell>
          <cell r="M1890">
            <v>2327166174</v>
          </cell>
        </row>
        <row r="1891">
          <cell r="A1891">
            <v>73260301</v>
          </cell>
          <cell r="B1891" t="str">
            <v>Sueldos y salarios</v>
          </cell>
          <cell r="C1891">
            <v>615968381</v>
          </cell>
          <cell r="D1891">
            <v>56825659</v>
          </cell>
          <cell r="E1891">
            <v>0</v>
          </cell>
          <cell r="F1891">
            <v>672794040</v>
          </cell>
          <cell r="H1891">
            <v>73230201</v>
          </cell>
          <cell r="I1891" t="str">
            <v>Generales</v>
          </cell>
          <cell r="J1891">
            <v>2048533105</v>
          </cell>
          <cell r="K1891">
            <v>305544374</v>
          </cell>
          <cell r="L1891">
            <v>26911305</v>
          </cell>
          <cell r="M1891">
            <v>2327166174</v>
          </cell>
        </row>
        <row r="1892">
          <cell r="A1892">
            <v>7326030101</v>
          </cell>
          <cell r="B1892" t="str">
            <v>SUELDOS DE PERSONAL</v>
          </cell>
          <cell r="C1892">
            <v>485809960</v>
          </cell>
          <cell r="D1892">
            <v>43060744</v>
          </cell>
          <cell r="E1892">
            <v>0</v>
          </cell>
          <cell r="F1892">
            <v>528870704</v>
          </cell>
          <cell r="H1892">
            <v>7323020101</v>
          </cell>
          <cell r="I1892" t="str">
            <v>LOZA Y CRISTALERIA</v>
          </cell>
          <cell r="J1892">
            <v>515957</v>
          </cell>
          <cell r="K1892">
            <v>0</v>
          </cell>
          <cell r="L1892">
            <v>0</v>
          </cell>
          <cell r="M1892">
            <v>515957</v>
          </cell>
        </row>
        <row r="1893">
          <cell r="A1893">
            <v>7326030102</v>
          </cell>
          <cell r="B1893" t="str">
            <v>HORAS EXTRAS Y FESTIVOS</v>
          </cell>
          <cell r="C1893">
            <v>125821640</v>
          </cell>
          <cell r="D1893">
            <v>13421035</v>
          </cell>
          <cell r="E1893">
            <v>0</v>
          </cell>
          <cell r="F1893">
            <v>139242675</v>
          </cell>
          <cell r="H1893">
            <v>7323020102</v>
          </cell>
          <cell r="I1893" t="str">
            <v>HONORARIOS</v>
          </cell>
          <cell r="J1893">
            <v>8393420</v>
          </cell>
          <cell r="K1893">
            <v>4832438</v>
          </cell>
          <cell r="L1893">
            <v>0</v>
          </cell>
          <cell r="M1893">
            <v>13225858</v>
          </cell>
        </row>
        <row r="1894">
          <cell r="A1894">
            <v>7326030121</v>
          </cell>
          <cell r="B1894" t="str">
            <v>SUELDOS POR PERMISO SINDICAL</v>
          </cell>
          <cell r="C1894">
            <v>4336781</v>
          </cell>
          <cell r="D1894">
            <v>343880</v>
          </cell>
          <cell r="E1894">
            <v>0</v>
          </cell>
          <cell r="F1894">
            <v>4680661</v>
          </cell>
          <cell r="H1894">
            <v>7323020103</v>
          </cell>
          <cell r="I1894" t="str">
            <v>PRESTACION DE SERVICIOS</v>
          </cell>
          <cell r="J1894">
            <v>260756</v>
          </cell>
          <cell r="K1894">
            <v>3045641</v>
          </cell>
          <cell r="L1894">
            <v>998175</v>
          </cell>
          <cell r="M1894">
            <v>2308222</v>
          </cell>
        </row>
        <row r="1895">
          <cell r="A1895">
            <v>732605</v>
          </cell>
          <cell r="B1895" t="str">
            <v>Contribuciones efectivas</v>
          </cell>
          <cell r="C1895">
            <v>180841682</v>
          </cell>
          <cell r="D1895">
            <v>16667931</v>
          </cell>
          <cell r="E1895">
            <v>418</v>
          </cell>
          <cell r="F1895">
            <v>197509195</v>
          </cell>
          <cell r="H1895">
            <v>7323020104</v>
          </cell>
          <cell r="I1895" t="str">
            <v>NUCLEOS DE ADSCRIPCION</v>
          </cell>
          <cell r="J1895">
            <v>232445411</v>
          </cell>
          <cell r="K1895">
            <v>25963030</v>
          </cell>
          <cell r="L1895">
            <v>10787</v>
          </cell>
          <cell r="M1895">
            <v>258397654</v>
          </cell>
        </row>
        <row r="1896">
          <cell r="A1896">
            <v>73260501</v>
          </cell>
          <cell r="B1896" t="str">
            <v>Contribuciones efectivas</v>
          </cell>
          <cell r="C1896">
            <v>180841682</v>
          </cell>
          <cell r="D1896">
            <v>16667931</v>
          </cell>
          <cell r="E1896">
            <v>418</v>
          </cell>
          <cell r="F1896">
            <v>197509195</v>
          </cell>
          <cell r="H1896">
            <v>7323020106</v>
          </cell>
          <cell r="I1896" t="str">
            <v>SERVICIOS MEDICO Y DE LABORATORIO</v>
          </cell>
          <cell r="J1896">
            <v>9559068</v>
          </cell>
          <cell r="K1896">
            <v>0</v>
          </cell>
          <cell r="L1896">
            <v>0</v>
          </cell>
          <cell r="M1896">
            <v>9559068</v>
          </cell>
        </row>
        <row r="1897">
          <cell r="A1897">
            <v>7326050101</v>
          </cell>
          <cell r="B1897" t="str">
            <v>APORTES A CAJAS DE COMPENSACION FAM</v>
          </cell>
          <cell r="C1897">
            <v>28707546</v>
          </cell>
          <cell r="D1897">
            <v>2270594</v>
          </cell>
          <cell r="E1897">
            <v>0</v>
          </cell>
          <cell r="F1897">
            <v>30978140</v>
          </cell>
          <cell r="H1897">
            <v>7323020107</v>
          </cell>
          <cell r="I1897" t="str">
            <v>SERVICIOS DE VIGILANCIA Y SEGURIDAD</v>
          </cell>
          <cell r="J1897">
            <v>65730789</v>
          </cell>
          <cell r="K1897">
            <v>13162521</v>
          </cell>
          <cell r="L1897">
            <v>0</v>
          </cell>
          <cell r="M1897">
            <v>78893310</v>
          </cell>
        </row>
        <row r="1898">
          <cell r="A1898">
            <v>7326050102</v>
          </cell>
          <cell r="B1898" t="str">
            <v>APORTES A SEGURIDAD SOCIAL EN SALUD</v>
          </cell>
          <cell r="C1898">
            <v>55801957</v>
          </cell>
          <cell r="D1898">
            <v>5304575</v>
          </cell>
          <cell r="E1898">
            <v>209</v>
          </cell>
          <cell r="F1898">
            <v>61106323</v>
          </cell>
          <cell r="H1898">
            <v>7323020108</v>
          </cell>
          <cell r="I1898" t="str">
            <v>PAPELERIA Y UTILES</v>
          </cell>
          <cell r="J1898">
            <v>21553205</v>
          </cell>
          <cell r="K1898">
            <v>2136647</v>
          </cell>
          <cell r="L1898">
            <v>17722</v>
          </cell>
          <cell r="M1898">
            <v>23672130</v>
          </cell>
        </row>
        <row r="1899">
          <cell r="A1899">
            <v>7326050103</v>
          </cell>
          <cell r="B1899" t="str">
            <v>APORTES A SEGURIDAD SOCIAL EN PENSI</v>
          </cell>
          <cell r="C1899">
            <v>80578527</v>
          </cell>
          <cell r="D1899">
            <v>7650579</v>
          </cell>
          <cell r="E1899">
            <v>209</v>
          </cell>
          <cell r="F1899">
            <v>88228897</v>
          </cell>
          <cell r="H1899">
            <v>7323020109</v>
          </cell>
          <cell r="I1899" t="str">
            <v>ROPERIA Y MENAJE</v>
          </cell>
          <cell r="J1899">
            <v>13593182</v>
          </cell>
          <cell r="K1899">
            <v>0</v>
          </cell>
          <cell r="L1899">
            <v>0</v>
          </cell>
          <cell r="M1899">
            <v>13593182</v>
          </cell>
        </row>
        <row r="1900">
          <cell r="A1900">
            <v>7326050106</v>
          </cell>
          <cell r="B1900" t="str">
            <v>APORTES A RIESGOS PROFESIONALES ATE</v>
          </cell>
          <cell r="C1900">
            <v>15753652</v>
          </cell>
          <cell r="D1900">
            <v>1442183</v>
          </cell>
          <cell r="E1900">
            <v>0</v>
          </cell>
          <cell r="F1900">
            <v>17195835</v>
          </cell>
          <cell r="H1900">
            <v>7323020111</v>
          </cell>
          <cell r="I1900" t="str">
            <v>ELEMENTOS DE PROTECCION</v>
          </cell>
          <cell r="J1900">
            <v>38959</v>
          </cell>
          <cell r="K1900">
            <v>0</v>
          </cell>
          <cell r="L1900">
            <v>0</v>
          </cell>
          <cell r="M1900">
            <v>38959</v>
          </cell>
        </row>
        <row r="1901">
          <cell r="A1901">
            <v>732606</v>
          </cell>
          <cell r="B1901" t="str">
            <v>Aportes sobre la nómina</v>
          </cell>
          <cell r="C1901">
            <v>35892634</v>
          </cell>
          <cell r="D1901">
            <v>2838403</v>
          </cell>
          <cell r="E1901">
            <v>0</v>
          </cell>
          <cell r="F1901">
            <v>38731037</v>
          </cell>
          <cell r="H1901">
            <v>7323020112</v>
          </cell>
          <cell r="I1901" t="str">
            <v>MANTENIMIENTO DE MAQUINARIA Y EQUIP</v>
          </cell>
          <cell r="J1901">
            <v>172163228</v>
          </cell>
          <cell r="K1901">
            <v>21370265</v>
          </cell>
          <cell r="L1901">
            <v>0</v>
          </cell>
          <cell r="M1901">
            <v>193533493</v>
          </cell>
        </row>
        <row r="1902">
          <cell r="A1902">
            <v>73260601</v>
          </cell>
          <cell r="B1902" t="str">
            <v>Aportes sobre la nómina</v>
          </cell>
          <cell r="C1902">
            <v>35892634</v>
          </cell>
          <cell r="D1902">
            <v>2838403</v>
          </cell>
          <cell r="E1902">
            <v>0</v>
          </cell>
          <cell r="F1902">
            <v>38731037</v>
          </cell>
          <cell r="H1902">
            <v>7323020113</v>
          </cell>
          <cell r="I1902" t="str">
            <v>MANTENIMIENTO DE EQUIPO DE OFICINA</v>
          </cell>
          <cell r="J1902">
            <v>692152</v>
          </cell>
          <cell r="K1902">
            <v>0</v>
          </cell>
          <cell r="L1902">
            <v>0</v>
          </cell>
          <cell r="M1902">
            <v>692152</v>
          </cell>
        </row>
        <row r="1903">
          <cell r="A1903">
            <v>7326060101</v>
          </cell>
          <cell r="B1903" t="str">
            <v>APORTES AL I.C.B.F.</v>
          </cell>
          <cell r="C1903">
            <v>21533050</v>
          </cell>
          <cell r="D1903">
            <v>1703298</v>
          </cell>
          <cell r="E1903">
            <v>0</v>
          </cell>
          <cell r="F1903">
            <v>23236348</v>
          </cell>
          <cell r="H1903">
            <v>7323020114</v>
          </cell>
          <cell r="I1903" t="str">
            <v>CONTROL PLAGAS MANTENIMIENTO DE EDI</v>
          </cell>
          <cell r="J1903">
            <v>1189988</v>
          </cell>
          <cell r="K1903">
            <v>2949047</v>
          </cell>
          <cell r="L1903">
            <v>0</v>
          </cell>
          <cell r="M1903">
            <v>4139035</v>
          </cell>
        </row>
        <row r="1904">
          <cell r="A1904">
            <v>7326060102</v>
          </cell>
          <cell r="B1904" t="str">
            <v>APORTES AL SENA</v>
          </cell>
          <cell r="C1904">
            <v>14359584</v>
          </cell>
          <cell r="D1904">
            <v>1135105</v>
          </cell>
          <cell r="E1904">
            <v>0</v>
          </cell>
          <cell r="F1904">
            <v>15494689</v>
          </cell>
          <cell r="H1904">
            <v>7323020116</v>
          </cell>
          <cell r="I1904" t="str">
            <v>MANTENIMIENTO DE SOFTWARE</v>
          </cell>
          <cell r="J1904">
            <v>48195818</v>
          </cell>
          <cell r="K1904">
            <v>10459877</v>
          </cell>
          <cell r="L1904">
            <v>0</v>
          </cell>
          <cell r="M1904">
            <v>58655695</v>
          </cell>
        </row>
        <row r="1905">
          <cell r="A1905">
            <v>732607</v>
          </cell>
          <cell r="B1905" t="str">
            <v>Depreciación y amortización</v>
          </cell>
          <cell r="C1905">
            <v>52471662</v>
          </cell>
          <cell r="D1905">
            <v>11785242</v>
          </cell>
          <cell r="E1905">
            <v>0</v>
          </cell>
          <cell r="F1905">
            <v>64256904</v>
          </cell>
          <cell r="H1905">
            <v>7323020117</v>
          </cell>
          <cell r="I1905" t="str">
            <v>ACUEDUCTO Y ALCANTARILLADO</v>
          </cell>
          <cell r="J1905">
            <v>14577685</v>
          </cell>
          <cell r="K1905">
            <v>475735</v>
          </cell>
          <cell r="L1905">
            <v>0</v>
          </cell>
          <cell r="M1905">
            <v>15053420</v>
          </cell>
        </row>
        <row r="1906">
          <cell r="A1906">
            <v>73260701</v>
          </cell>
          <cell r="B1906" t="str">
            <v>Depreciación y amortización</v>
          </cell>
          <cell r="C1906">
            <v>52471662</v>
          </cell>
          <cell r="D1906">
            <v>11785242</v>
          </cell>
          <cell r="E1906">
            <v>0</v>
          </cell>
          <cell r="F1906">
            <v>64256904</v>
          </cell>
          <cell r="H1906">
            <v>7323020118</v>
          </cell>
          <cell r="I1906" t="str">
            <v>ENERGIA</v>
          </cell>
          <cell r="J1906">
            <v>42017263</v>
          </cell>
          <cell r="K1906">
            <v>3902864</v>
          </cell>
          <cell r="L1906">
            <v>0</v>
          </cell>
          <cell r="M1906">
            <v>45920127</v>
          </cell>
        </row>
        <row r="1907">
          <cell r="A1907">
            <v>7326070101</v>
          </cell>
          <cell r="B1907" t="str">
            <v>DEPRECIACION DE EDIFICIOS</v>
          </cell>
          <cell r="C1907">
            <v>18392613</v>
          </cell>
          <cell r="D1907">
            <v>3679063</v>
          </cell>
          <cell r="E1907">
            <v>0</v>
          </cell>
          <cell r="F1907">
            <v>22071676</v>
          </cell>
          <cell r="H1907">
            <v>7323020120</v>
          </cell>
          <cell r="I1907" t="str">
            <v>TELEFONOS</v>
          </cell>
          <cell r="J1907">
            <v>12308846</v>
          </cell>
          <cell r="K1907">
            <v>705806</v>
          </cell>
          <cell r="L1907">
            <v>0</v>
          </cell>
          <cell r="M1907">
            <v>13014652</v>
          </cell>
        </row>
        <row r="1908">
          <cell r="A1908">
            <v>7326070103</v>
          </cell>
          <cell r="B1908" t="str">
            <v>DEPRECIACION DE EQUIPO MEDICO Y CIE</v>
          </cell>
          <cell r="C1908">
            <v>16229193</v>
          </cell>
          <cell r="D1908">
            <v>4183075</v>
          </cell>
          <cell r="E1908">
            <v>0</v>
          </cell>
          <cell r="F1908">
            <v>20412268</v>
          </cell>
          <cell r="H1908">
            <v>7323020121</v>
          </cell>
          <cell r="I1908" t="str">
            <v>ARRENDAMIENTOS</v>
          </cell>
          <cell r="J1908">
            <v>8447282</v>
          </cell>
          <cell r="K1908">
            <v>0</v>
          </cell>
          <cell r="L1908">
            <v>0</v>
          </cell>
          <cell r="M1908">
            <v>8447282</v>
          </cell>
        </row>
        <row r="1909">
          <cell r="A1909">
            <v>7326070104</v>
          </cell>
          <cell r="B1909" t="str">
            <v>DEPRECIACION DE MUEBLES, ENSERES, Y</v>
          </cell>
          <cell r="C1909">
            <v>3548313</v>
          </cell>
          <cell r="D1909">
            <v>758422</v>
          </cell>
          <cell r="E1909">
            <v>0</v>
          </cell>
          <cell r="F1909">
            <v>4306735</v>
          </cell>
          <cell r="H1909">
            <v>7323020122</v>
          </cell>
          <cell r="I1909" t="str">
            <v>VIATICOS Y GASTOS DE VIAJE</v>
          </cell>
          <cell r="J1909">
            <v>3294628</v>
          </cell>
          <cell r="K1909">
            <v>0</v>
          </cell>
          <cell r="L1909">
            <v>0</v>
          </cell>
          <cell r="M1909">
            <v>3294628</v>
          </cell>
        </row>
        <row r="1910">
          <cell r="A1910">
            <v>7326070105</v>
          </cell>
          <cell r="B1910" t="str">
            <v>DEPRECIACION DE EQ. DE COMUNICACION</v>
          </cell>
          <cell r="C1910">
            <v>14169392</v>
          </cell>
          <cell r="D1910">
            <v>3140722</v>
          </cell>
          <cell r="E1910">
            <v>0</v>
          </cell>
          <cell r="F1910">
            <v>17310114</v>
          </cell>
          <cell r="H1910">
            <v>7323020124</v>
          </cell>
          <cell r="I1910" t="str">
            <v>COMUNICACIONES Y TRANSPORTE</v>
          </cell>
          <cell r="J1910">
            <v>17000</v>
          </cell>
          <cell r="K1910">
            <v>0</v>
          </cell>
          <cell r="L1910">
            <v>0</v>
          </cell>
          <cell r="M1910">
            <v>17000</v>
          </cell>
        </row>
        <row r="1911">
          <cell r="A1911">
            <v>7326070107</v>
          </cell>
          <cell r="B1911" t="str">
            <v>DEPRECIACION COMEDOR, COCINA, DESPE</v>
          </cell>
          <cell r="C1911">
            <v>132151</v>
          </cell>
          <cell r="D1911">
            <v>23960</v>
          </cell>
          <cell r="E1911">
            <v>0</v>
          </cell>
          <cell r="F1911">
            <v>156111</v>
          </cell>
          <cell r="H1911">
            <v>7323020127</v>
          </cell>
          <cell r="I1911" t="str">
            <v>SEGURO MULTIRIESGO</v>
          </cell>
          <cell r="J1911">
            <v>34964770</v>
          </cell>
          <cell r="K1911">
            <v>4871687</v>
          </cell>
          <cell r="L1911">
            <v>0</v>
          </cell>
          <cell r="M1911">
            <v>39836457</v>
          </cell>
        </row>
        <row r="1912">
          <cell r="A1912">
            <v>732608</v>
          </cell>
          <cell r="B1912" t="str">
            <v>Impuestos</v>
          </cell>
          <cell r="C1912">
            <v>16646559</v>
          </cell>
          <cell r="D1912">
            <v>3146395</v>
          </cell>
          <cell r="E1912">
            <v>0</v>
          </cell>
          <cell r="F1912">
            <v>19792954</v>
          </cell>
          <cell r="H1912">
            <v>7323020128</v>
          </cell>
          <cell r="I1912" t="str">
            <v>RESTAURANTE Y CAFETERIA</v>
          </cell>
          <cell r="J1912">
            <v>3807494</v>
          </cell>
          <cell r="K1912">
            <v>0</v>
          </cell>
          <cell r="L1912">
            <v>0</v>
          </cell>
          <cell r="M1912">
            <v>3807494</v>
          </cell>
        </row>
        <row r="1913">
          <cell r="A1913">
            <v>73260801</v>
          </cell>
          <cell r="B1913" t="str">
            <v>Impuestos</v>
          </cell>
          <cell r="C1913">
            <v>16646559</v>
          </cell>
          <cell r="D1913">
            <v>3146395</v>
          </cell>
          <cell r="E1913">
            <v>0</v>
          </cell>
          <cell r="F1913">
            <v>19792954</v>
          </cell>
          <cell r="H1913">
            <v>7323020129</v>
          </cell>
          <cell r="I1913" t="str">
            <v>MATERIAL DE ASEO</v>
          </cell>
          <cell r="J1913">
            <v>21534234</v>
          </cell>
          <cell r="K1913">
            <v>0</v>
          </cell>
          <cell r="L1913">
            <v>0</v>
          </cell>
          <cell r="M1913">
            <v>21534234</v>
          </cell>
        </row>
        <row r="1914">
          <cell r="A1914">
            <v>7326080101</v>
          </cell>
          <cell r="B1914" t="str">
            <v>IMPUESTO PREDIAL UNIFICADO</v>
          </cell>
          <cell r="C1914">
            <v>4455578</v>
          </cell>
          <cell r="D1914">
            <v>0</v>
          </cell>
          <cell r="E1914">
            <v>0</v>
          </cell>
          <cell r="F1914">
            <v>4455578</v>
          </cell>
          <cell r="H1914">
            <v>7323020142</v>
          </cell>
          <cell r="I1914" t="str">
            <v>HONORARIOS PRESTACION DE SERVICIOS</v>
          </cell>
          <cell r="J1914">
            <v>1206331602</v>
          </cell>
          <cell r="K1914">
            <v>185231238</v>
          </cell>
          <cell r="L1914">
            <v>20757864</v>
          </cell>
          <cell r="M1914">
            <v>1370804976</v>
          </cell>
        </row>
        <row r="1915">
          <cell r="A1915">
            <v>7326080102</v>
          </cell>
          <cell r="B1915" t="str">
            <v>CONTRALORIA GENERAL MEDELLIN</v>
          </cell>
          <cell r="C1915">
            <v>225134</v>
          </cell>
          <cell r="D1915">
            <v>29264</v>
          </cell>
          <cell r="E1915">
            <v>0</v>
          </cell>
          <cell r="F1915">
            <v>254398</v>
          </cell>
          <cell r="H1915">
            <v>7323020143</v>
          </cell>
          <cell r="I1915" t="str">
            <v>HONORARIOS PRESTACION DE SERVICIOS</v>
          </cell>
          <cell r="J1915">
            <v>126900368</v>
          </cell>
          <cell r="K1915">
            <v>26437578</v>
          </cell>
          <cell r="L1915">
            <v>5126757</v>
          </cell>
          <cell r="M1915">
            <v>148211189</v>
          </cell>
        </row>
        <row r="1916">
          <cell r="A1916">
            <v>7326080105</v>
          </cell>
          <cell r="B1916" t="str">
            <v>GRAVAMEN 4 X 1000</v>
          </cell>
          <cell r="C1916">
            <v>11965847</v>
          </cell>
          <cell r="D1916">
            <v>3117131</v>
          </cell>
          <cell r="E1916">
            <v>0</v>
          </cell>
          <cell r="F1916">
            <v>15082978</v>
          </cell>
          <cell r="H1916">
            <v>732303</v>
          </cell>
          <cell r="I1916" t="str">
            <v>Sueldos y salarios</v>
          </cell>
          <cell r="J1916">
            <v>2435739235</v>
          </cell>
          <cell r="K1916">
            <v>202533851</v>
          </cell>
          <cell r="L1916">
            <v>195091</v>
          </cell>
          <cell r="M1916">
            <v>2638077995</v>
          </cell>
        </row>
        <row r="1917">
          <cell r="A1917">
            <v>732609</v>
          </cell>
          <cell r="B1917" t="str">
            <v>Prestaciones sociales</v>
          </cell>
          <cell r="C1917">
            <v>199308682</v>
          </cell>
          <cell r="D1917">
            <v>19595914</v>
          </cell>
          <cell r="E1917">
            <v>93906</v>
          </cell>
          <cell r="F1917">
            <v>218810690</v>
          </cell>
          <cell r="H1917">
            <v>73230301</v>
          </cell>
          <cell r="I1917" t="str">
            <v>Sueldos y salarios</v>
          </cell>
          <cell r="J1917">
            <v>2435739235</v>
          </cell>
          <cell r="K1917">
            <v>202533851</v>
          </cell>
          <cell r="L1917">
            <v>195091</v>
          </cell>
          <cell r="M1917">
            <v>2638077995</v>
          </cell>
        </row>
        <row r="1918">
          <cell r="A1918">
            <v>73260901</v>
          </cell>
          <cell r="B1918" t="str">
            <v>Prestaciones sociales</v>
          </cell>
          <cell r="C1918">
            <v>199308682</v>
          </cell>
          <cell r="D1918">
            <v>19595914</v>
          </cell>
          <cell r="E1918">
            <v>93906</v>
          </cell>
          <cell r="F1918">
            <v>218810690</v>
          </cell>
          <cell r="H1918">
            <v>7323030101</v>
          </cell>
          <cell r="I1918" t="str">
            <v>SUELDOS DE PERSONAL</v>
          </cell>
          <cell r="J1918">
            <v>1920182171</v>
          </cell>
          <cell r="K1918">
            <v>157398696</v>
          </cell>
          <cell r="L1918">
            <v>195091</v>
          </cell>
          <cell r="M1918">
            <v>2077385776</v>
          </cell>
        </row>
        <row r="1919">
          <cell r="A1919">
            <v>7326090103</v>
          </cell>
          <cell r="B1919" t="str">
            <v>PRIMA DE VACACIONES</v>
          </cell>
          <cell r="C1919">
            <v>22248438</v>
          </cell>
          <cell r="D1919">
            <v>1083026</v>
          </cell>
          <cell r="E1919">
            <v>84239</v>
          </cell>
          <cell r="F1919">
            <v>23247225</v>
          </cell>
          <cell r="H1919">
            <v>7323030102</v>
          </cell>
          <cell r="I1919" t="str">
            <v>HORAS EXTRAS Y FESTIVOS</v>
          </cell>
          <cell r="J1919">
            <v>500111876</v>
          </cell>
          <cell r="K1919">
            <v>44237338</v>
          </cell>
          <cell r="L1919">
            <v>0</v>
          </cell>
          <cell r="M1919">
            <v>544349214</v>
          </cell>
        </row>
        <row r="1920">
          <cell r="A1920">
            <v>7326090104</v>
          </cell>
          <cell r="B1920" t="str">
            <v>PRIMA DE NAVIDAD</v>
          </cell>
          <cell r="C1920">
            <v>46680054</v>
          </cell>
          <cell r="D1920">
            <v>4278501</v>
          </cell>
          <cell r="E1920">
            <v>0</v>
          </cell>
          <cell r="F1920">
            <v>50958555</v>
          </cell>
          <cell r="H1920">
            <v>7323030104</v>
          </cell>
          <cell r="I1920" t="str">
            <v>PRIMA DE NAVIDAD</v>
          </cell>
          <cell r="J1920">
            <v>-37145</v>
          </cell>
          <cell r="K1920">
            <v>0</v>
          </cell>
          <cell r="L1920">
            <v>0</v>
          </cell>
          <cell r="M1920">
            <v>-37145</v>
          </cell>
        </row>
        <row r="1921">
          <cell r="A1921">
            <v>7326090105</v>
          </cell>
          <cell r="B1921" t="str">
            <v>VACACIONES</v>
          </cell>
          <cell r="C1921">
            <v>32745616</v>
          </cell>
          <cell r="D1921">
            <v>2077257</v>
          </cell>
          <cell r="E1921">
            <v>0</v>
          </cell>
          <cell r="F1921">
            <v>34822873</v>
          </cell>
          <cell r="H1921">
            <v>7323030121</v>
          </cell>
          <cell r="I1921" t="str">
            <v>SUELDOS POR PERMISO SINDICAL</v>
          </cell>
          <cell r="J1921">
            <v>15482333</v>
          </cell>
          <cell r="K1921">
            <v>897817</v>
          </cell>
          <cell r="L1921">
            <v>0</v>
          </cell>
          <cell r="M1921">
            <v>16380150</v>
          </cell>
        </row>
        <row r="1922">
          <cell r="A1922">
            <v>7326090106</v>
          </cell>
          <cell r="B1922" t="str">
            <v>BONIFICACION POR RECREACION</v>
          </cell>
          <cell r="C1922">
            <v>2911893</v>
          </cell>
          <cell r="D1922">
            <v>142866</v>
          </cell>
          <cell r="E1922">
            <v>9667</v>
          </cell>
          <cell r="F1922">
            <v>3045092</v>
          </cell>
          <cell r="H1922">
            <v>732305</v>
          </cell>
          <cell r="I1922" t="str">
            <v>Contribuciones efectivas</v>
          </cell>
          <cell r="J1922">
            <v>511714554</v>
          </cell>
          <cell r="K1922">
            <v>69374124</v>
          </cell>
          <cell r="L1922">
            <v>2140161</v>
          </cell>
          <cell r="M1922">
            <v>578948517</v>
          </cell>
        </row>
        <row r="1923">
          <cell r="A1923">
            <v>7326090108</v>
          </cell>
          <cell r="B1923" t="str">
            <v>CESANTIAS LEY 50</v>
          </cell>
          <cell r="C1923">
            <v>58009368</v>
          </cell>
          <cell r="D1923">
            <v>7409043</v>
          </cell>
          <cell r="E1923">
            <v>0</v>
          </cell>
          <cell r="F1923">
            <v>65418411</v>
          </cell>
          <cell r="H1923">
            <v>73230501</v>
          </cell>
          <cell r="I1923" t="str">
            <v>Contribuciones efectivas</v>
          </cell>
          <cell r="J1923">
            <v>511714554</v>
          </cell>
          <cell r="K1923">
            <v>69374124</v>
          </cell>
          <cell r="L1923">
            <v>2140161</v>
          </cell>
          <cell r="M1923">
            <v>578948517</v>
          </cell>
        </row>
        <row r="1924">
          <cell r="A1924">
            <v>7326090109</v>
          </cell>
          <cell r="B1924" t="str">
            <v>CESANTIAS RETROACTIVIDAD</v>
          </cell>
          <cell r="C1924">
            <v>117924</v>
          </cell>
          <cell r="D1924">
            <v>0</v>
          </cell>
          <cell r="E1924">
            <v>0</v>
          </cell>
          <cell r="F1924">
            <v>117924</v>
          </cell>
          <cell r="H1924">
            <v>7323050101</v>
          </cell>
          <cell r="I1924" t="str">
            <v>APORTES A CAJAS DE COMPENSACION FAM</v>
          </cell>
          <cell r="J1924">
            <v>79037282</v>
          </cell>
          <cell r="K1924">
            <v>15519264</v>
          </cell>
          <cell r="L1924">
            <v>0</v>
          </cell>
          <cell r="M1924">
            <v>94556546</v>
          </cell>
        </row>
        <row r="1925">
          <cell r="A1925">
            <v>7326090110</v>
          </cell>
          <cell r="B1925" t="str">
            <v>INTERESES SOBRE LAS CESANTIAS</v>
          </cell>
          <cell r="C1925">
            <v>5659097</v>
          </cell>
          <cell r="D1925">
            <v>1358133</v>
          </cell>
          <cell r="E1925">
            <v>0</v>
          </cell>
          <cell r="F1925">
            <v>7017230</v>
          </cell>
          <cell r="H1925">
            <v>7323050102</v>
          </cell>
          <cell r="I1925" t="str">
            <v>APORTES A SEGURIDAD SOCIAL EN SALUD</v>
          </cell>
          <cell r="J1925">
            <v>160755138</v>
          </cell>
          <cell r="K1925">
            <v>20099147</v>
          </cell>
          <cell r="L1925">
            <v>116</v>
          </cell>
          <cell r="M1925">
            <v>180854169</v>
          </cell>
        </row>
        <row r="1926">
          <cell r="A1926">
            <v>7326090117</v>
          </cell>
          <cell r="B1926" t="str">
            <v>PRIMA DE JUNIO</v>
          </cell>
          <cell r="C1926">
            <v>22110852</v>
          </cell>
          <cell r="D1926">
            <v>1948132</v>
          </cell>
          <cell r="E1926">
            <v>0</v>
          </cell>
          <cell r="F1926">
            <v>24058984</v>
          </cell>
          <cell r="H1926">
            <v>7323050103</v>
          </cell>
          <cell r="I1926" t="str">
            <v>APORTES A SEGURIDAD SOCIAL EN PENSI</v>
          </cell>
          <cell r="J1926">
            <v>228693886</v>
          </cell>
          <cell r="K1926">
            <v>28633343</v>
          </cell>
          <cell r="L1926">
            <v>2140045</v>
          </cell>
          <cell r="M1926">
            <v>255187184</v>
          </cell>
        </row>
        <row r="1927">
          <cell r="A1927">
            <v>7326090119</v>
          </cell>
          <cell r="B1927" t="str">
            <v>PRIMA DE ANTIGUEDAD</v>
          </cell>
          <cell r="C1927">
            <v>1224547</v>
          </cell>
          <cell r="D1927">
            <v>23217</v>
          </cell>
          <cell r="E1927">
            <v>0</v>
          </cell>
          <cell r="F1927">
            <v>1247764</v>
          </cell>
          <cell r="H1927">
            <v>7323050106</v>
          </cell>
          <cell r="I1927" t="str">
            <v>APORTES A RIESGOS PROFESIONALES ATE</v>
          </cell>
          <cell r="J1927">
            <v>43228248</v>
          </cell>
          <cell r="K1927">
            <v>5122370</v>
          </cell>
          <cell r="L1927">
            <v>0</v>
          </cell>
          <cell r="M1927">
            <v>48350618</v>
          </cell>
        </row>
        <row r="1928">
          <cell r="A1928">
            <v>7326090123</v>
          </cell>
          <cell r="B1928" t="str">
            <v>BONIFICACIÓN POR SERVICIOS PRESTADO</v>
          </cell>
          <cell r="C1928">
            <v>8647550</v>
          </cell>
          <cell r="D1928">
            <v>1172835</v>
          </cell>
          <cell r="E1928">
            <v>0</v>
          </cell>
          <cell r="F1928">
            <v>9820385</v>
          </cell>
          <cell r="H1928">
            <v>732306</v>
          </cell>
          <cell r="I1928" t="str">
            <v>Aportes sobre la nómina</v>
          </cell>
          <cell r="J1928">
            <v>98817169</v>
          </cell>
          <cell r="K1928">
            <v>19401671</v>
          </cell>
          <cell r="L1928">
            <v>0</v>
          </cell>
          <cell r="M1928">
            <v>118218840</v>
          </cell>
        </row>
        <row r="1929">
          <cell r="A1929">
            <v>7326090124</v>
          </cell>
          <cell r="B1929" t="str">
            <v>BONIFICACION POR PENSION</v>
          </cell>
          <cell r="C1929">
            <v>-1046657</v>
          </cell>
          <cell r="D1929">
            <v>102904</v>
          </cell>
          <cell r="E1929">
            <v>0</v>
          </cell>
          <cell r="F1929">
            <v>-943753</v>
          </cell>
          <cell r="H1929">
            <v>73230601</v>
          </cell>
          <cell r="I1929" t="str">
            <v>Aportes sobre la nómina</v>
          </cell>
          <cell r="J1929">
            <v>98817169</v>
          </cell>
          <cell r="K1929">
            <v>19401671</v>
          </cell>
          <cell r="L1929">
            <v>0</v>
          </cell>
          <cell r="M1929">
            <v>118218840</v>
          </cell>
        </row>
        <row r="1930">
          <cell r="A1930">
            <v>732610</v>
          </cell>
          <cell r="B1930" t="str">
            <v>Subsidio de alimentacion</v>
          </cell>
          <cell r="C1930">
            <v>1400000</v>
          </cell>
          <cell r="D1930">
            <v>0</v>
          </cell>
          <cell r="E1930">
            <v>0</v>
          </cell>
          <cell r="F1930">
            <v>1400000</v>
          </cell>
          <cell r="H1930">
            <v>7323060101</v>
          </cell>
          <cell r="I1930" t="str">
            <v>APORTES AL I.C.B.F.</v>
          </cell>
          <cell r="J1930">
            <v>59285638</v>
          </cell>
          <cell r="K1930">
            <v>11640463</v>
          </cell>
          <cell r="L1930">
            <v>0</v>
          </cell>
          <cell r="M1930">
            <v>70926101</v>
          </cell>
        </row>
        <row r="1931">
          <cell r="A1931">
            <v>73261001</v>
          </cell>
          <cell r="B1931" t="str">
            <v>Subsidio de alimentacion</v>
          </cell>
          <cell r="C1931">
            <v>1400000</v>
          </cell>
          <cell r="D1931">
            <v>0</v>
          </cell>
          <cell r="E1931">
            <v>0</v>
          </cell>
          <cell r="F1931">
            <v>1400000</v>
          </cell>
          <cell r="H1931">
            <v>7323060102</v>
          </cell>
          <cell r="I1931" t="str">
            <v>APORTES AL SENA</v>
          </cell>
          <cell r="J1931">
            <v>39531531</v>
          </cell>
          <cell r="K1931">
            <v>7761208</v>
          </cell>
          <cell r="L1931">
            <v>0</v>
          </cell>
          <cell r="M1931">
            <v>47292739</v>
          </cell>
        </row>
        <row r="1932">
          <cell r="A1932">
            <v>7326100111</v>
          </cell>
          <cell r="B1932" t="str">
            <v>CAPACITACION</v>
          </cell>
          <cell r="C1932">
            <v>1400000</v>
          </cell>
          <cell r="D1932">
            <v>0</v>
          </cell>
          <cell r="E1932">
            <v>0</v>
          </cell>
          <cell r="F1932">
            <v>1400000</v>
          </cell>
          <cell r="H1932">
            <v>732307</v>
          </cell>
          <cell r="I1932" t="str">
            <v>Depreciación y amortización</v>
          </cell>
          <cell r="J1932">
            <v>361213575</v>
          </cell>
          <cell r="K1932">
            <v>34783781</v>
          </cell>
          <cell r="L1932">
            <v>0</v>
          </cell>
          <cell r="M1932">
            <v>395997356</v>
          </cell>
        </row>
        <row r="1933">
          <cell r="A1933">
            <v>732695</v>
          </cell>
          <cell r="B1933" t="str">
            <v>Traslado de costos (Cr)</v>
          </cell>
          <cell r="C1933">
            <v>-2167675164</v>
          </cell>
          <cell r="D1933">
            <v>0</v>
          </cell>
          <cell r="E1933">
            <v>243114775</v>
          </cell>
          <cell r="F1933">
            <v>-2410789939</v>
          </cell>
          <cell r="H1933">
            <v>73230701</v>
          </cell>
          <cell r="I1933" t="str">
            <v>Depreciación y amortización</v>
          </cell>
          <cell r="J1933">
            <v>361213575</v>
          </cell>
          <cell r="K1933">
            <v>34783781</v>
          </cell>
          <cell r="L1933">
            <v>0</v>
          </cell>
          <cell r="M1933">
            <v>395997356</v>
          </cell>
        </row>
        <row r="1934">
          <cell r="A1934">
            <v>73269501</v>
          </cell>
          <cell r="B1934" t="str">
            <v>Traslado de costos (Cr)</v>
          </cell>
          <cell r="C1934">
            <v>-2167675164</v>
          </cell>
          <cell r="D1934">
            <v>0</v>
          </cell>
          <cell r="E1934">
            <v>243114775</v>
          </cell>
          <cell r="F1934">
            <v>-2410789939</v>
          </cell>
          <cell r="H1934">
            <v>7323070101</v>
          </cell>
          <cell r="I1934" t="str">
            <v>DEPRECIACION DE EDIFICIOS</v>
          </cell>
          <cell r="J1934">
            <v>28711213</v>
          </cell>
          <cell r="K1934">
            <v>4008359</v>
          </cell>
          <cell r="L1934">
            <v>0</v>
          </cell>
          <cell r="M1934">
            <v>32719572</v>
          </cell>
        </row>
        <row r="1935">
          <cell r="A1935">
            <v>7326950101</v>
          </cell>
          <cell r="B1935" t="str">
            <v>TRASLADO DE COSTOS (CR)</v>
          </cell>
          <cell r="C1935">
            <v>-2167675164</v>
          </cell>
          <cell r="D1935">
            <v>0</v>
          </cell>
          <cell r="E1935">
            <v>243114775</v>
          </cell>
          <cell r="F1935">
            <v>-2410789939</v>
          </cell>
          <cell r="H1935">
            <v>7323070102</v>
          </cell>
          <cell r="I1935" t="str">
            <v>DEPRECIACION DE MAQUINARIA Y EQUIPO</v>
          </cell>
          <cell r="J1935">
            <v>4552641</v>
          </cell>
          <cell r="K1935">
            <v>421324</v>
          </cell>
          <cell r="L1935">
            <v>0</v>
          </cell>
          <cell r="M1935">
            <v>4973965</v>
          </cell>
        </row>
        <row r="1936">
          <cell r="A1936">
            <v>7330</v>
          </cell>
          <cell r="B1936" t="str">
            <v>QUIRÓFANOS Y SALAS DE PARTO - QUIR</v>
          </cell>
          <cell r="C1936">
            <v>0</v>
          </cell>
          <cell r="D1936">
            <v>1494311000</v>
          </cell>
          <cell r="E1936">
            <v>1494311000</v>
          </cell>
          <cell r="F1936">
            <v>0</v>
          </cell>
          <cell r="H1936">
            <v>7323070103</v>
          </cell>
          <cell r="I1936" t="str">
            <v>DEPRECIACION DE EQUIPO MEDICO Y CIE</v>
          </cell>
          <cell r="J1936">
            <v>256837194</v>
          </cell>
          <cell r="K1936">
            <v>22807878</v>
          </cell>
          <cell r="L1936">
            <v>0</v>
          </cell>
          <cell r="M1936">
            <v>279645072</v>
          </cell>
        </row>
        <row r="1937">
          <cell r="A1937">
            <v>733002</v>
          </cell>
          <cell r="B1937" t="str">
            <v>Generales</v>
          </cell>
          <cell r="C1937">
            <v>5659402497</v>
          </cell>
          <cell r="D1937">
            <v>944873367</v>
          </cell>
          <cell r="E1937">
            <v>41642374</v>
          </cell>
          <cell r="F1937">
            <v>6562633490</v>
          </cell>
          <cell r="H1937">
            <v>7323070104</v>
          </cell>
          <cell r="I1937" t="str">
            <v>DEPRECIACION DE MUEBLES, ENSERES, Y</v>
          </cell>
          <cell r="J1937">
            <v>43292798</v>
          </cell>
          <cell r="K1937">
            <v>3962521</v>
          </cell>
          <cell r="L1937">
            <v>0</v>
          </cell>
          <cell r="M1937">
            <v>47255319</v>
          </cell>
        </row>
        <row r="1938">
          <cell r="A1938">
            <v>73300201</v>
          </cell>
          <cell r="B1938" t="str">
            <v>Generales</v>
          </cell>
          <cell r="C1938">
            <v>5659402497</v>
          </cell>
          <cell r="D1938">
            <v>944873367</v>
          </cell>
          <cell r="E1938">
            <v>41642374</v>
          </cell>
          <cell r="F1938">
            <v>6562633490</v>
          </cell>
          <cell r="H1938">
            <v>7323070105</v>
          </cell>
          <cell r="I1938" t="str">
            <v>DEPRECIACION DE EQ. DE COMUNICACION</v>
          </cell>
          <cell r="J1938">
            <v>27385428</v>
          </cell>
          <cell r="K1938">
            <v>3540822</v>
          </cell>
          <cell r="L1938">
            <v>0</v>
          </cell>
          <cell r="M1938">
            <v>30926250</v>
          </cell>
        </row>
        <row r="1939">
          <cell r="A1939">
            <v>7330020102</v>
          </cell>
          <cell r="B1939" t="str">
            <v>HONORARIOS</v>
          </cell>
          <cell r="C1939">
            <v>0</v>
          </cell>
          <cell r="D1939">
            <v>5460000</v>
          </cell>
          <cell r="E1939">
            <v>0</v>
          </cell>
          <cell r="F1939">
            <v>5460000</v>
          </cell>
          <cell r="H1939">
            <v>7323070107</v>
          </cell>
          <cell r="I1939" t="str">
            <v>DEPRECIACION COMEDOR, COCINA, DESPE</v>
          </cell>
          <cell r="J1939">
            <v>434301</v>
          </cell>
          <cell r="K1939">
            <v>42877</v>
          </cell>
          <cell r="L1939">
            <v>0</v>
          </cell>
          <cell r="M1939">
            <v>477178</v>
          </cell>
        </row>
        <row r="1940">
          <cell r="A1940">
            <v>7330020103</v>
          </cell>
          <cell r="B1940" t="str">
            <v>PRESTACION DE SERVICIOS</v>
          </cell>
          <cell r="C1940">
            <v>32797186</v>
          </cell>
          <cell r="D1940">
            <v>33776691</v>
          </cell>
          <cell r="E1940">
            <v>23767300</v>
          </cell>
          <cell r="F1940">
            <v>42806577</v>
          </cell>
          <cell r="H1940">
            <v>732308</v>
          </cell>
          <cell r="I1940" t="str">
            <v>Impuestos</v>
          </cell>
          <cell r="J1940">
            <v>19143018</v>
          </cell>
          <cell r="K1940">
            <v>7254967</v>
          </cell>
          <cell r="L1940">
            <v>0</v>
          </cell>
          <cell r="M1940">
            <v>26397985</v>
          </cell>
        </row>
        <row r="1941">
          <cell r="A1941">
            <v>7330020104</v>
          </cell>
          <cell r="B1941" t="str">
            <v>NUCLEOS DE ADSCRIPCION</v>
          </cell>
          <cell r="C1941">
            <v>2847703382</v>
          </cell>
          <cell r="D1941">
            <v>576277632</v>
          </cell>
          <cell r="E1941">
            <v>866088</v>
          </cell>
          <cell r="F1941">
            <v>3423114926</v>
          </cell>
          <cell r="H1941">
            <v>73230801</v>
          </cell>
          <cell r="I1941" t="str">
            <v>Impuestos</v>
          </cell>
          <cell r="J1941">
            <v>19143018</v>
          </cell>
          <cell r="K1941">
            <v>7254967</v>
          </cell>
          <cell r="L1941">
            <v>0</v>
          </cell>
          <cell r="M1941">
            <v>26397985</v>
          </cell>
        </row>
        <row r="1942">
          <cell r="A1942">
            <v>7330020107</v>
          </cell>
          <cell r="B1942" t="str">
            <v>SERVICIOS DE VIGILANCIA Y SEGURIDAD</v>
          </cell>
          <cell r="C1942">
            <v>32383503</v>
          </cell>
          <cell r="D1942">
            <v>13881605</v>
          </cell>
          <cell r="E1942">
            <v>0</v>
          </cell>
          <cell r="F1942">
            <v>46265108</v>
          </cell>
          <cell r="H1942">
            <v>7323080101</v>
          </cell>
          <cell r="I1942" t="str">
            <v>IMPUESTO PREDIAL UNIFICADO</v>
          </cell>
          <cell r="J1942">
            <v>2032897</v>
          </cell>
          <cell r="K1942">
            <v>5654346</v>
          </cell>
          <cell r="L1942">
            <v>0</v>
          </cell>
          <cell r="M1942">
            <v>7687243</v>
          </cell>
        </row>
        <row r="1943">
          <cell r="A1943">
            <v>7330020108</v>
          </cell>
          <cell r="B1943" t="str">
            <v>PAPELERIA Y UTILES</v>
          </cell>
          <cell r="C1943">
            <v>15828618</v>
          </cell>
          <cell r="D1943">
            <v>1214040</v>
          </cell>
          <cell r="E1943">
            <v>0</v>
          </cell>
          <cell r="F1943">
            <v>17042658</v>
          </cell>
          <cell r="H1943">
            <v>7323080102</v>
          </cell>
          <cell r="I1943" t="str">
            <v>CONTRALORIA GENERAL MEDELLIN</v>
          </cell>
          <cell r="J1943">
            <v>831529</v>
          </cell>
          <cell r="K1943">
            <v>0</v>
          </cell>
          <cell r="L1943">
            <v>0</v>
          </cell>
          <cell r="M1943">
            <v>831529</v>
          </cell>
        </row>
        <row r="1944">
          <cell r="A1944">
            <v>7330020112</v>
          </cell>
          <cell r="B1944" t="str">
            <v>MANTENIMIENTO DE MAQUINARIA Y EQUIP</v>
          </cell>
          <cell r="C1944">
            <v>225711934</v>
          </cell>
          <cell r="D1944">
            <v>43821869</v>
          </cell>
          <cell r="E1944">
            <v>3125806</v>
          </cell>
          <cell r="F1944">
            <v>266407997</v>
          </cell>
          <cell r="H1944">
            <v>7323080105</v>
          </cell>
          <cell r="I1944" t="str">
            <v>GRAVAMEN 4 X 1000</v>
          </cell>
          <cell r="J1944">
            <v>16278592</v>
          </cell>
          <cell r="K1944">
            <v>1600621</v>
          </cell>
          <cell r="L1944">
            <v>0</v>
          </cell>
          <cell r="M1944">
            <v>17879213</v>
          </cell>
        </row>
        <row r="1945">
          <cell r="A1945">
            <v>7330020114</v>
          </cell>
          <cell r="B1945" t="str">
            <v>MANTENIMIENTO DE EDIFICIOS</v>
          </cell>
          <cell r="C1945">
            <v>321384</v>
          </cell>
          <cell r="D1945">
            <v>0</v>
          </cell>
          <cell r="E1945">
            <v>0</v>
          </cell>
          <cell r="F1945">
            <v>321384</v>
          </cell>
          <cell r="H1945">
            <v>732309</v>
          </cell>
          <cell r="I1945" t="str">
            <v>Prestaciones sociales</v>
          </cell>
          <cell r="J1945">
            <v>511509801</v>
          </cell>
          <cell r="K1945">
            <v>104176819</v>
          </cell>
          <cell r="L1945">
            <v>36010435</v>
          </cell>
          <cell r="M1945">
            <v>579676185</v>
          </cell>
        </row>
        <row r="1946">
          <cell r="A1946">
            <v>7330020116</v>
          </cell>
          <cell r="B1946" t="str">
            <v>MANTENIMIENTO DE SOFTWARE</v>
          </cell>
          <cell r="C1946">
            <v>104797035</v>
          </cell>
          <cell r="D1946">
            <v>25671352</v>
          </cell>
          <cell r="E1946">
            <v>0</v>
          </cell>
          <cell r="F1946">
            <v>130468387</v>
          </cell>
          <cell r="H1946">
            <v>73230901</v>
          </cell>
          <cell r="I1946" t="str">
            <v>Prestaciones sociales</v>
          </cell>
          <cell r="J1946">
            <v>511509801</v>
          </cell>
          <cell r="K1946">
            <v>104176819</v>
          </cell>
          <cell r="L1946">
            <v>36010435</v>
          </cell>
          <cell r="M1946">
            <v>579676185</v>
          </cell>
        </row>
        <row r="1947">
          <cell r="A1947">
            <v>7330020117</v>
          </cell>
          <cell r="B1947" t="str">
            <v>ACUEDUCTO Y ALCANTARILLADO</v>
          </cell>
          <cell r="C1947">
            <v>6419289</v>
          </cell>
          <cell r="D1947">
            <v>579997</v>
          </cell>
          <cell r="E1947">
            <v>0</v>
          </cell>
          <cell r="F1947">
            <v>6999286</v>
          </cell>
          <cell r="H1947">
            <v>7323090103</v>
          </cell>
          <cell r="I1947" t="str">
            <v>PRIMA DE VACACIONES</v>
          </cell>
          <cell r="J1947">
            <v>87062570</v>
          </cell>
          <cell r="K1947">
            <v>6705215</v>
          </cell>
          <cell r="L1947">
            <v>28890</v>
          </cell>
          <cell r="M1947">
            <v>93738895</v>
          </cell>
        </row>
        <row r="1948">
          <cell r="A1948">
            <v>7330020118</v>
          </cell>
          <cell r="B1948" t="str">
            <v>ENERGIA</v>
          </cell>
          <cell r="C1948">
            <v>41969456</v>
          </cell>
          <cell r="D1948">
            <v>4054714</v>
          </cell>
          <cell r="E1948">
            <v>0</v>
          </cell>
          <cell r="F1948">
            <v>46024170</v>
          </cell>
          <cell r="H1948">
            <v>7323090104</v>
          </cell>
          <cell r="I1948" t="str">
            <v>PRIMA DE NAVIDAD</v>
          </cell>
          <cell r="J1948">
            <v>196336878</v>
          </cell>
          <cell r="K1948">
            <v>16791304</v>
          </cell>
          <cell r="L1948">
            <v>0</v>
          </cell>
          <cell r="M1948">
            <v>213128182</v>
          </cell>
        </row>
        <row r="1949">
          <cell r="A1949">
            <v>7330020120</v>
          </cell>
          <cell r="B1949" t="str">
            <v>TELEFONOS</v>
          </cell>
          <cell r="C1949">
            <v>6779830</v>
          </cell>
          <cell r="D1949">
            <v>563232</v>
          </cell>
          <cell r="E1949">
            <v>0</v>
          </cell>
          <cell r="F1949">
            <v>7343062</v>
          </cell>
          <cell r="H1949">
            <v>7323090105</v>
          </cell>
          <cell r="I1949" t="str">
            <v>VACACIONES</v>
          </cell>
          <cell r="J1949">
            <v>74280196</v>
          </cell>
          <cell r="K1949">
            <v>11261376</v>
          </cell>
          <cell r="L1949">
            <v>207414</v>
          </cell>
          <cell r="M1949">
            <v>85334158</v>
          </cell>
        </row>
        <row r="1950">
          <cell r="A1950">
            <v>7330020121</v>
          </cell>
          <cell r="B1950" t="str">
            <v>ARRENDAMIENTOS</v>
          </cell>
          <cell r="C1950">
            <v>160764100</v>
          </cell>
          <cell r="D1950">
            <v>40388800</v>
          </cell>
          <cell r="E1950">
            <v>8865500</v>
          </cell>
          <cell r="F1950">
            <v>192287400</v>
          </cell>
          <cell r="H1950">
            <v>7323090106</v>
          </cell>
          <cell r="I1950" t="str">
            <v>BONIFICACION POR RECREACION</v>
          </cell>
          <cell r="J1950">
            <v>10697115</v>
          </cell>
          <cell r="K1950">
            <v>861228</v>
          </cell>
          <cell r="L1950">
            <v>12513</v>
          </cell>
          <cell r="M1950">
            <v>11545830</v>
          </cell>
        </row>
        <row r="1951">
          <cell r="A1951">
            <v>7330020122</v>
          </cell>
          <cell r="B1951" t="str">
            <v>VIATICOS Y GASTOS DE VIAJE</v>
          </cell>
          <cell r="C1951">
            <v>1198980</v>
          </cell>
          <cell r="D1951">
            <v>0</v>
          </cell>
          <cell r="E1951">
            <v>0</v>
          </cell>
          <cell r="F1951">
            <v>1198980</v>
          </cell>
          <cell r="H1951">
            <v>7323090108</v>
          </cell>
          <cell r="I1951" t="str">
            <v>CESANTIAS LEY 50</v>
          </cell>
          <cell r="J1951">
            <v>197280936</v>
          </cell>
          <cell r="K1951">
            <v>29803440</v>
          </cell>
          <cell r="L1951">
            <v>25541</v>
          </cell>
          <cell r="M1951">
            <v>227058835</v>
          </cell>
        </row>
        <row r="1952">
          <cell r="A1952">
            <v>7330020124</v>
          </cell>
          <cell r="B1952" t="str">
            <v>COMUNICACIONES Y TRANSPORTE</v>
          </cell>
          <cell r="C1952">
            <v>400000</v>
          </cell>
          <cell r="D1952">
            <v>0</v>
          </cell>
          <cell r="E1952">
            <v>0</v>
          </cell>
          <cell r="F1952">
            <v>400000</v>
          </cell>
          <cell r="H1952">
            <v>7323090109</v>
          </cell>
          <cell r="I1952" t="str">
            <v>CESANTIAS RETROACTIVIDAD</v>
          </cell>
          <cell r="J1952">
            <v>-134025371</v>
          </cell>
          <cell r="K1952">
            <v>24241234</v>
          </cell>
          <cell r="L1952">
            <v>25046662</v>
          </cell>
          <cell r="M1952">
            <v>-134830799</v>
          </cell>
        </row>
        <row r="1953">
          <cell r="A1953">
            <v>7330020127</v>
          </cell>
          <cell r="B1953" t="str">
            <v>SEGURO MULTIRIESGO</v>
          </cell>
          <cell r="C1953">
            <v>49505468</v>
          </cell>
          <cell r="D1953">
            <v>4130457</v>
          </cell>
          <cell r="E1953">
            <v>0</v>
          </cell>
          <cell r="F1953">
            <v>53635925</v>
          </cell>
          <cell r="H1953">
            <v>7323090110</v>
          </cell>
          <cell r="I1953" t="str">
            <v>INTERESES SOBRE LAS CESANTIAS</v>
          </cell>
          <cell r="J1953">
            <v>15911604</v>
          </cell>
          <cell r="K1953">
            <v>4859199</v>
          </cell>
          <cell r="L1953">
            <v>1780</v>
          </cell>
          <cell r="M1953">
            <v>20769023</v>
          </cell>
        </row>
        <row r="1954">
          <cell r="A1954">
            <v>7330020142</v>
          </cell>
          <cell r="B1954" t="str">
            <v>HONORARIOS PRESTACION DE SERVICIOS</v>
          </cell>
          <cell r="C1954">
            <v>1822663310</v>
          </cell>
          <cell r="D1954">
            <v>172946361</v>
          </cell>
          <cell r="E1954">
            <v>5017680</v>
          </cell>
          <cell r="F1954">
            <v>1990591991</v>
          </cell>
          <cell r="H1954">
            <v>7323090117</v>
          </cell>
          <cell r="I1954" t="str">
            <v>PRIMA DE JUNIO</v>
          </cell>
          <cell r="J1954">
            <v>84122929</v>
          </cell>
          <cell r="K1954">
            <v>6996301</v>
          </cell>
          <cell r="L1954">
            <v>13115</v>
          </cell>
          <cell r="M1954">
            <v>91106115</v>
          </cell>
        </row>
        <row r="1955">
          <cell r="A1955">
            <v>7330020143</v>
          </cell>
          <cell r="B1955" t="str">
            <v>HONORARIOS PRESTACION DE SERVICIOS</v>
          </cell>
          <cell r="C1955">
            <v>310159022</v>
          </cell>
          <cell r="D1955">
            <v>22106617</v>
          </cell>
          <cell r="E1955">
            <v>0</v>
          </cell>
          <cell r="F1955">
            <v>332265639</v>
          </cell>
          <cell r="H1955">
            <v>7323090119</v>
          </cell>
          <cell r="I1955" t="str">
            <v>PRIMA DE ANTIGUEDAD</v>
          </cell>
          <cell r="J1955">
            <v>-31540940</v>
          </cell>
          <cell r="K1955">
            <v>615066</v>
          </cell>
          <cell r="L1955">
            <v>5070089</v>
          </cell>
          <cell r="M1955">
            <v>-35995963</v>
          </cell>
        </row>
        <row r="1956">
          <cell r="A1956">
            <v>733003</v>
          </cell>
          <cell r="B1956" t="str">
            <v>Sueldos y salarios</v>
          </cell>
          <cell r="C1956">
            <v>2490846356</v>
          </cell>
          <cell r="D1956">
            <v>235091689</v>
          </cell>
          <cell r="E1956">
            <v>0</v>
          </cell>
          <cell r="F1956">
            <v>2725938045</v>
          </cell>
          <cell r="H1956">
            <v>7323090123</v>
          </cell>
          <cell r="I1956" t="str">
            <v>BONIFICACIÓN POR SERVICIOS PRESTADO</v>
          </cell>
          <cell r="J1956">
            <v>22041911</v>
          </cell>
          <cell r="K1956">
            <v>1723786</v>
          </cell>
          <cell r="L1956">
            <v>4047864</v>
          </cell>
          <cell r="M1956">
            <v>19717833</v>
          </cell>
        </row>
        <row r="1957">
          <cell r="A1957">
            <v>73300301</v>
          </cell>
          <cell r="B1957" t="str">
            <v>Sueldos y salarios</v>
          </cell>
          <cell r="C1957">
            <v>2490846356</v>
          </cell>
          <cell r="D1957">
            <v>235091689</v>
          </cell>
          <cell r="E1957">
            <v>0</v>
          </cell>
          <cell r="F1957">
            <v>2725938045</v>
          </cell>
          <cell r="H1957">
            <v>7323090124</v>
          </cell>
          <cell r="I1957" t="str">
            <v>BONIFICACION POR PENSION</v>
          </cell>
          <cell r="J1957">
            <v>-10658027</v>
          </cell>
          <cell r="K1957">
            <v>318670</v>
          </cell>
          <cell r="L1957">
            <v>1556567</v>
          </cell>
          <cell r="M1957">
            <v>-11895924</v>
          </cell>
        </row>
        <row r="1958">
          <cell r="A1958">
            <v>7330030101</v>
          </cell>
          <cell r="B1958" t="str">
            <v>SUELDOS DE PERSONAL</v>
          </cell>
          <cell r="C1958">
            <v>2073748080</v>
          </cell>
          <cell r="D1958">
            <v>194310994</v>
          </cell>
          <cell r="E1958">
            <v>0</v>
          </cell>
          <cell r="F1958">
            <v>2268059074</v>
          </cell>
          <cell r="H1958">
            <v>732310</v>
          </cell>
          <cell r="I1958" t="str">
            <v>Subsidio de alimentacion</v>
          </cell>
          <cell r="J1958">
            <v>1137264</v>
          </cell>
          <cell r="K1958">
            <v>0</v>
          </cell>
          <cell r="L1958">
            <v>0</v>
          </cell>
          <cell r="M1958">
            <v>1137264</v>
          </cell>
        </row>
        <row r="1959">
          <cell r="A1959">
            <v>7330030102</v>
          </cell>
          <cell r="B1959" t="str">
            <v>HORAS EXTRAS Y FESTIVOS</v>
          </cell>
          <cell r="C1959">
            <v>415696034</v>
          </cell>
          <cell r="D1959">
            <v>40674413</v>
          </cell>
          <cell r="E1959">
            <v>0</v>
          </cell>
          <cell r="F1959">
            <v>456370447</v>
          </cell>
          <cell r="H1959">
            <v>73231001</v>
          </cell>
          <cell r="I1959" t="str">
            <v>Subsidio de alimentacion</v>
          </cell>
          <cell r="J1959">
            <v>1137264</v>
          </cell>
          <cell r="K1959">
            <v>0</v>
          </cell>
          <cell r="L1959">
            <v>0</v>
          </cell>
          <cell r="M1959">
            <v>1137264</v>
          </cell>
        </row>
        <row r="1960">
          <cell r="A1960">
            <v>7330030107</v>
          </cell>
          <cell r="B1960" t="str">
            <v>AUXILIO DE TRANSPORTE</v>
          </cell>
          <cell r="C1960">
            <v>1402242</v>
          </cell>
          <cell r="D1960">
            <v>106282</v>
          </cell>
          <cell r="E1960">
            <v>0</v>
          </cell>
          <cell r="F1960">
            <v>1508524</v>
          </cell>
          <cell r="H1960">
            <v>7323100111</v>
          </cell>
          <cell r="I1960" t="str">
            <v>CAPACITACION</v>
          </cell>
          <cell r="J1960">
            <v>1137264</v>
          </cell>
          <cell r="K1960">
            <v>0</v>
          </cell>
          <cell r="L1960">
            <v>0</v>
          </cell>
          <cell r="M1960">
            <v>1137264</v>
          </cell>
        </row>
        <row r="1961">
          <cell r="A1961">
            <v>733005</v>
          </cell>
          <cell r="B1961" t="str">
            <v>Contribuciones efectivas</v>
          </cell>
          <cell r="C1961">
            <v>769948986</v>
          </cell>
          <cell r="D1961">
            <v>72364574</v>
          </cell>
          <cell r="E1961">
            <v>0</v>
          </cell>
          <cell r="F1961">
            <v>842313560</v>
          </cell>
          <cell r="H1961">
            <v>732395</v>
          </cell>
          <cell r="I1961" t="str">
            <v>Traslado de costos (Cr)</v>
          </cell>
          <cell r="J1961">
            <v>-6652654445</v>
          </cell>
          <cell r="K1961">
            <v>0</v>
          </cell>
          <cell r="L1961">
            <v>677812595</v>
          </cell>
          <cell r="M1961">
            <v>-7330467040</v>
          </cell>
        </row>
        <row r="1962">
          <cell r="A1962">
            <v>73300501</v>
          </cell>
          <cell r="B1962" t="str">
            <v>Contribuciones efectivas</v>
          </cell>
          <cell r="C1962">
            <v>769948986</v>
          </cell>
          <cell r="D1962">
            <v>72364574</v>
          </cell>
          <cell r="E1962">
            <v>0</v>
          </cell>
          <cell r="F1962">
            <v>842313560</v>
          </cell>
          <cell r="H1962">
            <v>73239501</v>
          </cell>
          <cell r="I1962" t="str">
            <v>Traslado de costos (Cr)</v>
          </cell>
          <cell r="J1962">
            <v>-6652654445</v>
          </cell>
          <cell r="K1962">
            <v>0</v>
          </cell>
          <cell r="L1962">
            <v>677812595</v>
          </cell>
          <cell r="M1962">
            <v>-7330467040</v>
          </cell>
        </row>
        <row r="1963">
          <cell r="A1963">
            <v>7330050101</v>
          </cell>
          <cell r="B1963" t="str">
            <v>APORTES A CAJAS DE COMPENSACION FAM</v>
          </cell>
          <cell r="C1963">
            <v>115375238</v>
          </cell>
          <cell r="D1963">
            <v>9856996</v>
          </cell>
          <cell r="E1963">
            <v>0</v>
          </cell>
          <cell r="F1963">
            <v>125232234</v>
          </cell>
          <cell r="H1963">
            <v>7323950101</v>
          </cell>
          <cell r="I1963" t="str">
            <v>TRASLADO DE COSTOS (CR)</v>
          </cell>
          <cell r="J1963">
            <v>-6652654445</v>
          </cell>
          <cell r="K1963">
            <v>0</v>
          </cell>
          <cell r="L1963">
            <v>677812595</v>
          </cell>
          <cell r="M1963">
            <v>-7330467040</v>
          </cell>
        </row>
        <row r="1964">
          <cell r="A1964">
            <v>7330050102</v>
          </cell>
          <cell r="B1964" t="str">
            <v>APORTES A SEGURIDAD SOCIAL EN SALUD</v>
          </cell>
          <cell r="C1964">
            <v>228509593</v>
          </cell>
          <cell r="D1964">
            <v>21550264</v>
          </cell>
          <cell r="E1964">
            <v>0</v>
          </cell>
          <cell r="F1964">
            <v>250059857</v>
          </cell>
          <cell r="H1964">
            <v>7326</v>
          </cell>
          <cell r="I1964" t="str">
            <v>HOSPITALIZACI-OTROS CUIDADOS ESPEC</v>
          </cell>
          <cell r="J1964">
            <v>0</v>
          </cell>
          <cell r="K1964">
            <v>232410029</v>
          </cell>
          <cell r="L1964">
            <v>232410029</v>
          </cell>
          <cell r="M1964">
            <v>0</v>
          </cell>
        </row>
        <row r="1965">
          <cell r="A1965">
            <v>7330050103</v>
          </cell>
          <cell r="B1965" t="str">
            <v>APORTES A SEGURIDAD SOCIAL EN PENSI</v>
          </cell>
          <cell r="C1965">
            <v>338768079</v>
          </cell>
          <cell r="D1965">
            <v>32660669</v>
          </cell>
          <cell r="E1965">
            <v>0</v>
          </cell>
          <cell r="F1965">
            <v>371428748</v>
          </cell>
          <cell r="H1965">
            <v>732601</v>
          </cell>
          <cell r="I1965" t="str">
            <v>Materiales</v>
          </cell>
          <cell r="J1965">
            <v>515274352</v>
          </cell>
          <cell r="K1965">
            <v>0</v>
          </cell>
          <cell r="L1965">
            <v>0</v>
          </cell>
          <cell r="M1965">
            <v>515274352</v>
          </cell>
        </row>
        <row r="1966">
          <cell r="A1966">
            <v>7330050106</v>
          </cell>
          <cell r="B1966" t="str">
            <v>APORTES A RIESGOS PROFESIONALES ATE</v>
          </cell>
          <cell r="C1966">
            <v>87296076</v>
          </cell>
          <cell r="D1966">
            <v>8296645</v>
          </cell>
          <cell r="E1966">
            <v>0</v>
          </cell>
          <cell r="F1966">
            <v>95592721</v>
          </cell>
          <cell r="H1966">
            <v>73260101</v>
          </cell>
          <cell r="I1966" t="str">
            <v>Materiales</v>
          </cell>
          <cell r="J1966">
            <v>515274352</v>
          </cell>
          <cell r="K1966">
            <v>0</v>
          </cell>
          <cell r="L1966">
            <v>0</v>
          </cell>
          <cell r="M1966">
            <v>515274352</v>
          </cell>
        </row>
        <row r="1967">
          <cell r="A1967">
            <v>733006</v>
          </cell>
          <cell r="B1967" t="str">
            <v>Aportes sobre la nómina</v>
          </cell>
          <cell r="C1967">
            <v>144243065</v>
          </cell>
          <cell r="D1967">
            <v>12323293</v>
          </cell>
          <cell r="E1967">
            <v>0</v>
          </cell>
          <cell r="F1967">
            <v>156566358</v>
          </cell>
          <cell r="H1967">
            <v>7326010101</v>
          </cell>
          <cell r="I1967" t="str">
            <v>MATERIALES</v>
          </cell>
          <cell r="J1967">
            <v>35236684</v>
          </cell>
          <cell r="K1967">
            <v>0</v>
          </cell>
          <cell r="L1967">
            <v>0</v>
          </cell>
          <cell r="M1967">
            <v>35236684</v>
          </cell>
        </row>
        <row r="1968">
          <cell r="A1968">
            <v>73300601</v>
          </cell>
          <cell r="B1968" t="str">
            <v>Aportes sobre la nómina</v>
          </cell>
          <cell r="C1968">
            <v>144243065</v>
          </cell>
          <cell r="D1968">
            <v>12323293</v>
          </cell>
          <cell r="E1968">
            <v>0</v>
          </cell>
          <cell r="F1968">
            <v>156566358</v>
          </cell>
          <cell r="H1968">
            <v>7326010102</v>
          </cell>
          <cell r="I1968" t="str">
            <v>MEDICAMENTOS</v>
          </cell>
          <cell r="J1968">
            <v>480037668</v>
          </cell>
          <cell r="K1968">
            <v>0</v>
          </cell>
          <cell r="L1968">
            <v>0</v>
          </cell>
          <cell r="M1968">
            <v>480037668</v>
          </cell>
        </row>
        <row r="1969">
          <cell r="A1969">
            <v>7330060101</v>
          </cell>
          <cell r="B1969" t="str">
            <v>APORTES AL I.C.B.F.</v>
          </cell>
          <cell r="C1969">
            <v>86539665</v>
          </cell>
          <cell r="D1969">
            <v>7394218</v>
          </cell>
          <cell r="E1969">
            <v>0</v>
          </cell>
          <cell r="F1969">
            <v>93933883</v>
          </cell>
          <cell r="H1969">
            <v>732602</v>
          </cell>
          <cell r="I1969" t="str">
            <v>Generales</v>
          </cell>
          <cell r="J1969">
            <v>1050104371</v>
          </cell>
          <cell r="K1969">
            <v>138154760</v>
          </cell>
          <cell r="L1969">
            <v>2210005</v>
          </cell>
          <cell r="M1969">
            <v>1186049126</v>
          </cell>
        </row>
        <row r="1970">
          <cell r="A1970">
            <v>7330060102</v>
          </cell>
          <cell r="B1970" t="str">
            <v>APORTES AL SENA</v>
          </cell>
          <cell r="C1970">
            <v>57703400</v>
          </cell>
          <cell r="D1970">
            <v>4929075</v>
          </cell>
          <cell r="E1970">
            <v>0</v>
          </cell>
          <cell r="F1970">
            <v>62632475</v>
          </cell>
          <cell r="H1970">
            <v>73260201</v>
          </cell>
          <cell r="I1970" t="str">
            <v>Generales</v>
          </cell>
          <cell r="J1970">
            <v>1050104371</v>
          </cell>
          <cell r="K1970">
            <v>138154760</v>
          </cell>
          <cell r="L1970">
            <v>2210005</v>
          </cell>
          <cell r="M1970">
            <v>1186049126</v>
          </cell>
        </row>
        <row r="1971">
          <cell r="A1971">
            <v>733007</v>
          </cell>
          <cell r="B1971" t="str">
            <v>Depreciación y amortización</v>
          </cell>
          <cell r="C1971">
            <v>632349889</v>
          </cell>
          <cell r="D1971">
            <v>129666557</v>
          </cell>
          <cell r="E1971">
            <v>0</v>
          </cell>
          <cell r="F1971">
            <v>762016446</v>
          </cell>
          <cell r="H1971">
            <v>7326020101</v>
          </cell>
          <cell r="I1971" t="str">
            <v>LOZA Y CRISTALERIA</v>
          </cell>
          <cell r="J1971">
            <v>117674</v>
          </cell>
          <cell r="K1971">
            <v>0</v>
          </cell>
          <cell r="L1971">
            <v>0</v>
          </cell>
          <cell r="M1971">
            <v>117674</v>
          </cell>
        </row>
        <row r="1972">
          <cell r="A1972">
            <v>73300701</v>
          </cell>
          <cell r="B1972" t="str">
            <v>Depreciación y amortización</v>
          </cell>
          <cell r="C1972">
            <v>632349889</v>
          </cell>
          <cell r="D1972">
            <v>129666557</v>
          </cell>
          <cell r="E1972">
            <v>0</v>
          </cell>
          <cell r="F1972">
            <v>762016446</v>
          </cell>
          <cell r="H1972">
            <v>7326020102</v>
          </cell>
          <cell r="I1972" t="str">
            <v>HONORARIOS</v>
          </cell>
          <cell r="J1972">
            <v>2585035</v>
          </cell>
          <cell r="K1972">
            <v>182394</v>
          </cell>
          <cell r="L1972">
            <v>0</v>
          </cell>
          <cell r="M1972">
            <v>2767429</v>
          </cell>
        </row>
        <row r="1973">
          <cell r="A1973">
            <v>7330070101</v>
          </cell>
          <cell r="B1973" t="str">
            <v>DEPRECIACION DE EDIFICIOS</v>
          </cell>
          <cell r="C1973">
            <v>17685202</v>
          </cell>
          <cell r="D1973">
            <v>3537561</v>
          </cell>
          <cell r="E1973">
            <v>0</v>
          </cell>
          <cell r="F1973">
            <v>21222763</v>
          </cell>
          <cell r="H1973">
            <v>7326020103</v>
          </cell>
          <cell r="I1973" t="str">
            <v>PRESTACION DE SERVICIOS</v>
          </cell>
          <cell r="J1973">
            <v>1111614</v>
          </cell>
          <cell r="K1973">
            <v>1188088</v>
          </cell>
          <cell r="L1973">
            <v>0</v>
          </cell>
          <cell r="M1973">
            <v>2299702</v>
          </cell>
        </row>
        <row r="1974">
          <cell r="A1974">
            <v>7330070102</v>
          </cell>
          <cell r="B1974" t="str">
            <v>DEPRECIACION DE MAQUINARIA Y EQUIPO</v>
          </cell>
          <cell r="C1974">
            <v>7263664</v>
          </cell>
          <cell r="D1974">
            <v>1452732</v>
          </cell>
          <cell r="E1974">
            <v>0</v>
          </cell>
          <cell r="F1974">
            <v>8716396</v>
          </cell>
          <cell r="H1974">
            <v>7326020104</v>
          </cell>
          <cell r="I1974" t="str">
            <v>NUCLEOS DE ADSCRIPCION</v>
          </cell>
          <cell r="J1974">
            <v>27959610</v>
          </cell>
          <cell r="K1974">
            <v>18835645</v>
          </cell>
          <cell r="L1974">
            <v>53061</v>
          </cell>
          <cell r="M1974">
            <v>46742194</v>
          </cell>
        </row>
        <row r="1975">
          <cell r="A1975">
            <v>7330070103</v>
          </cell>
          <cell r="B1975" t="str">
            <v>DEPRECIACION DE EQUIPO MEDICO Y CIE</v>
          </cell>
          <cell r="C1975">
            <v>554497768</v>
          </cell>
          <cell r="D1975">
            <v>113263457</v>
          </cell>
          <cell r="E1975">
            <v>0</v>
          </cell>
          <cell r="F1975">
            <v>667761225</v>
          </cell>
          <cell r="H1975">
            <v>7326020106</v>
          </cell>
          <cell r="I1975" t="str">
            <v>SERVICIOS MEDICO Y DE LABORATORIO</v>
          </cell>
          <cell r="J1975">
            <v>27605864</v>
          </cell>
          <cell r="K1975">
            <v>0</v>
          </cell>
          <cell r="L1975">
            <v>0</v>
          </cell>
          <cell r="M1975">
            <v>27605864</v>
          </cell>
        </row>
        <row r="1976">
          <cell r="A1976">
            <v>7330070104</v>
          </cell>
          <cell r="B1976" t="str">
            <v>DEPRECIACION DE MUEBLES, ENSERES, Y</v>
          </cell>
          <cell r="C1976">
            <v>16771624</v>
          </cell>
          <cell r="D1976">
            <v>3412710</v>
          </cell>
          <cell r="E1976">
            <v>0</v>
          </cell>
          <cell r="F1976">
            <v>20184334</v>
          </cell>
          <cell r="H1976">
            <v>7326020107</v>
          </cell>
          <cell r="I1976" t="str">
            <v>SERVICIOS DE VIGILANCIA Y SEGURIDAD</v>
          </cell>
          <cell r="J1976">
            <v>30737418</v>
          </cell>
          <cell r="K1976">
            <v>6155136</v>
          </cell>
          <cell r="L1976">
            <v>0</v>
          </cell>
          <cell r="M1976">
            <v>36892554</v>
          </cell>
        </row>
        <row r="1977">
          <cell r="A1977">
            <v>7330070105</v>
          </cell>
          <cell r="B1977" t="str">
            <v>DEPRECIACION DE EQ. DE COMUNICACION</v>
          </cell>
          <cell r="C1977">
            <v>35989658</v>
          </cell>
          <cell r="D1977">
            <v>7975789</v>
          </cell>
          <cell r="E1977">
            <v>0</v>
          </cell>
          <cell r="F1977">
            <v>43965447</v>
          </cell>
          <cell r="H1977">
            <v>7326020108</v>
          </cell>
          <cell r="I1977" t="str">
            <v>PAPELERIA Y UTILES</v>
          </cell>
          <cell r="J1977">
            <v>6701100</v>
          </cell>
          <cell r="K1977">
            <v>1082369</v>
          </cell>
          <cell r="L1977">
            <v>0</v>
          </cell>
          <cell r="M1977">
            <v>7783469</v>
          </cell>
        </row>
        <row r="1978">
          <cell r="A1978">
            <v>7330070107</v>
          </cell>
          <cell r="B1978" t="str">
            <v>DEPRECIACION COMEDOR, COCINA, DESPE</v>
          </cell>
          <cell r="C1978">
            <v>141973</v>
          </cell>
          <cell r="D1978">
            <v>24308</v>
          </cell>
          <cell r="E1978">
            <v>0</v>
          </cell>
          <cell r="F1978">
            <v>166281</v>
          </cell>
          <cell r="H1978">
            <v>7326020109</v>
          </cell>
          <cell r="I1978" t="str">
            <v>ROPERIA Y MENAJE</v>
          </cell>
          <cell r="J1978">
            <v>2485648</v>
          </cell>
          <cell r="K1978">
            <v>0</v>
          </cell>
          <cell r="L1978">
            <v>0</v>
          </cell>
          <cell r="M1978">
            <v>2485648</v>
          </cell>
        </row>
        <row r="1979">
          <cell r="A1979">
            <v>733008</v>
          </cell>
          <cell r="B1979" t="str">
            <v>Impuestos</v>
          </cell>
          <cell r="C1979">
            <v>53665302</v>
          </cell>
          <cell r="D1979">
            <v>4264599</v>
          </cell>
          <cell r="E1979">
            <v>0</v>
          </cell>
          <cell r="F1979">
            <v>57929901</v>
          </cell>
          <cell r="H1979">
            <v>7326020111</v>
          </cell>
          <cell r="I1979" t="str">
            <v>ELEMENTOS DE PROTECCION</v>
          </cell>
          <cell r="J1979">
            <v>3788</v>
          </cell>
          <cell r="K1979">
            <v>0</v>
          </cell>
          <cell r="L1979">
            <v>0</v>
          </cell>
          <cell r="M1979">
            <v>3788</v>
          </cell>
        </row>
        <row r="1980">
          <cell r="A1980">
            <v>73300801</v>
          </cell>
          <cell r="B1980" t="str">
            <v>Impuestos</v>
          </cell>
          <cell r="C1980">
            <v>53665302</v>
          </cell>
          <cell r="D1980">
            <v>4264599</v>
          </cell>
          <cell r="E1980">
            <v>0</v>
          </cell>
          <cell r="F1980">
            <v>57929901</v>
          </cell>
          <cell r="H1980">
            <v>7326020112</v>
          </cell>
          <cell r="I1980" t="str">
            <v>MANTENIMIENTO DE MAQUINARIA Y EQUIP</v>
          </cell>
          <cell r="J1980">
            <v>18070023</v>
          </cell>
          <cell r="K1980">
            <v>782264</v>
          </cell>
          <cell r="L1980">
            <v>618800</v>
          </cell>
          <cell r="M1980">
            <v>18233487</v>
          </cell>
        </row>
        <row r="1981">
          <cell r="A1981">
            <v>7330080101</v>
          </cell>
          <cell r="B1981" t="str">
            <v>IMPUESTO PREDIAL UNIFICADO</v>
          </cell>
          <cell r="C1981">
            <v>6254946</v>
          </cell>
          <cell r="D1981">
            <v>0</v>
          </cell>
          <cell r="E1981">
            <v>0</v>
          </cell>
          <cell r="F1981">
            <v>6254946</v>
          </cell>
          <cell r="H1981">
            <v>7326020113</v>
          </cell>
          <cell r="I1981" t="str">
            <v>MANTENIMIENTO DE EQUIPO DE OFICINA</v>
          </cell>
          <cell r="J1981">
            <v>2076455</v>
          </cell>
          <cell r="K1981">
            <v>0</v>
          </cell>
          <cell r="L1981">
            <v>0</v>
          </cell>
          <cell r="M1981">
            <v>2076455</v>
          </cell>
        </row>
        <row r="1982">
          <cell r="A1982">
            <v>7330080102</v>
          </cell>
          <cell r="B1982" t="str">
            <v>CONTRALORIA GENERAL MEDELLIN</v>
          </cell>
          <cell r="C1982">
            <v>831126</v>
          </cell>
          <cell r="D1982">
            <v>39665</v>
          </cell>
          <cell r="E1982">
            <v>0</v>
          </cell>
          <cell r="F1982">
            <v>870791</v>
          </cell>
          <cell r="H1982">
            <v>7326020114</v>
          </cell>
          <cell r="I1982" t="str">
            <v>MANTENIMIENTO DE EDIFICIOS</v>
          </cell>
          <cell r="J1982">
            <v>641236</v>
          </cell>
          <cell r="K1982">
            <v>652416</v>
          </cell>
          <cell r="L1982">
            <v>0</v>
          </cell>
          <cell r="M1982">
            <v>1293652</v>
          </cell>
        </row>
        <row r="1983">
          <cell r="A1983">
            <v>7330080105</v>
          </cell>
          <cell r="B1983" t="str">
            <v>GRAVAMEN 4 X 1000</v>
          </cell>
          <cell r="C1983">
            <v>46579230</v>
          </cell>
          <cell r="D1983">
            <v>4224934</v>
          </cell>
          <cell r="E1983">
            <v>0</v>
          </cell>
          <cell r="F1983">
            <v>50804164</v>
          </cell>
          <cell r="H1983">
            <v>7326020116</v>
          </cell>
          <cell r="I1983" t="str">
            <v>MANTENIMIENTO DE SOFTWARE</v>
          </cell>
          <cell r="J1983">
            <v>24037812</v>
          </cell>
          <cell r="K1983">
            <v>5216897</v>
          </cell>
          <cell r="L1983">
            <v>0</v>
          </cell>
          <cell r="M1983">
            <v>29254709</v>
          </cell>
        </row>
        <row r="1984">
          <cell r="A1984">
            <v>733009</v>
          </cell>
          <cell r="B1984" t="str">
            <v>Prestaciones sociales</v>
          </cell>
          <cell r="C1984">
            <v>822932807</v>
          </cell>
          <cell r="D1984">
            <v>95658620</v>
          </cell>
          <cell r="E1984">
            <v>395129</v>
          </cell>
          <cell r="F1984">
            <v>918196298</v>
          </cell>
          <cell r="H1984">
            <v>7326020117</v>
          </cell>
          <cell r="I1984" t="str">
            <v>ACUEDUCTO Y ALCANTARILLADO</v>
          </cell>
          <cell r="J1984">
            <v>7597750</v>
          </cell>
          <cell r="K1984">
            <v>297143</v>
          </cell>
          <cell r="L1984">
            <v>0</v>
          </cell>
          <cell r="M1984">
            <v>7894893</v>
          </cell>
        </row>
        <row r="1985">
          <cell r="A1985">
            <v>73300901</v>
          </cell>
          <cell r="B1985" t="str">
            <v>Prestaciones sociales</v>
          </cell>
          <cell r="C1985">
            <v>822932807</v>
          </cell>
          <cell r="D1985">
            <v>95658620</v>
          </cell>
          <cell r="E1985">
            <v>395129</v>
          </cell>
          <cell r="F1985">
            <v>918196298</v>
          </cell>
          <cell r="H1985">
            <v>7326020118</v>
          </cell>
          <cell r="I1985" t="str">
            <v>ENERGIA</v>
          </cell>
          <cell r="J1985">
            <v>25093643</v>
          </cell>
          <cell r="K1985">
            <v>2330877</v>
          </cell>
          <cell r="L1985">
            <v>0</v>
          </cell>
          <cell r="M1985">
            <v>27424520</v>
          </cell>
        </row>
        <row r="1986">
          <cell r="A1986">
            <v>7330090103</v>
          </cell>
          <cell r="B1986" t="str">
            <v>PRIMA DE VACACIONES</v>
          </cell>
          <cell r="C1986">
            <v>93061898</v>
          </cell>
          <cell r="D1986">
            <v>6390128</v>
          </cell>
          <cell r="E1986">
            <v>0</v>
          </cell>
          <cell r="F1986">
            <v>99452026</v>
          </cell>
          <cell r="H1986">
            <v>7326020120</v>
          </cell>
          <cell r="I1986" t="str">
            <v>TELEFONOS</v>
          </cell>
          <cell r="J1986">
            <v>1220711</v>
          </cell>
          <cell r="K1986">
            <v>69997</v>
          </cell>
          <cell r="L1986">
            <v>0</v>
          </cell>
          <cell r="M1986">
            <v>1290708</v>
          </cell>
        </row>
        <row r="1987">
          <cell r="A1987">
            <v>7330090104</v>
          </cell>
          <cell r="B1987" t="str">
            <v>PRIMA DE NAVIDAD</v>
          </cell>
          <cell r="C1987">
            <v>198285010</v>
          </cell>
          <cell r="D1987">
            <v>18959875</v>
          </cell>
          <cell r="E1987">
            <v>0</v>
          </cell>
          <cell r="F1987">
            <v>217244885</v>
          </cell>
          <cell r="H1987">
            <v>7326020121</v>
          </cell>
          <cell r="I1987" t="str">
            <v>ARRENDAMIENTOS</v>
          </cell>
          <cell r="J1987">
            <v>4809616</v>
          </cell>
          <cell r="K1987">
            <v>0</v>
          </cell>
          <cell r="L1987">
            <v>0</v>
          </cell>
          <cell r="M1987">
            <v>4809616</v>
          </cell>
        </row>
        <row r="1988">
          <cell r="A1988">
            <v>7330090105</v>
          </cell>
          <cell r="B1988" t="str">
            <v>VACACIONES</v>
          </cell>
          <cell r="C1988">
            <v>148068212</v>
          </cell>
          <cell r="D1988">
            <v>15743220</v>
          </cell>
          <cell r="E1988">
            <v>0</v>
          </cell>
          <cell r="F1988">
            <v>163811432</v>
          </cell>
          <cell r="H1988">
            <v>7326020127</v>
          </cell>
          <cell r="I1988" t="str">
            <v>SEGURO MULTIRIESGO</v>
          </cell>
          <cell r="J1988">
            <v>3960849</v>
          </cell>
          <cell r="K1988">
            <v>557666</v>
          </cell>
          <cell r="L1988">
            <v>0</v>
          </cell>
          <cell r="M1988">
            <v>4518515</v>
          </cell>
        </row>
        <row r="1989">
          <cell r="A1989">
            <v>7330090106</v>
          </cell>
          <cell r="B1989" t="str">
            <v>BONIFICACION POR RECREACION</v>
          </cell>
          <cell r="C1989">
            <v>12530928</v>
          </cell>
          <cell r="D1989">
            <v>1288981</v>
          </cell>
          <cell r="E1989">
            <v>0</v>
          </cell>
          <cell r="F1989">
            <v>13819909</v>
          </cell>
          <cell r="H1989">
            <v>7326020128</v>
          </cell>
          <cell r="I1989" t="str">
            <v>RESTAURANTE Y CAFETERIA</v>
          </cell>
          <cell r="J1989">
            <v>583166</v>
          </cell>
          <cell r="K1989">
            <v>0</v>
          </cell>
          <cell r="L1989">
            <v>0</v>
          </cell>
          <cell r="M1989">
            <v>583166</v>
          </cell>
        </row>
        <row r="1990">
          <cell r="A1990">
            <v>7330090108</v>
          </cell>
          <cell r="B1990" t="str">
            <v>CESANTIAS LEY 50</v>
          </cell>
          <cell r="C1990">
            <v>226230335</v>
          </cell>
          <cell r="D1990">
            <v>32216091</v>
          </cell>
          <cell r="E1990">
            <v>0</v>
          </cell>
          <cell r="F1990">
            <v>258446426</v>
          </cell>
          <cell r="H1990">
            <v>7326020129</v>
          </cell>
          <cell r="I1990" t="str">
            <v>MATERIAL DE ASEO</v>
          </cell>
          <cell r="J1990">
            <v>2830538</v>
          </cell>
          <cell r="K1990">
            <v>0</v>
          </cell>
          <cell r="L1990">
            <v>0</v>
          </cell>
          <cell r="M1990">
            <v>2830538</v>
          </cell>
        </row>
        <row r="1991">
          <cell r="A1991">
            <v>7330090109</v>
          </cell>
          <cell r="B1991" t="str">
            <v>CESANTIAS RETROACTIVIDAD</v>
          </cell>
          <cell r="C1991">
            <v>3546340</v>
          </cell>
          <cell r="D1991">
            <v>3219550</v>
          </cell>
          <cell r="E1991">
            <v>0</v>
          </cell>
          <cell r="F1991">
            <v>6765890</v>
          </cell>
          <cell r="H1991">
            <v>7326020142</v>
          </cell>
          <cell r="I1991" t="str">
            <v>HONORARIOS PRESTACION DE SERVICIOS</v>
          </cell>
          <cell r="J1991">
            <v>778548635</v>
          </cell>
          <cell r="K1991">
            <v>85014860</v>
          </cell>
          <cell r="L1991">
            <v>1534194</v>
          </cell>
          <cell r="M1991">
            <v>862029301</v>
          </cell>
        </row>
        <row r="1992">
          <cell r="A1992">
            <v>7330090110</v>
          </cell>
          <cell r="B1992" t="str">
            <v>INTERESES SOBRE LAS CESANTIAS</v>
          </cell>
          <cell r="C1992">
            <v>22096801</v>
          </cell>
          <cell r="D1992">
            <v>5896779</v>
          </cell>
          <cell r="E1992">
            <v>0</v>
          </cell>
          <cell r="F1992">
            <v>27993580</v>
          </cell>
          <cell r="H1992">
            <v>7326020143</v>
          </cell>
          <cell r="I1992" t="str">
            <v>HONORARIOS PRESTACION DE SERVICIOS</v>
          </cell>
          <cell r="J1992">
            <v>81326186</v>
          </cell>
          <cell r="K1992">
            <v>15789008</v>
          </cell>
          <cell r="L1992">
            <v>3950</v>
          </cell>
          <cell r="M1992">
            <v>97111244</v>
          </cell>
        </row>
        <row r="1993">
          <cell r="A1993">
            <v>7330090117</v>
          </cell>
          <cell r="B1993" t="str">
            <v>PRIMA DE JUNIO</v>
          </cell>
          <cell r="C1993">
            <v>93544149</v>
          </cell>
          <cell r="D1993">
            <v>8663854</v>
          </cell>
          <cell r="E1993">
            <v>0</v>
          </cell>
          <cell r="F1993">
            <v>102208003</v>
          </cell>
          <cell r="H1993">
            <v>732603</v>
          </cell>
          <cell r="I1993" t="str">
            <v>Sueldos y salarios</v>
          </cell>
          <cell r="J1993">
            <v>532139523</v>
          </cell>
          <cell r="K1993">
            <v>47013747</v>
          </cell>
          <cell r="L1993">
            <v>0</v>
          </cell>
          <cell r="M1993">
            <v>579153270</v>
          </cell>
        </row>
        <row r="1994">
          <cell r="A1994">
            <v>7330090119</v>
          </cell>
          <cell r="B1994" t="str">
            <v>PRIMA DE ANTIGUEDAD</v>
          </cell>
          <cell r="C1994">
            <v>1446853</v>
          </cell>
          <cell r="D1994">
            <v>120680</v>
          </cell>
          <cell r="E1994">
            <v>0</v>
          </cell>
          <cell r="F1994">
            <v>1567533</v>
          </cell>
          <cell r="H1994">
            <v>73260301</v>
          </cell>
          <cell r="I1994" t="str">
            <v>Sueldos y salarios</v>
          </cell>
          <cell r="J1994">
            <v>532139523</v>
          </cell>
          <cell r="K1994">
            <v>47013747</v>
          </cell>
          <cell r="L1994">
            <v>0</v>
          </cell>
          <cell r="M1994">
            <v>579153270</v>
          </cell>
        </row>
        <row r="1995">
          <cell r="A1995">
            <v>7330090123</v>
          </cell>
          <cell r="B1995" t="str">
            <v>BONIFICACIÓN POR SERVICIOS PRESTADO</v>
          </cell>
          <cell r="C1995">
            <v>24835678</v>
          </cell>
          <cell r="D1995">
            <v>2879337</v>
          </cell>
          <cell r="E1995">
            <v>8018</v>
          </cell>
          <cell r="F1995">
            <v>27706997</v>
          </cell>
          <cell r="H1995">
            <v>7326030101</v>
          </cell>
          <cell r="I1995" t="str">
            <v>SUELDOS DE PERSONAL</v>
          </cell>
          <cell r="J1995">
            <v>439065645</v>
          </cell>
          <cell r="K1995">
            <v>36707391</v>
          </cell>
          <cell r="L1995">
            <v>0</v>
          </cell>
          <cell r="M1995">
            <v>475773036</v>
          </cell>
        </row>
        <row r="1996">
          <cell r="A1996">
            <v>7330090124</v>
          </cell>
          <cell r="B1996" t="str">
            <v>BONIFICACION POR PENSION</v>
          </cell>
          <cell r="C1996">
            <v>-713397</v>
          </cell>
          <cell r="D1996">
            <v>280125</v>
          </cell>
          <cell r="E1996">
            <v>387111</v>
          </cell>
          <cell r="F1996">
            <v>-820383</v>
          </cell>
          <cell r="H1996">
            <v>7326030102</v>
          </cell>
          <cell r="I1996" t="str">
            <v>HORAS EXTRAS Y FESTIVOS</v>
          </cell>
          <cell r="J1996">
            <v>91893596</v>
          </cell>
          <cell r="K1996">
            <v>9917058</v>
          </cell>
          <cell r="L1996">
            <v>0</v>
          </cell>
          <cell r="M1996">
            <v>101810654</v>
          </cell>
        </row>
        <row r="1997">
          <cell r="A1997">
            <v>733010</v>
          </cell>
          <cell r="B1997" t="str">
            <v>Gastos de personal diversos</v>
          </cell>
          <cell r="C1997">
            <v>7810491</v>
          </cell>
          <cell r="D1997">
            <v>68301</v>
          </cell>
          <cell r="E1997">
            <v>0</v>
          </cell>
          <cell r="F1997">
            <v>7878792</v>
          </cell>
          <cell r="H1997">
            <v>7326030121</v>
          </cell>
          <cell r="I1997" t="str">
            <v>SUELDOS POR PERMISO SINDICAL</v>
          </cell>
          <cell r="J1997">
            <v>1180282</v>
          </cell>
          <cell r="K1997">
            <v>389298</v>
          </cell>
          <cell r="L1997">
            <v>0</v>
          </cell>
          <cell r="M1997">
            <v>1569580</v>
          </cell>
        </row>
        <row r="1998">
          <cell r="A1998">
            <v>73301001</v>
          </cell>
          <cell r="B1998" t="str">
            <v>Gastos de personal diversos</v>
          </cell>
          <cell r="C1998">
            <v>7810491</v>
          </cell>
          <cell r="D1998">
            <v>68301</v>
          </cell>
          <cell r="E1998">
            <v>0</v>
          </cell>
          <cell r="F1998">
            <v>7878792</v>
          </cell>
          <cell r="H1998">
            <v>732605</v>
          </cell>
          <cell r="I1998" t="str">
            <v>Contribuciones efectivas</v>
          </cell>
          <cell r="J1998">
            <v>120888375</v>
          </cell>
          <cell r="K1998">
            <v>15614965</v>
          </cell>
          <cell r="L1998">
            <v>505262</v>
          </cell>
          <cell r="M1998">
            <v>135998078</v>
          </cell>
        </row>
        <row r="1999">
          <cell r="A1999">
            <v>7330100111</v>
          </cell>
          <cell r="B1999" t="str">
            <v>CAPACITACION</v>
          </cell>
          <cell r="C1999">
            <v>6955001</v>
          </cell>
          <cell r="D1999">
            <v>0</v>
          </cell>
          <cell r="E1999">
            <v>0</v>
          </cell>
          <cell r="F1999">
            <v>6955001</v>
          </cell>
          <cell r="H1999">
            <v>73260501</v>
          </cell>
          <cell r="I1999" t="str">
            <v>Contribuciones efectivas</v>
          </cell>
          <cell r="J1999">
            <v>120888375</v>
          </cell>
          <cell r="K1999">
            <v>15614965</v>
          </cell>
          <cell r="L1999">
            <v>505262</v>
          </cell>
          <cell r="M1999">
            <v>135998078</v>
          </cell>
        </row>
        <row r="2000">
          <cell r="A2000">
            <v>7330100122</v>
          </cell>
          <cell r="B2000" t="str">
            <v>SUBSIDIO DE ALIMENTACIÓN</v>
          </cell>
          <cell r="C2000">
            <v>855490</v>
          </cell>
          <cell r="D2000">
            <v>68301</v>
          </cell>
          <cell r="E2000">
            <v>0</v>
          </cell>
          <cell r="F2000">
            <v>923791</v>
          </cell>
          <cell r="H2000">
            <v>7326050101</v>
          </cell>
          <cell r="I2000" t="str">
            <v>APORTES A CAJAS DE COMPENSACION FAM</v>
          </cell>
          <cell r="J2000">
            <v>18624101</v>
          </cell>
          <cell r="K2000">
            <v>3441467</v>
          </cell>
          <cell r="L2000">
            <v>0</v>
          </cell>
          <cell r="M2000">
            <v>22065568</v>
          </cell>
        </row>
        <row r="2001">
          <cell r="A2001">
            <v>733095</v>
          </cell>
          <cell r="B2001" t="str">
            <v>Traslado de costos (Cr)</v>
          </cell>
          <cell r="C2001">
            <v>-10581199393</v>
          </cell>
          <cell r="D2001">
            <v>0</v>
          </cell>
          <cell r="E2001">
            <v>1452273497</v>
          </cell>
          <cell r="F2001">
            <v>-12033472890</v>
          </cell>
          <cell r="H2001">
            <v>7326050102</v>
          </cell>
          <cell r="I2001" t="str">
            <v>APORTES A SEGURIDAD SOCIAL EN SALUD</v>
          </cell>
          <cell r="J2001">
            <v>37468969</v>
          </cell>
          <cell r="K2001">
            <v>4485953</v>
          </cell>
          <cell r="L2001">
            <v>101</v>
          </cell>
          <cell r="M2001">
            <v>41954821</v>
          </cell>
        </row>
        <row r="2002">
          <cell r="A2002">
            <v>73309501</v>
          </cell>
          <cell r="B2002" t="str">
            <v>Traslado de costos (Cr)</v>
          </cell>
          <cell r="C2002">
            <v>-10581199393</v>
          </cell>
          <cell r="D2002">
            <v>0</v>
          </cell>
          <cell r="E2002">
            <v>1452273497</v>
          </cell>
          <cell r="F2002">
            <v>-12033472890</v>
          </cell>
          <cell r="H2002">
            <v>7326050103</v>
          </cell>
          <cell r="I2002" t="str">
            <v>APORTES A SEGURIDAD SOCIAL EN PENSI</v>
          </cell>
          <cell r="J2002">
            <v>54245427</v>
          </cell>
          <cell r="K2002">
            <v>6488238</v>
          </cell>
          <cell r="L2002">
            <v>505161</v>
          </cell>
          <cell r="M2002">
            <v>60228504</v>
          </cell>
        </row>
        <row r="2003">
          <cell r="A2003">
            <v>7330950101</v>
          </cell>
          <cell r="B2003" t="str">
            <v>TRASLADO DE COSTOS (CR)</v>
          </cell>
          <cell r="C2003">
            <v>-10581199393</v>
          </cell>
          <cell r="D2003">
            <v>0</v>
          </cell>
          <cell r="E2003">
            <v>1452273497</v>
          </cell>
          <cell r="F2003">
            <v>-12033472890</v>
          </cell>
          <cell r="H2003">
            <v>7326050106</v>
          </cell>
          <cell r="I2003" t="str">
            <v>APORTES A RIESGOS PROFESIONALES ATE</v>
          </cell>
          <cell r="J2003">
            <v>10549878</v>
          </cell>
          <cell r="K2003">
            <v>1199307</v>
          </cell>
          <cell r="L2003">
            <v>0</v>
          </cell>
          <cell r="M2003">
            <v>11749185</v>
          </cell>
        </row>
        <row r="2004">
          <cell r="A2004">
            <v>7331</v>
          </cell>
          <cell r="B2004" t="str">
            <v>QUIRÓFANOS Y SALAS DE PARTO- S.PAR</v>
          </cell>
          <cell r="C2004">
            <v>0</v>
          </cell>
          <cell r="D2004">
            <v>1099180711</v>
          </cell>
          <cell r="E2004">
            <v>1099180711</v>
          </cell>
          <cell r="F2004">
            <v>0</v>
          </cell>
          <cell r="H2004">
            <v>732606</v>
          </cell>
          <cell r="I2004" t="str">
            <v>Aportes sobre la nómina</v>
          </cell>
          <cell r="J2004">
            <v>23286268</v>
          </cell>
          <cell r="K2004">
            <v>4302591</v>
          </cell>
          <cell r="L2004">
            <v>0</v>
          </cell>
          <cell r="M2004">
            <v>27588859</v>
          </cell>
        </row>
        <row r="2005">
          <cell r="A2005">
            <v>733102</v>
          </cell>
          <cell r="B2005" t="str">
            <v>Generales</v>
          </cell>
          <cell r="C2005">
            <v>2127690248</v>
          </cell>
          <cell r="D2005">
            <v>312257659</v>
          </cell>
          <cell r="E2005">
            <v>4130745</v>
          </cell>
          <cell r="F2005">
            <v>2435817162</v>
          </cell>
          <cell r="H2005">
            <v>73260601</v>
          </cell>
          <cell r="I2005" t="str">
            <v>Aportes sobre la nómina</v>
          </cell>
          <cell r="J2005">
            <v>23286268</v>
          </cell>
          <cell r="K2005">
            <v>4302591</v>
          </cell>
          <cell r="L2005">
            <v>0</v>
          </cell>
          <cell r="M2005">
            <v>27588859</v>
          </cell>
        </row>
        <row r="2006">
          <cell r="A2006">
            <v>73310201</v>
          </cell>
          <cell r="B2006" t="str">
            <v>Generales</v>
          </cell>
          <cell r="C2006">
            <v>2127690248</v>
          </cell>
          <cell r="D2006">
            <v>312257659</v>
          </cell>
          <cell r="E2006">
            <v>4130745</v>
          </cell>
          <cell r="F2006">
            <v>2435817162</v>
          </cell>
          <cell r="H2006">
            <v>7326060101</v>
          </cell>
          <cell r="I2006" t="str">
            <v>APORTES AL I.C.B.F.</v>
          </cell>
          <cell r="J2006">
            <v>13970471</v>
          </cell>
          <cell r="K2006">
            <v>2581455</v>
          </cell>
          <cell r="L2006">
            <v>0</v>
          </cell>
          <cell r="M2006">
            <v>16551926</v>
          </cell>
        </row>
        <row r="2007">
          <cell r="A2007">
            <v>7331020103</v>
          </cell>
          <cell r="B2007" t="str">
            <v>PRESTACION DE SERVICIOS</v>
          </cell>
          <cell r="C2007">
            <v>28795565</v>
          </cell>
          <cell r="D2007">
            <v>2752899</v>
          </cell>
          <cell r="E2007">
            <v>0</v>
          </cell>
          <cell r="F2007">
            <v>31548464</v>
          </cell>
          <cell r="H2007">
            <v>7326060102</v>
          </cell>
          <cell r="I2007" t="str">
            <v>APORTES AL SENA</v>
          </cell>
          <cell r="J2007">
            <v>9315797</v>
          </cell>
          <cell r="K2007">
            <v>1721136</v>
          </cell>
          <cell r="L2007">
            <v>0</v>
          </cell>
          <cell r="M2007">
            <v>11036933</v>
          </cell>
        </row>
        <row r="2008">
          <cell r="A2008">
            <v>7331020104</v>
          </cell>
          <cell r="B2008" t="str">
            <v>NUCLEOS DE ADSCRIPCION</v>
          </cell>
          <cell r="C2008">
            <v>362551565</v>
          </cell>
          <cell r="D2008">
            <v>77898211</v>
          </cell>
          <cell r="E2008">
            <v>33600</v>
          </cell>
          <cell r="F2008">
            <v>440416176</v>
          </cell>
          <cell r="H2008">
            <v>732607</v>
          </cell>
          <cell r="I2008" t="str">
            <v>Depreciación y amortización</v>
          </cell>
          <cell r="J2008">
            <v>51055195</v>
          </cell>
          <cell r="K2008">
            <v>6095198</v>
          </cell>
          <cell r="L2008">
            <v>0</v>
          </cell>
          <cell r="M2008">
            <v>57150393</v>
          </cell>
        </row>
        <row r="2009">
          <cell r="A2009">
            <v>7331020107</v>
          </cell>
          <cell r="B2009" t="str">
            <v>SERVICIOS DE VIGILANCIA Y SEGURIDAD</v>
          </cell>
          <cell r="C2009">
            <v>24503519</v>
          </cell>
          <cell r="D2009">
            <v>10503749</v>
          </cell>
          <cell r="E2009">
            <v>0</v>
          </cell>
          <cell r="F2009">
            <v>35007268</v>
          </cell>
          <cell r="H2009">
            <v>73260701</v>
          </cell>
          <cell r="I2009" t="str">
            <v>Depreciación y amortización</v>
          </cell>
          <cell r="J2009">
            <v>51055195</v>
          </cell>
          <cell r="K2009">
            <v>6095198</v>
          </cell>
          <cell r="L2009">
            <v>0</v>
          </cell>
          <cell r="M2009">
            <v>57150393</v>
          </cell>
        </row>
        <row r="2010">
          <cell r="A2010">
            <v>7331020108</v>
          </cell>
          <cell r="B2010" t="str">
            <v>PAPELERIA Y UTILES</v>
          </cell>
          <cell r="C2010">
            <v>39641476</v>
          </cell>
          <cell r="D2010">
            <v>3825478</v>
          </cell>
          <cell r="E2010">
            <v>0</v>
          </cell>
          <cell r="F2010">
            <v>43466954</v>
          </cell>
          <cell r="H2010">
            <v>7326070101</v>
          </cell>
          <cell r="I2010" t="str">
            <v>DEPRECIACION DE EDIFICIOS</v>
          </cell>
          <cell r="J2010">
            <v>16370429</v>
          </cell>
          <cell r="K2010">
            <v>2285468</v>
          </cell>
          <cell r="L2010">
            <v>0</v>
          </cell>
          <cell r="M2010">
            <v>18655897</v>
          </cell>
        </row>
        <row r="2011">
          <cell r="A2011">
            <v>7331020112</v>
          </cell>
          <cell r="B2011" t="str">
            <v>MANTENIMIENTO DE MAQUINARIA Y EQUIP</v>
          </cell>
          <cell r="C2011">
            <v>44007098</v>
          </cell>
          <cell r="D2011">
            <v>13892132</v>
          </cell>
          <cell r="E2011">
            <v>0</v>
          </cell>
          <cell r="F2011">
            <v>57899230</v>
          </cell>
          <cell r="H2011">
            <v>7326070103</v>
          </cell>
          <cell r="I2011" t="str">
            <v>DEPRECIACION DE EQUIPO MEDICO Y CIE</v>
          </cell>
          <cell r="J2011">
            <v>20804418</v>
          </cell>
          <cell r="K2011">
            <v>1905124</v>
          </cell>
          <cell r="L2011">
            <v>0</v>
          </cell>
          <cell r="M2011">
            <v>22709542</v>
          </cell>
        </row>
        <row r="2012">
          <cell r="A2012">
            <v>7331020114</v>
          </cell>
          <cell r="B2012" t="str">
            <v>MANTENIMIENTO DE EDIFICIOS</v>
          </cell>
          <cell r="C2012">
            <v>191872</v>
          </cell>
          <cell r="D2012">
            <v>0</v>
          </cell>
          <cell r="E2012">
            <v>0</v>
          </cell>
          <cell r="F2012">
            <v>191872</v>
          </cell>
          <cell r="H2012">
            <v>7326070104</v>
          </cell>
          <cell r="I2012" t="str">
            <v>DEPRECIACION DE MUEBLES, ENSERES, Y</v>
          </cell>
          <cell r="J2012">
            <v>3642382</v>
          </cell>
          <cell r="K2012">
            <v>343573</v>
          </cell>
          <cell r="L2012">
            <v>0</v>
          </cell>
          <cell r="M2012">
            <v>3985955</v>
          </cell>
        </row>
        <row r="2013">
          <cell r="A2013">
            <v>7331020116</v>
          </cell>
          <cell r="B2013" t="str">
            <v>MANTENIMIENTO DE SOFTWARE</v>
          </cell>
          <cell r="C2013">
            <v>77518280</v>
          </cell>
          <cell r="D2013">
            <v>18910773</v>
          </cell>
          <cell r="E2013">
            <v>0</v>
          </cell>
          <cell r="F2013">
            <v>96429053</v>
          </cell>
          <cell r="H2013">
            <v>7326070105</v>
          </cell>
          <cell r="I2013" t="str">
            <v>DEPRECIACION DE EQ. DE COMUNICACION</v>
          </cell>
          <cell r="J2013">
            <v>10061922</v>
          </cell>
          <cell r="K2013">
            <v>1542535</v>
          </cell>
          <cell r="L2013">
            <v>0</v>
          </cell>
          <cell r="M2013">
            <v>11604457</v>
          </cell>
        </row>
        <row r="2014">
          <cell r="A2014">
            <v>7331020117</v>
          </cell>
          <cell r="B2014" t="str">
            <v>ACUEDUCTO Y ALCANTARILLADO</v>
          </cell>
          <cell r="C2014">
            <v>5418242</v>
          </cell>
          <cell r="D2014">
            <v>496827</v>
          </cell>
          <cell r="E2014">
            <v>0</v>
          </cell>
          <cell r="F2014">
            <v>5915069</v>
          </cell>
          <cell r="H2014">
            <v>7326070107</v>
          </cell>
          <cell r="I2014" t="str">
            <v>DEPRECIACION COMEDOR, COCINA, DESPE</v>
          </cell>
          <cell r="J2014">
            <v>176044</v>
          </cell>
          <cell r="K2014">
            <v>18498</v>
          </cell>
          <cell r="L2014">
            <v>0</v>
          </cell>
          <cell r="M2014">
            <v>194542</v>
          </cell>
        </row>
        <row r="2015">
          <cell r="A2015">
            <v>7331020118</v>
          </cell>
          <cell r="B2015" t="str">
            <v>ENERGIA</v>
          </cell>
          <cell r="C2015">
            <v>31477092</v>
          </cell>
          <cell r="D2015">
            <v>3041036</v>
          </cell>
          <cell r="E2015">
            <v>0</v>
          </cell>
          <cell r="F2015">
            <v>34518128</v>
          </cell>
          <cell r="H2015">
            <v>732608</v>
          </cell>
          <cell r="I2015" t="str">
            <v>Impuestos</v>
          </cell>
          <cell r="J2015">
            <v>9842085</v>
          </cell>
          <cell r="K2015">
            <v>3940477</v>
          </cell>
          <cell r="L2015">
            <v>0</v>
          </cell>
          <cell r="M2015">
            <v>13782562</v>
          </cell>
        </row>
        <row r="2016">
          <cell r="A2016">
            <v>7331020120</v>
          </cell>
          <cell r="B2016" t="str">
            <v>TELEFONOS</v>
          </cell>
          <cell r="C2016">
            <v>3674706</v>
          </cell>
          <cell r="D2016">
            <v>305275</v>
          </cell>
          <cell r="E2016">
            <v>0</v>
          </cell>
          <cell r="F2016">
            <v>3979981</v>
          </cell>
          <cell r="H2016">
            <v>73260801</v>
          </cell>
          <cell r="I2016" t="str">
            <v>Impuestos</v>
          </cell>
          <cell r="J2016">
            <v>9842085</v>
          </cell>
          <cell r="K2016">
            <v>3940477</v>
          </cell>
          <cell r="L2016">
            <v>0</v>
          </cell>
          <cell r="M2016">
            <v>13782562</v>
          </cell>
        </row>
        <row r="2017">
          <cell r="A2017">
            <v>7331020127</v>
          </cell>
          <cell r="B2017" t="str">
            <v>SEGURO MULTIRIESGO</v>
          </cell>
          <cell r="C2017">
            <v>13991848</v>
          </cell>
          <cell r="D2017">
            <v>913467</v>
          </cell>
          <cell r="E2017">
            <v>0</v>
          </cell>
          <cell r="F2017">
            <v>14905315</v>
          </cell>
          <cell r="H2017">
            <v>7326080101</v>
          </cell>
          <cell r="I2017" t="str">
            <v>IMPUESTO PREDIAL UNIFICADO</v>
          </cell>
          <cell r="J2017">
            <v>1159108</v>
          </cell>
          <cell r="K2017">
            <v>3223969</v>
          </cell>
          <cell r="L2017">
            <v>0</v>
          </cell>
          <cell r="M2017">
            <v>4383077</v>
          </cell>
        </row>
        <row r="2018">
          <cell r="A2018">
            <v>7331020142</v>
          </cell>
          <cell r="B2018" t="str">
            <v>HONORARIOS PRESTACION DE SERVICIOS</v>
          </cell>
          <cell r="C2018">
            <v>937198424</v>
          </cell>
          <cell r="D2018">
            <v>137181887</v>
          </cell>
          <cell r="E2018">
            <v>3755184</v>
          </cell>
          <cell r="F2018">
            <v>1070625127</v>
          </cell>
          <cell r="H2018">
            <v>7326080102</v>
          </cell>
          <cell r="I2018" t="str">
            <v>CONTRALORIA GENERAL MEDELLIN</v>
          </cell>
          <cell r="J2018">
            <v>459670</v>
          </cell>
          <cell r="K2018">
            <v>0</v>
          </cell>
          <cell r="L2018">
            <v>0</v>
          </cell>
          <cell r="M2018">
            <v>459670</v>
          </cell>
        </row>
        <row r="2019">
          <cell r="A2019">
            <v>7331020143</v>
          </cell>
          <cell r="B2019" t="str">
            <v>HONORARIOS PRESTACION DE SERVICIOS</v>
          </cell>
          <cell r="C2019">
            <v>558720561</v>
          </cell>
          <cell r="D2019">
            <v>42535925</v>
          </cell>
          <cell r="E2019">
            <v>341961</v>
          </cell>
          <cell r="F2019">
            <v>600914525</v>
          </cell>
          <cell r="H2019">
            <v>7326080105</v>
          </cell>
          <cell r="I2019" t="str">
            <v>GRAVAMEN 4 X 1000</v>
          </cell>
          <cell r="J2019">
            <v>8223307</v>
          </cell>
          <cell r="K2019">
            <v>716508</v>
          </cell>
          <cell r="L2019">
            <v>0</v>
          </cell>
          <cell r="M2019">
            <v>8939815</v>
          </cell>
        </row>
        <row r="2020">
          <cell r="A2020">
            <v>733103</v>
          </cell>
          <cell r="B2020" t="str">
            <v>Sueldos y salarios</v>
          </cell>
          <cell r="C2020">
            <v>4220200742</v>
          </cell>
          <cell r="D2020">
            <v>389170856</v>
          </cell>
          <cell r="E2020">
            <v>0</v>
          </cell>
          <cell r="F2020">
            <v>4609371598</v>
          </cell>
          <cell r="H2020">
            <v>732609</v>
          </cell>
          <cell r="I2020" t="str">
            <v>Prestaciones sociales</v>
          </cell>
          <cell r="J2020">
            <v>159611669</v>
          </cell>
          <cell r="K2020">
            <v>17288291</v>
          </cell>
          <cell r="L2020">
            <v>1836713</v>
          </cell>
          <cell r="M2020">
            <v>175063247</v>
          </cell>
        </row>
        <row r="2021">
          <cell r="A2021">
            <v>73310301</v>
          </cell>
          <cell r="B2021" t="str">
            <v>Sueldos y salarios</v>
          </cell>
          <cell r="C2021">
            <v>4220200742</v>
          </cell>
          <cell r="D2021">
            <v>389170856</v>
          </cell>
          <cell r="E2021">
            <v>0</v>
          </cell>
          <cell r="F2021">
            <v>4609371598</v>
          </cell>
          <cell r="H2021">
            <v>73260901</v>
          </cell>
          <cell r="I2021" t="str">
            <v>Prestaciones sociales</v>
          </cell>
          <cell r="J2021">
            <v>159611669</v>
          </cell>
          <cell r="K2021">
            <v>17288291</v>
          </cell>
          <cell r="L2021">
            <v>1836713</v>
          </cell>
          <cell r="M2021">
            <v>175063247</v>
          </cell>
        </row>
        <row r="2022">
          <cell r="A2022">
            <v>7331030101</v>
          </cell>
          <cell r="B2022" t="str">
            <v>SUELDOS DE PERSONAL</v>
          </cell>
          <cell r="C2022">
            <v>3329220446</v>
          </cell>
          <cell r="D2022">
            <v>303943198</v>
          </cell>
          <cell r="E2022">
            <v>0</v>
          </cell>
          <cell r="F2022">
            <v>3633163644</v>
          </cell>
          <cell r="H2022">
            <v>7326090103</v>
          </cell>
          <cell r="I2022" t="str">
            <v>PRIMA DE VACACIONES</v>
          </cell>
          <cell r="J2022">
            <v>18864919</v>
          </cell>
          <cell r="K2022">
            <v>1289382</v>
          </cell>
          <cell r="L2022">
            <v>240652</v>
          </cell>
          <cell r="M2022">
            <v>19913649</v>
          </cell>
        </row>
        <row r="2023">
          <cell r="A2023">
            <v>7331030102</v>
          </cell>
          <cell r="B2023" t="str">
            <v>HORAS EXTRAS Y FESTIVOS</v>
          </cell>
          <cell r="C2023">
            <v>889838412</v>
          </cell>
          <cell r="D2023">
            <v>84918476</v>
          </cell>
          <cell r="E2023">
            <v>0</v>
          </cell>
          <cell r="F2023">
            <v>974756888</v>
          </cell>
          <cell r="H2023">
            <v>7326090104</v>
          </cell>
          <cell r="I2023" t="str">
            <v>PRIMA DE NAVIDAD</v>
          </cell>
          <cell r="J2023">
            <v>44426749</v>
          </cell>
          <cell r="K2023">
            <v>3729448</v>
          </cell>
          <cell r="L2023">
            <v>0</v>
          </cell>
          <cell r="M2023">
            <v>48156197</v>
          </cell>
        </row>
        <row r="2024">
          <cell r="A2024">
            <v>7331030107</v>
          </cell>
          <cell r="B2024" t="str">
            <v>AUXILIO DE TRANSPORTE</v>
          </cell>
          <cell r="C2024">
            <v>1073108</v>
          </cell>
          <cell r="D2024">
            <v>102854</v>
          </cell>
          <cell r="E2024">
            <v>0</v>
          </cell>
          <cell r="F2024">
            <v>1175962</v>
          </cell>
          <cell r="H2024">
            <v>7326090105</v>
          </cell>
          <cell r="I2024" t="str">
            <v>VACACIONES</v>
          </cell>
          <cell r="J2024">
            <v>19629615</v>
          </cell>
          <cell r="K2024">
            <v>2046135</v>
          </cell>
          <cell r="L2024">
            <v>269592</v>
          </cell>
          <cell r="M2024">
            <v>21406158</v>
          </cell>
        </row>
        <row r="2025">
          <cell r="A2025">
            <v>7331030121</v>
          </cell>
          <cell r="B2025" t="str">
            <v>SUELDOS POR PERMISO SINDICAL</v>
          </cell>
          <cell r="C2025">
            <v>68776</v>
          </cell>
          <cell r="D2025">
            <v>206328</v>
          </cell>
          <cell r="E2025">
            <v>0</v>
          </cell>
          <cell r="F2025">
            <v>275104</v>
          </cell>
          <cell r="H2025">
            <v>7326090106</v>
          </cell>
          <cell r="I2025" t="str">
            <v>BONIFICACION POR RECREACION</v>
          </cell>
          <cell r="J2025">
            <v>2438823</v>
          </cell>
          <cell r="K2025">
            <v>163911</v>
          </cell>
          <cell r="L2025">
            <v>30304</v>
          </cell>
          <cell r="M2025">
            <v>2572430</v>
          </cell>
        </row>
        <row r="2026">
          <cell r="A2026">
            <v>733105</v>
          </cell>
          <cell r="B2026" t="str">
            <v>Contribuciones efectivas 733106</v>
          </cell>
          <cell r="C2026">
            <v>1239659621</v>
          </cell>
          <cell r="D2026">
            <v>116216879</v>
          </cell>
          <cell r="E2026">
            <v>80042</v>
          </cell>
          <cell r="F2026">
            <v>1355796458</v>
          </cell>
          <cell r="H2026">
            <v>7326090108</v>
          </cell>
          <cell r="I2026" t="str">
            <v>CESANTIAS LEY 50</v>
          </cell>
          <cell r="J2026">
            <v>52967510</v>
          </cell>
          <cell r="K2026">
            <v>4858807</v>
          </cell>
          <cell r="L2026">
            <v>15324</v>
          </cell>
          <cell r="M2026">
            <v>57810993</v>
          </cell>
        </row>
        <row r="2027">
          <cell r="A2027">
            <v>73310501</v>
          </cell>
          <cell r="B2027" t="str">
            <v>Contribuciones efectivas 733106</v>
          </cell>
          <cell r="C2027">
            <v>1239659621</v>
          </cell>
          <cell r="D2027">
            <v>116216879</v>
          </cell>
          <cell r="E2027">
            <v>80042</v>
          </cell>
          <cell r="F2027">
            <v>1355796458</v>
          </cell>
          <cell r="H2027">
            <v>7326090109</v>
          </cell>
          <cell r="I2027" t="str">
            <v>CESANTIAS RETROACTIVIDAD</v>
          </cell>
          <cell r="J2027">
            <v>-3882726</v>
          </cell>
          <cell r="K2027">
            <v>1928393</v>
          </cell>
          <cell r="L2027">
            <v>0</v>
          </cell>
          <cell r="M2027">
            <v>-1954333</v>
          </cell>
        </row>
        <row r="2028">
          <cell r="A2028">
            <v>7331050101</v>
          </cell>
          <cell r="B2028" t="str">
            <v>APORTES A CAJAS DE COMPENSACION FAM</v>
          </cell>
          <cell r="C2028">
            <v>198050784</v>
          </cell>
          <cell r="D2028">
            <v>16275060</v>
          </cell>
          <cell r="E2028">
            <v>0</v>
          </cell>
          <cell r="F2028">
            <v>214325844</v>
          </cell>
          <cell r="H2028">
            <v>7326090110</v>
          </cell>
          <cell r="I2028" t="str">
            <v>INTERESES SOBRE LAS CESANTIAS</v>
          </cell>
          <cell r="J2028">
            <v>4325063</v>
          </cell>
          <cell r="K2028">
            <v>905718</v>
          </cell>
          <cell r="L2028">
            <v>1068</v>
          </cell>
          <cell r="M2028">
            <v>5229713</v>
          </cell>
        </row>
        <row r="2029">
          <cell r="A2029">
            <v>7331050102</v>
          </cell>
          <cell r="B2029" t="str">
            <v>APORTES A SEGURIDAD SOCIAL EN SALUD</v>
          </cell>
          <cell r="C2029">
            <v>389156999</v>
          </cell>
          <cell r="D2029">
            <v>37538683</v>
          </cell>
          <cell r="E2029">
            <v>33190</v>
          </cell>
          <cell r="F2029">
            <v>426662492</v>
          </cell>
          <cell r="H2029">
            <v>7326090117</v>
          </cell>
          <cell r="I2029" t="str">
            <v>PRIMA DE JUNIO</v>
          </cell>
          <cell r="J2029">
            <v>18877342</v>
          </cell>
          <cell r="K2029">
            <v>1294921</v>
          </cell>
          <cell r="L2029">
            <v>7869</v>
          </cell>
          <cell r="M2029">
            <v>20164394</v>
          </cell>
        </row>
        <row r="2030">
          <cell r="A2030">
            <v>7331050103</v>
          </cell>
          <cell r="B2030" t="str">
            <v>APORTES A SEGURIDAD SOCIAL EN PENSI</v>
          </cell>
          <cell r="C2030">
            <v>549374219</v>
          </cell>
          <cell r="D2030">
            <v>52992764</v>
          </cell>
          <cell r="E2030">
            <v>46852</v>
          </cell>
          <cell r="F2030">
            <v>602320131</v>
          </cell>
          <cell r="H2030">
            <v>7326090118</v>
          </cell>
          <cell r="I2030" t="str">
            <v>PRIMA DE VIDA CARA</v>
          </cell>
          <cell r="J2030">
            <v>0</v>
          </cell>
          <cell r="K2030">
            <v>41449</v>
          </cell>
          <cell r="L2030">
            <v>0</v>
          </cell>
          <cell r="M2030">
            <v>41449</v>
          </cell>
        </row>
        <row r="2031">
          <cell r="A2031">
            <v>7331050106</v>
          </cell>
          <cell r="B2031" t="str">
            <v>APORTES A RIESGOS PROFESIONALES ATE</v>
          </cell>
          <cell r="C2031">
            <v>103077619</v>
          </cell>
          <cell r="D2031">
            <v>9410372</v>
          </cell>
          <cell r="E2031">
            <v>0</v>
          </cell>
          <cell r="F2031">
            <v>112487991</v>
          </cell>
          <cell r="H2031">
            <v>7326090119</v>
          </cell>
          <cell r="I2031" t="str">
            <v>PRIMA DE ANTIGUEDAD</v>
          </cell>
          <cell r="J2031">
            <v>-1662237</v>
          </cell>
          <cell r="K2031">
            <v>0</v>
          </cell>
          <cell r="L2031">
            <v>1036664</v>
          </cell>
          <cell r="M2031">
            <v>-2698901</v>
          </cell>
        </row>
        <row r="2032">
          <cell r="A2032">
            <v>733106</v>
          </cell>
          <cell r="B2032" t="str">
            <v>Aportes sobre la nómina</v>
          </cell>
          <cell r="C2032">
            <v>247602557</v>
          </cell>
          <cell r="D2032">
            <v>20345089</v>
          </cell>
          <cell r="E2032">
            <v>0</v>
          </cell>
          <cell r="F2032">
            <v>267947646</v>
          </cell>
          <cell r="H2032">
            <v>7326090123</v>
          </cell>
          <cell r="I2032" t="str">
            <v>BONIFICACIÓN POR SERVICIOS PRESTADO</v>
          </cell>
          <cell r="J2032">
            <v>5254744</v>
          </cell>
          <cell r="K2032">
            <v>965319</v>
          </cell>
          <cell r="L2032">
            <v>0</v>
          </cell>
          <cell r="M2032">
            <v>6220063</v>
          </cell>
        </row>
        <row r="2033">
          <cell r="A2033">
            <v>73310601</v>
          </cell>
          <cell r="B2033" t="str">
            <v>Aportes sobre la nómina</v>
          </cell>
          <cell r="C2033">
            <v>247602557</v>
          </cell>
          <cell r="D2033">
            <v>20345089</v>
          </cell>
          <cell r="E2033">
            <v>0</v>
          </cell>
          <cell r="F2033">
            <v>267947646</v>
          </cell>
          <cell r="H2033">
            <v>7326090124</v>
          </cell>
          <cell r="I2033" t="str">
            <v>BONIFICACION POR PENSION</v>
          </cell>
          <cell r="J2033">
            <v>-1628133</v>
          </cell>
          <cell r="K2033">
            <v>64808</v>
          </cell>
          <cell r="L2033">
            <v>235240</v>
          </cell>
          <cell r="M2033">
            <v>-1798565</v>
          </cell>
        </row>
        <row r="2034">
          <cell r="A2034">
            <v>7331060101</v>
          </cell>
          <cell r="B2034" t="str">
            <v>APORTES AL I.C.B.F.</v>
          </cell>
          <cell r="C2034">
            <v>148550876</v>
          </cell>
          <cell r="D2034">
            <v>12206348</v>
          </cell>
          <cell r="E2034">
            <v>0</v>
          </cell>
          <cell r="F2034">
            <v>160757224</v>
          </cell>
          <cell r="H2034">
            <v>732610</v>
          </cell>
          <cell r="I2034" t="str">
            <v>Subsidio de alimentacion</v>
          </cell>
          <cell r="J2034">
            <v>216908</v>
          </cell>
          <cell r="K2034">
            <v>0</v>
          </cell>
          <cell r="L2034">
            <v>0</v>
          </cell>
          <cell r="M2034">
            <v>216908</v>
          </cell>
        </row>
        <row r="2035">
          <cell r="A2035">
            <v>7331060102</v>
          </cell>
          <cell r="B2035" t="str">
            <v>APORTES AL SENA</v>
          </cell>
          <cell r="C2035">
            <v>99051681</v>
          </cell>
          <cell r="D2035">
            <v>8138741</v>
          </cell>
          <cell r="E2035">
            <v>0</v>
          </cell>
          <cell r="F2035">
            <v>107190422</v>
          </cell>
          <cell r="H2035">
            <v>73261001</v>
          </cell>
          <cell r="I2035" t="str">
            <v>Subsidio de alimentacion</v>
          </cell>
          <cell r="J2035">
            <v>216908</v>
          </cell>
          <cell r="K2035">
            <v>0</v>
          </cell>
          <cell r="L2035">
            <v>0</v>
          </cell>
          <cell r="M2035">
            <v>216908</v>
          </cell>
        </row>
        <row r="2036">
          <cell r="A2036">
            <v>733107</v>
          </cell>
          <cell r="B2036" t="str">
            <v>Depreciación y amortización</v>
          </cell>
          <cell r="C2036">
            <v>320327831</v>
          </cell>
          <cell r="D2036">
            <v>65132443</v>
          </cell>
          <cell r="E2036">
            <v>0</v>
          </cell>
          <cell r="F2036">
            <v>385460274</v>
          </cell>
          <cell r="H2036">
            <v>7326100111</v>
          </cell>
          <cell r="I2036" t="str">
            <v>CAPACITACION</v>
          </cell>
          <cell r="J2036">
            <v>216908</v>
          </cell>
          <cell r="K2036">
            <v>0</v>
          </cell>
          <cell r="L2036">
            <v>0</v>
          </cell>
          <cell r="M2036">
            <v>216908</v>
          </cell>
        </row>
        <row r="2037">
          <cell r="A2037">
            <v>73310701</v>
          </cell>
          <cell r="B2037" t="str">
            <v>Depreciación y amortización</v>
          </cell>
          <cell r="C2037">
            <v>320327831</v>
          </cell>
          <cell r="D2037">
            <v>65132443</v>
          </cell>
          <cell r="E2037">
            <v>0</v>
          </cell>
          <cell r="F2037">
            <v>385460274</v>
          </cell>
          <cell r="H2037">
            <v>732695</v>
          </cell>
          <cell r="I2037" t="str">
            <v>Traslado de costos (Cr)</v>
          </cell>
          <cell r="J2037">
            <v>-2462418746</v>
          </cell>
          <cell r="K2037">
            <v>0</v>
          </cell>
          <cell r="L2037">
            <v>227858049</v>
          </cell>
          <cell r="M2037">
            <v>-2690276795</v>
          </cell>
        </row>
        <row r="2038">
          <cell r="A2038">
            <v>7331070101</v>
          </cell>
          <cell r="B2038" t="str">
            <v>DEPRECIACION DE EDIFICIOS</v>
          </cell>
          <cell r="C2038">
            <v>8984080</v>
          </cell>
          <cell r="D2038">
            <v>1797081</v>
          </cell>
          <cell r="E2038">
            <v>0</v>
          </cell>
          <cell r="F2038">
            <v>10781161</v>
          </cell>
          <cell r="H2038">
            <v>73269501</v>
          </cell>
          <cell r="I2038" t="str">
            <v>Traslado de costos (Cr)</v>
          </cell>
          <cell r="J2038">
            <v>-2462418746</v>
          </cell>
          <cell r="K2038">
            <v>0</v>
          </cell>
          <cell r="L2038">
            <v>227858049</v>
          </cell>
          <cell r="M2038">
            <v>-2690276795</v>
          </cell>
        </row>
        <row r="2039">
          <cell r="A2039">
            <v>7331070102</v>
          </cell>
          <cell r="B2039" t="str">
            <v>DEPRECIACION DE MAQUINARIA Y EQUIPO</v>
          </cell>
          <cell r="C2039">
            <v>866520</v>
          </cell>
          <cell r="D2039">
            <v>166358</v>
          </cell>
          <cell r="E2039">
            <v>0</v>
          </cell>
          <cell r="F2039">
            <v>1032878</v>
          </cell>
          <cell r="H2039">
            <v>7326950101</v>
          </cell>
          <cell r="I2039" t="str">
            <v>TRASLADO DE COSTOS (CR)</v>
          </cell>
          <cell r="J2039">
            <v>-2462418746</v>
          </cell>
          <cell r="K2039">
            <v>0</v>
          </cell>
          <cell r="L2039">
            <v>227858049</v>
          </cell>
          <cell r="M2039">
            <v>-2690276795</v>
          </cell>
        </row>
        <row r="2040">
          <cell r="A2040">
            <v>7331070103</v>
          </cell>
          <cell r="B2040" t="str">
            <v>DEPRECIACION DE EQUIPO MEDICO Y CIE</v>
          </cell>
          <cell r="C2040">
            <v>273601869</v>
          </cell>
          <cell r="D2040">
            <v>55186884</v>
          </cell>
          <cell r="E2040">
            <v>0</v>
          </cell>
          <cell r="F2040">
            <v>328788753</v>
          </cell>
          <cell r="H2040">
            <v>7330</v>
          </cell>
          <cell r="I2040" t="str">
            <v>QUIRÓFANOS Y SALAS DE PARTO - QUIR</v>
          </cell>
          <cell r="J2040">
            <v>0</v>
          </cell>
          <cell r="K2040">
            <v>1329718607</v>
          </cell>
          <cell r="L2040">
            <v>1329718607</v>
          </cell>
          <cell r="M2040">
            <v>0</v>
          </cell>
        </row>
        <row r="2041">
          <cell r="A2041">
            <v>7331070104</v>
          </cell>
          <cell r="B2041" t="str">
            <v>DEPRECIACION DE MUEBLES, ENSERES, Y</v>
          </cell>
          <cell r="C2041">
            <v>14305065</v>
          </cell>
          <cell r="D2041">
            <v>2904739</v>
          </cell>
          <cell r="E2041">
            <v>0</v>
          </cell>
          <cell r="F2041">
            <v>17209804</v>
          </cell>
          <cell r="H2041">
            <v>733001</v>
          </cell>
          <cell r="I2041" t="str">
            <v>Materiales</v>
          </cell>
          <cell r="J2041">
            <v>2272374888</v>
          </cell>
          <cell r="K2041">
            <v>0</v>
          </cell>
          <cell r="L2041">
            <v>0</v>
          </cell>
          <cell r="M2041">
            <v>2272374888</v>
          </cell>
        </row>
        <row r="2042">
          <cell r="A2042">
            <v>7331070105</v>
          </cell>
          <cell r="B2042" t="str">
            <v>DEPRECIACION DE EQ. DE COMUNICACION</v>
          </cell>
          <cell r="C2042">
            <v>22427135</v>
          </cell>
          <cell r="D2042">
            <v>5060359</v>
          </cell>
          <cell r="E2042">
            <v>0</v>
          </cell>
          <cell r="F2042">
            <v>27487494</v>
          </cell>
          <cell r="H2042">
            <v>73300101</v>
          </cell>
          <cell r="I2042" t="str">
            <v>Materiales</v>
          </cell>
          <cell r="J2042">
            <v>2272374888</v>
          </cell>
          <cell r="K2042">
            <v>0</v>
          </cell>
          <cell r="L2042">
            <v>0</v>
          </cell>
          <cell r="M2042">
            <v>2272374888</v>
          </cell>
        </row>
        <row r="2043">
          <cell r="A2043">
            <v>7331070107</v>
          </cell>
          <cell r="B2043" t="str">
            <v>DEPRECIACION COMEDOR, COCINA, DESPE</v>
          </cell>
          <cell r="C2043">
            <v>143162</v>
          </cell>
          <cell r="D2043">
            <v>17022</v>
          </cell>
          <cell r="E2043">
            <v>0</v>
          </cell>
          <cell r="F2043">
            <v>160184</v>
          </cell>
          <cell r="H2043">
            <v>7330010101</v>
          </cell>
          <cell r="I2043" t="str">
            <v>MATERIALES</v>
          </cell>
          <cell r="J2043">
            <v>2097799038</v>
          </cell>
          <cell r="K2043">
            <v>0</v>
          </cell>
          <cell r="L2043">
            <v>0</v>
          </cell>
          <cell r="M2043">
            <v>2097799038</v>
          </cell>
        </row>
        <row r="2044">
          <cell r="A2044">
            <v>733108</v>
          </cell>
          <cell r="B2044" t="str">
            <v>Impuestos</v>
          </cell>
          <cell r="C2044">
            <v>31202096</v>
          </cell>
          <cell r="D2044">
            <v>2143867</v>
          </cell>
          <cell r="E2044">
            <v>0</v>
          </cell>
          <cell r="F2044">
            <v>33345963</v>
          </cell>
          <cell r="H2044">
            <v>7330010102</v>
          </cell>
          <cell r="I2044" t="str">
            <v>MEDICAMENTOS</v>
          </cell>
          <cell r="J2044">
            <v>174575850</v>
          </cell>
          <cell r="K2044">
            <v>0</v>
          </cell>
          <cell r="L2044">
            <v>0</v>
          </cell>
          <cell r="M2044">
            <v>174575850</v>
          </cell>
        </row>
        <row r="2045">
          <cell r="A2045">
            <v>73310801</v>
          </cell>
          <cell r="B2045" t="str">
            <v>Impuestos</v>
          </cell>
          <cell r="C2045">
            <v>31202096</v>
          </cell>
          <cell r="D2045">
            <v>2143867</v>
          </cell>
          <cell r="E2045">
            <v>0</v>
          </cell>
          <cell r="F2045">
            <v>33345963</v>
          </cell>
          <cell r="H2045">
            <v>733002</v>
          </cell>
          <cell r="I2045" t="str">
            <v>Generales</v>
          </cell>
          <cell r="J2045">
            <v>6107076761</v>
          </cell>
          <cell r="K2045">
            <v>907643146</v>
          </cell>
          <cell r="L2045">
            <v>31413380</v>
          </cell>
          <cell r="M2045">
            <v>6983306527</v>
          </cell>
        </row>
        <row r="2046">
          <cell r="A2046">
            <v>7331080101</v>
          </cell>
          <cell r="B2046" t="str">
            <v>IMPUESTO PREDIAL UNIFICADO</v>
          </cell>
          <cell r="C2046">
            <v>5603747</v>
          </cell>
          <cell r="D2046">
            <v>0</v>
          </cell>
          <cell r="E2046">
            <v>0</v>
          </cell>
          <cell r="F2046">
            <v>5603747</v>
          </cell>
          <cell r="H2046">
            <v>73300201</v>
          </cell>
          <cell r="I2046" t="str">
            <v>Generales</v>
          </cell>
          <cell r="J2046">
            <v>6107076761</v>
          </cell>
          <cell r="K2046">
            <v>907643146</v>
          </cell>
          <cell r="L2046">
            <v>31413380</v>
          </cell>
          <cell r="M2046">
            <v>6983306527</v>
          </cell>
        </row>
        <row r="2047">
          <cell r="A2047">
            <v>7331080102</v>
          </cell>
          <cell r="B2047" t="str">
            <v>CONTRALORIA GENERAL MEDELLIN</v>
          </cell>
          <cell r="C2047">
            <v>446974</v>
          </cell>
          <cell r="D2047">
            <v>19940</v>
          </cell>
          <cell r="E2047">
            <v>0</v>
          </cell>
          <cell r="F2047">
            <v>466914</v>
          </cell>
          <cell r="H2047">
            <v>7330020101</v>
          </cell>
          <cell r="I2047" t="str">
            <v>LOZA Y CRISTALERIA</v>
          </cell>
          <cell r="J2047">
            <v>3048879</v>
          </cell>
          <cell r="K2047">
            <v>0</v>
          </cell>
          <cell r="L2047">
            <v>0</v>
          </cell>
          <cell r="M2047">
            <v>3048879</v>
          </cell>
        </row>
        <row r="2048">
          <cell r="A2048">
            <v>7331080105</v>
          </cell>
          <cell r="B2048" t="str">
            <v>GRAVAMEN 4 X 1000</v>
          </cell>
          <cell r="C2048">
            <v>25151375</v>
          </cell>
          <cell r="D2048">
            <v>2123927</v>
          </cell>
          <cell r="E2048">
            <v>0</v>
          </cell>
          <cell r="F2048">
            <v>27275302</v>
          </cell>
          <cell r="H2048">
            <v>7330020102</v>
          </cell>
          <cell r="I2048" t="str">
            <v>HONORARIOS</v>
          </cell>
          <cell r="J2048">
            <v>14618515</v>
          </cell>
          <cell r="K2048">
            <v>3526565</v>
          </cell>
          <cell r="L2048">
            <v>0</v>
          </cell>
          <cell r="M2048">
            <v>18145080</v>
          </cell>
        </row>
        <row r="2049">
          <cell r="A2049">
            <v>733109</v>
          </cell>
          <cell r="B2049" t="str">
            <v>Prestaciones sociales</v>
          </cell>
          <cell r="C2049">
            <v>1374118137</v>
          </cell>
          <cell r="D2049">
            <v>193847820</v>
          </cell>
          <cell r="E2049">
            <v>14648872</v>
          </cell>
          <cell r="F2049">
            <v>1553317085</v>
          </cell>
          <cell r="H2049">
            <v>7330020103</v>
          </cell>
          <cell r="I2049" t="str">
            <v>PRESTACION DE SERVICIOS</v>
          </cell>
          <cell r="J2049">
            <v>662048</v>
          </cell>
          <cell r="K2049">
            <v>5678169</v>
          </cell>
          <cell r="L2049">
            <v>1106676</v>
          </cell>
          <cell r="M2049">
            <v>5233541</v>
          </cell>
        </row>
        <row r="2050">
          <cell r="A2050">
            <v>73310901</v>
          </cell>
          <cell r="B2050" t="str">
            <v>Prestaciones sociales</v>
          </cell>
          <cell r="C2050">
            <v>1374118137</v>
          </cell>
          <cell r="D2050">
            <v>193847820</v>
          </cell>
          <cell r="E2050">
            <v>14648872</v>
          </cell>
          <cell r="F2050">
            <v>1553317085</v>
          </cell>
          <cell r="H2050">
            <v>7330020104</v>
          </cell>
          <cell r="I2050" t="str">
            <v>NUCLEOS DE ADSCRIPCION</v>
          </cell>
          <cell r="J2050">
            <v>2837404345</v>
          </cell>
          <cell r="K2050">
            <v>409519276</v>
          </cell>
          <cell r="L2050">
            <v>655</v>
          </cell>
          <cell r="M2050">
            <v>3246922966</v>
          </cell>
        </row>
        <row r="2051">
          <cell r="A2051">
            <v>7331090103</v>
          </cell>
          <cell r="B2051" t="str">
            <v>PRIMA DE VACACIONES</v>
          </cell>
          <cell r="C2051">
            <v>155338087</v>
          </cell>
          <cell r="D2051">
            <v>13105317</v>
          </cell>
          <cell r="E2051">
            <v>0</v>
          </cell>
          <cell r="F2051">
            <v>168443404</v>
          </cell>
          <cell r="H2051">
            <v>7330020106</v>
          </cell>
          <cell r="I2051" t="str">
            <v>SERVICIOS MEDICO Y DE LABORATORIO</v>
          </cell>
          <cell r="J2051">
            <v>0</v>
          </cell>
          <cell r="K2051">
            <v>6452832</v>
          </cell>
          <cell r="L2051">
            <v>3226416</v>
          </cell>
          <cell r="M2051">
            <v>3226416</v>
          </cell>
        </row>
        <row r="2052">
          <cell r="A2052">
            <v>7331090104</v>
          </cell>
          <cell r="B2052" t="str">
            <v>PRIMA DE NAVIDAD</v>
          </cell>
          <cell r="C2052">
            <v>332271944</v>
          </cell>
          <cell r="D2052">
            <v>31914566</v>
          </cell>
          <cell r="E2052">
            <v>0</v>
          </cell>
          <cell r="F2052">
            <v>364186510</v>
          </cell>
          <cell r="H2052">
            <v>7330020107</v>
          </cell>
          <cell r="I2052" t="str">
            <v>SERVICIOS DE VIGILANCIA Y SEGURIDAD</v>
          </cell>
          <cell r="J2052">
            <v>35466252</v>
          </cell>
          <cell r="K2052">
            <v>7102080</v>
          </cell>
          <cell r="L2052">
            <v>0</v>
          </cell>
          <cell r="M2052">
            <v>42568332</v>
          </cell>
        </row>
        <row r="2053">
          <cell r="A2053">
            <v>7331090105</v>
          </cell>
          <cell r="B2053" t="str">
            <v>VACACIONES</v>
          </cell>
          <cell r="C2053">
            <v>232951633</v>
          </cell>
          <cell r="D2053">
            <v>22565431</v>
          </cell>
          <cell r="E2053">
            <v>0</v>
          </cell>
          <cell r="F2053">
            <v>255517064</v>
          </cell>
          <cell r="H2053">
            <v>7330020108</v>
          </cell>
          <cell r="I2053" t="str">
            <v>PAPELERIA Y UTILES</v>
          </cell>
          <cell r="J2053">
            <v>19912853</v>
          </cell>
          <cell r="K2053">
            <v>2754487</v>
          </cell>
          <cell r="L2053">
            <v>29537</v>
          </cell>
          <cell r="M2053">
            <v>22637803</v>
          </cell>
        </row>
        <row r="2054">
          <cell r="A2054">
            <v>7331090106</v>
          </cell>
          <cell r="B2054" t="str">
            <v>BONIFICACION POR RECREACION</v>
          </cell>
          <cell r="C2054">
            <v>19391791</v>
          </cell>
          <cell r="D2054">
            <v>1654339</v>
          </cell>
          <cell r="E2054">
            <v>0</v>
          </cell>
          <cell r="F2054">
            <v>21046130</v>
          </cell>
          <cell r="H2054">
            <v>7330020109</v>
          </cell>
          <cell r="I2054" t="str">
            <v>ROPERIA Y MENAJE</v>
          </cell>
          <cell r="J2054">
            <v>6488020</v>
          </cell>
          <cell r="K2054">
            <v>0</v>
          </cell>
          <cell r="L2054">
            <v>0</v>
          </cell>
          <cell r="M2054">
            <v>6488020</v>
          </cell>
        </row>
        <row r="2055">
          <cell r="A2055">
            <v>7331090108</v>
          </cell>
          <cell r="B2055" t="str">
            <v>CESANTIAS LEY 50</v>
          </cell>
          <cell r="C2055">
            <v>385252925</v>
          </cell>
          <cell r="D2055">
            <v>64820873</v>
          </cell>
          <cell r="E2055">
            <v>0</v>
          </cell>
          <cell r="F2055">
            <v>450073798</v>
          </cell>
          <cell r="H2055">
            <v>7330020111</v>
          </cell>
          <cell r="I2055" t="str">
            <v>ELEMENTOS DE PROTECCION</v>
          </cell>
          <cell r="J2055">
            <v>193462</v>
          </cell>
          <cell r="K2055">
            <v>0</v>
          </cell>
          <cell r="L2055">
            <v>0</v>
          </cell>
          <cell r="M2055">
            <v>193462</v>
          </cell>
        </row>
        <row r="2056">
          <cell r="A2056">
            <v>7331090109</v>
          </cell>
          <cell r="B2056" t="str">
            <v>CESANTIAS RETROACTIVIDAD</v>
          </cell>
          <cell r="C2056">
            <v>26634601</v>
          </cell>
          <cell r="D2056">
            <v>3985083</v>
          </cell>
          <cell r="E2056">
            <v>0</v>
          </cell>
          <cell r="F2056">
            <v>30619684</v>
          </cell>
          <cell r="H2056">
            <v>7330020112</v>
          </cell>
          <cell r="I2056" t="str">
            <v>MANTENIMIENTO DE MAQUINARIA Y EQUIP</v>
          </cell>
          <cell r="J2056">
            <v>211046744</v>
          </cell>
          <cell r="K2056">
            <v>68239488</v>
          </cell>
          <cell r="L2056">
            <v>8925000</v>
          </cell>
          <cell r="M2056">
            <v>270361232</v>
          </cell>
        </row>
        <row r="2057">
          <cell r="A2057">
            <v>7331090110</v>
          </cell>
          <cell r="B2057" t="str">
            <v>INTERESES SOBRE LAS CESANTIAS</v>
          </cell>
          <cell r="C2057">
            <v>39885748</v>
          </cell>
          <cell r="D2057">
            <v>11130477</v>
          </cell>
          <cell r="E2057">
            <v>0</v>
          </cell>
          <cell r="F2057">
            <v>51016225</v>
          </cell>
          <cell r="H2057">
            <v>7330020114</v>
          </cell>
          <cell r="I2057" t="str">
            <v>MANTENIMIENTO DE EDIFICIOS</v>
          </cell>
          <cell r="J2057">
            <v>476443</v>
          </cell>
          <cell r="K2057">
            <v>1487756</v>
          </cell>
          <cell r="L2057">
            <v>0</v>
          </cell>
          <cell r="M2057">
            <v>1964199</v>
          </cell>
        </row>
        <row r="2058">
          <cell r="A2058">
            <v>7331090117</v>
          </cell>
          <cell r="B2058" t="str">
            <v>PRIMA DE JUNIO</v>
          </cell>
          <cell r="C2058">
            <v>154865562</v>
          </cell>
          <cell r="D2058">
            <v>14237676</v>
          </cell>
          <cell r="E2058">
            <v>0</v>
          </cell>
          <cell r="F2058">
            <v>169103238</v>
          </cell>
          <cell r="H2058">
            <v>7330020116</v>
          </cell>
          <cell r="I2058" t="str">
            <v>MANTENIMIENTO DE SOFTWARE</v>
          </cell>
          <cell r="J2058">
            <v>84173131</v>
          </cell>
          <cell r="K2058">
            <v>18135295</v>
          </cell>
          <cell r="L2058">
            <v>0</v>
          </cell>
          <cell r="M2058">
            <v>102308426</v>
          </cell>
        </row>
        <row r="2059">
          <cell r="A2059">
            <v>7331090119</v>
          </cell>
          <cell r="B2059" t="str">
            <v>PRIMA DE ANTIGUEDAD</v>
          </cell>
          <cell r="C2059">
            <v>9655787</v>
          </cell>
          <cell r="D2059">
            <v>20798356</v>
          </cell>
          <cell r="E2059">
            <v>14648872</v>
          </cell>
          <cell r="F2059">
            <v>15805271</v>
          </cell>
          <cell r="H2059">
            <v>7330020117</v>
          </cell>
          <cell r="I2059" t="str">
            <v>ACUEDUCTO Y ALCANTARILLADO</v>
          </cell>
          <cell r="J2059">
            <v>8335108</v>
          </cell>
          <cell r="K2059">
            <v>359399</v>
          </cell>
          <cell r="L2059">
            <v>0</v>
          </cell>
          <cell r="M2059">
            <v>8694507</v>
          </cell>
        </row>
        <row r="2060">
          <cell r="A2060">
            <v>7331090123</v>
          </cell>
          <cell r="B2060" t="str">
            <v>BONIFICACIÓN POR SERVICIOS PRESTADO</v>
          </cell>
          <cell r="C2060">
            <v>18273823</v>
          </cell>
          <cell r="D2060">
            <v>8874705</v>
          </cell>
          <cell r="E2060">
            <v>0</v>
          </cell>
          <cell r="F2060">
            <v>27148528</v>
          </cell>
          <cell r="H2060">
            <v>7330020118</v>
          </cell>
          <cell r="I2060" t="str">
            <v>ENERGIA</v>
          </cell>
          <cell r="J2060">
            <v>38904873</v>
          </cell>
          <cell r="K2060">
            <v>3613763</v>
          </cell>
          <cell r="L2060">
            <v>0</v>
          </cell>
          <cell r="M2060">
            <v>42518636</v>
          </cell>
        </row>
        <row r="2061">
          <cell r="A2061">
            <v>7331090124</v>
          </cell>
          <cell r="B2061" t="str">
            <v>BONIFICACION POR PENSION</v>
          </cell>
          <cell r="C2061">
            <v>-403764</v>
          </cell>
          <cell r="D2061">
            <v>760997</v>
          </cell>
          <cell r="E2061">
            <v>0</v>
          </cell>
          <cell r="F2061">
            <v>357233</v>
          </cell>
          <cell r="H2061">
            <v>7330020120</v>
          </cell>
          <cell r="I2061" t="str">
            <v>TELEFONOS</v>
          </cell>
          <cell r="J2061">
            <v>9384221</v>
          </cell>
          <cell r="K2061">
            <v>538104</v>
          </cell>
          <cell r="L2061">
            <v>0</v>
          </cell>
          <cell r="M2061">
            <v>9922325</v>
          </cell>
        </row>
        <row r="2062">
          <cell r="A2062">
            <v>733110</v>
          </cell>
          <cell r="B2062" t="str">
            <v>Gastos de personal diversos</v>
          </cell>
          <cell r="C2062">
            <v>3743212</v>
          </cell>
          <cell r="D2062">
            <v>66098</v>
          </cell>
          <cell r="E2062">
            <v>0</v>
          </cell>
          <cell r="F2062">
            <v>3809310</v>
          </cell>
          <cell r="H2062">
            <v>7330020121</v>
          </cell>
          <cell r="I2062" t="str">
            <v>ARRENDAMIENTOS</v>
          </cell>
          <cell r="J2062">
            <v>182474199</v>
          </cell>
          <cell r="K2062">
            <v>26042098</v>
          </cell>
          <cell r="L2062">
            <v>0</v>
          </cell>
          <cell r="M2062">
            <v>208516297</v>
          </cell>
        </row>
        <row r="2063">
          <cell r="A2063">
            <v>73311001</v>
          </cell>
          <cell r="B2063" t="str">
            <v>Gastos de personal diversos</v>
          </cell>
          <cell r="C2063">
            <v>3743212</v>
          </cell>
          <cell r="D2063">
            <v>66098</v>
          </cell>
          <cell r="E2063">
            <v>0</v>
          </cell>
          <cell r="F2063">
            <v>3809310</v>
          </cell>
          <cell r="H2063">
            <v>7330020122</v>
          </cell>
          <cell r="I2063" t="str">
            <v>VIATICOS Y GASTOS DE VIAJE</v>
          </cell>
          <cell r="J2063">
            <v>3834275</v>
          </cell>
          <cell r="K2063">
            <v>0</v>
          </cell>
          <cell r="L2063">
            <v>0</v>
          </cell>
          <cell r="M2063">
            <v>3834275</v>
          </cell>
        </row>
        <row r="2064">
          <cell r="A2064">
            <v>7331100111</v>
          </cell>
          <cell r="B2064" t="str">
            <v>CAPACITACION</v>
          </cell>
          <cell r="C2064">
            <v>3077500</v>
          </cell>
          <cell r="D2064">
            <v>0</v>
          </cell>
          <cell r="E2064">
            <v>0</v>
          </cell>
          <cell r="F2064">
            <v>3077500</v>
          </cell>
          <cell r="H2064">
            <v>7330020124</v>
          </cell>
          <cell r="I2064" t="str">
            <v>COMUNICACIONES Y TRANSPORTE</v>
          </cell>
          <cell r="J2064">
            <v>19590</v>
          </cell>
          <cell r="K2064">
            <v>10350</v>
          </cell>
          <cell r="L2064">
            <v>0</v>
          </cell>
          <cell r="M2064">
            <v>29940</v>
          </cell>
        </row>
        <row r="2065">
          <cell r="A2065">
            <v>7331100122</v>
          </cell>
          <cell r="B2065" t="str">
            <v>SUBSIDIO DE ALIMENTACIÓN</v>
          </cell>
          <cell r="C2065">
            <v>665712</v>
          </cell>
          <cell r="D2065">
            <v>66098</v>
          </cell>
          <cell r="E2065">
            <v>0</v>
          </cell>
          <cell r="F2065">
            <v>731810</v>
          </cell>
          <cell r="H2065">
            <v>7330020127</v>
          </cell>
          <cell r="I2065" t="str">
            <v>SEGURO MULTIRIESGO</v>
          </cell>
          <cell r="J2065">
            <v>76805400</v>
          </cell>
          <cell r="K2065">
            <v>12447530</v>
          </cell>
          <cell r="L2065">
            <v>0</v>
          </cell>
          <cell r="M2065">
            <v>89252930</v>
          </cell>
        </row>
        <row r="2066">
          <cell r="A2066">
            <v>733195</v>
          </cell>
          <cell r="B2066" t="str">
            <v>Traslado de costos (Cr)</v>
          </cell>
          <cell r="C2066">
            <v>-9564544444</v>
          </cell>
          <cell r="D2066">
            <v>0</v>
          </cell>
          <cell r="E2066">
            <v>1080321052</v>
          </cell>
          <cell r="F2066">
            <v>-10644865496</v>
          </cell>
          <cell r="H2066">
            <v>7330020128</v>
          </cell>
          <cell r="I2066" t="str">
            <v>RESTAURANTE Y CAFETERIA</v>
          </cell>
          <cell r="J2066">
            <v>1897005</v>
          </cell>
          <cell r="K2066">
            <v>0</v>
          </cell>
          <cell r="L2066">
            <v>0</v>
          </cell>
          <cell r="M2066">
            <v>1897005</v>
          </cell>
        </row>
        <row r="2067">
          <cell r="A2067">
            <v>73319501</v>
          </cell>
          <cell r="B2067" t="str">
            <v>Traslado de costos (Cr)</v>
          </cell>
          <cell r="C2067">
            <v>-9564544444</v>
          </cell>
          <cell r="D2067">
            <v>0</v>
          </cell>
          <cell r="E2067">
            <v>1080321052</v>
          </cell>
          <cell r="F2067">
            <v>-10644865496</v>
          </cell>
          <cell r="H2067">
            <v>7330020129</v>
          </cell>
          <cell r="I2067" t="str">
            <v>MATERIAL DE ASEO</v>
          </cell>
          <cell r="J2067">
            <v>12061653</v>
          </cell>
          <cell r="K2067">
            <v>0</v>
          </cell>
          <cell r="L2067">
            <v>0</v>
          </cell>
          <cell r="M2067">
            <v>12061653</v>
          </cell>
        </row>
        <row r="2068">
          <cell r="A2068">
            <v>7331950101</v>
          </cell>
          <cell r="B2068" t="str">
            <v>TRASLADO DE COSTOS (CR)</v>
          </cell>
          <cell r="C2068">
            <v>-9564544444</v>
          </cell>
          <cell r="D2068">
            <v>0</v>
          </cell>
          <cell r="E2068">
            <v>1080321052</v>
          </cell>
          <cell r="F2068">
            <v>-10644865496</v>
          </cell>
          <cell r="H2068">
            <v>7330020134</v>
          </cell>
          <cell r="I2068" t="str">
            <v>ACTIVOS MENOR CUANTIA</v>
          </cell>
          <cell r="J2068">
            <v>10064748</v>
          </cell>
          <cell r="K2068">
            <v>0</v>
          </cell>
          <cell r="L2068">
            <v>0</v>
          </cell>
          <cell r="M2068">
            <v>10064748</v>
          </cell>
        </row>
        <row r="2069">
          <cell r="A2069">
            <v>7340</v>
          </cell>
          <cell r="B2069" t="str">
            <v>APOYO DIAGNÓSTICO - LABORATORIO CL</v>
          </cell>
          <cell r="C2069">
            <v>0</v>
          </cell>
          <cell r="D2069">
            <v>1168295596</v>
          </cell>
          <cell r="E2069">
            <v>1168295596</v>
          </cell>
          <cell r="F2069">
            <v>0</v>
          </cell>
          <cell r="H2069">
            <v>7330020137</v>
          </cell>
          <cell r="I2069" t="str">
            <v>OTROS GASTOS GENERALES</v>
          </cell>
          <cell r="J2069">
            <v>0</v>
          </cell>
          <cell r="K2069">
            <v>64372</v>
          </cell>
          <cell r="L2069">
            <v>0</v>
          </cell>
          <cell r="M2069">
            <v>64372</v>
          </cell>
        </row>
        <row r="2070">
          <cell r="A2070">
            <v>734002</v>
          </cell>
          <cell r="B2070" t="str">
            <v>Generales</v>
          </cell>
          <cell r="C2070">
            <v>1479696078</v>
          </cell>
          <cell r="D2070">
            <v>959034223</v>
          </cell>
          <cell r="E2070">
            <v>558364172</v>
          </cell>
          <cell r="F2070">
            <v>1880366129</v>
          </cell>
          <cell r="H2070">
            <v>7330020142</v>
          </cell>
          <cell r="I2070" t="str">
            <v>HONORARIOS PRESTACION DE SERVICIOS</v>
          </cell>
          <cell r="J2070">
            <v>2191807290</v>
          </cell>
          <cell r="K2070">
            <v>277269269</v>
          </cell>
          <cell r="L2070">
            <v>11975024</v>
          </cell>
          <cell r="M2070">
            <v>2457101535</v>
          </cell>
        </row>
        <row r="2071">
          <cell r="A2071">
            <v>73400201</v>
          </cell>
          <cell r="B2071" t="str">
            <v>Generales</v>
          </cell>
          <cell r="C2071">
            <v>1479696078</v>
          </cell>
          <cell r="D2071">
            <v>959034223</v>
          </cell>
          <cell r="E2071">
            <v>558364172</v>
          </cell>
          <cell r="F2071">
            <v>1880366129</v>
          </cell>
          <cell r="H2071">
            <v>7330020143</v>
          </cell>
          <cell r="I2071" t="str">
            <v>HONORARIOS PRESTACION DE SERVICIOS</v>
          </cell>
          <cell r="J2071">
            <v>357997707</v>
          </cell>
          <cell r="K2071">
            <v>64402313</v>
          </cell>
          <cell r="L2071">
            <v>6150072</v>
          </cell>
          <cell r="M2071">
            <v>416249948</v>
          </cell>
        </row>
        <row r="2072">
          <cell r="A2072">
            <v>7340020102</v>
          </cell>
          <cell r="B2072" t="str">
            <v>HONORARIOS</v>
          </cell>
          <cell r="C2072">
            <v>146519453</v>
          </cell>
          <cell r="D2072">
            <v>56605362</v>
          </cell>
          <cell r="E2072">
            <v>133467675</v>
          </cell>
          <cell r="F2072">
            <v>69657140</v>
          </cell>
          <cell r="H2072">
            <v>733003</v>
          </cell>
          <cell r="I2072" t="str">
            <v>Sueldos y salarios</v>
          </cell>
          <cell r="J2072">
            <v>1919514913</v>
          </cell>
          <cell r="K2072">
            <v>176782671</v>
          </cell>
          <cell r="L2072">
            <v>0</v>
          </cell>
          <cell r="M2072">
            <v>2096297584</v>
          </cell>
        </row>
        <row r="2073">
          <cell r="A2073">
            <v>7340020103</v>
          </cell>
          <cell r="B2073" t="str">
            <v>PRESTACION DE SERVICIOS</v>
          </cell>
          <cell r="C2073">
            <v>14665342</v>
          </cell>
          <cell r="D2073">
            <v>400001737</v>
          </cell>
          <cell r="E2073">
            <v>353480564</v>
          </cell>
          <cell r="F2073">
            <v>61186515</v>
          </cell>
          <cell r="H2073">
            <v>73300301</v>
          </cell>
          <cell r="I2073" t="str">
            <v>Sueldos y salarios</v>
          </cell>
          <cell r="J2073">
            <v>1919514913</v>
          </cell>
          <cell r="K2073">
            <v>176782671</v>
          </cell>
          <cell r="L2073">
            <v>0</v>
          </cell>
          <cell r="M2073">
            <v>2096297584</v>
          </cell>
        </row>
        <row r="2074">
          <cell r="A2074">
            <v>7340020106</v>
          </cell>
          <cell r="B2074" t="str">
            <v>SERVICIOS MEDICO Y DE LABORATORIO</v>
          </cell>
          <cell r="C2074">
            <v>588659524</v>
          </cell>
          <cell r="D2074">
            <v>388580038</v>
          </cell>
          <cell r="E2074">
            <v>28332583</v>
          </cell>
          <cell r="F2074">
            <v>948906979</v>
          </cell>
          <cell r="H2074">
            <v>7330030101</v>
          </cell>
          <cell r="I2074" t="str">
            <v>SUELDOS DE PERSONAL</v>
          </cell>
          <cell r="J2074">
            <v>1704115373</v>
          </cell>
          <cell r="K2074">
            <v>150416125</v>
          </cell>
          <cell r="L2074">
            <v>0</v>
          </cell>
          <cell r="M2074">
            <v>1854531498</v>
          </cell>
        </row>
        <row r="2075">
          <cell r="A2075">
            <v>7340020107</v>
          </cell>
          <cell r="B2075" t="str">
            <v>SERVICIOS DE VIGILANCIA Y SEGURIDAD</v>
          </cell>
          <cell r="C2075">
            <v>15220247</v>
          </cell>
          <cell r="D2075">
            <v>6524355</v>
          </cell>
          <cell r="E2075">
            <v>0</v>
          </cell>
          <cell r="F2075">
            <v>21744602</v>
          </cell>
          <cell r="H2075">
            <v>7330030102</v>
          </cell>
          <cell r="I2075" t="str">
            <v>HORAS EXTRAS Y FESTIVOS</v>
          </cell>
          <cell r="J2075">
            <v>212058775</v>
          </cell>
          <cell r="K2075">
            <v>26091427</v>
          </cell>
          <cell r="L2075">
            <v>0</v>
          </cell>
          <cell r="M2075">
            <v>238150202</v>
          </cell>
        </row>
        <row r="2076">
          <cell r="A2076">
            <v>7340020108</v>
          </cell>
          <cell r="B2076" t="str">
            <v>PAPELERIA Y UTILES</v>
          </cell>
          <cell r="C2076">
            <v>7486506</v>
          </cell>
          <cell r="D2076">
            <v>1253448</v>
          </cell>
          <cell r="E2076">
            <v>0</v>
          </cell>
          <cell r="F2076">
            <v>8739954</v>
          </cell>
          <cell r="H2076">
            <v>7330030107</v>
          </cell>
          <cell r="I2076" t="str">
            <v>AUXILIO DE TRANSPORTE</v>
          </cell>
          <cell r="J2076">
            <v>3169707</v>
          </cell>
          <cell r="K2076">
            <v>210236</v>
          </cell>
          <cell r="L2076">
            <v>0</v>
          </cell>
          <cell r="M2076">
            <v>3379943</v>
          </cell>
        </row>
        <row r="2077">
          <cell r="A2077">
            <v>7340020112</v>
          </cell>
          <cell r="B2077" t="str">
            <v>MANTENIMIENTO DE MAQUINARIA Y EQUIP</v>
          </cell>
          <cell r="C2077">
            <v>11942028</v>
          </cell>
          <cell r="D2077">
            <v>4945122</v>
          </cell>
          <cell r="E2077">
            <v>2385950</v>
          </cell>
          <cell r="F2077">
            <v>14501200</v>
          </cell>
          <cell r="H2077">
            <v>7330030121</v>
          </cell>
          <cell r="I2077" t="str">
            <v>SUELDOS POR PERMISO SINDICAL</v>
          </cell>
          <cell r="J2077">
            <v>171058</v>
          </cell>
          <cell r="K2077">
            <v>64883</v>
          </cell>
          <cell r="L2077">
            <v>0</v>
          </cell>
          <cell r="M2077">
            <v>235941</v>
          </cell>
        </row>
        <row r="2078">
          <cell r="A2078">
            <v>7340020114</v>
          </cell>
          <cell r="B2078" t="str">
            <v>MANTENIMIENTO DE EDIFICIOS</v>
          </cell>
          <cell r="C2078">
            <v>1644188</v>
          </cell>
          <cell r="D2078">
            <v>0</v>
          </cell>
          <cell r="E2078">
            <v>0</v>
          </cell>
          <cell r="F2078">
            <v>1644188</v>
          </cell>
          <cell r="H2078">
            <v>733005</v>
          </cell>
          <cell r="I2078" t="str">
            <v>Contribuciones efectivas</v>
          </cell>
          <cell r="J2078">
            <v>450821375</v>
          </cell>
          <cell r="K2078">
            <v>64029846</v>
          </cell>
          <cell r="L2078">
            <v>1839446</v>
          </cell>
          <cell r="M2078">
            <v>513011775</v>
          </cell>
        </row>
        <row r="2079">
          <cell r="A2079">
            <v>7340020116</v>
          </cell>
          <cell r="B2079" t="str">
            <v>MANTENIMIENTO DE SOFTWARE</v>
          </cell>
          <cell r="C2079">
            <v>29650818</v>
          </cell>
          <cell r="D2079">
            <v>7348456</v>
          </cell>
          <cell r="E2079">
            <v>0</v>
          </cell>
          <cell r="F2079">
            <v>36999274</v>
          </cell>
          <cell r="H2079">
            <v>73300501</v>
          </cell>
          <cell r="I2079" t="str">
            <v>Contribuciones efectivas</v>
          </cell>
          <cell r="J2079">
            <v>450821375</v>
          </cell>
          <cell r="K2079">
            <v>64029846</v>
          </cell>
          <cell r="L2079">
            <v>1839446</v>
          </cell>
          <cell r="M2079">
            <v>513011775</v>
          </cell>
        </row>
        <row r="2080">
          <cell r="A2080">
            <v>7340020117</v>
          </cell>
          <cell r="B2080" t="str">
            <v>ACUEDUCTO Y ALCANTARILLADO</v>
          </cell>
          <cell r="C2080">
            <v>3428757</v>
          </cell>
          <cell r="D2080">
            <v>308602</v>
          </cell>
          <cell r="E2080">
            <v>0</v>
          </cell>
          <cell r="F2080">
            <v>3737359</v>
          </cell>
          <cell r="H2080">
            <v>7330050101</v>
          </cell>
          <cell r="I2080" t="str">
            <v>APORTES A CAJAS DE COMPENSACION FAM</v>
          </cell>
          <cell r="J2080">
            <v>64213510</v>
          </cell>
          <cell r="K2080">
            <v>13219562</v>
          </cell>
          <cell r="L2080">
            <v>0</v>
          </cell>
          <cell r="M2080">
            <v>77433072</v>
          </cell>
        </row>
        <row r="2081">
          <cell r="A2081">
            <v>7340020118</v>
          </cell>
          <cell r="B2081" t="str">
            <v>ENERGIA</v>
          </cell>
          <cell r="C2081">
            <v>26650604</v>
          </cell>
          <cell r="D2081">
            <v>2574744</v>
          </cell>
          <cell r="E2081">
            <v>0</v>
          </cell>
          <cell r="F2081">
            <v>29225348</v>
          </cell>
          <cell r="H2081">
            <v>7330050102</v>
          </cell>
          <cell r="I2081" t="str">
            <v>APORTES A SEGURIDAD SOCIAL EN SALUD</v>
          </cell>
          <cell r="J2081">
            <v>131761309</v>
          </cell>
          <cell r="K2081">
            <v>17576874</v>
          </cell>
          <cell r="L2081">
            <v>299</v>
          </cell>
          <cell r="M2081">
            <v>149337884</v>
          </cell>
        </row>
        <row r="2082">
          <cell r="A2082">
            <v>7340020120</v>
          </cell>
          <cell r="B2082" t="str">
            <v>TELEFONOS</v>
          </cell>
          <cell r="C2082">
            <v>5052717</v>
          </cell>
          <cell r="D2082">
            <v>419752</v>
          </cell>
          <cell r="E2082">
            <v>0</v>
          </cell>
          <cell r="F2082">
            <v>5472469</v>
          </cell>
          <cell r="H2082">
            <v>7330050103</v>
          </cell>
          <cell r="I2082" t="str">
            <v>APORTES A SEGURIDAD SOCIAL EN PENSI</v>
          </cell>
          <cell r="J2082">
            <v>194708138</v>
          </cell>
          <cell r="K2082">
            <v>26415160</v>
          </cell>
          <cell r="L2082">
            <v>1839147</v>
          </cell>
          <cell r="M2082">
            <v>219284151</v>
          </cell>
        </row>
        <row r="2083">
          <cell r="A2083">
            <v>7340020124</v>
          </cell>
          <cell r="B2083" t="str">
            <v>COMUNICACIONES Y TRANSPORTE</v>
          </cell>
          <cell r="C2083">
            <v>3280660</v>
          </cell>
          <cell r="D2083">
            <v>4368000</v>
          </cell>
          <cell r="E2083">
            <v>2184000</v>
          </cell>
          <cell r="F2083">
            <v>5464660</v>
          </cell>
          <cell r="H2083">
            <v>7330050106</v>
          </cell>
          <cell r="I2083" t="str">
            <v>APORTES A RIESGOS PROFESIONALES ATE</v>
          </cell>
          <cell r="J2083">
            <v>60138418</v>
          </cell>
          <cell r="K2083">
            <v>6818250</v>
          </cell>
          <cell r="L2083">
            <v>0</v>
          </cell>
          <cell r="M2083">
            <v>66956668</v>
          </cell>
        </row>
        <row r="2084">
          <cell r="A2084">
            <v>7340020127</v>
          </cell>
          <cell r="B2084" t="str">
            <v>SEGURO MULTIRIESGO</v>
          </cell>
          <cell r="C2084">
            <v>81060704</v>
          </cell>
          <cell r="D2084">
            <v>6288356</v>
          </cell>
          <cell r="E2084">
            <v>0</v>
          </cell>
          <cell r="F2084">
            <v>87349060</v>
          </cell>
          <cell r="H2084">
            <v>733006</v>
          </cell>
          <cell r="I2084" t="str">
            <v>Aportes sobre la nómina</v>
          </cell>
          <cell r="J2084">
            <v>80282101</v>
          </cell>
          <cell r="K2084">
            <v>16526107</v>
          </cell>
          <cell r="L2084">
            <v>0</v>
          </cell>
          <cell r="M2084">
            <v>96808208</v>
          </cell>
        </row>
        <row r="2085">
          <cell r="A2085">
            <v>7340020142</v>
          </cell>
          <cell r="B2085" t="str">
            <v>HONORARIOS PRESTACION DE SERVICIOS</v>
          </cell>
          <cell r="C2085">
            <v>437389931</v>
          </cell>
          <cell r="D2085">
            <v>73527744</v>
          </cell>
          <cell r="E2085">
            <v>38513400</v>
          </cell>
          <cell r="F2085">
            <v>472404275</v>
          </cell>
          <cell r="H2085">
            <v>73300601</v>
          </cell>
          <cell r="I2085" t="str">
            <v>Aportes sobre la nómina</v>
          </cell>
          <cell r="J2085">
            <v>80282101</v>
          </cell>
          <cell r="K2085">
            <v>16526107</v>
          </cell>
          <cell r="L2085">
            <v>0</v>
          </cell>
          <cell r="M2085">
            <v>96808208</v>
          </cell>
        </row>
        <row r="2086">
          <cell r="A2086">
            <v>7340020143</v>
          </cell>
          <cell r="B2086" t="str">
            <v>HONORARIOS PRESTACION DE SERVICIOS</v>
          </cell>
          <cell r="C2086">
            <v>107044599</v>
          </cell>
          <cell r="D2086">
            <v>6288507</v>
          </cell>
          <cell r="E2086">
            <v>0</v>
          </cell>
          <cell r="F2086">
            <v>113333106</v>
          </cell>
          <cell r="H2086">
            <v>7330060101</v>
          </cell>
          <cell r="I2086" t="str">
            <v>APORTES AL I.C.B.F.</v>
          </cell>
          <cell r="J2086">
            <v>48165335</v>
          </cell>
          <cell r="K2086">
            <v>9915278</v>
          </cell>
          <cell r="L2086">
            <v>0</v>
          </cell>
          <cell r="M2086">
            <v>58080613</v>
          </cell>
        </row>
        <row r="2087">
          <cell r="A2087">
            <v>734003</v>
          </cell>
          <cell r="B2087" t="str">
            <v>Sueldos y salarios</v>
          </cell>
          <cell r="C2087">
            <v>1028541049</v>
          </cell>
          <cell r="D2087">
            <v>101955653</v>
          </cell>
          <cell r="E2087">
            <v>877803</v>
          </cell>
          <cell r="F2087">
            <v>1129618899</v>
          </cell>
          <cell r="H2087">
            <v>7330060102</v>
          </cell>
          <cell r="I2087" t="str">
            <v>APORTES AL SENA</v>
          </cell>
          <cell r="J2087">
            <v>32116766</v>
          </cell>
          <cell r="K2087">
            <v>6610829</v>
          </cell>
          <cell r="L2087">
            <v>0</v>
          </cell>
          <cell r="M2087">
            <v>38727595</v>
          </cell>
        </row>
        <row r="2088">
          <cell r="A2088">
            <v>73400301</v>
          </cell>
          <cell r="B2088" t="str">
            <v>Sueldos y salarios</v>
          </cell>
          <cell r="C2088">
            <v>1028541049</v>
          </cell>
          <cell r="D2088">
            <v>101955653</v>
          </cell>
          <cell r="E2088">
            <v>877803</v>
          </cell>
          <cell r="F2088">
            <v>1129618899</v>
          </cell>
          <cell r="H2088">
            <v>733007</v>
          </cell>
          <cell r="I2088" t="str">
            <v>Depreciación y amortización</v>
          </cell>
          <cell r="J2088">
            <v>676104861</v>
          </cell>
          <cell r="K2088">
            <v>62681647</v>
          </cell>
          <cell r="L2088">
            <v>0</v>
          </cell>
          <cell r="M2088">
            <v>738786508</v>
          </cell>
        </row>
        <row r="2089">
          <cell r="A2089">
            <v>7340030101</v>
          </cell>
          <cell r="B2089" t="str">
            <v>SUELDOS DE PERSONAL</v>
          </cell>
          <cell r="C2089">
            <v>865416746</v>
          </cell>
          <cell r="D2089">
            <v>79962894</v>
          </cell>
          <cell r="E2089">
            <v>0</v>
          </cell>
          <cell r="F2089">
            <v>945379640</v>
          </cell>
          <cell r="H2089">
            <v>73300701</v>
          </cell>
          <cell r="I2089" t="str">
            <v>Depreciación y amortización</v>
          </cell>
          <cell r="J2089">
            <v>676104861</v>
          </cell>
          <cell r="K2089">
            <v>62681647</v>
          </cell>
          <cell r="L2089">
            <v>0</v>
          </cell>
          <cell r="M2089">
            <v>738786508</v>
          </cell>
        </row>
        <row r="2090">
          <cell r="A2090">
            <v>7340030102</v>
          </cell>
          <cell r="B2090" t="str">
            <v>HORAS EXTRAS Y FESTIVOS</v>
          </cell>
          <cell r="C2090">
            <v>161575193</v>
          </cell>
          <cell r="D2090">
            <v>20066798</v>
          </cell>
          <cell r="E2090">
            <v>0</v>
          </cell>
          <cell r="F2090">
            <v>181641991</v>
          </cell>
          <cell r="H2090">
            <v>7330070101</v>
          </cell>
          <cell r="I2090" t="str">
            <v>DEPRECIACION DE EDIFICIOS</v>
          </cell>
          <cell r="J2090">
            <v>15740798</v>
          </cell>
          <cell r="K2090">
            <v>2197565</v>
          </cell>
          <cell r="L2090">
            <v>0</v>
          </cell>
          <cell r="M2090">
            <v>17938363</v>
          </cell>
        </row>
        <row r="2091">
          <cell r="A2091">
            <v>7340030107</v>
          </cell>
          <cell r="B2091" t="str">
            <v>AUXILIO DE TRANSPORTE</v>
          </cell>
          <cell r="C2091">
            <v>1049110</v>
          </cell>
          <cell r="D2091">
            <v>106282</v>
          </cell>
          <cell r="E2091">
            <v>0</v>
          </cell>
          <cell r="F2091">
            <v>1155392</v>
          </cell>
          <cell r="H2091">
            <v>7330070102</v>
          </cell>
          <cell r="I2091" t="str">
            <v>DEPRECIACION DE MAQUINARIA Y EQUIPO</v>
          </cell>
          <cell r="J2091">
            <v>9688820</v>
          </cell>
          <cell r="K2091">
            <v>887990</v>
          </cell>
          <cell r="L2091">
            <v>0</v>
          </cell>
          <cell r="M2091">
            <v>10576810</v>
          </cell>
        </row>
        <row r="2092">
          <cell r="A2092">
            <v>7340030121</v>
          </cell>
          <cell r="B2092" t="str">
            <v>SUELDOS POR PERMISO SINDICAL</v>
          </cell>
          <cell r="C2092">
            <v>0</v>
          </cell>
          <cell r="D2092">
            <v>64073</v>
          </cell>
          <cell r="E2092">
            <v>0</v>
          </cell>
          <cell r="F2092">
            <v>64073</v>
          </cell>
          <cell r="H2092">
            <v>7330070103</v>
          </cell>
          <cell r="I2092" t="str">
            <v>DEPRECIACION DE EQUIPO MEDICO Y CIE</v>
          </cell>
          <cell r="J2092">
            <v>605319846</v>
          </cell>
          <cell r="K2092">
            <v>54248827</v>
          </cell>
          <cell r="L2092">
            <v>0</v>
          </cell>
          <cell r="M2092">
            <v>659568673</v>
          </cell>
        </row>
        <row r="2093">
          <cell r="A2093">
            <v>7340030125</v>
          </cell>
          <cell r="B2093" t="str">
            <v>BONIFICACION NAVIDAD</v>
          </cell>
          <cell r="C2093">
            <v>500000</v>
          </cell>
          <cell r="D2093">
            <v>1755606</v>
          </cell>
          <cell r="E2093">
            <v>877803</v>
          </cell>
          <cell r="F2093">
            <v>1377803</v>
          </cell>
          <cell r="H2093">
            <v>7330070104</v>
          </cell>
          <cell r="I2093" t="str">
            <v>DEPRECIACION DE MUEBLES, ENSERES, Y</v>
          </cell>
          <cell r="J2093">
            <v>19510186</v>
          </cell>
          <cell r="K2093">
            <v>1722020</v>
          </cell>
          <cell r="L2093">
            <v>0</v>
          </cell>
          <cell r="M2093">
            <v>21232206</v>
          </cell>
        </row>
        <row r="2094">
          <cell r="A2094">
            <v>734004</v>
          </cell>
          <cell r="B2094" t="str">
            <v>Contribuciones imputadas</v>
          </cell>
          <cell r="C2094">
            <v>3543652</v>
          </cell>
          <cell r="D2094">
            <v>0</v>
          </cell>
          <cell r="E2094">
            <v>0</v>
          </cell>
          <cell r="F2094">
            <v>3543652</v>
          </cell>
          <cell r="H2094">
            <v>7330070105</v>
          </cell>
          <cell r="I2094" t="str">
            <v>DEPRECIACION DE EQ. DE COMUNICACION</v>
          </cell>
          <cell r="J2094">
            <v>25638307</v>
          </cell>
          <cell r="K2094">
            <v>3602311</v>
          </cell>
          <cell r="L2094">
            <v>0</v>
          </cell>
          <cell r="M2094">
            <v>29240618</v>
          </cell>
        </row>
        <row r="2095">
          <cell r="A2095">
            <v>73400401</v>
          </cell>
          <cell r="B2095" t="str">
            <v>Contribuciones imputadas</v>
          </cell>
          <cell r="C2095">
            <v>3543652</v>
          </cell>
          <cell r="D2095">
            <v>0</v>
          </cell>
          <cell r="E2095">
            <v>0</v>
          </cell>
          <cell r="F2095">
            <v>3543652</v>
          </cell>
          <cell r="H2095">
            <v>7330070107</v>
          </cell>
          <cell r="I2095" t="str">
            <v>DEPRECIACION COMEDOR, COCINA, DESPE</v>
          </cell>
          <cell r="J2095">
            <v>206904</v>
          </cell>
          <cell r="K2095">
            <v>22934</v>
          </cell>
          <cell r="L2095">
            <v>0</v>
          </cell>
          <cell r="M2095">
            <v>229838</v>
          </cell>
        </row>
        <row r="2096">
          <cell r="A2096">
            <v>7340040103</v>
          </cell>
          <cell r="B2096" t="str">
            <v>AUXILIO Y SERVICIOS FUNERARIOS</v>
          </cell>
          <cell r="C2096">
            <v>1922182</v>
          </cell>
          <cell r="D2096">
            <v>0</v>
          </cell>
          <cell r="E2096">
            <v>0</v>
          </cell>
          <cell r="F2096">
            <v>1922182</v>
          </cell>
          <cell r="H2096">
            <v>733008</v>
          </cell>
          <cell r="I2096" t="str">
            <v>Impuestos</v>
          </cell>
          <cell r="J2096">
            <v>42310927</v>
          </cell>
          <cell r="K2096">
            <v>8984229</v>
          </cell>
          <cell r="L2096">
            <v>0</v>
          </cell>
          <cell r="M2096">
            <v>51295156</v>
          </cell>
        </row>
        <row r="2097">
          <cell r="A2097">
            <v>7340040106</v>
          </cell>
          <cell r="B2097" t="str">
            <v>AUXILIO POR HOSPITALIZACION</v>
          </cell>
          <cell r="C2097">
            <v>1621470</v>
          </cell>
          <cell r="D2097">
            <v>0</v>
          </cell>
          <cell r="E2097">
            <v>0</v>
          </cell>
          <cell r="F2097">
            <v>1621470</v>
          </cell>
          <cell r="H2097">
            <v>73300801</v>
          </cell>
          <cell r="I2097" t="str">
            <v>Impuestos</v>
          </cell>
          <cell r="J2097">
            <v>42310927</v>
          </cell>
          <cell r="K2097">
            <v>8984229</v>
          </cell>
          <cell r="L2097">
            <v>0</v>
          </cell>
          <cell r="M2097">
            <v>51295156</v>
          </cell>
        </row>
        <row r="2098">
          <cell r="A2098">
            <v>734005</v>
          </cell>
          <cell r="B2098" t="str">
            <v>Contribuciones efectivas 734006</v>
          </cell>
          <cell r="C2098">
            <v>298031391</v>
          </cell>
          <cell r="D2098">
            <v>30440769</v>
          </cell>
          <cell r="E2098">
            <v>506</v>
          </cell>
          <cell r="F2098">
            <v>328471654</v>
          </cell>
          <cell r="H2098">
            <v>7330080101</v>
          </cell>
          <cell r="I2098" t="str">
            <v>IMPUESTO PREDIAL UNIFICADO</v>
          </cell>
          <cell r="J2098">
            <v>1627210</v>
          </cell>
          <cell r="K2098">
            <v>4525956</v>
          </cell>
          <cell r="L2098">
            <v>0</v>
          </cell>
          <cell r="M2098">
            <v>6153166</v>
          </cell>
        </row>
        <row r="2099">
          <cell r="A2099">
            <v>73400501</v>
          </cell>
          <cell r="B2099" t="str">
            <v>Contribuciones efectivas 734006</v>
          </cell>
          <cell r="C2099">
            <v>298031391</v>
          </cell>
          <cell r="D2099">
            <v>30440769</v>
          </cell>
          <cell r="E2099">
            <v>506</v>
          </cell>
          <cell r="F2099">
            <v>328471654</v>
          </cell>
          <cell r="H2099">
            <v>7330080102</v>
          </cell>
          <cell r="I2099" t="str">
            <v>CONTRALORIA GENERAL MEDELLIN</v>
          </cell>
          <cell r="J2099">
            <v>2036114</v>
          </cell>
          <cell r="K2099">
            <v>0</v>
          </cell>
          <cell r="L2099">
            <v>0</v>
          </cell>
          <cell r="M2099">
            <v>2036114</v>
          </cell>
        </row>
        <row r="2100">
          <cell r="A2100">
            <v>7340050101</v>
          </cell>
          <cell r="B2100" t="str">
            <v>APORTES A CAJAS DE COMPENSACION FAM</v>
          </cell>
          <cell r="C2100">
            <v>47803099</v>
          </cell>
          <cell r="D2100">
            <v>4309351</v>
          </cell>
          <cell r="E2100">
            <v>0</v>
          </cell>
          <cell r="F2100">
            <v>52112450</v>
          </cell>
          <cell r="H2100">
            <v>7330080105</v>
          </cell>
          <cell r="I2100" t="str">
            <v>GRAVAMEN 4 X 1000</v>
          </cell>
          <cell r="J2100">
            <v>38647603</v>
          </cell>
          <cell r="K2100">
            <v>4458273</v>
          </cell>
          <cell r="L2100">
            <v>0</v>
          </cell>
          <cell r="M2100">
            <v>43105876</v>
          </cell>
        </row>
        <row r="2101">
          <cell r="A2101">
            <v>7340050102</v>
          </cell>
          <cell r="B2101" t="str">
            <v>APORTES A SEGURIDAD SOCIAL EN SALUD</v>
          </cell>
          <cell r="C2101">
            <v>93514612</v>
          </cell>
          <cell r="D2101">
            <v>9780185</v>
          </cell>
          <cell r="E2101">
            <v>253</v>
          </cell>
          <cell r="F2101">
            <v>103294544</v>
          </cell>
          <cell r="H2101">
            <v>733009</v>
          </cell>
          <cell r="I2101" t="str">
            <v>Prestaciones sociales</v>
          </cell>
          <cell r="J2101">
            <v>563931799</v>
          </cell>
          <cell r="K2101">
            <v>88467474</v>
          </cell>
          <cell r="L2101">
            <v>2190148</v>
          </cell>
          <cell r="M2101">
            <v>650209125</v>
          </cell>
        </row>
        <row r="2102">
          <cell r="A2102">
            <v>7340050103</v>
          </cell>
          <cell r="B2102" t="str">
            <v>APORTES A SEGURIDAD SOCIAL EN PENSI</v>
          </cell>
          <cell r="C2102">
            <v>131286438</v>
          </cell>
          <cell r="D2102">
            <v>13806584</v>
          </cell>
          <cell r="E2102">
            <v>253</v>
          </cell>
          <cell r="F2102">
            <v>145092769</v>
          </cell>
          <cell r="H2102">
            <v>73300901</v>
          </cell>
          <cell r="I2102" t="str">
            <v>Prestaciones sociales</v>
          </cell>
          <cell r="J2102">
            <v>563931799</v>
          </cell>
          <cell r="K2102">
            <v>88467474</v>
          </cell>
          <cell r="L2102">
            <v>2190148</v>
          </cell>
          <cell r="M2102">
            <v>650209125</v>
          </cell>
        </row>
        <row r="2103">
          <cell r="A2103">
            <v>7340050105</v>
          </cell>
          <cell r="B2103" t="str">
            <v>AUXILIOS SINDICALES</v>
          </cell>
          <cell r="C2103">
            <v>276793</v>
          </cell>
          <cell r="D2103">
            <v>39450</v>
          </cell>
          <cell r="E2103">
            <v>0</v>
          </cell>
          <cell r="F2103">
            <v>316243</v>
          </cell>
          <cell r="H2103">
            <v>7330090103</v>
          </cell>
          <cell r="I2103" t="str">
            <v>PRIMA DE VACACIONES</v>
          </cell>
          <cell r="J2103">
            <v>73427064</v>
          </cell>
          <cell r="K2103">
            <v>8636828</v>
          </cell>
          <cell r="L2103">
            <v>57780</v>
          </cell>
          <cell r="M2103">
            <v>82006112</v>
          </cell>
        </row>
        <row r="2104">
          <cell r="A2104">
            <v>7340050106</v>
          </cell>
          <cell r="B2104" t="str">
            <v>APORTES A RIESGOS PROFESIONALES ATE</v>
          </cell>
          <cell r="C2104">
            <v>25150449</v>
          </cell>
          <cell r="D2104">
            <v>2505199</v>
          </cell>
          <cell r="E2104">
            <v>0</v>
          </cell>
          <cell r="F2104">
            <v>27655648</v>
          </cell>
          <cell r="H2104">
            <v>7330090104</v>
          </cell>
          <cell r="I2104" t="str">
            <v>PRIMA DE NAVIDAD</v>
          </cell>
          <cell r="J2104">
            <v>165521675</v>
          </cell>
          <cell r="K2104">
            <v>16144025</v>
          </cell>
          <cell r="L2104">
            <v>0</v>
          </cell>
          <cell r="M2104">
            <v>181665700</v>
          </cell>
        </row>
        <row r="2105">
          <cell r="A2105">
            <v>734006</v>
          </cell>
          <cell r="B2105" t="str">
            <v>Aportes sobre la nómina</v>
          </cell>
          <cell r="C2105">
            <v>59766398</v>
          </cell>
          <cell r="D2105">
            <v>5387401</v>
          </cell>
          <cell r="E2105">
            <v>0</v>
          </cell>
          <cell r="F2105">
            <v>65153799</v>
          </cell>
          <cell r="H2105">
            <v>7330090105</v>
          </cell>
          <cell r="I2105" t="str">
            <v>VACACIONES</v>
          </cell>
          <cell r="J2105">
            <v>82996536</v>
          </cell>
          <cell r="K2105">
            <v>14589895</v>
          </cell>
          <cell r="L2105">
            <v>414829</v>
          </cell>
          <cell r="M2105">
            <v>97171602</v>
          </cell>
        </row>
        <row r="2106">
          <cell r="A2106">
            <v>73400601</v>
          </cell>
          <cell r="B2106" t="str">
            <v>Aportes sobre la nómina</v>
          </cell>
          <cell r="C2106">
            <v>59766398</v>
          </cell>
          <cell r="D2106">
            <v>5387401</v>
          </cell>
          <cell r="E2106">
            <v>0</v>
          </cell>
          <cell r="F2106">
            <v>65153799</v>
          </cell>
          <cell r="H2106">
            <v>7330090106</v>
          </cell>
          <cell r="I2106" t="str">
            <v>BONIFICACION POR RECREACION</v>
          </cell>
          <cell r="J2106">
            <v>10038163</v>
          </cell>
          <cell r="K2106">
            <v>1163208</v>
          </cell>
          <cell r="L2106">
            <v>25027</v>
          </cell>
          <cell r="M2106">
            <v>11176344</v>
          </cell>
        </row>
        <row r="2107">
          <cell r="A2107">
            <v>7340060101</v>
          </cell>
          <cell r="B2107" t="str">
            <v>APORTES AL I.C.B.F.</v>
          </cell>
          <cell r="C2107">
            <v>35856798</v>
          </cell>
          <cell r="D2107">
            <v>3232551</v>
          </cell>
          <cell r="E2107">
            <v>0</v>
          </cell>
          <cell r="F2107">
            <v>39089349</v>
          </cell>
          <cell r="H2107">
            <v>7330090108</v>
          </cell>
          <cell r="I2107" t="str">
            <v>CESANTIAS LEY 50</v>
          </cell>
          <cell r="J2107">
            <v>177018322</v>
          </cell>
          <cell r="K2107">
            <v>30741188</v>
          </cell>
          <cell r="L2107">
            <v>51082</v>
          </cell>
          <cell r="M2107">
            <v>207708428</v>
          </cell>
        </row>
        <row r="2108">
          <cell r="A2108">
            <v>7340060102</v>
          </cell>
          <cell r="B2108" t="str">
            <v>APORTES AL SENA</v>
          </cell>
          <cell r="C2108">
            <v>23909600</v>
          </cell>
          <cell r="D2108">
            <v>2154850</v>
          </cell>
          <cell r="E2108">
            <v>0</v>
          </cell>
          <cell r="F2108">
            <v>26064450</v>
          </cell>
          <cell r="H2108">
            <v>7330090109</v>
          </cell>
          <cell r="I2108" t="str">
            <v>CESANTIAS RETROACTIVIDAD</v>
          </cell>
          <cell r="J2108">
            <v>-14387627</v>
          </cell>
          <cell r="K2108">
            <v>2724769</v>
          </cell>
          <cell r="L2108">
            <v>0</v>
          </cell>
          <cell r="M2108">
            <v>-11662858</v>
          </cell>
        </row>
        <row r="2109">
          <cell r="A2109">
            <v>734007</v>
          </cell>
          <cell r="B2109" t="str">
            <v>Depreciación y amortización</v>
          </cell>
          <cell r="C2109">
            <v>56250366</v>
          </cell>
          <cell r="D2109">
            <v>14999383</v>
          </cell>
          <cell r="E2109">
            <v>0</v>
          </cell>
          <cell r="F2109">
            <v>71249749</v>
          </cell>
          <cell r="H2109">
            <v>7330090110</v>
          </cell>
          <cell r="I2109" t="str">
            <v>INTERESES SOBRE LAS CESANTIAS</v>
          </cell>
          <cell r="J2109">
            <v>13763397</v>
          </cell>
          <cell r="K2109">
            <v>4619262</v>
          </cell>
          <cell r="L2109">
            <v>3560</v>
          </cell>
          <cell r="M2109">
            <v>18379099</v>
          </cell>
        </row>
        <row r="2110">
          <cell r="A2110">
            <v>73400701</v>
          </cell>
          <cell r="B2110" t="str">
            <v>Depreciación y amortización</v>
          </cell>
          <cell r="C2110">
            <v>56250366</v>
          </cell>
          <cell r="D2110">
            <v>14999383</v>
          </cell>
          <cell r="E2110">
            <v>0</v>
          </cell>
          <cell r="F2110">
            <v>71249749</v>
          </cell>
          <cell r="H2110">
            <v>7330090117</v>
          </cell>
          <cell r="I2110" t="str">
            <v>PRIMA DE JUNIO</v>
          </cell>
          <cell r="J2110">
            <v>70490893</v>
          </cell>
          <cell r="K2110">
            <v>7228016</v>
          </cell>
          <cell r="L2110">
            <v>26230</v>
          </cell>
          <cell r="M2110">
            <v>77692679</v>
          </cell>
        </row>
        <row r="2111">
          <cell r="A2111">
            <v>7340070101</v>
          </cell>
          <cell r="B2111" t="str">
            <v>DEPRECIACION DE EDIFICIOS</v>
          </cell>
          <cell r="C2111">
            <v>9974453</v>
          </cell>
          <cell r="D2111">
            <v>1995184</v>
          </cell>
          <cell r="E2111">
            <v>0</v>
          </cell>
          <cell r="F2111">
            <v>11969637</v>
          </cell>
          <cell r="H2111">
            <v>7330090119</v>
          </cell>
          <cell r="I2111" t="str">
            <v>PRIMA DE ANTIGUEDAD</v>
          </cell>
          <cell r="J2111">
            <v>-32471448</v>
          </cell>
          <cell r="K2111">
            <v>129807</v>
          </cell>
          <cell r="L2111">
            <v>374479</v>
          </cell>
          <cell r="M2111">
            <v>-32716120</v>
          </cell>
        </row>
        <row r="2112">
          <cell r="A2112">
            <v>7340070102</v>
          </cell>
          <cell r="B2112" t="str">
            <v>DEPRECIACION DE MAQUINARIA Y EQUIPO</v>
          </cell>
          <cell r="C2112">
            <v>5283136</v>
          </cell>
          <cell r="D2112">
            <v>1829306</v>
          </cell>
          <cell r="E2112">
            <v>0</v>
          </cell>
          <cell r="F2112">
            <v>7112442</v>
          </cell>
          <cell r="H2112">
            <v>7330090123</v>
          </cell>
          <cell r="I2112" t="str">
            <v>BONIFICACIÓN POR SERVICIOS PRESTADO</v>
          </cell>
          <cell r="J2112">
            <v>23749419</v>
          </cell>
          <cell r="K2112">
            <v>2114649</v>
          </cell>
          <cell r="L2112">
            <v>1177109</v>
          </cell>
          <cell r="M2112">
            <v>24686959</v>
          </cell>
        </row>
        <row r="2113">
          <cell r="A2113">
            <v>7340070103</v>
          </cell>
          <cell r="B2113" t="str">
            <v>DEPRECIACION DE EQUIPO MEDICO Y CIE</v>
          </cell>
          <cell r="C2113">
            <v>23172400</v>
          </cell>
          <cell r="D2113">
            <v>7400928</v>
          </cell>
          <cell r="E2113">
            <v>0</v>
          </cell>
          <cell r="F2113">
            <v>30573328</v>
          </cell>
          <cell r="H2113">
            <v>7330090124</v>
          </cell>
          <cell r="I2113" t="str">
            <v>BONIFICACION POR PENSION</v>
          </cell>
          <cell r="J2113">
            <v>-6214595</v>
          </cell>
          <cell r="K2113">
            <v>375827</v>
          </cell>
          <cell r="L2113">
            <v>60052</v>
          </cell>
          <cell r="M2113">
            <v>-5898820</v>
          </cell>
        </row>
        <row r="2114">
          <cell r="A2114">
            <v>7340070104</v>
          </cell>
          <cell r="B2114" t="str">
            <v>DEPRECIACION DE MUEBLES, ENSERES, Y</v>
          </cell>
          <cell r="C2114">
            <v>2111917</v>
          </cell>
          <cell r="D2114">
            <v>526344</v>
          </cell>
          <cell r="E2114">
            <v>0</v>
          </cell>
          <cell r="F2114">
            <v>2638261</v>
          </cell>
          <cell r="H2114">
            <v>733010</v>
          </cell>
          <cell r="I2114" t="str">
            <v>Gastos de personal diversos</v>
          </cell>
          <cell r="J2114">
            <v>3468773</v>
          </cell>
          <cell r="K2114">
            <v>4603487</v>
          </cell>
          <cell r="L2114">
            <v>0</v>
          </cell>
          <cell r="M2114">
            <v>8072260</v>
          </cell>
        </row>
        <row r="2115">
          <cell r="A2115">
            <v>7340070105</v>
          </cell>
          <cell r="B2115" t="str">
            <v>DEPRECIACION DE EQ. DE COMUNICACION</v>
          </cell>
          <cell r="C2115">
            <v>15608410</v>
          </cell>
          <cell r="D2115">
            <v>3229892</v>
          </cell>
          <cell r="E2115">
            <v>0</v>
          </cell>
          <cell r="F2115">
            <v>18838302</v>
          </cell>
          <cell r="H2115">
            <v>73301001</v>
          </cell>
          <cell r="I2115" t="str">
            <v>Gastos de personal diversos</v>
          </cell>
          <cell r="J2115">
            <v>3468773</v>
          </cell>
          <cell r="K2115">
            <v>4603487</v>
          </cell>
          <cell r="L2115">
            <v>0</v>
          </cell>
          <cell r="M2115">
            <v>8072260</v>
          </cell>
        </row>
        <row r="2116">
          <cell r="A2116">
            <v>7340070107</v>
          </cell>
          <cell r="B2116" t="str">
            <v>DEPRECIACION COMEDOR, COCINA, DESPE</v>
          </cell>
          <cell r="C2116">
            <v>100050</v>
          </cell>
          <cell r="D2116">
            <v>17729</v>
          </cell>
          <cell r="E2116">
            <v>0</v>
          </cell>
          <cell r="F2116">
            <v>117779</v>
          </cell>
          <cell r="H2116">
            <v>7330100111</v>
          </cell>
          <cell r="I2116" t="str">
            <v>CAPACITACION</v>
          </cell>
          <cell r="J2116">
            <v>1503214</v>
          </cell>
          <cell r="K2116">
            <v>4473119</v>
          </cell>
          <cell r="L2116">
            <v>0</v>
          </cell>
          <cell r="M2116">
            <v>5976333</v>
          </cell>
        </row>
        <row r="2117">
          <cell r="A2117">
            <v>734008</v>
          </cell>
          <cell r="B2117" t="str">
            <v>Impuestos</v>
          </cell>
          <cell r="C2117">
            <v>16733209</v>
          </cell>
          <cell r="D2117">
            <v>1789126</v>
          </cell>
          <cell r="E2117">
            <v>0</v>
          </cell>
          <cell r="F2117">
            <v>18522335</v>
          </cell>
          <cell r="H2117">
            <v>7330100122</v>
          </cell>
          <cell r="I2117" t="str">
            <v>SUBSIDIO DE ALIMENTACIÓN</v>
          </cell>
          <cell r="J2117">
            <v>1965559</v>
          </cell>
          <cell r="K2117">
            <v>130368</v>
          </cell>
          <cell r="L2117">
            <v>0</v>
          </cell>
          <cell r="M2117">
            <v>2095927</v>
          </cell>
        </row>
        <row r="2118">
          <cell r="A2118">
            <v>73400801</v>
          </cell>
          <cell r="B2118" t="str">
            <v>Impuestos</v>
          </cell>
          <cell r="C2118">
            <v>16733209</v>
          </cell>
          <cell r="D2118">
            <v>1789126</v>
          </cell>
          <cell r="E2118">
            <v>0</v>
          </cell>
          <cell r="F2118">
            <v>18522335</v>
          </cell>
          <cell r="H2118">
            <v>733095</v>
          </cell>
          <cell r="I2118" t="str">
            <v>Traslado de costos (Cr)</v>
          </cell>
          <cell r="J2118">
            <v>-12115886398</v>
          </cell>
          <cell r="K2118">
            <v>0</v>
          </cell>
          <cell r="L2118">
            <v>1294275633</v>
          </cell>
          <cell r="M2118">
            <v>-13410162031</v>
          </cell>
        </row>
        <row r="2119">
          <cell r="A2119">
            <v>7340080101</v>
          </cell>
          <cell r="B2119" t="str">
            <v>IMPUESTO PREDIAL UNIFICADO</v>
          </cell>
          <cell r="C2119">
            <v>2416294</v>
          </cell>
          <cell r="D2119">
            <v>0</v>
          </cell>
          <cell r="E2119">
            <v>0</v>
          </cell>
          <cell r="F2119">
            <v>2416294</v>
          </cell>
          <cell r="H2119">
            <v>73309501</v>
          </cell>
          <cell r="I2119" t="str">
            <v>Traslado de costos (Cr)</v>
          </cell>
          <cell r="J2119">
            <v>-12115886398</v>
          </cell>
          <cell r="K2119">
            <v>0</v>
          </cell>
          <cell r="L2119">
            <v>1294275633</v>
          </cell>
          <cell r="M2119">
            <v>-13410162031</v>
          </cell>
        </row>
        <row r="2120">
          <cell r="A2120">
            <v>7340080102</v>
          </cell>
          <cell r="B2120" t="str">
            <v>CONTRALORIA GENERAL MEDELLIN</v>
          </cell>
          <cell r="C2120">
            <v>255147</v>
          </cell>
          <cell r="D2120">
            <v>16640</v>
          </cell>
          <cell r="E2120">
            <v>0</v>
          </cell>
          <cell r="F2120">
            <v>271787</v>
          </cell>
          <cell r="H2120">
            <v>7330950101</v>
          </cell>
          <cell r="I2120" t="str">
            <v>TRASLADO DE COSTOS (CR)</v>
          </cell>
          <cell r="J2120">
            <v>-12115886398</v>
          </cell>
          <cell r="K2120">
            <v>0</v>
          </cell>
          <cell r="L2120">
            <v>1294275633</v>
          </cell>
          <cell r="M2120">
            <v>-13410162031</v>
          </cell>
        </row>
        <row r="2121">
          <cell r="A2121">
            <v>7340080105</v>
          </cell>
          <cell r="B2121" t="str">
            <v>GRAVAMEN 4 X 1000</v>
          </cell>
          <cell r="C2121">
            <v>14061768</v>
          </cell>
          <cell r="D2121">
            <v>1772486</v>
          </cell>
          <cell r="E2121">
            <v>0</v>
          </cell>
          <cell r="F2121">
            <v>15834254</v>
          </cell>
          <cell r="H2121">
            <v>7331</v>
          </cell>
          <cell r="I2121" t="str">
            <v>QUIRÓFANOS Y SALAS DE PARTO- S.PAR</v>
          </cell>
          <cell r="J2121">
            <v>0</v>
          </cell>
          <cell r="K2121">
            <v>1164917962</v>
          </cell>
          <cell r="L2121">
            <v>1164917962</v>
          </cell>
          <cell r="M2121">
            <v>0</v>
          </cell>
        </row>
        <row r="2122">
          <cell r="A2122">
            <v>734009</v>
          </cell>
          <cell r="B2122" t="str">
            <v>Prestaciones sociales</v>
          </cell>
          <cell r="C2122">
            <v>327560069</v>
          </cell>
          <cell r="D2122">
            <v>54301267</v>
          </cell>
          <cell r="E2122">
            <v>891629</v>
          </cell>
          <cell r="F2122">
            <v>380969707</v>
          </cell>
          <cell r="H2122">
            <v>733101</v>
          </cell>
          <cell r="I2122" t="str">
            <v>Materiales</v>
          </cell>
          <cell r="J2122">
            <v>220493419</v>
          </cell>
          <cell r="K2122">
            <v>0</v>
          </cell>
          <cell r="L2122">
            <v>0</v>
          </cell>
          <cell r="M2122">
            <v>220493419</v>
          </cell>
        </row>
        <row r="2123">
          <cell r="A2123">
            <v>73400901</v>
          </cell>
          <cell r="B2123" t="str">
            <v>Prestaciones sociales</v>
          </cell>
          <cell r="C2123">
            <v>327560069</v>
          </cell>
          <cell r="D2123">
            <v>54301267</v>
          </cell>
          <cell r="E2123">
            <v>891629</v>
          </cell>
          <cell r="F2123">
            <v>380969707</v>
          </cell>
          <cell r="H2123">
            <v>73310101</v>
          </cell>
          <cell r="I2123" t="str">
            <v>Materiales</v>
          </cell>
          <cell r="J2123">
            <v>220493419</v>
          </cell>
          <cell r="K2123">
            <v>0</v>
          </cell>
          <cell r="L2123">
            <v>0</v>
          </cell>
          <cell r="M2123">
            <v>220493419</v>
          </cell>
        </row>
        <row r="2124">
          <cell r="A2124">
            <v>7340090103</v>
          </cell>
          <cell r="B2124" t="str">
            <v>PRIMA DE VACACIONES</v>
          </cell>
          <cell r="C2124">
            <v>43784890</v>
          </cell>
          <cell r="D2124">
            <v>3902577</v>
          </cell>
          <cell r="E2124">
            <v>0</v>
          </cell>
          <cell r="F2124">
            <v>47687467</v>
          </cell>
          <cell r="H2124">
            <v>7331010101</v>
          </cell>
          <cell r="I2124" t="str">
            <v>MATERIALES</v>
          </cell>
          <cell r="J2124">
            <v>153006833</v>
          </cell>
          <cell r="K2124">
            <v>0</v>
          </cell>
          <cell r="L2124">
            <v>0</v>
          </cell>
          <cell r="M2124">
            <v>153006833</v>
          </cell>
        </row>
        <row r="2125">
          <cell r="A2125">
            <v>7340090104</v>
          </cell>
          <cell r="B2125" t="str">
            <v>PRIMA DE NAVIDAD</v>
          </cell>
          <cell r="C2125">
            <v>84461105</v>
          </cell>
          <cell r="D2125">
            <v>9061496</v>
          </cell>
          <cell r="E2125">
            <v>0</v>
          </cell>
          <cell r="F2125">
            <v>93522601</v>
          </cell>
          <cell r="H2125">
            <v>7331010102</v>
          </cell>
          <cell r="I2125" t="str">
            <v>MEDICAMENTOS</v>
          </cell>
          <cell r="J2125">
            <v>67486586</v>
          </cell>
          <cell r="K2125">
            <v>0</v>
          </cell>
          <cell r="L2125">
            <v>0</v>
          </cell>
          <cell r="M2125">
            <v>67486586</v>
          </cell>
        </row>
        <row r="2126">
          <cell r="A2126">
            <v>7340090105</v>
          </cell>
          <cell r="B2126" t="str">
            <v>VACACIONES</v>
          </cell>
          <cell r="C2126">
            <v>65136514</v>
          </cell>
          <cell r="D2126">
            <v>6135188</v>
          </cell>
          <cell r="E2126">
            <v>0</v>
          </cell>
          <cell r="F2126">
            <v>71271702</v>
          </cell>
          <cell r="H2126">
            <v>733102</v>
          </cell>
          <cell r="I2126" t="str">
            <v>Generales</v>
          </cell>
          <cell r="J2126">
            <v>2005419730</v>
          </cell>
          <cell r="K2126">
            <v>432183711</v>
          </cell>
          <cell r="L2126">
            <v>36130201</v>
          </cell>
          <cell r="M2126">
            <v>2401473240</v>
          </cell>
        </row>
        <row r="2127">
          <cell r="A2127">
            <v>7340090106</v>
          </cell>
          <cell r="B2127" t="str">
            <v>BONIFICACION POR RECREACION</v>
          </cell>
          <cell r="C2127">
            <v>5348324</v>
          </cell>
          <cell r="D2127">
            <v>483707</v>
          </cell>
          <cell r="E2127">
            <v>0</v>
          </cell>
          <cell r="F2127">
            <v>5832031</v>
          </cell>
          <cell r="H2127">
            <v>73310201</v>
          </cell>
          <cell r="I2127" t="str">
            <v>Generales</v>
          </cell>
          <cell r="J2127">
            <v>2005419730</v>
          </cell>
          <cell r="K2127">
            <v>432183711</v>
          </cell>
          <cell r="L2127">
            <v>36130201</v>
          </cell>
          <cell r="M2127">
            <v>2401473240</v>
          </cell>
        </row>
        <row r="2128">
          <cell r="A2128">
            <v>7340090108</v>
          </cell>
          <cell r="B2128" t="str">
            <v>CESANTIAS LEY 50</v>
          </cell>
          <cell r="C2128">
            <v>86652134</v>
          </cell>
          <cell r="D2128">
            <v>16629952</v>
          </cell>
          <cell r="E2128">
            <v>0</v>
          </cell>
          <cell r="F2128">
            <v>103282086</v>
          </cell>
          <cell r="H2128">
            <v>7331020101</v>
          </cell>
          <cell r="I2128" t="str">
            <v>LOZA Y CRISTALERIA</v>
          </cell>
          <cell r="J2128">
            <v>1306697</v>
          </cell>
          <cell r="K2128">
            <v>0</v>
          </cell>
          <cell r="L2128">
            <v>0</v>
          </cell>
          <cell r="M2128">
            <v>1306697</v>
          </cell>
        </row>
        <row r="2129">
          <cell r="A2129">
            <v>7340090109</v>
          </cell>
          <cell r="B2129" t="str">
            <v>CESANTIAS RETROACTIVIDAD</v>
          </cell>
          <cell r="C2129">
            <v>-15341587</v>
          </cell>
          <cell r="D2129">
            <v>4832181</v>
          </cell>
          <cell r="E2129">
            <v>327157</v>
          </cell>
          <cell r="F2129">
            <v>-10836563</v>
          </cell>
          <cell r="H2129">
            <v>7331020102</v>
          </cell>
          <cell r="I2129" t="str">
            <v>HONORARIOS</v>
          </cell>
          <cell r="J2129">
            <v>10610870</v>
          </cell>
          <cell r="K2129">
            <v>48787647</v>
          </cell>
          <cell r="L2129">
            <v>0</v>
          </cell>
          <cell r="M2129">
            <v>59398517</v>
          </cell>
        </row>
        <row r="2130">
          <cell r="A2130">
            <v>7340090110</v>
          </cell>
          <cell r="B2130" t="str">
            <v>INTERESES SOBRE LAS CESANTIAS</v>
          </cell>
          <cell r="C2130">
            <v>9064950</v>
          </cell>
          <cell r="D2130">
            <v>2811547</v>
          </cell>
          <cell r="E2130">
            <v>0</v>
          </cell>
          <cell r="F2130">
            <v>11876497</v>
          </cell>
          <cell r="H2130">
            <v>7331020103</v>
          </cell>
          <cell r="I2130" t="str">
            <v>PRESTACION DE SERVICIOS</v>
          </cell>
          <cell r="J2130">
            <v>862488</v>
          </cell>
          <cell r="K2130">
            <v>2556270</v>
          </cell>
          <cell r="L2130">
            <v>359227</v>
          </cell>
          <cell r="M2130">
            <v>3059531</v>
          </cell>
        </row>
        <row r="2131">
          <cell r="A2131">
            <v>7340090117</v>
          </cell>
          <cell r="B2131" t="str">
            <v>PRIMA DE JUNIO</v>
          </cell>
          <cell r="C2131">
            <v>39885222</v>
          </cell>
          <cell r="D2131">
            <v>3884460</v>
          </cell>
          <cell r="E2131">
            <v>0</v>
          </cell>
          <cell r="F2131">
            <v>43769682</v>
          </cell>
          <cell r="H2131">
            <v>7331020104</v>
          </cell>
          <cell r="I2131" t="str">
            <v>NUCLEOS DE ADSCRIPCION</v>
          </cell>
          <cell r="J2131">
            <v>196681425</v>
          </cell>
          <cell r="K2131">
            <v>35903864</v>
          </cell>
          <cell r="L2131">
            <v>50166</v>
          </cell>
          <cell r="M2131">
            <v>232535123</v>
          </cell>
        </row>
        <row r="2132">
          <cell r="A2132">
            <v>7340090118</v>
          </cell>
          <cell r="B2132" t="str">
            <v>PRIMA DE VIDA CARA</v>
          </cell>
          <cell r="C2132">
            <v>1797601</v>
          </cell>
          <cell r="D2132">
            <v>164607</v>
          </cell>
          <cell r="E2132">
            <v>0</v>
          </cell>
          <cell r="F2132">
            <v>1962208</v>
          </cell>
          <cell r="H2132">
            <v>7331020106</v>
          </cell>
          <cell r="I2132" t="str">
            <v>SERVICIOS MEDICO Y DE LABORATORIO</v>
          </cell>
          <cell r="J2132">
            <v>359724</v>
          </cell>
          <cell r="K2132">
            <v>0</v>
          </cell>
          <cell r="L2132">
            <v>0</v>
          </cell>
          <cell r="M2132">
            <v>359724</v>
          </cell>
        </row>
        <row r="2133">
          <cell r="A2133">
            <v>7340090119</v>
          </cell>
          <cell r="B2133" t="str">
            <v>PRIMA DE ANTIGUEDAD</v>
          </cell>
          <cell r="C2133">
            <v>-608304</v>
          </cell>
          <cell r="D2133">
            <v>6173600</v>
          </cell>
          <cell r="E2133">
            <v>0</v>
          </cell>
          <cell r="F2133">
            <v>5565296</v>
          </cell>
          <cell r="H2133">
            <v>7331020107</v>
          </cell>
          <cell r="I2133" t="str">
            <v>SERVICIOS DE VIGILANCIA Y SEGURIDAD</v>
          </cell>
          <cell r="J2133">
            <v>26836129</v>
          </cell>
          <cell r="K2133">
            <v>5373907</v>
          </cell>
          <cell r="L2133">
            <v>0</v>
          </cell>
          <cell r="M2133">
            <v>32210036</v>
          </cell>
        </row>
        <row r="2134">
          <cell r="A2134">
            <v>7340090123</v>
          </cell>
          <cell r="B2134" t="str">
            <v>BONIFICACIÓN POR SERVICIOS PRESTADO</v>
          </cell>
          <cell r="C2134">
            <v>6244005</v>
          </cell>
          <cell r="D2134">
            <v>0</v>
          </cell>
          <cell r="E2134">
            <v>564472</v>
          </cell>
          <cell r="F2134">
            <v>5679533</v>
          </cell>
          <cell r="H2134">
            <v>7331020108</v>
          </cell>
          <cell r="I2134" t="str">
            <v>PAPELERIA Y UTILES</v>
          </cell>
          <cell r="J2134">
            <v>26336638</v>
          </cell>
          <cell r="K2134">
            <v>2710473</v>
          </cell>
          <cell r="L2134">
            <v>29537</v>
          </cell>
          <cell r="M2134">
            <v>29017574</v>
          </cell>
        </row>
        <row r="2135">
          <cell r="A2135">
            <v>7340090124</v>
          </cell>
          <cell r="B2135" t="str">
            <v>BONIFICACION POR PENSION</v>
          </cell>
          <cell r="C2135">
            <v>1135215</v>
          </cell>
          <cell r="D2135">
            <v>221952</v>
          </cell>
          <cell r="E2135">
            <v>0</v>
          </cell>
          <cell r="F2135">
            <v>1357167</v>
          </cell>
          <cell r="H2135">
            <v>7331020109</v>
          </cell>
          <cell r="I2135" t="str">
            <v>ROPERIA Y MENAJE</v>
          </cell>
          <cell r="J2135">
            <v>13470060</v>
          </cell>
          <cell r="K2135">
            <v>0</v>
          </cell>
          <cell r="L2135">
            <v>0</v>
          </cell>
          <cell r="M2135">
            <v>13470060</v>
          </cell>
        </row>
        <row r="2136">
          <cell r="A2136">
            <v>734010</v>
          </cell>
          <cell r="B2136" t="str">
            <v>Gastos de personal diversos</v>
          </cell>
          <cell r="C2136">
            <v>2786956</v>
          </cell>
          <cell r="D2136">
            <v>387774</v>
          </cell>
          <cell r="E2136">
            <v>0</v>
          </cell>
          <cell r="F2136">
            <v>3174730</v>
          </cell>
          <cell r="H2136">
            <v>7331020111</v>
          </cell>
          <cell r="I2136" t="str">
            <v>ELEMENTOS DE PROTECCION</v>
          </cell>
          <cell r="J2136">
            <v>87112</v>
          </cell>
          <cell r="K2136">
            <v>0</v>
          </cell>
          <cell r="L2136">
            <v>0</v>
          </cell>
          <cell r="M2136">
            <v>87112</v>
          </cell>
        </row>
        <row r="2137">
          <cell r="A2137">
            <v>73401001</v>
          </cell>
          <cell r="B2137" t="str">
            <v>Gastos de personal diversos</v>
          </cell>
          <cell r="C2137">
            <v>2786956</v>
          </cell>
          <cell r="D2137">
            <v>387774</v>
          </cell>
          <cell r="E2137">
            <v>0</v>
          </cell>
          <cell r="F2137">
            <v>3174730</v>
          </cell>
          <cell r="H2137">
            <v>7331020112</v>
          </cell>
          <cell r="I2137" t="str">
            <v>MANTENIMIENTO DE MAQUINARIA Y EQUIP</v>
          </cell>
          <cell r="J2137">
            <v>62075604</v>
          </cell>
          <cell r="K2137">
            <v>12223893</v>
          </cell>
          <cell r="L2137">
            <v>0</v>
          </cell>
          <cell r="M2137">
            <v>74299497</v>
          </cell>
        </row>
        <row r="2138">
          <cell r="A2138">
            <v>7340100122</v>
          </cell>
          <cell r="B2138" t="str">
            <v>SUBSIDIO DE ALIMENTACIÓN</v>
          </cell>
          <cell r="C2138">
            <v>2786956</v>
          </cell>
          <cell r="D2138">
            <v>387774</v>
          </cell>
          <cell r="E2138">
            <v>0</v>
          </cell>
          <cell r="F2138">
            <v>3174730</v>
          </cell>
          <cell r="H2138">
            <v>7331020113</v>
          </cell>
          <cell r="I2138" t="str">
            <v>MANTENIMIENTO DE EQUIPO DE OFICINA</v>
          </cell>
          <cell r="J2138">
            <v>0</v>
          </cell>
          <cell r="K2138">
            <v>20000000</v>
          </cell>
          <cell r="L2138">
            <v>20000000</v>
          </cell>
          <cell r="M2138">
            <v>0</v>
          </cell>
        </row>
        <row r="2139">
          <cell r="A2139">
            <v>734095</v>
          </cell>
          <cell r="B2139" t="str">
            <v>Traslado de costos (Cr)</v>
          </cell>
          <cell r="C2139">
            <v>-3272909168</v>
          </cell>
          <cell r="D2139">
            <v>0</v>
          </cell>
          <cell r="E2139">
            <v>608161486</v>
          </cell>
          <cell r="F2139">
            <v>-3881070654</v>
          </cell>
          <cell r="H2139">
            <v>7331020114</v>
          </cell>
          <cell r="I2139" t="str">
            <v>MANTENIMIENTO DE EDIFICIOS</v>
          </cell>
          <cell r="J2139">
            <v>792074</v>
          </cell>
          <cell r="K2139">
            <v>2241702</v>
          </cell>
          <cell r="L2139">
            <v>0</v>
          </cell>
          <cell r="M2139">
            <v>3033776</v>
          </cell>
        </row>
        <row r="2140">
          <cell r="A2140">
            <v>73409501</v>
          </cell>
          <cell r="B2140" t="str">
            <v>Traslado de costos (Cr)</v>
          </cell>
          <cell r="C2140">
            <v>-3272909168</v>
          </cell>
          <cell r="D2140">
            <v>0</v>
          </cell>
          <cell r="E2140">
            <v>608161486</v>
          </cell>
          <cell r="F2140">
            <v>-3881070654</v>
          </cell>
          <cell r="H2140">
            <v>7331020116</v>
          </cell>
          <cell r="I2140" t="str">
            <v>MANTENIMIENTO DE SOFTWARE</v>
          </cell>
          <cell r="J2140">
            <v>62058343</v>
          </cell>
          <cell r="K2140">
            <v>13335749</v>
          </cell>
          <cell r="L2140">
            <v>0</v>
          </cell>
          <cell r="M2140">
            <v>75394092</v>
          </cell>
        </row>
        <row r="2141">
          <cell r="A2141">
            <v>7340950101</v>
          </cell>
          <cell r="B2141" t="str">
            <v>TRASLADO DE COSTOS (CR)</v>
          </cell>
          <cell r="C2141">
            <v>-3272909168</v>
          </cell>
          <cell r="D2141">
            <v>0</v>
          </cell>
          <cell r="E2141">
            <v>608161486</v>
          </cell>
          <cell r="F2141">
            <v>-3881070654</v>
          </cell>
          <cell r="H2141">
            <v>7331020117</v>
          </cell>
          <cell r="I2141" t="str">
            <v>ACUEDUCTO Y ALCANTARILLADO</v>
          </cell>
          <cell r="J2141">
            <v>6895004</v>
          </cell>
          <cell r="K2141">
            <v>284444</v>
          </cell>
          <cell r="L2141">
            <v>0</v>
          </cell>
          <cell r="M2141">
            <v>7179448</v>
          </cell>
        </row>
        <row r="2142">
          <cell r="A2142">
            <v>7341</v>
          </cell>
          <cell r="B2142" t="str">
            <v>APOYO DIAGNÓSTICO - IMAGENOLOGÍA</v>
          </cell>
          <cell r="C2142">
            <v>0</v>
          </cell>
          <cell r="D2142">
            <v>1663099289</v>
          </cell>
          <cell r="E2142">
            <v>1663099289</v>
          </cell>
          <cell r="F2142">
            <v>0</v>
          </cell>
          <cell r="H2142">
            <v>7331020118</v>
          </cell>
          <cell r="I2142" t="str">
            <v>ENERGIA</v>
          </cell>
          <cell r="J2142">
            <v>29178655</v>
          </cell>
          <cell r="K2142">
            <v>2710322</v>
          </cell>
          <cell r="L2142">
            <v>0</v>
          </cell>
          <cell r="M2142">
            <v>31888977</v>
          </cell>
        </row>
        <row r="2143">
          <cell r="A2143">
            <v>734102</v>
          </cell>
          <cell r="B2143" t="str">
            <v>Generales</v>
          </cell>
          <cell r="C2143">
            <v>6470478372</v>
          </cell>
          <cell r="D2143">
            <v>1109120907</v>
          </cell>
          <cell r="E2143">
            <v>166304025</v>
          </cell>
          <cell r="F2143">
            <v>7413295254</v>
          </cell>
          <cell r="H2143">
            <v>7331020120</v>
          </cell>
          <cell r="I2143" t="str">
            <v>TELEFONOS</v>
          </cell>
          <cell r="J2143">
            <v>5086301</v>
          </cell>
          <cell r="K2143">
            <v>291655</v>
          </cell>
          <cell r="L2143">
            <v>0</v>
          </cell>
          <cell r="M2143">
            <v>5377956</v>
          </cell>
        </row>
        <row r="2144">
          <cell r="A2144">
            <v>73410201</v>
          </cell>
          <cell r="B2144" t="str">
            <v>Generales</v>
          </cell>
          <cell r="C2144">
            <v>6470478372</v>
          </cell>
          <cell r="D2144">
            <v>1109120907</v>
          </cell>
          <cell r="E2144">
            <v>166304025</v>
          </cell>
          <cell r="F2144">
            <v>7413295254</v>
          </cell>
          <cell r="H2144">
            <v>7331020121</v>
          </cell>
          <cell r="I2144" t="str">
            <v>ARRENDAMIENTOS</v>
          </cell>
          <cell r="J2144">
            <v>4544077</v>
          </cell>
          <cell r="K2144">
            <v>0</v>
          </cell>
          <cell r="L2144">
            <v>0</v>
          </cell>
          <cell r="M2144">
            <v>4544077</v>
          </cell>
        </row>
        <row r="2145">
          <cell r="A2145">
            <v>7341020102</v>
          </cell>
          <cell r="B2145" t="str">
            <v>HONORARIOS</v>
          </cell>
          <cell r="C2145">
            <v>219954334</v>
          </cell>
          <cell r="D2145">
            <v>10263471</v>
          </cell>
          <cell r="E2145">
            <v>2380000</v>
          </cell>
          <cell r="F2145">
            <v>227837805</v>
          </cell>
          <cell r="H2145">
            <v>7331020122</v>
          </cell>
          <cell r="I2145" t="str">
            <v>VIATICOS Y GASTOS DE VIAJE</v>
          </cell>
          <cell r="J2145">
            <v>471408</v>
          </cell>
          <cell r="K2145">
            <v>0</v>
          </cell>
          <cell r="L2145">
            <v>0</v>
          </cell>
          <cell r="M2145">
            <v>471408</v>
          </cell>
        </row>
        <row r="2146">
          <cell r="A2146">
            <v>7341020103</v>
          </cell>
          <cell r="B2146" t="str">
            <v>PRESTACION DE SERVICIOS</v>
          </cell>
          <cell r="C2146">
            <v>16286491</v>
          </cell>
          <cell r="D2146">
            <v>3208658</v>
          </cell>
          <cell r="E2146">
            <v>0</v>
          </cell>
          <cell r="F2146">
            <v>19495149</v>
          </cell>
          <cell r="H2146">
            <v>7331020127</v>
          </cell>
          <cell r="I2146" t="str">
            <v>SEGURO MULTIRIESGO</v>
          </cell>
          <cell r="J2146">
            <v>29730999</v>
          </cell>
          <cell r="K2146">
            <v>4156191</v>
          </cell>
          <cell r="L2146">
            <v>0</v>
          </cell>
          <cell r="M2146">
            <v>33887190</v>
          </cell>
        </row>
        <row r="2147">
          <cell r="A2147">
            <v>7341020104</v>
          </cell>
          <cell r="B2147" t="str">
            <v>NUCLEOS DE ADSCRIPCION</v>
          </cell>
          <cell r="C2147">
            <v>112887790</v>
          </cell>
          <cell r="D2147">
            <v>42543093</v>
          </cell>
          <cell r="E2147">
            <v>0</v>
          </cell>
          <cell r="F2147">
            <v>155430883</v>
          </cell>
          <cell r="H2147">
            <v>7331020128</v>
          </cell>
          <cell r="I2147" t="str">
            <v>RESTAURANTE Y CAFETERIA</v>
          </cell>
          <cell r="J2147">
            <v>1636436</v>
          </cell>
          <cell r="K2147">
            <v>0</v>
          </cell>
          <cell r="L2147">
            <v>0</v>
          </cell>
          <cell r="M2147">
            <v>1636436</v>
          </cell>
        </row>
        <row r="2148">
          <cell r="A2148">
            <v>7341020107</v>
          </cell>
          <cell r="B2148" t="str">
            <v>SERVICIOS DE VIGILANCIA Y SEGURIDAD</v>
          </cell>
          <cell r="C2148">
            <v>34866246</v>
          </cell>
          <cell r="D2148">
            <v>14945865</v>
          </cell>
          <cell r="E2148">
            <v>0</v>
          </cell>
          <cell r="F2148">
            <v>49812111</v>
          </cell>
          <cell r="H2148">
            <v>7331020129</v>
          </cell>
          <cell r="I2148" t="str">
            <v>MATERIAL DE ASEO</v>
          </cell>
          <cell r="J2148">
            <v>14564375</v>
          </cell>
          <cell r="K2148">
            <v>0</v>
          </cell>
          <cell r="L2148">
            <v>0</v>
          </cell>
          <cell r="M2148">
            <v>14564375</v>
          </cell>
        </row>
        <row r="2149">
          <cell r="A2149">
            <v>7341020108</v>
          </cell>
          <cell r="B2149" t="str">
            <v>PAPELERIA Y UTILES</v>
          </cell>
          <cell r="C2149">
            <v>11520903</v>
          </cell>
          <cell r="D2149">
            <v>2000236</v>
          </cell>
          <cell r="E2149">
            <v>0</v>
          </cell>
          <cell r="F2149">
            <v>13521139</v>
          </cell>
          <cell r="H2149">
            <v>7331020137</v>
          </cell>
          <cell r="I2149" t="str">
            <v>OTROS GASTOS GENERALES</v>
          </cell>
          <cell r="J2149">
            <v>2029645</v>
          </cell>
          <cell r="K2149">
            <v>752565</v>
          </cell>
          <cell r="L2149">
            <v>387685</v>
          </cell>
          <cell r="M2149">
            <v>2394525</v>
          </cell>
        </row>
        <row r="2150">
          <cell r="A2150">
            <v>7341020112</v>
          </cell>
          <cell r="B2150" t="str">
            <v>MANTENIMIENTO DE MAQUINARIA Y EQUIP</v>
          </cell>
          <cell r="C2150">
            <v>1358855348</v>
          </cell>
          <cell r="D2150">
            <v>575416326</v>
          </cell>
          <cell r="E2150">
            <v>151774539</v>
          </cell>
          <cell r="F2150">
            <v>1782497135</v>
          </cell>
          <cell r="H2150">
            <v>7331020142</v>
          </cell>
          <cell r="I2150" t="str">
            <v>HONORARIOS PRESTACION DE SERVICIOS</v>
          </cell>
          <cell r="J2150">
            <v>1039299466</v>
          </cell>
          <cell r="K2150">
            <v>198509281</v>
          </cell>
          <cell r="L2150">
            <v>15303586</v>
          </cell>
          <cell r="M2150">
            <v>1222505161</v>
          </cell>
        </row>
        <row r="2151">
          <cell r="A2151">
            <v>7341020114</v>
          </cell>
          <cell r="B2151" t="str">
            <v>MANTENIMIENTO DE EDIFICIOS</v>
          </cell>
          <cell r="C2151">
            <v>276294</v>
          </cell>
          <cell r="D2151">
            <v>0</v>
          </cell>
          <cell r="E2151">
            <v>0</v>
          </cell>
          <cell r="F2151">
            <v>276294</v>
          </cell>
          <cell r="H2151">
            <v>7331020143</v>
          </cell>
          <cell r="I2151" t="str">
            <v>HONORARIOS PRESTACION DE SERVICIOS</v>
          </cell>
          <cell r="J2151">
            <v>470506200</v>
          </cell>
          <cell r="K2151">
            <v>82345748</v>
          </cell>
          <cell r="L2151">
            <v>0</v>
          </cell>
          <cell r="M2151">
            <v>552851948</v>
          </cell>
        </row>
        <row r="2152">
          <cell r="A2152">
            <v>7341020116</v>
          </cell>
          <cell r="B2152" t="str">
            <v>MANTENIMIENTO DE SOFTWARE</v>
          </cell>
          <cell r="C2152">
            <v>120979281</v>
          </cell>
          <cell r="D2152">
            <v>31005501</v>
          </cell>
          <cell r="E2152">
            <v>0</v>
          </cell>
          <cell r="F2152">
            <v>151984782</v>
          </cell>
          <cell r="H2152">
            <v>733103</v>
          </cell>
          <cell r="I2152" t="str">
            <v>Sueldos y salarios</v>
          </cell>
          <cell r="J2152">
            <v>3439788034</v>
          </cell>
          <cell r="K2152">
            <v>288628740</v>
          </cell>
          <cell r="L2152">
            <v>0</v>
          </cell>
          <cell r="M2152">
            <v>3728416774</v>
          </cell>
        </row>
        <row r="2153">
          <cell r="A2153">
            <v>7341020117</v>
          </cell>
          <cell r="B2153" t="str">
            <v>ACUEDUCTO Y ALCANTARILLADO</v>
          </cell>
          <cell r="C2153">
            <v>9368927</v>
          </cell>
          <cell r="D2153">
            <v>873276</v>
          </cell>
          <cell r="E2153">
            <v>0</v>
          </cell>
          <cell r="F2153">
            <v>10242203</v>
          </cell>
          <cell r="H2153">
            <v>73310301</v>
          </cell>
          <cell r="I2153" t="str">
            <v>Sueldos y salarios</v>
          </cell>
          <cell r="J2153">
            <v>3439788034</v>
          </cell>
          <cell r="K2153">
            <v>288628740</v>
          </cell>
          <cell r="L2153">
            <v>0</v>
          </cell>
          <cell r="M2153">
            <v>3728416774</v>
          </cell>
        </row>
        <row r="2154">
          <cell r="A2154">
            <v>7341020118</v>
          </cell>
          <cell r="B2154" t="str">
            <v>ENERGIA</v>
          </cell>
          <cell r="C2154">
            <v>163680874</v>
          </cell>
          <cell r="D2154">
            <v>15813387</v>
          </cell>
          <cell r="E2154">
            <v>0</v>
          </cell>
          <cell r="F2154">
            <v>179494261</v>
          </cell>
          <cell r="H2154">
            <v>7331030101</v>
          </cell>
          <cell r="I2154" t="str">
            <v>SUELDOS DE PERSONAL</v>
          </cell>
          <cell r="J2154">
            <v>2856182091</v>
          </cell>
          <cell r="K2154">
            <v>222512773</v>
          </cell>
          <cell r="L2154">
            <v>0</v>
          </cell>
          <cell r="M2154">
            <v>3078694864</v>
          </cell>
        </row>
        <row r="2155">
          <cell r="A2155">
            <v>7341020120</v>
          </cell>
          <cell r="B2155" t="str">
            <v>TELEFONOS</v>
          </cell>
          <cell r="C2155">
            <v>5953022</v>
          </cell>
          <cell r="D2155">
            <v>494545</v>
          </cell>
          <cell r="E2155">
            <v>0</v>
          </cell>
          <cell r="F2155">
            <v>6447567</v>
          </cell>
          <cell r="H2155">
            <v>7331030102</v>
          </cell>
          <cell r="I2155" t="str">
            <v>HORAS EXTRAS Y FESTIVOS</v>
          </cell>
          <cell r="J2155">
            <v>582066995</v>
          </cell>
          <cell r="K2155">
            <v>65670830</v>
          </cell>
          <cell r="L2155">
            <v>0</v>
          </cell>
          <cell r="M2155">
            <v>647737825</v>
          </cell>
        </row>
        <row r="2156">
          <cell r="A2156">
            <v>7341020121</v>
          </cell>
          <cell r="B2156" t="str">
            <v>ARRENDAMIENTOS</v>
          </cell>
          <cell r="C2156">
            <v>38080000</v>
          </cell>
          <cell r="D2156">
            <v>0</v>
          </cell>
          <cell r="E2156">
            <v>0</v>
          </cell>
          <cell r="F2156">
            <v>38080000</v>
          </cell>
          <cell r="H2156">
            <v>7331030107</v>
          </cell>
          <cell r="I2156" t="str">
            <v>AUXILIO DE TRANSPORTE</v>
          </cell>
          <cell r="J2156">
            <v>999428</v>
          </cell>
          <cell r="K2156">
            <v>100266</v>
          </cell>
          <cell r="L2156">
            <v>0</v>
          </cell>
          <cell r="M2156">
            <v>1099694</v>
          </cell>
        </row>
        <row r="2157">
          <cell r="A2157">
            <v>7341020122</v>
          </cell>
          <cell r="B2157" t="str">
            <v>VIATICOS Y GASTOS DE VIAJE</v>
          </cell>
          <cell r="C2157">
            <v>400516</v>
          </cell>
          <cell r="D2157">
            <v>0</v>
          </cell>
          <cell r="E2157">
            <v>0</v>
          </cell>
          <cell r="F2157">
            <v>400516</v>
          </cell>
          <cell r="H2157">
            <v>7331030121</v>
          </cell>
          <cell r="I2157" t="str">
            <v>SUELDOS POR PERMISO SINDICAL</v>
          </cell>
          <cell r="J2157">
            <v>539520</v>
          </cell>
          <cell r="K2157">
            <v>344871</v>
          </cell>
          <cell r="L2157">
            <v>0</v>
          </cell>
          <cell r="M2157">
            <v>884391</v>
          </cell>
        </row>
        <row r="2158">
          <cell r="A2158">
            <v>7341020124</v>
          </cell>
          <cell r="B2158" t="str">
            <v>COMUNICACIONES Y TRANSPORTE</v>
          </cell>
          <cell r="C2158">
            <v>635960</v>
          </cell>
          <cell r="D2158">
            <v>1702000</v>
          </cell>
          <cell r="E2158">
            <v>253000</v>
          </cell>
          <cell r="F2158">
            <v>2084960</v>
          </cell>
          <cell r="H2158">
            <v>733105</v>
          </cell>
          <cell r="I2158" t="str">
            <v>Contribuciones efectivas 733106</v>
          </cell>
          <cell r="J2158">
            <v>785609004</v>
          </cell>
          <cell r="K2158">
            <v>95576700</v>
          </cell>
          <cell r="L2158">
            <v>3260069</v>
          </cell>
          <cell r="M2158">
            <v>877925635</v>
          </cell>
        </row>
        <row r="2159">
          <cell r="A2159">
            <v>7341020127</v>
          </cell>
          <cell r="B2159" t="str">
            <v>SEGURO MULTIRIESGO</v>
          </cell>
          <cell r="C2159">
            <v>54000408</v>
          </cell>
          <cell r="D2159">
            <v>3640627</v>
          </cell>
          <cell r="E2159">
            <v>0</v>
          </cell>
          <cell r="F2159">
            <v>57641035</v>
          </cell>
          <cell r="H2159">
            <v>73310501</v>
          </cell>
          <cell r="I2159" t="str">
            <v>Contribuciones efectivas 733106</v>
          </cell>
          <cell r="J2159">
            <v>785609004</v>
          </cell>
          <cell r="K2159">
            <v>95576700</v>
          </cell>
          <cell r="L2159">
            <v>3260069</v>
          </cell>
          <cell r="M2159">
            <v>877925635</v>
          </cell>
        </row>
        <row r="2160">
          <cell r="A2160">
            <v>7341020143</v>
          </cell>
          <cell r="B2160" t="str">
            <v>HONORARIOS PRESTACION DE SERVICIOS</v>
          </cell>
          <cell r="C2160">
            <v>4257721189</v>
          </cell>
          <cell r="D2160">
            <v>392444533</v>
          </cell>
          <cell r="E2160">
            <v>11896486</v>
          </cell>
          <cell r="F2160">
            <v>4638269236</v>
          </cell>
          <cell r="H2160">
            <v>7331050101</v>
          </cell>
          <cell r="I2160" t="str">
            <v>APORTES A CAJAS DE COMPENSACION FAM</v>
          </cell>
          <cell r="J2160">
            <v>120139876</v>
          </cell>
          <cell r="K2160">
            <v>21138110</v>
          </cell>
          <cell r="L2160">
            <v>8535</v>
          </cell>
          <cell r="M2160">
            <v>141269451</v>
          </cell>
        </row>
        <row r="2161">
          <cell r="A2161">
            <v>7341020144</v>
          </cell>
          <cell r="B2161" t="str">
            <v>HONORARIOS PRESTACION DE SERVICIOS</v>
          </cell>
          <cell r="C2161">
            <v>63125919</v>
          </cell>
          <cell r="D2161">
            <v>14639733</v>
          </cell>
          <cell r="E2161">
            <v>0</v>
          </cell>
          <cell r="F2161">
            <v>77765652</v>
          </cell>
          <cell r="H2161">
            <v>7331050102</v>
          </cell>
          <cell r="I2161" t="str">
            <v>APORTES A SEGURIDAD SOCIAL EN SALUD</v>
          </cell>
          <cell r="J2161">
            <v>248991801</v>
          </cell>
          <cell r="K2161">
            <v>27995343</v>
          </cell>
          <cell r="L2161">
            <v>298</v>
          </cell>
          <cell r="M2161">
            <v>276986846</v>
          </cell>
        </row>
        <row r="2162">
          <cell r="A2162">
            <v>7341020145</v>
          </cell>
          <cell r="B2162" t="str">
            <v>AUXILIOS SINDICALES</v>
          </cell>
          <cell r="C2162">
            <v>1884870</v>
          </cell>
          <cell r="D2162">
            <v>129656</v>
          </cell>
          <cell r="E2162">
            <v>0</v>
          </cell>
          <cell r="F2162">
            <v>2014526</v>
          </cell>
          <cell r="H2162">
            <v>7331050103</v>
          </cell>
          <cell r="I2162" t="str">
            <v>APORTES A SEGURIDAD SOCIAL EN PENSI</v>
          </cell>
          <cell r="J2162">
            <v>351405187</v>
          </cell>
          <cell r="K2162">
            <v>39521282</v>
          </cell>
          <cell r="L2162">
            <v>3251236</v>
          </cell>
          <cell r="M2162">
            <v>387675233</v>
          </cell>
        </row>
        <row r="2163">
          <cell r="A2163">
            <v>734103</v>
          </cell>
          <cell r="B2163" t="str">
            <v>Sueldos y salarios</v>
          </cell>
          <cell r="C2163">
            <v>1502122974</v>
          </cell>
          <cell r="D2163">
            <v>156907513</v>
          </cell>
          <cell r="E2163">
            <v>1843428</v>
          </cell>
          <cell r="F2163">
            <v>1657187059</v>
          </cell>
          <cell r="H2163">
            <v>7331050106</v>
          </cell>
          <cell r="I2163" t="str">
            <v>APORTES A RIESGOS PROFESIONALES ATE</v>
          </cell>
          <cell r="J2163">
            <v>65072140</v>
          </cell>
          <cell r="K2163">
            <v>6921965</v>
          </cell>
          <cell r="L2163">
            <v>0</v>
          </cell>
          <cell r="M2163">
            <v>71994105</v>
          </cell>
        </row>
        <row r="2164">
          <cell r="A2164">
            <v>73410301</v>
          </cell>
          <cell r="B2164" t="str">
            <v>Sueldos y salarios</v>
          </cell>
          <cell r="C2164">
            <v>1502122974</v>
          </cell>
          <cell r="D2164">
            <v>156907513</v>
          </cell>
          <cell r="E2164">
            <v>1843428</v>
          </cell>
          <cell r="F2164">
            <v>1657187059</v>
          </cell>
          <cell r="H2164">
            <v>733106</v>
          </cell>
          <cell r="I2164" t="str">
            <v>Aportes sobre la nómina</v>
          </cell>
          <cell r="J2164">
            <v>150198549</v>
          </cell>
          <cell r="K2164">
            <v>26424911</v>
          </cell>
          <cell r="L2164">
            <v>10560</v>
          </cell>
          <cell r="M2164">
            <v>176612900</v>
          </cell>
        </row>
        <row r="2165">
          <cell r="A2165">
            <v>7341030101</v>
          </cell>
          <cell r="B2165" t="str">
            <v>SUELDOS DE PERSONAL</v>
          </cell>
          <cell r="C2165">
            <v>1291946239</v>
          </cell>
          <cell r="D2165">
            <v>125638053</v>
          </cell>
          <cell r="E2165">
            <v>87822</v>
          </cell>
          <cell r="F2165">
            <v>1417496470</v>
          </cell>
          <cell r="H2165">
            <v>73310601</v>
          </cell>
          <cell r="I2165" t="str">
            <v>Aportes sobre la nómina</v>
          </cell>
          <cell r="J2165">
            <v>150198549</v>
          </cell>
          <cell r="K2165">
            <v>26424911</v>
          </cell>
          <cell r="L2165">
            <v>10560</v>
          </cell>
          <cell r="M2165">
            <v>176612900</v>
          </cell>
        </row>
        <row r="2166">
          <cell r="A2166">
            <v>7341030102</v>
          </cell>
          <cell r="B2166" t="str">
            <v>HORAS EXTRAS Y FESTIVOS</v>
          </cell>
          <cell r="C2166">
            <v>181299106</v>
          </cell>
          <cell r="D2166">
            <v>22762340</v>
          </cell>
          <cell r="E2166">
            <v>0</v>
          </cell>
          <cell r="F2166">
            <v>204061446</v>
          </cell>
          <cell r="H2166">
            <v>7331060101</v>
          </cell>
          <cell r="I2166" t="str">
            <v>APORTES AL I.C.B.F.</v>
          </cell>
          <cell r="J2166">
            <v>90112673</v>
          </cell>
          <cell r="K2166">
            <v>15854313</v>
          </cell>
          <cell r="L2166">
            <v>6336</v>
          </cell>
          <cell r="M2166">
            <v>105960650</v>
          </cell>
        </row>
        <row r="2167">
          <cell r="A2167">
            <v>7341030107</v>
          </cell>
          <cell r="B2167" t="str">
            <v>AUXILIO DE TRANSPORTE</v>
          </cell>
          <cell r="C2167">
            <v>3379769</v>
          </cell>
          <cell r="D2167">
            <v>290041</v>
          </cell>
          <cell r="E2167">
            <v>0</v>
          </cell>
          <cell r="F2167">
            <v>3669810</v>
          </cell>
          <cell r="H2167">
            <v>7331060102</v>
          </cell>
          <cell r="I2167" t="str">
            <v>APORTES AL SENA</v>
          </cell>
          <cell r="J2167">
            <v>60085876</v>
          </cell>
          <cell r="K2167">
            <v>10570598</v>
          </cell>
          <cell r="L2167">
            <v>4224</v>
          </cell>
          <cell r="M2167">
            <v>70652250</v>
          </cell>
        </row>
        <row r="2168">
          <cell r="A2168">
            <v>7341030121</v>
          </cell>
          <cell r="B2168" t="str">
            <v>SUELDOS POR PERMISO SINDICAL</v>
          </cell>
          <cell r="C2168">
            <v>23997860</v>
          </cell>
          <cell r="D2168">
            <v>4705867</v>
          </cell>
          <cell r="E2168">
            <v>0</v>
          </cell>
          <cell r="F2168">
            <v>28703727</v>
          </cell>
          <cell r="H2168">
            <v>733107</v>
          </cell>
          <cell r="I2168" t="str">
            <v>Depreciación y amortización</v>
          </cell>
          <cell r="J2168">
            <v>373278942</v>
          </cell>
          <cell r="K2168">
            <v>34413077</v>
          </cell>
          <cell r="L2168">
            <v>0</v>
          </cell>
          <cell r="M2168">
            <v>407692019</v>
          </cell>
        </row>
        <row r="2169">
          <cell r="A2169">
            <v>7341030125</v>
          </cell>
          <cell r="B2169" t="str">
            <v>BONIFICACION NAVIDAD</v>
          </cell>
          <cell r="C2169">
            <v>1500000</v>
          </cell>
          <cell r="D2169">
            <v>3511212</v>
          </cell>
          <cell r="E2169">
            <v>1755606</v>
          </cell>
          <cell r="F2169">
            <v>3255606</v>
          </cell>
          <cell r="H2169">
            <v>73310701</v>
          </cell>
          <cell r="I2169" t="str">
            <v>Depreciación y amortización</v>
          </cell>
          <cell r="J2169">
            <v>373278942</v>
          </cell>
          <cell r="K2169">
            <v>34413077</v>
          </cell>
          <cell r="L2169">
            <v>0</v>
          </cell>
          <cell r="M2169">
            <v>407692019</v>
          </cell>
        </row>
        <row r="2170">
          <cell r="A2170">
            <v>734104</v>
          </cell>
          <cell r="B2170" t="str">
            <v>Contribuciones imputadas</v>
          </cell>
          <cell r="C2170">
            <v>3125901</v>
          </cell>
          <cell r="D2170">
            <v>0</v>
          </cell>
          <cell r="E2170">
            <v>0</v>
          </cell>
          <cell r="F2170">
            <v>3125901</v>
          </cell>
          <cell r="H2170">
            <v>7331070101</v>
          </cell>
          <cell r="I2170" t="str">
            <v>DEPRECIACION DE EDIFICIOS</v>
          </cell>
          <cell r="J2170">
            <v>7996323</v>
          </cell>
          <cell r="K2170">
            <v>1116363</v>
          </cell>
          <cell r="L2170">
            <v>0</v>
          </cell>
          <cell r="M2170">
            <v>9112686</v>
          </cell>
        </row>
        <row r="2171">
          <cell r="A2171">
            <v>73410401</v>
          </cell>
          <cell r="B2171" t="str">
            <v>Contribuciones imputadas</v>
          </cell>
          <cell r="C2171">
            <v>3125901</v>
          </cell>
          <cell r="D2171">
            <v>0</v>
          </cell>
          <cell r="E2171">
            <v>0</v>
          </cell>
          <cell r="F2171">
            <v>3125901</v>
          </cell>
          <cell r="H2171">
            <v>7331070102</v>
          </cell>
          <cell r="I2171" t="str">
            <v>DEPRECIACION DE MAQUINARIA Y EQUIPO</v>
          </cell>
          <cell r="J2171">
            <v>1027184</v>
          </cell>
          <cell r="K2171">
            <v>90126</v>
          </cell>
          <cell r="L2171">
            <v>0</v>
          </cell>
          <cell r="M2171">
            <v>1117310</v>
          </cell>
        </row>
        <row r="2172">
          <cell r="A2172">
            <v>7341040103</v>
          </cell>
          <cell r="B2172" t="str">
            <v>AUXILIO Y SERVICIOS FUNERARIOS</v>
          </cell>
          <cell r="C2172">
            <v>1922182</v>
          </cell>
          <cell r="D2172">
            <v>0</v>
          </cell>
          <cell r="E2172">
            <v>0</v>
          </cell>
          <cell r="F2172">
            <v>1922182</v>
          </cell>
          <cell r="H2172">
            <v>7331070103</v>
          </cell>
          <cell r="I2172" t="str">
            <v>DEPRECIACION DE EQUIPO MEDICO Y CIE</v>
          </cell>
          <cell r="J2172">
            <v>329334757</v>
          </cell>
          <cell r="K2172">
            <v>29377746</v>
          </cell>
          <cell r="L2172">
            <v>0</v>
          </cell>
          <cell r="M2172">
            <v>358712503</v>
          </cell>
        </row>
        <row r="2173">
          <cell r="A2173">
            <v>7341040106</v>
          </cell>
          <cell r="B2173" t="str">
            <v>AUXILIO POR HOSPITALIZACION</v>
          </cell>
          <cell r="C2173">
            <v>1203719</v>
          </cell>
          <cell r="D2173">
            <v>0</v>
          </cell>
          <cell r="E2173">
            <v>0</v>
          </cell>
          <cell r="F2173">
            <v>1203719</v>
          </cell>
          <cell r="H2173">
            <v>7331070104</v>
          </cell>
          <cell r="I2173" t="str">
            <v>DEPRECIACION DE MUEBLES, ENSERES, Y</v>
          </cell>
          <cell r="J2173">
            <v>17694930</v>
          </cell>
          <cell r="K2173">
            <v>1433982</v>
          </cell>
          <cell r="L2173">
            <v>0</v>
          </cell>
          <cell r="M2173">
            <v>19128912</v>
          </cell>
        </row>
        <row r="2174">
          <cell r="A2174">
            <v>734105</v>
          </cell>
          <cell r="B2174" t="str">
            <v>Contribuciones efectivas</v>
          </cell>
          <cell r="C2174">
            <v>660902022</v>
          </cell>
          <cell r="D2174">
            <v>65316853</v>
          </cell>
          <cell r="E2174">
            <v>348</v>
          </cell>
          <cell r="F2174">
            <v>726218527</v>
          </cell>
          <cell r="H2174">
            <v>7331070105</v>
          </cell>
          <cell r="I2174" t="str">
            <v>DEPRECIACION DE EQ. DE COMUNICACION</v>
          </cell>
          <cell r="J2174">
            <v>17046015</v>
          </cell>
          <cell r="K2174">
            <v>2370068</v>
          </cell>
          <cell r="L2174">
            <v>0</v>
          </cell>
          <cell r="M2174">
            <v>19416083</v>
          </cell>
        </row>
        <row r="2175">
          <cell r="A2175">
            <v>73410501</v>
          </cell>
          <cell r="B2175" t="str">
            <v>Contribuciones efectivas</v>
          </cell>
          <cell r="C2175">
            <v>660902022</v>
          </cell>
          <cell r="D2175">
            <v>65316853</v>
          </cell>
          <cell r="E2175">
            <v>348</v>
          </cell>
          <cell r="F2175">
            <v>726218527</v>
          </cell>
          <cell r="H2175">
            <v>7331070107</v>
          </cell>
          <cell r="I2175" t="str">
            <v>DEPRECIACION COMEDOR, COCINA, DESPE</v>
          </cell>
          <cell r="J2175">
            <v>179733</v>
          </cell>
          <cell r="K2175">
            <v>24792</v>
          </cell>
          <cell r="L2175">
            <v>0</v>
          </cell>
          <cell r="M2175">
            <v>204525</v>
          </cell>
        </row>
        <row r="2176">
          <cell r="A2176">
            <v>7341050101</v>
          </cell>
          <cell r="B2176" t="str">
            <v>APORTES A CAJAS DE COMPENSACION FAM</v>
          </cell>
          <cell r="C2176">
            <v>70673689</v>
          </cell>
          <cell r="D2176">
            <v>6084943</v>
          </cell>
          <cell r="E2176">
            <v>0</v>
          </cell>
          <cell r="F2176">
            <v>76758632</v>
          </cell>
          <cell r="H2176">
            <v>733108</v>
          </cell>
          <cell r="I2176" t="str">
            <v>Impuestos</v>
          </cell>
          <cell r="J2176">
            <v>20280740</v>
          </cell>
          <cell r="K2176">
            <v>6045062</v>
          </cell>
          <cell r="L2176">
            <v>0</v>
          </cell>
          <cell r="M2176">
            <v>26325802</v>
          </cell>
        </row>
        <row r="2177">
          <cell r="A2177">
            <v>7341050102</v>
          </cell>
          <cell r="B2177" t="str">
            <v>APORTES A SEGURIDAD SOCIAL EN SALUD</v>
          </cell>
          <cell r="C2177">
            <v>139588705</v>
          </cell>
          <cell r="D2177">
            <v>14501602</v>
          </cell>
          <cell r="E2177">
            <v>183</v>
          </cell>
          <cell r="F2177">
            <v>154090124</v>
          </cell>
          <cell r="H2177">
            <v>73310801</v>
          </cell>
          <cell r="I2177" t="str">
            <v>Impuestos</v>
          </cell>
          <cell r="J2177">
            <v>20280740</v>
          </cell>
          <cell r="K2177">
            <v>6045062</v>
          </cell>
          <cell r="L2177">
            <v>0</v>
          </cell>
          <cell r="M2177">
            <v>26325802</v>
          </cell>
        </row>
        <row r="2178">
          <cell r="A2178">
            <v>7341050103</v>
          </cell>
          <cell r="B2178" t="str">
            <v>APORTES A SEGURIDAD SOCIAL EN PENSI</v>
          </cell>
          <cell r="C2178">
            <v>275385286</v>
          </cell>
          <cell r="D2178">
            <v>28347303</v>
          </cell>
          <cell r="E2178">
            <v>165</v>
          </cell>
          <cell r="F2178">
            <v>303732424</v>
          </cell>
          <cell r="H2178">
            <v>7331080101</v>
          </cell>
          <cell r="I2178" t="str">
            <v>IMPUESTO PREDIAL UNIFICADO</v>
          </cell>
          <cell r="J2178">
            <v>1457802</v>
          </cell>
          <cell r="K2178">
            <v>4054761</v>
          </cell>
          <cell r="L2178">
            <v>0</v>
          </cell>
          <cell r="M2178">
            <v>5512563</v>
          </cell>
        </row>
        <row r="2179">
          <cell r="A2179">
            <v>7341050106</v>
          </cell>
          <cell r="B2179" t="str">
            <v>APORTES A RIESGOS PROFESIONALES ATE</v>
          </cell>
          <cell r="C2179">
            <v>175254342</v>
          </cell>
          <cell r="D2179">
            <v>16383005</v>
          </cell>
          <cell r="E2179">
            <v>0</v>
          </cell>
          <cell r="F2179">
            <v>191637347</v>
          </cell>
          <cell r="H2179">
            <v>7331080102</v>
          </cell>
          <cell r="I2179" t="str">
            <v>CONTRALORIA GENERAL MEDELLIN</v>
          </cell>
          <cell r="J2179">
            <v>929796</v>
          </cell>
          <cell r="K2179">
            <v>0</v>
          </cell>
          <cell r="L2179">
            <v>0</v>
          </cell>
          <cell r="M2179">
            <v>929796</v>
          </cell>
        </row>
        <row r="2180">
          <cell r="A2180">
            <v>734106</v>
          </cell>
          <cell r="B2180" t="str">
            <v>Aportes sobre la nómina</v>
          </cell>
          <cell r="C2180">
            <v>88359587</v>
          </cell>
          <cell r="D2180">
            <v>7607503</v>
          </cell>
          <cell r="E2180">
            <v>0</v>
          </cell>
          <cell r="F2180">
            <v>95967090</v>
          </cell>
          <cell r="H2180">
            <v>7331080105</v>
          </cell>
          <cell r="I2180" t="str">
            <v>GRAVAMEN 4 X 1000</v>
          </cell>
          <cell r="J2180">
            <v>17893142</v>
          </cell>
          <cell r="K2180">
            <v>1990301</v>
          </cell>
          <cell r="L2180">
            <v>0</v>
          </cell>
          <cell r="M2180">
            <v>19883443</v>
          </cell>
        </row>
        <row r="2181">
          <cell r="A2181">
            <v>73410601</v>
          </cell>
          <cell r="B2181" t="str">
            <v>Aportes sobre la nómina</v>
          </cell>
          <cell r="C2181">
            <v>88359587</v>
          </cell>
          <cell r="D2181">
            <v>7607503</v>
          </cell>
          <cell r="E2181">
            <v>0</v>
          </cell>
          <cell r="F2181">
            <v>95967090</v>
          </cell>
          <cell r="H2181">
            <v>733109</v>
          </cell>
          <cell r="I2181" t="str">
            <v>Prestaciones sociales</v>
          </cell>
          <cell r="J2181">
            <v>1117792871</v>
          </cell>
          <cell r="K2181">
            <v>281583585</v>
          </cell>
          <cell r="L2181">
            <v>5222799</v>
          </cell>
          <cell r="M2181">
            <v>1394153657</v>
          </cell>
        </row>
        <row r="2182">
          <cell r="A2182">
            <v>7341060101</v>
          </cell>
          <cell r="B2182" t="str">
            <v>APORTES AL I.C.B.F.</v>
          </cell>
          <cell r="C2182">
            <v>53009653</v>
          </cell>
          <cell r="D2182">
            <v>4564356</v>
          </cell>
          <cell r="E2182">
            <v>0</v>
          </cell>
          <cell r="F2182">
            <v>57574009</v>
          </cell>
          <cell r="H2182">
            <v>73310901</v>
          </cell>
          <cell r="I2182" t="str">
            <v>Prestaciones sociales</v>
          </cell>
          <cell r="J2182">
            <v>1117792871</v>
          </cell>
          <cell r="K2182">
            <v>281583585</v>
          </cell>
          <cell r="L2182">
            <v>5222799</v>
          </cell>
          <cell r="M2182">
            <v>1394153657</v>
          </cell>
        </row>
        <row r="2183">
          <cell r="A2183">
            <v>7341060102</v>
          </cell>
          <cell r="B2183" t="str">
            <v>APORTES AL SENA</v>
          </cell>
          <cell r="C2183">
            <v>35349934</v>
          </cell>
          <cell r="D2183">
            <v>3043147</v>
          </cell>
          <cell r="E2183">
            <v>0</v>
          </cell>
          <cell r="F2183">
            <v>38393081</v>
          </cell>
          <cell r="H2183">
            <v>7331090103</v>
          </cell>
          <cell r="I2183" t="str">
            <v>PRIMA DE VACACIONES</v>
          </cell>
          <cell r="J2183">
            <v>138272332</v>
          </cell>
          <cell r="K2183">
            <v>16320023</v>
          </cell>
          <cell r="L2183">
            <v>4189866</v>
          </cell>
          <cell r="M2183">
            <v>150402489</v>
          </cell>
        </row>
        <row r="2184">
          <cell r="A2184">
            <v>734107</v>
          </cell>
          <cell r="B2184" t="str">
            <v>Depreciación y amortización</v>
          </cell>
          <cell r="C2184">
            <v>1107994912</v>
          </cell>
          <cell r="D2184">
            <v>232027088</v>
          </cell>
          <cell r="E2184">
            <v>0</v>
          </cell>
          <cell r="F2184">
            <v>1340022000</v>
          </cell>
          <cell r="H2184">
            <v>7331090104</v>
          </cell>
          <cell r="I2184" t="str">
            <v>PRIMA DE NAVIDAD</v>
          </cell>
          <cell r="J2184">
            <v>290217122</v>
          </cell>
          <cell r="K2184">
            <v>23973342</v>
          </cell>
          <cell r="L2184">
            <v>211962</v>
          </cell>
          <cell r="M2184">
            <v>313978502</v>
          </cell>
        </row>
        <row r="2185">
          <cell r="A2185">
            <v>73410701</v>
          </cell>
          <cell r="B2185" t="str">
            <v>Depreciación y amortización</v>
          </cell>
          <cell r="C2185">
            <v>1107994912</v>
          </cell>
          <cell r="D2185">
            <v>232027088</v>
          </cell>
          <cell r="E2185">
            <v>0</v>
          </cell>
          <cell r="F2185">
            <v>1340022000</v>
          </cell>
          <cell r="H2185">
            <v>7331090105</v>
          </cell>
          <cell r="I2185" t="str">
            <v>VACACIONES</v>
          </cell>
          <cell r="J2185">
            <v>132646242</v>
          </cell>
          <cell r="K2185">
            <v>22010923</v>
          </cell>
          <cell r="L2185">
            <v>201759</v>
          </cell>
          <cell r="M2185">
            <v>154455406</v>
          </cell>
        </row>
        <row r="2186">
          <cell r="A2186">
            <v>7341070101</v>
          </cell>
          <cell r="B2186" t="str">
            <v>DEPRECIACION DE EDIFICIOS</v>
          </cell>
          <cell r="C2186">
            <v>20373345</v>
          </cell>
          <cell r="D2186">
            <v>4075271</v>
          </cell>
          <cell r="E2186">
            <v>0</v>
          </cell>
          <cell r="F2186">
            <v>24448616</v>
          </cell>
          <cell r="H2186">
            <v>7331090106</v>
          </cell>
          <cell r="I2186" t="str">
            <v>BONIFICACION POR RECREACION</v>
          </cell>
          <cell r="J2186">
            <v>17387031</v>
          </cell>
          <cell r="K2186">
            <v>3032943</v>
          </cell>
          <cell r="L2186">
            <v>505548</v>
          </cell>
          <cell r="M2186">
            <v>19914426</v>
          </cell>
        </row>
        <row r="2187">
          <cell r="A2187">
            <v>7341070102</v>
          </cell>
          <cell r="B2187" t="str">
            <v>DEPRECIACION DE MAQUINARIA Y EQUIPO</v>
          </cell>
          <cell r="C2187">
            <v>14345628</v>
          </cell>
          <cell r="D2187">
            <v>2869121</v>
          </cell>
          <cell r="E2187">
            <v>0</v>
          </cell>
          <cell r="F2187">
            <v>17214749</v>
          </cell>
          <cell r="H2187">
            <v>7331090108</v>
          </cell>
          <cell r="I2187" t="str">
            <v>CESANTIAS LEY 50</v>
          </cell>
          <cell r="J2187">
            <v>332816326</v>
          </cell>
          <cell r="K2187">
            <v>47746726</v>
          </cell>
          <cell r="L2187">
            <v>38231</v>
          </cell>
          <cell r="M2187">
            <v>380524821</v>
          </cell>
        </row>
        <row r="2188">
          <cell r="A2188">
            <v>7341070103</v>
          </cell>
          <cell r="B2188" t="str">
            <v>DEPRECIACION DE EQUIPO MEDICO Y CIE</v>
          </cell>
          <cell r="C2188">
            <v>1040837732</v>
          </cell>
          <cell r="D2188">
            <v>217678926</v>
          </cell>
          <cell r="E2188">
            <v>0</v>
          </cell>
          <cell r="F2188">
            <v>1258516658</v>
          </cell>
          <cell r="H2188">
            <v>7331090109</v>
          </cell>
          <cell r="I2188" t="str">
            <v>CESANTIAS RETROACTIVIDAD</v>
          </cell>
          <cell r="J2188">
            <v>22114412</v>
          </cell>
          <cell r="K2188">
            <v>6079998</v>
          </cell>
          <cell r="L2188">
            <v>0</v>
          </cell>
          <cell r="M2188">
            <v>28194410</v>
          </cell>
        </row>
        <row r="2189">
          <cell r="A2189">
            <v>7341070104</v>
          </cell>
          <cell r="B2189" t="str">
            <v>DEPRECIACION DE MUEBLES, ENSERES, Y</v>
          </cell>
          <cell r="C2189">
            <v>8645939</v>
          </cell>
          <cell r="D2189">
            <v>1811212</v>
          </cell>
          <cell r="E2189">
            <v>0</v>
          </cell>
          <cell r="F2189">
            <v>10457151</v>
          </cell>
          <cell r="H2189">
            <v>7331090110</v>
          </cell>
          <cell r="I2189" t="str">
            <v>INTERESES SOBRE LAS CESANTIAS</v>
          </cell>
          <cell r="J2189">
            <v>28011106</v>
          </cell>
          <cell r="K2189">
            <v>7597507</v>
          </cell>
          <cell r="L2189">
            <v>75433</v>
          </cell>
          <cell r="M2189">
            <v>35533180</v>
          </cell>
        </row>
        <row r="2190">
          <cell r="A2190">
            <v>7341070105</v>
          </cell>
          <cell r="B2190" t="str">
            <v>DEPRECIACION DE EQ. DE COMUNICACION</v>
          </cell>
          <cell r="C2190">
            <v>23673970</v>
          </cell>
          <cell r="D2190">
            <v>5572662</v>
          </cell>
          <cell r="E2190">
            <v>0</v>
          </cell>
          <cell r="F2190">
            <v>29246632</v>
          </cell>
          <cell r="H2190">
            <v>7331090117</v>
          </cell>
          <cell r="I2190" t="str">
            <v>PRIMA DE JUNIO</v>
          </cell>
          <cell r="J2190">
            <v>125741717</v>
          </cell>
          <cell r="K2190">
            <v>54300415</v>
          </cell>
          <cell r="L2190">
            <v>0</v>
          </cell>
          <cell r="M2190">
            <v>180042132</v>
          </cell>
        </row>
        <row r="2191">
          <cell r="A2191">
            <v>7341070107</v>
          </cell>
          <cell r="B2191" t="str">
            <v>DEPRECIACION COMEDOR, COCINA, DESPE</v>
          </cell>
          <cell r="C2191">
            <v>118298</v>
          </cell>
          <cell r="D2191">
            <v>19896</v>
          </cell>
          <cell r="E2191">
            <v>0</v>
          </cell>
          <cell r="F2191">
            <v>138194</v>
          </cell>
          <cell r="H2191">
            <v>7331090119</v>
          </cell>
          <cell r="I2191" t="str">
            <v>PRIMA DE ANTIGUEDAD</v>
          </cell>
          <cell r="J2191">
            <v>11371064</v>
          </cell>
          <cell r="K2191">
            <v>27932141</v>
          </cell>
          <cell r="L2191">
            <v>0</v>
          </cell>
          <cell r="M2191">
            <v>39303205</v>
          </cell>
        </row>
        <row r="2192">
          <cell r="A2192">
            <v>734108</v>
          </cell>
          <cell r="B2192" t="str">
            <v>Impuestos</v>
          </cell>
          <cell r="C2192">
            <v>44736778</v>
          </cell>
          <cell r="D2192">
            <v>3616811</v>
          </cell>
          <cell r="E2192">
            <v>0</v>
          </cell>
          <cell r="F2192">
            <v>48353589</v>
          </cell>
          <cell r="H2192">
            <v>7331090123</v>
          </cell>
          <cell r="I2192" t="str">
            <v>BONIFICACIÓN POR SERVICIOS PRESTADO</v>
          </cell>
          <cell r="J2192">
            <v>25503970</v>
          </cell>
          <cell r="K2192">
            <v>69285938</v>
          </cell>
          <cell r="L2192">
            <v>0</v>
          </cell>
          <cell r="M2192">
            <v>94789908</v>
          </cell>
        </row>
        <row r="2193">
          <cell r="A2193">
            <v>73410801</v>
          </cell>
          <cell r="B2193" t="str">
            <v>Impuestos</v>
          </cell>
          <cell r="C2193">
            <v>44736778</v>
          </cell>
          <cell r="D2193">
            <v>3616811</v>
          </cell>
          <cell r="E2193">
            <v>0</v>
          </cell>
          <cell r="F2193">
            <v>48353589</v>
          </cell>
          <cell r="H2193">
            <v>7331090124</v>
          </cell>
          <cell r="I2193" t="str">
            <v>BONIFICACION POR PENSION</v>
          </cell>
          <cell r="J2193">
            <v>-6288451</v>
          </cell>
          <cell r="K2193">
            <v>3303629</v>
          </cell>
          <cell r="L2193">
            <v>0</v>
          </cell>
          <cell r="M2193">
            <v>-2984822</v>
          </cell>
        </row>
        <row r="2194">
          <cell r="A2194">
            <v>7341080101</v>
          </cell>
          <cell r="B2194" t="str">
            <v>IMPUESTO PREDIAL UNIFICADO</v>
          </cell>
          <cell r="C2194">
            <v>5261009</v>
          </cell>
          <cell r="D2194">
            <v>0</v>
          </cell>
          <cell r="E2194">
            <v>0</v>
          </cell>
          <cell r="F2194">
            <v>5261009</v>
          </cell>
          <cell r="H2194">
            <v>733110</v>
          </cell>
          <cell r="I2194" t="str">
            <v>Gastos de personal diversos</v>
          </cell>
          <cell r="J2194">
            <v>5827330</v>
          </cell>
          <cell r="K2194">
            <v>62176</v>
          </cell>
          <cell r="L2194">
            <v>0</v>
          </cell>
          <cell r="M2194">
            <v>5889506</v>
          </cell>
        </row>
        <row r="2195">
          <cell r="A2195">
            <v>7341080102</v>
          </cell>
          <cell r="B2195" t="str">
            <v>CONTRALORIA GENERAL MEDELLIN</v>
          </cell>
          <cell r="C2195">
            <v>691710</v>
          </cell>
          <cell r="D2195">
            <v>33639</v>
          </cell>
          <cell r="E2195">
            <v>0</v>
          </cell>
          <cell r="F2195">
            <v>725349</v>
          </cell>
          <cell r="H2195">
            <v>73311001</v>
          </cell>
          <cell r="I2195" t="str">
            <v>Gastos de personal diversos</v>
          </cell>
          <cell r="J2195">
            <v>5827330</v>
          </cell>
          <cell r="K2195">
            <v>62176</v>
          </cell>
          <cell r="L2195">
            <v>0</v>
          </cell>
          <cell r="M2195">
            <v>5889506</v>
          </cell>
        </row>
        <row r="2196">
          <cell r="A2196">
            <v>7341080105</v>
          </cell>
          <cell r="B2196" t="str">
            <v>GRAVAMEN 4 X 1000</v>
          </cell>
          <cell r="C2196">
            <v>38784059</v>
          </cell>
          <cell r="D2196">
            <v>3583172</v>
          </cell>
          <cell r="E2196">
            <v>0</v>
          </cell>
          <cell r="F2196">
            <v>42367231</v>
          </cell>
          <cell r="H2196">
            <v>7331100111</v>
          </cell>
          <cell r="I2196" t="str">
            <v>CAPACITACION</v>
          </cell>
          <cell r="J2196">
            <v>5207577</v>
          </cell>
          <cell r="K2196">
            <v>0</v>
          </cell>
          <cell r="L2196">
            <v>0</v>
          </cell>
          <cell r="M2196">
            <v>5207577</v>
          </cell>
        </row>
        <row r="2197">
          <cell r="A2197">
            <v>734109</v>
          </cell>
          <cell r="B2197" t="str">
            <v>Prestaciones sociales</v>
          </cell>
          <cell r="C2197">
            <v>575946282</v>
          </cell>
          <cell r="D2197">
            <v>88250125</v>
          </cell>
          <cell r="E2197">
            <v>723865</v>
          </cell>
          <cell r="F2197">
            <v>663472542</v>
          </cell>
          <cell r="H2197">
            <v>7331100122</v>
          </cell>
          <cell r="I2197" t="str">
            <v>SUBSIDIO DE ALIMENTACIÓN</v>
          </cell>
          <cell r="J2197">
            <v>619753</v>
          </cell>
          <cell r="K2197">
            <v>62176</v>
          </cell>
          <cell r="L2197">
            <v>0</v>
          </cell>
          <cell r="M2197">
            <v>681929</v>
          </cell>
        </row>
        <row r="2198">
          <cell r="A2198">
            <v>73410901</v>
          </cell>
          <cell r="B2198" t="str">
            <v>Prestaciones sociales</v>
          </cell>
          <cell r="C2198">
            <v>575946282</v>
          </cell>
          <cell r="D2198">
            <v>88250125</v>
          </cell>
          <cell r="E2198">
            <v>723865</v>
          </cell>
          <cell r="F2198">
            <v>663472542</v>
          </cell>
          <cell r="H2198">
            <v>733195</v>
          </cell>
          <cell r="I2198" t="str">
            <v>Traslado de costos (Cr)</v>
          </cell>
          <cell r="J2198">
            <v>-8118688619</v>
          </cell>
          <cell r="K2198">
            <v>0</v>
          </cell>
          <cell r="L2198">
            <v>1120294333</v>
          </cell>
          <cell r="M2198">
            <v>-9238982952</v>
          </cell>
        </row>
        <row r="2199">
          <cell r="A2199">
            <v>7341090103</v>
          </cell>
          <cell r="B2199" t="str">
            <v>PRIMA DE VACACIONES</v>
          </cell>
          <cell r="C2199">
            <v>60870684</v>
          </cell>
          <cell r="D2199">
            <v>4677745</v>
          </cell>
          <cell r="E2199">
            <v>0</v>
          </cell>
          <cell r="F2199">
            <v>65548429</v>
          </cell>
          <cell r="H2199">
            <v>73319501</v>
          </cell>
          <cell r="I2199" t="str">
            <v>Traslado de costos (Cr)</v>
          </cell>
          <cell r="J2199">
            <v>-8118688619</v>
          </cell>
          <cell r="K2199">
            <v>0</v>
          </cell>
          <cell r="L2199">
            <v>1120294333</v>
          </cell>
          <cell r="M2199">
            <v>-9238982952</v>
          </cell>
        </row>
        <row r="2200">
          <cell r="A2200">
            <v>7341090104</v>
          </cell>
          <cell r="B2200" t="str">
            <v>PRIMA DE NAVIDAD</v>
          </cell>
          <cell r="C2200">
            <v>131602221</v>
          </cell>
          <cell r="D2200">
            <v>12884589</v>
          </cell>
          <cell r="E2200">
            <v>0</v>
          </cell>
          <cell r="F2200">
            <v>144486810</v>
          </cell>
          <cell r="H2200">
            <v>7331950101</v>
          </cell>
          <cell r="I2200" t="str">
            <v>TRASLADO DE COSTOS (CR)</v>
          </cell>
          <cell r="J2200">
            <v>-8118688619</v>
          </cell>
          <cell r="K2200">
            <v>0</v>
          </cell>
          <cell r="L2200">
            <v>1120294333</v>
          </cell>
          <cell r="M2200">
            <v>-9238982952</v>
          </cell>
        </row>
        <row r="2201">
          <cell r="A2201">
            <v>7341090105</v>
          </cell>
          <cell r="B2201" t="str">
            <v>VACACIONES</v>
          </cell>
          <cell r="C2201">
            <v>122639641</v>
          </cell>
          <cell r="D2201">
            <v>9553076</v>
          </cell>
          <cell r="E2201">
            <v>674027</v>
          </cell>
          <cell r="F2201">
            <v>131518690</v>
          </cell>
          <cell r="H2201">
            <v>7340</v>
          </cell>
          <cell r="I2201" t="str">
            <v>APOYO DIAGNÓSTICO - LABORATORIO CL</v>
          </cell>
          <cell r="J2201">
            <v>0</v>
          </cell>
          <cell r="K2201">
            <v>668561962</v>
          </cell>
          <cell r="L2201">
            <v>668561962</v>
          </cell>
          <cell r="M2201">
            <v>0</v>
          </cell>
        </row>
        <row r="2202">
          <cell r="A2202">
            <v>7341090106</v>
          </cell>
          <cell r="B2202" t="str">
            <v>BONIFICACION POR RECREACION</v>
          </cell>
          <cell r="C2202">
            <v>10885474</v>
          </cell>
          <cell r="D2202">
            <v>682278</v>
          </cell>
          <cell r="E2202">
            <v>49838</v>
          </cell>
          <cell r="F2202">
            <v>11517914</v>
          </cell>
          <cell r="H2202">
            <v>734001</v>
          </cell>
          <cell r="I2202" t="str">
            <v>Materiales</v>
          </cell>
          <cell r="J2202">
            <v>863013984</v>
          </cell>
          <cell r="K2202">
            <v>0</v>
          </cell>
          <cell r="L2202">
            <v>0</v>
          </cell>
          <cell r="M2202">
            <v>863013984</v>
          </cell>
        </row>
        <row r="2203">
          <cell r="A2203">
            <v>7341090108</v>
          </cell>
          <cell r="B2203" t="str">
            <v>CESANTIAS LEY 50</v>
          </cell>
          <cell r="C2203">
            <v>129169975</v>
          </cell>
          <cell r="D2203">
            <v>23155237</v>
          </cell>
          <cell r="E2203">
            <v>0</v>
          </cell>
          <cell r="F2203">
            <v>152325212</v>
          </cell>
          <cell r="H2203">
            <v>73400101</v>
          </cell>
          <cell r="I2203" t="str">
            <v>Materiales</v>
          </cell>
          <cell r="J2203">
            <v>863013984</v>
          </cell>
          <cell r="K2203">
            <v>0</v>
          </cell>
          <cell r="L2203">
            <v>0</v>
          </cell>
          <cell r="M2203">
            <v>863013984</v>
          </cell>
        </row>
        <row r="2204">
          <cell r="A2204">
            <v>7341090109</v>
          </cell>
          <cell r="B2204" t="str">
            <v>CESANTIAS RETROACTIVIDAD</v>
          </cell>
          <cell r="C2204">
            <v>32261086</v>
          </cell>
          <cell r="D2204">
            <v>13958920</v>
          </cell>
          <cell r="E2204">
            <v>0</v>
          </cell>
          <cell r="F2204">
            <v>46220006</v>
          </cell>
          <cell r="H2204">
            <v>7340010101</v>
          </cell>
          <cell r="I2204" t="str">
            <v>MATERIALES</v>
          </cell>
          <cell r="J2204">
            <v>862324135</v>
          </cell>
          <cell r="K2204">
            <v>0</v>
          </cell>
          <cell r="L2204">
            <v>0</v>
          </cell>
          <cell r="M2204">
            <v>862324135</v>
          </cell>
        </row>
        <row r="2205">
          <cell r="A2205">
            <v>7341090110</v>
          </cell>
          <cell r="B2205" t="str">
            <v>INTERESES SOBRE LAS CESANTIAS</v>
          </cell>
          <cell r="C2205">
            <v>13044420</v>
          </cell>
          <cell r="D2205">
            <v>3773651</v>
          </cell>
          <cell r="E2205">
            <v>0</v>
          </cell>
          <cell r="F2205">
            <v>16818071</v>
          </cell>
          <cell r="H2205">
            <v>7340010102</v>
          </cell>
          <cell r="I2205" t="str">
            <v>MEDICAMENTOS</v>
          </cell>
          <cell r="J2205">
            <v>689849</v>
          </cell>
          <cell r="K2205">
            <v>0</v>
          </cell>
          <cell r="L2205">
            <v>0</v>
          </cell>
          <cell r="M2205">
            <v>689849</v>
          </cell>
        </row>
        <row r="2206">
          <cell r="A2206">
            <v>7341090117</v>
          </cell>
          <cell r="B2206" t="str">
            <v>PRIMA DE JUNIO</v>
          </cell>
          <cell r="C2206">
            <v>61858081</v>
          </cell>
          <cell r="D2206">
            <v>5970063</v>
          </cell>
          <cell r="E2206">
            <v>0</v>
          </cell>
          <cell r="F2206">
            <v>67828144</v>
          </cell>
          <cell r="H2206">
            <v>734002</v>
          </cell>
          <cell r="I2206" t="str">
            <v>Generales</v>
          </cell>
          <cell r="J2206">
            <v>1692165609</v>
          </cell>
          <cell r="K2206">
            <v>463556178</v>
          </cell>
          <cell r="L2206">
            <v>22008978</v>
          </cell>
          <cell r="M2206">
            <v>2133712809</v>
          </cell>
        </row>
        <row r="2207">
          <cell r="A2207">
            <v>7341090118</v>
          </cell>
          <cell r="B2207" t="str">
            <v>PRIMA DE VIDA CARA</v>
          </cell>
          <cell r="C2207">
            <v>4345484</v>
          </cell>
          <cell r="D2207">
            <v>329214</v>
          </cell>
          <cell r="E2207">
            <v>0</v>
          </cell>
          <cell r="F2207">
            <v>4674698</v>
          </cell>
          <cell r="H2207">
            <v>73400201</v>
          </cell>
          <cell r="I2207" t="str">
            <v>Generales</v>
          </cell>
          <cell r="J2207">
            <v>1692165609</v>
          </cell>
          <cell r="K2207">
            <v>463556178</v>
          </cell>
          <cell r="L2207">
            <v>22008978</v>
          </cell>
          <cell r="M2207">
            <v>2133712809</v>
          </cell>
        </row>
        <row r="2208">
          <cell r="A2208">
            <v>7341090119</v>
          </cell>
          <cell r="B2208" t="str">
            <v>PRIMA DE ANTIGUEDAD</v>
          </cell>
          <cell r="C2208">
            <v>7791350</v>
          </cell>
          <cell r="D2208">
            <v>12747821</v>
          </cell>
          <cell r="E2208">
            <v>0</v>
          </cell>
          <cell r="F2208">
            <v>20539171</v>
          </cell>
          <cell r="H2208">
            <v>7340020101</v>
          </cell>
          <cell r="I2208" t="str">
            <v>LOZA Y CRISTALERIA</v>
          </cell>
          <cell r="J2208">
            <v>897932</v>
          </cell>
          <cell r="K2208">
            <v>0</v>
          </cell>
          <cell r="L2208">
            <v>0</v>
          </cell>
          <cell r="M2208">
            <v>897932</v>
          </cell>
        </row>
        <row r="2209">
          <cell r="A2209">
            <v>7341090124</v>
          </cell>
          <cell r="B2209" t="str">
            <v>BONIFICACION POR PENSION</v>
          </cell>
          <cell r="C2209">
            <v>1477866</v>
          </cell>
          <cell r="D2209">
            <v>517531</v>
          </cell>
          <cell r="E2209">
            <v>0</v>
          </cell>
          <cell r="F2209">
            <v>1995397</v>
          </cell>
          <cell r="H2209">
            <v>7340020102</v>
          </cell>
          <cell r="I2209" t="str">
            <v>HONORARIOS</v>
          </cell>
          <cell r="J2209">
            <v>64386795</v>
          </cell>
          <cell r="K2209">
            <v>19897752</v>
          </cell>
          <cell r="L2209">
            <v>10085000</v>
          </cell>
          <cell r="M2209">
            <v>74199547</v>
          </cell>
        </row>
        <row r="2210">
          <cell r="A2210">
            <v>734110</v>
          </cell>
          <cell r="B2210" t="str">
            <v>Gastos de personal diversos</v>
          </cell>
          <cell r="C2210">
            <v>2702360</v>
          </cell>
          <cell r="D2210">
            <v>252489</v>
          </cell>
          <cell r="E2210">
            <v>0</v>
          </cell>
          <cell r="F2210">
            <v>2954849</v>
          </cell>
          <cell r="H2210">
            <v>7340020103</v>
          </cell>
          <cell r="I2210" t="str">
            <v>PRESTACION DE SERVICIOS</v>
          </cell>
          <cell r="J2210">
            <v>1151630</v>
          </cell>
          <cell r="K2210">
            <v>7124661</v>
          </cell>
          <cell r="L2210">
            <v>1621687</v>
          </cell>
          <cell r="M2210">
            <v>6654604</v>
          </cell>
        </row>
        <row r="2211">
          <cell r="A2211">
            <v>73411001</v>
          </cell>
          <cell r="B2211" t="str">
            <v>Gastos de personal diversos</v>
          </cell>
          <cell r="C2211">
            <v>2702360</v>
          </cell>
          <cell r="D2211">
            <v>252489</v>
          </cell>
          <cell r="E2211">
            <v>0</v>
          </cell>
          <cell r="F2211">
            <v>2954849</v>
          </cell>
          <cell r="H2211">
            <v>7340020106</v>
          </cell>
          <cell r="I2211" t="str">
            <v>SERVICIOS MEDICO Y DE LABORATORIO</v>
          </cell>
          <cell r="J2211">
            <v>779625491</v>
          </cell>
          <cell r="K2211">
            <v>316387402</v>
          </cell>
          <cell r="L2211">
            <v>8852291</v>
          </cell>
          <cell r="M2211">
            <v>1087160602</v>
          </cell>
        </row>
        <row r="2212">
          <cell r="A2212">
            <v>7341100111</v>
          </cell>
          <cell r="B2212" t="str">
            <v>CAPACITACION</v>
          </cell>
          <cell r="C2212">
            <v>195500</v>
          </cell>
          <cell r="D2212">
            <v>0</v>
          </cell>
          <cell r="E2212">
            <v>0</v>
          </cell>
          <cell r="F2212">
            <v>195500</v>
          </cell>
          <cell r="H2212">
            <v>7340020107</v>
          </cell>
          <cell r="I2212" t="str">
            <v>SERVICIOS DE VIGILANCIA Y SEGURIDAD</v>
          </cell>
          <cell r="J2212">
            <v>16669139</v>
          </cell>
          <cell r="K2212">
            <v>3337977</v>
          </cell>
          <cell r="L2212">
            <v>0</v>
          </cell>
          <cell r="M2212">
            <v>20007116</v>
          </cell>
        </row>
        <row r="2213">
          <cell r="A2213">
            <v>7341100122</v>
          </cell>
          <cell r="B2213" t="str">
            <v>SUBSIDIO DE ALIMENTACIÓN</v>
          </cell>
          <cell r="C2213">
            <v>2506860</v>
          </cell>
          <cell r="D2213">
            <v>252489</v>
          </cell>
          <cell r="E2213">
            <v>0</v>
          </cell>
          <cell r="F2213">
            <v>2759349</v>
          </cell>
          <cell r="H2213">
            <v>7340020108</v>
          </cell>
          <cell r="I2213" t="str">
            <v>PAPELERIA Y UTILES</v>
          </cell>
          <cell r="J2213">
            <v>8920133</v>
          </cell>
          <cell r="K2213">
            <v>1686047</v>
          </cell>
          <cell r="L2213">
            <v>0</v>
          </cell>
          <cell r="M2213">
            <v>10606180</v>
          </cell>
        </row>
        <row r="2214">
          <cell r="A2214">
            <v>734195</v>
          </cell>
          <cell r="B2214" t="str">
            <v>Traslado de costos (Cr)</v>
          </cell>
          <cell r="C2214">
            <v>-10456369188</v>
          </cell>
          <cell r="D2214">
            <v>0</v>
          </cell>
          <cell r="E2214">
            <v>1494227623</v>
          </cell>
          <cell r="F2214">
            <v>-11950596811</v>
          </cell>
          <cell r="H2214">
            <v>7340020112</v>
          </cell>
          <cell r="I2214" t="str">
            <v>MANTENIMIENTO DE MAQUINARIA Y EQUIP</v>
          </cell>
          <cell r="J2214">
            <v>15808088</v>
          </cell>
          <cell r="K2214">
            <v>661553</v>
          </cell>
          <cell r="L2214">
            <v>0</v>
          </cell>
          <cell r="M2214">
            <v>16469641</v>
          </cell>
        </row>
        <row r="2215">
          <cell r="A2215">
            <v>73419501</v>
          </cell>
          <cell r="B2215" t="str">
            <v>Traslado de costos (Cr)</v>
          </cell>
          <cell r="C2215">
            <v>-10456369188</v>
          </cell>
          <cell r="D2215">
            <v>0</v>
          </cell>
          <cell r="E2215">
            <v>1494227623</v>
          </cell>
          <cell r="F2215">
            <v>-11950596811</v>
          </cell>
          <cell r="H2215">
            <v>7340020114</v>
          </cell>
          <cell r="I2215" t="str">
            <v>MANTENIMIENTO DE EDIFICIOS</v>
          </cell>
          <cell r="J2215">
            <v>200530</v>
          </cell>
          <cell r="K2215">
            <v>18230</v>
          </cell>
          <cell r="L2215">
            <v>0</v>
          </cell>
          <cell r="M2215">
            <v>218760</v>
          </cell>
        </row>
        <row r="2216">
          <cell r="A2216">
            <v>7341950101</v>
          </cell>
          <cell r="B2216" t="str">
            <v>TRASLADO DE COSTOS (CR)</v>
          </cell>
          <cell r="C2216">
            <v>-10456369188</v>
          </cell>
          <cell r="D2216">
            <v>0</v>
          </cell>
          <cell r="E2216">
            <v>1494227623</v>
          </cell>
          <cell r="F2216">
            <v>-11950596811</v>
          </cell>
          <cell r="H2216">
            <v>7340020116</v>
          </cell>
          <cell r="I2216" t="str">
            <v>MANTENIMIENTO DE SOFTWARE</v>
          </cell>
          <cell r="J2216">
            <v>31177812</v>
          </cell>
          <cell r="K2216">
            <v>5216897</v>
          </cell>
          <cell r="L2216">
            <v>0</v>
          </cell>
          <cell r="M2216">
            <v>36394709</v>
          </cell>
        </row>
        <row r="2217">
          <cell r="A2217">
            <v>7342</v>
          </cell>
          <cell r="B2217" t="str">
            <v>APOYO DIAGNÓSTICO - ANATOMÍA PATOL</v>
          </cell>
          <cell r="C2217">
            <v>0</v>
          </cell>
          <cell r="D2217">
            <v>244200348</v>
          </cell>
          <cell r="E2217">
            <v>244200348</v>
          </cell>
          <cell r="F2217">
            <v>0</v>
          </cell>
          <cell r="H2217">
            <v>7340020117</v>
          </cell>
          <cell r="I2217" t="str">
            <v>ACUEDUCTO Y ALCANTARILLADO</v>
          </cell>
          <cell r="J2217">
            <v>4475065</v>
          </cell>
          <cell r="K2217">
            <v>195069</v>
          </cell>
          <cell r="L2217">
            <v>0</v>
          </cell>
          <cell r="M2217">
            <v>4670134</v>
          </cell>
        </row>
        <row r="2218">
          <cell r="A2218">
            <v>734202</v>
          </cell>
          <cell r="B2218" t="str">
            <v>Generales</v>
          </cell>
          <cell r="C2218">
            <v>696474867</v>
          </cell>
          <cell r="D2218">
            <v>232459886</v>
          </cell>
          <cell r="E2218">
            <v>154147248</v>
          </cell>
          <cell r="F2218">
            <v>774787505</v>
          </cell>
          <cell r="H2218">
            <v>7340020118</v>
          </cell>
          <cell r="I2218" t="str">
            <v>ENERGIA</v>
          </cell>
          <cell r="J2218">
            <v>24704595</v>
          </cell>
          <cell r="K2218">
            <v>2294739</v>
          </cell>
          <cell r="L2218">
            <v>0</v>
          </cell>
          <cell r="M2218">
            <v>26999334</v>
          </cell>
        </row>
        <row r="2219">
          <cell r="A2219">
            <v>73420201</v>
          </cell>
          <cell r="B2219" t="str">
            <v>Generales</v>
          </cell>
          <cell r="C2219">
            <v>696474867</v>
          </cell>
          <cell r="D2219">
            <v>232459886</v>
          </cell>
          <cell r="E2219">
            <v>154147248</v>
          </cell>
          <cell r="F2219">
            <v>774787505</v>
          </cell>
          <cell r="H2219">
            <v>7340020120</v>
          </cell>
          <cell r="I2219" t="str">
            <v>TELEFONOS</v>
          </cell>
          <cell r="J2219">
            <v>6993663</v>
          </cell>
          <cell r="K2219">
            <v>401026</v>
          </cell>
          <cell r="L2219">
            <v>0</v>
          </cell>
          <cell r="M2219">
            <v>7394689</v>
          </cell>
        </row>
        <row r="2220">
          <cell r="A2220">
            <v>7342020102</v>
          </cell>
          <cell r="B2220" t="str">
            <v>HONORARIOS</v>
          </cell>
          <cell r="C2220">
            <v>7970000</v>
          </cell>
          <cell r="D2220">
            <v>12489000</v>
          </cell>
          <cell r="E2220">
            <v>12775000</v>
          </cell>
          <cell r="F2220">
            <v>7684000</v>
          </cell>
          <cell r="H2220">
            <v>7340020121</v>
          </cell>
          <cell r="I2220" t="str">
            <v>ARRENDAMIENTOS</v>
          </cell>
          <cell r="J2220">
            <v>4288704</v>
          </cell>
          <cell r="K2220">
            <v>0</v>
          </cell>
          <cell r="L2220">
            <v>0</v>
          </cell>
          <cell r="M2220">
            <v>4288704</v>
          </cell>
        </row>
        <row r="2221">
          <cell r="A2221">
            <v>7342020103</v>
          </cell>
          <cell r="B2221" t="str">
            <v>PRESTACION DE SERVICIOS</v>
          </cell>
          <cell r="C2221">
            <v>1772011</v>
          </cell>
          <cell r="D2221">
            <v>102847822</v>
          </cell>
          <cell r="E2221">
            <v>102150748</v>
          </cell>
          <cell r="F2221">
            <v>2469085</v>
          </cell>
          <cell r="H2221">
            <v>7340020122</v>
          </cell>
          <cell r="I2221" t="str">
            <v>VIATICOS Y GASTOS DE VIAJE</v>
          </cell>
          <cell r="J2221">
            <v>3532279</v>
          </cell>
          <cell r="K2221">
            <v>0</v>
          </cell>
          <cell r="L2221">
            <v>0</v>
          </cell>
          <cell r="M2221">
            <v>3532279</v>
          </cell>
        </row>
        <row r="2222">
          <cell r="A2222">
            <v>7342020106</v>
          </cell>
          <cell r="B2222" t="str">
            <v>SERVICIOS MEDICO Y DE LABORATORIO</v>
          </cell>
          <cell r="C2222">
            <v>69059345</v>
          </cell>
          <cell r="D2222">
            <v>57941000</v>
          </cell>
          <cell r="E2222">
            <v>39109500</v>
          </cell>
          <cell r="F2222">
            <v>87890845</v>
          </cell>
          <cell r="H2222">
            <v>7340020124</v>
          </cell>
          <cell r="I2222" t="str">
            <v>COMUNICACIONES Y TRANSPORTE</v>
          </cell>
          <cell r="J2222">
            <v>4461750</v>
          </cell>
          <cell r="K2222">
            <v>2475000</v>
          </cell>
          <cell r="L2222">
            <v>1450000</v>
          </cell>
          <cell r="M2222">
            <v>5486750</v>
          </cell>
        </row>
        <row r="2223">
          <cell r="A2223">
            <v>7342020107</v>
          </cell>
          <cell r="B2223" t="str">
            <v>SERVICIOS DE VIGILANCIA Y SEGURIDAD</v>
          </cell>
          <cell r="C2223">
            <v>4857526</v>
          </cell>
          <cell r="D2223">
            <v>2082240</v>
          </cell>
          <cell r="E2223">
            <v>0</v>
          </cell>
          <cell r="F2223">
            <v>6939766</v>
          </cell>
          <cell r="H2223">
            <v>7340020127</v>
          </cell>
          <cell r="I2223" t="str">
            <v>SEGURO MULTIRIESGO</v>
          </cell>
          <cell r="J2223">
            <v>146115067</v>
          </cell>
          <cell r="K2223">
            <v>22369779</v>
          </cell>
          <cell r="L2223">
            <v>0</v>
          </cell>
          <cell r="M2223">
            <v>168484846</v>
          </cell>
        </row>
        <row r="2224">
          <cell r="A2224">
            <v>7342020108</v>
          </cell>
          <cell r="B2224" t="str">
            <v>PAPELERIA Y UTILES</v>
          </cell>
          <cell r="C2224">
            <v>1328503</v>
          </cell>
          <cell r="D2224">
            <v>0</v>
          </cell>
          <cell r="E2224">
            <v>0</v>
          </cell>
          <cell r="F2224">
            <v>1328503</v>
          </cell>
          <cell r="H2224">
            <v>7340020128</v>
          </cell>
          <cell r="I2224" t="str">
            <v>RESTAURANTE Y CAFETERIA</v>
          </cell>
          <cell r="J2224">
            <v>493511</v>
          </cell>
          <cell r="K2224">
            <v>0</v>
          </cell>
          <cell r="L2224">
            <v>0</v>
          </cell>
          <cell r="M2224">
            <v>493511</v>
          </cell>
        </row>
        <row r="2225">
          <cell r="A2225">
            <v>7342020112</v>
          </cell>
          <cell r="B2225" t="str">
            <v>MANTENIMIENTO DE MAQUINARIA Y EQUIP</v>
          </cell>
          <cell r="C2225">
            <v>5641557</v>
          </cell>
          <cell r="D2225">
            <v>6036796</v>
          </cell>
          <cell r="E2225">
            <v>0</v>
          </cell>
          <cell r="F2225">
            <v>11678353</v>
          </cell>
          <cell r="H2225">
            <v>7340020129</v>
          </cell>
          <cell r="I2225" t="str">
            <v>MATERIAL DE ASEO</v>
          </cell>
          <cell r="J2225">
            <v>1057111</v>
          </cell>
          <cell r="K2225">
            <v>0</v>
          </cell>
          <cell r="L2225">
            <v>0</v>
          </cell>
          <cell r="M2225">
            <v>1057111</v>
          </cell>
        </row>
        <row r="2226">
          <cell r="A2226">
            <v>7342020114</v>
          </cell>
          <cell r="B2226" t="str">
            <v>MANTENIMIENTO DE EDIFICIOS</v>
          </cell>
          <cell r="C2226">
            <v>43171</v>
          </cell>
          <cell r="D2226">
            <v>0</v>
          </cell>
          <cell r="E2226">
            <v>0</v>
          </cell>
          <cell r="F2226">
            <v>43171</v>
          </cell>
          <cell r="H2226">
            <v>7340020142</v>
          </cell>
          <cell r="I2226" t="str">
            <v>HONORARIOS PRESTACION DE SERVICIOS</v>
          </cell>
          <cell r="J2226">
            <v>549999848</v>
          </cell>
          <cell r="K2226">
            <v>66364268</v>
          </cell>
          <cell r="L2226">
            <v>0</v>
          </cell>
          <cell r="M2226">
            <v>616364116</v>
          </cell>
        </row>
        <row r="2227">
          <cell r="A2227">
            <v>7342020116</v>
          </cell>
          <cell r="B2227" t="str">
            <v>MANTENIMIENTO DE SOFTWARE</v>
          </cell>
          <cell r="C2227">
            <v>1037777</v>
          </cell>
          <cell r="D2227">
            <v>257196</v>
          </cell>
          <cell r="E2227">
            <v>0</v>
          </cell>
          <cell r="F2227">
            <v>1294973</v>
          </cell>
          <cell r="H2227">
            <v>7340020143</v>
          </cell>
          <cell r="I2227" t="str">
            <v>HONORARIOS PRESTACION DE SERVICIOS</v>
          </cell>
          <cell r="J2227">
            <v>27206466</v>
          </cell>
          <cell r="K2227">
            <v>15125778</v>
          </cell>
          <cell r="L2227">
            <v>0</v>
          </cell>
          <cell r="M2227">
            <v>42332244</v>
          </cell>
        </row>
        <row r="2228">
          <cell r="A2228">
            <v>7342020117</v>
          </cell>
          <cell r="B2228" t="str">
            <v>ACUEDUCTO Y ALCANTARILLADO</v>
          </cell>
          <cell r="C2228">
            <v>1058226</v>
          </cell>
          <cell r="D2228">
            <v>98490</v>
          </cell>
          <cell r="E2228">
            <v>0</v>
          </cell>
          <cell r="F2228">
            <v>1156716</v>
          </cell>
          <cell r="H2228">
            <v>734003</v>
          </cell>
          <cell r="I2228" t="str">
            <v>Sueldos y salarios</v>
          </cell>
          <cell r="J2228">
            <v>763045612</v>
          </cell>
          <cell r="K2228">
            <v>71846572</v>
          </cell>
          <cell r="L2228">
            <v>0</v>
          </cell>
          <cell r="M2228">
            <v>834892184</v>
          </cell>
        </row>
        <row r="2229">
          <cell r="A2229">
            <v>7342020118</v>
          </cell>
          <cell r="B2229" t="str">
            <v>ENERGIA</v>
          </cell>
          <cell r="C2229">
            <v>12380989</v>
          </cell>
          <cell r="D2229">
            <v>1196141</v>
          </cell>
          <cell r="E2229">
            <v>0</v>
          </cell>
          <cell r="F2229">
            <v>13577130</v>
          </cell>
          <cell r="H2229">
            <v>73400301</v>
          </cell>
          <cell r="I2229" t="str">
            <v>Sueldos y salarios</v>
          </cell>
          <cell r="J2229">
            <v>763045612</v>
          </cell>
          <cell r="K2229">
            <v>71846572</v>
          </cell>
          <cell r="L2229">
            <v>0</v>
          </cell>
          <cell r="M2229">
            <v>834892184</v>
          </cell>
        </row>
        <row r="2230">
          <cell r="A2230">
            <v>7342020120</v>
          </cell>
          <cell r="B2230" t="str">
            <v>TELEFONOS</v>
          </cell>
          <cell r="C2230">
            <v>1690364</v>
          </cell>
          <cell r="D2230">
            <v>140426</v>
          </cell>
          <cell r="E2230">
            <v>0</v>
          </cell>
          <cell r="F2230">
            <v>1830790</v>
          </cell>
          <cell r="H2230">
            <v>7340030101</v>
          </cell>
          <cell r="I2230" t="str">
            <v>SUELDOS DE PERSONAL</v>
          </cell>
          <cell r="J2230">
            <v>656255433</v>
          </cell>
          <cell r="K2230">
            <v>59340942</v>
          </cell>
          <cell r="L2230">
            <v>0</v>
          </cell>
          <cell r="M2230">
            <v>715596375</v>
          </cell>
        </row>
        <row r="2231">
          <cell r="A2231">
            <v>7342020121</v>
          </cell>
          <cell r="B2231" t="str">
            <v>ARRENDAMIENTOS</v>
          </cell>
          <cell r="C2231">
            <v>23320000</v>
          </cell>
          <cell r="D2231">
            <v>2120000</v>
          </cell>
          <cell r="E2231">
            <v>0</v>
          </cell>
          <cell r="F2231">
            <v>25440000</v>
          </cell>
          <cell r="H2231">
            <v>7340030102</v>
          </cell>
          <cell r="I2231" t="str">
            <v>HORAS EXTRAS Y FESTIVOS</v>
          </cell>
          <cell r="J2231">
            <v>105215281</v>
          </cell>
          <cell r="K2231">
            <v>11769051</v>
          </cell>
          <cell r="L2231">
            <v>0</v>
          </cell>
          <cell r="M2231">
            <v>116984332</v>
          </cell>
        </row>
        <row r="2232">
          <cell r="A2232">
            <v>7342020122</v>
          </cell>
          <cell r="B2232" t="str">
            <v>VIATICOS Y GASTOS DE VIAJE</v>
          </cell>
          <cell r="C2232">
            <v>508204</v>
          </cell>
          <cell r="D2232">
            <v>0</v>
          </cell>
          <cell r="E2232">
            <v>0</v>
          </cell>
          <cell r="F2232">
            <v>508204</v>
          </cell>
          <cell r="H2232">
            <v>7340030107</v>
          </cell>
          <cell r="I2232" t="str">
            <v>AUXILIO DE TRANSPORTE</v>
          </cell>
          <cell r="J2232">
            <v>1060883</v>
          </cell>
          <cell r="K2232">
            <v>100266</v>
          </cell>
          <cell r="L2232">
            <v>0</v>
          </cell>
          <cell r="M2232">
            <v>1161149</v>
          </cell>
        </row>
        <row r="2233">
          <cell r="A2233">
            <v>7342020124</v>
          </cell>
          <cell r="B2233" t="str">
            <v>COMUNICACIONES Y TRANSPORTE</v>
          </cell>
          <cell r="C2233">
            <v>977800</v>
          </cell>
          <cell r="D2233">
            <v>700000</v>
          </cell>
          <cell r="E2233">
            <v>112000</v>
          </cell>
          <cell r="F2233">
            <v>1565800</v>
          </cell>
          <cell r="H2233">
            <v>7340030121</v>
          </cell>
          <cell r="I2233" t="str">
            <v>SUELDOS POR PERMISO SINDICAL</v>
          </cell>
          <cell r="J2233">
            <v>514015</v>
          </cell>
          <cell r="K2233">
            <v>136313</v>
          </cell>
          <cell r="L2233">
            <v>0</v>
          </cell>
          <cell r="M2233">
            <v>650328</v>
          </cell>
        </row>
        <row r="2234">
          <cell r="A2234">
            <v>7342020127</v>
          </cell>
          <cell r="B2234" t="str">
            <v>SEGURO MULTIRIESGO</v>
          </cell>
          <cell r="C2234">
            <v>1448881</v>
          </cell>
          <cell r="D2234">
            <v>92671</v>
          </cell>
          <cell r="E2234">
            <v>0</v>
          </cell>
          <cell r="F2234">
            <v>1541552</v>
          </cell>
          <cell r="H2234">
            <v>7340030125</v>
          </cell>
          <cell r="I2234" t="str">
            <v>BONIFICACION NAVIDAD</v>
          </cell>
          <cell r="J2234">
            <v>0</v>
          </cell>
          <cell r="K2234">
            <v>500000</v>
          </cell>
          <cell r="L2234">
            <v>0</v>
          </cell>
          <cell r="M2234">
            <v>500000</v>
          </cell>
        </row>
        <row r="2235">
          <cell r="A2235">
            <v>7342020142</v>
          </cell>
          <cell r="B2235" t="str">
            <v>HONORARIOS PRESTACION DE SERVICIOS</v>
          </cell>
          <cell r="C2235">
            <v>421565560</v>
          </cell>
          <cell r="D2235">
            <v>36420800</v>
          </cell>
          <cell r="E2235">
            <v>0</v>
          </cell>
          <cell r="F2235">
            <v>457986360</v>
          </cell>
          <cell r="H2235">
            <v>734004</v>
          </cell>
          <cell r="I2235" t="str">
            <v>Contribuciones imputadas</v>
          </cell>
          <cell r="J2235">
            <v>362676</v>
          </cell>
          <cell r="K2235">
            <v>0</v>
          </cell>
          <cell r="L2235">
            <v>0</v>
          </cell>
          <cell r="M2235">
            <v>362676</v>
          </cell>
        </row>
        <row r="2236">
          <cell r="A2236">
            <v>7342020143</v>
          </cell>
          <cell r="B2236" t="str">
            <v>HONORARIOS PRESTACION DE SERVICIOS</v>
          </cell>
          <cell r="C2236">
            <v>141814953</v>
          </cell>
          <cell r="D2236">
            <v>10037304</v>
          </cell>
          <cell r="E2236">
            <v>0</v>
          </cell>
          <cell r="F2236">
            <v>151852257</v>
          </cell>
          <cell r="H2236">
            <v>73400401</v>
          </cell>
          <cell r="I2236" t="str">
            <v>Contribuciones imputadas</v>
          </cell>
          <cell r="J2236">
            <v>362676</v>
          </cell>
          <cell r="K2236">
            <v>0</v>
          </cell>
          <cell r="L2236">
            <v>0</v>
          </cell>
          <cell r="M2236">
            <v>362676</v>
          </cell>
        </row>
        <row r="2237">
          <cell r="A2237">
            <v>734203</v>
          </cell>
          <cell r="B2237" t="str">
            <v>Sueldos y salarios</v>
          </cell>
          <cell r="C2237">
            <v>2225846</v>
          </cell>
          <cell r="D2237">
            <v>0</v>
          </cell>
          <cell r="E2237">
            <v>0</v>
          </cell>
          <cell r="F2237">
            <v>2225846</v>
          </cell>
          <cell r="H2237">
            <v>7340040106</v>
          </cell>
          <cell r="I2237" t="str">
            <v>AUXILIO POR HOSPITALIZACION</v>
          </cell>
          <cell r="J2237">
            <v>362676</v>
          </cell>
          <cell r="K2237">
            <v>0</v>
          </cell>
          <cell r="L2237">
            <v>0</v>
          </cell>
          <cell r="M2237">
            <v>362676</v>
          </cell>
        </row>
        <row r="2238">
          <cell r="A2238">
            <v>73420301</v>
          </cell>
          <cell r="B2238" t="str">
            <v>Sueldos y salarios</v>
          </cell>
          <cell r="C2238">
            <v>2225846</v>
          </cell>
          <cell r="D2238">
            <v>0</v>
          </cell>
          <cell r="E2238">
            <v>0</v>
          </cell>
          <cell r="F2238">
            <v>2225846</v>
          </cell>
          <cell r="H2238">
            <v>734005</v>
          </cell>
          <cell r="I2238" t="str">
            <v>Contribuciones efectivas 734006</v>
          </cell>
          <cell r="J2238">
            <v>171308063</v>
          </cell>
          <cell r="K2238">
            <v>24137469</v>
          </cell>
          <cell r="L2238">
            <v>713656</v>
          </cell>
          <cell r="M2238">
            <v>194731876</v>
          </cell>
        </row>
        <row r="2239">
          <cell r="A2239">
            <v>7342030101</v>
          </cell>
          <cell r="B2239" t="str">
            <v>SUELDOS DE PERSONAL</v>
          </cell>
          <cell r="C2239">
            <v>2132056</v>
          </cell>
          <cell r="D2239">
            <v>0</v>
          </cell>
          <cell r="E2239">
            <v>0</v>
          </cell>
          <cell r="F2239">
            <v>2132056</v>
          </cell>
          <cell r="H2239">
            <v>73400501</v>
          </cell>
          <cell r="I2239" t="str">
            <v>Contribuciones efectivas 734006</v>
          </cell>
          <cell r="J2239">
            <v>171308063</v>
          </cell>
          <cell r="K2239">
            <v>24137469</v>
          </cell>
          <cell r="L2239">
            <v>713656</v>
          </cell>
          <cell r="M2239">
            <v>194731876</v>
          </cell>
        </row>
        <row r="2240">
          <cell r="A2240">
            <v>7342030102</v>
          </cell>
          <cell r="B2240" t="str">
            <v>HORAS EXTRAS Y FESTIVOS</v>
          </cell>
          <cell r="C2240">
            <v>93790</v>
          </cell>
          <cell r="D2240">
            <v>0</v>
          </cell>
          <cell r="E2240">
            <v>0</v>
          </cell>
          <cell r="F2240">
            <v>93790</v>
          </cell>
          <cell r="H2240">
            <v>7340050101</v>
          </cell>
          <cell r="I2240" t="str">
            <v>APORTES A CAJAS DE COMPENSACION FAM</v>
          </cell>
          <cell r="J2240">
            <v>26718730</v>
          </cell>
          <cell r="K2240">
            <v>5400950</v>
          </cell>
          <cell r="L2240">
            <v>0</v>
          </cell>
          <cell r="M2240">
            <v>32119680</v>
          </cell>
        </row>
        <row r="2241">
          <cell r="A2241">
            <v>734205</v>
          </cell>
          <cell r="B2241" t="str">
            <v>Contribuciones efectivas</v>
          </cell>
          <cell r="C2241">
            <v>574536</v>
          </cell>
          <cell r="D2241">
            <v>0</v>
          </cell>
          <cell r="E2241">
            <v>0</v>
          </cell>
          <cell r="F2241">
            <v>574536</v>
          </cell>
          <cell r="H2241">
            <v>7340050102</v>
          </cell>
          <cell r="I2241" t="str">
            <v>APORTES A SEGURIDAD SOCIAL EN SALUD</v>
          </cell>
          <cell r="J2241">
            <v>53761735</v>
          </cell>
          <cell r="K2241">
            <v>7017326</v>
          </cell>
          <cell r="L2241">
            <v>74</v>
          </cell>
          <cell r="M2241">
            <v>60778987</v>
          </cell>
        </row>
        <row r="2242">
          <cell r="A2242">
            <v>73420501</v>
          </cell>
          <cell r="B2242" t="str">
            <v>Contribuciones efectivas</v>
          </cell>
          <cell r="C2242">
            <v>574536</v>
          </cell>
          <cell r="D2242">
            <v>0</v>
          </cell>
          <cell r="E2242">
            <v>0</v>
          </cell>
          <cell r="F2242">
            <v>574536</v>
          </cell>
          <cell r="H2242">
            <v>7340050103</v>
          </cell>
          <cell r="I2242" t="str">
            <v>APORTES A SEGURIDAD SOCIAL EN PENSI</v>
          </cell>
          <cell r="J2242">
            <v>75893397</v>
          </cell>
          <cell r="K2242">
            <v>9906176</v>
          </cell>
          <cell r="L2242">
            <v>713582</v>
          </cell>
          <cell r="M2242">
            <v>85085991</v>
          </cell>
        </row>
        <row r="2243">
          <cell r="A2243">
            <v>7342050101</v>
          </cell>
          <cell r="B2243" t="str">
            <v>APORTES A CAJAS DE COMPENSACION FAM</v>
          </cell>
          <cell r="C2243">
            <v>85300</v>
          </cell>
          <cell r="D2243">
            <v>0</v>
          </cell>
          <cell r="E2243">
            <v>0</v>
          </cell>
          <cell r="F2243">
            <v>85300</v>
          </cell>
          <cell r="H2243">
            <v>7340050105</v>
          </cell>
          <cell r="I2243" t="str">
            <v>AUXILIOS SINDICALES</v>
          </cell>
          <cell r="J2243">
            <v>486561</v>
          </cell>
          <cell r="K2243">
            <v>36267</v>
          </cell>
          <cell r="L2243">
            <v>0</v>
          </cell>
          <cell r="M2243">
            <v>522828</v>
          </cell>
        </row>
        <row r="2244">
          <cell r="A2244">
            <v>7342050102</v>
          </cell>
          <cell r="B2244" t="str">
            <v>APORTES A SEGURIDAD SOCIAL EN SALUD</v>
          </cell>
          <cell r="C2244">
            <v>181318</v>
          </cell>
          <cell r="D2244">
            <v>0</v>
          </cell>
          <cell r="E2244">
            <v>0</v>
          </cell>
          <cell r="F2244">
            <v>181318</v>
          </cell>
          <cell r="H2244">
            <v>7340050106</v>
          </cell>
          <cell r="I2244" t="str">
            <v>APORTES A RIESGOS PROFESIONALES ATE</v>
          </cell>
          <cell r="J2244">
            <v>14447640</v>
          </cell>
          <cell r="K2244">
            <v>1776750</v>
          </cell>
          <cell r="L2244">
            <v>0</v>
          </cell>
          <cell r="M2244">
            <v>16224390</v>
          </cell>
        </row>
        <row r="2245">
          <cell r="A2245">
            <v>7342050103</v>
          </cell>
          <cell r="B2245" t="str">
            <v>APORTES A SEGURIDAD SOCIAL EN PENSI</v>
          </cell>
          <cell r="C2245">
            <v>255918</v>
          </cell>
          <cell r="D2245">
            <v>0</v>
          </cell>
          <cell r="E2245">
            <v>0</v>
          </cell>
          <cell r="F2245">
            <v>255918</v>
          </cell>
          <cell r="H2245">
            <v>734006</v>
          </cell>
          <cell r="I2245" t="str">
            <v>Aportes sobre la nómina</v>
          </cell>
          <cell r="J2245">
            <v>33405860</v>
          </cell>
          <cell r="K2245">
            <v>6752100</v>
          </cell>
          <cell r="L2245">
            <v>0</v>
          </cell>
          <cell r="M2245">
            <v>40157960</v>
          </cell>
        </row>
        <row r="2246">
          <cell r="A2246">
            <v>7342050106</v>
          </cell>
          <cell r="B2246" t="str">
            <v>APORTES A RIESGOS PROFESIONALES ATE</v>
          </cell>
          <cell r="C2246">
            <v>52000</v>
          </cell>
          <cell r="D2246">
            <v>0</v>
          </cell>
          <cell r="E2246">
            <v>0</v>
          </cell>
          <cell r="F2246">
            <v>52000</v>
          </cell>
          <cell r="H2246">
            <v>73400601</v>
          </cell>
          <cell r="I2246" t="str">
            <v>Aportes sobre la nómina</v>
          </cell>
          <cell r="J2246">
            <v>33405860</v>
          </cell>
          <cell r="K2246">
            <v>6752100</v>
          </cell>
          <cell r="L2246">
            <v>0</v>
          </cell>
          <cell r="M2246">
            <v>40157960</v>
          </cell>
        </row>
        <row r="2247">
          <cell r="A2247">
            <v>734206</v>
          </cell>
          <cell r="B2247" t="str">
            <v>Aportes sobre la nomina</v>
          </cell>
          <cell r="C2247">
            <v>106700</v>
          </cell>
          <cell r="D2247">
            <v>0</v>
          </cell>
          <cell r="E2247">
            <v>0</v>
          </cell>
          <cell r="F2247">
            <v>106700</v>
          </cell>
          <cell r="H2247">
            <v>7340060101</v>
          </cell>
          <cell r="I2247" t="str">
            <v>APORTES AL I.C.B.F.</v>
          </cell>
          <cell r="J2247">
            <v>20041640</v>
          </cell>
          <cell r="K2247">
            <v>4051050</v>
          </cell>
          <cell r="L2247">
            <v>0</v>
          </cell>
          <cell r="M2247">
            <v>24092690</v>
          </cell>
        </row>
        <row r="2248">
          <cell r="A2248">
            <v>73420601</v>
          </cell>
          <cell r="B2248" t="str">
            <v>Aportes sobre la nomina</v>
          </cell>
          <cell r="C2248">
            <v>106700</v>
          </cell>
          <cell r="D2248">
            <v>0</v>
          </cell>
          <cell r="E2248">
            <v>0</v>
          </cell>
          <cell r="F2248">
            <v>106700</v>
          </cell>
          <cell r="H2248">
            <v>7340060102</v>
          </cell>
          <cell r="I2248" t="str">
            <v>APORTES AL SENA</v>
          </cell>
          <cell r="J2248">
            <v>13364220</v>
          </cell>
          <cell r="K2248">
            <v>2701050</v>
          </cell>
          <cell r="L2248">
            <v>0</v>
          </cell>
          <cell r="M2248">
            <v>16065270</v>
          </cell>
        </row>
        <row r="2249">
          <cell r="A2249">
            <v>7342060101</v>
          </cell>
          <cell r="B2249" t="str">
            <v>APORTES AL I.C.B.F.</v>
          </cell>
          <cell r="C2249">
            <v>64000</v>
          </cell>
          <cell r="D2249">
            <v>0</v>
          </cell>
          <cell r="E2249">
            <v>0</v>
          </cell>
          <cell r="F2249">
            <v>64000</v>
          </cell>
          <cell r="H2249">
            <v>734007</v>
          </cell>
          <cell r="I2249" t="str">
            <v>Depreciación y amortización</v>
          </cell>
          <cell r="J2249">
            <v>53198541</v>
          </cell>
          <cell r="K2249">
            <v>5478142</v>
          </cell>
          <cell r="L2249">
            <v>0</v>
          </cell>
          <cell r="M2249">
            <v>58676683</v>
          </cell>
        </row>
        <row r="2250">
          <cell r="A2250">
            <v>7342060102</v>
          </cell>
          <cell r="B2250" t="str">
            <v>APORTES AL SENA</v>
          </cell>
          <cell r="C2250">
            <v>42700</v>
          </cell>
          <cell r="D2250">
            <v>0</v>
          </cell>
          <cell r="E2250">
            <v>0</v>
          </cell>
          <cell r="F2250">
            <v>42700</v>
          </cell>
          <cell r="H2250">
            <v>73400701</v>
          </cell>
          <cell r="I2250" t="str">
            <v>Depreciación y amortización</v>
          </cell>
          <cell r="J2250">
            <v>53198541</v>
          </cell>
          <cell r="K2250">
            <v>5478142</v>
          </cell>
          <cell r="L2250">
            <v>0</v>
          </cell>
          <cell r="M2250">
            <v>58676683</v>
          </cell>
        </row>
        <row r="2251">
          <cell r="A2251">
            <v>734207</v>
          </cell>
          <cell r="B2251" t="str">
            <v>Depreciación y amortización</v>
          </cell>
          <cell r="C2251">
            <v>47811759</v>
          </cell>
          <cell r="D2251">
            <v>10383194</v>
          </cell>
          <cell r="E2251">
            <v>0</v>
          </cell>
          <cell r="F2251">
            <v>58194953</v>
          </cell>
          <cell r="H2251">
            <v>7340070101</v>
          </cell>
          <cell r="I2251" t="str">
            <v>DEPRECIACION DE EDIFICIOS</v>
          </cell>
          <cell r="J2251">
            <v>8877809</v>
          </cell>
          <cell r="K2251">
            <v>1239427</v>
          </cell>
          <cell r="L2251">
            <v>0</v>
          </cell>
          <cell r="M2251">
            <v>10117236</v>
          </cell>
        </row>
        <row r="2252">
          <cell r="A2252">
            <v>73420701</v>
          </cell>
          <cell r="B2252" t="str">
            <v>Depreciación y amortización</v>
          </cell>
          <cell r="C2252">
            <v>47811759</v>
          </cell>
          <cell r="D2252">
            <v>10383194</v>
          </cell>
          <cell r="E2252">
            <v>0</v>
          </cell>
          <cell r="F2252">
            <v>58194953</v>
          </cell>
          <cell r="H2252">
            <v>7340070102</v>
          </cell>
          <cell r="I2252" t="str">
            <v>DEPRECIACION DE MAQUINARIA Y EQUIPO</v>
          </cell>
          <cell r="J2252">
            <v>6783027</v>
          </cell>
          <cell r="K2252">
            <v>464730</v>
          </cell>
          <cell r="L2252">
            <v>0</v>
          </cell>
          <cell r="M2252">
            <v>7247757</v>
          </cell>
        </row>
        <row r="2253">
          <cell r="A2253">
            <v>7342070101</v>
          </cell>
          <cell r="B2253" t="str">
            <v>DEPRECIACION DE EDIFICIOS</v>
          </cell>
          <cell r="C2253">
            <v>3183332</v>
          </cell>
          <cell r="D2253">
            <v>636761</v>
          </cell>
          <cell r="E2253">
            <v>0</v>
          </cell>
          <cell r="F2253">
            <v>3820093</v>
          </cell>
          <cell r="H2253">
            <v>7340070103</v>
          </cell>
          <cell r="I2253" t="str">
            <v>DEPRECIACION DE EQUIPO MEDICO Y CIE</v>
          </cell>
          <cell r="J2253">
            <v>22572732</v>
          </cell>
          <cell r="K2253">
            <v>2055990</v>
          </cell>
          <cell r="L2253">
            <v>0</v>
          </cell>
          <cell r="M2253">
            <v>24628722</v>
          </cell>
        </row>
        <row r="2254">
          <cell r="A2254">
            <v>7342070102</v>
          </cell>
          <cell r="B2254" t="str">
            <v>DEPRECIACION DE MAQUINARIA Y EQUIPO</v>
          </cell>
          <cell r="C2254">
            <v>430704</v>
          </cell>
          <cell r="D2254">
            <v>86142</v>
          </cell>
          <cell r="E2254">
            <v>0</v>
          </cell>
          <cell r="F2254">
            <v>516846</v>
          </cell>
          <cell r="H2254">
            <v>7340070104</v>
          </cell>
          <cell r="I2254" t="str">
            <v>DEPRECIACION DE MUEBLES, ENSERES, Y</v>
          </cell>
          <cell r="J2254">
            <v>1941757</v>
          </cell>
          <cell r="K2254">
            <v>180768</v>
          </cell>
          <cell r="L2254">
            <v>0</v>
          </cell>
          <cell r="M2254">
            <v>2122525</v>
          </cell>
        </row>
        <row r="2255">
          <cell r="A2255">
            <v>7342070103</v>
          </cell>
          <cell r="B2255" t="str">
            <v>DEPRECIACION DE EQUIPO MEDICO Y CIE</v>
          </cell>
          <cell r="C2255">
            <v>38692868</v>
          </cell>
          <cell r="D2255">
            <v>8456212</v>
          </cell>
          <cell r="E2255">
            <v>0</v>
          </cell>
          <cell r="F2255">
            <v>47149080</v>
          </cell>
          <cell r="H2255">
            <v>7340070105</v>
          </cell>
          <cell r="I2255" t="str">
            <v>DEPRECIACION DE EQ. DE COMUNICACION</v>
          </cell>
          <cell r="J2255">
            <v>12884844</v>
          </cell>
          <cell r="K2255">
            <v>1522345</v>
          </cell>
          <cell r="L2255">
            <v>0</v>
          </cell>
          <cell r="M2255">
            <v>14407189</v>
          </cell>
        </row>
        <row r="2256">
          <cell r="A2256">
            <v>7342070104</v>
          </cell>
          <cell r="B2256" t="str">
            <v>DEPRECIACION DE MUEBLES, ENSERES, Y</v>
          </cell>
          <cell r="C2256">
            <v>969632</v>
          </cell>
          <cell r="D2256">
            <v>202688</v>
          </cell>
          <cell r="E2256">
            <v>0</v>
          </cell>
          <cell r="F2256">
            <v>1172320</v>
          </cell>
          <cell r="H2256">
            <v>7340070107</v>
          </cell>
          <cell r="I2256" t="str">
            <v>DEPRECIACION COMEDOR, COCINA, DESPE</v>
          </cell>
          <cell r="J2256">
            <v>138372</v>
          </cell>
          <cell r="K2256">
            <v>14882</v>
          </cell>
          <cell r="L2256">
            <v>0</v>
          </cell>
          <cell r="M2256">
            <v>153254</v>
          </cell>
        </row>
        <row r="2257">
          <cell r="A2257">
            <v>7342070105</v>
          </cell>
          <cell r="B2257" t="str">
            <v>DEPRECIACION DE EQ. DE COMUNICACION</v>
          </cell>
          <cell r="C2257">
            <v>4236480</v>
          </cell>
          <cell r="D2257">
            <v>939080</v>
          </cell>
          <cell r="E2257">
            <v>0</v>
          </cell>
          <cell r="F2257">
            <v>5175560</v>
          </cell>
          <cell r="H2257">
            <v>734008</v>
          </cell>
          <cell r="I2257" t="str">
            <v>Impuestos</v>
          </cell>
          <cell r="J2257">
            <v>12332073</v>
          </cell>
          <cell r="K2257">
            <v>3093407</v>
          </cell>
          <cell r="L2257">
            <v>0</v>
          </cell>
          <cell r="M2257">
            <v>15425480</v>
          </cell>
        </row>
        <row r="2258">
          <cell r="A2258">
            <v>7342070107</v>
          </cell>
          <cell r="B2258" t="str">
            <v>DEPRECIACION COMEDOR, COCINA, DESPE</v>
          </cell>
          <cell r="C2258">
            <v>298743</v>
          </cell>
          <cell r="D2258">
            <v>62311</v>
          </cell>
          <cell r="E2258">
            <v>0</v>
          </cell>
          <cell r="F2258">
            <v>361054</v>
          </cell>
          <cell r="H2258">
            <v>73400801</v>
          </cell>
          <cell r="I2258" t="str">
            <v>Impuestos</v>
          </cell>
          <cell r="J2258">
            <v>12332073</v>
          </cell>
          <cell r="K2258">
            <v>3093407</v>
          </cell>
          <cell r="L2258">
            <v>0</v>
          </cell>
          <cell r="M2258">
            <v>15425480</v>
          </cell>
        </row>
        <row r="2259">
          <cell r="A2259">
            <v>734208</v>
          </cell>
          <cell r="B2259" t="str">
            <v>Impuestos</v>
          </cell>
          <cell r="C2259">
            <v>2612576</v>
          </cell>
          <cell r="D2259">
            <v>1357268</v>
          </cell>
          <cell r="E2259">
            <v>0</v>
          </cell>
          <cell r="F2259">
            <v>3969844</v>
          </cell>
          <cell r="H2259">
            <v>7340080101</v>
          </cell>
          <cell r="I2259" t="str">
            <v>IMPUESTO PREDIAL UNIFICADO</v>
          </cell>
          <cell r="J2259">
            <v>628593</v>
          </cell>
          <cell r="K2259">
            <v>1748383</v>
          </cell>
          <cell r="L2259">
            <v>0</v>
          </cell>
          <cell r="M2259">
            <v>2376976</v>
          </cell>
        </row>
        <row r="2260">
          <cell r="A2260">
            <v>73420801</v>
          </cell>
          <cell r="B2260" t="str">
            <v>Impuestos</v>
          </cell>
          <cell r="C2260">
            <v>2612576</v>
          </cell>
          <cell r="D2260">
            <v>1357268</v>
          </cell>
          <cell r="E2260">
            <v>0</v>
          </cell>
          <cell r="F2260">
            <v>3969844</v>
          </cell>
          <cell r="H2260">
            <v>7340080102</v>
          </cell>
          <cell r="I2260" t="str">
            <v>CONTRALORIA GENERAL MEDELLIN</v>
          </cell>
          <cell r="J2260">
            <v>644555</v>
          </cell>
          <cell r="K2260">
            <v>0</v>
          </cell>
          <cell r="L2260">
            <v>0</v>
          </cell>
          <cell r="M2260">
            <v>644555</v>
          </cell>
        </row>
        <row r="2261">
          <cell r="A2261">
            <v>7342080101</v>
          </cell>
          <cell r="B2261" t="str">
            <v>IMPUESTO PREDIAL UNIFICADO</v>
          </cell>
          <cell r="C2261">
            <v>771158</v>
          </cell>
          <cell r="D2261">
            <v>0</v>
          </cell>
          <cell r="E2261">
            <v>0</v>
          </cell>
          <cell r="F2261">
            <v>771158</v>
          </cell>
          <cell r="H2261">
            <v>7340080105</v>
          </cell>
          <cell r="I2261" t="str">
            <v>GRAVAMEN 4 X 1000</v>
          </cell>
          <cell r="J2261">
            <v>11058925</v>
          </cell>
          <cell r="K2261">
            <v>1345024</v>
          </cell>
          <cell r="L2261">
            <v>0</v>
          </cell>
          <cell r="M2261">
            <v>12403949</v>
          </cell>
        </row>
        <row r="2262">
          <cell r="A2262">
            <v>7342080102</v>
          </cell>
          <cell r="B2262" t="str">
            <v>CONTRALORIA GENERAL MEDELLIN</v>
          </cell>
          <cell r="C2262">
            <v>32870</v>
          </cell>
          <cell r="D2262">
            <v>12624</v>
          </cell>
          <cell r="E2262">
            <v>0</v>
          </cell>
          <cell r="F2262">
            <v>45494</v>
          </cell>
          <cell r="H2262">
            <v>734009</v>
          </cell>
          <cell r="I2262" t="str">
            <v>Prestaciones sociales</v>
          </cell>
          <cell r="J2262">
            <v>247233342</v>
          </cell>
          <cell r="K2262">
            <v>93429334</v>
          </cell>
          <cell r="L2262">
            <v>5164321</v>
          </cell>
          <cell r="M2262">
            <v>335498355</v>
          </cell>
        </row>
        <row r="2263">
          <cell r="A2263">
            <v>7342080105</v>
          </cell>
          <cell r="B2263" t="str">
            <v>GRAVAMEN 4 X 1000</v>
          </cell>
          <cell r="C2263">
            <v>1808548</v>
          </cell>
          <cell r="D2263">
            <v>1344644</v>
          </cell>
          <cell r="E2263">
            <v>0</v>
          </cell>
          <cell r="F2263">
            <v>3153192</v>
          </cell>
          <cell r="H2263">
            <v>73400901</v>
          </cell>
          <cell r="I2263" t="str">
            <v>Prestaciones sociales</v>
          </cell>
          <cell r="J2263">
            <v>247233342</v>
          </cell>
          <cell r="K2263">
            <v>93429334</v>
          </cell>
          <cell r="L2263">
            <v>5164321</v>
          </cell>
          <cell r="M2263">
            <v>335498355</v>
          </cell>
        </row>
        <row r="2264">
          <cell r="A2264">
            <v>734209</v>
          </cell>
          <cell r="B2264" t="str">
            <v>Prestaciones sociales</v>
          </cell>
          <cell r="C2264">
            <v>749449</v>
          </cell>
          <cell r="D2264">
            <v>0</v>
          </cell>
          <cell r="E2264">
            <v>0</v>
          </cell>
          <cell r="F2264">
            <v>749449</v>
          </cell>
          <cell r="H2264">
            <v>7340090103</v>
          </cell>
          <cell r="I2264" t="str">
            <v>PRIMA DE VACACIONES</v>
          </cell>
          <cell r="J2264">
            <v>29620600</v>
          </cell>
          <cell r="K2264">
            <v>2468191</v>
          </cell>
          <cell r="L2264">
            <v>0</v>
          </cell>
          <cell r="M2264">
            <v>32088791</v>
          </cell>
        </row>
        <row r="2265">
          <cell r="A2265">
            <v>73420901</v>
          </cell>
          <cell r="B2265" t="str">
            <v>Prestaciones sociales</v>
          </cell>
          <cell r="C2265">
            <v>749449</v>
          </cell>
          <cell r="D2265">
            <v>0</v>
          </cell>
          <cell r="E2265">
            <v>0</v>
          </cell>
          <cell r="F2265">
            <v>749449</v>
          </cell>
          <cell r="H2265">
            <v>7340090104</v>
          </cell>
          <cell r="I2265" t="str">
            <v>PRIMA DE NAVIDAD</v>
          </cell>
          <cell r="J2265">
            <v>63458764</v>
          </cell>
          <cell r="K2265">
            <v>6294374</v>
          </cell>
          <cell r="L2265">
            <v>0</v>
          </cell>
          <cell r="M2265">
            <v>69753138</v>
          </cell>
        </row>
        <row r="2266">
          <cell r="A2266">
            <v>7342090103</v>
          </cell>
          <cell r="B2266" t="str">
            <v>PRIMA DE VACACIONES</v>
          </cell>
          <cell r="C2266">
            <v>87464</v>
          </cell>
          <cell r="D2266">
            <v>0</v>
          </cell>
          <cell r="E2266">
            <v>0</v>
          </cell>
          <cell r="F2266">
            <v>87464</v>
          </cell>
          <cell r="H2266">
            <v>7340090105</v>
          </cell>
          <cell r="I2266" t="str">
            <v>VACACIONES</v>
          </cell>
          <cell r="J2266">
            <v>33983774</v>
          </cell>
          <cell r="K2266">
            <v>4771499</v>
          </cell>
          <cell r="L2266">
            <v>0</v>
          </cell>
          <cell r="M2266">
            <v>38755273</v>
          </cell>
        </row>
        <row r="2267">
          <cell r="A2267">
            <v>7342090104</v>
          </cell>
          <cell r="B2267" t="str">
            <v>PRIMA DE NAVIDAD</v>
          </cell>
          <cell r="C2267">
            <v>175237</v>
          </cell>
          <cell r="D2267">
            <v>0</v>
          </cell>
          <cell r="E2267">
            <v>0</v>
          </cell>
          <cell r="F2267">
            <v>175237</v>
          </cell>
          <cell r="H2267">
            <v>7340090106</v>
          </cell>
          <cell r="I2267" t="str">
            <v>BONIFICACION POR RECREACION</v>
          </cell>
          <cell r="J2267">
            <v>3682132</v>
          </cell>
          <cell r="K2267">
            <v>307447</v>
          </cell>
          <cell r="L2267">
            <v>0</v>
          </cell>
          <cell r="M2267">
            <v>3989579</v>
          </cell>
        </row>
        <row r="2268">
          <cell r="A2268">
            <v>7342090105</v>
          </cell>
          <cell r="B2268" t="str">
            <v>VACACIONES</v>
          </cell>
          <cell r="C2268">
            <v>134349</v>
          </cell>
          <cell r="D2268">
            <v>0</v>
          </cell>
          <cell r="E2268">
            <v>0</v>
          </cell>
          <cell r="F2268">
            <v>134349</v>
          </cell>
          <cell r="H2268">
            <v>7340090108</v>
          </cell>
          <cell r="I2268" t="str">
            <v>CESANTIAS LEY 50</v>
          </cell>
          <cell r="J2268">
            <v>68361577</v>
          </cell>
          <cell r="K2268">
            <v>10448299</v>
          </cell>
          <cell r="L2268">
            <v>0</v>
          </cell>
          <cell r="M2268">
            <v>78809876</v>
          </cell>
        </row>
        <row r="2269">
          <cell r="A2269">
            <v>7342090106</v>
          </cell>
          <cell r="B2269" t="str">
            <v>BONIFICACION POR RECREACION</v>
          </cell>
          <cell r="C2269">
            <v>11662</v>
          </cell>
          <cell r="D2269">
            <v>0</v>
          </cell>
          <cell r="E2269">
            <v>0</v>
          </cell>
          <cell r="F2269">
            <v>11662</v>
          </cell>
          <cell r="H2269">
            <v>7340090109</v>
          </cell>
          <cell r="I2269" t="str">
            <v>CESANTIAS RETROACTIVIDAD</v>
          </cell>
          <cell r="J2269">
            <v>8773807</v>
          </cell>
          <cell r="K2269">
            <v>3162978</v>
          </cell>
          <cell r="L2269">
            <v>0</v>
          </cell>
          <cell r="M2269">
            <v>11936785</v>
          </cell>
        </row>
        <row r="2270">
          <cell r="A2270">
            <v>7342090108</v>
          </cell>
          <cell r="B2270" t="str">
            <v>CESANTIAS LEY 50</v>
          </cell>
          <cell r="C2270">
            <v>182446</v>
          </cell>
          <cell r="D2270">
            <v>0</v>
          </cell>
          <cell r="E2270">
            <v>0</v>
          </cell>
          <cell r="F2270">
            <v>182446</v>
          </cell>
          <cell r="H2270">
            <v>7340090110</v>
          </cell>
          <cell r="I2270" t="str">
            <v>INTERESES SOBRE LAS CESANTIAS</v>
          </cell>
          <cell r="J2270">
            <v>5512069</v>
          </cell>
          <cell r="K2270">
            <v>1674546</v>
          </cell>
          <cell r="L2270">
            <v>7431</v>
          </cell>
          <cell r="M2270">
            <v>7179184</v>
          </cell>
        </row>
        <row r="2271">
          <cell r="A2271">
            <v>7342090110</v>
          </cell>
          <cell r="B2271" t="str">
            <v>INTERESES SOBRE LAS CESANTIAS</v>
          </cell>
          <cell r="C2271">
            <v>5017</v>
          </cell>
          <cell r="D2271">
            <v>0</v>
          </cell>
          <cell r="E2271">
            <v>0</v>
          </cell>
          <cell r="F2271">
            <v>5017</v>
          </cell>
          <cell r="H2271">
            <v>7340090117</v>
          </cell>
          <cell r="I2271" t="str">
            <v>PRIMA DE JUNIO</v>
          </cell>
          <cell r="J2271">
            <v>27118736</v>
          </cell>
          <cell r="K2271">
            <v>17409941</v>
          </cell>
          <cell r="L2271">
            <v>0</v>
          </cell>
          <cell r="M2271">
            <v>44528677</v>
          </cell>
        </row>
        <row r="2272">
          <cell r="A2272">
            <v>7342090117</v>
          </cell>
          <cell r="B2272" t="str">
            <v>PRIMA DE JUNIO</v>
          </cell>
          <cell r="C2272">
            <v>87380</v>
          </cell>
          <cell r="D2272">
            <v>0</v>
          </cell>
          <cell r="E2272">
            <v>0</v>
          </cell>
          <cell r="F2272">
            <v>87380</v>
          </cell>
          <cell r="H2272">
            <v>7340090118</v>
          </cell>
          <cell r="I2272" t="str">
            <v>PRIMA DE VIDA CARA</v>
          </cell>
          <cell r="J2272">
            <v>1687626</v>
          </cell>
          <cell r="K2272">
            <v>154436</v>
          </cell>
          <cell r="L2272">
            <v>0</v>
          </cell>
          <cell r="M2272">
            <v>1842062</v>
          </cell>
        </row>
        <row r="2273">
          <cell r="A2273">
            <v>7342090123</v>
          </cell>
          <cell r="B2273" t="str">
            <v>BONIFICACIÓN POR SERVICIOS PRESTADO</v>
          </cell>
          <cell r="C2273">
            <v>61166</v>
          </cell>
          <cell r="D2273">
            <v>0</v>
          </cell>
          <cell r="E2273">
            <v>0</v>
          </cell>
          <cell r="F2273">
            <v>61166</v>
          </cell>
          <cell r="H2273">
            <v>7340090119</v>
          </cell>
          <cell r="I2273" t="str">
            <v>PRIMA DE ANTIGUEDAD</v>
          </cell>
          <cell r="J2273">
            <v>-2158061</v>
          </cell>
          <cell r="K2273">
            <v>25326167</v>
          </cell>
          <cell r="L2273">
            <v>4030454</v>
          </cell>
          <cell r="M2273">
            <v>19137652</v>
          </cell>
        </row>
        <row r="2274">
          <cell r="A2274">
            <v>7342090124</v>
          </cell>
          <cell r="B2274" t="str">
            <v>BONIFICACION POR PENSION</v>
          </cell>
          <cell r="C2274">
            <v>4728</v>
          </cell>
          <cell r="D2274">
            <v>0</v>
          </cell>
          <cell r="E2274">
            <v>0</v>
          </cell>
          <cell r="F2274">
            <v>4728</v>
          </cell>
          <cell r="H2274">
            <v>7340090123</v>
          </cell>
          <cell r="I2274" t="str">
            <v>BONIFICACIÓN POR SERVICIOS PRESTADO</v>
          </cell>
          <cell r="J2274">
            <v>10189742</v>
          </cell>
          <cell r="K2274">
            <v>21240260</v>
          </cell>
          <cell r="L2274">
            <v>1126436</v>
          </cell>
          <cell r="M2274">
            <v>30303566</v>
          </cell>
        </row>
        <row r="2275">
          <cell r="A2275">
            <v>734295</v>
          </cell>
          <cell r="B2275" t="str">
            <v>Traslado de costos (Cr)</v>
          </cell>
          <cell r="C2275">
            <v>-750555733</v>
          </cell>
          <cell r="D2275">
            <v>0</v>
          </cell>
          <cell r="E2275">
            <v>90053100</v>
          </cell>
          <cell r="F2275">
            <v>-840608833</v>
          </cell>
          <cell r="H2275">
            <v>7340090124</v>
          </cell>
          <cell r="I2275" t="str">
            <v>BONIFICACION POR PENSION</v>
          </cell>
          <cell r="J2275">
            <v>-2997424</v>
          </cell>
          <cell r="K2275">
            <v>171196</v>
          </cell>
          <cell r="L2275">
            <v>0</v>
          </cell>
          <cell r="M2275">
            <v>-2826228</v>
          </cell>
        </row>
        <row r="2276">
          <cell r="A2276">
            <v>73429501</v>
          </cell>
          <cell r="B2276" t="str">
            <v>Traslado de costos (Cr)</v>
          </cell>
          <cell r="C2276">
            <v>-750555733</v>
          </cell>
          <cell r="D2276">
            <v>0</v>
          </cell>
          <cell r="E2276">
            <v>90053100</v>
          </cell>
          <cell r="F2276">
            <v>-840608833</v>
          </cell>
          <cell r="H2276">
            <v>734010</v>
          </cell>
          <cell r="I2276" t="str">
            <v>Gastos de personal diversos</v>
          </cell>
          <cell r="J2276">
            <v>3229128</v>
          </cell>
          <cell r="K2276">
            <v>268760</v>
          </cell>
          <cell r="L2276">
            <v>0</v>
          </cell>
          <cell r="M2276">
            <v>3497888</v>
          </cell>
        </row>
        <row r="2277">
          <cell r="A2277">
            <v>7342950101</v>
          </cell>
          <cell r="B2277" t="str">
            <v>TRASLADO DE COSTOS (CR)</v>
          </cell>
          <cell r="C2277">
            <v>-750555733</v>
          </cell>
          <cell r="D2277">
            <v>0</v>
          </cell>
          <cell r="E2277">
            <v>90053100</v>
          </cell>
          <cell r="F2277">
            <v>-840608833</v>
          </cell>
          <cell r="H2277">
            <v>73401001</v>
          </cell>
          <cell r="I2277" t="str">
            <v>Gastos de personal diversos</v>
          </cell>
          <cell r="J2277">
            <v>3229128</v>
          </cell>
          <cell r="K2277">
            <v>268760</v>
          </cell>
          <cell r="L2277">
            <v>0</v>
          </cell>
          <cell r="M2277">
            <v>3497888</v>
          </cell>
        </row>
        <row r="2278">
          <cell r="A2278">
            <v>7343</v>
          </cell>
          <cell r="B2278" t="str">
            <v>APOYO DIAGNOSTICO - OTRAS UN.APOYO</v>
          </cell>
          <cell r="C2278">
            <v>0</v>
          </cell>
          <cell r="D2278">
            <v>221555536</v>
          </cell>
          <cell r="E2278">
            <v>221555536</v>
          </cell>
          <cell r="F2278">
            <v>0</v>
          </cell>
          <cell r="H2278">
            <v>7340100122</v>
          </cell>
          <cell r="I2278" t="str">
            <v>SUBSIDIO DE ALIMENTACIÓN</v>
          </cell>
          <cell r="J2278">
            <v>3229128</v>
          </cell>
          <cell r="K2278">
            <v>268760</v>
          </cell>
          <cell r="L2278">
            <v>0</v>
          </cell>
          <cell r="M2278">
            <v>3497888</v>
          </cell>
        </row>
        <row r="2279">
          <cell r="A2279">
            <v>734302</v>
          </cell>
          <cell r="B2279" t="str">
            <v>Generales</v>
          </cell>
          <cell r="C2279">
            <v>1260292148</v>
          </cell>
          <cell r="D2279">
            <v>174608826</v>
          </cell>
          <cell r="E2279">
            <v>14819672</v>
          </cell>
          <cell r="F2279">
            <v>1420081302</v>
          </cell>
          <cell r="H2279">
            <v>734095</v>
          </cell>
          <cell r="I2279" t="str">
            <v>Traslado de costos (Cr)</v>
          </cell>
          <cell r="J2279">
            <v>-3839294888</v>
          </cell>
          <cell r="K2279">
            <v>0</v>
          </cell>
          <cell r="L2279">
            <v>640675007</v>
          </cell>
          <cell r="M2279">
            <v>-4479969895</v>
          </cell>
        </row>
        <row r="2280">
          <cell r="A2280">
            <v>73430201</v>
          </cell>
          <cell r="B2280" t="str">
            <v>Generales</v>
          </cell>
          <cell r="C2280">
            <v>1260292148</v>
          </cell>
          <cell r="D2280">
            <v>174608826</v>
          </cell>
          <cell r="E2280">
            <v>14819672</v>
          </cell>
          <cell r="F2280">
            <v>1420081302</v>
          </cell>
          <cell r="H2280">
            <v>73409501</v>
          </cell>
          <cell r="I2280" t="str">
            <v>Traslado de costos (Cr)</v>
          </cell>
          <cell r="J2280">
            <v>-3839294888</v>
          </cell>
          <cell r="K2280">
            <v>0</v>
          </cell>
          <cell r="L2280">
            <v>640675007</v>
          </cell>
          <cell r="M2280">
            <v>-4479969895</v>
          </cell>
        </row>
        <row r="2281">
          <cell r="A2281">
            <v>7343020102</v>
          </cell>
          <cell r="B2281" t="str">
            <v>HONORARIOS</v>
          </cell>
          <cell r="C2281">
            <v>480000</v>
          </cell>
          <cell r="D2281">
            <v>0</v>
          </cell>
          <cell r="E2281">
            <v>0</v>
          </cell>
          <cell r="F2281">
            <v>480000</v>
          </cell>
          <cell r="H2281">
            <v>7340950101</v>
          </cell>
          <cell r="I2281" t="str">
            <v>TRASLADO DE COSTOS (CR)</v>
          </cell>
          <cell r="J2281">
            <v>-3839294888</v>
          </cell>
          <cell r="K2281">
            <v>0</v>
          </cell>
          <cell r="L2281">
            <v>640675007</v>
          </cell>
          <cell r="M2281">
            <v>-4479969895</v>
          </cell>
        </row>
        <row r="2282">
          <cell r="A2282">
            <v>7343020103</v>
          </cell>
          <cell r="B2282" t="str">
            <v>PRESTACION DE SERVICIOS</v>
          </cell>
          <cell r="C2282">
            <v>1387658</v>
          </cell>
          <cell r="D2282">
            <v>522592</v>
          </cell>
          <cell r="E2282">
            <v>0</v>
          </cell>
          <cell r="F2282">
            <v>1910250</v>
          </cell>
          <cell r="H2282">
            <v>7341</v>
          </cell>
          <cell r="I2282" t="str">
            <v>APOYO DIAGNÓSTICO - IMAGENOLOGÍA</v>
          </cell>
          <cell r="J2282">
            <v>0</v>
          </cell>
          <cell r="K2282">
            <v>1429119490</v>
          </cell>
          <cell r="L2282">
            <v>1429119490</v>
          </cell>
          <cell r="M2282">
            <v>0</v>
          </cell>
        </row>
        <row r="2283">
          <cell r="A2283">
            <v>7343020106</v>
          </cell>
          <cell r="B2283" t="str">
            <v>SERVICIOS MEDICO Y DE LABORATORIO</v>
          </cell>
          <cell r="C2283">
            <v>15210149</v>
          </cell>
          <cell r="D2283">
            <v>0</v>
          </cell>
          <cell r="E2283">
            <v>0</v>
          </cell>
          <cell r="F2283">
            <v>15210149</v>
          </cell>
          <cell r="H2283">
            <v>734101</v>
          </cell>
          <cell r="I2283" t="str">
            <v>Materiales</v>
          </cell>
          <cell r="J2283">
            <v>1538219575</v>
          </cell>
          <cell r="K2283">
            <v>0</v>
          </cell>
          <cell r="L2283">
            <v>0</v>
          </cell>
          <cell r="M2283">
            <v>1538219575</v>
          </cell>
        </row>
        <row r="2284">
          <cell r="A2284">
            <v>7343020107</v>
          </cell>
          <cell r="B2284" t="str">
            <v>SERVICIOS DE VIGILANCIA Y SEGURIDAD</v>
          </cell>
          <cell r="C2284">
            <v>5721086</v>
          </cell>
          <cell r="D2284">
            <v>2452418</v>
          </cell>
          <cell r="E2284">
            <v>0</v>
          </cell>
          <cell r="F2284">
            <v>8173504</v>
          </cell>
          <cell r="H2284">
            <v>73410101</v>
          </cell>
          <cell r="I2284" t="str">
            <v>Materiales</v>
          </cell>
          <cell r="J2284">
            <v>1538219575</v>
          </cell>
          <cell r="K2284">
            <v>0</v>
          </cell>
          <cell r="L2284">
            <v>0</v>
          </cell>
          <cell r="M2284">
            <v>1538219575</v>
          </cell>
        </row>
        <row r="2285">
          <cell r="A2285">
            <v>7343020108</v>
          </cell>
          <cell r="B2285" t="str">
            <v>PAPELERIA Y UTILES</v>
          </cell>
          <cell r="C2285">
            <v>4347910</v>
          </cell>
          <cell r="D2285">
            <v>1689481</v>
          </cell>
          <cell r="E2285">
            <v>0</v>
          </cell>
          <cell r="F2285">
            <v>6037391</v>
          </cell>
          <cell r="H2285">
            <v>7341010101</v>
          </cell>
          <cell r="I2285" t="str">
            <v>MATERIALES</v>
          </cell>
          <cell r="J2285">
            <v>1414327189</v>
          </cell>
          <cell r="K2285">
            <v>0</v>
          </cell>
          <cell r="L2285">
            <v>0</v>
          </cell>
          <cell r="M2285">
            <v>1414327189</v>
          </cell>
        </row>
        <row r="2286">
          <cell r="A2286">
            <v>7343020112</v>
          </cell>
          <cell r="B2286" t="str">
            <v>MANTENIMIENTO DE MAQUINARIA Y EQUIP</v>
          </cell>
          <cell r="C2286">
            <v>9722715</v>
          </cell>
          <cell r="D2286">
            <v>19032676</v>
          </cell>
          <cell r="E2286">
            <v>10933295</v>
          </cell>
          <cell r="F2286">
            <v>17822096</v>
          </cell>
          <cell r="H2286">
            <v>7341010102</v>
          </cell>
          <cell r="I2286" t="str">
            <v>MEDICAMENTOS</v>
          </cell>
          <cell r="J2286">
            <v>123892386</v>
          </cell>
          <cell r="K2286">
            <v>0</v>
          </cell>
          <cell r="L2286">
            <v>0</v>
          </cell>
          <cell r="M2286">
            <v>123892386</v>
          </cell>
        </row>
        <row r="2287">
          <cell r="A2287">
            <v>7343020114</v>
          </cell>
          <cell r="B2287" t="str">
            <v>MANTENIMIENTO DE EDIFICIOS</v>
          </cell>
          <cell r="C2287">
            <v>50846</v>
          </cell>
          <cell r="D2287">
            <v>0</v>
          </cell>
          <cell r="E2287">
            <v>0</v>
          </cell>
          <cell r="F2287">
            <v>50846</v>
          </cell>
          <cell r="H2287">
            <v>734102</v>
          </cell>
          <cell r="I2287" t="str">
            <v>Generales</v>
          </cell>
          <cell r="J2287">
            <v>6133977690</v>
          </cell>
          <cell r="K2287">
            <v>1014239751</v>
          </cell>
          <cell r="L2287">
            <v>7416369</v>
          </cell>
          <cell r="M2287">
            <v>7140801072</v>
          </cell>
        </row>
        <row r="2288">
          <cell r="A2288">
            <v>7343020116</v>
          </cell>
          <cell r="B2288" t="str">
            <v>MANTENIMIENTO DE SOFTWARE</v>
          </cell>
          <cell r="C2288">
            <v>14825408</v>
          </cell>
          <cell r="D2288">
            <v>7541728</v>
          </cell>
          <cell r="E2288">
            <v>0</v>
          </cell>
          <cell r="F2288">
            <v>22367136</v>
          </cell>
          <cell r="H2288">
            <v>73410201</v>
          </cell>
          <cell r="I2288" t="str">
            <v>Generales</v>
          </cell>
          <cell r="J2288">
            <v>6133977690</v>
          </cell>
          <cell r="K2288">
            <v>1014239751</v>
          </cell>
          <cell r="L2288">
            <v>7416369</v>
          </cell>
          <cell r="M2288">
            <v>7140801072</v>
          </cell>
        </row>
        <row r="2289">
          <cell r="A2289">
            <v>7343020117</v>
          </cell>
          <cell r="B2289" t="str">
            <v>ACUEDUCTO Y ALCANTARILLADO</v>
          </cell>
          <cell r="C2289">
            <v>1246142</v>
          </cell>
          <cell r="D2289">
            <v>115999</v>
          </cell>
          <cell r="E2289">
            <v>0</v>
          </cell>
          <cell r="F2289">
            <v>1362141</v>
          </cell>
          <cell r="H2289">
            <v>7341020101</v>
          </cell>
          <cell r="I2289" t="str">
            <v>LOZA Y CRISTALERIA</v>
          </cell>
          <cell r="J2289">
            <v>96744</v>
          </cell>
          <cell r="K2289">
            <v>0</v>
          </cell>
          <cell r="L2289">
            <v>0</v>
          </cell>
          <cell r="M2289">
            <v>96744</v>
          </cell>
        </row>
        <row r="2290">
          <cell r="A2290">
            <v>7343020118</v>
          </cell>
          <cell r="B2290" t="str">
            <v>ENERGIA</v>
          </cell>
          <cell r="C2290">
            <v>25181672</v>
          </cell>
          <cell r="D2290">
            <v>2432829</v>
          </cell>
          <cell r="E2290">
            <v>0</v>
          </cell>
          <cell r="F2290">
            <v>27614501</v>
          </cell>
          <cell r="H2290">
            <v>7341020102</v>
          </cell>
          <cell r="I2290" t="str">
            <v>HONORARIOS</v>
          </cell>
          <cell r="J2290">
            <v>115600242</v>
          </cell>
          <cell r="K2290">
            <v>100836383</v>
          </cell>
          <cell r="L2290">
            <v>0</v>
          </cell>
          <cell r="M2290">
            <v>216436625</v>
          </cell>
        </row>
        <row r="2291">
          <cell r="A2291">
            <v>7343020120</v>
          </cell>
          <cell r="B2291" t="str">
            <v>TELEFONOS</v>
          </cell>
          <cell r="C2291">
            <v>734940</v>
          </cell>
          <cell r="D2291">
            <v>61055</v>
          </cell>
          <cell r="E2291">
            <v>0</v>
          </cell>
          <cell r="F2291">
            <v>795995</v>
          </cell>
          <cell r="H2291">
            <v>7341020103</v>
          </cell>
          <cell r="I2291" t="str">
            <v>PRESTACION DE SERVICIOS</v>
          </cell>
          <cell r="J2291">
            <v>216890</v>
          </cell>
          <cell r="K2291">
            <v>2749758</v>
          </cell>
          <cell r="L2291">
            <v>538088</v>
          </cell>
          <cell r="M2291">
            <v>2428560</v>
          </cell>
        </row>
        <row r="2292">
          <cell r="A2292">
            <v>7343020127</v>
          </cell>
          <cell r="B2292" t="str">
            <v>SEGURO MULTIRIESGO</v>
          </cell>
          <cell r="C2292">
            <v>1992424</v>
          </cell>
          <cell r="D2292">
            <v>145625</v>
          </cell>
          <cell r="E2292">
            <v>0</v>
          </cell>
          <cell r="F2292">
            <v>2138049</v>
          </cell>
          <cell r="H2292">
            <v>7341020104</v>
          </cell>
          <cell r="I2292" t="str">
            <v>NUCLEOS DE ADSCRIPCION</v>
          </cell>
          <cell r="J2292">
            <v>70107208</v>
          </cell>
          <cell r="K2292">
            <v>11079806</v>
          </cell>
          <cell r="L2292">
            <v>0</v>
          </cell>
          <cell r="M2292">
            <v>81187014</v>
          </cell>
        </row>
        <row r="2293">
          <cell r="A2293">
            <v>7343020142</v>
          </cell>
          <cell r="B2293" t="str">
            <v>HONORARIOS PRESTACION DE SERVICIOS</v>
          </cell>
          <cell r="C2293">
            <v>1131949864</v>
          </cell>
          <cell r="D2293">
            <v>140614423</v>
          </cell>
          <cell r="E2293">
            <v>3886377</v>
          </cell>
          <cell r="F2293">
            <v>1268677910</v>
          </cell>
          <cell r="H2293">
            <v>7341020106</v>
          </cell>
          <cell r="I2293" t="str">
            <v>SERVICIOS MEDICO Y DE LABORATORIO</v>
          </cell>
          <cell r="J2293">
            <v>23031755</v>
          </cell>
          <cell r="K2293">
            <v>0</v>
          </cell>
          <cell r="L2293">
            <v>0</v>
          </cell>
          <cell r="M2293">
            <v>23031755</v>
          </cell>
        </row>
        <row r="2294">
          <cell r="A2294">
            <v>7343020143</v>
          </cell>
          <cell r="B2294" t="str">
            <v>HONORARIOS PRESTACION DE SERVICIOS</v>
          </cell>
          <cell r="C2294">
            <v>47441334</v>
          </cell>
          <cell r="D2294">
            <v>0</v>
          </cell>
          <cell r="E2294">
            <v>0</v>
          </cell>
          <cell r="F2294">
            <v>47441334</v>
          </cell>
          <cell r="H2294">
            <v>7341020107</v>
          </cell>
          <cell r="I2294" t="str">
            <v>SERVICIOS DE VIGILANCIA Y SEGURIDAD</v>
          </cell>
          <cell r="J2294">
            <v>38185329</v>
          </cell>
          <cell r="K2294">
            <v>7646573</v>
          </cell>
          <cell r="L2294">
            <v>0</v>
          </cell>
          <cell r="M2294">
            <v>45831902</v>
          </cell>
        </row>
        <row r="2295">
          <cell r="A2295">
            <v>734303</v>
          </cell>
          <cell r="B2295" t="str">
            <v>Sueldos y salarios</v>
          </cell>
          <cell r="C2295">
            <v>155406330</v>
          </cell>
          <cell r="D2295">
            <v>14972267</v>
          </cell>
          <cell r="E2295">
            <v>0</v>
          </cell>
          <cell r="F2295">
            <v>170378597</v>
          </cell>
          <cell r="H2295">
            <v>7341020108</v>
          </cell>
          <cell r="I2295" t="str">
            <v>PAPELERIA Y UTILES</v>
          </cell>
          <cell r="J2295">
            <v>20752972</v>
          </cell>
          <cell r="K2295">
            <v>3807824</v>
          </cell>
          <cell r="L2295">
            <v>0</v>
          </cell>
          <cell r="M2295">
            <v>24560796</v>
          </cell>
        </row>
        <row r="2296">
          <cell r="A2296">
            <v>73430301</v>
          </cell>
          <cell r="B2296" t="str">
            <v>Sueldos y salarios</v>
          </cell>
          <cell r="C2296">
            <v>155406330</v>
          </cell>
          <cell r="D2296">
            <v>14972267</v>
          </cell>
          <cell r="E2296">
            <v>0</v>
          </cell>
          <cell r="F2296">
            <v>170378597</v>
          </cell>
          <cell r="H2296">
            <v>7341020109</v>
          </cell>
          <cell r="I2296" t="str">
            <v>ROPERIA Y MENAJE</v>
          </cell>
          <cell r="J2296">
            <v>2048380</v>
          </cell>
          <cell r="K2296">
            <v>0</v>
          </cell>
          <cell r="L2296">
            <v>0</v>
          </cell>
          <cell r="M2296">
            <v>2048380</v>
          </cell>
        </row>
        <row r="2297">
          <cell r="A2297">
            <v>7343030101</v>
          </cell>
          <cell r="B2297" t="str">
            <v>SUELDOS DE PERSONAL</v>
          </cell>
          <cell r="C2297">
            <v>152532473</v>
          </cell>
          <cell r="D2297">
            <v>14447286</v>
          </cell>
          <cell r="E2297">
            <v>0</v>
          </cell>
          <cell r="F2297">
            <v>166979759</v>
          </cell>
          <cell r="H2297">
            <v>7341020111</v>
          </cell>
          <cell r="I2297" t="str">
            <v>ELEMENTOS DE PROTECCION</v>
          </cell>
          <cell r="J2297">
            <v>33260</v>
          </cell>
          <cell r="K2297">
            <v>0</v>
          </cell>
          <cell r="L2297">
            <v>0</v>
          </cell>
          <cell r="M2297">
            <v>33260</v>
          </cell>
        </row>
        <row r="2298">
          <cell r="A2298">
            <v>7343030102</v>
          </cell>
          <cell r="B2298" t="str">
            <v>HORAS EXTRAS Y FESTIVOS</v>
          </cell>
          <cell r="C2298">
            <v>2664023</v>
          </cell>
          <cell r="D2298">
            <v>509889</v>
          </cell>
          <cell r="E2298">
            <v>0</v>
          </cell>
          <cell r="F2298">
            <v>3173912</v>
          </cell>
          <cell r="H2298">
            <v>7341020112</v>
          </cell>
          <cell r="I2298" t="str">
            <v>MANTENIMIENTO DE MAQUINARIA Y EQUIP</v>
          </cell>
          <cell r="J2298">
            <v>1144035509</v>
          </cell>
          <cell r="K2298">
            <v>456099772</v>
          </cell>
          <cell r="L2298">
            <v>0</v>
          </cell>
          <cell r="M2298">
            <v>1600135281</v>
          </cell>
        </row>
        <row r="2299">
          <cell r="A2299">
            <v>7343030107</v>
          </cell>
          <cell r="B2299" t="str">
            <v>AUXILIO DE TRANSPORTE</v>
          </cell>
          <cell r="C2299">
            <v>209834</v>
          </cell>
          <cell r="D2299">
            <v>15092</v>
          </cell>
          <cell r="E2299">
            <v>0</v>
          </cell>
          <cell r="F2299">
            <v>224926</v>
          </cell>
          <cell r="H2299">
            <v>7341020114</v>
          </cell>
          <cell r="I2299" t="str">
            <v>MANTENIMIENTO DE EDIFICIOS</v>
          </cell>
          <cell r="J2299">
            <v>409629</v>
          </cell>
          <cell r="K2299">
            <v>37239</v>
          </cell>
          <cell r="L2299">
            <v>0</v>
          </cell>
          <cell r="M2299">
            <v>446868</v>
          </cell>
        </row>
        <row r="2300">
          <cell r="A2300">
            <v>734305</v>
          </cell>
          <cell r="B2300" t="str">
            <v>Contribuciones efectivas</v>
          </cell>
          <cell r="C2300">
            <v>44280561</v>
          </cell>
          <cell r="D2300">
            <v>4211035</v>
          </cell>
          <cell r="E2300">
            <v>232</v>
          </cell>
          <cell r="F2300">
            <v>48491364</v>
          </cell>
          <cell r="H2300">
            <v>7341020116</v>
          </cell>
          <cell r="I2300" t="str">
            <v>MANTENIMIENTO DE SOFTWARE</v>
          </cell>
          <cell r="J2300">
            <v>229722550</v>
          </cell>
          <cell r="K2300">
            <v>22316388</v>
          </cell>
          <cell r="L2300">
            <v>0</v>
          </cell>
          <cell r="M2300">
            <v>252038938</v>
          </cell>
        </row>
        <row r="2301">
          <cell r="A2301">
            <v>73430501</v>
          </cell>
          <cell r="B2301" t="str">
            <v>Contribuciones efectivas</v>
          </cell>
          <cell r="C2301">
            <v>44280561</v>
          </cell>
          <cell r="D2301">
            <v>4211035</v>
          </cell>
          <cell r="E2301">
            <v>232</v>
          </cell>
          <cell r="F2301">
            <v>48491364</v>
          </cell>
          <cell r="H2301">
            <v>7341020117</v>
          </cell>
          <cell r="I2301" t="str">
            <v>ACUEDUCTO Y ALCANTARILLADO</v>
          </cell>
          <cell r="J2301">
            <v>11648888</v>
          </cell>
          <cell r="K2301">
            <v>454972</v>
          </cell>
          <cell r="L2301">
            <v>0</v>
          </cell>
          <cell r="M2301">
            <v>12103860</v>
          </cell>
        </row>
        <row r="2302">
          <cell r="A2302">
            <v>7343050101</v>
          </cell>
          <cell r="B2302" t="str">
            <v>APORTES A CAJAS DE COMPENSACION FAM</v>
          </cell>
          <cell r="C2302">
            <v>7238393</v>
          </cell>
          <cell r="D2302">
            <v>607854</v>
          </cell>
          <cell r="E2302">
            <v>0</v>
          </cell>
          <cell r="F2302">
            <v>7846247</v>
          </cell>
          <cell r="H2302">
            <v>7341020118</v>
          </cell>
          <cell r="I2302" t="str">
            <v>ENERGIA</v>
          </cell>
          <cell r="J2302">
            <v>151729006</v>
          </cell>
          <cell r="K2302">
            <v>14093675</v>
          </cell>
          <cell r="L2302">
            <v>0</v>
          </cell>
          <cell r="M2302">
            <v>165822681</v>
          </cell>
        </row>
        <row r="2303">
          <cell r="A2303">
            <v>7343050102</v>
          </cell>
          <cell r="B2303" t="str">
            <v>APORTES A SEGURIDAD SOCIAL EN SALUD</v>
          </cell>
          <cell r="C2303">
            <v>13942089</v>
          </cell>
          <cell r="D2303">
            <v>1360311</v>
          </cell>
          <cell r="E2303">
            <v>116</v>
          </cell>
          <cell r="F2303">
            <v>15302284</v>
          </cell>
          <cell r="H2303">
            <v>7341020120</v>
          </cell>
          <cell r="I2303" t="str">
            <v>TELEFONOS</v>
          </cell>
          <cell r="J2303">
            <v>8239809</v>
          </cell>
          <cell r="K2303">
            <v>472480</v>
          </cell>
          <cell r="L2303">
            <v>0</v>
          </cell>
          <cell r="M2303">
            <v>8712289</v>
          </cell>
        </row>
        <row r="2304">
          <cell r="A2304">
            <v>7343050103</v>
          </cell>
          <cell r="B2304" t="str">
            <v>APORTES A SEGURIDAD SOCIAL EN PENSI</v>
          </cell>
          <cell r="C2304">
            <v>19680732</v>
          </cell>
          <cell r="D2304">
            <v>1920199</v>
          </cell>
          <cell r="E2304">
            <v>116</v>
          </cell>
          <cell r="F2304">
            <v>21600815</v>
          </cell>
          <cell r="H2304">
            <v>7341020121</v>
          </cell>
          <cell r="I2304" t="str">
            <v>ARRENDAMIENTOS</v>
          </cell>
          <cell r="J2304">
            <v>6612532</v>
          </cell>
          <cell r="K2304">
            <v>0</v>
          </cell>
          <cell r="L2304">
            <v>0</v>
          </cell>
          <cell r="M2304">
            <v>6612532</v>
          </cell>
        </row>
        <row r="2305">
          <cell r="A2305">
            <v>7343050106</v>
          </cell>
          <cell r="B2305" t="str">
            <v>APORTES A RIESGOS PROFESIONALES ATE</v>
          </cell>
          <cell r="C2305">
            <v>3419347</v>
          </cell>
          <cell r="D2305">
            <v>322671</v>
          </cell>
          <cell r="E2305">
            <v>0</v>
          </cell>
          <cell r="F2305">
            <v>3742018</v>
          </cell>
          <cell r="H2305">
            <v>7341020122</v>
          </cell>
          <cell r="I2305" t="str">
            <v>VIATICOS Y GASTOS DE VIAJE</v>
          </cell>
          <cell r="J2305">
            <v>202628</v>
          </cell>
          <cell r="K2305">
            <v>0</v>
          </cell>
          <cell r="L2305">
            <v>0</v>
          </cell>
          <cell r="M2305">
            <v>202628</v>
          </cell>
        </row>
        <row r="2306">
          <cell r="A2306">
            <v>734306</v>
          </cell>
          <cell r="B2306" t="str">
            <v>Aportes sobre la nómina</v>
          </cell>
          <cell r="C2306">
            <v>9050132</v>
          </cell>
          <cell r="D2306">
            <v>759857</v>
          </cell>
          <cell r="E2306">
            <v>0</v>
          </cell>
          <cell r="F2306">
            <v>9809989</v>
          </cell>
          <cell r="H2306">
            <v>7341020124</v>
          </cell>
          <cell r="I2306" t="str">
            <v>COMUNICACIONES Y TRANSPORTE</v>
          </cell>
          <cell r="J2306">
            <v>3550000</v>
          </cell>
          <cell r="K2306">
            <v>1310200</v>
          </cell>
          <cell r="L2306">
            <v>981000</v>
          </cell>
          <cell r="M2306">
            <v>3879200</v>
          </cell>
        </row>
        <row r="2307">
          <cell r="A2307">
            <v>73430601</v>
          </cell>
          <cell r="B2307" t="str">
            <v>Aportes sobre la nómina</v>
          </cell>
          <cell r="C2307">
            <v>9050132</v>
          </cell>
          <cell r="D2307">
            <v>759857</v>
          </cell>
          <cell r="E2307">
            <v>0</v>
          </cell>
          <cell r="F2307">
            <v>9809989</v>
          </cell>
          <cell r="H2307">
            <v>7341020127</v>
          </cell>
          <cell r="I2307" t="str">
            <v>SEGURO MULTIRIESGO</v>
          </cell>
          <cell r="J2307">
            <v>115498610</v>
          </cell>
          <cell r="K2307">
            <v>15509433</v>
          </cell>
          <cell r="L2307">
            <v>0</v>
          </cell>
          <cell r="M2307">
            <v>131008043</v>
          </cell>
        </row>
        <row r="2308">
          <cell r="A2308">
            <v>7343060101</v>
          </cell>
          <cell r="B2308" t="str">
            <v>APORTES AL I.C.B.F.</v>
          </cell>
          <cell r="C2308">
            <v>5429366</v>
          </cell>
          <cell r="D2308">
            <v>456037</v>
          </cell>
          <cell r="E2308">
            <v>0</v>
          </cell>
          <cell r="F2308">
            <v>5885403</v>
          </cell>
          <cell r="H2308">
            <v>7341020128</v>
          </cell>
          <cell r="I2308" t="str">
            <v>RESTAURANTE Y CAFETERIA</v>
          </cell>
          <cell r="J2308">
            <v>2057703</v>
          </cell>
          <cell r="K2308">
            <v>0</v>
          </cell>
          <cell r="L2308">
            <v>0</v>
          </cell>
          <cell r="M2308">
            <v>2057703</v>
          </cell>
        </row>
        <row r="2309">
          <cell r="A2309">
            <v>7343060102</v>
          </cell>
          <cell r="B2309" t="str">
            <v>APORTES AL SENA</v>
          </cell>
          <cell r="C2309">
            <v>3620766</v>
          </cell>
          <cell r="D2309">
            <v>303820</v>
          </cell>
          <cell r="E2309">
            <v>0</v>
          </cell>
          <cell r="F2309">
            <v>3924586</v>
          </cell>
          <cell r="H2309">
            <v>7341020129</v>
          </cell>
          <cell r="I2309" t="str">
            <v>MATERIAL DE ASEO</v>
          </cell>
          <cell r="J2309">
            <v>17008267</v>
          </cell>
          <cell r="K2309">
            <v>0</v>
          </cell>
          <cell r="L2309">
            <v>0</v>
          </cell>
          <cell r="M2309">
            <v>17008267</v>
          </cell>
        </row>
        <row r="2310">
          <cell r="A2310">
            <v>734307</v>
          </cell>
          <cell r="B2310" t="str">
            <v>Depreciación y amortización</v>
          </cell>
          <cell r="C2310">
            <v>75372862</v>
          </cell>
          <cell r="D2310">
            <v>15828224</v>
          </cell>
          <cell r="E2310">
            <v>0</v>
          </cell>
          <cell r="F2310">
            <v>91201086</v>
          </cell>
          <cell r="H2310">
            <v>7341020143</v>
          </cell>
          <cell r="I2310" t="str">
            <v>HONORARIOS PRESTACION DE SERVICIOS</v>
          </cell>
          <cell r="J2310">
            <v>4077421294</v>
          </cell>
          <cell r="K2310">
            <v>372469054</v>
          </cell>
          <cell r="L2310">
            <v>5893333</v>
          </cell>
          <cell r="M2310">
            <v>4443997015</v>
          </cell>
        </row>
        <row r="2311">
          <cell r="A2311">
            <v>73430701</v>
          </cell>
          <cell r="B2311" t="str">
            <v>Depreciación y amortización</v>
          </cell>
          <cell r="C2311">
            <v>75372862</v>
          </cell>
          <cell r="D2311">
            <v>15828224</v>
          </cell>
          <cell r="E2311">
            <v>0</v>
          </cell>
          <cell r="F2311">
            <v>91201086</v>
          </cell>
          <cell r="H2311">
            <v>7341020144</v>
          </cell>
          <cell r="I2311" t="str">
            <v>HONORARIOS PRESTACION DE SERVICIOS</v>
          </cell>
          <cell r="J2311">
            <v>94215103</v>
          </cell>
          <cell r="K2311">
            <v>5179397</v>
          </cell>
          <cell r="L2311">
            <v>3948</v>
          </cell>
          <cell r="M2311">
            <v>99390552</v>
          </cell>
        </row>
        <row r="2312">
          <cell r="A2312">
            <v>7343070101</v>
          </cell>
          <cell r="B2312" t="str">
            <v>DEPRECIACION DE EDIFICIOS</v>
          </cell>
          <cell r="C2312">
            <v>3749261</v>
          </cell>
          <cell r="D2312">
            <v>749963</v>
          </cell>
          <cell r="E2312">
            <v>0</v>
          </cell>
          <cell r="F2312">
            <v>4499224</v>
          </cell>
          <cell r="H2312">
            <v>7341020145</v>
          </cell>
          <cell r="I2312" t="str">
            <v>AUXILIOS SINDICALES</v>
          </cell>
          <cell r="J2312">
            <v>1553382</v>
          </cell>
          <cell r="K2312">
            <v>176797</v>
          </cell>
          <cell r="L2312">
            <v>0</v>
          </cell>
          <cell r="M2312">
            <v>1730179</v>
          </cell>
        </row>
        <row r="2313">
          <cell r="A2313">
            <v>7343070102</v>
          </cell>
          <cell r="B2313" t="str">
            <v>DEPRECIACION DE MAQUINARIA Y EQUIPO</v>
          </cell>
          <cell r="C2313">
            <v>377322</v>
          </cell>
          <cell r="D2313">
            <v>75464</v>
          </cell>
          <cell r="E2313">
            <v>0</v>
          </cell>
          <cell r="F2313">
            <v>452786</v>
          </cell>
          <cell r="H2313">
            <v>734103</v>
          </cell>
          <cell r="I2313" t="str">
            <v>Sueldos y salarios</v>
          </cell>
          <cell r="J2313">
            <v>1237938469</v>
          </cell>
          <cell r="K2313">
            <v>113802203</v>
          </cell>
          <cell r="L2313">
            <v>148623</v>
          </cell>
          <cell r="M2313">
            <v>1351592049</v>
          </cell>
        </row>
        <row r="2314">
          <cell r="A2314">
            <v>7343070103</v>
          </cell>
          <cell r="B2314" t="str">
            <v>DEPRECIACION DE EQUIPO MEDICO Y CIE</v>
          </cell>
          <cell r="C2314">
            <v>64131686</v>
          </cell>
          <cell r="D2314">
            <v>13235893</v>
          </cell>
          <cell r="E2314">
            <v>0</v>
          </cell>
          <cell r="F2314">
            <v>77367579</v>
          </cell>
          <cell r="H2314">
            <v>73410301</v>
          </cell>
          <cell r="I2314" t="str">
            <v>Sueldos y salarios</v>
          </cell>
          <cell r="J2314">
            <v>1237938469</v>
          </cell>
          <cell r="K2314">
            <v>113802203</v>
          </cell>
          <cell r="L2314">
            <v>148623</v>
          </cell>
          <cell r="M2314">
            <v>1351592049</v>
          </cell>
        </row>
        <row r="2315">
          <cell r="A2315">
            <v>7343070104</v>
          </cell>
          <cell r="B2315" t="str">
            <v>DEPRECIACION DE MUEBLES, ENSERES, Y</v>
          </cell>
          <cell r="C2315">
            <v>871615</v>
          </cell>
          <cell r="D2315">
            <v>190384</v>
          </cell>
          <cell r="E2315">
            <v>0</v>
          </cell>
          <cell r="F2315">
            <v>1061999</v>
          </cell>
          <cell r="H2315">
            <v>7341030101</v>
          </cell>
          <cell r="I2315" t="str">
            <v>SUELDOS DE PERSONAL</v>
          </cell>
          <cell r="J2315">
            <v>1099415512</v>
          </cell>
          <cell r="K2315">
            <v>95773707</v>
          </cell>
          <cell r="L2315">
            <v>0</v>
          </cell>
          <cell r="M2315">
            <v>1195189219</v>
          </cell>
        </row>
        <row r="2316">
          <cell r="A2316">
            <v>7343070105</v>
          </cell>
          <cell r="B2316" t="str">
            <v>DEPRECIACION DE EQ. DE COMUNICACION</v>
          </cell>
          <cell r="C2316">
            <v>6226846</v>
          </cell>
          <cell r="D2316">
            <v>1573807</v>
          </cell>
          <cell r="E2316">
            <v>0</v>
          </cell>
          <cell r="F2316">
            <v>7800653</v>
          </cell>
          <cell r="H2316">
            <v>7341030102</v>
          </cell>
          <cell r="I2316" t="str">
            <v>HORAS EXTRAS Y FESTIVOS</v>
          </cell>
          <cell r="J2316">
            <v>111016694</v>
          </cell>
          <cell r="K2316">
            <v>12412399</v>
          </cell>
          <cell r="L2316">
            <v>0</v>
          </cell>
          <cell r="M2316">
            <v>123429093</v>
          </cell>
        </row>
        <row r="2317">
          <cell r="A2317">
            <v>7343070107</v>
          </cell>
          <cell r="B2317" t="str">
            <v>DEPRECIACION COMEDOR, COCINA, DESPE</v>
          </cell>
          <cell r="C2317">
            <v>16132</v>
          </cell>
          <cell r="D2317">
            <v>2713</v>
          </cell>
          <cell r="E2317">
            <v>0</v>
          </cell>
          <cell r="F2317">
            <v>18845</v>
          </cell>
          <cell r="H2317">
            <v>7341030107</v>
          </cell>
          <cell r="I2317" t="str">
            <v>AUXILIO DE TRANSPORTE</v>
          </cell>
          <cell r="J2317">
            <v>5545079</v>
          </cell>
          <cell r="K2317">
            <v>458616</v>
          </cell>
          <cell r="L2317">
            <v>0</v>
          </cell>
          <cell r="M2317">
            <v>6003695</v>
          </cell>
        </row>
        <row r="2318">
          <cell r="A2318">
            <v>734308</v>
          </cell>
          <cell r="B2318" t="str">
            <v>Impuestos</v>
          </cell>
          <cell r="C2318">
            <v>5080724</v>
          </cell>
          <cell r="D2318">
            <v>447281</v>
          </cell>
          <cell r="E2318">
            <v>0</v>
          </cell>
          <cell r="F2318">
            <v>5528005</v>
          </cell>
          <cell r="H2318">
            <v>7341030121</v>
          </cell>
          <cell r="I2318" t="str">
            <v>SUELDOS POR PERMISO SINDICAL</v>
          </cell>
          <cell r="J2318">
            <v>21961184</v>
          </cell>
          <cell r="K2318">
            <v>3657481</v>
          </cell>
          <cell r="L2318">
            <v>148623</v>
          </cell>
          <cell r="M2318">
            <v>25470042</v>
          </cell>
        </row>
        <row r="2319">
          <cell r="A2319">
            <v>73430801</v>
          </cell>
          <cell r="B2319" t="str">
            <v>Impuestos</v>
          </cell>
          <cell r="C2319">
            <v>5080724</v>
          </cell>
          <cell r="D2319">
            <v>447281</v>
          </cell>
          <cell r="E2319">
            <v>0</v>
          </cell>
          <cell r="F2319">
            <v>5528005</v>
          </cell>
          <cell r="H2319">
            <v>7341030125</v>
          </cell>
          <cell r="I2319" t="str">
            <v>BONIFICACION NAVIDAD</v>
          </cell>
          <cell r="J2319">
            <v>0</v>
          </cell>
          <cell r="K2319">
            <v>1500000</v>
          </cell>
          <cell r="L2319">
            <v>0</v>
          </cell>
          <cell r="M2319">
            <v>1500000</v>
          </cell>
        </row>
        <row r="2320">
          <cell r="A2320">
            <v>7343080101</v>
          </cell>
          <cell r="B2320" t="str">
            <v>IMPUESTO PREDIAL UNIFICADO</v>
          </cell>
          <cell r="C2320">
            <v>942526</v>
          </cell>
          <cell r="D2320">
            <v>0</v>
          </cell>
          <cell r="E2320">
            <v>0</v>
          </cell>
          <cell r="F2320">
            <v>942526</v>
          </cell>
          <cell r="H2320">
            <v>734104</v>
          </cell>
          <cell r="I2320" t="str">
            <v>Contribuciones imputadas</v>
          </cell>
          <cell r="J2320">
            <v>3343069</v>
          </cell>
          <cell r="K2320">
            <v>0</v>
          </cell>
          <cell r="L2320">
            <v>0</v>
          </cell>
          <cell r="M2320">
            <v>3343069</v>
          </cell>
        </row>
        <row r="2321">
          <cell r="A2321">
            <v>7343080102</v>
          </cell>
          <cell r="B2321" t="str">
            <v>CONTRALORIA GENERAL MEDELLIN</v>
          </cell>
          <cell r="C2321">
            <v>71662</v>
          </cell>
          <cell r="D2321">
            <v>4160</v>
          </cell>
          <cell r="E2321">
            <v>0</v>
          </cell>
          <cell r="F2321">
            <v>75822</v>
          </cell>
          <cell r="H2321">
            <v>73410401</v>
          </cell>
          <cell r="I2321" t="str">
            <v>Contribuciones imputadas</v>
          </cell>
          <cell r="J2321">
            <v>3343069</v>
          </cell>
          <cell r="K2321">
            <v>0</v>
          </cell>
          <cell r="L2321">
            <v>0</v>
          </cell>
          <cell r="M2321">
            <v>3343069</v>
          </cell>
        </row>
        <row r="2322">
          <cell r="A2322">
            <v>7343080105</v>
          </cell>
          <cell r="B2322" t="str">
            <v>GRAVAMEN 4 X 1000</v>
          </cell>
          <cell r="C2322">
            <v>4066536</v>
          </cell>
          <cell r="D2322">
            <v>443121</v>
          </cell>
          <cell r="E2322">
            <v>0</v>
          </cell>
          <cell r="F2322">
            <v>4509657</v>
          </cell>
          <cell r="H2322">
            <v>7341040103</v>
          </cell>
          <cell r="I2322" t="str">
            <v>AUXILIO Y SERVICIOS FUNERARIOS</v>
          </cell>
          <cell r="J2322">
            <v>1813379</v>
          </cell>
          <cell r="K2322">
            <v>0</v>
          </cell>
          <cell r="L2322">
            <v>0</v>
          </cell>
          <cell r="M2322">
            <v>1813379</v>
          </cell>
        </row>
        <row r="2323">
          <cell r="A2323">
            <v>734309</v>
          </cell>
          <cell r="B2323" t="str">
            <v>Prestaciones sociales</v>
          </cell>
          <cell r="C2323">
            <v>61874406</v>
          </cell>
          <cell r="D2323">
            <v>10718347</v>
          </cell>
          <cell r="E2323">
            <v>0</v>
          </cell>
          <cell r="F2323">
            <v>72592753</v>
          </cell>
          <cell r="H2323">
            <v>7341040106</v>
          </cell>
          <cell r="I2323" t="str">
            <v>AUXILIO POR HOSPITALIZACION</v>
          </cell>
          <cell r="J2323">
            <v>1529690</v>
          </cell>
          <cell r="K2323">
            <v>0</v>
          </cell>
          <cell r="L2323">
            <v>0</v>
          </cell>
          <cell r="M2323">
            <v>1529690</v>
          </cell>
        </row>
        <row r="2324">
          <cell r="A2324">
            <v>73430901</v>
          </cell>
          <cell r="B2324" t="str">
            <v>Prestaciones sociales</v>
          </cell>
          <cell r="C2324">
            <v>61874406</v>
          </cell>
          <cell r="D2324">
            <v>10718347</v>
          </cell>
          <cell r="E2324">
            <v>0</v>
          </cell>
          <cell r="F2324">
            <v>72592753</v>
          </cell>
          <cell r="H2324">
            <v>734105</v>
          </cell>
          <cell r="I2324" t="str">
            <v>Contribuciones efectivas</v>
          </cell>
          <cell r="J2324">
            <v>449780863</v>
          </cell>
          <cell r="K2324">
            <v>55363469</v>
          </cell>
          <cell r="L2324">
            <v>1797136</v>
          </cell>
          <cell r="M2324">
            <v>503347196</v>
          </cell>
        </row>
        <row r="2325">
          <cell r="A2325">
            <v>7343090103</v>
          </cell>
          <cell r="B2325" t="str">
            <v>PRIMA DE VACACIONES</v>
          </cell>
          <cell r="C2325">
            <v>7107768</v>
          </cell>
          <cell r="D2325">
            <v>657351</v>
          </cell>
          <cell r="E2325">
            <v>0</v>
          </cell>
          <cell r="F2325">
            <v>7765119</v>
          </cell>
          <cell r="H2325">
            <v>73410501</v>
          </cell>
          <cell r="I2325" t="str">
            <v>Contribuciones efectivas</v>
          </cell>
          <cell r="J2325">
            <v>449780863</v>
          </cell>
          <cell r="K2325">
            <v>55363469</v>
          </cell>
          <cell r="L2325">
            <v>1797136</v>
          </cell>
          <cell r="M2325">
            <v>503347196</v>
          </cell>
        </row>
        <row r="2326">
          <cell r="A2326">
            <v>7343090104</v>
          </cell>
          <cell r="B2326" t="str">
            <v>PRIMA DE NAVIDAD</v>
          </cell>
          <cell r="C2326">
            <v>14405352</v>
          </cell>
          <cell r="D2326">
            <v>1427284</v>
          </cell>
          <cell r="E2326">
            <v>0</v>
          </cell>
          <cell r="F2326">
            <v>15832636</v>
          </cell>
          <cell r="H2326">
            <v>7341050101</v>
          </cell>
          <cell r="I2326" t="str">
            <v>APORTES A CAJAS DE COMPENSACION FAM</v>
          </cell>
          <cell r="J2326">
            <v>42321125</v>
          </cell>
          <cell r="K2326">
            <v>8677120</v>
          </cell>
          <cell r="L2326">
            <v>72000</v>
          </cell>
          <cell r="M2326">
            <v>50926245</v>
          </cell>
        </row>
        <row r="2327">
          <cell r="A2327">
            <v>7343090105</v>
          </cell>
          <cell r="B2327" t="str">
            <v>VACACIONES</v>
          </cell>
          <cell r="C2327">
            <v>11006438</v>
          </cell>
          <cell r="D2327">
            <v>1008237</v>
          </cell>
          <cell r="E2327">
            <v>0</v>
          </cell>
          <cell r="F2327">
            <v>12014675</v>
          </cell>
          <cell r="H2327">
            <v>7341050102</v>
          </cell>
          <cell r="I2327" t="str">
            <v>APORTES A SEGURIDAD SOCIAL EN SALUD</v>
          </cell>
          <cell r="J2327">
            <v>87630987</v>
          </cell>
          <cell r="K2327">
            <v>10650406</v>
          </cell>
          <cell r="L2327">
            <v>60847</v>
          </cell>
          <cell r="M2327">
            <v>98220546</v>
          </cell>
        </row>
        <row r="2328">
          <cell r="A2328">
            <v>7343090106</v>
          </cell>
          <cell r="B2328" t="str">
            <v>BONIFICACION POR RECREACION</v>
          </cell>
          <cell r="C2328">
            <v>893902</v>
          </cell>
          <cell r="D2328">
            <v>83341</v>
          </cell>
          <cell r="E2328">
            <v>0</v>
          </cell>
          <cell r="F2328">
            <v>977243</v>
          </cell>
          <cell r="H2328">
            <v>7341050103</v>
          </cell>
          <cell r="I2328" t="str">
            <v>APORTES A SEGURIDAD SOCIAL EN PENSI</v>
          </cell>
          <cell r="J2328">
            <v>168911094</v>
          </cell>
          <cell r="K2328">
            <v>20987560</v>
          </cell>
          <cell r="L2328">
            <v>1664289</v>
          </cell>
          <cell r="M2328">
            <v>188234365</v>
          </cell>
        </row>
        <row r="2329">
          <cell r="A2329">
            <v>7343090108</v>
          </cell>
          <cell r="B2329" t="str">
            <v>CESANTIAS LEY 50</v>
          </cell>
          <cell r="C2329">
            <v>9457556</v>
          </cell>
          <cell r="D2329">
            <v>1659060</v>
          </cell>
          <cell r="E2329">
            <v>0</v>
          </cell>
          <cell r="F2329">
            <v>11116616</v>
          </cell>
          <cell r="H2329">
            <v>7341050106</v>
          </cell>
          <cell r="I2329" t="str">
            <v>APORTES A RIESGOS PROFESIONALES ATE</v>
          </cell>
          <cell r="J2329">
            <v>150917657</v>
          </cell>
          <cell r="K2329">
            <v>15048383</v>
          </cell>
          <cell r="L2329">
            <v>0</v>
          </cell>
          <cell r="M2329">
            <v>165966040</v>
          </cell>
        </row>
        <row r="2330">
          <cell r="A2330">
            <v>7343090109</v>
          </cell>
          <cell r="B2330" t="str">
            <v>CESANTIAS RETROACTIVIDAD</v>
          </cell>
          <cell r="C2330">
            <v>8209189</v>
          </cell>
          <cell r="D2330">
            <v>4424020</v>
          </cell>
          <cell r="E2330">
            <v>0</v>
          </cell>
          <cell r="F2330">
            <v>12633209</v>
          </cell>
          <cell r="H2330">
            <v>734106</v>
          </cell>
          <cell r="I2330" t="str">
            <v>Aportes sobre la nómina</v>
          </cell>
          <cell r="J2330">
            <v>52917140</v>
          </cell>
          <cell r="K2330">
            <v>10848687</v>
          </cell>
          <cell r="L2330">
            <v>90100</v>
          </cell>
          <cell r="M2330">
            <v>63675727</v>
          </cell>
        </row>
        <row r="2331">
          <cell r="A2331">
            <v>7343090110</v>
          </cell>
          <cell r="B2331" t="str">
            <v>INTERESES SOBRE LAS CESANTIAS</v>
          </cell>
          <cell r="C2331">
            <v>903007</v>
          </cell>
          <cell r="D2331">
            <v>272369</v>
          </cell>
          <cell r="E2331">
            <v>0</v>
          </cell>
          <cell r="F2331">
            <v>1175376</v>
          </cell>
          <cell r="H2331">
            <v>73410601</v>
          </cell>
          <cell r="I2331" t="str">
            <v>Aportes sobre la nómina</v>
          </cell>
          <cell r="J2331">
            <v>52917140</v>
          </cell>
          <cell r="K2331">
            <v>10848687</v>
          </cell>
          <cell r="L2331">
            <v>90100</v>
          </cell>
          <cell r="M2331">
            <v>63675727</v>
          </cell>
        </row>
        <row r="2332">
          <cell r="A2332">
            <v>7343090117</v>
          </cell>
          <cell r="B2332" t="str">
            <v>PRIMA DE JUNIO</v>
          </cell>
          <cell r="C2332">
            <v>6861215</v>
          </cell>
          <cell r="D2332">
            <v>637669</v>
          </cell>
          <cell r="E2332">
            <v>0</v>
          </cell>
          <cell r="F2332">
            <v>7498884</v>
          </cell>
          <cell r="H2332">
            <v>7341060101</v>
          </cell>
          <cell r="I2332" t="str">
            <v>APORTES AL I.C.B.F.</v>
          </cell>
          <cell r="J2332">
            <v>31745865</v>
          </cell>
          <cell r="K2332">
            <v>6508813</v>
          </cell>
          <cell r="L2332">
            <v>54000</v>
          </cell>
          <cell r="M2332">
            <v>38200678</v>
          </cell>
        </row>
        <row r="2333">
          <cell r="A2333">
            <v>7343090119</v>
          </cell>
          <cell r="B2333" t="str">
            <v>PRIMA DE ANTIGUEDAD</v>
          </cell>
          <cell r="C2333">
            <v>1111914</v>
          </cell>
          <cell r="D2333">
            <v>82576</v>
          </cell>
          <cell r="E2333">
            <v>0</v>
          </cell>
          <cell r="F2333">
            <v>1194490</v>
          </cell>
          <cell r="H2333">
            <v>7341060102</v>
          </cell>
          <cell r="I2333" t="str">
            <v>APORTES AL SENA</v>
          </cell>
          <cell r="J2333">
            <v>21171275</v>
          </cell>
          <cell r="K2333">
            <v>4339874</v>
          </cell>
          <cell r="L2333">
            <v>36100</v>
          </cell>
          <cell r="M2333">
            <v>25475049</v>
          </cell>
        </row>
        <row r="2334">
          <cell r="A2334">
            <v>7343090123</v>
          </cell>
          <cell r="B2334" t="str">
            <v>BONIFICACIÓN POR SERVICIOS PRESTADO</v>
          </cell>
          <cell r="C2334">
            <v>1500787</v>
          </cell>
          <cell r="D2334">
            <v>436498</v>
          </cell>
          <cell r="E2334">
            <v>0</v>
          </cell>
          <cell r="F2334">
            <v>1937285</v>
          </cell>
          <cell r="H2334">
            <v>734107</v>
          </cell>
          <cell r="I2334" t="str">
            <v>Depreciación y amortización</v>
          </cell>
          <cell r="J2334">
            <v>1198044689</v>
          </cell>
          <cell r="K2334">
            <v>110257868</v>
          </cell>
          <cell r="L2334">
            <v>0</v>
          </cell>
          <cell r="M2334">
            <v>1308302557</v>
          </cell>
        </row>
        <row r="2335">
          <cell r="A2335">
            <v>7343090124</v>
          </cell>
          <cell r="B2335" t="str">
            <v>BONIFICACION POR PENSION</v>
          </cell>
          <cell r="C2335">
            <v>417278</v>
          </cell>
          <cell r="D2335">
            <v>29942</v>
          </cell>
          <cell r="E2335">
            <v>0</v>
          </cell>
          <cell r="F2335">
            <v>447220</v>
          </cell>
          <cell r="H2335">
            <v>73410701</v>
          </cell>
          <cell r="I2335" t="str">
            <v>Depreciación y amortización</v>
          </cell>
          <cell r="J2335">
            <v>1198044689</v>
          </cell>
          <cell r="K2335">
            <v>110257868</v>
          </cell>
          <cell r="L2335">
            <v>0</v>
          </cell>
          <cell r="M2335">
            <v>1308302557</v>
          </cell>
        </row>
        <row r="2336">
          <cell r="A2336">
            <v>734310</v>
          </cell>
          <cell r="B2336" t="str">
            <v>Gastos de personal diversos</v>
          </cell>
          <cell r="C2336">
            <v>128138</v>
          </cell>
          <cell r="D2336">
            <v>9699</v>
          </cell>
          <cell r="E2336">
            <v>0</v>
          </cell>
          <cell r="F2336">
            <v>137837</v>
          </cell>
          <cell r="H2336">
            <v>7341070101</v>
          </cell>
          <cell r="I2336" t="str">
            <v>DEPRECIACION DE EDIFICIOS</v>
          </cell>
          <cell r="J2336">
            <v>18133391</v>
          </cell>
          <cell r="K2336">
            <v>2531596</v>
          </cell>
          <cell r="L2336">
            <v>0</v>
          </cell>
          <cell r="M2336">
            <v>20664987</v>
          </cell>
        </row>
        <row r="2337">
          <cell r="A2337">
            <v>73431001</v>
          </cell>
          <cell r="B2337" t="str">
            <v>Gastos de personal diversos</v>
          </cell>
          <cell r="C2337">
            <v>128138</v>
          </cell>
          <cell r="D2337">
            <v>9699</v>
          </cell>
          <cell r="E2337">
            <v>0</v>
          </cell>
          <cell r="F2337">
            <v>137837</v>
          </cell>
          <cell r="H2337">
            <v>7341070102</v>
          </cell>
          <cell r="I2337" t="str">
            <v>DEPRECIACION DE MAQUINARIA Y EQUIPO</v>
          </cell>
          <cell r="J2337">
            <v>13989495</v>
          </cell>
          <cell r="K2337">
            <v>1434562</v>
          </cell>
          <cell r="L2337">
            <v>0</v>
          </cell>
          <cell r="M2337">
            <v>15424057</v>
          </cell>
        </row>
        <row r="2338">
          <cell r="A2338">
            <v>7343100122</v>
          </cell>
          <cell r="B2338" t="str">
            <v>SUBSIDIO DE ALIMENTACIÓN</v>
          </cell>
          <cell r="C2338">
            <v>128138</v>
          </cell>
          <cell r="D2338">
            <v>9699</v>
          </cell>
          <cell r="E2338">
            <v>0</v>
          </cell>
          <cell r="F2338">
            <v>137837</v>
          </cell>
          <cell r="H2338">
            <v>7341070103</v>
          </cell>
          <cell r="I2338" t="str">
            <v>DEPRECIACION DE EQUIPO MEDICO Y CIE</v>
          </cell>
          <cell r="J2338">
            <v>1136115499</v>
          </cell>
          <cell r="K2338">
            <v>102957929</v>
          </cell>
          <cell r="L2338">
            <v>0</v>
          </cell>
          <cell r="M2338">
            <v>1239073428</v>
          </cell>
        </row>
        <row r="2339">
          <cell r="A2339">
            <v>734395</v>
          </cell>
          <cell r="B2339" t="str">
            <v>Traslado de costos (Cr)</v>
          </cell>
          <cell r="C2339">
            <v>-1611485301</v>
          </cell>
          <cell r="D2339">
            <v>0</v>
          </cell>
          <cell r="E2339">
            <v>206735632</v>
          </cell>
          <cell r="F2339">
            <v>-1818220933</v>
          </cell>
          <cell r="H2339">
            <v>7341070104</v>
          </cell>
          <cell r="I2339" t="str">
            <v>DEPRECIACION DE MUEBLES, ENSERES, Y</v>
          </cell>
          <cell r="J2339">
            <v>9198321</v>
          </cell>
          <cell r="K2339">
            <v>855061</v>
          </cell>
          <cell r="L2339">
            <v>0</v>
          </cell>
          <cell r="M2339">
            <v>10053382</v>
          </cell>
        </row>
        <row r="2340">
          <cell r="A2340">
            <v>73439501</v>
          </cell>
          <cell r="B2340" t="str">
            <v>Traslado de costos (Cr)</v>
          </cell>
          <cell r="C2340">
            <v>-1611485301</v>
          </cell>
          <cell r="D2340">
            <v>0</v>
          </cell>
          <cell r="E2340">
            <v>206735632</v>
          </cell>
          <cell r="F2340">
            <v>-1818220933</v>
          </cell>
          <cell r="H2340">
            <v>7341070105</v>
          </cell>
          <cell r="I2340" t="str">
            <v>DEPRECIACION DE EQ. DE COMUNICACION</v>
          </cell>
          <cell r="J2340">
            <v>20431144</v>
          </cell>
          <cell r="K2340">
            <v>2458846</v>
          </cell>
          <cell r="L2340">
            <v>0</v>
          </cell>
          <cell r="M2340">
            <v>22889990</v>
          </cell>
        </row>
        <row r="2341">
          <cell r="A2341">
            <v>7343950101</v>
          </cell>
          <cell r="B2341" t="str">
            <v>TRASLADO DE COSTOS (CR)</v>
          </cell>
          <cell r="C2341">
            <v>-1611485301</v>
          </cell>
          <cell r="D2341">
            <v>0</v>
          </cell>
          <cell r="E2341">
            <v>206735632</v>
          </cell>
          <cell r="F2341">
            <v>-1818220933</v>
          </cell>
          <cell r="H2341">
            <v>7341070107</v>
          </cell>
          <cell r="I2341" t="str">
            <v>DEPRECIACION COMEDOR, COCINA, DESPE</v>
          </cell>
          <cell r="J2341">
            <v>176839</v>
          </cell>
          <cell r="K2341">
            <v>19874</v>
          </cell>
          <cell r="L2341">
            <v>0</v>
          </cell>
          <cell r="M2341">
            <v>196713</v>
          </cell>
        </row>
        <row r="2342">
          <cell r="A2342">
            <v>7349</v>
          </cell>
          <cell r="B2342" t="str">
            <v>APOYO TERAPEUTICO-REHAB.Y TERAPIAS</v>
          </cell>
          <cell r="C2342">
            <v>0</v>
          </cell>
          <cell r="D2342">
            <v>24478606</v>
          </cell>
          <cell r="E2342">
            <v>24478606</v>
          </cell>
          <cell r="F2342">
            <v>0</v>
          </cell>
          <cell r="H2342">
            <v>734108</v>
          </cell>
          <cell r="I2342" t="str">
            <v>Impuestos</v>
          </cell>
          <cell r="J2342">
            <v>34405416</v>
          </cell>
          <cell r="K2342">
            <v>7016721</v>
          </cell>
          <cell r="L2342">
            <v>0</v>
          </cell>
          <cell r="M2342">
            <v>41422137</v>
          </cell>
        </row>
        <row r="2343">
          <cell r="A2343">
            <v>734902</v>
          </cell>
          <cell r="B2343" t="str">
            <v>Generales</v>
          </cell>
          <cell r="C2343">
            <v>21419162</v>
          </cell>
          <cell r="D2343">
            <v>9365545</v>
          </cell>
          <cell r="E2343">
            <v>0</v>
          </cell>
          <cell r="F2343">
            <v>30784707</v>
          </cell>
          <cell r="H2343">
            <v>73410801</v>
          </cell>
          <cell r="I2343" t="str">
            <v>Impuestos</v>
          </cell>
          <cell r="J2343">
            <v>34405416</v>
          </cell>
          <cell r="K2343">
            <v>7016721</v>
          </cell>
          <cell r="L2343">
            <v>0</v>
          </cell>
          <cell r="M2343">
            <v>41422137</v>
          </cell>
        </row>
        <row r="2344">
          <cell r="A2344">
            <v>73490201</v>
          </cell>
          <cell r="B2344" t="str">
            <v>Generales</v>
          </cell>
          <cell r="C2344">
            <v>21419162</v>
          </cell>
          <cell r="D2344">
            <v>9365545</v>
          </cell>
          <cell r="E2344">
            <v>0</v>
          </cell>
          <cell r="F2344">
            <v>30784707</v>
          </cell>
          <cell r="H2344">
            <v>7341080101</v>
          </cell>
          <cell r="I2344" t="str">
            <v>IMPUESTO PREDIAL UNIFICADO</v>
          </cell>
          <cell r="J2344">
            <v>1368640</v>
          </cell>
          <cell r="K2344">
            <v>3781961</v>
          </cell>
          <cell r="L2344">
            <v>0</v>
          </cell>
          <cell r="M2344">
            <v>5150601</v>
          </cell>
        </row>
        <row r="2345">
          <cell r="A2345">
            <v>7349020103</v>
          </cell>
          <cell r="B2345" t="str">
            <v>PRESTACION DE SERVICIOS</v>
          </cell>
          <cell r="C2345">
            <v>1142443</v>
          </cell>
          <cell r="D2345">
            <v>525376</v>
          </cell>
          <cell r="E2345">
            <v>0</v>
          </cell>
          <cell r="F2345">
            <v>1667819</v>
          </cell>
          <cell r="H2345">
            <v>7341080102</v>
          </cell>
          <cell r="I2345" t="str">
            <v>CONTRALORIA GENERAL MEDELLIN</v>
          </cell>
          <cell r="J2345">
            <v>1687850</v>
          </cell>
          <cell r="K2345">
            <v>0</v>
          </cell>
          <cell r="L2345">
            <v>0</v>
          </cell>
          <cell r="M2345">
            <v>1687850</v>
          </cell>
        </row>
        <row r="2346">
          <cell r="A2346">
            <v>7349020107</v>
          </cell>
          <cell r="B2346" t="str">
            <v>SERVICIOS DE VIGILANCIA Y SEGURIDAD</v>
          </cell>
          <cell r="C2346">
            <v>5397251</v>
          </cell>
          <cell r="D2346">
            <v>2313601</v>
          </cell>
          <cell r="E2346">
            <v>0</v>
          </cell>
          <cell r="F2346">
            <v>7710852</v>
          </cell>
          <cell r="H2346">
            <v>7341080105</v>
          </cell>
          <cell r="I2346" t="str">
            <v>GRAVAMEN 4 X 1000</v>
          </cell>
          <cell r="J2346">
            <v>31348926</v>
          </cell>
          <cell r="K2346">
            <v>3234760</v>
          </cell>
          <cell r="L2346">
            <v>0</v>
          </cell>
          <cell r="M2346">
            <v>34583686</v>
          </cell>
        </row>
        <row r="2347">
          <cell r="A2347">
            <v>7349020108</v>
          </cell>
          <cell r="B2347" t="str">
            <v>PAPELERIA Y UTILES</v>
          </cell>
          <cell r="C2347">
            <v>2024021</v>
          </cell>
          <cell r="D2347">
            <v>0</v>
          </cell>
          <cell r="E2347">
            <v>0</v>
          </cell>
          <cell r="F2347">
            <v>2024021</v>
          </cell>
          <cell r="H2347">
            <v>734109</v>
          </cell>
          <cell r="I2347" t="str">
            <v>Prestaciones sociales</v>
          </cell>
          <cell r="J2347">
            <v>430949795</v>
          </cell>
          <cell r="K2347">
            <v>117244222</v>
          </cell>
          <cell r="L2347">
            <v>171248</v>
          </cell>
          <cell r="M2347">
            <v>548022769</v>
          </cell>
        </row>
        <row r="2348">
          <cell r="A2348">
            <v>7349020112</v>
          </cell>
          <cell r="B2348" t="str">
            <v>MANTENIMIENTO DE MAQUINARIA Y EQUIP</v>
          </cell>
          <cell r="C2348">
            <v>934290</v>
          </cell>
          <cell r="D2348">
            <v>1805822</v>
          </cell>
          <cell r="E2348">
            <v>0</v>
          </cell>
          <cell r="F2348">
            <v>2740112</v>
          </cell>
          <cell r="H2348">
            <v>73410901</v>
          </cell>
          <cell r="I2348" t="str">
            <v>Prestaciones sociales</v>
          </cell>
          <cell r="J2348">
            <v>430949795</v>
          </cell>
          <cell r="K2348">
            <v>117244222</v>
          </cell>
          <cell r="L2348">
            <v>171248</v>
          </cell>
          <cell r="M2348">
            <v>548022769</v>
          </cell>
        </row>
        <row r="2349">
          <cell r="A2349">
            <v>7349020114</v>
          </cell>
          <cell r="B2349" t="str">
            <v>MANTENIMIENTO DE EDIFICIOS</v>
          </cell>
          <cell r="C2349">
            <v>47969</v>
          </cell>
          <cell r="D2349">
            <v>0</v>
          </cell>
          <cell r="E2349">
            <v>0</v>
          </cell>
          <cell r="F2349">
            <v>47969</v>
          </cell>
          <cell r="H2349">
            <v>7341090103</v>
          </cell>
          <cell r="I2349" t="str">
            <v>PRIMA DE VACACIONES</v>
          </cell>
          <cell r="J2349">
            <v>52015544</v>
          </cell>
          <cell r="K2349">
            <v>4874058</v>
          </cell>
          <cell r="L2349">
            <v>0</v>
          </cell>
          <cell r="M2349">
            <v>56889602</v>
          </cell>
        </row>
        <row r="2350">
          <cell r="A2350">
            <v>7349020116</v>
          </cell>
          <cell r="B2350" t="str">
            <v>MANTENIMIENTO DE SOFTWARE</v>
          </cell>
          <cell r="C2350">
            <v>4299371</v>
          </cell>
          <cell r="D2350">
            <v>1065527</v>
          </cell>
          <cell r="E2350">
            <v>0</v>
          </cell>
          <cell r="F2350">
            <v>5364898</v>
          </cell>
          <cell r="H2350">
            <v>7341090104</v>
          </cell>
          <cell r="I2350" t="str">
            <v>PRIMA DE NAVIDAD</v>
          </cell>
          <cell r="J2350">
            <v>114197266</v>
          </cell>
          <cell r="K2350">
            <v>10507832</v>
          </cell>
          <cell r="L2350">
            <v>0</v>
          </cell>
          <cell r="M2350">
            <v>124705098</v>
          </cell>
        </row>
        <row r="2351">
          <cell r="A2351">
            <v>7349020117</v>
          </cell>
          <cell r="B2351" t="str">
            <v>ACUEDUCTO Y ALCANTARILLADO</v>
          </cell>
          <cell r="C2351">
            <v>1139138</v>
          </cell>
          <cell r="D2351">
            <v>109433</v>
          </cell>
          <cell r="E2351">
            <v>0</v>
          </cell>
          <cell r="F2351">
            <v>1248571</v>
          </cell>
          <cell r="H2351">
            <v>7341090105</v>
          </cell>
          <cell r="I2351" t="str">
            <v>VACACIONES</v>
          </cell>
          <cell r="J2351">
            <v>74588133</v>
          </cell>
          <cell r="K2351">
            <v>11838486</v>
          </cell>
          <cell r="L2351">
            <v>0</v>
          </cell>
          <cell r="M2351">
            <v>86426619</v>
          </cell>
        </row>
        <row r="2352">
          <cell r="A2352">
            <v>7349020118</v>
          </cell>
          <cell r="B2352" t="str">
            <v>ENERGIA</v>
          </cell>
          <cell r="C2352">
            <v>4616638</v>
          </cell>
          <cell r="D2352">
            <v>446019</v>
          </cell>
          <cell r="E2352">
            <v>0</v>
          </cell>
          <cell r="F2352">
            <v>5062657</v>
          </cell>
          <cell r="H2352">
            <v>7341090106</v>
          </cell>
          <cell r="I2352" t="str">
            <v>BONIFICACION POR RECREACION</v>
          </cell>
          <cell r="J2352">
            <v>8799735</v>
          </cell>
          <cell r="K2352">
            <v>21706619</v>
          </cell>
          <cell r="L2352">
            <v>0</v>
          </cell>
          <cell r="M2352">
            <v>30506354</v>
          </cell>
        </row>
        <row r="2353">
          <cell r="A2353">
            <v>7349020120</v>
          </cell>
          <cell r="B2353" t="str">
            <v>TELEFONOS</v>
          </cell>
          <cell r="C2353">
            <v>973797</v>
          </cell>
          <cell r="D2353">
            <v>80898</v>
          </cell>
          <cell r="E2353">
            <v>0</v>
          </cell>
          <cell r="F2353">
            <v>1054695</v>
          </cell>
          <cell r="H2353">
            <v>7341090108</v>
          </cell>
          <cell r="I2353" t="str">
            <v>CESANTIAS LEY 50</v>
          </cell>
          <cell r="J2353">
            <v>107694712</v>
          </cell>
          <cell r="K2353">
            <v>16742031</v>
          </cell>
          <cell r="L2353">
            <v>0</v>
          </cell>
          <cell r="M2353">
            <v>124436743</v>
          </cell>
        </row>
        <row r="2354">
          <cell r="A2354">
            <v>7349020127</v>
          </cell>
          <cell r="B2354" t="str">
            <v>SEGURO MULTIRIESGO</v>
          </cell>
          <cell r="C2354">
            <v>844244</v>
          </cell>
          <cell r="D2354">
            <v>52955</v>
          </cell>
          <cell r="E2354">
            <v>0</v>
          </cell>
          <cell r="F2354">
            <v>897199</v>
          </cell>
          <cell r="H2354">
            <v>7341090109</v>
          </cell>
          <cell r="I2354" t="str">
            <v>CESANTIAS RETROACTIVIDAD</v>
          </cell>
          <cell r="J2354">
            <v>5336947</v>
          </cell>
          <cell r="K2354">
            <v>11402887</v>
          </cell>
          <cell r="L2354">
            <v>159649</v>
          </cell>
          <cell r="M2354">
            <v>16580185</v>
          </cell>
        </row>
        <row r="2355">
          <cell r="A2355">
            <v>7349020142</v>
          </cell>
          <cell r="B2355" t="str">
            <v>HONORARIOS PRESTACION DE SERVICIOS</v>
          </cell>
          <cell r="C2355">
            <v>0</v>
          </cell>
          <cell r="D2355">
            <v>2965914</v>
          </cell>
          <cell r="E2355">
            <v>0</v>
          </cell>
          <cell r="F2355">
            <v>2965914</v>
          </cell>
          <cell r="H2355">
            <v>7341090110</v>
          </cell>
          <cell r="I2355" t="str">
            <v>INTERESES SOBRE LAS CESANTIAS</v>
          </cell>
          <cell r="J2355">
            <v>9119034</v>
          </cell>
          <cell r="K2355">
            <v>2725421</v>
          </cell>
          <cell r="L2355">
            <v>11599</v>
          </cell>
          <cell r="M2355">
            <v>11832856</v>
          </cell>
        </row>
        <row r="2356">
          <cell r="A2356">
            <v>734903</v>
          </cell>
          <cell r="B2356" t="str">
            <v>Sueldos y salarios</v>
          </cell>
          <cell r="C2356">
            <v>62105337</v>
          </cell>
          <cell r="D2356">
            <v>4383693</v>
          </cell>
          <cell r="E2356">
            <v>0</v>
          </cell>
          <cell r="F2356">
            <v>66489030</v>
          </cell>
          <cell r="H2356">
            <v>7341090117</v>
          </cell>
          <cell r="I2356" t="str">
            <v>PRIMA DE JUNIO</v>
          </cell>
          <cell r="J2356">
            <v>49367001</v>
          </cell>
          <cell r="K2356">
            <v>4666932</v>
          </cell>
          <cell r="L2356">
            <v>0</v>
          </cell>
          <cell r="M2356">
            <v>54033933</v>
          </cell>
        </row>
        <row r="2357">
          <cell r="A2357">
            <v>73490301</v>
          </cell>
          <cell r="B2357" t="str">
            <v>Sueldos y salarios</v>
          </cell>
          <cell r="C2357">
            <v>62105337</v>
          </cell>
          <cell r="D2357">
            <v>4383693</v>
          </cell>
          <cell r="E2357">
            <v>0</v>
          </cell>
          <cell r="F2357">
            <v>66489030</v>
          </cell>
          <cell r="H2357">
            <v>7341090118</v>
          </cell>
          <cell r="I2357" t="str">
            <v>PRIMA DE VIDA CARA</v>
          </cell>
          <cell r="J2357">
            <v>5070537</v>
          </cell>
          <cell r="K2357">
            <v>463308</v>
          </cell>
          <cell r="L2357">
            <v>0</v>
          </cell>
          <cell r="M2357">
            <v>5533845</v>
          </cell>
        </row>
        <row r="2358">
          <cell r="A2358">
            <v>7349030101</v>
          </cell>
          <cell r="B2358" t="str">
            <v>SUELDOS DE PERSONAL</v>
          </cell>
          <cell r="C2358">
            <v>62105337</v>
          </cell>
          <cell r="D2358">
            <v>4383693</v>
          </cell>
          <cell r="E2358">
            <v>0</v>
          </cell>
          <cell r="F2358">
            <v>66489030</v>
          </cell>
          <cell r="H2358">
            <v>7341090119</v>
          </cell>
          <cell r="I2358" t="str">
            <v>PRIMA DE ANTIGUEDAD</v>
          </cell>
          <cell r="J2358">
            <v>6299917</v>
          </cell>
          <cell r="K2358">
            <v>29417247</v>
          </cell>
          <cell r="L2358">
            <v>0</v>
          </cell>
          <cell r="M2358">
            <v>35717164</v>
          </cell>
        </row>
        <row r="2359">
          <cell r="A2359">
            <v>734905</v>
          </cell>
          <cell r="B2359" t="str">
            <v>Contribuciones efectivas</v>
          </cell>
          <cell r="C2359">
            <v>18594236</v>
          </cell>
          <cell r="D2359">
            <v>1335862</v>
          </cell>
          <cell r="E2359">
            <v>0</v>
          </cell>
          <cell r="F2359">
            <v>19930098</v>
          </cell>
          <cell r="H2359">
            <v>7341090124</v>
          </cell>
          <cell r="I2359" t="str">
            <v>BONIFICACION POR PENSION</v>
          </cell>
          <cell r="J2359">
            <v>-1539031</v>
          </cell>
          <cell r="K2359">
            <v>2899401</v>
          </cell>
          <cell r="L2359">
            <v>0</v>
          </cell>
          <cell r="M2359">
            <v>1360370</v>
          </cell>
        </row>
        <row r="2360">
          <cell r="A2360">
            <v>73490501</v>
          </cell>
          <cell r="B2360" t="str">
            <v>Contribuciones efectivas</v>
          </cell>
          <cell r="C2360">
            <v>18594236</v>
          </cell>
          <cell r="D2360">
            <v>1335862</v>
          </cell>
          <cell r="E2360">
            <v>0</v>
          </cell>
          <cell r="F2360">
            <v>19930098</v>
          </cell>
          <cell r="H2360">
            <v>734110</v>
          </cell>
          <cell r="I2360" t="str">
            <v>Gastos de personal diversos</v>
          </cell>
          <cell r="J2360">
            <v>9729911</v>
          </cell>
          <cell r="K2360">
            <v>346569</v>
          </cell>
          <cell r="L2360">
            <v>0</v>
          </cell>
          <cell r="M2360">
            <v>10076480</v>
          </cell>
        </row>
        <row r="2361">
          <cell r="A2361">
            <v>7349050101</v>
          </cell>
          <cell r="B2361" t="str">
            <v>APORTES A CAJAS DE COMPENSACION FAM</v>
          </cell>
          <cell r="C2361">
            <v>3006300</v>
          </cell>
          <cell r="D2361">
            <v>197100</v>
          </cell>
          <cell r="E2361">
            <v>0</v>
          </cell>
          <cell r="F2361">
            <v>3203400</v>
          </cell>
          <cell r="H2361">
            <v>73411001</v>
          </cell>
          <cell r="I2361" t="str">
            <v>Gastos de personal diversos</v>
          </cell>
          <cell r="J2361">
            <v>9729911</v>
          </cell>
          <cell r="K2361">
            <v>346569</v>
          </cell>
          <cell r="L2361">
            <v>0</v>
          </cell>
          <cell r="M2361">
            <v>10076480</v>
          </cell>
        </row>
        <row r="2362">
          <cell r="A2362">
            <v>7349050102</v>
          </cell>
          <cell r="B2362" t="str">
            <v>APORTES A SEGURIDAD SOCIAL EN SALUD</v>
          </cell>
          <cell r="C2362">
            <v>5809418</v>
          </cell>
          <cell r="D2362">
            <v>427881</v>
          </cell>
          <cell r="E2362">
            <v>0</v>
          </cell>
          <cell r="F2362">
            <v>6237299</v>
          </cell>
          <cell r="H2362">
            <v>7341100111</v>
          </cell>
          <cell r="I2362" t="str">
            <v>CAPACITACION</v>
          </cell>
          <cell r="J2362">
            <v>5975745</v>
          </cell>
          <cell r="K2362">
            <v>0</v>
          </cell>
          <cell r="L2362">
            <v>0</v>
          </cell>
          <cell r="M2362">
            <v>5975745</v>
          </cell>
        </row>
        <row r="2363">
          <cell r="A2363">
            <v>7349050103</v>
          </cell>
          <cell r="B2363" t="str">
            <v>APORTES A SEGURIDAD SOCIAL EN PENSI</v>
          </cell>
          <cell r="C2363">
            <v>8201518</v>
          </cell>
          <cell r="D2363">
            <v>604081</v>
          </cell>
          <cell r="E2363">
            <v>0</v>
          </cell>
          <cell r="F2363">
            <v>8805599</v>
          </cell>
          <cell r="H2363">
            <v>7341100122</v>
          </cell>
          <cell r="I2363" t="str">
            <v>SUBSIDIO DE ALIMENTACIÓN</v>
          </cell>
          <cell r="J2363">
            <v>3754166</v>
          </cell>
          <cell r="K2363">
            <v>346569</v>
          </cell>
          <cell r="L2363">
            <v>0</v>
          </cell>
          <cell r="M2363">
            <v>4100735</v>
          </cell>
        </row>
        <row r="2364">
          <cell r="A2364">
            <v>7349050106</v>
          </cell>
          <cell r="B2364" t="str">
            <v>APORTES A RIESGOS PROFESIONALES ATE</v>
          </cell>
          <cell r="C2364">
            <v>1577000</v>
          </cell>
          <cell r="D2364">
            <v>106800</v>
          </cell>
          <cell r="E2364">
            <v>0</v>
          </cell>
          <cell r="F2364">
            <v>1683800</v>
          </cell>
          <cell r="H2364">
            <v>734195</v>
          </cell>
          <cell r="I2364" t="str">
            <v>Traslado de costos (Cr)</v>
          </cell>
          <cell r="J2364">
            <v>-11089306617</v>
          </cell>
          <cell r="K2364">
            <v>0</v>
          </cell>
          <cell r="L2364">
            <v>1419496014</v>
          </cell>
          <cell r="M2364">
            <v>-12508802631</v>
          </cell>
        </row>
        <row r="2365">
          <cell r="A2365">
            <v>734906</v>
          </cell>
          <cell r="B2365" t="str">
            <v>Aportes sobre la nómina</v>
          </cell>
          <cell r="C2365">
            <v>3758300</v>
          </cell>
          <cell r="D2365">
            <v>246300</v>
          </cell>
          <cell r="E2365">
            <v>0</v>
          </cell>
          <cell r="F2365">
            <v>4004600</v>
          </cell>
          <cell r="H2365">
            <v>73419501</v>
          </cell>
          <cell r="I2365" t="str">
            <v>Traslado de costos (Cr)</v>
          </cell>
          <cell r="J2365">
            <v>-11089306617</v>
          </cell>
          <cell r="K2365">
            <v>0</v>
          </cell>
          <cell r="L2365">
            <v>1419496014</v>
          </cell>
          <cell r="M2365">
            <v>-12508802631</v>
          </cell>
        </row>
        <row r="2366">
          <cell r="A2366">
            <v>73490601</v>
          </cell>
          <cell r="B2366" t="str">
            <v>Aportes sobre la nómina</v>
          </cell>
          <cell r="C2366">
            <v>3758300</v>
          </cell>
          <cell r="D2366">
            <v>246300</v>
          </cell>
          <cell r="E2366">
            <v>0</v>
          </cell>
          <cell r="F2366">
            <v>4004600</v>
          </cell>
          <cell r="H2366">
            <v>7341950101</v>
          </cell>
          <cell r="I2366" t="str">
            <v>TRASLADO DE COSTOS (CR)</v>
          </cell>
          <cell r="J2366">
            <v>-11089306617</v>
          </cell>
          <cell r="K2366">
            <v>0</v>
          </cell>
          <cell r="L2366">
            <v>1419496014</v>
          </cell>
          <cell r="M2366">
            <v>-12508802631</v>
          </cell>
        </row>
        <row r="2367">
          <cell r="A2367">
            <v>7349060101</v>
          </cell>
          <cell r="B2367" t="str">
            <v>APORTES AL I.C.B.F.</v>
          </cell>
          <cell r="C2367">
            <v>2254700</v>
          </cell>
          <cell r="D2367">
            <v>147800</v>
          </cell>
          <cell r="E2367">
            <v>0</v>
          </cell>
          <cell r="F2367">
            <v>2402500</v>
          </cell>
          <cell r="H2367">
            <v>7342</v>
          </cell>
          <cell r="I2367" t="str">
            <v>APOYO DIAGNÓSTICO - ANATOMÍA PATOL</v>
          </cell>
          <cell r="J2367">
            <v>0</v>
          </cell>
          <cell r="K2367">
            <v>105032948</v>
          </cell>
          <cell r="L2367">
            <v>105032948</v>
          </cell>
          <cell r="M2367">
            <v>0</v>
          </cell>
        </row>
        <row r="2368">
          <cell r="A2368">
            <v>7349060102</v>
          </cell>
          <cell r="B2368" t="str">
            <v>APORTES AL SENA</v>
          </cell>
          <cell r="C2368">
            <v>1503600</v>
          </cell>
          <cell r="D2368">
            <v>98500</v>
          </cell>
          <cell r="E2368">
            <v>0</v>
          </cell>
          <cell r="F2368">
            <v>1602100</v>
          </cell>
          <cell r="H2368">
            <v>734202</v>
          </cell>
          <cell r="I2368" t="str">
            <v>Generales</v>
          </cell>
          <cell r="J2368">
            <v>740401560</v>
          </cell>
          <cell r="K2368">
            <v>99538030</v>
          </cell>
          <cell r="L2368">
            <v>18512820</v>
          </cell>
          <cell r="M2368">
            <v>821426770</v>
          </cell>
        </row>
        <row r="2369">
          <cell r="A2369">
            <v>734907</v>
          </cell>
          <cell r="B2369" t="str">
            <v>Depreciación y amortización</v>
          </cell>
          <cell r="C2369">
            <v>27078018</v>
          </cell>
          <cell r="D2369">
            <v>6112391</v>
          </cell>
          <cell r="E2369">
            <v>0</v>
          </cell>
          <cell r="F2369">
            <v>33190409</v>
          </cell>
          <cell r="H2369">
            <v>73420201</v>
          </cell>
          <cell r="I2369" t="str">
            <v>Generales</v>
          </cell>
          <cell r="J2369">
            <v>740401560</v>
          </cell>
          <cell r="K2369">
            <v>99538030</v>
          </cell>
          <cell r="L2369">
            <v>18512820</v>
          </cell>
          <cell r="M2369">
            <v>821426770</v>
          </cell>
        </row>
        <row r="2370">
          <cell r="A2370">
            <v>73490701</v>
          </cell>
          <cell r="B2370" t="str">
            <v>Depreciación y amortización</v>
          </cell>
          <cell r="C2370">
            <v>27078018</v>
          </cell>
          <cell r="D2370">
            <v>6112391</v>
          </cell>
          <cell r="E2370">
            <v>0</v>
          </cell>
          <cell r="F2370">
            <v>33190409</v>
          </cell>
          <cell r="H2370">
            <v>7342020102</v>
          </cell>
          <cell r="I2370" t="str">
            <v>HONORARIOS</v>
          </cell>
          <cell r="J2370">
            <v>19309000</v>
          </cell>
          <cell r="K2370">
            <v>5723382</v>
          </cell>
          <cell r="L2370">
            <v>3936410</v>
          </cell>
          <cell r="M2370">
            <v>21095972</v>
          </cell>
        </row>
        <row r="2371">
          <cell r="A2371">
            <v>7349070101</v>
          </cell>
          <cell r="B2371" t="str">
            <v>DEPRECIACION DE EDIFICIOS</v>
          </cell>
          <cell r="C2371">
            <v>3537041</v>
          </cell>
          <cell r="D2371">
            <v>707512</v>
          </cell>
          <cell r="E2371">
            <v>0</v>
          </cell>
          <cell r="F2371">
            <v>4244553</v>
          </cell>
          <cell r="H2371">
            <v>7342020103</v>
          </cell>
          <cell r="I2371" t="str">
            <v>PRESTACION DE SERVICIOS</v>
          </cell>
          <cell r="J2371">
            <v>71954</v>
          </cell>
          <cell r="K2371">
            <v>14222410</v>
          </cell>
          <cell r="L2371">
            <v>14222410</v>
          </cell>
          <cell r="M2371">
            <v>71954</v>
          </cell>
        </row>
        <row r="2372">
          <cell r="A2372">
            <v>7349070102</v>
          </cell>
          <cell r="B2372" t="str">
            <v>DEPRECIACION DE MAQUINARIA Y EQUIPO</v>
          </cell>
          <cell r="C2372">
            <v>7797166</v>
          </cell>
          <cell r="D2372">
            <v>1559433</v>
          </cell>
          <cell r="E2372">
            <v>0</v>
          </cell>
          <cell r="F2372">
            <v>9356599</v>
          </cell>
          <cell r="H2372">
            <v>7342020106</v>
          </cell>
          <cell r="I2372" t="str">
            <v>SERVICIOS MEDICO Y DE LABORATORIO</v>
          </cell>
          <cell r="J2372">
            <v>116946550</v>
          </cell>
          <cell r="K2372">
            <v>18158820</v>
          </cell>
          <cell r="L2372">
            <v>0</v>
          </cell>
          <cell r="M2372">
            <v>135105370</v>
          </cell>
        </row>
        <row r="2373">
          <cell r="A2373">
            <v>7349070103</v>
          </cell>
          <cell r="B2373" t="str">
            <v>DEPRECIACION DE EQUIPO MEDICO Y CIE</v>
          </cell>
          <cell r="C2373">
            <v>12416863</v>
          </cell>
          <cell r="D2373">
            <v>3133919</v>
          </cell>
          <cell r="E2373">
            <v>0</v>
          </cell>
          <cell r="F2373">
            <v>15550782</v>
          </cell>
          <cell r="H2373">
            <v>7342020107</v>
          </cell>
          <cell r="I2373" t="str">
            <v>SERVICIOS DE VIGILANCIA Y SEGURIDAD</v>
          </cell>
          <cell r="J2373">
            <v>5319938</v>
          </cell>
          <cell r="K2373">
            <v>1065312</v>
          </cell>
          <cell r="L2373">
            <v>0</v>
          </cell>
          <cell r="M2373">
            <v>6385250</v>
          </cell>
        </row>
        <row r="2374">
          <cell r="A2374">
            <v>7349070104</v>
          </cell>
          <cell r="B2374" t="str">
            <v>DEPRECIACION DE MUEBLES, ENSERES, Y</v>
          </cell>
          <cell r="C2374">
            <v>1934146</v>
          </cell>
          <cell r="D2374">
            <v>390357</v>
          </cell>
          <cell r="E2374">
            <v>0</v>
          </cell>
          <cell r="F2374">
            <v>2324503</v>
          </cell>
          <cell r="H2374">
            <v>7342020108</v>
          </cell>
          <cell r="I2374" t="str">
            <v>PAPELERIA Y UTILES</v>
          </cell>
          <cell r="J2374">
            <v>2425730</v>
          </cell>
          <cell r="K2374">
            <v>546166</v>
          </cell>
          <cell r="L2374">
            <v>0</v>
          </cell>
          <cell r="M2374">
            <v>2971896</v>
          </cell>
        </row>
        <row r="2375">
          <cell r="A2375">
            <v>7349070105</v>
          </cell>
          <cell r="B2375" t="str">
            <v>DEPRECIACION DE EQ. DE COMUNICACION</v>
          </cell>
          <cell r="C2375">
            <v>1333037</v>
          </cell>
          <cell r="D2375">
            <v>309408</v>
          </cell>
          <cell r="E2375">
            <v>0</v>
          </cell>
          <cell r="F2375">
            <v>1642445</v>
          </cell>
          <cell r="H2375">
            <v>7342020112</v>
          </cell>
          <cell r="I2375" t="str">
            <v>MANTENIMIENTO DE MAQUINARIA Y EQUIP</v>
          </cell>
          <cell r="J2375">
            <v>7994800</v>
          </cell>
          <cell r="K2375">
            <v>971188</v>
          </cell>
          <cell r="L2375">
            <v>354000</v>
          </cell>
          <cell r="M2375">
            <v>8611988</v>
          </cell>
        </row>
        <row r="2376">
          <cell r="A2376">
            <v>7349070107</v>
          </cell>
          <cell r="B2376" t="str">
            <v>DEPRECIACION COMEDOR, COCINA, DESPE</v>
          </cell>
          <cell r="C2376">
            <v>59765</v>
          </cell>
          <cell r="D2376">
            <v>11762</v>
          </cell>
          <cell r="E2376">
            <v>0</v>
          </cell>
          <cell r="F2376">
            <v>71527</v>
          </cell>
          <cell r="H2376">
            <v>7342020114</v>
          </cell>
          <cell r="I2376" t="str">
            <v>MANTENIMIENTO DE EDIFICIOS</v>
          </cell>
          <cell r="J2376">
            <v>1040098</v>
          </cell>
          <cell r="K2376">
            <v>5818</v>
          </cell>
          <cell r="L2376">
            <v>0</v>
          </cell>
          <cell r="M2376">
            <v>1045916</v>
          </cell>
        </row>
        <row r="2377">
          <cell r="A2377">
            <v>734908</v>
          </cell>
          <cell r="B2377" t="str">
            <v>Impuestos</v>
          </cell>
          <cell r="C2377">
            <v>1210677</v>
          </cell>
          <cell r="D2377">
            <v>38559</v>
          </cell>
          <cell r="E2377">
            <v>0</v>
          </cell>
          <cell r="F2377">
            <v>1249236</v>
          </cell>
          <cell r="H2377">
            <v>7342020116</v>
          </cell>
          <cell r="I2377" t="str">
            <v>MANTENIMIENTO DE SOFTWARE</v>
          </cell>
          <cell r="J2377">
            <v>841325</v>
          </cell>
          <cell r="K2377">
            <v>182592</v>
          </cell>
          <cell r="L2377">
            <v>0</v>
          </cell>
          <cell r="M2377">
            <v>1023917</v>
          </cell>
        </row>
        <row r="2378">
          <cell r="A2378">
            <v>73490801</v>
          </cell>
          <cell r="B2378" t="str">
            <v>Impuestos</v>
          </cell>
          <cell r="C2378">
            <v>1210677</v>
          </cell>
          <cell r="D2378">
            <v>38559</v>
          </cell>
          <cell r="E2378">
            <v>0</v>
          </cell>
          <cell r="F2378">
            <v>1249236</v>
          </cell>
          <cell r="H2378">
            <v>7342020117</v>
          </cell>
          <cell r="I2378" t="str">
            <v>ACUEDUCTO Y ALCANTARILLADO</v>
          </cell>
          <cell r="J2378">
            <v>1318581</v>
          </cell>
          <cell r="K2378">
            <v>51772</v>
          </cell>
          <cell r="L2378">
            <v>0</v>
          </cell>
          <cell r="M2378">
            <v>1370353</v>
          </cell>
        </row>
        <row r="2379">
          <cell r="A2379">
            <v>7349080101</v>
          </cell>
          <cell r="B2379" t="str">
            <v>IMPUESTO PREDIAL UNIFICADO</v>
          </cell>
          <cell r="C2379">
            <v>856842</v>
          </cell>
          <cell r="D2379">
            <v>0</v>
          </cell>
          <cell r="E2379">
            <v>0</v>
          </cell>
          <cell r="F2379">
            <v>856842</v>
          </cell>
          <cell r="H2379">
            <v>7342020118</v>
          </cell>
          <cell r="I2379" t="str">
            <v>ENERGIA</v>
          </cell>
          <cell r="J2379">
            <v>11476937</v>
          </cell>
          <cell r="K2379">
            <v>1066060</v>
          </cell>
          <cell r="L2379">
            <v>0</v>
          </cell>
          <cell r="M2379">
            <v>12542997</v>
          </cell>
        </row>
        <row r="2380">
          <cell r="A2380">
            <v>7349080102</v>
          </cell>
          <cell r="B2380" t="str">
            <v>CONTRALORIA GENERAL MEDELLIN</v>
          </cell>
          <cell r="C2380">
            <v>6165</v>
          </cell>
          <cell r="D2380">
            <v>359</v>
          </cell>
          <cell r="E2380">
            <v>0</v>
          </cell>
          <cell r="F2380">
            <v>6524</v>
          </cell>
          <cell r="H2380">
            <v>7342020120</v>
          </cell>
          <cell r="I2380" t="str">
            <v>TELEFONOS</v>
          </cell>
          <cell r="J2380">
            <v>2339698</v>
          </cell>
          <cell r="K2380">
            <v>134161</v>
          </cell>
          <cell r="L2380">
            <v>0</v>
          </cell>
          <cell r="M2380">
            <v>2473859</v>
          </cell>
        </row>
        <row r="2381">
          <cell r="A2381">
            <v>7349080105</v>
          </cell>
          <cell r="B2381" t="str">
            <v>GRAVAMEN 4 X 1000</v>
          </cell>
          <cell r="C2381">
            <v>347670</v>
          </cell>
          <cell r="D2381">
            <v>38200</v>
          </cell>
          <cell r="E2381">
            <v>0</v>
          </cell>
          <cell r="F2381">
            <v>385870</v>
          </cell>
          <cell r="H2381">
            <v>7342020121</v>
          </cell>
          <cell r="I2381" t="str">
            <v>ARRENDAMIENTOS</v>
          </cell>
          <cell r="J2381">
            <v>26003944</v>
          </cell>
          <cell r="K2381">
            <v>2120000</v>
          </cell>
          <cell r="L2381">
            <v>0</v>
          </cell>
          <cell r="M2381">
            <v>28123944</v>
          </cell>
        </row>
        <row r="2382">
          <cell r="A2382">
            <v>734909</v>
          </cell>
          <cell r="B2382" t="str">
            <v>Prestaciones sociales</v>
          </cell>
          <cell r="C2382">
            <v>22282410</v>
          </cell>
          <cell r="D2382">
            <v>2996256</v>
          </cell>
          <cell r="E2382">
            <v>0</v>
          </cell>
          <cell r="F2382">
            <v>25278666</v>
          </cell>
          <cell r="H2382">
            <v>7342020124</v>
          </cell>
          <cell r="I2382" t="str">
            <v>COMUNICACIONES Y TRANSPORTE</v>
          </cell>
          <cell r="J2382">
            <v>180400</v>
          </cell>
          <cell r="K2382">
            <v>0</v>
          </cell>
          <cell r="L2382">
            <v>0</v>
          </cell>
          <cell r="M2382">
            <v>180400</v>
          </cell>
        </row>
        <row r="2383">
          <cell r="A2383">
            <v>73490901</v>
          </cell>
          <cell r="B2383" t="str">
            <v>Prestaciones sociales</v>
          </cell>
          <cell r="C2383">
            <v>22282410</v>
          </cell>
          <cell r="D2383">
            <v>2996256</v>
          </cell>
          <cell r="E2383">
            <v>0</v>
          </cell>
          <cell r="F2383">
            <v>25278666</v>
          </cell>
          <cell r="H2383">
            <v>7342020127</v>
          </cell>
          <cell r="I2383" t="str">
            <v>SEGURO MULTIRIESGO</v>
          </cell>
          <cell r="J2383">
            <v>2924679</v>
          </cell>
          <cell r="K2383">
            <v>410358</v>
          </cell>
          <cell r="L2383">
            <v>0</v>
          </cell>
          <cell r="M2383">
            <v>3335037</v>
          </cell>
        </row>
        <row r="2384">
          <cell r="A2384">
            <v>7349090103</v>
          </cell>
          <cell r="B2384" t="str">
            <v>PRIMA DE VACACIONES</v>
          </cell>
          <cell r="C2384">
            <v>2339962</v>
          </cell>
          <cell r="D2384">
            <v>221352</v>
          </cell>
          <cell r="E2384">
            <v>0</v>
          </cell>
          <cell r="F2384">
            <v>2561314</v>
          </cell>
          <cell r="H2384">
            <v>7342020131</v>
          </cell>
          <cell r="I2384" t="str">
            <v>LICENCIAS</v>
          </cell>
          <cell r="J2384">
            <v>681000</v>
          </cell>
          <cell r="K2384">
            <v>0</v>
          </cell>
          <cell r="L2384">
            <v>0</v>
          </cell>
          <cell r="M2384">
            <v>681000</v>
          </cell>
        </row>
        <row r="2385">
          <cell r="A2385">
            <v>7349090104</v>
          </cell>
          <cell r="B2385" t="str">
            <v>PRIMA DE NAVIDAD</v>
          </cell>
          <cell r="C2385">
            <v>6222891</v>
          </cell>
          <cell r="D2385">
            <v>661656</v>
          </cell>
          <cell r="E2385">
            <v>0</v>
          </cell>
          <cell r="F2385">
            <v>6884547</v>
          </cell>
          <cell r="H2385">
            <v>7342020134</v>
          </cell>
          <cell r="I2385" t="str">
            <v>ACTIVOS MENOR CUANTIA</v>
          </cell>
          <cell r="J2385">
            <v>706860</v>
          </cell>
          <cell r="K2385">
            <v>0</v>
          </cell>
          <cell r="L2385">
            <v>0</v>
          </cell>
          <cell r="M2385">
            <v>706860</v>
          </cell>
        </row>
        <row r="2386">
          <cell r="A2386">
            <v>7349090105</v>
          </cell>
          <cell r="B2386" t="str">
            <v>VACACIONES</v>
          </cell>
          <cell r="C2386">
            <v>3144013</v>
          </cell>
          <cell r="D2386">
            <v>340008</v>
          </cell>
          <cell r="E2386">
            <v>0</v>
          </cell>
          <cell r="F2386">
            <v>3484021</v>
          </cell>
          <cell r="H2386">
            <v>7342020142</v>
          </cell>
          <cell r="I2386" t="str">
            <v>HONORARIOS PRESTACION DE SERVICIOS</v>
          </cell>
          <cell r="J2386">
            <v>432173904</v>
          </cell>
          <cell r="K2386">
            <v>35360000</v>
          </cell>
          <cell r="L2386">
            <v>0</v>
          </cell>
          <cell r="M2386">
            <v>467533904</v>
          </cell>
        </row>
        <row r="2387">
          <cell r="A2387">
            <v>7349090106</v>
          </cell>
          <cell r="B2387" t="str">
            <v>BONIFICACION POR RECREACION</v>
          </cell>
          <cell r="C2387">
            <v>297373</v>
          </cell>
          <cell r="D2387">
            <v>27530</v>
          </cell>
          <cell r="E2387">
            <v>0</v>
          </cell>
          <cell r="F2387">
            <v>324903</v>
          </cell>
          <cell r="H2387">
            <v>7342020143</v>
          </cell>
          <cell r="I2387" t="str">
            <v>HONORARIOS PRESTACION DE SERVICIOS</v>
          </cell>
          <cell r="J2387">
            <v>108646162</v>
          </cell>
          <cell r="K2387">
            <v>19519991</v>
          </cell>
          <cell r="L2387">
            <v>0</v>
          </cell>
          <cell r="M2387">
            <v>128166153</v>
          </cell>
        </row>
        <row r="2388">
          <cell r="A2388">
            <v>7349090108</v>
          </cell>
          <cell r="B2388" t="str">
            <v>CESANTIAS LEY 50</v>
          </cell>
          <cell r="C2388">
            <v>5899297</v>
          </cell>
          <cell r="D2388">
            <v>1118078</v>
          </cell>
          <cell r="E2388">
            <v>0</v>
          </cell>
          <cell r="F2388">
            <v>7017375</v>
          </cell>
          <cell r="H2388">
            <v>734207</v>
          </cell>
          <cell r="I2388" t="str">
            <v>Depreciación y amortización</v>
          </cell>
          <cell r="J2388">
            <v>48477788</v>
          </cell>
          <cell r="K2388">
            <v>4777699</v>
          </cell>
          <cell r="L2388">
            <v>0</v>
          </cell>
          <cell r="M2388">
            <v>53255487</v>
          </cell>
        </row>
        <row r="2389">
          <cell r="A2389">
            <v>7349090110</v>
          </cell>
          <cell r="B2389" t="str">
            <v>INTERESES SOBRE LAS CESANTIAS</v>
          </cell>
          <cell r="C2389">
            <v>549481</v>
          </cell>
          <cell r="D2389">
            <v>183179</v>
          </cell>
          <cell r="E2389">
            <v>0</v>
          </cell>
          <cell r="F2389">
            <v>732660</v>
          </cell>
          <cell r="H2389">
            <v>73420701</v>
          </cell>
          <cell r="I2389" t="str">
            <v>Depreciación y amortización</v>
          </cell>
          <cell r="J2389">
            <v>48477788</v>
          </cell>
          <cell r="K2389">
            <v>4777699</v>
          </cell>
          <cell r="L2389">
            <v>0</v>
          </cell>
          <cell r="M2389">
            <v>53255487</v>
          </cell>
        </row>
        <row r="2390">
          <cell r="A2390">
            <v>7349090117</v>
          </cell>
          <cell r="B2390" t="str">
            <v>PRIMA DE JUNIO</v>
          </cell>
          <cell r="C2390">
            <v>2933989</v>
          </cell>
          <cell r="D2390">
            <v>212874</v>
          </cell>
          <cell r="E2390">
            <v>0</v>
          </cell>
          <cell r="F2390">
            <v>3146863</v>
          </cell>
          <cell r="H2390">
            <v>7342070101</v>
          </cell>
          <cell r="I2390" t="str">
            <v>DEPRECIACION DE EDIFICIOS</v>
          </cell>
          <cell r="J2390">
            <v>2833345</v>
          </cell>
          <cell r="K2390">
            <v>395562</v>
          </cell>
          <cell r="L2390">
            <v>0</v>
          </cell>
          <cell r="M2390">
            <v>3228907</v>
          </cell>
        </row>
        <row r="2391">
          <cell r="A2391">
            <v>7349090119</v>
          </cell>
          <cell r="B2391" t="str">
            <v>PRIMA DE ANTIGUEDAD</v>
          </cell>
          <cell r="C2391">
            <v>982616</v>
          </cell>
          <cell r="D2391">
            <v>82736</v>
          </cell>
          <cell r="E2391">
            <v>0</v>
          </cell>
          <cell r="F2391">
            <v>1065352</v>
          </cell>
          <cell r="H2391">
            <v>7342070102</v>
          </cell>
          <cell r="I2391" t="str">
            <v>DEPRECIACION DE MAQUINARIA Y EQUIPO</v>
          </cell>
          <cell r="J2391">
            <v>322734</v>
          </cell>
          <cell r="K2391">
            <v>43070</v>
          </cell>
          <cell r="L2391">
            <v>0</v>
          </cell>
          <cell r="M2391">
            <v>365804</v>
          </cell>
        </row>
        <row r="2392">
          <cell r="A2392">
            <v>7349090123</v>
          </cell>
          <cell r="B2392" t="str">
            <v>BONIFICACIÓN POR SERVICIOS PRESTADO</v>
          </cell>
          <cell r="C2392">
            <v>298729</v>
          </cell>
          <cell r="D2392">
            <v>144393</v>
          </cell>
          <cell r="E2392">
            <v>0</v>
          </cell>
          <cell r="F2392">
            <v>443122</v>
          </cell>
          <cell r="H2392">
            <v>7342070103</v>
          </cell>
          <cell r="I2392" t="str">
            <v>DEPRECIACION DE EQUIPO MEDICO Y CIE</v>
          </cell>
          <cell r="J2392">
            <v>41678033</v>
          </cell>
          <cell r="K2392">
            <v>3799046</v>
          </cell>
          <cell r="L2392">
            <v>0</v>
          </cell>
          <cell r="M2392">
            <v>45477079</v>
          </cell>
        </row>
        <row r="2393">
          <cell r="A2393">
            <v>7349090124</v>
          </cell>
          <cell r="B2393" t="str">
            <v>BONIFICACION POR PENSION</v>
          </cell>
          <cell r="C2393">
            <v>-385941</v>
          </cell>
          <cell r="D2393">
            <v>4450</v>
          </cell>
          <cell r="E2393">
            <v>0</v>
          </cell>
          <cell r="F2393">
            <v>-381491</v>
          </cell>
          <cell r="H2393">
            <v>7342070104</v>
          </cell>
          <cell r="I2393" t="str">
            <v>DEPRECIACION DE MUEBLES, ENSERES, Y</v>
          </cell>
          <cell r="J2393">
            <v>1045666</v>
          </cell>
          <cell r="K2393">
            <v>96260</v>
          </cell>
          <cell r="L2393">
            <v>0</v>
          </cell>
          <cell r="M2393">
            <v>1141926</v>
          </cell>
        </row>
        <row r="2394">
          <cell r="A2394">
            <v>734910</v>
          </cell>
          <cell r="B2394" t="str">
            <v>Gastos de personal diversos</v>
          </cell>
          <cell r="C2394">
            <v>1710000</v>
          </cell>
          <cell r="D2394">
            <v>0</v>
          </cell>
          <cell r="E2394">
            <v>0</v>
          </cell>
          <cell r="F2394">
            <v>1710000</v>
          </cell>
          <cell r="H2394">
            <v>7342070105</v>
          </cell>
          <cell r="I2394" t="str">
            <v>DEPRECIACION DE EQ. DE COMUNICACION</v>
          </cell>
          <cell r="J2394">
            <v>2487467</v>
          </cell>
          <cell r="K2394">
            <v>426452</v>
          </cell>
          <cell r="L2394">
            <v>0</v>
          </cell>
          <cell r="M2394">
            <v>2913919</v>
          </cell>
        </row>
        <row r="2395">
          <cell r="A2395">
            <v>73491001</v>
          </cell>
          <cell r="B2395" t="str">
            <v>Gastos de personal diversos</v>
          </cell>
          <cell r="C2395">
            <v>1710000</v>
          </cell>
          <cell r="D2395">
            <v>0</v>
          </cell>
          <cell r="E2395">
            <v>0</v>
          </cell>
          <cell r="F2395">
            <v>1710000</v>
          </cell>
          <cell r="H2395">
            <v>7342070107</v>
          </cell>
          <cell r="I2395" t="str">
            <v>DEPRECIACION COMEDOR, COCINA, DESPE</v>
          </cell>
          <cell r="J2395">
            <v>110543</v>
          </cell>
          <cell r="K2395">
            <v>17309</v>
          </cell>
          <cell r="L2395">
            <v>0</v>
          </cell>
          <cell r="M2395">
            <v>127852</v>
          </cell>
        </row>
        <row r="2396">
          <cell r="A2396">
            <v>7349100111</v>
          </cell>
          <cell r="B2396" t="str">
            <v>CAPACITACION</v>
          </cell>
          <cell r="C2396">
            <v>1710000</v>
          </cell>
          <cell r="D2396">
            <v>0</v>
          </cell>
          <cell r="E2396">
            <v>0</v>
          </cell>
          <cell r="F2396">
            <v>1710000</v>
          </cell>
          <cell r="H2396">
            <v>734208</v>
          </cell>
          <cell r="I2396" t="str">
            <v>Impuestos</v>
          </cell>
          <cell r="J2396">
            <v>1787552</v>
          </cell>
          <cell r="K2396">
            <v>717219</v>
          </cell>
          <cell r="L2396">
            <v>0</v>
          </cell>
          <cell r="M2396">
            <v>2504771</v>
          </cell>
        </row>
        <row r="2397">
          <cell r="A2397">
            <v>734995</v>
          </cell>
          <cell r="B2397" t="str">
            <v>Traslado de costos (Cr)</v>
          </cell>
          <cell r="C2397">
            <v>-158158140</v>
          </cell>
          <cell r="D2397">
            <v>0</v>
          </cell>
          <cell r="E2397">
            <v>24478606</v>
          </cell>
          <cell r="F2397">
            <v>-182636746</v>
          </cell>
          <cell r="H2397">
            <v>73420801</v>
          </cell>
          <cell r="I2397" t="str">
            <v>Impuestos</v>
          </cell>
          <cell r="J2397">
            <v>1787552</v>
          </cell>
          <cell r="K2397">
            <v>717219</v>
          </cell>
          <cell r="L2397">
            <v>0</v>
          </cell>
          <cell r="M2397">
            <v>2504771</v>
          </cell>
        </row>
        <row r="2398">
          <cell r="A2398">
            <v>73499501</v>
          </cell>
          <cell r="B2398" t="str">
            <v>Traslado de costos (Cr)</v>
          </cell>
          <cell r="C2398">
            <v>-158158140</v>
          </cell>
          <cell r="D2398">
            <v>0</v>
          </cell>
          <cell r="E2398">
            <v>24478606</v>
          </cell>
          <cell r="F2398">
            <v>-182636746</v>
          </cell>
          <cell r="H2398">
            <v>7342080101</v>
          </cell>
          <cell r="I2398" t="str">
            <v>IMPUESTO PREDIAL UNIFICADO</v>
          </cell>
          <cell r="J2398">
            <v>200615</v>
          </cell>
          <cell r="K2398">
            <v>557995</v>
          </cell>
          <cell r="L2398">
            <v>0</v>
          </cell>
          <cell r="M2398">
            <v>758610</v>
          </cell>
        </row>
        <row r="2399">
          <cell r="A2399">
            <v>7349950101</v>
          </cell>
          <cell r="B2399" t="str">
            <v>TRASLADO DE COSTOS (CR)</v>
          </cell>
          <cell r="C2399">
            <v>-158158140</v>
          </cell>
          <cell r="D2399">
            <v>0</v>
          </cell>
          <cell r="E2399">
            <v>24478606</v>
          </cell>
          <cell r="F2399">
            <v>-182636746</v>
          </cell>
          <cell r="H2399">
            <v>7342080102</v>
          </cell>
          <cell r="I2399" t="str">
            <v>CONTRALORIA GENERAL MEDELLIN</v>
          </cell>
          <cell r="J2399">
            <v>77060</v>
          </cell>
          <cell r="K2399">
            <v>0</v>
          </cell>
          <cell r="L2399">
            <v>0</v>
          </cell>
          <cell r="M2399">
            <v>77060</v>
          </cell>
        </row>
        <row r="2400">
          <cell r="A2400">
            <v>7351</v>
          </cell>
          <cell r="B2400" t="str">
            <v>APOYO TERAPÉUTICO -BANCO DE SANGRE</v>
          </cell>
          <cell r="C2400">
            <v>0</v>
          </cell>
          <cell r="D2400">
            <v>206176556</v>
          </cell>
          <cell r="E2400">
            <v>206176556</v>
          </cell>
          <cell r="F2400">
            <v>0</v>
          </cell>
          <cell r="H2400">
            <v>7342080105</v>
          </cell>
          <cell r="I2400" t="str">
            <v>GRAVAMEN 4 X 1000</v>
          </cell>
          <cell r="J2400">
            <v>1509877</v>
          </cell>
          <cell r="K2400">
            <v>159224</v>
          </cell>
          <cell r="L2400">
            <v>0</v>
          </cell>
          <cell r="M2400">
            <v>1669101</v>
          </cell>
        </row>
        <row r="2401">
          <cell r="A2401">
            <v>735102</v>
          </cell>
          <cell r="B2401" t="str">
            <v>Generales</v>
          </cell>
          <cell r="C2401">
            <v>269570791</v>
          </cell>
          <cell r="D2401">
            <v>92186655</v>
          </cell>
          <cell r="E2401">
            <v>17017180</v>
          </cell>
          <cell r="F2401">
            <v>344740266</v>
          </cell>
          <cell r="H2401">
            <v>734295</v>
          </cell>
          <cell r="I2401" t="str">
            <v>Traslado de costos (Cr)</v>
          </cell>
          <cell r="J2401">
            <v>-790666900</v>
          </cell>
          <cell r="K2401">
            <v>0</v>
          </cell>
          <cell r="L2401">
            <v>86520128</v>
          </cell>
          <cell r="M2401">
            <v>-877187028</v>
          </cell>
        </row>
        <row r="2402">
          <cell r="A2402">
            <v>73510201</v>
          </cell>
          <cell r="B2402" t="str">
            <v>Generales</v>
          </cell>
          <cell r="C2402">
            <v>269570791</v>
          </cell>
          <cell r="D2402">
            <v>92186655</v>
          </cell>
          <cell r="E2402">
            <v>17017180</v>
          </cell>
          <cell r="F2402">
            <v>344740266</v>
          </cell>
          <cell r="H2402">
            <v>73429501</v>
          </cell>
          <cell r="I2402" t="str">
            <v>Traslado de costos (Cr)</v>
          </cell>
          <cell r="J2402">
            <v>-790666900</v>
          </cell>
          <cell r="K2402">
            <v>0</v>
          </cell>
          <cell r="L2402">
            <v>86520128</v>
          </cell>
          <cell r="M2402">
            <v>-877187028</v>
          </cell>
        </row>
        <row r="2403">
          <cell r="A2403">
            <v>7351020102</v>
          </cell>
          <cell r="B2403" t="str">
            <v>HONORARIOS</v>
          </cell>
          <cell r="C2403">
            <v>7191606</v>
          </cell>
          <cell r="D2403">
            <v>0</v>
          </cell>
          <cell r="E2403">
            <v>0</v>
          </cell>
          <cell r="F2403">
            <v>7191606</v>
          </cell>
          <cell r="H2403">
            <v>7342950101</v>
          </cell>
          <cell r="I2403" t="str">
            <v>TRASLADO DE COSTOS (CR)</v>
          </cell>
          <cell r="J2403">
            <v>-790666900</v>
          </cell>
          <cell r="K2403">
            <v>0</v>
          </cell>
          <cell r="L2403">
            <v>86520128</v>
          </cell>
          <cell r="M2403">
            <v>-877187028</v>
          </cell>
        </row>
        <row r="2404">
          <cell r="A2404">
            <v>7351020103</v>
          </cell>
          <cell r="B2404" t="str">
            <v>PRESTACION DE SERVICIOS</v>
          </cell>
          <cell r="C2404">
            <v>9307858</v>
          </cell>
          <cell r="D2404">
            <v>14994211</v>
          </cell>
          <cell r="E2404">
            <v>7645254</v>
          </cell>
          <cell r="F2404">
            <v>16656815</v>
          </cell>
          <cell r="H2404">
            <v>7343</v>
          </cell>
          <cell r="I2404" t="str">
            <v>APOYO DIAGNOSTICO - OTRAS UN.APOYO</v>
          </cell>
          <cell r="J2404">
            <v>0</v>
          </cell>
          <cell r="K2404">
            <v>1878581800</v>
          </cell>
          <cell r="L2404">
            <v>1878581800</v>
          </cell>
          <cell r="M2404">
            <v>0</v>
          </cell>
        </row>
        <row r="2405">
          <cell r="A2405">
            <v>7351020105</v>
          </cell>
          <cell r="B2405" t="str">
            <v>SERVICIOS TEMPORALES</v>
          </cell>
          <cell r="C2405">
            <v>6900</v>
          </cell>
          <cell r="D2405">
            <v>0</v>
          </cell>
          <cell r="E2405">
            <v>0</v>
          </cell>
          <cell r="F2405">
            <v>6900</v>
          </cell>
          <cell r="H2405">
            <v>734301</v>
          </cell>
          <cell r="I2405" t="str">
            <v>Materiales</v>
          </cell>
          <cell r="J2405">
            <v>17584770</v>
          </cell>
          <cell r="K2405">
            <v>0</v>
          </cell>
          <cell r="L2405">
            <v>0</v>
          </cell>
          <cell r="M2405">
            <v>17584770</v>
          </cell>
        </row>
        <row r="2406">
          <cell r="A2406">
            <v>7351020106</v>
          </cell>
          <cell r="B2406" t="str">
            <v>SERVICIOS MEDICO Y DE LABORATORIO</v>
          </cell>
          <cell r="C2406">
            <v>10546200</v>
          </cell>
          <cell r="D2406">
            <v>42105200</v>
          </cell>
          <cell r="E2406">
            <v>589600</v>
          </cell>
          <cell r="F2406">
            <v>52061800</v>
          </cell>
          <cell r="H2406">
            <v>73430101</v>
          </cell>
          <cell r="I2406" t="str">
            <v>Materiales</v>
          </cell>
          <cell r="J2406">
            <v>17584770</v>
          </cell>
          <cell r="K2406">
            <v>0</v>
          </cell>
          <cell r="L2406">
            <v>0</v>
          </cell>
          <cell r="M2406">
            <v>17584770</v>
          </cell>
        </row>
        <row r="2407">
          <cell r="A2407">
            <v>7351020107</v>
          </cell>
          <cell r="B2407" t="str">
            <v>SERVICIOS DE VIGILANCIA Y SEGURIDAD</v>
          </cell>
          <cell r="C2407">
            <v>11550115</v>
          </cell>
          <cell r="D2407">
            <v>4951105</v>
          </cell>
          <cell r="E2407">
            <v>0</v>
          </cell>
          <cell r="F2407">
            <v>16501220</v>
          </cell>
          <cell r="H2407">
            <v>7343010101</v>
          </cell>
          <cell r="I2407" t="str">
            <v>MATERIALES</v>
          </cell>
          <cell r="J2407">
            <v>4545425</v>
          </cell>
          <cell r="K2407">
            <v>0</v>
          </cell>
          <cell r="L2407">
            <v>0</v>
          </cell>
          <cell r="M2407">
            <v>4545425</v>
          </cell>
        </row>
        <row r="2408">
          <cell r="A2408">
            <v>7351020108</v>
          </cell>
          <cell r="B2408" t="str">
            <v>PAPELERIA Y UTILES</v>
          </cell>
          <cell r="C2408">
            <v>6268479</v>
          </cell>
          <cell r="D2408">
            <v>1189863</v>
          </cell>
          <cell r="E2408">
            <v>0</v>
          </cell>
          <cell r="F2408">
            <v>7458342</v>
          </cell>
          <cell r="H2408">
            <v>7343010102</v>
          </cell>
          <cell r="I2408" t="str">
            <v>MEDICAMENTOS</v>
          </cell>
          <cell r="J2408">
            <v>13039345</v>
          </cell>
          <cell r="K2408">
            <v>0</v>
          </cell>
          <cell r="L2408">
            <v>0</v>
          </cell>
          <cell r="M2408">
            <v>13039345</v>
          </cell>
        </row>
        <row r="2409">
          <cell r="A2409">
            <v>7351020112</v>
          </cell>
          <cell r="B2409" t="str">
            <v>MANTENIMIENTO DE MAQUINARIA Y EQUIP</v>
          </cell>
          <cell r="C2409">
            <v>8522847</v>
          </cell>
          <cell r="D2409">
            <v>975710</v>
          </cell>
          <cell r="E2409">
            <v>1142400</v>
          </cell>
          <cell r="F2409">
            <v>8356157</v>
          </cell>
          <cell r="H2409">
            <v>734302</v>
          </cell>
          <cell r="I2409" t="str">
            <v>Generales</v>
          </cell>
          <cell r="J2409">
            <v>1404853210</v>
          </cell>
          <cell r="K2409">
            <v>813581878</v>
          </cell>
          <cell r="L2409">
            <v>614900923</v>
          </cell>
          <cell r="M2409">
            <v>1603534165</v>
          </cell>
        </row>
        <row r="2410">
          <cell r="A2410">
            <v>7351020114</v>
          </cell>
          <cell r="B2410" t="str">
            <v>MANTENIMIENTO DE EDIFICIOS</v>
          </cell>
          <cell r="C2410">
            <v>102650</v>
          </cell>
          <cell r="D2410">
            <v>0</v>
          </cell>
          <cell r="E2410">
            <v>0</v>
          </cell>
          <cell r="F2410">
            <v>102650</v>
          </cell>
          <cell r="H2410">
            <v>73430201</v>
          </cell>
          <cell r="I2410" t="str">
            <v>Generales</v>
          </cell>
          <cell r="J2410">
            <v>1404853210</v>
          </cell>
          <cell r="K2410">
            <v>813581878</v>
          </cell>
          <cell r="L2410">
            <v>614900923</v>
          </cell>
          <cell r="M2410">
            <v>1603534165</v>
          </cell>
        </row>
        <row r="2411">
          <cell r="A2411">
            <v>7351020115</v>
          </cell>
          <cell r="B2411" t="str">
            <v>MANTENIMIENTO DE VEHICULO</v>
          </cell>
          <cell r="C2411">
            <v>4838112</v>
          </cell>
          <cell r="D2411">
            <v>0</v>
          </cell>
          <cell r="E2411">
            <v>0</v>
          </cell>
          <cell r="F2411">
            <v>4838112</v>
          </cell>
          <cell r="H2411">
            <v>7343020101</v>
          </cell>
          <cell r="I2411" t="str">
            <v>LOZA Y CRISTALERIA</v>
          </cell>
          <cell r="J2411">
            <v>5685</v>
          </cell>
          <cell r="K2411">
            <v>0</v>
          </cell>
          <cell r="L2411">
            <v>0</v>
          </cell>
          <cell r="M2411">
            <v>5685</v>
          </cell>
        </row>
        <row r="2412">
          <cell r="A2412">
            <v>7351020116</v>
          </cell>
          <cell r="B2412" t="str">
            <v>MANTENIMIENTO DE SOFTWARE</v>
          </cell>
          <cell r="C2412">
            <v>14825408</v>
          </cell>
          <cell r="D2412">
            <v>3674228</v>
          </cell>
          <cell r="E2412">
            <v>0</v>
          </cell>
          <cell r="F2412">
            <v>18499636</v>
          </cell>
          <cell r="H2412">
            <v>7343020102</v>
          </cell>
          <cell r="I2412" t="str">
            <v>HONORARIOS</v>
          </cell>
          <cell r="J2412">
            <v>146792854</v>
          </cell>
          <cell r="K2412">
            <v>48993387</v>
          </cell>
          <cell r="L2412">
            <v>0</v>
          </cell>
          <cell r="M2412">
            <v>195786241</v>
          </cell>
        </row>
        <row r="2413">
          <cell r="A2413">
            <v>7351020117</v>
          </cell>
          <cell r="B2413" t="str">
            <v>ACUEDUCTO Y ALCANTARILLADO</v>
          </cell>
          <cell r="C2413">
            <v>2599456</v>
          </cell>
          <cell r="D2413">
            <v>234187</v>
          </cell>
          <cell r="E2413">
            <v>0</v>
          </cell>
          <cell r="F2413">
            <v>2833643</v>
          </cell>
          <cell r="H2413">
            <v>7343020103</v>
          </cell>
          <cell r="I2413" t="str">
            <v>PRESTACION DE SERVICIOS</v>
          </cell>
          <cell r="J2413">
            <v>533268</v>
          </cell>
          <cell r="K2413">
            <v>7131002</v>
          </cell>
          <cell r="L2413">
            <v>2800000</v>
          </cell>
          <cell r="M2413">
            <v>4864270</v>
          </cell>
        </row>
        <row r="2414">
          <cell r="A2414">
            <v>7351020118</v>
          </cell>
          <cell r="B2414" t="str">
            <v>ENERGIA</v>
          </cell>
          <cell r="C2414">
            <v>15109003</v>
          </cell>
          <cell r="D2414">
            <v>1459697</v>
          </cell>
          <cell r="E2414">
            <v>0</v>
          </cell>
          <cell r="F2414">
            <v>16568700</v>
          </cell>
          <cell r="H2414">
            <v>7343020106</v>
          </cell>
          <cell r="I2414" t="str">
            <v>SERVICIOS MEDICO Y DE LABORATORIO</v>
          </cell>
          <cell r="J2414">
            <v>45575781</v>
          </cell>
          <cell r="K2414">
            <v>0</v>
          </cell>
          <cell r="L2414">
            <v>0</v>
          </cell>
          <cell r="M2414">
            <v>45575781</v>
          </cell>
        </row>
        <row r="2415">
          <cell r="A2415">
            <v>7351020120</v>
          </cell>
          <cell r="B2415" t="str">
            <v>TELEFONOS</v>
          </cell>
          <cell r="C2415">
            <v>3680819</v>
          </cell>
          <cell r="D2415">
            <v>406113</v>
          </cell>
          <cell r="E2415">
            <v>0</v>
          </cell>
          <cell r="F2415">
            <v>4086932</v>
          </cell>
          <cell r="H2415">
            <v>7343020107</v>
          </cell>
          <cell r="I2415" t="str">
            <v>SERVICIOS DE VIGILANCIA Y SEGURIDAD</v>
          </cell>
          <cell r="J2415">
            <v>6265706</v>
          </cell>
          <cell r="K2415">
            <v>1254701</v>
          </cell>
          <cell r="L2415">
            <v>0</v>
          </cell>
          <cell r="M2415">
            <v>7520407</v>
          </cell>
        </row>
        <row r="2416">
          <cell r="A2416">
            <v>7351020121</v>
          </cell>
          <cell r="B2416" t="str">
            <v>ARRENDAMIENTOS</v>
          </cell>
          <cell r="C2416">
            <v>7742000</v>
          </cell>
          <cell r="D2416">
            <v>1391000</v>
          </cell>
          <cell r="E2416">
            <v>1705000</v>
          </cell>
          <cell r="F2416">
            <v>7428000</v>
          </cell>
          <cell r="H2416">
            <v>7343020108</v>
          </cell>
          <cell r="I2416" t="str">
            <v>PAPELERIA Y UTILES</v>
          </cell>
          <cell r="J2416">
            <v>6719035</v>
          </cell>
          <cell r="K2416">
            <v>676346</v>
          </cell>
          <cell r="L2416">
            <v>86377</v>
          </cell>
          <cell r="M2416">
            <v>7309004</v>
          </cell>
        </row>
        <row r="2417">
          <cell r="A2417">
            <v>7351020124</v>
          </cell>
          <cell r="B2417" t="str">
            <v>COMUNICACIONES Y TRANSPORTE</v>
          </cell>
          <cell r="C2417">
            <v>3714700</v>
          </cell>
          <cell r="D2417">
            <v>878000</v>
          </cell>
          <cell r="E2417">
            <v>168000</v>
          </cell>
          <cell r="F2417">
            <v>4424700</v>
          </cell>
          <cell r="H2417">
            <v>7343020109</v>
          </cell>
          <cell r="I2417" t="str">
            <v>ROPERIA Y MENAJE</v>
          </cell>
          <cell r="J2417">
            <v>548895</v>
          </cell>
          <cell r="K2417">
            <v>0</v>
          </cell>
          <cell r="L2417">
            <v>0</v>
          </cell>
          <cell r="M2417">
            <v>548895</v>
          </cell>
        </row>
        <row r="2418">
          <cell r="A2418">
            <v>7351020126</v>
          </cell>
          <cell r="B2418" t="str">
            <v>SEGURO DE VEHICULOS</v>
          </cell>
          <cell r="C2418">
            <v>0</v>
          </cell>
          <cell r="D2418">
            <v>1082250</v>
          </cell>
          <cell r="E2418">
            <v>0</v>
          </cell>
          <cell r="F2418">
            <v>1082250</v>
          </cell>
          <cell r="H2418">
            <v>7343020112</v>
          </cell>
          <cell r="I2418" t="str">
            <v>MANTENIMIENTO DE MAQUINARIA Y EQUIP</v>
          </cell>
          <cell r="J2418">
            <v>22126106</v>
          </cell>
          <cell r="K2418">
            <v>17319865</v>
          </cell>
          <cell r="L2418">
            <v>0</v>
          </cell>
          <cell r="M2418">
            <v>39445971</v>
          </cell>
        </row>
        <row r="2419">
          <cell r="A2419">
            <v>7351020127</v>
          </cell>
          <cell r="B2419" t="str">
            <v>SEGURO MULTIRIESGO</v>
          </cell>
          <cell r="C2419">
            <v>14237231</v>
          </cell>
          <cell r="D2419">
            <v>1138523</v>
          </cell>
          <cell r="E2419">
            <v>0</v>
          </cell>
          <cell r="F2419">
            <v>15375754</v>
          </cell>
          <cell r="H2419">
            <v>7343020114</v>
          </cell>
          <cell r="I2419" t="str">
            <v>MANTENIMIENTO DE EDIFICIOS</v>
          </cell>
          <cell r="J2419">
            <v>75383</v>
          </cell>
          <cell r="K2419">
            <v>621645642</v>
          </cell>
          <cell r="L2419">
            <v>611959546</v>
          </cell>
          <cell r="M2419">
            <v>9761479</v>
          </cell>
        </row>
        <row r="2420">
          <cell r="A2420">
            <v>7351020135</v>
          </cell>
          <cell r="B2420" t="str">
            <v>COMBUSTIBLES Y LUBRICANTES</v>
          </cell>
          <cell r="C2420">
            <v>4513693</v>
          </cell>
          <cell r="D2420">
            <v>805574</v>
          </cell>
          <cell r="E2420">
            <v>0</v>
          </cell>
          <cell r="F2420">
            <v>5319267</v>
          </cell>
          <cell r="H2420">
            <v>7343020116</v>
          </cell>
          <cell r="I2420" t="str">
            <v>MANTENIMIENTO DE SOFTWARE</v>
          </cell>
          <cell r="J2420">
            <v>12018905</v>
          </cell>
          <cell r="K2420">
            <v>2608448</v>
          </cell>
          <cell r="L2420">
            <v>0</v>
          </cell>
          <cell r="M2420">
            <v>14627353</v>
          </cell>
        </row>
        <row r="2421">
          <cell r="A2421">
            <v>7351020142</v>
          </cell>
          <cell r="B2421" t="str">
            <v>HONORARIOS PRESTACION DE SERVICIOS</v>
          </cell>
          <cell r="C2421">
            <v>104656618</v>
          </cell>
          <cell r="D2421">
            <v>12968350</v>
          </cell>
          <cell r="E2421">
            <v>5766926</v>
          </cell>
          <cell r="F2421">
            <v>111858042</v>
          </cell>
          <cell r="H2421">
            <v>7343020117</v>
          </cell>
          <cell r="I2421" t="str">
            <v>ACUEDUCTO Y ALCANTARILLADO</v>
          </cell>
          <cell r="J2421">
            <v>1552358</v>
          </cell>
          <cell r="K2421">
            <v>60914</v>
          </cell>
          <cell r="L2421">
            <v>0</v>
          </cell>
          <cell r="M2421">
            <v>1613272</v>
          </cell>
        </row>
        <row r="2422">
          <cell r="A2422">
            <v>7351020143</v>
          </cell>
          <cell r="B2422" t="str">
            <v>HONORARIOS PRESTACION DE SERVICIOS</v>
          </cell>
          <cell r="C2422">
            <v>40157096</v>
          </cell>
          <cell r="D2422">
            <v>3932644</v>
          </cell>
          <cell r="E2422">
            <v>0</v>
          </cell>
          <cell r="F2422">
            <v>44089740</v>
          </cell>
          <cell r="H2422">
            <v>7343020118</v>
          </cell>
          <cell r="I2422" t="str">
            <v>ENERGIA</v>
          </cell>
          <cell r="J2422">
            <v>23342924</v>
          </cell>
          <cell r="K2422">
            <v>2168258</v>
          </cell>
          <cell r="L2422">
            <v>0</v>
          </cell>
          <cell r="M2422">
            <v>25511182</v>
          </cell>
        </row>
        <row r="2423">
          <cell r="A2423">
            <v>735103</v>
          </cell>
          <cell r="B2423" t="str">
            <v>Sueldos y salarios</v>
          </cell>
          <cell r="C2423">
            <v>590525186</v>
          </cell>
          <cell r="D2423">
            <v>55458609</v>
          </cell>
          <cell r="E2423">
            <v>0</v>
          </cell>
          <cell r="F2423">
            <v>645983795</v>
          </cell>
          <cell r="H2423">
            <v>7343020120</v>
          </cell>
          <cell r="I2423" t="str">
            <v>TELEFONOS</v>
          </cell>
          <cell r="J2423">
            <v>1017260</v>
          </cell>
          <cell r="K2423">
            <v>58331</v>
          </cell>
          <cell r="L2423">
            <v>0</v>
          </cell>
          <cell r="M2423">
            <v>1075591</v>
          </cell>
        </row>
        <row r="2424">
          <cell r="A2424">
            <v>73510301</v>
          </cell>
          <cell r="B2424" t="str">
            <v>Sueldos y salarios</v>
          </cell>
          <cell r="C2424">
            <v>590525186</v>
          </cell>
          <cell r="D2424">
            <v>55458609</v>
          </cell>
          <cell r="E2424">
            <v>0</v>
          </cell>
          <cell r="F2424">
            <v>645983795</v>
          </cell>
          <cell r="H2424">
            <v>7343020121</v>
          </cell>
          <cell r="I2424" t="str">
            <v>ARRENDAMIENTOS</v>
          </cell>
          <cell r="J2424">
            <v>713586</v>
          </cell>
          <cell r="K2424">
            <v>0</v>
          </cell>
          <cell r="L2424">
            <v>0</v>
          </cell>
          <cell r="M2424">
            <v>713586</v>
          </cell>
        </row>
        <row r="2425">
          <cell r="A2425">
            <v>7351030101</v>
          </cell>
          <cell r="B2425" t="str">
            <v>SUELDOS DE PERSONAL</v>
          </cell>
          <cell r="C2425">
            <v>528639838</v>
          </cell>
          <cell r="D2425">
            <v>48394529</v>
          </cell>
          <cell r="E2425">
            <v>0</v>
          </cell>
          <cell r="F2425">
            <v>577034367</v>
          </cell>
          <cell r="H2425">
            <v>7343020124</v>
          </cell>
          <cell r="I2425" t="str">
            <v>COMUNICACIONES Y TRANSPORTE</v>
          </cell>
          <cell r="J2425">
            <v>390020</v>
          </cell>
          <cell r="K2425">
            <v>0</v>
          </cell>
          <cell r="L2425">
            <v>0</v>
          </cell>
          <cell r="M2425">
            <v>390020</v>
          </cell>
        </row>
        <row r="2426">
          <cell r="A2426">
            <v>7351030102</v>
          </cell>
          <cell r="B2426" t="str">
            <v>HORAS EXTRAS Y FESTIVOS</v>
          </cell>
          <cell r="C2426">
            <v>60462583</v>
          </cell>
          <cell r="D2426">
            <v>6858651</v>
          </cell>
          <cell r="E2426">
            <v>0</v>
          </cell>
          <cell r="F2426">
            <v>67321234</v>
          </cell>
          <cell r="H2426">
            <v>7343020127</v>
          </cell>
          <cell r="I2426" t="str">
            <v>SEGURO MULTIRIESGO</v>
          </cell>
          <cell r="J2426">
            <v>4446366</v>
          </cell>
          <cell r="K2426">
            <v>557666</v>
          </cell>
          <cell r="L2426">
            <v>0</v>
          </cell>
          <cell r="M2426">
            <v>5004032</v>
          </cell>
        </row>
        <row r="2427">
          <cell r="A2427">
            <v>7351030107</v>
          </cell>
          <cell r="B2427" t="str">
            <v>AUXILIO DE TRANSPORTE</v>
          </cell>
          <cell r="C2427">
            <v>593123</v>
          </cell>
          <cell r="D2427">
            <v>106282</v>
          </cell>
          <cell r="E2427">
            <v>0</v>
          </cell>
          <cell r="F2427">
            <v>699405</v>
          </cell>
          <cell r="H2427">
            <v>7343020129</v>
          </cell>
          <cell r="I2427" t="str">
            <v>MATERIAL DE ASEO</v>
          </cell>
          <cell r="J2427">
            <v>551852</v>
          </cell>
          <cell r="K2427">
            <v>0</v>
          </cell>
          <cell r="L2427">
            <v>0</v>
          </cell>
          <cell r="M2427">
            <v>551852</v>
          </cell>
        </row>
        <row r="2428">
          <cell r="A2428">
            <v>7351030122</v>
          </cell>
          <cell r="B2428" t="str">
            <v>SUBSIDIO DE ALIMENTACIÓN</v>
          </cell>
          <cell r="C2428">
            <v>829642</v>
          </cell>
          <cell r="D2428">
            <v>99147</v>
          </cell>
          <cell r="E2428">
            <v>0</v>
          </cell>
          <cell r="F2428">
            <v>928789</v>
          </cell>
          <cell r="H2428">
            <v>7343020142</v>
          </cell>
          <cell r="I2428" t="str">
            <v>HONORARIOS PRESTACION DE SERVICIOS</v>
          </cell>
          <cell r="J2428">
            <v>1111007224</v>
          </cell>
          <cell r="K2428">
            <v>108307318</v>
          </cell>
          <cell r="L2428">
            <v>55000</v>
          </cell>
          <cell r="M2428">
            <v>1219259542</v>
          </cell>
        </row>
        <row r="2429">
          <cell r="A2429">
            <v>735105</v>
          </cell>
          <cell r="B2429" t="str">
            <v>Contribuciones efectivas</v>
          </cell>
          <cell r="C2429">
            <v>171868961</v>
          </cell>
          <cell r="D2429">
            <v>16285421</v>
          </cell>
          <cell r="E2429">
            <v>0</v>
          </cell>
          <cell r="F2429">
            <v>188154382</v>
          </cell>
          <cell r="H2429">
            <v>7343020143</v>
          </cell>
          <cell r="I2429" t="str">
            <v>HONORARIOS PRESTACION DE SERVICIOS</v>
          </cell>
          <cell r="J2429">
            <v>21170002</v>
          </cell>
          <cell r="K2429">
            <v>2800000</v>
          </cell>
          <cell r="L2429">
            <v>0</v>
          </cell>
          <cell r="M2429">
            <v>23970002</v>
          </cell>
        </row>
        <row r="2430">
          <cell r="A2430">
            <v>73510501</v>
          </cell>
          <cell r="B2430" t="str">
            <v>Contribuciones efectivas</v>
          </cell>
          <cell r="C2430">
            <v>171868961</v>
          </cell>
          <cell r="D2430">
            <v>16285421</v>
          </cell>
          <cell r="E2430">
            <v>0</v>
          </cell>
          <cell r="F2430">
            <v>188154382</v>
          </cell>
          <cell r="H2430">
            <v>734303</v>
          </cell>
          <cell r="I2430" t="str">
            <v>Sueldos y salarios</v>
          </cell>
          <cell r="J2430">
            <v>110342059</v>
          </cell>
          <cell r="K2430">
            <v>7124218</v>
          </cell>
          <cell r="L2430">
            <v>0</v>
          </cell>
          <cell r="M2430">
            <v>117466277</v>
          </cell>
        </row>
        <row r="2431">
          <cell r="A2431">
            <v>7351050101</v>
          </cell>
          <cell r="B2431" t="str">
            <v>APORTES A CAJAS DE COMPENSACION FAM</v>
          </cell>
          <cell r="C2431">
            <v>28465901</v>
          </cell>
          <cell r="D2431">
            <v>2245049</v>
          </cell>
          <cell r="E2431">
            <v>0</v>
          </cell>
          <cell r="F2431">
            <v>30710950</v>
          </cell>
          <cell r="H2431">
            <v>73430301</v>
          </cell>
          <cell r="I2431" t="str">
            <v>Sueldos y salarios</v>
          </cell>
          <cell r="J2431">
            <v>110342059</v>
          </cell>
          <cell r="K2431">
            <v>7124218</v>
          </cell>
          <cell r="L2431">
            <v>0</v>
          </cell>
          <cell r="M2431">
            <v>117466277</v>
          </cell>
        </row>
        <row r="2432">
          <cell r="A2432">
            <v>7351050102</v>
          </cell>
          <cell r="B2432" t="str">
            <v>APORTES A SEGURIDAD SOCIAL EN SALUD</v>
          </cell>
          <cell r="C2432">
            <v>53837073</v>
          </cell>
          <cell r="D2432">
            <v>5258932</v>
          </cell>
          <cell r="E2432">
            <v>0</v>
          </cell>
          <cell r="F2432">
            <v>59096005</v>
          </cell>
          <cell r="H2432">
            <v>7343030101</v>
          </cell>
          <cell r="I2432" t="str">
            <v>SUELDOS DE PERSONAL</v>
          </cell>
          <cell r="J2432">
            <v>109347052</v>
          </cell>
          <cell r="K2432">
            <v>7000216</v>
          </cell>
          <cell r="L2432">
            <v>0</v>
          </cell>
          <cell r="M2432">
            <v>116347268</v>
          </cell>
        </row>
        <row r="2433">
          <cell r="A2433">
            <v>7351050103</v>
          </cell>
          <cell r="B2433" t="str">
            <v>APORTES A SEGURIDAD SOCIAL EN PENSI</v>
          </cell>
          <cell r="C2433">
            <v>74420849</v>
          </cell>
          <cell r="D2433">
            <v>7423933</v>
          </cell>
          <cell r="E2433">
            <v>0</v>
          </cell>
          <cell r="F2433">
            <v>81844782</v>
          </cell>
          <cell r="H2433">
            <v>7343030102</v>
          </cell>
          <cell r="I2433" t="str">
            <v>HORAS EXTRAS Y FESTIVOS</v>
          </cell>
          <cell r="J2433">
            <v>580275</v>
          </cell>
          <cell r="K2433">
            <v>81288</v>
          </cell>
          <cell r="L2433">
            <v>0</v>
          </cell>
          <cell r="M2433">
            <v>661563</v>
          </cell>
        </row>
        <row r="2434">
          <cell r="A2434">
            <v>7351050105</v>
          </cell>
          <cell r="B2434" t="str">
            <v>AUXILIOS SINDICALES</v>
          </cell>
          <cell r="C2434">
            <v>286787</v>
          </cell>
          <cell r="D2434">
            <v>73206</v>
          </cell>
          <cell r="E2434">
            <v>0</v>
          </cell>
          <cell r="F2434">
            <v>359993</v>
          </cell>
          <cell r="H2434">
            <v>7343030107</v>
          </cell>
          <cell r="I2434" t="str">
            <v>AUXILIO DE TRANSPORTE</v>
          </cell>
          <cell r="J2434">
            <v>414732</v>
          </cell>
          <cell r="K2434">
            <v>42714</v>
          </cell>
          <cell r="L2434">
            <v>0</v>
          </cell>
          <cell r="M2434">
            <v>457446</v>
          </cell>
        </row>
        <row r="2435">
          <cell r="A2435">
            <v>7351050106</v>
          </cell>
          <cell r="B2435" t="str">
            <v>APORTES A RIESGOS PROFESIONALES ATE</v>
          </cell>
          <cell r="C2435">
            <v>14858351</v>
          </cell>
          <cell r="D2435">
            <v>1284301</v>
          </cell>
          <cell r="E2435">
            <v>0</v>
          </cell>
          <cell r="F2435">
            <v>16142652</v>
          </cell>
          <cell r="H2435">
            <v>734305</v>
          </cell>
          <cell r="I2435" t="str">
            <v>Contribuciones efectivas</v>
          </cell>
          <cell r="J2435">
            <v>21985792</v>
          </cell>
          <cell r="K2435">
            <v>2696535</v>
          </cell>
          <cell r="L2435">
            <v>90100</v>
          </cell>
          <cell r="M2435">
            <v>24592227</v>
          </cell>
        </row>
        <row r="2436">
          <cell r="A2436">
            <v>735106</v>
          </cell>
          <cell r="B2436" t="str">
            <v>Aportes sobre la nómina</v>
          </cell>
          <cell r="C2436">
            <v>35588102</v>
          </cell>
          <cell r="D2436">
            <v>2806299</v>
          </cell>
          <cell r="E2436">
            <v>0</v>
          </cell>
          <cell r="F2436">
            <v>38394401</v>
          </cell>
          <cell r="H2436">
            <v>73430501</v>
          </cell>
          <cell r="I2436" t="str">
            <v>Contribuciones efectivas</v>
          </cell>
          <cell r="J2436">
            <v>21985792</v>
          </cell>
          <cell r="K2436">
            <v>2696535</v>
          </cell>
          <cell r="L2436">
            <v>90100</v>
          </cell>
          <cell r="M2436">
            <v>24592227</v>
          </cell>
        </row>
        <row r="2437">
          <cell r="A2437">
            <v>73510601</v>
          </cell>
          <cell r="B2437" t="str">
            <v>Aportes sobre la nómina</v>
          </cell>
          <cell r="C2437">
            <v>35588102</v>
          </cell>
          <cell r="D2437">
            <v>2806299</v>
          </cell>
          <cell r="E2437">
            <v>0</v>
          </cell>
          <cell r="F2437">
            <v>38394401</v>
          </cell>
          <cell r="H2437">
            <v>7343050101</v>
          </cell>
          <cell r="I2437" t="str">
            <v>APORTES A CAJAS DE COMPENSACION FAM</v>
          </cell>
          <cell r="J2437">
            <v>3785517</v>
          </cell>
          <cell r="K2437">
            <v>647602</v>
          </cell>
          <cell r="L2437">
            <v>0</v>
          </cell>
          <cell r="M2437">
            <v>4433119</v>
          </cell>
        </row>
        <row r="2438">
          <cell r="A2438">
            <v>7351060101</v>
          </cell>
          <cell r="B2438" t="str">
            <v>APORTES AL I.C.B.F.</v>
          </cell>
          <cell r="C2438">
            <v>21350802</v>
          </cell>
          <cell r="D2438">
            <v>1683749</v>
          </cell>
          <cell r="E2438">
            <v>0</v>
          </cell>
          <cell r="F2438">
            <v>23034551</v>
          </cell>
          <cell r="H2438">
            <v>7343050102</v>
          </cell>
          <cell r="I2438" t="str">
            <v>APORTES A SEGURIDAD SOCIAL EN SALUD</v>
          </cell>
          <cell r="J2438">
            <v>6879217</v>
          </cell>
          <cell r="K2438">
            <v>792238</v>
          </cell>
          <cell r="L2438">
            <v>24</v>
          </cell>
          <cell r="M2438">
            <v>7671431</v>
          </cell>
        </row>
        <row r="2439">
          <cell r="A2439">
            <v>7351060102</v>
          </cell>
          <cell r="B2439" t="str">
            <v>APORTES AL SENA</v>
          </cell>
          <cell r="C2439">
            <v>14237300</v>
          </cell>
          <cell r="D2439">
            <v>1122550</v>
          </cell>
          <cell r="E2439">
            <v>0</v>
          </cell>
          <cell r="F2439">
            <v>15359850</v>
          </cell>
          <cell r="H2439">
            <v>7343050103</v>
          </cell>
          <cell r="I2439" t="str">
            <v>APORTES A SEGURIDAD SOCIAL EN PENSI</v>
          </cell>
          <cell r="J2439">
            <v>9710321</v>
          </cell>
          <cell r="K2439">
            <v>1118508</v>
          </cell>
          <cell r="L2439">
            <v>90076</v>
          </cell>
          <cell r="M2439">
            <v>10738753</v>
          </cell>
        </row>
        <row r="2440">
          <cell r="A2440">
            <v>735107</v>
          </cell>
          <cell r="B2440" t="str">
            <v>Depreciación y amortización</v>
          </cell>
          <cell r="C2440">
            <v>55986620</v>
          </cell>
          <cell r="D2440">
            <v>12913436</v>
          </cell>
          <cell r="E2440">
            <v>0</v>
          </cell>
          <cell r="F2440">
            <v>68900056</v>
          </cell>
          <cell r="H2440">
            <v>7343050106</v>
          </cell>
          <cell r="I2440" t="str">
            <v>APORTES A RIESGOS PROFESIONALES ATE</v>
          </cell>
          <cell r="J2440">
            <v>1610737</v>
          </cell>
          <cell r="K2440">
            <v>138187</v>
          </cell>
          <cell r="L2440">
            <v>0</v>
          </cell>
          <cell r="M2440">
            <v>1748924</v>
          </cell>
        </row>
        <row r="2441">
          <cell r="A2441">
            <v>73510701</v>
          </cell>
          <cell r="B2441" t="str">
            <v>Depreciación y amortización</v>
          </cell>
          <cell r="C2441">
            <v>55986620</v>
          </cell>
          <cell r="D2441">
            <v>12913436</v>
          </cell>
          <cell r="E2441">
            <v>0</v>
          </cell>
          <cell r="F2441">
            <v>68900056</v>
          </cell>
          <cell r="H2441">
            <v>734306</v>
          </cell>
          <cell r="I2441" t="str">
            <v>Aportes sobre la nómina</v>
          </cell>
          <cell r="J2441">
            <v>4733520</v>
          </cell>
          <cell r="K2441">
            <v>809703</v>
          </cell>
          <cell r="L2441">
            <v>0</v>
          </cell>
          <cell r="M2441">
            <v>5543223</v>
          </cell>
        </row>
        <row r="2442">
          <cell r="A2442">
            <v>7351070101</v>
          </cell>
          <cell r="B2442" t="str">
            <v>DEPRECIACION DE EDIFICIOS</v>
          </cell>
          <cell r="C2442">
            <v>7569267</v>
          </cell>
          <cell r="D2442">
            <v>1514076</v>
          </cell>
          <cell r="E2442">
            <v>0</v>
          </cell>
          <cell r="F2442">
            <v>9083343</v>
          </cell>
          <cell r="H2442">
            <v>73430601</v>
          </cell>
          <cell r="I2442" t="str">
            <v>Aportes sobre la nómina</v>
          </cell>
          <cell r="J2442">
            <v>4733520</v>
          </cell>
          <cell r="K2442">
            <v>809703</v>
          </cell>
          <cell r="L2442">
            <v>0</v>
          </cell>
          <cell r="M2442">
            <v>5543223</v>
          </cell>
        </row>
        <row r="2443">
          <cell r="A2443">
            <v>7351070102</v>
          </cell>
          <cell r="B2443" t="str">
            <v>DEPRECIACION DE MAQUINARIA Y EQUIPO</v>
          </cell>
          <cell r="C2443">
            <v>13630004</v>
          </cell>
          <cell r="D2443">
            <v>2726001</v>
          </cell>
          <cell r="E2443">
            <v>0</v>
          </cell>
          <cell r="F2443">
            <v>16356005</v>
          </cell>
          <cell r="H2443">
            <v>7343060101</v>
          </cell>
          <cell r="I2443" t="str">
            <v>APORTES AL I.C.B.F.</v>
          </cell>
          <cell r="J2443">
            <v>2839423</v>
          </cell>
          <cell r="K2443">
            <v>485736</v>
          </cell>
          <cell r="L2443">
            <v>0</v>
          </cell>
          <cell r="M2443">
            <v>3325159</v>
          </cell>
        </row>
        <row r="2444">
          <cell r="A2444">
            <v>7351070103</v>
          </cell>
          <cell r="B2444" t="str">
            <v>DEPRECIACION DE EQUIPO MEDICO Y CIE</v>
          </cell>
          <cell r="C2444">
            <v>22486340</v>
          </cell>
          <cell r="D2444">
            <v>5668239</v>
          </cell>
          <cell r="E2444">
            <v>0</v>
          </cell>
          <cell r="F2444">
            <v>28154579</v>
          </cell>
          <cell r="H2444">
            <v>7343060102</v>
          </cell>
          <cell r="I2444" t="str">
            <v>APORTES AL SENA</v>
          </cell>
          <cell r="J2444">
            <v>1894097</v>
          </cell>
          <cell r="K2444">
            <v>323967</v>
          </cell>
          <cell r="L2444">
            <v>0</v>
          </cell>
          <cell r="M2444">
            <v>2218064</v>
          </cell>
        </row>
        <row r="2445">
          <cell r="A2445">
            <v>7351070104</v>
          </cell>
          <cell r="B2445" t="str">
            <v>DEPRECIACION DE MUEBLES, ENSERES, Y</v>
          </cell>
          <cell r="C2445">
            <v>3619140</v>
          </cell>
          <cell r="D2445">
            <v>756950</v>
          </cell>
          <cell r="E2445">
            <v>0</v>
          </cell>
          <cell r="F2445">
            <v>4376090</v>
          </cell>
          <cell r="H2445">
            <v>734307</v>
          </cell>
          <cell r="I2445" t="str">
            <v>Depreciación y amortización</v>
          </cell>
          <cell r="J2445">
            <v>83596716</v>
          </cell>
          <cell r="K2445">
            <v>7550964</v>
          </cell>
          <cell r="L2445">
            <v>0</v>
          </cell>
          <cell r="M2445">
            <v>91147680</v>
          </cell>
        </row>
        <row r="2446">
          <cell r="A2446">
            <v>7351070105</v>
          </cell>
          <cell r="B2446" t="str">
            <v>DEPRECIACION DE EQ. DE COMUNICACION</v>
          </cell>
          <cell r="C2446">
            <v>3850320</v>
          </cell>
          <cell r="D2446">
            <v>1283571</v>
          </cell>
          <cell r="E2446">
            <v>0</v>
          </cell>
          <cell r="F2446">
            <v>5133891</v>
          </cell>
          <cell r="H2446">
            <v>73430701</v>
          </cell>
          <cell r="I2446" t="str">
            <v>Depreciación y amortización</v>
          </cell>
          <cell r="J2446">
            <v>83596716</v>
          </cell>
          <cell r="K2446">
            <v>7550964</v>
          </cell>
          <cell r="L2446">
            <v>0</v>
          </cell>
          <cell r="M2446">
            <v>91147680</v>
          </cell>
        </row>
        <row r="2447">
          <cell r="A2447">
            <v>7351070106</v>
          </cell>
          <cell r="B2447" t="str">
            <v>DEPRECIACION EQ. DE TRANSPOR, TRACC</v>
          </cell>
          <cell r="C2447">
            <v>4777778</v>
          </cell>
          <cell r="D2447">
            <v>955555</v>
          </cell>
          <cell r="E2447">
            <v>0</v>
          </cell>
          <cell r="F2447">
            <v>5733333</v>
          </cell>
          <cell r="H2447">
            <v>7343070101</v>
          </cell>
          <cell r="I2447" t="str">
            <v>DEPRECIACION DE EDIFICIOS</v>
          </cell>
          <cell r="J2447">
            <v>3337047</v>
          </cell>
          <cell r="K2447">
            <v>465884</v>
          </cell>
          <cell r="L2447">
            <v>0</v>
          </cell>
          <cell r="M2447">
            <v>3802931</v>
          </cell>
        </row>
        <row r="2448">
          <cell r="A2448">
            <v>7351070107</v>
          </cell>
          <cell r="B2448" t="str">
            <v>DEPRECIACION COMEDOR, COCINA, DESPE</v>
          </cell>
          <cell r="C2448">
            <v>53771</v>
          </cell>
          <cell r="D2448">
            <v>9044</v>
          </cell>
          <cell r="E2448">
            <v>0</v>
          </cell>
          <cell r="F2448">
            <v>62815</v>
          </cell>
          <cell r="H2448">
            <v>7343070102</v>
          </cell>
          <cell r="I2448" t="str">
            <v>DEPRECIACION DE MAQUINARIA Y EQUIPO</v>
          </cell>
          <cell r="J2448">
            <v>415054</v>
          </cell>
          <cell r="K2448">
            <v>37732</v>
          </cell>
          <cell r="L2448">
            <v>0</v>
          </cell>
          <cell r="M2448">
            <v>452786</v>
          </cell>
        </row>
        <row r="2449">
          <cell r="A2449">
            <v>735108</v>
          </cell>
          <cell r="B2449" t="str">
            <v>Impuestos</v>
          </cell>
          <cell r="C2449">
            <v>10001229</v>
          </cell>
          <cell r="D2449">
            <v>832869</v>
          </cell>
          <cell r="E2449">
            <v>0</v>
          </cell>
          <cell r="F2449">
            <v>10834098</v>
          </cell>
          <cell r="H2449">
            <v>7343070103</v>
          </cell>
          <cell r="I2449" t="str">
            <v>DEPRECIACION DE EQUIPO MEDICO Y CIE</v>
          </cell>
          <cell r="J2449">
            <v>74677822</v>
          </cell>
          <cell r="K2449">
            <v>6333825</v>
          </cell>
          <cell r="L2449">
            <v>0</v>
          </cell>
          <cell r="M2449">
            <v>81011647</v>
          </cell>
        </row>
        <row r="2450">
          <cell r="A2450">
            <v>73510801</v>
          </cell>
          <cell r="B2450" t="str">
            <v>Impuestos</v>
          </cell>
          <cell r="C2450">
            <v>10001229</v>
          </cell>
          <cell r="D2450">
            <v>832869</v>
          </cell>
          <cell r="E2450">
            <v>0</v>
          </cell>
          <cell r="F2450">
            <v>10834098</v>
          </cell>
          <cell r="H2450">
            <v>7343070104</v>
          </cell>
          <cell r="I2450" t="str">
            <v>DEPRECIACION DE MUEBLES, ENSERES, Y</v>
          </cell>
          <cell r="J2450">
            <v>918772</v>
          </cell>
          <cell r="K2450">
            <v>86470</v>
          </cell>
          <cell r="L2450">
            <v>0</v>
          </cell>
          <cell r="M2450">
            <v>1005242</v>
          </cell>
        </row>
        <row r="2451">
          <cell r="A2451">
            <v>7351080101</v>
          </cell>
          <cell r="B2451" t="str">
            <v>IMPUESTO PREDIAL UNIFICADO</v>
          </cell>
          <cell r="C2451">
            <v>1833642</v>
          </cell>
          <cell r="D2451">
            <v>0</v>
          </cell>
          <cell r="E2451">
            <v>0</v>
          </cell>
          <cell r="F2451">
            <v>1833642</v>
          </cell>
          <cell r="H2451">
            <v>7343070105</v>
          </cell>
          <cell r="I2451" t="str">
            <v>DEPRECIACION DE EQ. DE COMUNICACION</v>
          </cell>
          <cell r="J2451">
            <v>4223907</v>
          </cell>
          <cell r="K2451">
            <v>624343</v>
          </cell>
          <cell r="L2451">
            <v>0</v>
          </cell>
          <cell r="M2451">
            <v>4848250</v>
          </cell>
        </row>
        <row r="2452">
          <cell r="A2452">
            <v>7351080102</v>
          </cell>
          <cell r="B2452" t="str">
            <v>CONTRALORIA GENERAL MEDELLIN</v>
          </cell>
          <cell r="C2452">
            <v>144435</v>
          </cell>
          <cell r="D2452">
            <v>7746</v>
          </cell>
          <cell r="E2452">
            <v>0</v>
          </cell>
          <cell r="F2452">
            <v>152181</v>
          </cell>
          <cell r="H2452">
            <v>7343070107</v>
          </cell>
          <cell r="I2452" t="str">
            <v>DEPRECIACION COMEDOR, COCINA, DESPE</v>
          </cell>
          <cell r="J2452">
            <v>24114</v>
          </cell>
          <cell r="K2452">
            <v>2710</v>
          </cell>
          <cell r="L2452">
            <v>0</v>
          </cell>
          <cell r="M2452">
            <v>26824</v>
          </cell>
        </row>
        <row r="2453">
          <cell r="A2453">
            <v>7351080105</v>
          </cell>
          <cell r="B2453" t="str">
            <v>GRAVAMEN 4 X 1000</v>
          </cell>
          <cell r="C2453">
            <v>8023152</v>
          </cell>
          <cell r="D2453">
            <v>825123</v>
          </cell>
          <cell r="E2453">
            <v>0</v>
          </cell>
          <cell r="F2453">
            <v>8848275</v>
          </cell>
          <cell r="H2453">
            <v>734308</v>
          </cell>
          <cell r="I2453" t="str">
            <v>Impuestos</v>
          </cell>
          <cell r="J2453">
            <v>5806047</v>
          </cell>
          <cell r="K2453">
            <v>1138374</v>
          </cell>
          <cell r="L2453">
            <v>0</v>
          </cell>
          <cell r="M2453">
            <v>6944421</v>
          </cell>
        </row>
        <row r="2454">
          <cell r="A2454">
            <v>735109</v>
          </cell>
          <cell r="B2454" t="str">
            <v>Prestaciones sociales</v>
          </cell>
          <cell r="C2454">
            <v>241390921</v>
          </cell>
          <cell r="D2454">
            <v>25693267</v>
          </cell>
          <cell r="E2454">
            <v>0</v>
          </cell>
          <cell r="F2454">
            <v>267084188</v>
          </cell>
          <cell r="H2454">
            <v>73430801</v>
          </cell>
          <cell r="I2454" t="str">
            <v>Impuestos</v>
          </cell>
          <cell r="J2454">
            <v>5806047</v>
          </cell>
          <cell r="K2454">
            <v>1138374</v>
          </cell>
          <cell r="L2454">
            <v>0</v>
          </cell>
          <cell r="M2454">
            <v>6944421</v>
          </cell>
        </row>
        <row r="2455">
          <cell r="A2455">
            <v>73510901</v>
          </cell>
          <cell r="B2455" t="str">
            <v>Prestaciones sociales</v>
          </cell>
          <cell r="C2455">
            <v>241390921</v>
          </cell>
          <cell r="D2455">
            <v>25693267</v>
          </cell>
          <cell r="E2455">
            <v>0</v>
          </cell>
          <cell r="F2455">
            <v>267084188</v>
          </cell>
          <cell r="H2455">
            <v>7343080101</v>
          </cell>
          <cell r="I2455" t="str">
            <v>IMPUESTO PREDIAL UNIFICADO</v>
          </cell>
          <cell r="J2455">
            <v>245196</v>
          </cell>
          <cell r="K2455">
            <v>706793</v>
          </cell>
          <cell r="L2455">
            <v>0</v>
          </cell>
          <cell r="M2455">
            <v>951989</v>
          </cell>
        </row>
        <row r="2456">
          <cell r="A2456">
            <v>7351090103</v>
          </cell>
          <cell r="B2456" t="str">
            <v>PRIMA DE VACACIONES</v>
          </cell>
          <cell r="C2456">
            <v>30157214</v>
          </cell>
          <cell r="D2456">
            <v>2355353</v>
          </cell>
          <cell r="E2456">
            <v>0</v>
          </cell>
          <cell r="F2456">
            <v>32512567</v>
          </cell>
          <cell r="H2456">
            <v>7343080102</v>
          </cell>
          <cell r="I2456" t="str">
            <v>CONTRALORIA GENERAL MEDELLIN</v>
          </cell>
          <cell r="J2456">
            <v>160095</v>
          </cell>
          <cell r="K2456">
            <v>0</v>
          </cell>
          <cell r="L2456">
            <v>0</v>
          </cell>
          <cell r="M2456">
            <v>160095</v>
          </cell>
        </row>
        <row r="2457">
          <cell r="A2457">
            <v>7351090104</v>
          </cell>
          <cell r="B2457" t="str">
            <v>PRIMA DE NAVIDAD</v>
          </cell>
          <cell r="C2457">
            <v>52924805</v>
          </cell>
          <cell r="D2457">
            <v>5115123</v>
          </cell>
          <cell r="E2457">
            <v>0</v>
          </cell>
          <cell r="F2457">
            <v>58039928</v>
          </cell>
          <cell r="H2457">
            <v>7343080105</v>
          </cell>
          <cell r="I2457" t="str">
            <v>GRAVAMEN 4 X 1000</v>
          </cell>
          <cell r="J2457">
            <v>5400756</v>
          </cell>
          <cell r="K2457">
            <v>431581</v>
          </cell>
          <cell r="L2457">
            <v>0</v>
          </cell>
          <cell r="M2457">
            <v>5832337</v>
          </cell>
        </row>
        <row r="2458">
          <cell r="A2458">
            <v>7351090105</v>
          </cell>
          <cell r="B2458" t="str">
            <v>VACACIONES</v>
          </cell>
          <cell r="C2458">
            <v>43060289</v>
          </cell>
          <cell r="D2458">
            <v>3615406</v>
          </cell>
          <cell r="E2458">
            <v>0</v>
          </cell>
          <cell r="F2458">
            <v>46675695</v>
          </cell>
          <cell r="H2458">
            <v>734309</v>
          </cell>
          <cell r="I2458" t="str">
            <v>Prestaciones sociales</v>
          </cell>
          <cell r="J2458">
            <v>42599201</v>
          </cell>
          <cell r="K2458">
            <v>7380736</v>
          </cell>
          <cell r="L2458">
            <v>402</v>
          </cell>
          <cell r="M2458">
            <v>49979535</v>
          </cell>
        </row>
        <row r="2459">
          <cell r="A2459">
            <v>7351090106</v>
          </cell>
          <cell r="B2459" t="str">
            <v>BONIFICACION POR RECREACION</v>
          </cell>
          <cell r="C2459">
            <v>3783360</v>
          </cell>
          <cell r="D2459">
            <v>296398</v>
          </cell>
          <cell r="E2459">
            <v>0</v>
          </cell>
          <cell r="F2459">
            <v>4079758</v>
          </cell>
          <cell r="H2459">
            <v>73430901</v>
          </cell>
          <cell r="I2459" t="str">
            <v>Prestaciones sociales</v>
          </cell>
          <cell r="J2459">
            <v>42599201</v>
          </cell>
          <cell r="K2459">
            <v>7380736</v>
          </cell>
          <cell r="L2459">
            <v>402</v>
          </cell>
          <cell r="M2459">
            <v>49979535</v>
          </cell>
        </row>
        <row r="2460">
          <cell r="A2460">
            <v>7351090108</v>
          </cell>
          <cell r="B2460" t="str">
            <v>CESANTIAS LEY 50</v>
          </cell>
          <cell r="C2460">
            <v>53289023</v>
          </cell>
          <cell r="D2460">
            <v>8137637</v>
          </cell>
          <cell r="E2460">
            <v>0</v>
          </cell>
          <cell r="F2460">
            <v>61426660</v>
          </cell>
          <cell r="H2460">
            <v>7343090103</v>
          </cell>
          <cell r="I2460" t="str">
            <v>PRIMA DE VACACIONES</v>
          </cell>
          <cell r="J2460">
            <v>4036097</v>
          </cell>
          <cell r="K2460">
            <v>333141</v>
          </cell>
          <cell r="L2460">
            <v>0</v>
          </cell>
          <cell r="M2460">
            <v>4369238</v>
          </cell>
        </row>
        <row r="2461">
          <cell r="A2461">
            <v>7351090109</v>
          </cell>
          <cell r="B2461" t="str">
            <v>CESANTIAS RETROACTIVIDAD</v>
          </cell>
          <cell r="C2461">
            <v>28568466</v>
          </cell>
          <cell r="D2461">
            <v>610241</v>
          </cell>
          <cell r="E2461">
            <v>0</v>
          </cell>
          <cell r="F2461">
            <v>29178707</v>
          </cell>
          <cell r="H2461">
            <v>7343090104</v>
          </cell>
          <cell r="I2461" t="str">
            <v>PRIMA DE NAVIDAD</v>
          </cell>
          <cell r="J2461">
            <v>10993448</v>
          </cell>
          <cell r="K2461">
            <v>889763</v>
          </cell>
          <cell r="L2461">
            <v>0</v>
          </cell>
          <cell r="M2461">
            <v>11883211</v>
          </cell>
        </row>
        <row r="2462">
          <cell r="A2462">
            <v>7351090110</v>
          </cell>
          <cell r="B2462" t="str">
            <v>INTERESES SOBRE LAS CESANTIAS</v>
          </cell>
          <cell r="C2462">
            <v>5350381</v>
          </cell>
          <cell r="D2462">
            <v>1337004</v>
          </cell>
          <cell r="E2462">
            <v>0</v>
          </cell>
          <cell r="F2462">
            <v>6687385</v>
          </cell>
          <cell r="H2462">
            <v>7343090105</v>
          </cell>
          <cell r="I2462" t="str">
            <v>VACACIONES</v>
          </cell>
          <cell r="J2462">
            <v>3602035</v>
          </cell>
          <cell r="K2462">
            <v>603618</v>
          </cell>
          <cell r="L2462">
            <v>0</v>
          </cell>
          <cell r="M2462">
            <v>4205653</v>
          </cell>
        </row>
        <row r="2463">
          <cell r="A2463">
            <v>7351090117</v>
          </cell>
          <cell r="B2463" t="str">
            <v>PRIMA DE JUNIO</v>
          </cell>
          <cell r="C2463">
            <v>24267346</v>
          </cell>
          <cell r="D2463">
            <v>2286169</v>
          </cell>
          <cell r="E2463">
            <v>0</v>
          </cell>
          <cell r="F2463">
            <v>26553515</v>
          </cell>
          <cell r="H2463">
            <v>7343090106</v>
          </cell>
          <cell r="I2463" t="str">
            <v>BONIFICACION POR RECREACION</v>
          </cell>
          <cell r="J2463">
            <v>512131</v>
          </cell>
          <cell r="K2463">
            <v>42302</v>
          </cell>
          <cell r="L2463">
            <v>0</v>
          </cell>
          <cell r="M2463">
            <v>554433</v>
          </cell>
        </row>
        <row r="2464">
          <cell r="A2464">
            <v>7351090119</v>
          </cell>
          <cell r="B2464" t="str">
            <v>PRIMA DE ANTIGUEDAD</v>
          </cell>
          <cell r="C2464">
            <v>143221</v>
          </cell>
          <cell r="D2464">
            <v>542838</v>
          </cell>
          <cell r="E2464">
            <v>0</v>
          </cell>
          <cell r="F2464">
            <v>686059</v>
          </cell>
          <cell r="H2464">
            <v>7343090108</v>
          </cell>
          <cell r="I2464" t="str">
            <v>CESANTIAS LEY 50</v>
          </cell>
          <cell r="J2464">
            <v>5874819</v>
          </cell>
          <cell r="K2464">
            <v>593342</v>
          </cell>
          <cell r="L2464">
            <v>0</v>
          </cell>
          <cell r="M2464">
            <v>6468161</v>
          </cell>
        </row>
        <row r="2465">
          <cell r="A2465">
            <v>7351090123</v>
          </cell>
          <cell r="B2465" t="str">
            <v>BONIFICACIÓN POR SERVICIOS PRESTADO</v>
          </cell>
          <cell r="C2465">
            <v>779882</v>
          </cell>
          <cell r="D2465">
            <v>1282585</v>
          </cell>
          <cell r="E2465">
            <v>0</v>
          </cell>
          <cell r="F2465">
            <v>2062467</v>
          </cell>
          <cell r="H2465">
            <v>7343090109</v>
          </cell>
          <cell r="I2465" t="str">
            <v>CESANTIAS RETROACTIVIDAD</v>
          </cell>
          <cell r="J2465">
            <v>11107175</v>
          </cell>
          <cell r="K2465">
            <v>4088027</v>
          </cell>
          <cell r="L2465">
            <v>402</v>
          </cell>
          <cell r="M2465">
            <v>15194800</v>
          </cell>
        </row>
        <row r="2466">
          <cell r="A2466">
            <v>7351090124</v>
          </cell>
          <cell r="B2466" t="str">
            <v>BONIFICACION POR PENSION</v>
          </cell>
          <cell r="C2466">
            <v>-933066</v>
          </cell>
          <cell r="D2466">
            <v>114513</v>
          </cell>
          <cell r="E2466">
            <v>0</v>
          </cell>
          <cell r="F2466">
            <v>-818553</v>
          </cell>
          <cell r="H2466">
            <v>7343090110</v>
          </cell>
          <cell r="I2466" t="str">
            <v>INTERESES SOBRE LAS CESANTIAS</v>
          </cell>
          <cell r="J2466">
            <v>300271</v>
          </cell>
          <cell r="K2466">
            <v>86137</v>
          </cell>
          <cell r="L2466">
            <v>0</v>
          </cell>
          <cell r="M2466">
            <v>386408</v>
          </cell>
        </row>
        <row r="2467">
          <cell r="A2467">
            <v>735195</v>
          </cell>
          <cell r="B2467" t="str">
            <v>Traslado de costos (Cr)</v>
          </cell>
          <cell r="C2467">
            <v>-1374931810</v>
          </cell>
          <cell r="D2467">
            <v>0</v>
          </cell>
          <cell r="E2467">
            <v>189159376</v>
          </cell>
          <cell r="F2467">
            <v>-1564091186</v>
          </cell>
          <cell r="H2467">
            <v>7343090117</v>
          </cell>
          <cell r="I2467" t="str">
            <v>PRIMA DE JUNIO</v>
          </cell>
          <cell r="J2467">
            <v>4591980</v>
          </cell>
          <cell r="K2467">
            <v>381915</v>
          </cell>
          <cell r="L2467">
            <v>0</v>
          </cell>
          <cell r="M2467">
            <v>4973895</v>
          </cell>
        </row>
        <row r="2468">
          <cell r="A2468">
            <v>73519501</v>
          </cell>
          <cell r="B2468" t="str">
            <v>Traslado de costos (Cr)</v>
          </cell>
          <cell r="C2468">
            <v>-1374931810</v>
          </cell>
          <cell r="D2468">
            <v>0</v>
          </cell>
          <cell r="E2468">
            <v>189159376</v>
          </cell>
          <cell r="F2468">
            <v>-1564091186</v>
          </cell>
          <cell r="H2468">
            <v>7343090119</v>
          </cell>
          <cell r="I2468" t="str">
            <v>PRIMA DE ANTIGUEDAD</v>
          </cell>
          <cell r="J2468">
            <v>552161</v>
          </cell>
          <cell r="K2468">
            <v>77902</v>
          </cell>
          <cell r="L2468">
            <v>0</v>
          </cell>
          <cell r="M2468">
            <v>630063</v>
          </cell>
        </row>
        <row r="2469">
          <cell r="A2469">
            <v>7351950101</v>
          </cell>
          <cell r="B2469" t="str">
            <v>TRASLADO DE COSTOS (CR)</v>
          </cell>
          <cell r="C2469">
            <v>-1374931810</v>
          </cell>
          <cell r="D2469">
            <v>0</v>
          </cell>
          <cell r="E2469">
            <v>189159376</v>
          </cell>
          <cell r="F2469">
            <v>-1564091186</v>
          </cell>
          <cell r="H2469">
            <v>7343090123</v>
          </cell>
          <cell r="I2469" t="str">
            <v>BONIFICACIÓN POR SERVICIOS PRESTADO</v>
          </cell>
          <cell r="J2469">
            <v>1668098</v>
          </cell>
          <cell r="K2469">
            <v>261631</v>
          </cell>
          <cell r="L2469">
            <v>0</v>
          </cell>
          <cell r="M2469">
            <v>1929729</v>
          </cell>
        </row>
        <row r="2470">
          <cell r="A2470">
            <v>7355</v>
          </cell>
          <cell r="B2470" t="str">
            <v>APOYO TERAP-FARMACIA, INSUMOS HOSP</v>
          </cell>
          <cell r="C2470">
            <v>0</v>
          </cell>
          <cell r="D2470">
            <v>10761793409</v>
          </cell>
          <cell r="E2470">
            <v>10761793409</v>
          </cell>
          <cell r="F2470">
            <v>0</v>
          </cell>
          <cell r="H2470">
            <v>7343090124</v>
          </cell>
          <cell r="I2470" t="str">
            <v>BONIFICACION POR PENSION</v>
          </cell>
          <cell r="J2470">
            <v>-639014</v>
          </cell>
          <cell r="K2470">
            <v>22958</v>
          </cell>
          <cell r="L2470">
            <v>0</v>
          </cell>
          <cell r="M2470">
            <v>-616056</v>
          </cell>
        </row>
        <row r="2471">
          <cell r="A2471">
            <v>735501</v>
          </cell>
          <cell r="B2471" t="str">
            <v>Materiales</v>
          </cell>
          <cell r="C2471">
            <v>43541248729</v>
          </cell>
          <cell r="D2471">
            <v>9182966809</v>
          </cell>
          <cell r="E2471">
            <v>575099605</v>
          </cell>
          <cell r="F2471">
            <v>52149115933</v>
          </cell>
          <cell r="H2471">
            <v>734310</v>
          </cell>
          <cell r="I2471" t="str">
            <v>Gastos de personal diversos</v>
          </cell>
          <cell r="J2471">
            <v>257179</v>
          </cell>
          <cell r="K2471">
            <v>26487</v>
          </cell>
          <cell r="L2471">
            <v>0</v>
          </cell>
          <cell r="M2471">
            <v>283666</v>
          </cell>
        </row>
        <row r="2472">
          <cell r="A2472">
            <v>73550101</v>
          </cell>
          <cell r="B2472" t="str">
            <v>Materiales</v>
          </cell>
          <cell r="C2472">
            <v>43541248729</v>
          </cell>
          <cell r="D2472">
            <v>9182966809</v>
          </cell>
          <cell r="E2472">
            <v>575099605</v>
          </cell>
          <cell r="F2472">
            <v>52149115933</v>
          </cell>
          <cell r="H2472">
            <v>73431001</v>
          </cell>
          <cell r="I2472" t="str">
            <v>Gastos de personal diversos</v>
          </cell>
          <cell r="J2472">
            <v>257179</v>
          </cell>
          <cell r="K2472">
            <v>26487</v>
          </cell>
          <cell r="L2472">
            <v>0</v>
          </cell>
          <cell r="M2472">
            <v>283666</v>
          </cell>
        </row>
        <row r="2473">
          <cell r="A2473">
            <v>7355010101</v>
          </cell>
          <cell r="B2473" t="str">
            <v>MATERIALES</v>
          </cell>
          <cell r="C2473">
            <v>29051530356</v>
          </cell>
          <cell r="D2473">
            <v>3516506923</v>
          </cell>
          <cell r="E2473">
            <v>115821640</v>
          </cell>
          <cell r="F2473">
            <v>32452215639</v>
          </cell>
          <cell r="H2473">
            <v>7343100122</v>
          </cell>
          <cell r="I2473" t="str">
            <v>SUBSIDIO DE ALIMENTACIÓN</v>
          </cell>
          <cell r="J2473">
            <v>257179</v>
          </cell>
          <cell r="K2473">
            <v>26487</v>
          </cell>
          <cell r="L2473">
            <v>0</v>
          </cell>
          <cell r="M2473">
            <v>283666</v>
          </cell>
        </row>
        <row r="2474">
          <cell r="A2474">
            <v>7355010102</v>
          </cell>
          <cell r="B2474" t="str">
            <v>MEDICAMENTOS</v>
          </cell>
          <cell r="C2474">
            <v>14489718373</v>
          </cell>
          <cell r="D2474">
            <v>5666459886</v>
          </cell>
          <cell r="E2474">
            <v>459277965</v>
          </cell>
          <cell r="F2474">
            <v>19696900294</v>
          </cell>
          <cell r="H2474">
            <v>734395</v>
          </cell>
          <cell r="I2474" t="str">
            <v>Traslado de costos (Cr)</v>
          </cell>
          <cell r="J2474">
            <v>-1691758494</v>
          </cell>
          <cell r="K2474">
            <v>1038272905</v>
          </cell>
          <cell r="L2474">
            <v>1263590375</v>
          </cell>
          <cell r="M2474">
            <v>-1917075964</v>
          </cell>
        </row>
        <row r="2475">
          <cell r="A2475">
            <v>735502</v>
          </cell>
          <cell r="B2475" t="str">
            <v>Generales</v>
          </cell>
          <cell r="C2475">
            <v>3395328072</v>
          </cell>
          <cell r="D2475">
            <v>1251208056</v>
          </cell>
          <cell r="E2475">
            <v>72946262</v>
          </cell>
          <cell r="F2475">
            <v>4573589866</v>
          </cell>
          <cell r="H2475">
            <v>73439501</v>
          </cell>
          <cell r="I2475" t="str">
            <v>Traslado de costos (Cr)</v>
          </cell>
          <cell r="J2475">
            <v>-1691758494</v>
          </cell>
          <cell r="K2475">
            <v>1038272905</v>
          </cell>
          <cell r="L2475">
            <v>1263590375</v>
          </cell>
          <cell r="M2475">
            <v>-1917075964</v>
          </cell>
        </row>
        <row r="2476">
          <cell r="A2476">
            <v>73550201</v>
          </cell>
          <cell r="B2476" t="str">
            <v>Generales</v>
          </cell>
          <cell r="C2476">
            <v>3395328072</v>
          </cell>
          <cell r="D2476">
            <v>1251208056</v>
          </cell>
          <cell r="E2476">
            <v>72946262</v>
          </cell>
          <cell r="F2476">
            <v>4573589866</v>
          </cell>
          <cell r="H2476">
            <v>7343950101</v>
          </cell>
          <cell r="I2476" t="str">
            <v>TRASLADO DE COSTOS (CR)</v>
          </cell>
          <cell r="J2476">
            <v>-1691758494</v>
          </cell>
          <cell r="K2476">
            <v>1038272905</v>
          </cell>
          <cell r="L2476">
            <v>1263590375</v>
          </cell>
          <cell r="M2476">
            <v>-1917075964</v>
          </cell>
        </row>
        <row r="2477">
          <cell r="A2477">
            <v>7355020101</v>
          </cell>
          <cell r="B2477" t="str">
            <v>LOZA Y CRISTALERIA</v>
          </cell>
          <cell r="C2477">
            <v>124582619</v>
          </cell>
          <cell r="D2477">
            <v>52755064</v>
          </cell>
          <cell r="E2477">
            <v>0</v>
          </cell>
          <cell r="F2477">
            <v>177337683</v>
          </cell>
          <cell r="H2477">
            <v>7349</v>
          </cell>
          <cell r="I2477" t="str">
            <v>APOYO TERAPEUTICO-REHAB.Y TERAPIAS</v>
          </cell>
          <cell r="J2477">
            <v>0</v>
          </cell>
          <cell r="K2477">
            <v>21402669</v>
          </cell>
          <cell r="L2477">
            <v>21402669</v>
          </cell>
          <cell r="M2477">
            <v>0</v>
          </cell>
        </row>
        <row r="2478">
          <cell r="A2478">
            <v>7355020102</v>
          </cell>
          <cell r="B2478" t="str">
            <v>HONORARIOS</v>
          </cell>
          <cell r="C2478">
            <v>37872153</v>
          </cell>
          <cell r="D2478">
            <v>44594303</v>
          </cell>
          <cell r="E2478">
            <v>14808865</v>
          </cell>
          <cell r="F2478">
            <v>67657591</v>
          </cell>
          <cell r="H2478">
            <v>734902</v>
          </cell>
          <cell r="I2478" t="str">
            <v>Generales</v>
          </cell>
          <cell r="J2478">
            <v>28339812</v>
          </cell>
          <cell r="K2478">
            <v>3244141</v>
          </cell>
          <cell r="L2478">
            <v>514000</v>
          </cell>
          <cell r="M2478">
            <v>31069953</v>
          </cell>
        </row>
        <row r="2479">
          <cell r="A2479">
            <v>7355020103</v>
          </cell>
          <cell r="B2479" t="str">
            <v>PRESTACION DE SERVICIOS</v>
          </cell>
          <cell r="C2479">
            <v>34706918</v>
          </cell>
          <cell r="D2479">
            <v>30946887</v>
          </cell>
          <cell r="E2479">
            <v>13872000</v>
          </cell>
          <cell r="F2479">
            <v>51781805</v>
          </cell>
          <cell r="H2479">
            <v>73490201</v>
          </cell>
          <cell r="I2479" t="str">
            <v>Generales</v>
          </cell>
          <cell r="J2479">
            <v>28339812</v>
          </cell>
          <cell r="K2479">
            <v>3244141</v>
          </cell>
          <cell r="L2479">
            <v>514000</v>
          </cell>
          <cell r="M2479">
            <v>31069953</v>
          </cell>
        </row>
        <row r="2480">
          <cell r="A2480">
            <v>7355020107</v>
          </cell>
          <cell r="B2480" t="str">
            <v>SERVICIOS DE VIGILANCIA Y SEGURIDAD</v>
          </cell>
          <cell r="C2480">
            <v>14896413</v>
          </cell>
          <cell r="D2480">
            <v>0</v>
          </cell>
          <cell r="E2480">
            <v>0</v>
          </cell>
          <cell r="F2480">
            <v>14896413</v>
          </cell>
          <cell r="H2480">
            <v>7349020107</v>
          </cell>
          <cell r="I2480" t="str">
            <v>SERVICIOS DE VIGILANCIA Y SEGURIDAD</v>
          </cell>
          <cell r="J2480">
            <v>5911041</v>
          </cell>
          <cell r="K2480">
            <v>1183680</v>
          </cell>
          <cell r="L2480">
            <v>0</v>
          </cell>
          <cell r="M2480">
            <v>7094721</v>
          </cell>
        </row>
        <row r="2481">
          <cell r="A2481">
            <v>7355020108</v>
          </cell>
          <cell r="B2481" t="str">
            <v>PAPELERIA Y UTILES</v>
          </cell>
          <cell r="C2481">
            <v>95340740</v>
          </cell>
          <cell r="D2481">
            <v>32104452</v>
          </cell>
          <cell r="E2481">
            <v>16627</v>
          </cell>
          <cell r="F2481">
            <v>127428565</v>
          </cell>
          <cell r="H2481">
            <v>7349020108</v>
          </cell>
          <cell r="I2481" t="str">
            <v>PAPELERIA Y UTILES</v>
          </cell>
          <cell r="J2481">
            <v>2907502</v>
          </cell>
          <cell r="K2481">
            <v>544397</v>
          </cell>
          <cell r="L2481">
            <v>0</v>
          </cell>
          <cell r="M2481">
            <v>3451899</v>
          </cell>
        </row>
        <row r="2482">
          <cell r="A2482">
            <v>7355020109</v>
          </cell>
          <cell r="B2482" t="str">
            <v>ROPERIA Y MENAJE</v>
          </cell>
          <cell r="C2482">
            <v>633143359</v>
          </cell>
          <cell r="D2482">
            <v>187697593</v>
          </cell>
          <cell r="E2482">
            <v>0</v>
          </cell>
          <cell r="F2482">
            <v>820840952</v>
          </cell>
          <cell r="H2482">
            <v>7349020112</v>
          </cell>
          <cell r="I2482" t="str">
            <v>MANTENIMIENTO DE MAQUINARIA Y EQUIP</v>
          </cell>
          <cell r="J2482">
            <v>1893777</v>
          </cell>
          <cell r="K2482">
            <v>0</v>
          </cell>
          <cell r="L2482">
            <v>0</v>
          </cell>
          <cell r="M2482">
            <v>1893777</v>
          </cell>
        </row>
        <row r="2483">
          <cell r="A2483">
            <v>7355020111</v>
          </cell>
          <cell r="B2483" t="str">
            <v>ELEMENTOS DE PROTECCION</v>
          </cell>
          <cell r="C2483">
            <v>176963620</v>
          </cell>
          <cell r="D2483">
            <v>303393014</v>
          </cell>
          <cell r="E2483">
            <v>0</v>
          </cell>
          <cell r="F2483">
            <v>480356634</v>
          </cell>
          <cell r="H2483">
            <v>7349020114</v>
          </cell>
          <cell r="I2483" t="str">
            <v>MANTENIMIENTO DE EDIFICIOS</v>
          </cell>
          <cell r="J2483">
            <v>71115</v>
          </cell>
          <cell r="K2483">
            <v>6465</v>
          </cell>
          <cell r="L2483">
            <v>0</v>
          </cell>
          <cell r="M2483">
            <v>77580</v>
          </cell>
        </row>
        <row r="2484">
          <cell r="A2484">
            <v>7355020112</v>
          </cell>
          <cell r="B2484" t="str">
            <v>MANTENIMIENTO DE MAQUINARIA Y EQUIP</v>
          </cell>
          <cell r="C2484">
            <v>165426729</v>
          </cell>
          <cell r="D2484">
            <v>150163838</v>
          </cell>
          <cell r="E2484">
            <v>5296318</v>
          </cell>
          <cell r="F2484">
            <v>310294249</v>
          </cell>
          <cell r="H2484">
            <v>7349020116</v>
          </cell>
          <cell r="I2484" t="str">
            <v>MANTENIMIENTO DE SOFTWARE</v>
          </cell>
          <cell r="J2484">
            <v>3485482</v>
          </cell>
          <cell r="K2484">
            <v>756450</v>
          </cell>
          <cell r="L2484">
            <v>0</v>
          </cell>
          <cell r="M2484">
            <v>4241932</v>
          </cell>
        </row>
        <row r="2485">
          <cell r="A2485">
            <v>7355020114</v>
          </cell>
          <cell r="B2485" t="str">
            <v>MANTENIMIENTO DE EDIFICIOS</v>
          </cell>
          <cell r="C2485">
            <v>1025367</v>
          </cell>
          <cell r="D2485">
            <v>4128884</v>
          </cell>
          <cell r="E2485">
            <v>0</v>
          </cell>
          <cell r="F2485">
            <v>5154251</v>
          </cell>
          <cell r="H2485">
            <v>7349020117</v>
          </cell>
          <cell r="I2485" t="str">
            <v>ACUEDUCTO Y ALCANTARILLADO</v>
          </cell>
          <cell r="J2485">
            <v>1353606</v>
          </cell>
          <cell r="K2485">
            <v>46862</v>
          </cell>
          <cell r="L2485">
            <v>0</v>
          </cell>
          <cell r="M2485">
            <v>1400468</v>
          </cell>
        </row>
        <row r="2486">
          <cell r="A2486">
            <v>7355020116</v>
          </cell>
          <cell r="B2486" t="str">
            <v>MANTENIMIENTO DE SOFTWARE</v>
          </cell>
          <cell r="C2486">
            <v>13329482</v>
          </cell>
          <cell r="D2486">
            <v>3902139</v>
          </cell>
          <cell r="E2486">
            <v>0</v>
          </cell>
          <cell r="F2486">
            <v>17231621</v>
          </cell>
          <cell r="H2486">
            <v>7349020118</v>
          </cell>
          <cell r="I2486" t="str">
            <v>ENERGIA</v>
          </cell>
          <cell r="J2486">
            <v>4279537</v>
          </cell>
          <cell r="K2486">
            <v>397514</v>
          </cell>
          <cell r="L2486">
            <v>0</v>
          </cell>
          <cell r="M2486">
            <v>4677051</v>
          </cell>
        </row>
        <row r="2487">
          <cell r="A2487">
            <v>7355020117</v>
          </cell>
          <cell r="B2487" t="str">
            <v>ACUEDUCTO Y ALCANTARILLADO</v>
          </cell>
          <cell r="C2487">
            <v>3078961</v>
          </cell>
          <cell r="D2487">
            <v>302036</v>
          </cell>
          <cell r="E2487">
            <v>0</v>
          </cell>
          <cell r="F2487">
            <v>3380997</v>
          </cell>
          <cell r="H2487">
            <v>7349020120</v>
          </cell>
          <cell r="I2487" t="str">
            <v>TELEFONOS</v>
          </cell>
          <cell r="J2487">
            <v>1347870</v>
          </cell>
          <cell r="K2487">
            <v>77289</v>
          </cell>
          <cell r="L2487">
            <v>0</v>
          </cell>
          <cell r="M2487">
            <v>1425159</v>
          </cell>
        </row>
        <row r="2488">
          <cell r="A2488">
            <v>7355020118</v>
          </cell>
          <cell r="B2488" t="str">
            <v>ENERGIA</v>
          </cell>
          <cell r="C2488">
            <v>18046865</v>
          </cell>
          <cell r="D2488">
            <v>1743527</v>
          </cell>
          <cell r="E2488">
            <v>0</v>
          </cell>
          <cell r="F2488">
            <v>19790392</v>
          </cell>
          <cell r="H2488">
            <v>7349020127</v>
          </cell>
          <cell r="I2488" t="str">
            <v>SEGURO MULTIRIESGO</v>
          </cell>
          <cell r="J2488">
            <v>1738779</v>
          </cell>
          <cell r="K2488">
            <v>231484</v>
          </cell>
          <cell r="L2488">
            <v>0</v>
          </cell>
          <cell r="M2488">
            <v>1970263</v>
          </cell>
        </row>
        <row r="2489">
          <cell r="A2489">
            <v>7355020120</v>
          </cell>
          <cell r="B2489" t="str">
            <v>TELEFONOS</v>
          </cell>
          <cell r="C2489">
            <v>4575009</v>
          </cell>
          <cell r="D2489">
            <v>380067</v>
          </cell>
          <cell r="E2489">
            <v>0</v>
          </cell>
          <cell r="F2489">
            <v>4955076</v>
          </cell>
          <cell r="H2489">
            <v>7349020128</v>
          </cell>
          <cell r="I2489" t="str">
            <v>RESTAURANTE Y CAFETERIA</v>
          </cell>
          <cell r="J2489">
            <v>129231</v>
          </cell>
          <cell r="K2489">
            <v>0</v>
          </cell>
          <cell r="L2489">
            <v>0</v>
          </cell>
          <cell r="M2489">
            <v>129231</v>
          </cell>
        </row>
        <row r="2490">
          <cell r="A2490">
            <v>7355020124</v>
          </cell>
          <cell r="B2490" t="str">
            <v>COMUNICACIONES Y TRANSPORTE</v>
          </cell>
          <cell r="C2490">
            <v>3161340</v>
          </cell>
          <cell r="D2490">
            <v>7209400</v>
          </cell>
          <cell r="E2490">
            <v>1297000</v>
          </cell>
          <cell r="F2490">
            <v>9073740</v>
          </cell>
          <cell r="H2490">
            <v>7349020142</v>
          </cell>
          <cell r="I2490" t="str">
            <v>HONORARIOS PRESTACION DE SERVICIOS</v>
          </cell>
          <cell r="J2490">
            <v>4707872</v>
          </cell>
          <cell r="K2490">
            <v>0</v>
          </cell>
          <cell r="L2490">
            <v>0</v>
          </cell>
          <cell r="M2490">
            <v>4707872</v>
          </cell>
        </row>
        <row r="2491">
          <cell r="A2491">
            <v>7355020127</v>
          </cell>
          <cell r="B2491" t="str">
            <v>SEGURO MULTIRIESGO</v>
          </cell>
          <cell r="C2491">
            <v>4153803</v>
          </cell>
          <cell r="D2491">
            <v>357444</v>
          </cell>
          <cell r="E2491">
            <v>0</v>
          </cell>
          <cell r="F2491">
            <v>4511247</v>
          </cell>
          <cell r="H2491">
            <v>7349020143</v>
          </cell>
          <cell r="I2491" t="str">
            <v>HONORARIOS PRESTACION DE SERVICIOS</v>
          </cell>
          <cell r="J2491">
            <v>514000</v>
          </cell>
          <cell r="K2491">
            <v>0</v>
          </cell>
          <cell r="L2491">
            <v>514000</v>
          </cell>
          <cell r="M2491">
            <v>0</v>
          </cell>
        </row>
        <row r="2492">
          <cell r="A2492">
            <v>7355020128</v>
          </cell>
          <cell r="B2492" t="str">
            <v>RESTAURANTE Y CAFETERIA</v>
          </cell>
          <cell r="C2492">
            <v>188207361</v>
          </cell>
          <cell r="D2492">
            <v>14915475</v>
          </cell>
          <cell r="E2492">
            <v>0</v>
          </cell>
          <cell r="F2492">
            <v>203122836</v>
          </cell>
          <cell r="H2492">
            <v>734903</v>
          </cell>
          <cell r="I2492" t="str">
            <v>Sueldos y salarios</v>
          </cell>
          <cell r="J2492">
            <v>84778779</v>
          </cell>
          <cell r="K2492">
            <v>6635427</v>
          </cell>
          <cell r="L2492">
            <v>0</v>
          </cell>
          <cell r="M2492">
            <v>91414206</v>
          </cell>
        </row>
        <row r="2493">
          <cell r="A2493">
            <v>7355020129</v>
          </cell>
          <cell r="B2493" t="str">
            <v>MATERIAL DE ASEO</v>
          </cell>
          <cell r="C2493">
            <v>1036600944</v>
          </cell>
          <cell r="D2493">
            <v>290236256</v>
          </cell>
          <cell r="E2493">
            <v>5809588</v>
          </cell>
          <cell r="F2493">
            <v>1321027612</v>
          </cell>
          <cell r="H2493">
            <v>73490301</v>
          </cell>
          <cell r="I2493" t="str">
            <v>Sueldos y salarios</v>
          </cell>
          <cell r="J2493">
            <v>84778779</v>
          </cell>
          <cell r="K2493">
            <v>6635427</v>
          </cell>
          <cell r="L2493">
            <v>0</v>
          </cell>
          <cell r="M2493">
            <v>91414206</v>
          </cell>
        </row>
        <row r="2494">
          <cell r="A2494">
            <v>7355020134</v>
          </cell>
          <cell r="B2494" t="str">
            <v>ACTIVOS MENOR CUANTIA</v>
          </cell>
          <cell r="C2494">
            <v>7179934</v>
          </cell>
          <cell r="D2494">
            <v>0</v>
          </cell>
          <cell r="E2494">
            <v>0</v>
          </cell>
          <cell r="F2494">
            <v>7179934</v>
          </cell>
          <cell r="H2494">
            <v>7349030101</v>
          </cell>
          <cell r="I2494" t="str">
            <v>SUELDOS DE PERSONAL</v>
          </cell>
          <cell r="J2494">
            <v>84778779</v>
          </cell>
          <cell r="K2494">
            <v>6635427</v>
          </cell>
          <cell r="L2494">
            <v>0</v>
          </cell>
          <cell r="M2494">
            <v>91414206</v>
          </cell>
        </row>
        <row r="2495">
          <cell r="A2495">
            <v>7355020142</v>
          </cell>
          <cell r="B2495" t="str">
            <v>HONORARIOS PRESTACION DE SERVICIOS</v>
          </cell>
          <cell r="C2495">
            <v>284727304</v>
          </cell>
          <cell r="D2495">
            <v>47944988</v>
          </cell>
          <cell r="E2495">
            <v>27151040</v>
          </cell>
          <cell r="F2495">
            <v>305521252</v>
          </cell>
          <cell r="H2495">
            <v>734905</v>
          </cell>
          <cell r="I2495" t="str">
            <v>Contribuciones efectivas</v>
          </cell>
          <cell r="J2495">
            <v>18290596</v>
          </cell>
          <cell r="K2495">
            <v>2459694</v>
          </cell>
          <cell r="L2495">
            <v>75440</v>
          </cell>
          <cell r="M2495">
            <v>20674850</v>
          </cell>
        </row>
        <row r="2496">
          <cell r="A2496">
            <v>7355020143</v>
          </cell>
          <cell r="B2496" t="str">
            <v>HONORARIOS PRESTACION DE SERVICIOS</v>
          </cell>
          <cell r="C2496">
            <v>548309151</v>
          </cell>
          <cell r="D2496">
            <v>78432689</v>
          </cell>
          <cell r="E2496">
            <v>4694824</v>
          </cell>
          <cell r="F2496">
            <v>622047016</v>
          </cell>
          <cell r="H2496">
            <v>73490501</v>
          </cell>
          <cell r="I2496" t="str">
            <v>Contribuciones efectivas</v>
          </cell>
          <cell r="J2496">
            <v>18290596</v>
          </cell>
          <cell r="K2496">
            <v>2459694</v>
          </cell>
          <cell r="L2496">
            <v>75440</v>
          </cell>
          <cell r="M2496">
            <v>20674850</v>
          </cell>
        </row>
        <row r="2497">
          <cell r="A2497">
            <v>735503</v>
          </cell>
          <cell r="B2497" t="str">
            <v>Sueldos y salarios</v>
          </cell>
          <cell r="C2497">
            <v>1864993196</v>
          </cell>
          <cell r="D2497">
            <v>165851941</v>
          </cell>
          <cell r="E2497">
            <v>58951</v>
          </cell>
          <cell r="F2497">
            <v>2030786186</v>
          </cell>
          <cell r="H2497">
            <v>7349050101</v>
          </cell>
          <cell r="I2497" t="str">
            <v>APORTES A CAJAS DE COMPENSACION FAM</v>
          </cell>
          <cell r="J2497">
            <v>2855000</v>
          </cell>
          <cell r="K2497">
            <v>639200</v>
          </cell>
          <cell r="L2497">
            <v>0</v>
          </cell>
          <cell r="M2497">
            <v>3494200</v>
          </cell>
        </row>
        <row r="2498">
          <cell r="A2498">
            <v>73550301</v>
          </cell>
          <cell r="B2498" t="str">
            <v>Sueldos y salarios</v>
          </cell>
          <cell r="C2498">
            <v>1864993196</v>
          </cell>
          <cell r="D2498">
            <v>165851941</v>
          </cell>
          <cell r="E2498">
            <v>58951</v>
          </cell>
          <cell r="F2498">
            <v>2030786186</v>
          </cell>
          <cell r="H2498">
            <v>7349050102</v>
          </cell>
          <cell r="I2498" t="str">
            <v>APORTES A SEGURIDAD SOCIAL EN SALUD</v>
          </cell>
          <cell r="J2498">
            <v>5720498</v>
          </cell>
          <cell r="K2498">
            <v>696847</v>
          </cell>
          <cell r="L2498">
            <v>53</v>
          </cell>
          <cell r="M2498">
            <v>6417292</v>
          </cell>
        </row>
        <row r="2499">
          <cell r="A2499">
            <v>7355030101</v>
          </cell>
          <cell r="B2499" t="str">
            <v>SUELDOS DE PERSONAL</v>
          </cell>
          <cell r="C2499">
            <v>1601403832</v>
          </cell>
          <cell r="D2499">
            <v>141156350</v>
          </cell>
          <cell r="E2499">
            <v>58951</v>
          </cell>
          <cell r="F2499">
            <v>1742501231</v>
          </cell>
          <cell r="H2499">
            <v>7349050103</v>
          </cell>
          <cell r="I2499" t="str">
            <v>APORTES A SEGURIDAD SOCIAL EN PENSI</v>
          </cell>
          <cell r="J2499">
            <v>8075398</v>
          </cell>
          <cell r="K2499">
            <v>983647</v>
          </cell>
          <cell r="L2499">
            <v>75387</v>
          </cell>
          <cell r="M2499">
            <v>8983658</v>
          </cell>
        </row>
        <row r="2500">
          <cell r="A2500">
            <v>7355030102</v>
          </cell>
          <cell r="B2500" t="str">
            <v>HORAS EXTRAS Y FESTIVOS</v>
          </cell>
          <cell r="C2500">
            <v>260541461</v>
          </cell>
          <cell r="D2500">
            <v>24387029</v>
          </cell>
          <cell r="E2500">
            <v>0</v>
          </cell>
          <cell r="F2500">
            <v>284928490</v>
          </cell>
          <cell r="H2500">
            <v>7349050106</v>
          </cell>
          <cell r="I2500" t="str">
            <v>APORTES A RIESGOS PROFESIONALES ATE</v>
          </cell>
          <cell r="J2500">
            <v>1639700</v>
          </cell>
          <cell r="K2500">
            <v>140000</v>
          </cell>
          <cell r="L2500">
            <v>0</v>
          </cell>
          <cell r="M2500">
            <v>1779700</v>
          </cell>
        </row>
        <row r="2501">
          <cell r="A2501">
            <v>7355030107</v>
          </cell>
          <cell r="B2501" t="str">
            <v>AUXILIO DE TRANSPORTE</v>
          </cell>
          <cell r="C2501">
            <v>3047903</v>
          </cell>
          <cell r="D2501">
            <v>308562</v>
          </cell>
          <cell r="E2501">
            <v>0</v>
          </cell>
          <cell r="F2501">
            <v>3356465</v>
          </cell>
          <cell r="H2501">
            <v>734906</v>
          </cell>
          <cell r="I2501" t="str">
            <v>Aportes sobre la nómina</v>
          </cell>
          <cell r="J2501">
            <v>3569500</v>
          </cell>
          <cell r="K2501">
            <v>799100</v>
          </cell>
          <cell r="L2501">
            <v>0</v>
          </cell>
          <cell r="M2501">
            <v>4368600</v>
          </cell>
        </row>
        <row r="2502">
          <cell r="A2502">
            <v>735505</v>
          </cell>
          <cell r="B2502" t="str">
            <v>Contribuciones efectivas</v>
          </cell>
          <cell r="C2502">
            <v>529411782</v>
          </cell>
          <cell r="D2502">
            <v>47570458</v>
          </cell>
          <cell r="E2502">
            <v>0</v>
          </cell>
          <cell r="F2502">
            <v>576982240</v>
          </cell>
          <cell r="H2502">
            <v>73490601</v>
          </cell>
          <cell r="I2502" t="str">
            <v>Aportes sobre la nómina</v>
          </cell>
          <cell r="J2502">
            <v>3569500</v>
          </cell>
          <cell r="K2502">
            <v>799100</v>
          </cell>
          <cell r="L2502">
            <v>0</v>
          </cell>
          <cell r="M2502">
            <v>4368600</v>
          </cell>
        </row>
        <row r="2503">
          <cell r="A2503">
            <v>73550501</v>
          </cell>
          <cell r="B2503" t="str">
            <v>Contribuciones efectivas</v>
          </cell>
          <cell r="C2503">
            <v>529411782</v>
          </cell>
          <cell r="D2503">
            <v>47570458</v>
          </cell>
          <cell r="E2503">
            <v>0</v>
          </cell>
          <cell r="F2503">
            <v>576982240</v>
          </cell>
          <cell r="H2503">
            <v>7349060101</v>
          </cell>
          <cell r="I2503" t="str">
            <v>APORTES AL I.C.B.F.</v>
          </cell>
          <cell r="J2503">
            <v>2141500</v>
          </cell>
          <cell r="K2503">
            <v>479400</v>
          </cell>
          <cell r="L2503">
            <v>0</v>
          </cell>
          <cell r="M2503">
            <v>2620900</v>
          </cell>
        </row>
        <row r="2504">
          <cell r="A2504">
            <v>7355050101</v>
          </cell>
          <cell r="B2504" t="str">
            <v>APORTES A CAJAS DE COMPENSACION FAM</v>
          </cell>
          <cell r="C2504">
            <v>86449020</v>
          </cell>
          <cell r="D2504">
            <v>6842880</v>
          </cell>
          <cell r="E2504">
            <v>0</v>
          </cell>
          <cell r="F2504">
            <v>93291900</v>
          </cell>
          <cell r="H2504">
            <v>7349060102</v>
          </cell>
          <cell r="I2504" t="str">
            <v>APORTES AL SENA</v>
          </cell>
          <cell r="J2504">
            <v>1428000</v>
          </cell>
          <cell r="K2504">
            <v>319700</v>
          </cell>
          <cell r="L2504">
            <v>0</v>
          </cell>
          <cell r="M2504">
            <v>1747700</v>
          </cell>
        </row>
        <row r="2505">
          <cell r="A2505">
            <v>7355050102</v>
          </cell>
          <cell r="B2505" t="str">
            <v>APORTES A SEGURIDAD SOCIAL EN SALUD</v>
          </cell>
          <cell r="C2505">
            <v>166518354</v>
          </cell>
          <cell r="D2505">
            <v>15348089</v>
          </cell>
          <cell r="E2505">
            <v>0</v>
          </cell>
          <cell r="F2505">
            <v>181866443</v>
          </cell>
          <cell r="H2505">
            <v>734907</v>
          </cell>
          <cell r="I2505" t="str">
            <v>Depreciación y amortización</v>
          </cell>
          <cell r="J2505">
            <v>28330479</v>
          </cell>
          <cell r="K2505">
            <v>2722841</v>
          </cell>
          <cell r="L2505">
            <v>0</v>
          </cell>
          <cell r="M2505">
            <v>31053320</v>
          </cell>
        </row>
        <row r="2506">
          <cell r="A2506">
            <v>7355050103</v>
          </cell>
          <cell r="B2506" t="str">
            <v>APORTES A SEGURIDAD SOCIAL EN PENSI</v>
          </cell>
          <cell r="C2506">
            <v>235199408</v>
          </cell>
          <cell r="D2506">
            <v>21656849</v>
          </cell>
          <cell r="E2506">
            <v>0</v>
          </cell>
          <cell r="F2506">
            <v>256856257</v>
          </cell>
          <cell r="H2506">
            <v>73490701</v>
          </cell>
          <cell r="I2506" t="str">
            <v>Depreciación y amortización</v>
          </cell>
          <cell r="J2506">
            <v>28330479</v>
          </cell>
          <cell r="K2506">
            <v>2722841</v>
          </cell>
          <cell r="L2506">
            <v>0</v>
          </cell>
          <cell r="M2506">
            <v>31053320</v>
          </cell>
        </row>
        <row r="2507">
          <cell r="A2507">
            <v>7355050106</v>
          </cell>
          <cell r="B2507" t="str">
            <v>APORTES A RIESGOS PROFESIONALES ATE</v>
          </cell>
          <cell r="C2507">
            <v>41245000</v>
          </cell>
          <cell r="D2507">
            <v>3722640</v>
          </cell>
          <cell r="E2507">
            <v>0</v>
          </cell>
          <cell r="F2507">
            <v>44967640</v>
          </cell>
          <cell r="H2507">
            <v>7349070101</v>
          </cell>
          <cell r="I2507" t="str">
            <v>DEPRECIACION DE EDIFICIOS</v>
          </cell>
          <cell r="J2507">
            <v>3148160</v>
          </cell>
          <cell r="K2507">
            <v>439513</v>
          </cell>
          <cell r="L2507">
            <v>0</v>
          </cell>
          <cell r="M2507">
            <v>3587673</v>
          </cell>
        </row>
        <row r="2508">
          <cell r="A2508">
            <v>735506</v>
          </cell>
          <cell r="B2508" t="str">
            <v>Aportes sobre la nómina</v>
          </cell>
          <cell r="C2508">
            <v>108091671</v>
          </cell>
          <cell r="D2508">
            <v>8555671</v>
          </cell>
          <cell r="E2508">
            <v>0</v>
          </cell>
          <cell r="F2508">
            <v>116647342</v>
          </cell>
          <cell r="H2508">
            <v>7349070102</v>
          </cell>
          <cell r="I2508" t="str">
            <v>DEPRECIACION DE MAQUINARIA Y EQUIPO</v>
          </cell>
          <cell r="J2508">
            <v>8576882</v>
          </cell>
          <cell r="K2508">
            <v>779717</v>
          </cell>
          <cell r="L2508">
            <v>0</v>
          </cell>
          <cell r="M2508">
            <v>9356599</v>
          </cell>
        </row>
        <row r="2509">
          <cell r="A2509">
            <v>73550601</v>
          </cell>
          <cell r="B2509" t="str">
            <v>Aportes sobre la nómina</v>
          </cell>
          <cell r="C2509">
            <v>108091671</v>
          </cell>
          <cell r="D2509">
            <v>8555671</v>
          </cell>
          <cell r="E2509">
            <v>0</v>
          </cell>
          <cell r="F2509">
            <v>116647342</v>
          </cell>
          <cell r="H2509">
            <v>7349070103</v>
          </cell>
          <cell r="I2509" t="str">
            <v>DEPRECIACION DE EQUIPO MEDICO Y CIE</v>
          </cell>
          <cell r="J2509">
            <v>12881878</v>
          </cell>
          <cell r="K2509">
            <v>1171449</v>
          </cell>
          <cell r="L2509">
            <v>0</v>
          </cell>
          <cell r="M2509">
            <v>14053327</v>
          </cell>
        </row>
        <row r="2510">
          <cell r="A2510">
            <v>7355060101</v>
          </cell>
          <cell r="B2510" t="str">
            <v>APORTES AL I.C.B.F.</v>
          </cell>
          <cell r="C2510">
            <v>64847131</v>
          </cell>
          <cell r="D2510">
            <v>5133280</v>
          </cell>
          <cell r="E2510">
            <v>0</v>
          </cell>
          <cell r="F2510">
            <v>69980411</v>
          </cell>
          <cell r="H2510">
            <v>7349070104</v>
          </cell>
          <cell r="I2510" t="str">
            <v>DEPRECIACION DE MUEBLES, ENSERES, Y</v>
          </cell>
          <cell r="J2510">
            <v>2120526</v>
          </cell>
          <cell r="K2510">
            <v>193431</v>
          </cell>
          <cell r="L2510">
            <v>0</v>
          </cell>
          <cell r="M2510">
            <v>2313957</v>
          </cell>
        </row>
        <row r="2511">
          <cell r="A2511">
            <v>7355060102</v>
          </cell>
          <cell r="B2511" t="str">
            <v>APORTES AL SENA</v>
          </cell>
          <cell r="C2511">
            <v>43244540</v>
          </cell>
          <cell r="D2511">
            <v>3422391</v>
          </cell>
          <cell r="E2511">
            <v>0</v>
          </cell>
          <cell r="F2511">
            <v>46666931</v>
          </cell>
          <cell r="H2511">
            <v>7349070105</v>
          </cell>
          <cell r="I2511" t="str">
            <v>DEPRECIACION DE EQ. DE COMUNICACION</v>
          </cell>
          <cell r="J2511">
            <v>1571446</v>
          </cell>
          <cell r="K2511">
            <v>132348</v>
          </cell>
          <cell r="L2511">
            <v>0</v>
          </cell>
          <cell r="M2511">
            <v>1703794</v>
          </cell>
        </row>
        <row r="2512">
          <cell r="A2512">
            <v>735507</v>
          </cell>
          <cell r="B2512" t="str">
            <v>Depreciación y amortización</v>
          </cell>
          <cell r="C2512">
            <v>80339239</v>
          </cell>
          <cell r="D2512">
            <v>16438739</v>
          </cell>
          <cell r="E2512">
            <v>0</v>
          </cell>
          <cell r="F2512">
            <v>96777978</v>
          </cell>
          <cell r="H2512">
            <v>7349070107</v>
          </cell>
          <cell r="I2512" t="str">
            <v>DEPRECIACION COMEDOR, COCINA, DESPE</v>
          </cell>
          <cell r="J2512">
            <v>31587</v>
          </cell>
          <cell r="K2512">
            <v>6383</v>
          </cell>
          <cell r="L2512">
            <v>0</v>
          </cell>
          <cell r="M2512">
            <v>37970</v>
          </cell>
        </row>
        <row r="2513">
          <cell r="A2513">
            <v>73550701</v>
          </cell>
          <cell r="B2513" t="str">
            <v>Depreciación y amortización</v>
          </cell>
          <cell r="C2513">
            <v>80339239</v>
          </cell>
          <cell r="D2513">
            <v>16438739</v>
          </cell>
          <cell r="E2513">
            <v>0</v>
          </cell>
          <cell r="F2513">
            <v>96777978</v>
          </cell>
          <cell r="H2513">
            <v>734908</v>
          </cell>
          <cell r="I2513" t="str">
            <v>Impuestos</v>
          </cell>
          <cell r="J2513">
            <v>612712</v>
          </cell>
          <cell r="K2513">
            <v>653515</v>
          </cell>
          <cell r="L2513">
            <v>0</v>
          </cell>
          <cell r="M2513">
            <v>1266227</v>
          </cell>
        </row>
        <row r="2514">
          <cell r="A2514">
            <v>7355070101</v>
          </cell>
          <cell r="B2514" t="str">
            <v>DEPRECIACION DE EDIFICIOS</v>
          </cell>
          <cell r="C2514">
            <v>9762233</v>
          </cell>
          <cell r="D2514">
            <v>1952733</v>
          </cell>
          <cell r="E2514">
            <v>0</v>
          </cell>
          <cell r="F2514">
            <v>11714966</v>
          </cell>
          <cell r="H2514">
            <v>73490801</v>
          </cell>
          <cell r="I2514" t="str">
            <v>Impuestos</v>
          </cell>
          <cell r="J2514">
            <v>612712</v>
          </cell>
          <cell r="K2514">
            <v>653515</v>
          </cell>
          <cell r="L2514">
            <v>0</v>
          </cell>
          <cell r="M2514">
            <v>1266227</v>
          </cell>
        </row>
        <row r="2515">
          <cell r="A2515">
            <v>7355070102</v>
          </cell>
          <cell r="B2515" t="str">
            <v>DEPRECIACION DE MAQUINARIA Y EQUIPO</v>
          </cell>
          <cell r="C2515">
            <v>22410341</v>
          </cell>
          <cell r="D2515">
            <v>4472982</v>
          </cell>
          <cell r="E2515">
            <v>0</v>
          </cell>
          <cell r="F2515">
            <v>26883323</v>
          </cell>
          <cell r="H2515">
            <v>7349080101</v>
          </cell>
          <cell r="I2515" t="str">
            <v>IMPUESTO PREDIAL UNIFICADO</v>
          </cell>
          <cell r="J2515">
            <v>222905</v>
          </cell>
          <cell r="K2515">
            <v>619994</v>
          </cell>
          <cell r="L2515">
            <v>0</v>
          </cell>
          <cell r="M2515">
            <v>842899</v>
          </cell>
        </row>
        <row r="2516">
          <cell r="A2516">
            <v>7355070103</v>
          </cell>
          <cell r="B2516" t="str">
            <v>DEPRECIACION DE EQUIPO MEDICO Y CIE</v>
          </cell>
          <cell r="C2516">
            <v>13654182</v>
          </cell>
          <cell r="D2516">
            <v>2861306</v>
          </cell>
          <cell r="E2516">
            <v>0</v>
          </cell>
          <cell r="F2516">
            <v>16515488</v>
          </cell>
          <cell r="H2516">
            <v>7349080102</v>
          </cell>
          <cell r="I2516" t="str">
            <v>CONTRALORIA GENERAL MEDELLIN</v>
          </cell>
          <cell r="J2516">
            <v>19712</v>
          </cell>
          <cell r="K2516">
            <v>0</v>
          </cell>
          <cell r="L2516">
            <v>0</v>
          </cell>
          <cell r="M2516">
            <v>19712</v>
          </cell>
        </row>
        <row r="2517">
          <cell r="A2517">
            <v>7355070104</v>
          </cell>
          <cell r="B2517" t="str">
            <v>DEPRECIACION DE MUEBLES, ENSERES, Y</v>
          </cell>
          <cell r="C2517">
            <v>10374963</v>
          </cell>
          <cell r="D2517">
            <v>2102109</v>
          </cell>
          <cell r="E2517">
            <v>0</v>
          </cell>
          <cell r="F2517">
            <v>12477072</v>
          </cell>
          <cell r="H2517">
            <v>7349080105</v>
          </cell>
          <cell r="I2517" t="str">
            <v>GRAVAMEN 4 X 1000</v>
          </cell>
          <cell r="J2517">
            <v>370095</v>
          </cell>
          <cell r="K2517">
            <v>33521</v>
          </cell>
          <cell r="L2517">
            <v>0</v>
          </cell>
          <cell r="M2517">
            <v>403616</v>
          </cell>
        </row>
        <row r="2518">
          <cell r="A2518">
            <v>7355070105</v>
          </cell>
          <cell r="B2518" t="str">
            <v>DEPRECIACION DE EQ. DE COMUNICACION</v>
          </cell>
          <cell r="C2518">
            <v>22347141</v>
          </cell>
          <cell r="D2518">
            <v>4685530</v>
          </cell>
          <cell r="E2518">
            <v>0</v>
          </cell>
          <cell r="F2518">
            <v>27032671</v>
          </cell>
          <cell r="H2518">
            <v>734909</v>
          </cell>
          <cell r="I2518" t="str">
            <v>Prestaciones sociales</v>
          </cell>
          <cell r="J2518">
            <v>30349047</v>
          </cell>
          <cell r="K2518">
            <v>4887951</v>
          </cell>
          <cell r="L2518">
            <v>0</v>
          </cell>
          <cell r="M2518">
            <v>35236998</v>
          </cell>
        </row>
        <row r="2519">
          <cell r="A2519">
            <v>7355070107</v>
          </cell>
          <cell r="B2519" t="str">
            <v>DEPRECIACION COMEDOR, COCINA, DESPE</v>
          </cell>
          <cell r="C2519">
            <v>1790379</v>
          </cell>
          <cell r="D2519">
            <v>364079</v>
          </cell>
          <cell r="E2519">
            <v>0</v>
          </cell>
          <cell r="F2519">
            <v>2154458</v>
          </cell>
          <cell r="H2519">
            <v>73490901</v>
          </cell>
          <cell r="I2519" t="str">
            <v>Prestaciones sociales</v>
          </cell>
          <cell r="J2519">
            <v>30349047</v>
          </cell>
          <cell r="K2519">
            <v>4887951</v>
          </cell>
          <cell r="L2519">
            <v>0</v>
          </cell>
          <cell r="M2519">
            <v>35236998</v>
          </cell>
        </row>
        <row r="2520">
          <cell r="A2520">
            <v>735508</v>
          </cell>
          <cell r="B2520" t="str">
            <v>Impuestos</v>
          </cell>
          <cell r="C2520">
            <v>13530957</v>
          </cell>
          <cell r="D2520">
            <v>1203033</v>
          </cell>
          <cell r="E2520">
            <v>0</v>
          </cell>
          <cell r="F2520">
            <v>14733990</v>
          </cell>
          <cell r="H2520">
            <v>7349090103</v>
          </cell>
          <cell r="I2520" t="str">
            <v>PRIMA DE VACACIONES</v>
          </cell>
          <cell r="J2520">
            <v>4125141</v>
          </cell>
          <cell r="K2520">
            <v>410659</v>
          </cell>
          <cell r="L2520">
            <v>0</v>
          </cell>
          <cell r="M2520">
            <v>4535800</v>
          </cell>
        </row>
        <row r="2521">
          <cell r="A2521">
            <v>73550801</v>
          </cell>
          <cell r="B2521" t="str">
            <v>Impuestos</v>
          </cell>
          <cell r="C2521">
            <v>13530957</v>
          </cell>
          <cell r="D2521">
            <v>1203033</v>
          </cell>
          <cell r="E2521">
            <v>0</v>
          </cell>
          <cell r="F2521">
            <v>14733990</v>
          </cell>
          <cell r="H2521">
            <v>7349090104</v>
          </cell>
          <cell r="I2521" t="str">
            <v>PRIMA DE NAVIDAD</v>
          </cell>
          <cell r="J2521">
            <v>8043061</v>
          </cell>
          <cell r="K2521">
            <v>1074600</v>
          </cell>
          <cell r="L2521">
            <v>0</v>
          </cell>
          <cell r="M2521">
            <v>9117661</v>
          </cell>
        </row>
        <row r="2522">
          <cell r="A2522">
            <v>7355080101</v>
          </cell>
          <cell r="B2522" t="str">
            <v>IMPUESTO PREDIAL UNIFICADO</v>
          </cell>
          <cell r="C2522">
            <v>2416295</v>
          </cell>
          <cell r="D2522">
            <v>0</v>
          </cell>
          <cell r="E2522">
            <v>0</v>
          </cell>
          <cell r="F2522">
            <v>2416295</v>
          </cell>
          <cell r="H2522">
            <v>7349090105</v>
          </cell>
          <cell r="I2522" t="str">
            <v>VACACIONES</v>
          </cell>
          <cell r="J2522">
            <v>4384847</v>
          </cell>
          <cell r="K2522">
            <v>553573</v>
          </cell>
          <cell r="L2522">
            <v>0</v>
          </cell>
          <cell r="M2522">
            <v>4938420</v>
          </cell>
        </row>
        <row r="2523">
          <cell r="A2523">
            <v>7355080102</v>
          </cell>
          <cell r="B2523" t="str">
            <v>CONTRALORIA GENERAL MEDELLIN</v>
          </cell>
          <cell r="C2523">
            <v>194546</v>
          </cell>
          <cell r="D2523">
            <v>11189</v>
          </cell>
          <cell r="E2523">
            <v>0</v>
          </cell>
          <cell r="F2523">
            <v>205735</v>
          </cell>
          <cell r="H2523">
            <v>7349090106</v>
          </cell>
          <cell r="I2523" t="str">
            <v>BONIFICACION POR RECREACION</v>
          </cell>
          <cell r="J2523">
            <v>513691</v>
          </cell>
          <cell r="K2523">
            <v>51081</v>
          </cell>
          <cell r="L2523">
            <v>0</v>
          </cell>
          <cell r="M2523">
            <v>564772</v>
          </cell>
        </row>
        <row r="2524">
          <cell r="A2524">
            <v>7355080105</v>
          </cell>
          <cell r="B2524" t="str">
            <v>GRAVAMEN 4 X 1000</v>
          </cell>
          <cell r="C2524">
            <v>10920116</v>
          </cell>
          <cell r="D2524">
            <v>1191844</v>
          </cell>
          <cell r="E2524">
            <v>0</v>
          </cell>
          <cell r="F2524">
            <v>12111960</v>
          </cell>
          <cell r="H2524">
            <v>7349090108</v>
          </cell>
          <cell r="I2524" t="str">
            <v>CESANTIAS LEY 50</v>
          </cell>
          <cell r="J2524">
            <v>7802769</v>
          </cell>
          <cell r="K2524">
            <v>1827686</v>
          </cell>
          <cell r="L2524">
            <v>0</v>
          </cell>
          <cell r="M2524">
            <v>9630455</v>
          </cell>
        </row>
        <row r="2525">
          <cell r="A2525">
            <v>735509</v>
          </cell>
          <cell r="B2525" t="str">
            <v>Prestaciones sociales</v>
          </cell>
          <cell r="C2525">
            <v>623433793</v>
          </cell>
          <cell r="D2525">
            <v>85317336</v>
          </cell>
          <cell r="E2525">
            <v>0</v>
          </cell>
          <cell r="F2525">
            <v>708751129</v>
          </cell>
          <cell r="H2525">
            <v>7349090110</v>
          </cell>
          <cell r="I2525" t="str">
            <v>INTERESES SOBRE LAS CESANTIAS</v>
          </cell>
          <cell r="J2525">
            <v>797096</v>
          </cell>
          <cell r="K2525">
            <v>298752</v>
          </cell>
          <cell r="L2525">
            <v>0</v>
          </cell>
          <cell r="M2525">
            <v>1095848</v>
          </cell>
        </row>
        <row r="2526">
          <cell r="A2526">
            <v>73550901</v>
          </cell>
          <cell r="B2526" t="str">
            <v>Prestaciones sociales</v>
          </cell>
          <cell r="C2526">
            <v>623433793</v>
          </cell>
          <cell r="D2526">
            <v>85317336</v>
          </cell>
          <cell r="E2526">
            <v>0</v>
          </cell>
          <cell r="F2526">
            <v>708751129</v>
          </cell>
          <cell r="H2526">
            <v>7349090117</v>
          </cell>
          <cell r="I2526" t="str">
            <v>PRIMA DE JUNIO</v>
          </cell>
          <cell r="J2526">
            <v>3767217</v>
          </cell>
          <cell r="K2526">
            <v>345711</v>
          </cell>
          <cell r="L2526">
            <v>0</v>
          </cell>
          <cell r="M2526">
            <v>4112928</v>
          </cell>
        </row>
        <row r="2527">
          <cell r="A2527">
            <v>7355090103</v>
          </cell>
          <cell r="B2527" t="str">
            <v>PRIMA DE VACACIONES</v>
          </cell>
          <cell r="C2527">
            <v>69251556</v>
          </cell>
          <cell r="D2527">
            <v>6840184</v>
          </cell>
          <cell r="E2527">
            <v>0</v>
          </cell>
          <cell r="F2527">
            <v>76091740</v>
          </cell>
          <cell r="H2527">
            <v>7349090119</v>
          </cell>
          <cell r="I2527" t="str">
            <v>PRIMA DE ANTIGUEDAD</v>
          </cell>
          <cell r="J2527">
            <v>865332</v>
          </cell>
          <cell r="K2527">
            <v>78053</v>
          </cell>
          <cell r="L2527">
            <v>0</v>
          </cell>
          <cell r="M2527">
            <v>943385</v>
          </cell>
        </row>
        <row r="2528">
          <cell r="A2528">
            <v>7355090104</v>
          </cell>
          <cell r="B2528" t="str">
            <v>PRIMA DE NAVIDAD</v>
          </cell>
          <cell r="C2528">
            <v>152028053</v>
          </cell>
          <cell r="D2528">
            <v>14255535</v>
          </cell>
          <cell r="E2528">
            <v>0</v>
          </cell>
          <cell r="F2528">
            <v>166283588</v>
          </cell>
          <cell r="H2528">
            <v>7349090123</v>
          </cell>
          <cell r="I2528" t="str">
            <v>BONIFICACIÓN POR SERVICIOS PRESTADO</v>
          </cell>
          <cell r="J2528">
            <v>-161057</v>
          </cell>
          <cell r="K2528">
            <v>235784</v>
          </cell>
          <cell r="L2528">
            <v>0</v>
          </cell>
          <cell r="M2528">
            <v>74727</v>
          </cell>
        </row>
        <row r="2529">
          <cell r="A2529">
            <v>7355090105</v>
          </cell>
          <cell r="B2529" t="str">
            <v>VACACIONES</v>
          </cell>
          <cell r="C2529">
            <v>100246121</v>
          </cell>
          <cell r="D2529">
            <v>10185362</v>
          </cell>
          <cell r="E2529">
            <v>0</v>
          </cell>
          <cell r="F2529">
            <v>110431483</v>
          </cell>
          <cell r="H2529">
            <v>7349090124</v>
          </cell>
          <cell r="I2529" t="str">
            <v>BONIFICACION POR PENSION</v>
          </cell>
          <cell r="J2529">
            <v>210950</v>
          </cell>
          <cell r="K2529">
            <v>12052</v>
          </cell>
          <cell r="L2529">
            <v>0</v>
          </cell>
          <cell r="M2529">
            <v>223002</v>
          </cell>
        </row>
        <row r="2530">
          <cell r="A2530">
            <v>7355090106</v>
          </cell>
          <cell r="B2530" t="str">
            <v>BONIFICACION POR RECREACION</v>
          </cell>
          <cell r="C2530">
            <v>8770744</v>
          </cell>
          <cell r="D2530">
            <v>873224</v>
          </cell>
          <cell r="E2530">
            <v>0</v>
          </cell>
          <cell r="F2530">
            <v>9643968</v>
          </cell>
          <cell r="H2530">
            <v>734910</v>
          </cell>
          <cell r="I2530" t="str">
            <v>Gastos de personal diversos</v>
          </cell>
          <cell r="J2530">
            <v>3710000</v>
          </cell>
          <cell r="K2530">
            <v>0</v>
          </cell>
          <cell r="L2530">
            <v>0</v>
          </cell>
          <cell r="M2530">
            <v>3710000</v>
          </cell>
        </row>
        <row r="2531">
          <cell r="A2531">
            <v>7355090108</v>
          </cell>
          <cell r="B2531" t="str">
            <v>CESANTIAS LEY 50</v>
          </cell>
          <cell r="C2531">
            <v>176303380</v>
          </cell>
          <cell r="D2531">
            <v>27486286</v>
          </cell>
          <cell r="E2531">
            <v>0</v>
          </cell>
          <cell r="F2531">
            <v>203789666</v>
          </cell>
          <cell r="H2531">
            <v>73491001</v>
          </cell>
          <cell r="I2531" t="str">
            <v>Gastos de personal diversos</v>
          </cell>
          <cell r="J2531">
            <v>3710000</v>
          </cell>
          <cell r="K2531">
            <v>0</v>
          </cell>
          <cell r="L2531">
            <v>0</v>
          </cell>
          <cell r="M2531">
            <v>3710000</v>
          </cell>
        </row>
        <row r="2532">
          <cell r="A2532">
            <v>7355090109</v>
          </cell>
          <cell r="B2532" t="str">
            <v>CESANTIAS RETROACTIVIDAD</v>
          </cell>
          <cell r="C2532">
            <v>942146</v>
          </cell>
          <cell r="D2532">
            <v>0</v>
          </cell>
          <cell r="E2532">
            <v>0</v>
          </cell>
          <cell r="F2532">
            <v>942146</v>
          </cell>
          <cell r="H2532">
            <v>7349100111</v>
          </cell>
          <cell r="I2532" t="str">
            <v>CAPACITACION</v>
          </cell>
          <cell r="J2532">
            <v>3710000</v>
          </cell>
          <cell r="K2532">
            <v>0</v>
          </cell>
          <cell r="L2532">
            <v>0</v>
          </cell>
          <cell r="M2532">
            <v>3710000</v>
          </cell>
        </row>
        <row r="2533">
          <cell r="A2533">
            <v>7355090110</v>
          </cell>
          <cell r="B2533" t="str">
            <v>INTERESES SOBRE LAS CESANTIAS</v>
          </cell>
          <cell r="C2533">
            <v>16752122</v>
          </cell>
          <cell r="D2533">
            <v>4568345</v>
          </cell>
          <cell r="E2533">
            <v>0</v>
          </cell>
          <cell r="F2533">
            <v>21320467</v>
          </cell>
          <cell r="H2533">
            <v>734995</v>
          </cell>
          <cell r="I2533" t="str">
            <v>Traslado de costos (Cr)</v>
          </cell>
          <cell r="J2533">
            <v>-197980925</v>
          </cell>
          <cell r="K2533">
            <v>0</v>
          </cell>
          <cell r="L2533">
            <v>20813229</v>
          </cell>
          <cell r="M2533">
            <v>-218794154</v>
          </cell>
        </row>
        <row r="2534">
          <cell r="A2534">
            <v>7355090117</v>
          </cell>
          <cell r="B2534" t="str">
            <v>PRIMA DE JUNIO</v>
          </cell>
          <cell r="C2534">
            <v>71951449</v>
          </cell>
          <cell r="D2534">
            <v>6596038</v>
          </cell>
          <cell r="E2534">
            <v>0</v>
          </cell>
          <cell r="F2534">
            <v>78547487</v>
          </cell>
          <cell r="H2534">
            <v>73499501</v>
          </cell>
          <cell r="I2534" t="str">
            <v>Traslado de costos (Cr)</v>
          </cell>
          <cell r="J2534">
            <v>-197980925</v>
          </cell>
          <cell r="K2534">
            <v>0</v>
          </cell>
          <cell r="L2534">
            <v>20813229</v>
          </cell>
          <cell r="M2534">
            <v>-218794154</v>
          </cell>
        </row>
        <row r="2535">
          <cell r="A2535">
            <v>7355090119</v>
          </cell>
          <cell r="B2535" t="str">
            <v>PRIMA DE ANTIGUEDAD</v>
          </cell>
          <cell r="C2535">
            <v>3353905</v>
          </cell>
          <cell r="D2535">
            <v>9502877</v>
          </cell>
          <cell r="E2535">
            <v>0</v>
          </cell>
          <cell r="F2535">
            <v>12856782</v>
          </cell>
          <cell r="H2535">
            <v>7349950101</v>
          </cell>
          <cell r="I2535" t="str">
            <v>TRASLADO DE COSTOS (CR)</v>
          </cell>
          <cell r="J2535">
            <v>-197980925</v>
          </cell>
          <cell r="K2535">
            <v>0</v>
          </cell>
          <cell r="L2535">
            <v>20813229</v>
          </cell>
          <cell r="M2535">
            <v>-218794154</v>
          </cell>
        </row>
        <row r="2536">
          <cell r="A2536">
            <v>7355090123</v>
          </cell>
          <cell r="B2536" t="str">
            <v>BONIFICACION POR SERVICIOS PRESTADO</v>
          </cell>
          <cell r="C2536">
            <v>25297024</v>
          </cell>
          <cell r="D2536">
            <v>4443581</v>
          </cell>
          <cell r="E2536">
            <v>0</v>
          </cell>
          <cell r="F2536">
            <v>29740605</v>
          </cell>
          <cell r="H2536">
            <v>7351</v>
          </cell>
          <cell r="I2536" t="str">
            <v>APOYO TERAPÉUTICO -BANCO DE SANGRE</v>
          </cell>
          <cell r="J2536">
            <v>0</v>
          </cell>
          <cell r="K2536">
            <v>164283641</v>
          </cell>
          <cell r="L2536">
            <v>164283641</v>
          </cell>
          <cell r="M2536">
            <v>0</v>
          </cell>
        </row>
        <row r="2537">
          <cell r="A2537">
            <v>7355090124</v>
          </cell>
          <cell r="B2537" t="str">
            <v>BONIFICACION POR PENSION</v>
          </cell>
          <cell r="C2537">
            <v>-1462707</v>
          </cell>
          <cell r="D2537">
            <v>565904</v>
          </cell>
          <cell r="E2537">
            <v>0</v>
          </cell>
          <cell r="F2537">
            <v>-896803</v>
          </cell>
          <cell r="H2537">
            <v>735101</v>
          </cell>
          <cell r="I2537" t="str">
            <v>Materiales</v>
          </cell>
          <cell r="J2537">
            <v>551125771</v>
          </cell>
          <cell r="K2537">
            <v>0</v>
          </cell>
          <cell r="L2537">
            <v>0</v>
          </cell>
          <cell r="M2537">
            <v>551125771</v>
          </cell>
        </row>
        <row r="2538">
          <cell r="A2538">
            <v>735510</v>
          </cell>
          <cell r="B2538" t="str">
            <v>Gastos de personal diversos</v>
          </cell>
          <cell r="C2538">
            <v>21794014</v>
          </cell>
          <cell r="D2538">
            <v>2681366</v>
          </cell>
          <cell r="E2538">
            <v>0</v>
          </cell>
          <cell r="F2538">
            <v>24475380</v>
          </cell>
          <cell r="H2538">
            <v>73510101</v>
          </cell>
          <cell r="I2538" t="str">
            <v>Materiales</v>
          </cell>
          <cell r="J2538">
            <v>551125771</v>
          </cell>
          <cell r="K2538">
            <v>0</v>
          </cell>
          <cell r="L2538">
            <v>0</v>
          </cell>
          <cell r="M2538">
            <v>551125771</v>
          </cell>
        </row>
        <row r="2539">
          <cell r="A2539">
            <v>73551001</v>
          </cell>
          <cell r="B2539" t="str">
            <v>Gastos de personal diversos</v>
          </cell>
          <cell r="C2539">
            <v>21794014</v>
          </cell>
          <cell r="D2539">
            <v>2681366</v>
          </cell>
          <cell r="E2539">
            <v>0</v>
          </cell>
          <cell r="F2539">
            <v>24475380</v>
          </cell>
          <cell r="H2539">
            <v>7351010101</v>
          </cell>
          <cell r="I2539" t="str">
            <v>MATERIALES</v>
          </cell>
          <cell r="J2539">
            <v>550730180</v>
          </cell>
          <cell r="K2539">
            <v>0</v>
          </cell>
          <cell r="L2539">
            <v>0</v>
          </cell>
          <cell r="M2539">
            <v>550730180</v>
          </cell>
        </row>
        <row r="2540">
          <cell r="A2540">
            <v>7355100111</v>
          </cell>
          <cell r="B2540" t="str">
            <v>CAPACITACION</v>
          </cell>
          <cell r="C2540">
            <v>200000</v>
          </cell>
          <cell r="D2540">
            <v>0</v>
          </cell>
          <cell r="E2540">
            <v>0</v>
          </cell>
          <cell r="F2540">
            <v>200000</v>
          </cell>
          <cell r="H2540">
            <v>7351010102</v>
          </cell>
          <cell r="I2540" t="str">
            <v>MEDICAMENTOS</v>
          </cell>
          <cell r="J2540">
            <v>395591</v>
          </cell>
          <cell r="K2540">
            <v>0</v>
          </cell>
          <cell r="L2540">
            <v>0</v>
          </cell>
          <cell r="M2540">
            <v>395591</v>
          </cell>
        </row>
        <row r="2541">
          <cell r="A2541">
            <v>7355100122</v>
          </cell>
          <cell r="B2541" t="str">
            <v>SUBSIDIO DE ALIMENTACIÓN</v>
          </cell>
          <cell r="C2541">
            <v>21594014</v>
          </cell>
          <cell r="D2541">
            <v>2681366</v>
          </cell>
          <cell r="E2541">
            <v>0</v>
          </cell>
          <cell r="F2541">
            <v>24275380</v>
          </cell>
          <cell r="H2541">
            <v>735102</v>
          </cell>
          <cell r="I2541" t="str">
            <v>Generales</v>
          </cell>
          <cell r="J2541">
            <v>490413567</v>
          </cell>
          <cell r="K2541">
            <v>44758574</v>
          </cell>
          <cell r="L2541">
            <v>12599492</v>
          </cell>
          <cell r="M2541">
            <v>522572649</v>
          </cell>
        </row>
        <row r="2542">
          <cell r="A2542">
            <v>735595</v>
          </cell>
          <cell r="B2542" t="str">
            <v>Traslado de costos (Cr)</v>
          </cell>
          <cell r="C2542">
            <v>-50178171453</v>
          </cell>
          <cell r="D2542">
            <v>0</v>
          </cell>
          <cell r="E2542">
            <v>10113688591</v>
          </cell>
          <cell r="F2542">
            <v>-60291860044</v>
          </cell>
          <cell r="H2542">
            <v>73510201</v>
          </cell>
          <cell r="I2542" t="str">
            <v>Generales</v>
          </cell>
          <cell r="J2542">
            <v>490413567</v>
          </cell>
          <cell r="K2542">
            <v>44758574</v>
          </cell>
          <cell r="L2542">
            <v>12599492</v>
          </cell>
          <cell r="M2542">
            <v>522572649</v>
          </cell>
        </row>
        <row r="2543">
          <cell r="A2543">
            <v>73559501</v>
          </cell>
          <cell r="B2543" t="str">
            <v>Traslado de costos (Cr)</v>
          </cell>
          <cell r="C2543">
            <v>-50178171453</v>
          </cell>
          <cell r="D2543">
            <v>0</v>
          </cell>
          <cell r="E2543">
            <v>10113688591</v>
          </cell>
          <cell r="F2543">
            <v>-60291860044</v>
          </cell>
          <cell r="H2543">
            <v>7351020101</v>
          </cell>
          <cell r="I2543" t="str">
            <v>LOZA Y CRISTALERIA</v>
          </cell>
          <cell r="J2543">
            <v>22742</v>
          </cell>
          <cell r="K2543">
            <v>0</v>
          </cell>
          <cell r="L2543">
            <v>0</v>
          </cell>
          <cell r="M2543">
            <v>22742</v>
          </cell>
        </row>
        <row r="2544">
          <cell r="A2544">
            <v>7355950101</v>
          </cell>
          <cell r="B2544" t="str">
            <v>TRASLADO DE COSTOS (CR)</v>
          </cell>
          <cell r="C2544">
            <v>-50178171453</v>
          </cell>
          <cell r="D2544">
            <v>0</v>
          </cell>
          <cell r="E2544">
            <v>10113688591</v>
          </cell>
          <cell r="F2544">
            <v>-60291860044</v>
          </cell>
          <cell r="H2544">
            <v>7351020102</v>
          </cell>
          <cell r="I2544" t="str">
            <v>HONORARIOS</v>
          </cell>
          <cell r="J2544">
            <v>2380000</v>
          </cell>
          <cell r="K2544">
            <v>825000</v>
          </cell>
          <cell r="L2544">
            <v>825000</v>
          </cell>
          <cell r="M2544">
            <v>2380000</v>
          </cell>
        </row>
        <row r="2545">
          <cell r="A2545">
            <v>7356</v>
          </cell>
          <cell r="B2545" t="str">
            <v>APOYO TERAPEUTICO - OTRAS UN.APOYO</v>
          </cell>
          <cell r="C2545">
            <v>0</v>
          </cell>
          <cell r="D2545">
            <v>38825885</v>
          </cell>
          <cell r="E2545">
            <v>38825885</v>
          </cell>
          <cell r="F2545">
            <v>0</v>
          </cell>
          <cell r="H2545">
            <v>7351020103</v>
          </cell>
          <cell r="I2545" t="str">
            <v>PRESTACION DE SERVICIOS</v>
          </cell>
          <cell r="J2545">
            <v>6669801</v>
          </cell>
          <cell r="K2545">
            <v>11143960</v>
          </cell>
          <cell r="L2545">
            <v>6804992</v>
          </cell>
          <cell r="M2545">
            <v>11008769</v>
          </cell>
        </row>
        <row r="2546">
          <cell r="A2546">
            <v>735602</v>
          </cell>
          <cell r="B2546" t="str">
            <v>Generales</v>
          </cell>
          <cell r="C2546">
            <v>49952495</v>
          </cell>
          <cell r="D2546">
            <v>9069052</v>
          </cell>
          <cell r="E2546">
            <v>0</v>
          </cell>
          <cell r="F2546">
            <v>59021547</v>
          </cell>
          <cell r="H2546">
            <v>7351020106</v>
          </cell>
          <cell r="I2546" t="str">
            <v>SERVICIOS MEDICO Y DE LABORATORIO</v>
          </cell>
          <cell r="J2546">
            <v>284078790</v>
          </cell>
          <cell r="K2546">
            <v>825000</v>
          </cell>
          <cell r="L2546">
            <v>0</v>
          </cell>
          <cell r="M2546">
            <v>284903790</v>
          </cell>
        </row>
        <row r="2547">
          <cell r="A2547">
            <v>73560201</v>
          </cell>
          <cell r="B2547" t="str">
            <v>Generales</v>
          </cell>
          <cell r="C2547">
            <v>49952495</v>
          </cell>
          <cell r="D2547">
            <v>9069052</v>
          </cell>
          <cell r="E2547">
            <v>0</v>
          </cell>
          <cell r="F2547">
            <v>59021547</v>
          </cell>
          <cell r="H2547">
            <v>7351020107</v>
          </cell>
          <cell r="I2547" t="str">
            <v>SERVICIOS DE VIGILANCIA Y SEGURIDAD</v>
          </cell>
          <cell r="J2547">
            <v>12649630</v>
          </cell>
          <cell r="K2547">
            <v>2533075</v>
          </cell>
          <cell r="L2547">
            <v>0</v>
          </cell>
          <cell r="M2547">
            <v>15182705</v>
          </cell>
        </row>
        <row r="2548">
          <cell r="A2548">
            <v>7356020107</v>
          </cell>
          <cell r="B2548" t="str">
            <v>SERVICIOS DE VIGILANCIA Y SEGURIDAD</v>
          </cell>
          <cell r="C2548">
            <v>11442170</v>
          </cell>
          <cell r="D2548">
            <v>4904832</v>
          </cell>
          <cell r="E2548">
            <v>0</v>
          </cell>
          <cell r="F2548">
            <v>16347002</v>
          </cell>
          <cell r="H2548">
            <v>7351020108</v>
          </cell>
          <cell r="I2548" t="str">
            <v>PAPELERIA Y UTILES</v>
          </cell>
          <cell r="J2548">
            <v>12447872</v>
          </cell>
          <cell r="K2548">
            <v>3144896</v>
          </cell>
          <cell r="L2548">
            <v>0</v>
          </cell>
          <cell r="M2548">
            <v>15592768</v>
          </cell>
        </row>
        <row r="2549">
          <cell r="A2549">
            <v>7356020114</v>
          </cell>
          <cell r="B2549" t="str">
            <v>MANTENIMIENTO DE EDIFICIOS</v>
          </cell>
          <cell r="C2549">
            <v>101691</v>
          </cell>
          <cell r="D2549">
            <v>0</v>
          </cell>
          <cell r="E2549">
            <v>0</v>
          </cell>
          <cell r="F2549">
            <v>101691</v>
          </cell>
          <cell r="H2549">
            <v>7351020109</v>
          </cell>
          <cell r="I2549" t="str">
            <v>ROPERIA Y MENAJE</v>
          </cell>
          <cell r="J2549">
            <v>101717</v>
          </cell>
          <cell r="K2549">
            <v>0</v>
          </cell>
          <cell r="L2549">
            <v>0</v>
          </cell>
          <cell r="M2549">
            <v>101717</v>
          </cell>
        </row>
        <row r="2550">
          <cell r="A2550">
            <v>7356020116</v>
          </cell>
          <cell r="B2550" t="str">
            <v>MANTENIMIENTO DE SOFTWARE</v>
          </cell>
          <cell r="C2550">
            <v>3261593</v>
          </cell>
          <cell r="D2550">
            <v>808330</v>
          </cell>
          <cell r="E2550">
            <v>0</v>
          </cell>
          <cell r="F2550">
            <v>4069923</v>
          </cell>
          <cell r="H2550">
            <v>7351020112</v>
          </cell>
          <cell r="I2550" t="str">
            <v>MANTENIMIENTO DE MAQUINARIA Y EQUIP</v>
          </cell>
          <cell r="J2550">
            <v>11162998</v>
          </cell>
          <cell r="K2550">
            <v>3105</v>
          </cell>
          <cell r="L2550">
            <v>0</v>
          </cell>
          <cell r="M2550">
            <v>11166103</v>
          </cell>
        </row>
        <row r="2551">
          <cell r="A2551">
            <v>7356020117</v>
          </cell>
          <cell r="B2551" t="str">
            <v>ACUEDUCTO Y ALCANTARILLADO</v>
          </cell>
          <cell r="C2551">
            <v>2706787</v>
          </cell>
          <cell r="D2551">
            <v>231999</v>
          </cell>
          <cell r="E2551">
            <v>0</v>
          </cell>
          <cell r="F2551">
            <v>2938786</v>
          </cell>
          <cell r="H2551">
            <v>7351020114</v>
          </cell>
          <cell r="I2551" t="str">
            <v>MANTENIMIENTO DE EDIFICIOS</v>
          </cell>
          <cell r="J2551">
            <v>152174</v>
          </cell>
          <cell r="K2551">
            <v>13834</v>
          </cell>
          <cell r="L2551">
            <v>0</v>
          </cell>
          <cell r="M2551">
            <v>166008</v>
          </cell>
        </row>
        <row r="2552">
          <cell r="A2552">
            <v>7356020118</v>
          </cell>
          <cell r="B2552" t="str">
            <v>ENERGIA</v>
          </cell>
          <cell r="C2552">
            <v>31686940</v>
          </cell>
          <cell r="D2552">
            <v>3061310</v>
          </cell>
          <cell r="E2552">
            <v>0</v>
          </cell>
          <cell r="F2552">
            <v>34748250</v>
          </cell>
          <cell r="H2552">
            <v>7351020115</v>
          </cell>
          <cell r="I2552" t="str">
            <v>MANTENIMIENTO DE VEHICULO</v>
          </cell>
          <cell r="J2552">
            <v>3618137</v>
          </cell>
          <cell r="K2552">
            <v>0</v>
          </cell>
          <cell r="L2552">
            <v>0</v>
          </cell>
          <cell r="M2552">
            <v>3618137</v>
          </cell>
        </row>
        <row r="2553">
          <cell r="A2553">
            <v>7356020120</v>
          </cell>
          <cell r="B2553" t="str">
            <v>TELEFONOS</v>
          </cell>
          <cell r="C2553">
            <v>753314</v>
          </cell>
          <cell r="D2553">
            <v>62581</v>
          </cell>
          <cell r="E2553">
            <v>0</v>
          </cell>
          <cell r="F2553">
            <v>815895</v>
          </cell>
          <cell r="H2553">
            <v>7351020116</v>
          </cell>
          <cell r="I2553" t="str">
            <v>MANTENIMIENTO DE SOFTWARE</v>
          </cell>
          <cell r="J2553">
            <v>12018905</v>
          </cell>
          <cell r="K2553">
            <v>2608448</v>
          </cell>
          <cell r="L2553">
            <v>0</v>
          </cell>
          <cell r="M2553">
            <v>14627353</v>
          </cell>
        </row>
        <row r="2554">
          <cell r="A2554">
            <v>735603</v>
          </cell>
          <cell r="B2554" t="str">
            <v>Sueldos y salarios</v>
          </cell>
          <cell r="C2554">
            <v>129891831</v>
          </cell>
          <cell r="D2554">
            <v>13439277</v>
          </cell>
          <cell r="E2554">
            <v>0</v>
          </cell>
          <cell r="F2554">
            <v>143331108</v>
          </cell>
          <cell r="H2554">
            <v>7351020117</v>
          </cell>
          <cell r="I2554" t="str">
            <v>ACUEDUCTO Y ALCANTARILLADO</v>
          </cell>
          <cell r="J2554">
            <v>3388347</v>
          </cell>
          <cell r="K2554">
            <v>147302</v>
          </cell>
          <cell r="L2554">
            <v>0</v>
          </cell>
          <cell r="M2554">
            <v>3535649</v>
          </cell>
        </row>
        <row r="2555">
          <cell r="A2555">
            <v>73560301</v>
          </cell>
          <cell r="B2555" t="str">
            <v>Sueldos y salarios</v>
          </cell>
          <cell r="C2555">
            <v>129891831</v>
          </cell>
          <cell r="D2555">
            <v>13439277</v>
          </cell>
          <cell r="E2555">
            <v>0</v>
          </cell>
          <cell r="F2555">
            <v>143331108</v>
          </cell>
          <cell r="H2555">
            <v>7351020118</v>
          </cell>
          <cell r="I2555" t="str">
            <v>ENERGIA</v>
          </cell>
          <cell r="J2555">
            <v>14005756</v>
          </cell>
          <cell r="K2555">
            <v>1300955</v>
          </cell>
          <cell r="L2555">
            <v>0</v>
          </cell>
          <cell r="M2555">
            <v>15306711</v>
          </cell>
        </row>
        <row r="2556">
          <cell r="A2556">
            <v>7356030101</v>
          </cell>
          <cell r="B2556" t="str">
            <v>SUELDOS DE PERSONAL</v>
          </cell>
          <cell r="C2556">
            <v>119324320</v>
          </cell>
          <cell r="D2556">
            <v>12418548</v>
          </cell>
          <cell r="E2556">
            <v>0</v>
          </cell>
          <cell r="F2556">
            <v>131742868</v>
          </cell>
          <cell r="H2556">
            <v>7351020120</v>
          </cell>
          <cell r="I2556" t="str">
            <v>TELEFONOS</v>
          </cell>
          <cell r="J2556">
            <v>4925539</v>
          </cell>
          <cell r="K2556">
            <v>310400</v>
          </cell>
          <cell r="L2556">
            <v>0</v>
          </cell>
          <cell r="M2556">
            <v>5235939</v>
          </cell>
        </row>
        <row r="2557">
          <cell r="A2557">
            <v>7356030102</v>
          </cell>
          <cell r="B2557" t="str">
            <v>HORAS EXTRAS Y FESTIVOS</v>
          </cell>
          <cell r="C2557">
            <v>10567511</v>
          </cell>
          <cell r="D2557">
            <v>1020729</v>
          </cell>
          <cell r="E2557">
            <v>0</v>
          </cell>
          <cell r="F2557">
            <v>11588240</v>
          </cell>
          <cell r="H2557">
            <v>7351020121</v>
          </cell>
          <cell r="I2557" t="str">
            <v>ARRENDAMIENTOS</v>
          </cell>
          <cell r="J2557">
            <v>6598496</v>
          </cell>
          <cell r="K2557">
            <v>2668000</v>
          </cell>
          <cell r="L2557">
            <v>2364000</v>
          </cell>
          <cell r="M2557">
            <v>6902496</v>
          </cell>
        </row>
        <row r="2558">
          <cell r="A2558">
            <v>735605</v>
          </cell>
          <cell r="B2558" t="str">
            <v>Contribuciones efectivas</v>
          </cell>
          <cell r="C2558">
            <v>38066144</v>
          </cell>
          <cell r="D2558">
            <v>3615037</v>
          </cell>
          <cell r="E2558">
            <v>224</v>
          </cell>
          <cell r="F2558">
            <v>41680957</v>
          </cell>
          <cell r="H2558">
            <v>7351020122</v>
          </cell>
          <cell r="I2558" t="str">
            <v>VIATICOS Y GASTOS DE VIAJE</v>
          </cell>
          <cell r="J2558">
            <v>2514409</v>
          </cell>
          <cell r="K2558">
            <v>0</v>
          </cell>
          <cell r="L2558">
            <v>0</v>
          </cell>
          <cell r="M2558">
            <v>2514409</v>
          </cell>
        </row>
        <row r="2559">
          <cell r="A2559">
            <v>73560501</v>
          </cell>
          <cell r="B2559" t="str">
            <v>Contribuciones efectivas</v>
          </cell>
          <cell r="C2559">
            <v>38066144</v>
          </cell>
          <cell r="D2559">
            <v>3615037</v>
          </cell>
          <cell r="E2559">
            <v>224</v>
          </cell>
          <cell r="F2559">
            <v>41680957</v>
          </cell>
          <cell r="H2559">
            <v>7351020124</v>
          </cell>
          <cell r="I2559" t="str">
            <v>COMUNICACIONES Y TRANSPORTE</v>
          </cell>
          <cell r="J2559">
            <v>6108790</v>
          </cell>
          <cell r="K2559">
            <v>3743210</v>
          </cell>
          <cell r="L2559">
            <v>2605500</v>
          </cell>
          <cell r="M2559">
            <v>7246500</v>
          </cell>
        </row>
        <row r="2560">
          <cell r="A2560">
            <v>7356050101</v>
          </cell>
          <cell r="B2560" t="str">
            <v>APORTES A CAJAS DE COMPENSACION FAM</v>
          </cell>
          <cell r="C2560">
            <v>6128812</v>
          </cell>
          <cell r="D2560">
            <v>537587</v>
          </cell>
          <cell r="E2560">
            <v>0</v>
          </cell>
          <cell r="F2560">
            <v>6666399</v>
          </cell>
          <cell r="H2560">
            <v>7351020126</v>
          </cell>
          <cell r="I2560" t="str">
            <v>SEGURO DE VEHICULOS</v>
          </cell>
          <cell r="J2560">
            <v>0</v>
          </cell>
          <cell r="K2560">
            <v>1073600</v>
          </cell>
          <cell r="L2560">
            <v>0</v>
          </cell>
          <cell r="M2560">
            <v>1073600</v>
          </cell>
        </row>
        <row r="2561">
          <cell r="A2561">
            <v>7356050102</v>
          </cell>
          <cell r="B2561" t="str">
            <v>APORTES A SEGURIDAD SOCIAL EN SALUD</v>
          </cell>
          <cell r="C2561">
            <v>12038895</v>
          </cell>
          <cell r="D2561">
            <v>1152195</v>
          </cell>
          <cell r="E2561">
            <v>112</v>
          </cell>
          <cell r="F2561">
            <v>13190978</v>
          </cell>
          <cell r="H2561">
            <v>7351020127</v>
          </cell>
          <cell r="I2561" t="str">
            <v>SEGURO MULTIRIESGO</v>
          </cell>
          <cell r="J2561">
            <v>21544532</v>
          </cell>
          <cell r="K2561">
            <v>3851053</v>
          </cell>
          <cell r="L2561">
            <v>0</v>
          </cell>
          <cell r="M2561">
            <v>25395585</v>
          </cell>
        </row>
        <row r="2562">
          <cell r="A2562">
            <v>7356050103</v>
          </cell>
          <cell r="B2562" t="str">
            <v>APORTES A SEGURIDAD SOCIAL EN PENSI</v>
          </cell>
          <cell r="C2562">
            <v>16994708</v>
          </cell>
          <cell r="D2562">
            <v>1626651</v>
          </cell>
          <cell r="E2562">
            <v>112</v>
          </cell>
          <cell r="F2562">
            <v>18621247</v>
          </cell>
          <cell r="H2562">
            <v>7351020128</v>
          </cell>
          <cell r="I2562" t="str">
            <v>RESTAURANTE Y CAFETERIA</v>
          </cell>
          <cell r="J2562">
            <v>6553839</v>
          </cell>
          <cell r="K2562">
            <v>0</v>
          </cell>
          <cell r="L2562">
            <v>0</v>
          </cell>
          <cell r="M2562">
            <v>6553839</v>
          </cell>
        </row>
        <row r="2563">
          <cell r="A2563">
            <v>7356050106</v>
          </cell>
          <cell r="B2563" t="str">
            <v>APORTES A RIESGOS PROFESIONALES ATE</v>
          </cell>
          <cell r="C2563">
            <v>2903729</v>
          </cell>
          <cell r="D2563">
            <v>298604</v>
          </cell>
          <cell r="E2563">
            <v>0</v>
          </cell>
          <cell r="F2563">
            <v>3202333</v>
          </cell>
          <cell r="H2563">
            <v>7351020129</v>
          </cell>
          <cell r="I2563" t="str">
            <v>MATERIAL DE ASEO</v>
          </cell>
          <cell r="J2563">
            <v>938602</v>
          </cell>
          <cell r="K2563">
            <v>0</v>
          </cell>
          <cell r="L2563">
            <v>0</v>
          </cell>
          <cell r="M2563">
            <v>938602</v>
          </cell>
        </row>
        <row r="2564">
          <cell r="A2564">
            <v>735606</v>
          </cell>
          <cell r="B2564" t="str">
            <v>Aportes sobre la nómina</v>
          </cell>
          <cell r="C2564">
            <v>7663617</v>
          </cell>
          <cell r="D2564">
            <v>671984</v>
          </cell>
          <cell r="E2564">
            <v>0</v>
          </cell>
          <cell r="F2564">
            <v>8335601</v>
          </cell>
          <cell r="H2564">
            <v>7351020135</v>
          </cell>
          <cell r="I2564" t="str">
            <v>COMBUSTIBLES Y LUBRICANTES</v>
          </cell>
          <cell r="J2564">
            <v>6628884</v>
          </cell>
          <cell r="K2564">
            <v>262850</v>
          </cell>
          <cell r="L2564">
            <v>0</v>
          </cell>
          <cell r="M2564">
            <v>6891734</v>
          </cell>
        </row>
        <row r="2565">
          <cell r="A2565">
            <v>73560601</v>
          </cell>
          <cell r="B2565" t="str">
            <v>Aportes sobre la nómina</v>
          </cell>
          <cell r="C2565">
            <v>7663617</v>
          </cell>
          <cell r="D2565">
            <v>671984</v>
          </cell>
          <cell r="E2565">
            <v>0</v>
          </cell>
          <cell r="F2565">
            <v>8335601</v>
          </cell>
          <cell r="H2565">
            <v>7351020137</v>
          </cell>
          <cell r="I2565" t="str">
            <v>OTROS GASTOS GENERALES</v>
          </cell>
          <cell r="J2565">
            <v>2080000</v>
          </cell>
          <cell r="K2565">
            <v>0</v>
          </cell>
          <cell r="L2565">
            <v>0</v>
          </cell>
          <cell r="M2565">
            <v>2080000</v>
          </cell>
        </row>
        <row r="2566">
          <cell r="A2566">
            <v>7356060101</v>
          </cell>
          <cell r="B2566" t="str">
            <v>APORTES AL I.C.B.F.</v>
          </cell>
          <cell r="C2566">
            <v>4597772</v>
          </cell>
          <cell r="D2566">
            <v>403278</v>
          </cell>
          <cell r="E2566">
            <v>0</v>
          </cell>
          <cell r="F2566">
            <v>5001050</v>
          </cell>
          <cell r="H2566">
            <v>7351020142</v>
          </cell>
          <cell r="I2566" t="str">
            <v>HONORARIOS PRESTACION DE SERVICIOS</v>
          </cell>
          <cell r="J2566">
            <v>65218910</v>
          </cell>
          <cell r="K2566">
            <v>8026247</v>
          </cell>
          <cell r="L2566">
            <v>0</v>
          </cell>
          <cell r="M2566">
            <v>73245157</v>
          </cell>
        </row>
        <row r="2567">
          <cell r="A2567">
            <v>7356060102</v>
          </cell>
          <cell r="B2567" t="str">
            <v>APORTES AL SENA</v>
          </cell>
          <cell r="C2567">
            <v>3065845</v>
          </cell>
          <cell r="D2567">
            <v>268706</v>
          </cell>
          <cell r="E2567">
            <v>0</v>
          </cell>
          <cell r="F2567">
            <v>3334551</v>
          </cell>
          <cell r="H2567">
            <v>7351020143</v>
          </cell>
          <cell r="I2567" t="str">
            <v>HONORARIOS PRESTACION DE SERVICIOS</v>
          </cell>
          <cell r="J2567">
            <v>4604697</v>
          </cell>
          <cell r="K2567">
            <v>2277639</v>
          </cell>
          <cell r="L2567">
            <v>0</v>
          </cell>
          <cell r="M2567">
            <v>6882336</v>
          </cell>
        </row>
        <row r="2568">
          <cell r="A2568">
            <v>735607</v>
          </cell>
          <cell r="B2568" t="str">
            <v>Depreciación y amortización</v>
          </cell>
          <cell r="C2568">
            <v>15873675</v>
          </cell>
          <cell r="D2568">
            <v>5641615</v>
          </cell>
          <cell r="E2568">
            <v>0</v>
          </cell>
          <cell r="F2568">
            <v>21515290</v>
          </cell>
          <cell r="H2568">
            <v>735103</v>
          </cell>
          <cell r="I2568" t="str">
            <v>Sueldos y salarios</v>
          </cell>
          <cell r="J2568">
            <v>618198394</v>
          </cell>
          <cell r="K2568">
            <v>54089330</v>
          </cell>
          <cell r="L2568">
            <v>0</v>
          </cell>
          <cell r="M2568">
            <v>672287724</v>
          </cell>
        </row>
        <row r="2569">
          <cell r="A2569">
            <v>73560701</v>
          </cell>
          <cell r="B2569" t="str">
            <v>Depreciación y amortización</v>
          </cell>
          <cell r="C2569">
            <v>15873675</v>
          </cell>
          <cell r="D2569">
            <v>5641615</v>
          </cell>
          <cell r="E2569">
            <v>0</v>
          </cell>
          <cell r="F2569">
            <v>21515290</v>
          </cell>
          <cell r="H2569">
            <v>73510301</v>
          </cell>
          <cell r="I2569" t="str">
            <v>Sueldos y salarios</v>
          </cell>
          <cell r="J2569">
            <v>618198394</v>
          </cell>
          <cell r="K2569">
            <v>54089330</v>
          </cell>
          <cell r="L2569">
            <v>0</v>
          </cell>
          <cell r="M2569">
            <v>672287724</v>
          </cell>
        </row>
        <row r="2570">
          <cell r="A2570">
            <v>7356070101</v>
          </cell>
          <cell r="B2570" t="str">
            <v>DEPRECIACION DE EDIFICIOS</v>
          </cell>
          <cell r="C2570">
            <v>7498526</v>
          </cell>
          <cell r="D2570">
            <v>1499926</v>
          </cell>
          <cell r="E2570">
            <v>0</v>
          </cell>
          <cell r="F2570">
            <v>8998452</v>
          </cell>
          <cell r="H2570">
            <v>7351030101</v>
          </cell>
          <cell r="I2570" t="str">
            <v>SUELDOS DE PERSONAL</v>
          </cell>
          <cell r="J2570">
            <v>573774123</v>
          </cell>
          <cell r="K2570">
            <v>48688888</v>
          </cell>
          <cell r="L2570">
            <v>0</v>
          </cell>
          <cell r="M2570">
            <v>622463011</v>
          </cell>
        </row>
        <row r="2571">
          <cell r="A2571">
            <v>7356070102</v>
          </cell>
          <cell r="B2571" t="str">
            <v>DEPRECIACION DE MAQUINARIA Y EQUIPO</v>
          </cell>
          <cell r="C2571">
            <v>152778</v>
          </cell>
          <cell r="D2571">
            <v>30555</v>
          </cell>
          <cell r="E2571">
            <v>0</v>
          </cell>
          <cell r="F2571">
            <v>183333</v>
          </cell>
          <cell r="H2571">
            <v>7351030102</v>
          </cell>
          <cell r="I2571" t="str">
            <v>HORAS EXTRAS Y FESTIVOS</v>
          </cell>
          <cell r="J2571">
            <v>43100253</v>
          </cell>
          <cell r="K2571">
            <v>5276090</v>
          </cell>
          <cell r="L2571">
            <v>0</v>
          </cell>
          <cell r="M2571">
            <v>48376343</v>
          </cell>
        </row>
        <row r="2572">
          <cell r="A2572">
            <v>7356070103</v>
          </cell>
          <cell r="B2572" t="str">
            <v>DEPRECIACION DE EQUIPO MEDICO Y CIE</v>
          </cell>
          <cell r="C2572">
            <v>2818663</v>
          </cell>
          <cell r="D2572">
            <v>2450293</v>
          </cell>
          <cell r="E2572">
            <v>0</v>
          </cell>
          <cell r="F2572">
            <v>5268956</v>
          </cell>
          <cell r="H2572">
            <v>7351030121</v>
          </cell>
          <cell r="I2572" t="str">
            <v>SUELDOS POR PERMISO SINDICAL</v>
          </cell>
          <cell r="J2572">
            <v>60446</v>
          </cell>
          <cell r="K2572">
            <v>0</v>
          </cell>
          <cell r="L2572">
            <v>0</v>
          </cell>
          <cell r="M2572">
            <v>60446</v>
          </cell>
        </row>
        <row r="2573">
          <cell r="A2573">
            <v>7356070104</v>
          </cell>
          <cell r="B2573" t="str">
            <v>DEPRECIACION DE MUEBLES, ENSERES, Y</v>
          </cell>
          <cell r="C2573">
            <v>388530</v>
          </cell>
          <cell r="D2573">
            <v>113614</v>
          </cell>
          <cell r="E2573">
            <v>0</v>
          </cell>
          <cell r="F2573">
            <v>502144</v>
          </cell>
          <cell r="H2573">
            <v>7351030122</v>
          </cell>
          <cell r="I2573" t="str">
            <v>SUBSIDIO DE ALIMENTACIÓN</v>
          </cell>
          <cell r="J2573">
            <v>1263572</v>
          </cell>
          <cell r="K2573">
            <v>124352</v>
          </cell>
          <cell r="L2573">
            <v>0</v>
          </cell>
          <cell r="M2573">
            <v>1387924</v>
          </cell>
        </row>
        <row r="2574">
          <cell r="A2574">
            <v>7356070105</v>
          </cell>
          <cell r="B2574" t="str">
            <v>DEPRECIACION DE EQ. DE COMUNICACION</v>
          </cell>
          <cell r="C2574">
            <v>4928548</v>
          </cell>
          <cell r="D2574">
            <v>1532657</v>
          </cell>
          <cell r="E2574">
            <v>0</v>
          </cell>
          <cell r="F2574">
            <v>6461205</v>
          </cell>
          <cell r="H2574">
            <v>735104</v>
          </cell>
          <cell r="I2574" t="str">
            <v>Contribuciones imputadas</v>
          </cell>
          <cell r="J2574">
            <v>552077</v>
          </cell>
          <cell r="K2574">
            <v>0</v>
          </cell>
          <cell r="L2574">
            <v>0</v>
          </cell>
          <cell r="M2574">
            <v>552077</v>
          </cell>
        </row>
        <row r="2575">
          <cell r="A2575">
            <v>7356070107</v>
          </cell>
          <cell r="B2575" t="str">
            <v>DEPRECIACION COMEDOR, COCINA, DESPE</v>
          </cell>
          <cell r="C2575">
            <v>86630</v>
          </cell>
          <cell r="D2575">
            <v>14570</v>
          </cell>
          <cell r="E2575">
            <v>0</v>
          </cell>
          <cell r="F2575">
            <v>101200</v>
          </cell>
          <cell r="H2575">
            <v>73510401</v>
          </cell>
          <cell r="I2575" t="str">
            <v>Contribuciones imputadas</v>
          </cell>
          <cell r="J2575">
            <v>552077</v>
          </cell>
          <cell r="K2575">
            <v>0</v>
          </cell>
          <cell r="L2575">
            <v>0</v>
          </cell>
          <cell r="M2575">
            <v>552077</v>
          </cell>
        </row>
        <row r="2576">
          <cell r="A2576">
            <v>735608</v>
          </cell>
          <cell r="B2576" t="str">
            <v>Impuestos</v>
          </cell>
          <cell r="C2576">
            <v>2500701</v>
          </cell>
          <cell r="D2576">
            <v>192794</v>
          </cell>
          <cell r="E2576">
            <v>0</v>
          </cell>
          <cell r="F2576">
            <v>2693495</v>
          </cell>
          <cell r="H2576">
            <v>7351040106</v>
          </cell>
          <cell r="I2576" t="str">
            <v>AUXILIO POR HOSPITALIZACION</v>
          </cell>
          <cell r="J2576">
            <v>552077</v>
          </cell>
          <cell r="K2576">
            <v>0</v>
          </cell>
          <cell r="L2576">
            <v>0</v>
          </cell>
          <cell r="M2576">
            <v>552077</v>
          </cell>
        </row>
        <row r="2577">
          <cell r="A2577">
            <v>73560801</v>
          </cell>
          <cell r="B2577" t="str">
            <v>Impuestos</v>
          </cell>
          <cell r="C2577">
            <v>2500701</v>
          </cell>
          <cell r="D2577">
            <v>192794</v>
          </cell>
          <cell r="E2577">
            <v>0</v>
          </cell>
          <cell r="F2577">
            <v>2693495</v>
          </cell>
          <cell r="H2577">
            <v>735105</v>
          </cell>
          <cell r="I2577" t="str">
            <v>Contribuciones efectivas</v>
          </cell>
          <cell r="J2577">
            <v>132294943</v>
          </cell>
          <cell r="K2577">
            <v>18025601</v>
          </cell>
          <cell r="L2577">
            <v>531364</v>
          </cell>
          <cell r="M2577">
            <v>149789180</v>
          </cell>
        </row>
        <row r="2578">
          <cell r="A2578">
            <v>7356080101</v>
          </cell>
          <cell r="B2578" t="str">
            <v>IMPUESTO PREDIAL UNIFICADO</v>
          </cell>
          <cell r="C2578">
            <v>1919326</v>
          </cell>
          <cell r="D2578">
            <v>0</v>
          </cell>
          <cell r="E2578">
            <v>0</v>
          </cell>
          <cell r="F2578">
            <v>1919326</v>
          </cell>
          <cell r="H2578">
            <v>73510501</v>
          </cell>
          <cell r="I2578" t="str">
            <v>Contribuciones efectivas</v>
          </cell>
          <cell r="J2578">
            <v>132294943</v>
          </cell>
          <cell r="K2578">
            <v>18025601</v>
          </cell>
          <cell r="L2578">
            <v>531364</v>
          </cell>
          <cell r="M2578">
            <v>149789180</v>
          </cell>
        </row>
        <row r="2579">
          <cell r="A2579">
            <v>7356080102</v>
          </cell>
          <cell r="B2579" t="str">
            <v>CONTRALORIA GENERAL MEDELLIN</v>
          </cell>
          <cell r="C2579">
            <v>10694</v>
          </cell>
          <cell r="D2579">
            <v>1793</v>
          </cell>
          <cell r="E2579">
            <v>0</v>
          </cell>
          <cell r="F2579">
            <v>12487</v>
          </cell>
          <cell r="H2579">
            <v>7351050101</v>
          </cell>
          <cell r="I2579" t="str">
            <v>APORTES A CAJAS DE COMPENSACION FAM</v>
          </cell>
          <cell r="J2579">
            <v>20463250</v>
          </cell>
          <cell r="K2579">
            <v>4297550</v>
          </cell>
          <cell r="L2579">
            <v>0</v>
          </cell>
          <cell r="M2579">
            <v>24760800</v>
          </cell>
        </row>
        <row r="2580">
          <cell r="A2580">
            <v>7356080105</v>
          </cell>
          <cell r="B2580" t="str">
            <v>GRAVAMEN 4 X 1000</v>
          </cell>
          <cell r="C2580">
            <v>570681</v>
          </cell>
          <cell r="D2580">
            <v>191001</v>
          </cell>
          <cell r="E2580">
            <v>0</v>
          </cell>
          <cell r="F2580">
            <v>761682</v>
          </cell>
          <cell r="H2580">
            <v>7351050102</v>
          </cell>
          <cell r="I2580" t="str">
            <v>APORTES A SEGURIDAD SOCIAL EN SALUD</v>
          </cell>
          <cell r="J2580">
            <v>42288416</v>
          </cell>
          <cell r="K2580">
            <v>5187700</v>
          </cell>
          <cell r="L2580">
            <v>144</v>
          </cell>
          <cell r="M2580">
            <v>47475972</v>
          </cell>
        </row>
        <row r="2581">
          <cell r="A2581">
            <v>735609</v>
          </cell>
          <cell r="B2581" t="str">
            <v>Prestaciones sociales</v>
          </cell>
          <cell r="C2581">
            <v>47990340</v>
          </cell>
          <cell r="D2581">
            <v>6070539</v>
          </cell>
          <cell r="E2581">
            <v>0</v>
          </cell>
          <cell r="F2581">
            <v>54060879</v>
          </cell>
          <cell r="H2581">
            <v>7351050103</v>
          </cell>
          <cell r="I2581" t="str">
            <v>APORTES A SEGURIDAD SOCIAL EN PENSI</v>
          </cell>
          <cell r="J2581">
            <v>56810372</v>
          </cell>
          <cell r="K2581">
            <v>7051802</v>
          </cell>
          <cell r="L2581">
            <v>531220</v>
          </cell>
          <cell r="M2581">
            <v>63330954</v>
          </cell>
        </row>
        <row r="2582">
          <cell r="A2582">
            <v>73560901</v>
          </cell>
          <cell r="B2582" t="str">
            <v>Prestaciones sociales</v>
          </cell>
          <cell r="C2582">
            <v>47990340</v>
          </cell>
          <cell r="D2582">
            <v>6070539</v>
          </cell>
          <cell r="E2582">
            <v>0</v>
          </cell>
          <cell r="F2582">
            <v>54060879</v>
          </cell>
          <cell r="H2582">
            <v>7351050105</v>
          </cell>
          <cell r="I2582" t="str">
            <v>AUXILIOS SINDICALES</v>
          </cell>
          <cell r="J2582">
            <v>840455</v>
          </cell>
          <cell r="K2582">
            <v>95199</v>
          </cell>
          <cell r="L2582">
            <v>0</v>
          </cell>
          <cell r="M2582">
            <v>935654</v>
          </cell>
        </row>
        <row r="2583">
          <cell r="A2583">
            <v>7356090103</v>
          </cell>
          <cell r="B2583" t="str">
            <v>PRIMA DE VACACIONES</v>
          </cell>
          <cell r="C2583">
            <v>5553182</v>
          </cell>
          <cell r="D2583">
            <v>543669</v>
          </cell>
          <cell r="E2583">
            <v>0</v>
          </cell>
          <cell r="F2583">
            <v>6096851</v>
          </cell>
          <cell r="H2583">
            <v>7351050106</v>
          </cell>
          <cell r="I2583" t="str">
            <v>APORTES A RIESGOS PROFESIONALES ATE</v>
          </cell>
          <cell r="J2583">
            <v>11892450</v>
          </cell>
          <cell r="K2583">
            <v>1393350</v>
          </cell>
          <cell r="L2583">
            <v>0</v>
          </cell>
          <cell r="M2583">
            <v>13285800</v>
          </cell>
        </row>
        <row r="2584">
          <cell r="A2584">
            <v>7356090104</v>
          </cell>
          <cell r="B2584" t="str">
            <v>PRIMA DE NAVIDAD</v>
          </cell>
          <cell r="C2584">
            <v>11918005</v>
          </cell>
          <cell r="D2584">
            <v>1125060</v>
          </cell>
          <cell r="E2584">
            <v>0</v>
          </cell>
          <cell r="F2584">
            <v>13043065</v>
          </cell>
          <cell r="H2584">
            <v>735106</v>
          </cell>
          <cell r="I2584" t="str">
            <v>Aportes sobre la nómina</v>
          </cell>
          <cell r="J2584">
            <v>25583900</v>
          </cell>
          <cell r="K2584">
            <v>5372800</v>
          </cell>
          <cell r="L2584">
            <v>0</v>
          </cell>
          <cell r="M2584">
            <v>30956700</v>
          </cell>
        </row>
        <row r="2585">
          <cell r="A2585">
            <v>7356090105</v>
          </cell>
          <cell r="B2585" t="str">
            <v>VACACIONES</v>
          </cell>
          <cell r="C2585">
            <v>8477626</v>
          </cell>
          <cell r="D2585">
            <v>832015</v>
          </cell>
          <cell r="E2585">
            <v>0</v>
          </cell>
          <cell r="F2585">
            <v>9309641</v>
          </cell>
          <cell r="H2585">
            <v>73510601</v>
          </cell>
          <cell r="I2585" t="str">
            <v>Aportes sobre la nómina</v>
          </cell>
          <cell r="J2585">
            <v>25583900</v>
          </cell>
          <cell r="K2585">
            <v>5372800</v>
          </cell>
          <cell r="L2585">
            <v>0</v>
          </cell>
          <cell r="M2585">
            <v>30956700</v>
          </cell>
        </row>
        <row r="2586">
          <cell r="A2586">
            <v>7356090106</v>
          </cell>
          <cell r="B2586" t="str">
            <v>BONIFICACION POR RECREACION</v>
          </cell>
          <cell r="C2586">
            <v>698660</v>
          </cell>
          <cell r="D2586">
            <v>68677</v>
          </cell>
          <cell r="E2586">
            <v>0</v>
          </cell>
          <cell r="F2586">
            <v>767337</v>
          </cell>
          <cell r="H2586">
            <v>7351060101</v>
          </cell>
          <cell r="I2586" t="str">
            <v>APORTES AL I.C.B.F.</v>
          </cell>
          <cell r="J2586">
            <v>15349050</v>
          </cell>
          <cell r="K2586">
            <v>3223550</v>
          </cell>
          <cell r="L2586">
            <v>0</v>
          </cell>
          <cell r="M2586">
            <v>18572600</v>
          </cell>
        </row>
        <row r="2587">
          <cell r="A2587">
            <v>7356090108</v>
          </cell>
          <cell r="B2587" t="str">
            <v>CESANTIAS LEY 50</v>
          </cell>
          <cell r="C2587">
            <v>11418299</v>
          </cell>
          <cell r="D2587">
            <v>2056291</v>
          </cell>
          <cell r="E2587">
            <v>0</v>
          </cell>
          <cell r="F2587">
            <v>13474590</v>
          </cell>
          <cell r="H2587">
            <v>7351060102</v>
          </cell>
          <cell r="I2587" t="str">
            <v>APORTES AL SENA</v>
          </cell>
          <cell r="J2587">
            <v>10234850</v>
          </cell>
          <cell r="K2587">
            <v>2149250</v>
          </cell>
          <cell r="L2587">
            <v>0</v>
          </cell>
          <cell r="M2587">
            <v>12384100</v>
          </cell>
        </row>
        <row r="2588">
          <cell r="A2588">
            <v>7356090109</v>
          </cell>
          <cell r="B2588" t="str">
            <v>CESANTIAS RETROACTIVIDAD</v>
          </cell>
          <cell r="C2588">
            <v>1721041</v>
          </cell>
          <cell r="D2588">
            <v>148366</v>
          </cell>
          <cell r="E2588">
            <v>0</v>
          </cell>
          <cell r="F2588">
            <v>1869407</v>
          </cell>
          <cell r="H2588">
            <v>735107</v>
          </cell>
          <cell r="I2588" t="str">
            <v>Depreciación y amortización</v>
          </cell>
          <cell r="J2588">
            <v>57163099</v>
          </cell>
          <cell r="K2588">
            <v>5649804</v>
          </cell>
          <cell r="L2588">
            <v>0</v>
          </cell>
          <cell r="M2588">
            <v>62812903</v>
          </cell>
        </row>
        <row r="2589">
          <cell r="A2589">
            <v>7356090110</v>
          </cell>
          <cell r="B2589" t="str">
            <v>INTERESES SOBRE LAS CESANTIAS</v>
          </cell>
          <cell r="C2589">
            <v>1196652</v>
          </cell>
          <cell r="D2589">
            <v>352364</v>
          </cell>
          <cell r="E2589">
            <v>0</v>
          </cell>
          <cell r="F2589">
            <v>1549016</v>
          </cell>
          <cell r="H2589">
            <v>73510701</v>
          </cell>
          <cell r="I2589" t="str">
            <v>Depreciación y amortización</v>
          </cell>
          <cell r="J2589">
            <v>57163099</v>
          </cell>
          <cell r="K2589">
            <v>5649804</v>
          </cell>
          <cell r="L2589">
            <v>0</v>
          </cell>
          <cell r="M2589">
            <v>62812903</v>
          </cell>
        </row>
        <row r="2590">
          <cell r="A2590">
            <v>7356090117</v>
          </cell>
          <cell r="B2590" t="str">
            <v>PRIMA DE JUNIO</v>
          </cell>
          <cell r="C2590">
            <v>5579750</v>
          </cell>
          <cell r="D2590">
            <v>530334</v>
          </cell>
          <cell r="E2590">
            <v>0</v>
          </cell>
          <cell r="F2590">
            <v>6110084</v>
          </cell>
          <cell r="H2590">
            <v>7351070101</v>
          </cell>
          <cell r="I2590" t="str">
            <v>DEPRECIACION DE EDIFICIOS</v>
          </cell>
          <cell r="J2590">
            <v>6737062</v>
          </cell>
          <cell r="K2590">
            <v>940558</v>
          </cell>
          <cell r="L2590">
            <v>0</v>
          </cell>
          <cell r="M2590">
            <v>7677620</v>
          </cell>
        </row>
        <row r="2591">
          <cell r="A2591">
            <v>7356090119</v>
          </cell>
          <cell r="B2591" t="str">
            <v>PRIMA DE ANTIGUEDAD</v>
          </cell>
          <cell r="C2591">
            <v>305145</v>
          </cell>
          <cell r="D2591">
            <v>25399</v>
          </cell>
          <cell r="E2591">
            <v>0</v>
          </cell>
          <cell r="F2591">
            <v>330544</v>
          </cell>
          <cell r="H2591">
            <v>7351070102</v>
          </cell>
          <cell r="I2591" t="str">
            <v>DEPRECIACION DE MAQUINARIA Y EQUIPO</v>
          </cell>
          <cell r="J2591">
            <v>15143347</v>
          </cell>
          <cell r="K2591">
            <v>1362997</v>
          </cell>
          <cell r="L2591">
            <v>0</v>
          </cell>
          <cell r="M2591">
            <v>16506344</v>
          </cell>
        </row>
        <row r="2592">
          <cell r="A2592">
            <v>7356090123</v>
          </cell>
          <cell r="B2592" t="str">
            <v>BONIFICACION POR SERVICIOS PRESTADO</v>
          </cell>
          <cell r="C2592">
            <v>777156</v>
          </cell>
          <cell r="D2592">
            <v>358892</v>
          </cell>
          <cell r="E2592">
            <v>0</v>
          </cell>
          <cell r="F2592">
            <v>1136048</v>
          </cell>
          <cell r="H2592">
            <v>7351070103</v>
          </cell>
          <cell r="I2592" t="str">
            <v>DEPRECIACION DE EQUIPO MEDICO Y CIE</v>
          </cell>
          <cell r="J2592">
            <v>23220314</v>
          </cell>
          <cell r="K2592">
            <v>2122194</v>
          </cell>
          <cell r="L2592">
            <v>0</v>
          </cell>
          <cell r="M2592">
            <v>25342508</v>
          </cell>
        </row>
        <row r="2593">
          <cell r="A2593">
            <v>7356090124</v>
          </cell>
          <cell r="B2593" t="str">
            <v>BONIFICACION POR PENSION</v>
          </cell>
          <cell r="C2593">
            <v>344824</v>
          </cell>
          <cell r="D2593">
            <v>29472</v>
          </cell>
          <cell r="E2593">
            <v>0</v>
          </cell>
          <cell r="F2593">
            <v>374296</v>
          </cell>
          <cell r="H2593">
            <v>7351070104</v>
          </cell>
          <cell r="I2593" t="str">
            <v>DEPRECIACION DE MUEBLES, ENSERES, Y</v>
          </cell>
          <cell r="J2593">
            <v>3863829</v>
          </cell>
          <cell r="K2593">
            <v>360818</v>
          </cell>
          <cell r="L2593">
            <v>0</v>
          </cell>
          <cell r="M2593">
            <v>4224647</v>
          </cell>
        </row>
        <row r="2594">
          <cell r="A2594">
            <v>735610</v>
          </cell>
          <cell r="B2594" t="str">
            <v>Gastos de personal diversos</v>
          </cell>
          <cell r="C2594">
            <v>724878</v>
          </cell>
          <cell r="D2594">
            <v>125587</v>
          </cell>
          <cell r="E2594">
            <v>0</v>
          </cell>
          <cell r="F2594">
            <v>850465</v>
          </cell>
          <cell r="H2594">
            <v>7351070105</v>
          </cell>
          <cell r="I2594" t="str">
            <v>DEPRECIACION DE EQ. DE COMUNICACION</v>
          </cell>
          <cell r="J2594">
            <v>2862606</v>
          </cell>
          <cell r="K2594">
            <v>376426</v>
          </cell>
          <cell r="L2594">
            <v>0</v>
          </cell>
          <cell r="M2594">
            <v>3239032</v>
          </cell>
        </row>
        <row r="2595">
          <cell r="A2595">
            <v>73561001</v>
          </cell>
          <cell r="B2595" t="str">
            <v>Gastos de personal diversos</v>
          </cell>
          <cell r="C2595">
            <v>724878</v>
          </cell>
          <cell r="D2595">
            <v>125587</v>
          </cell>
          <cell r="E2595">
            <v>0</v>
          </cell>
          <cell r="F2595">
            <v>850465</v>
          </cell>
          <cell r="H2595">
            <v>7351070106</v>
          </cell>
          <cell r="I2595" t="str">
            <v>DEPRECIACION EQ. DE TRANSPOR, TRACC</v>
          </cell>
          <cell r="J2595">
            <v>5255556</v>
          </cell>
          <cell r="K2595">
            <v>477777</v>
          </cell>
          <cell r="L2595">
            <v>0</v>
          </cell>
          <cell r="M2595">
            <v>5733333</v>
          </cell>
        </row>
        <row r="2596">
          <cell r="A2596">
            <v>7356100122</v>
          </cell>
          <cell r="B2596" t="str">
            <v>SUBSIDIO DE ALIMENTACIÓN</v>
          </cell>
          <cell r="C2596">
            <v>724878</v>
          </cell>
          <cell r="D2596">
            <v>125587</v>
          </cell>
          <cell r="E2596">
            <v>0</v>
          </cell>
          <cell r="F2596">
            <v>850465</v>
          </cell>
          <cell r="H2596">
            <v>7351070107</v>
          </cell>
          <cell r="I2596" t="str">
            <v>DEPRECIACION COMEDOR, COCINA, DESPE</v>
          </cell>
          <cell r="J2596">
            <v>80385</v>
          </cell>
          <cell r="K2596">
            <v>9034</v>
          </cell>
          <cell r="L2596">
            <v>0</v>
          </cell>
          <cell r="M2596">
            <v>89419</v>
          </cell>
        </row>
        <row r="2597">
          <cell r="A2597">
            <v>735695</v>
          </cell>
          <cell r="B2597" t="str">
            <v>Traslado de costos (Cr)</v>
          </cell>
          <cell r="C2597">
            <v>-292663681</v>
          </cell>
          <cell r="D2597">
            <v>0</v>
          </cell>
          <cell r="E2597">
            <v>38825661</v>
          </cell>
          <cell r="F2597">
            <v>-331489342</v>
          </cell>
          <cell r="H2597">
            <v>735108</v>
          </cell>
          <cell r="I2597" t="str">
            <v>Impuestos</v>
          </cell>
          <cell r="J2597">
            <v>7903555</v>
          </cell>
          <cell r="K2597">
            <v>1909212</v>
          </cell>
          <cell r="L2597">
            <v>0</v>
          </cell>
          <cell r="M2597">
            <v>9812767</v>
          </cell>
        </row>
        <row r="2598">
          <cell r="A2598">
            <v>73569501</v>
          </cell>
          <cell r="B2598" t="str">
            <v>Traslado de costos (Cr)</v>
          </cell>
          <cell r="C2598">
            <v>-292663681</v>
          </cell>
          <cell r="D2598">
            <v>0</v>
          </cell>
          <cell r="E2598">
            <v>38825661</v>
          </cell>
          <cell r="F2598">
            <v>-331489342</v>
          </cell>
          <cell r="H2598">
            <v>73510801</v>
          </cell>
          <cell r="I2598" t="str">
            <v>Impuestos</v>
          </cell>
          <cell r="J2598">
            <v>7903555</v>
          </cell>
          <cell r="K2598">
            <v>1909212</v>
          </cell>
          <cell r="L2598">
            <v>0</v>
          </cell>
          <cell r="M2598">
            <v>9812767</v>
          </cell>
        </row>
        <row r="2599">
          <cell r="A2599">
            <v>7356950101</v>
          </cell>
          <cell r="B2599" t="str">
            <v>TRASLADO DE COSTOS (CR)</v>
          </cell>
          <cell r="C2599">
            <v>-292663681</v>
          </cell>
          <cell r="D2599">
            <v>0</v>
          </cell>
          <cell r="E2599">
            <v>38825661</v>
          </cell>
          <cell r="F2599">
            <v>-331489342</v>
          </cell>
          <cell r="H2599">
            <v>7351080101</v>
          </cell>
          <cell r="I2599" t="str">
            <v>IMPUESTO PREDIAL UNIFICADO</v>
          </cell>
          <cell r="J2599">
            <v>477018</v>
          </cell>
          <cell r="K2599">
            <v>1326787</v>
          </cell>
          <cell r="L2599">
            <v>0</v>
          </cell>
          <cell r="M2599">
            <v>1803805</v>
          </cell>
        </row>
        <row r="2600">
          <cell r="A2600">
            <v>7382</v>
          </cell>
          <cell r="B2600" t="str">
            <v>SERVIC.CONEX.SALUD-CLINICA LA 80</v>
          </cell>
          <cell r="C2600">
            <v>0</v>
          </cell>
          <cell r="D2600">
            <v>2873792800</v>
          </cell>
          <cell r="E2600">
            <v>2873792800</v>
          </cell>
          <cell r="F2600">
            <v>0</v>
          </cell>
          <cell r="H2600">
            <v>7351080102</v>
          </cell>
          <cell r="I2600" t="str">
            <v>CONTRALORIA GENERAL MEDELLIN</v>
          </cell>
          <cell r="J2600">
            <v>382612</v>
          </cell>
          <cell r="K2600">
            <v>0</v>
          </cell>
          <cell r="L2600">
            <v>0</v>
          </cell>
          <cell r="M2600">
            <v>382612</v>
          </cell>
        </row>
        <row r="2601">
          <cell r="A2601">
            <v>738202</v>
          </cell>
          <cell r="B2601" t="str">
            <v>GENERALES</v>
          </cell>
          <cell r="C2601">
            <v>2577284772</v>
          </cell>
          <cell r="D2601">
            <v>2864774938</v>
          </cell>
          <cell r="E2601">
            <v>80672858</v>
          </cell>
          <cell r="F2601">
            <v>5361386852</v>
          </cell>
          <cell r="H2601">
            <v>7351080105</v>
          </cell>
          <cell r="I2601" t="str">
            <v>GRAVAMEN 4 X 1000</v>
          </cell>
          <cell r="J2601">
            <v>7043925</v>
          </cell>
          <cell r="K2601">
            <v>582425</v>
          </cell>
          <cell r="L2601">
            <v>0</v>
          </cell>
          <cell r="M2601">
            <v>7626350</v>
          </cell>
        </row>
        <row r="2602">
          <cell r="A2602">
            <v>73820201</v>
          </cell>
          <cell r="B2602" t="str">
            <v>GENERALES CLÍNICA LA 80</v>
          </cell>
          <cell r="C2602">
            <v>2577284772</v>
          </cell>
          <cell r="D2602">
            <v>2864774938</v>
          </cell>
          <cell r="E2602">
            <v>80672858</v>
          </cell>
          <cell r="F2602">
            <v>5361386852</v>
          </cell>
          <cell r="H2602">
            <v>735109</v>
          </cell>
          <cell r="I2602" t="str">
            <v>Prestaciones sociales</v>
          </cell>
          <cell r="J2602">
            <v>183243627</v>
          </cell>
          <cell r="K2602">
            <v>34478320</v>
          </cell>
          <cell r="L2602">
            <v>203993</v>
          </cell>
          <cell r="M2602">
            <v>217517954</v>
          </cell>
        </row>
        <row r="2603">
          <cell r="A2603">
            <v>7382020101</v>
          </cell>
          <cell r="B2603" t="str">
            <v>VIGILANCIA Y SEGURIDAD</v>
          </cell>
          <cell r="C2603">
            <v>217596825</v>
          </cell>
          <cell r="D2603">
            <v>74361791</v>
          </cell>
          <cell r="E2603">
            <v>0</v>
          </cell>
          <cell r="F2603">
            <v>291958616</v>
          </cell>
          <cell r="H2603">
            <v>73510901</v>
          </cell>
          <cell r="I2603" t="str">
            <v>Prestaciones sociales</v>
          </cell>
          <cell r="J2603">
            <v>183243627</v>
          </cell>
          <cell r="K2603">
            <v>34478320</v>
          </cell>
          <cell r="L2603">
            <v>203993</v>
          </cell>
          <cell r="M2603">
            <v>217517954</v>
          </cell>
        </row>
        <row r="2604">
          <cell r="A2604">
            <v>7382020107</v>
          </cell>
          <cell r="B2604" t="str">
            <v>ACUEDUCTO Y ALCANTARILLADO</v>
          </cell>
          <cell r="C2604">
            <v>0</v>
          </cell>
          <cell r="D2604">
            <v>7087172</v>
          </cell>
          <cell r="E2604">
            <v>0</v>
          </cell>
          <cell r="F2604">
            <v>7087172</v>
          </cell>
          <cell r="H2604">
            <v>7351090103</v>
          </cell>
          <cell r="I2604" t="str">
            <v>PRIMA DE VACACIONES</v>
          </cell>
          <cell r="J2604">
            <v>23912641</v>
          </cell>
          <cell r="K2604">
            <v>2144667</v>
          </cell>
          <cell r="L2604">
            <v>159447</v>
          </cell>
          <cell r="M2604">
            <v>25897861</v>
          </cell>
        </row>
        <row r="2605">
          <cell r="A2605">
            <v>7382020108</v>
          </cell>
          <cell r="B2605" t="str">
            <v>ENERGÍA</v>
          </cell>
          <cell r="C2605">
            <v>0</v>
          </cell>
          <cell r="D2605">
            <v>93458125</v>
          </cell>
          <cell r="E2605">
            <v>0</v>
          </cell>
          <cell r="F2605">
            <v>93458125</v>
          </cell>
          <cell r="H2605">
            <v>7351090104</v>
          </cell>
          <cell r="I2605" t="str">
            <v>PRIMA DE NAVIDAD</v>
          </cell>
          <cell r="J2605">
            <v>57856568</v>
          </cell>
          <cell r="K2605">
            <v>5478561</v>
          </cell>
          <cell r="L2605">
            <v>0</v>
          </cell>
          <cell r="M2605">
            <v>63335129</v>
          </cell>
        </row>
        <row r="2606">
          <cell r="A2606">
            <v>7382020114</v>
          </cell>
          <cell r="B2606" t="str">
            <v>SERVICIO DE ASEO INSTALACIONES</v>
          </cell>
          <cell r="C2606">
            <v>70589166</v>
          </cell>
          <cell r="D2606">
            <v>232389070</v>
          </cell>
          <cell r="E2606">
            <v>57058757</v>
          </cell>
          <cell r="F2606">
            <v>245919479</v>
          </cell>
          <cell r="H2606">
            <v>7351090105</v>
          </cell>
          <cell r="I2606" t="str">
            <v>VACACIONES</v>
          </cell>
          <cell r="J2606">
            <v>22821235</v>
          </cell>
          <cell r="K2606">
            <v>3631599</v>
          </cell>
          <cell r="L2606">
            <v>0</v>
          </cell>
          <cell r="M2606">
            <v>26452834</v>
          </cell>
        </row>
        <row r="2607">
          <cell r="A2607">
            <v>7382020115</v>
          </cell>
          <cell r="B2607" t="str">
            <v>HONORARIOS</v>
          </cell>
          <cell r="C2607">
            <v>0</v>
          </cell>
          <cell r="D2607">
            <v>909998</v>
          </cell>
          <cell r="E2607">
            <v>0</v>
          </cell>
          <cell r="F2607">
            <v>909998</v>
          </cell>
          <cell r="H2607">
            <v>7351090106</v>
          </cell>
          <cell r="I2607" t="str">
            <v>BONIFICACION POR RECREACION</v>
          </cell>
          <cell r="J2607">
            <v>2937441</v>
          </cell>
          <cell r="K2607">
            <v>265526</v>
          </cell>
          <cell r="L2607">
            <v>19832</v>
          </cell>
          <cell r="M2607">
            <v>3183135</v>
          </cell>
        </row>
        <row r="2608">
          <cell r="A2608">
            <v>7382020116</v>
          </cell>
          <cell r="B2608" t="str">
            <v>PRESTACIÓN DE SERVICIOS</v>
          </cell>
          <cell r="C2608">
            <v>32073674</v>
          </cell>
          <cell r="D2608">
            <v>48545706</v>
          </cell>
          <cell r="E2608">
            <v>0</v>
          </cell>
          <cell r="F2608">
            <v>80619380</v>
          </cell>
          <cell r="H2608">
            <v>7351090108</v>
          </cell>
          <cell r="I2608" t="str">
            <v>CESANTIAS LEY 50</v>
          </cell>
          <cell r="J2608">
            <v>42031223</v>
          </cell>
          <cell r="K2608">
            <v>8239711</v>
          </cell>
          <cell r="L2608">
            <v>0</v>
          </cell>
          <cell r="M2608">
            <v>50270934</v>
          </cell>
        </row>
        <row r="2609">
          <cell r="A2609">
            <v>7382020117</v>
          </cell>
          <cell r="B2609" t="str">
            <v>NUCLEOS DE ADSCRIPCIÓN</v>
          </cell>
          <cell r="C2609">
            <v>1728889125</v>
          </cell>
          <cell r="D2609">
            <v>2122302772</v>
          </cell>
          <cell r="E2609">
            <v>0</v>
          </cell>
          <cell r="F2609">
            <v>3851191897</v>
          </cell>
          <cell r="H2609">
            <v>7351090109</v>
          </cell>
          <cell r="I2609" t="str">
            <v>CESANTIAS RETROACTIVIDAD</v>
          </cell>
          <cell r="J2609">
            <v>18397812</v>
          </cell>
          <cell r="K2609">
            <v>9713781</v>
          </cell>
          <cell r="L2609">
            <v>13996</v>
          </cell>
          <cell r="M2609">
            <v>28097597</v>
          </cell>
        </row>
        <row r="2610">
          <cell r="A2610">
            <v>7382020118</v>
          </cell>
          <cell r="B2610" t="str">
            <v>HONORARIOS PRESTACION DE SERVICIOS</v>
          </cell>
          <cell r="C2610">
            <v>307050971</v>
          </cell>
          <cell r="D2610">
            <v>157520205</v>
          </cell>
          <cell r="E2610">
            <v>23614100</v>
          </cell>
          <cell r="F2610">
            <v>440957076</v>
          </cell>
          <cell r="H2610">
            <v>7351090110</v>
          </cell>
          <cell r="I2610" t="str">
            <v>INTERESES SOBRE LAS CESANTIAS</v>
          </cell>
          <cell r="J2610">
            <v>4085954</v>
          </cell>
          <cell r="K2610">
            <v>1350071</v>
          </cell>
          <cell r="L2610">
            <v>0</v>
          </cell>
          <cell r="M2610">
            <v>5436025</v>
          </cell>
        </row>
        <row r="2611">
          <cell r="A2611">
            <v>7382020119</v>
          </cell>
          <cell r="B2611" t="str">
            <v>HONORARIOS PRESTACION DE SERVICIOS</v>
          </cell>
          <cell r="C2611">
            <v>4119456</v>
          </cell>
          <cell r="D2611">
            <v>0</v>
          </cell>
          <cell r="E2611">
            <v>0</v>
          </cell>
          <cell r="F2611">
            <v>4119456</v>
          </cell>
          <cell r="H2611">
            <v>7351090117</v>
          </cell>
          <cell r="I2611" t="str">
            <v>PRIMA DE JUNIO</v>
          </cell>
          <cell r="J2611">
            <v>25084252</v>
          </cell>
          <cell r="K2611">
            <v>2295229</v>
          </cell>
          <cell r="L2611">
            <v>0</v>
          </cell>
          <cell r="M2611">
            <v>27379481</v>
          </cell>
        </row>
        <row r="2612">
          <cell r="A2612">
            <v>7382020120</v>
          </cell>
          <cell r="B2612" t="str">
            <v>ARRENDAMIENTO MAQUINARIA, EQUIPOS,</v>
          </cell>
          <cell r="C2612">
            <v>22508842</v>
          </cell>
          <cell r="D2612">
            <v>9793701</v>
          </cell>
          <cell r="E2612">
            <v>1</v>
          </cell>
          <cell r="F2612">
            <v>32302542</v>
          </cell>
          <cell r="H2612">
            <v>7351090118</v>
          </cell>
          <cell r="I2612" t="str">
            <v>PRIMA DE VIDA CARA</v>
          </cell>
          <cell r="J2612">
            <v>1236834</v>
          </cell>
          <cell r="K2612">
            <v>0</v>
          </cell>
          <cell r="L2612">
            <v>0</v>
          </cell>
          <cell r="M2612">
            <v>1236834</v>
          </cell>
        </row>
        <row r="2613">
          <cell r="A2613">
            <v>7382020121</v>
          </cell>
          <cell r="B2613" t="str">
            <v>SUMINISTRO ALIMENTACIÓN</v>
          </cell>
          <cell r="C2613">
            <v>194456713</v>
          </cell>
          <cell r="D2613">
            <v>110716935</v>
          </cell>
          <cell r="E2613">
            <v>0</v>
          </cell>
          <cell r="F2613">
            <v>305173648</v>
          </cell>
          <cell r="H2613">
            <v>7351090119</v>
          </cell>
          <cell r="I2613" t="str">
            <v>PRIMA DE ANTIGUEDAD</v>
          </cell>
          <cell r="J2613">
            <v>-13366237</v>
          </cell>
          <cell r="K2613">
            <v>548049</v>
          </cell>
          <cell r="L2613">
            <v>0</v>
          </cell>
          <cell r="M2613">
            <v>-12818188</v>
          </cell>
        </row>
        <row r="2614">
          <cell r="A2614">
            <v>7382020122</v>
          </cell>
          <cell r="B2614" t="str">
            <v>GAS</v>
          </cell>
          <cell r="C2614">
            <v>0</v>
          </cell>
          <cell r="D2614">
            <v>1534171</v>
          </cell>
          <cell r="E2614">
            <v>0</v>
          </cell>
          <cell r="F2614">
            <v>1534171</v>
          </cell>
          <cell r="H2614">
            <v>7351090123</v>
          </cell>
          <cell r="I2614" t="str">
            <v>BONIFICACIÓN POR SERVICIOS PRESTADO</v>
          </cell>
          <cell r="J2614">
            <v>524028</v>
          </cell>
          <cell r="K2614">
            <v>710631</v>
          </cell>
          <cell r="L2614">
            <v>10718</v>
          </cell>
          <cell r="M2614">
            <v>1223941</v>
          </cell>
        </row>
        <row r="2615">
          <cell r="A2615">
            <v>7382020123</v>
          </cell>
          <cell r="B2615" t="str">
            <v>OTROS GASTOS GENERALES</v>
          </cell>
          <cell r="C2615">
            <v>0</v>
          </cell>
          <cell r="D2615">
            <v>5602948</v>
          </cell>
          <cell r="E2615">
            <v>0</v>
          </cell>
          <cell r="F2615">
            <v>5602948</v>
          </cell>
          <cell r="H2615">
            <v>7351090124</v>
          </cell>
          <cell r="I2615" t="str">
            <v>BONIFICACION POR PENSION</v>
          </cell>
          <cell r="J2615">
            <v>-2278124</v>
          </cell>
          <cell r="K2615">
            <v>100495</v>
          </cell>
          <cell r="L2615">
            <v>0</v>
          </cell>
          <cell r="M2615">
            <v>-2177629</v>
          </cell>
        </row>
        <row r="2616">
          <cell r="A2616">
            <v>7382020124</v>
          </cell>
          <cell r="B2616" t="str">
            <v>INTERESES DE MORA</v>
          </cell>
          <cell r="C2616">
            <v>0</v>
          </cell>
          <cell r="D2616">
            <v>552344</v>
          </cell>
          <cell r="E2616">
            <v>0</v>
          </cell>
          <cell r="F2616">
            <v>552344</v>
          </cell>
          <cell r="H2616">
            <v>735195</v>
          </cell>
          <cell r="I2616" t="str">
            <v>Traslado de costos (Cr)</v>
          </cell>
          <cell r="J2616">
            <v>-2066478933</v>
          </cell>
          <cell r="K2616">
            <v>0</v>
          </cell>
          <cell r="L2616">
            <v>150948792</v>
          </cell>
          <cell r="M2616">
            <v>-2217427725</v>
          </cell>
        </row>
        <row r="2617">
          <cell r="A2617">
            <v>738207</v>
          </cell>
          <cell r="B2617" t="str">
            <v>DEPRECIACIÓN Y AMORTIZACIÓN</v>
          </cell>
          <cell r="C2617">
            <v>0</v>
          </cell>
          <cell r="D2617">
            <v>2860000</v>
          </cell>
          <cell r="E2617">
            <v>0</v>
          </cell>
          <cell r="F2617">
            <v>2860000</v>
          </cell>
          <cell r="H2617">
            <v>73519501</v>
          </cell>
          <cell r="I2617" t="str">
            <v>Traslado de costos (Cr)</v>
          </cell>
          <cell r="J2617">
            <v>-2066478933</v>
          </cell>
          <cell r="K2617">
            <v>0</v>
          </cell>
          <cell r="L2617">
            <v>150948792</v>
          </cell>
          <cell r="M2617">
            <v>-2217427725</v>
          </cell>
        </row>
        <row r="2618">
          <cell r="A2618">
            <v>73820701</v>
          </cell>
          <cell r="B2618" t="str">
            <v>DEPRECIACIÓN Y AMORTIZACIÓN CLÍN80</v>
          </cell>
          <cell r="C2618">
            <v>0</v>
          </cell>
          <cell r="D2618">
            <v>2860000</v>
          </cell>
          <cell r="E2618">
            <v>0</v>
          </cell>
          <cell r="F2618">
            <v>2860000</v>
          </cell>
          <cell r="H2618">
            <v>7351950101</v>
          </cell>
          <cell r="I2618" t="str">
            <v>TRASLADO DE COSTOS (CR)</v>
          </cell>
          <cell r="J2618">
            <v>-2066478933</v>
          </cell>
          <cell r="K2618">
            <v>0</v>
          </cell>
          <cell r="L2618">
            <v>150948792</v>
          </cell>
          <cell r="M2618">
            <v>-2217427725</v>
          </cell>
        </row>
        <row r="2619">
          <cell r="A2619">
            <v>7382070105</v>
          </cell>
          <cell r="B2619" t="str">
            <v>EQUIPO DE COMUNICACIÓN Y COMPUTO</v>
          </cell>
          <cell r="C2619">
            <v>0</v>
          </cell>
          <cell r="D2619">
            <v>2860000</v>
          </cell>
          <cell r="E2619">
            <v>0</v>
          </cell>
          <cell r="F2619">
            <v>2860000</v>
          </cell>
          <cell r="H2619">
            <v>7355</v>
          </cell>
          <cell r="I2619" t="str">
            <v>APOYO TERAP-FARMACIA, INSUMOS HOSP</v>
          </cell>
          <cell r="J2619">
            <v>0</v>
          </cell>
          <cell r="K2619">
            <v>4556125419</v>
          </cell>
          <cell r="L2619">
            <v>4556125419</v>
          </cell>
          <cell r="M2619">
            <v>0</v>
          </cell>
        </row>
        <row r="2620">
          <cell r="A2620">
            <v>738208</v>
          </cell>
          <cell r="B2620" t="str">
            <v>IMPUESTOS</v>
          </cell>
          <cell r="C2620">
            <v>2884382</v>
          </cell>
          <cell r="D2620">
            <v>6157862</v>
          </cell>
          <cell r="E2620">
            <v>3078931</v>
          </cell>
          <cell r="F2620">
            <v>5963313</v>
          </cell>
          <cell r="H2620">
            <v>735501</v>
          </cell>
          <cell r="I2620" t="str">
            <v>Materiales</v>
          </cell>
          <cell r="J2620">
            <v>31764908782</v>
          </cell>
          <cell r="K2620">
            <v>3938442646</v>
          </cell>
          <cell r="L2620">
            <v>161015660</v>
          </cell>
          <cell r="M2620">
            <v>35542335768</v>
          </cell>
        </row>
        <row r="2621">
          <cell r="A2621">
            <v>73820801</v>
          </cell>
          <cell r="B2621" t="str">
            <v>IMPUESTOS CLÍNICA LA 80</v>
          </cell>
          <cell r="C2621">
            <v>2884382</v>
          </cell>
          <cell r="D2621">
            <v>6157862</v>
          </cell>
          <cell r="E2621">
            <v>3078931</v>
          </cell>
          <cell r="F2621">
            <v>5963313</v>
          </cell>
          <cell r="H2621">
            <v>73550101</v>
          </cell>
          <cell r="I2621" t="str">
            <v>Materiales</v>
          </cell>
          <cell r="J2621">
            <v>31764908782</v>
          </cell>
          <cell r="K2621">
            <v>3938442646</v>
          </cell>
          <cell r="L2621">
            <v>161015660</v>
          </cell>
          <cell r="M2621">
            <v>35542335768</v>
          </cell>
        </row>
        <row r="2622">
          <cell r="A2622">
            <v>7382080103</v>
          </cell>
          <cell r="B2622" t="str">
            <v>GRAVAMEN FINANCIERO 4 X 1000</v>
          </cell>
          <cell r="C2622">
            <v>2884382</v>
          </cell>
          <cell r="D2622">
            <v>6157862</v>
          </cell>
          <cell r="E2622">
            <v>3078931</v>
          </cell>
          <cell r="F2622">
            <v>5963313</v>
          </cell>
          <cell r="H2622">
            <v>7355010101</v>
          </cell>
          <cell r="I2622" t="str">
            <v>MATERIALES</v>
          </cell>
          <cell r="J2622">
            <v>21584973534</v>
          </cell>
          <cell r="K2622">
            <v>2640528372</v>
          </cell>
          <cell r="L2622">
            <v>62770213</v>
          </cell>
          <cell r="M2622">
            <v>24162731693</v>
          </cell>
        </row>
        <row r="2623">
          <cell r="A2623">
            <v>738295</v>
          </cell>
          <cell r="B2623" t="str">
            <v>Traslado de costos (cr)</v>
          </cell>
          <cell r="C2623">
            <v>-2580169154</v>
          </cell>
          <cell r="D2623">
            <v>0</v>
          </cell>
          <cell r="E2623">
            <v>2790041011</v>
          </cell>
          <cell r="F2623">
            <v>-5370210165</v>
          </cell>
          <cell r="H2623">
            <v>7355010102</v>
          </cell>
          <cell r="I2623" t="str">
            <v>MEDICAMENTOS</v>
          </cell>
          <cell r="J2623">
            <v>10179935248</v>
          </cell>
          <cell r="K2623">
            <v>1297914274</v>
          </cell>
          <cell r="L2623">
            <v>98245447</v>
          </cell>
          <cell r="M2623">
            <v>11379604075</v>
          </cell>
        </row>
        <row r="2624">
          <cell r="A2624">
            <v>73829501</v>
          </cell>
          <cell r="B2624" t="str">
            <v>Traslado de costos (cr)</v>
          </cell>
          <cell r="C2624">
            <v>-2580169154</v>
          </cell>
          <cell r="D2624">
            <v>0</v>
          </cell>
          <cell r="E2624">
            <v>2790041011</v>
          </cell>
          <cell r="F2624">
            <v>-5370210165</v>
          </cell>
          <cell r="H2624">
            <v>735502</v>
          </cell>
          <cell r="I2624" t="str">
            <v>Generales</v>
          </cell>
          <cell r="J2624">
            <v>2290124864</v>
          </cell>
          <cell r="K2624">
            <v>289310980</v>
          </cell>
          <cell r="L2624">
            <v>5846228</v>
          </cell>
          <cell r="M2624">
            <v>2573589616</v>
          </cell>
        </row>
        <row r="2625">
          <cell r="A2625">
            <v>7382950101</v>
          </cell>
          <cell r="B2625" t="str">
            <v>TRASLADO DE COSTOS (CR)</v>
          </cell>
          <cell r="C2625">
            <v>-2580169154</v>
          </cell>
          <cell r="D2625">
            <v>0</v>
          </cell>
          <cell r="E2625">
            <v>2790041011</v>
          </cell>
          <cell r="F2625">
            <v>-5370210165</v>
          </cell>
          <cell r="H2625">
            <v>73550201</v>
          </cell>
          <cell r="I2625" t="str">
            <v>Generales</v>
          </cell>
          <cell r="J2625">
            <v>2290124864</v>
          </cell>
          <cell r="K2625">
            <v>289310980</v>
          </cell>
          <cell r="L2625">
            <v>5846228</v>
          </cell>
          <cell r="M2625">
            <v>2573589616</v>
          </cell>
        </row>
        <row r="2626">
          <cell r="A2626">
            <v>7384</v>
          </cell>
          <cell r="B2626" t="str">
            <v>CRONICAS -INVESTIGACION CIENTIFICA</v>
          </cell>
          <cell r="C2626">
            <v>0</v>
          </cell>
          <cell r="D2626">
            <v>97713554</v>
          </cell>
          <cell r="E2626">
            <v>97713554</v>
          </cell>
          <cell r="F2626">
            <v>0</v>
          </cell>
          <cell r="H2626">
            <v>7355020101</v>
          </cell>
          <cell r="I2626" t="str">
            <v>LOZA Y CRISTALERIA</v>
          </cell>
          <cell r="J2626">
            <v>86441234</v>
          </cell>
          <cell r="K2626">
            <v>10200758</v>
          </cell>
          <cell r="L2626">
            <v>0</v>
          </cell>
          <cell r="M2626">
            <v>96641992</v>
          </cell>
        </row>
        <row r="2627">
          <cell r="A2627">
            <v>738402</v>
          </cell>
          <cell r="B2627" t="str">
            <v>Generales</v>
          </cell>
          <cell r="C2627">
            <v>627700213</v>
          </cell>
          <cell r="D2627">
            <v>97300211</v>
          </cell>
          <cell r="E2627">
            <v>2983780</v>
          </cell>
          <cell r="F2627">
            <v>722016644</v>
          </cell>
          <cell r="H2627">
            <v>7355020102</v>
          </cell>
          <cell r="I2627" t="str">
            <v>HONORARIOS</v>
          </cell>
          <cell r="J2627">
            <v>48771163</v>
          </cell>
          <cell r="K2627">
            <v>5822551</v>
          </cell>
          <cell r="L2627">
            <v>0</v>
          </cell>
          <cell r="M2627">
            <v>54593714</v>
          </cell>
        </row>
        <row r="2628">
          <cell r="A2628">
            <v>73840201</v>
          </cell>
          <cell r="B2628" t="str">
            <v>Generales</v>
          </cell>
          <cell r="C2628">
            <v>627700213</v>
          </cell>
          <cell r="D2628">
            <v>97300211</v>
          </cell>
          <cell r="E2628">
            <v>2983780</v>
          </cell>
          <cell r="F2628">
            <v>722016644</v>
          </cell>
          <cell r="H2628">
            <v>7355020103</v>
          </cell>
          <cell r="I2628" t="str">
            <v>PRESTACION DE SERVICIOS</v>
          </cell>
          <cell r="J2628">
            <v>15531122</v>
          </cell>
          <cell r="K2628">
            <v>4915589</v>
          </cell>
          <cell r="L2628">
            <v>1967071</v>
          </cell>
          <cell r="M2628">
            <v>18479640</v>
          </cell>
        </row>
        <row r="2629">
          <cell r="A2629">
            <v>7384020102</v>
          </cell>
          <cell r="B2629" t="str">
            <v>HONORARIOS</v>
          </cell>
          <cell r="C2629">
            <v>158443450</v>
          </cell>
          <cell r="D2629">
            <v>30453603</v>
          </cell>
          <cell r="E2629">
            <v>0</v>
          </cell>
          <cell r="F2629">
            <v>188897053</v>
          </cell>
          <cell r="H2629">
            <v>7355020107</v>
          </cell>
          <cell r="I2629" t="str">
            <v>SERVICIOS DE VIGILANCIA Y SEGURIDAD</v>
          </cell>
          <cell r="J2629">
            <v>16314475</v>
          </cell>
          <cell r="K2629">
            <v>3266957</v>
          </cell>
          <cell r="L2629">
            <v>0</v>
          </cell>
          <cell r="M2629">
            <v>19581432</v>
          </cell>
        </row>
        <row r="2630">
          <cell r="A2630">
            <v>7384020103</v>
          </cell>
          <cell r="B2630" t="str">
            <v>PRESTACION DE SERVICIOS</v>
          </cell>
          <cell r="C2630">
            <v>5856473</v>
          </cell>
          <cell r="D2630">
            <v>5653266</v>
          </cell>
          <cell r="E2630">
            <v>0</v>
          </cell>
          <cell r="F2630">
            <v>11509739</v>
          </cell>
          <cell r="H2630">
            <v>7355020108</v>
          </cell>
          <cell r="I2630" t="str">
            <v>PAPELERIA Y UTILES</v>
          </cell>
          <cell r="J2630">
            <v>95914950</v>
          </cell>
          <cell r="K2630">
            <v>6407399</v>
          </cell>
          <cell r="L2630">
            <v>11815</v>
          </cell>
          <cell r="M2630">
            <v>102310534</v>
          </cell>
        </row>
        <row r="2631">
          <cell r="A2631">
            <v>7384020106</v>
          </cell>
          <cell r="B2631" t="str">
            <v>SERVICIOS MEDICOS Y DE LABORATORIO</v>
          </cell>
          <cell r="C2631">
            <v>1225000</v>
          </cell>
          <cell r="D2631">
            <v>0</v>
          </cell>
          <cell r="E2631">
            <v>0</v>
          </cell>
          <cell r="F2631">
            <v>1225000</v>
          </cell>
          <cell r="H2631">
            <v>7355020109</v>
          </cell>
          <cell r="I2631" t="str">
            <v>ROPERIA Y MENAJE</v>
          </cell>
          <cell r="J2631">
            <v>235641141</v>
          </cell>
          <cell r="K2631">
            <v>27653645</v>
          </cell>
          <cell r="L2631">
            <v>0</v>
          </cell>
          <cell r="M2631">
            <v>263294786</v>
          </cell>
        </row>
        <row r="2632">
          <cell r="A2632">
            <v>7384020107</v>
          </cell>
          <cell r="B2632" t="str">
            <v>SERVICIOS DE VIGILANCIA Y SEGURIDAD</v>
          </cell>
          <cell r="C2632">
            <v>125124</v>
          </cell>
          <cell r="D2632">
            <v>0</v>
          </cell>
          <cell r="E2632">
            <v>0</v>
          </cell>
          <cell r="F2632">
            <v>125124</v>
          </cell>
          <cell r="H2632">
            <v>7355020111</v>
          </cell>
          <cell r="I2632" t="str">
            <v>ELEMENTOS DE PROTECCION</v>
          </cell>
          <cell r="J2632">
            <v>19409764</v>
          </cell>
          <cell r="K2632">
            <v>5782885</v>
          </cell>
          <cell r="L2632">
            <v>0</v>
          </cell>
          <cell r="M2632">
            <v>25192649</v>
          </cell>
        </row>
        <row r="2633">
          <cell r="A2633">
            <v>7384020108</v>
          </cell>
          <cell r="B2633" t="str">
            <v>PAPELERIA Y UTILES</v>
          </cell>
          <cell r="C2633">
            <v>3331463</v>
          </cell>
          <cell r="D2633">
            <v>112812</v>
          </cell>
          <cell r="E2633">
            <v>0</v>
          </cell>
          <cell r="F2633">
            <v>3444275</v>
          </cell>
          <cell r="H2633">
            <v>7355020112</v>
          </cell>
          <cell r="I2633" t="str">
            <v>MANTENIMIENTO DE MAQUINARIA Y EQUIP</v>
          </cell>
          <cell r="J2633">
            <v>54330765</v>
          </cell>
          <cell r="K2633">
            <v>11690297</v>
          </cell>
          <cell r="L2633">
            <v>1595195</v>
          </cell>
          <cell r="M2633">
            <v>64425867</v>
          </cell>
        </row>
        <row r="2634">
          <cell r="A2634">
            <v>7384020112</v>
          </cell>
          <cell r="B2634" t="str">
            <v>MANTENIMIENTO DE MAQUINARIA Y EQUIP</v>
          </cell>
          <cell r="C2634">
            <v>4630083</v>
          </cell>
          <cell r="D2634">
            <v>0</v>
          </cell>
          <cell r="E2634">
            <v>0</v>
          </cell>
          <cell r="F2634">
            <v>4630083</v>
          </cell>
          <cell r="H2634">
            <v>7355020114</v>
          </cell>
          <cell r="I2634" t="str">
            <v>MANTENIMIENTO DE EDIFICIOS</v>
          </cell>
          <cell r="J2634">
            <v>802865</v>
          </cell>
          <cell r="K2634">
            <v>1610710</v>
          </cell>
          <cell r="L2634">
            <v>0</v>
          </cell>
          <cell r="M2634">
            <v>2413575</v>
          </cell>
        </row>
        <row r="2635">
          <cell r="A2635">
            <v>7384020114</v>
          </cell>
          <cell r="B2635" t="str">
            <v>MANTENIMIENTO DE EDIFICIOS</v>
          </cell>
          <cell r="C2635">
            <v>17269</v>
          </cell>
          <cell r="D2635">
            <v>0</v>
          </cell>
          <cell r="E2635">
            <v>0</v>
          </cell>
          <cell r="F2635">
            <v>17269</v>
          </cell>
          <cell r="H2635">
            <v>7355020116</v>
          </cell>
          <cell r="I2635" t="str">
            <v>MANTENIMIENTO DE SOFTWARE</v>
          </cell>
          <cell r="J2635">
            <v>12369220</v>
          </cell>
          <cell r="K2635">
            <v>2948543</v>
          </cell>
          <cell r="L2635">
            <v>0</v>
          </cell>
          <cell r="M2635">
            <v>15317763</v>
          </cell>
        </row>
        <row r="2636">
          <cell r="A2636">
            <v>7384020116</v>
          </cell>
          <cell r="B2636" t="str">
            <v>MANTENIMIENTO DE SOFTWARE</v>
          </cell>
          <cell r="C2636">
            <v>2965084</v>
          </cell>
          <cell r="D2636">
            <v>734846</v>
          </cell>
          <cell r="E2636">
            <v>0</v>
          </cell>
          <cell r="F2636">
            <v>3699930</v>
          </cell>
          <cell r="H2636">
            <v>7355020117</v>
          </cell>
          <cell r="I2636" t="str">
            <v>ACUEDUCTO Y ALCANTARILLADO</v>
          </cell>
          <cell r="J2636">
            <v>3538158</v>
          </cell>
          <cell r="K2636">
            <v>110423</v>
          </cell>
          <cell r="L2636">
            <v>0</v>
          </cell>
          <cell r="M2636">
            <v>3648581</v>
          </cell>
        </row>
        <row r="2637">
          <cell r="A2637">
            <v>7384020117</v>
          </cell>
          <cell r="B2637" t="str">
            <v>ACUEDUCTO Y ALCANTARILLADO</v>
          </cell>
          <cell r="C2637">
            <v>223114</v>
          </cell>
          <cell r="D2637">
            <v>21887</v>
          </cell>
          <cell r="E2637">
            <v>0</v>
          </cell>
          <cell r="F2637">
            <v>245001</v>
          </cell>
          <cell r="H2637">
            <v>7355020118</v>
          </cell>
          <cell r="I2637" t="str">
            <v>ENERGIA</v>
          </cell>
          <cell r="J2637">
            <v>16729093</v>
          </cell>
          <cell r="K2637">
            <v>1553918</v>
          </cell>
          <cell r="L2637">
            <v>0</v>
          </cell>
          <cell r="M2637">
            <v>18283011</v>
          </cell>
        </row>
        <row r="2638">
          <cell r="A2638">
            <v>7384020118</v>
          </cell>
          <cell r="B2638" t="str">
            <v>ENERGIA</v>
          </cell>
          <cell r="C2638">
            <v>10492365</v>
          </cell>
          <cell r="D2638">
            <v>1013679</v>
          </cell>
          <cell r="E2638">
            <v>0</v>
          </cell>
          <cell r="F2638">
            <v>11506044</v>
          </cell>
          <cell r="H2638">
            <v>7355020120</v>
          </cell>
          <cell r="I2638" t="str">
            <v>TELEFONOS</v>
          </cell>
          <cell r="J2638">
            <v>6332444</v>
          </cell>
          <cell r="K2638">
            <v>363111</v>
          </cell>
          <cell r="L2638">
            <v>0</v>
          </cell>
          <cell r="M2638">
            <v>6695555</v>
          </cell>
        </row>
        <row r="2639">
          <cell r="A2639">
            <v>7384020120</v>
          </cell>
          <cell r="B2639" t="str">
            <v>TELEFONOS</v>
          </cell>
          <cell r="C2639">
            <v>1502215</v>
          </cell>
          <cell r="D2639">
            <v>138309</v>
          </cell>
          <cell r="E2639">
            <v>0</v>
          </cell>
          <cell r="F2639">
            <v>1640524</v>
          </cell>
          <cell r="H2639">
            <v>7355020121</v>
          </cell>
          <cell r="I2639" t="str">
            <v>ARRENDAMIENTOS</v>
          </cell>
          <cell r="J2639">
            <v>5204469</v>
          </cell>
          <cell r="K2639">
            <v>0</v>
          </cell>
          <cell r="L2639">
            <v>0</v>
          </cell>
          <cell r="M2639">
            <v>5204469</v>
          </cell>
        </row>
        <row r="2640">
          <cell r="A2640">
            <v>7384020122</v>
          </cell>
          <cell r="B2640" t="str">
            <v>VIATICOS Y GASTOS DE VIAJE</v>
          </cell>
          <cell r="C2640">
            <v>6786673</v>
          </cell>
          <cell r="D2640">
            <v>502708</v>
          </cell>
          <cell r="E2640">
            <v>2465072</v>
          </cell>
          <cell r="F2640">
            <v>4824309</v>
          </cell>
          <cell r="H2640">
            <v>7355020122</v>
          </cell>
          <cell r="I2640" t="str">
            <v>VIATICOS Y GASTOS DE VIAJE</v>
          </cell>
          <cell r="J2640">
            <v>3981261</v>
          </cell>
          <cell r="K2640">
            <v>0</v>
          </cell>
          <cell r="L2640">
            <v>0</v>
          </cell>
          <cell r="M2640">
            <v>3981261</v>
          </cell>
        </row>
        <row r="2641">
          <cell r="A2641">
            <v>7384020124</v>
          </cell>
          <cell r="B2641" t="str">
            <v>COMUNICACIONES Y TRANSPORTE</v>
          </cell>
          <cell r="C2641">
            <v>11971900</v>
          </cell>
          <cell r="D2641">
            <v>1080428</v>
          </cell>
          <cell r="E2641">
            <v>518708</v>
          </cell>
          <cell r="F2641">
            <v>12533620</v>
          </cell>
          <cell r="H2641">
            <v>7355020123</v>
          </cell>
          <cell r="I2641" t="str">
            <v>IMPRESOS, PUBLICACIONES, SUSCRIPCIO</v>
          </cell>
          <cell r="J2641">
            <v>405000</v>
          </cell>
          <cell r="K2641">
            <v>0</v>
          </cell>
          <cell r="L2641">
            <v>0</v>
          </cell>
          <cell r="M2641">
            <v>405000</v>
          </cell>
        </row>
        <row r="2642">
          <cell r="A2642">
            <v>7384020127</v>
          </cell>
          <cell r="B2642" t="str">
            <v>SEGURO MULTIRRIESGO</v>
          </cell>
          <cell r="C2642">
            <v>571702</v>
          </cell>
          <cell r="D2642">
            <v>888842</v>
          </cell>
          <cell r="E2642">
            <v>0</v>
          </cell>
          <cell r="F2642">
            <v>1460544</v>
          </cell>
          <cell r="H2642">
            <v>7355020124</v>
          </cell>
          <cell r="I2642" t="str">
            <v>COMUNICACIONES Y TRANSPORTE</v>
          </cell>
          <cell r="J2642">
            <v>6465200</v>
          </cell>
          <cell r="K2642">
            <v>2000550</v>
          </cell>
          <cell r="L2642">
            <v>743500</v>
          </cell>
          <cell r="M2642">
            <v>7722250</v>
          </cell>
        </row>
        <row r="2643">
          <cell r="A2643">
            <v>7384020144</v>
          </cell>
          <cell r="B2643" t="str">
            <v>HONORARIOS PRESTACION DE SERVICIOS</v>
          </cell>
          <cell r="C2643">
            <v>401575618</v>
          </cell>
          <cell r="D2643">
            <v>54480107</v>
          </cell>
          <cell r="E2643">
            <v>0</v>
          </cell>
          <cell r="F2643">
            <v>456055725</v>
          </cell>
          <cell r="H2643">
            <v>7355020127</v>
          </cell>
          <cell r="I2643" t="str">
            <v>SEGURO MULTIRIESGO</v>
          </cell>
          <cell r="J2643">
            <v>7162114</v>
          </cell>
          <cell r="K2643">
            <v>989068</v>
          </cell>
          <cell r="L2643">
            <v>0</v>
          </cell>
          <cell r="M2643">
            <v>8151182</v>
          </cell>
        </row>
        <row r="2644">
          <cell r="A2644">
            <v>7384020145</v>
          </cell>
          <cell r="B2644" t="str">
            <v>HONORARIOS PRESTACION DE SERVICIOS</v>
          </cell>
          <cell r="C2644">
            <v>17982680</v>
          </cell>
          <cell r="D2644">
            <v>2219724</v>
          </cell>
          <cell r="E2644">
            <v>0</v>
          </cell>
          <cell r="F2644">
            <v>20202404</v>
          </cell>
          <cell r="H2644">
            <v>7355020128</v>
          </cell>
          <cell r="I2644" t="str">
            <v>RESTAURANTE Y CAFETERIA</v>
          </cell>
          <cell r="J2644">
            <v>135615694</v>
          </cell>
          <cell r="K2644">
            <v>2202413</v>
          </cell>
          <cell r="L2644">
            <v>0</v>
          </cell>
          <cell r="M2644">
            <v>137818107</v>
          </cell>
        </row>
        <row r="2645">
          <cell r="A2645">
            <v>738407</v>
          </cell>
          <cell r="B2645" t="str">
            <v>Depreciación y amortización</v>
          </cell>
          <cell r="C2645">
            <v>707408</v>
          </cell>
          <cell r="D2645">
            <v>141502</v>
          </cell>
          <cell r="E2645">
            <v>0</v>
          </cell>
          <cell r="F2645">
            <v>848910</v>
          </cell>
          <cell r="H2645">
            <v>7355020129</v>
          </cell>
          <cell r="I2645" t="str">
            <v>MATERIAL DE ASEO</v>
          </cell>
          <cell r="J2645">
            <v>657874983</v>
          </cell>
          <cell r="K2645">
            <v>88960890</v>
          </cell>
          <cell r="L2645">
            <v>1528647</v>
          </cell>
          <cell r="M2645">
            <v>745307226</v>
          </cell>
        </row>
        <row r="2646">
          <cell r="A2646">
            <v>73840701</v>
          </cell>
          <cell r="B2646" t="str">
            <v>Depreciación y amortización</v>
          </cell>
          <cell r="C2646">
            <v>707408</v>
          </cell>
          <cell r="D2646">
            <v>141502</v>
          </cell>
          <cell r="E2646">
            <v>0</v>
          </cell>
          <cell r="F2646">
            <v>848910</v>
          </cell>
          <cell r="H2646">
            <v>7355020142</v>
          </cell>
          <cell r="I2646" t="str">
            <v>HONORARIOS PRESTACION DE SERVICIOS</v>
          </cell>
          <cell r="J2646">
            <v>231642390</v>
          </cell>
          <cell r="K2646">
            <v>24055070</v>
          </cell>
          <cell r="L2646">
            <v>0</v>
          </cell>
          <cell r="M2646">
            <v>255697460</v>
          </cell>
        </row>
        <row r="2647">
          <cell r="A2647">
            <v>7384070101</v>
          </cell>
          <cell r="B2647" t="str">
            <v>DEPRECIACION DE EDIFICIOS</v>
          </cell>
          <cell r="C2647">
            <v>707408</v>
          </cell>
          <cell r="D2647">
            <v>141502</v>
          </cell>
          <cell r="E2647">
            <v>0</v>
          </cell>
          <cell r="F2647">
            <v>848910</v>
          </cell>
          <cell r="H2647">
            <v>7355020143</v>
          </cell>
          <cell r="I2647" t="str">
            <v>HONORARIOS PRESTACION DE SERVICIOS</v>
          </cell>
          <cell r="J2647">
            <v>629647359</v>
          </cell>
          <cell r="K2647">
            <v>88776203</v>
          </cell>
          <cell r="L2647">
            <v>0</v>
          </cell>
          <cell r="M2647">
            <v>718423562</v>
          </cell>
        </row>
        <row r="2648">
          <cell r="A2648">
            <v>738408</v>
          </cell>
          <cell r="B2648" t="str">
            <v>Impuestos</v>
          </cell>
          <cell r="C2648">
            <v>1989170</v>
          </cell>
          <cell r="D2648">
            <v>271841</v>
          </cell>
          <cell r="E2648">
            <v>34717</v>
          </cell>
          <cell r="F2648">
            <v>2226294</v>
          </cell>
          <cell r="H2648">
            <v>735503</v>
          </cell>
          <cell r="I2648" t="str">
            <v>Sueldos y salarios</v>
          </cell>
          <cell r="J2648">
            <v>1407267164</v>
          </cell>
          <cell r="K2648">
            <v>121955048</v>
          </cell>
          <cell r="L2648">
            <v>0</v>
          </cell>
          <cell r="M2648">
            <v>1529222212</v>
          </cell>
        </row>
        <row r="2649">
          <cell r="A2649">
            <v>73840801</v>
          </cell>
          <cell r="B2649" t="str">
            <v>Impuestos</v>
          </cell>
          <cell r="C2649">
            <v>1989170</v>
          </cell>
          <cell r="D2649">
            <v>271841</v>
          </cell>
          <cell r="E2649">
            <v>34717</v>
          </cell>
          <cell r="F2649">
            <v>2226294</v>
          </cell>
          <cell r="H2649">
            <v>73550301</v>
          </cell>
          <cell r="I2649" t="str">
            <v>Sueldos y salarios</v>
          </cell>
          <cell r="J2649">
            <v>1407267164</v>
          </cell>
          <cell r="K2649">
            <v>121955048</v>
          </cell>
          <cell r="L2649">
            <v>0</v>
          </cell>
          <cell r="M2649">
            <v>1529222212</v>
          </cell>
        </row>
        <row r="2650">
          <cell r="A2650">
            <v>7384080101</v>
          </cell>
          <cell r="B2650" t="str">
            <v>IMPUESTO PREDIAL UNIFICADO</v>
          </cell>
          <cell r="C2650">
            <v>531242</v>
          </cell>
          <cell r="D2650">
            <v>0</v>
          </cell>
          <cell r="E2650">
            <v>0</v>
          </cell>
          <cell r="F2650">
            <v>531242</v>
          </cell>
          <cell r="H2650">
            <v>7355030101</v>
          </cell>
          <cell r="I2650" t="str">
            <v>SUELDOS DE PERSONAL</v>
          </cell>
          <cell r="J2650">
            <v>1261691088</v>
          </cell>
          <cell r="K2650">
            <v>104730544</v>
          </cell>
          <cell r="L2650">
            <v>0</v>
          </cell>
          <cell r="M2650">
            <v>1366421632</v>
          </cell>
        </row>
        <row r="2651">
          <cell r="A2651">
            <v>7384080102</v>
          </cell>
          <cell r="B2651" t="str">
            <v>CONTRALORIA GENERAL MEDELLIN</v>
          </cell>
          <cell r="C2651">
            <v>95742</v>
          </cell>
          <cell r="D2651">
            <v>65560</v>
          </cell>
          <cell r="E2651">
            <v>34717</v>
          </cell>
          <cell r="F2651">
            <v>126585</v>
          </cell>
          <cell r="H2651">
            <v>7355030102</v>
          </cell>
          <cell r="I2651" t="str">
            <v>HORAS EXTRAS Y FESTIVOS</v>
          </cell>
          <cell r="J2651">
            <v>143512533</v>
          </cell>
          <cell r="K2651">
            <v>17023972</v>
          </cell>
          <cell r="L2651">
            <v>0</v>
          </cell>
          <cell r="M2651">
            <v>160536505</v>
          </cell>
        </row>
        <row r="2652">
          <cell r="A2652">
            <v>7384080105</v>
          </cell>
          <cell r="B2652" t="str">
            <v>GRAVAMEN 4 X 1000</v>
          </cell>
          <cell r="C2652">
            <v>1362186</v>
          </cell>
          <cell r="D2652">
            <v>206281</v>
          </cell>
          <cell r="E2652">
            <v>0</v>
          </cell>
          <cell r="F2652">
            <v>1568467</v>
          </cell>
          <cell r="H2652">
            <v>7355030107</v>
          </cell>
          <cell r="I2652" t="str">
            <v>AUXILIO DE TRANSPORTE</v>
          </cell>
          <cell r="J2652">
            <v>2063543</v>
          </cell>
          <cell r="K2652">
            <v>200532</v>
          </cell>
          <cell r="L2652">
            <v>0</v>
          </cell>
          <cell r="M2652">
            <v>2264075</v>
          </cell>
        </row>
        <row r="2653">
          <cell r="A2653">
            <v>738495</v>
          </cell>
          <cell r="B2653" t="str">
            <v>Traslado de costos (Cr)</v>
          </cell>
          <cell r="C2653">
            <v>-630396791</v>
          </cell>
          <cell r="D2653">
            <v>0</v>
          </cell>
          <cell r="E2653">
            <v>94695057</v>
          </cell>
          <cell r="F2653">
            <v>-725091848</v>
          </cell>
          <cell r="H2653">
            <v>735505</v>
          </cell>
          <cell r="I2653" t="str">
            <v>Contribuciones efectivas</v>
          </cell>
          <cell r="J2653">
            <v>304180377</v>
          </cell>
          <cell r="K2653">
            <v>38686294</v>
          </cell>
          <cell r="L2653">
            <v>1292950</v>
          </cell>
          <cell r="M2653">
            <v>341573721</v>
          </cell>
        </row>
        <row r="2654">
          <cell r="A2654">
            <v>73849501</v>
          </cell>
          <cell r="B2654" t="str">
            <v>Traslado de costos (Cr)</v>
          </cell>
          <cell r="C2654">
            <v>-630396791</v>
          </cell>
          <cell r="D2654">
            <v>0</v>
          </cell>
          <cell r="E2654">
            <v>94695057</v>
          </cell>
          <cell r="F2654">
            <v>-725091848</v>
          </cell>
          <cell r="H2654">
            <v>73550501</v>
          </cell>
          <cell r="I2654" t="str">
            <v>Contribuciones efectivas</v>
          </cell>
          <cell r="J2654">
            <v>304180377</v>
          </cell>
          <cell r="K2654">
            <v>38686294</v>
          </cell>
          <cell r="L2654">
            <v>1292950</v>
          </cell>
          <cell r="M2654">
            <v>341573721</v>
          </cell>
        </row>
        <row r="2655">
          <cell r="A2655">
            <v>7384950102</v>
          </cell>
          <cell r="B2655" t="str">
            <v>TRASLADO DE COSTOS (CR)</v>
          </cell>
          <cell r="C2655">
            <v>-630396791</v>
          </cell>
          <cell r="D2655">
            <v>0</v>
          </cell>
          <cell r="E2655">
            <v>94695057</v>
          </cell>
          <cell r="F2655">
            <v>-725091848</v>
          </cell>
          <cell r="H2655">
            <v>7355050101</v>
          </cell>
          <cell r="I2655" t="str">
            <v>APORTES A CAJAS DE COMPENSACION FAM</v>
          </cell>
          <cell r="J2655">
            <v>49241060</v>
          </cell>
          <cell r="K2655">
            <v>9018400</v>
          </cell>
          <cell r="L2655">
            <v>0</v>
          </cell>
          <cell r="M2655">
            <v>58259460</v>
          </cell>
        </row>
        <row r="2656">
          <cell r="A2656">
            <v>7386</v>
          </cell>
          <cell r="B2656" t="str">
            <v>SERV CONEXOS A LA SALUD-SERV.AMBUL</v>
          </cell>
          <cell r="C2656">
            <v>0</v>
          </cell>
          <cell r="D2656">
            <v>309535565</v>
          </cell>
          <cell r="E2656">
            <v>309535565</v>
          </cell>
          <cell r="F2656">
            <v>0</v>
          </cell>
          <cell r="H2656">
            <v>7355050102</v>
          </cell>
          <cell r="I2656" t="str">
            <v>APORTES A SEGURIDAD SOCIAL EN SALUD</v>
          </cell>
          <cell r="J2656">
            <v>96502734</v>
          </cell>
          <cell r="K2656">
            <v>11216467</v>
          </cell>
          <cell r="L2656">
            <v>11888</v>
          </cell>
          <cell r="M2656">
            <v>107707313</v>
          </cell>
        </row>
        <row r="2657">
          <cell r="A2657">
            <v>738602</v>
          </cell>
          <cell r="B2657" t="str">
            <v>Generales</v>
          </cell>
          <cell r="C2657">
            <v>114400837</v>
          </cell>
          <cell r="D2657">
            <v>307955362</v>
          </cell>
          <cell r="E2657">
            <v>162466666</v>
          </cell>
          <cell r="F2657">
            <v>259889533</v>
          </cell>
          <cell r="H2657">
            <v>7355050103</v>
          </cell>
          <cell r="I2657" t="str">
            <v>APORTES A SEGURIDAD SOCIAL EN PENSI</v>
          </cell>
          <cell r="J2657">
            <v>136226913</v>
          </cell>
          <cell r="K2657">
            <v>15833937</v>
          </cell>
          <cell r="L2657">
            <v>1281062</v>
          </cell>
          <cell r="M2657">
            <v>150779788</v>
          </cell>
        </row>
        <row r="2658">
          <cell r="A2658">
            <v>73860201</v>
          </cell>
          <cell r="B2658" t="str">
            <v>Generales</v>
          </cell>
          <cell r="C2658">
            <v>114400837</v>
          </cell>
          <cell r="D2658">
            <v>307955362</v>
          </cell>
          <cell r="E2658">
            <v>162466666</v>
          </cell>
          <cell r="F2658">
            <v>259889533</v>
          </cell>
          <cell r="H2658">
            <v>7355050106</v>
          </cell>
          <cell r="I2658" t="str">
            <v>APORTES A RIESGOS PROFESIONALES ATE</v>
          </cell>
          <cell r="J2658">
            <v>22209670</v>
          </cell>
          <cell r="K2658">
            <v>2617490</v>
          </cell>
          <cell r="L2658">
            <v>0</v>
          </cell>
          <cell r="M2658">
            <v>24827160</v>
          </cell>
        </row>
        <row r="2659">
          <cell r="A2659">
            <v>7386020103</v>
          </cell>
          <cell r="B2659" t="str">
            <v>PRESTACION DE SERVICIOS</v>
          </cell>
          <cell r="C2659">
            <v>0</v>
          </cell>
          <cell r="D2659">
            <v>121000000</v>
          </cell>
          <cell r="E2659">
            <v>108000000</v>
          </cell>
          <cell r="F2659">
            <v>13000000</v>
          </cell>
          <cell r="H2659">
            <v>735506</v>
          </cell>
          <cell r="I2659" t="str">
            <v>Aportes sobre la nómina</v>
          </cell>
          <cell r="J2659">
            <v>61569540</v>
          </cell>
          <cell r="K2659">
            <v>11275700</v>
          </cell>
          <cell r="L2659">
            <v>0</v>
          </cell>
          <cell r="M2659">
            <v>72845240</v>
          </cell>
        </row>
        <row r="2660">
          <cell r="A2660">
            <v>7386020124</v>
          </cell>
          <cell r="B2660" t="str">
            <v>COMUNICACIONES Y TRANSPORTE</v>
          </cell>
          <cell r="C2660">
            <v>114199403</v>
          </cell>
          <cell r="D2660">
            <v>186942123</v>
          </cell>
          <cell r="E2660">
            <v>54466666</v>
          </cell>
          <cell r="F2660">
            <v>246674860</v>
          </cell>
          <cell r="H2660">
            <v>73550601</v>
          </cell>
          <cell r="I2660" t="str">
            <v>Aportes sobre la nómina</v>
          </cell>
          <cell r="J2660">
            <v>61569540</v>
          </cell>
          <cell r="K2660">
            <v>11275700</v>
          </cell>
          <cell r="L2660">
            <v>0</v>
          </cell>
          <cell r="M2660">
            <v>72845240</v>
          </cell>
        </row>
        <row r="2661">
          <cell r="A2661">
            <v>7386020127</v>
          </cell>
          <cell r="B2661" t="str">
            <v>SEGURO MULTIRIESGO</v>
          </cell>
          <cell r="C2661">
            <v>201434</v>
          </cell>
          <cell r="D2661">
            <v>13239</v>
          </cell>
          <cell r="E2661">
            <v>0</v>
          </cell>
          <cell r="F2661">
            <v>214673</v>
          </cell>
          <cell r="H2661">
            <v>7355060101</v>
          </cell>
          <cell r="I2661" t="str">
            <v>APORTES AL I.C.B.F.</v>
          </cell>
          <cell r="J2661">
            <v>36936610</v>
          </cell>
          <cell r="K2661">
            <v>6765000</v>
          </cell>
          <cell r="L2661">
            <v>0</v>
          </cell>
          <cell r="M2661">
            <v>43701610</v>
          </cell>
        </row>
        <row r="2662">
          <cell r="A2662">
            <v>738607</v>
          </cell>
          <cell r="B2662" t="str">
            <v>Depreciación y amortización</v>
          </cell>
          <cell r="C2662">
            <v>6551460</v>
          </cell>
          <cell r="D2662">
            <v>1310292</v>
          </cell>
          <cell r="E2662">
            <v>0</v>
          </cell>
          <cell r="F2662">
            <v>7861752</v>
          </cell>
          <cell r="H2662">
            <v>7355060102</v>
          </cell>
          <cell r="I2662" t="str">
            <v>APORTES AL SENA</v>
          </cell>
          <cell r="J2662">
            <v>24632930</v>
          </cell>
          <cell r="K2662">
            <v>4510700</v>
          </cell>
          <cell r="L2662">
            <v>0</v>
          </cell>
          <cell r="M2662">
            <v>29143630</v>
          </cell>
        </row>
        <row r="2663">
          <cell r="A2663">
            <v>73860701</v>
          </cell>
          <cell r="B2663" t="str">
            <v>Depreciación y amortización</v>
          </cell>
          <cell r="C2663">
            <v>6551460</v>
          </cell>
          <cell r="D2663">
            <v>1310292</v>
          </cell>
          <cell r="E2663">
            <v>0</v>
          </cell>
          <cell r="F2663">
            <v>7861752</v>
          </cell>
          <cell r="H2663">
            <v>735507</v>
          </cell>
          <cell r="I2663" t="str">
            <v>Depreciación y amortización</v>
          </cell>
          <cell r="J2663">
            <v>79199758</v>
          </cell>
          <cell r="K2663">
            <v>8210105</v>
          </cell>
          <cell r="L2663">
            <v>0</v>
          </cell>
          <cell r="M2663">
            <v>87409863</v>
          </cell>
        </row>
        <row r="2664">
          <cell r="A2664">
            <v>7386070103</v>
          </cell>
          <cell r="B2664" t="str">
            <v>DEPRECIACION DE EQUIPO MEDICO Y CIE</v>
          </cell>
          <cell r="C2664">
            <v>835610</v>
          </cell>
          <cell r="D2664">
            <v>167122</v>
          </cell>
          <cell r="E2664">
            <v>0</v>
          </cell>
          <cell r="F2664">
            <v>1002732</v>
          </cell>
          <cell r="H2664">
            <v>73550701</v>
          </cell>
          <cell r="I2664" t="str">
            <v>Depreciación y amortización</v>
          </cell>
          <cell r="J2664">
            <v>79199758</v>
          </cell>
          <cell r="K2664">
            <v>8210105</v>
          </cell>
          <cell r="L2664">
            <v>0</v>
          </cell>
          <cell r="M2664">
            <v>87409863</v>
          </cell>
        </row>
        <row r="2665">
          <cell r="A2665">
            <v>7386070106</v>
          </cell>
          <cell r="B2665" t="str">
            <v>DEPRECIACION EQ. DE TRANSPOR, TRACC</v>
          </cell>
          <cell r="C2665">
            <v>5715850</v>
          </cell>
          <cell r="D2665">
            <v>1143170</v>
          </cell>
          <cell r="E2665">
            <v>0</v>
          </cell>
          <cell r="F2665">
            <v>6859020</v>
          </cell>
          <cell r="H2665">
            <v>7355070101</v>
          </cell>
          <cell r="I2665" t="str">
            <v>DEPRECIACION DE EDIFICIOS</v>
          </cell>
          <cell r="J2665">
            <v>8688921</v>
          </cell>
          <cell r="K2665">
            <v>1213056</v>
          </cell>
          <cell r="L2665">
            <v>0</v>
          </cell>
          <cell r="M2665">
            <v>9901977</v>
          </cell>
        </row>
        <row r="2666">
          <cell r="A2666">
            <v>738608</v>
          </cell>
          <cell r="B2666" t="str">
            <v>Impuestos</v>
          </cell>
          <cell r="C2666">
            <v>203664</v>
          </cell>
          <cell r="D2666">
            <v>269911</v>
          </cell>
          <cell r="E2666">
            <v>0</v>
          </cell>
          <cell r="F2666">
            <v>473575</v>
          </cell>
          <cell r="H2666">
            <v>7355070102</v>
          </cell>
          <cell r="I2666" t="str">
            <v>DEPRECIACION DE MAQUINARIA Y EQUIPO</v>
          </cell>
          <cell r="J2666">
            <v>24839751</v>
          </cell>
          <cell r="K2666">
            <v>2262862</v>
          </cell>
          <cell r="L2666">
            <v>0</v>
          </cell>
          <cell r="M2666">
            <v>27102613</v>
          </cell>
        </row>
        <row r="2667">
          <cell r="A2667">
            <v>73860801</v>
          </cell>
          <cell r="B2667" t="str">
            <v>Impuestos</v>
          </cell>
          <cell r="C2667">
            <v>203664</v>
          </cell>
          <cell r="D2667">
            <v>269911</v>
          </cell>
          <cell r="E2667">
            <v>0</v>
          </cell>
          <cell r="F2667">
            <v>473575</v>
          </cell>
          <cell r="H2667">
            <v>7355070103</v>
          </cell>
          <cell r="I2667" t="str">
            <v>DEPRECIACION DE EQUIPO MEDICO Y CIE</v>
          </cell>
          <cell r="J2667">
            <v>15006636</v>
          </cell>
          <cell r="K2667">
            <v>1351090</v>
          </cell>
          <cell r="L2667">
            <v>0</v>
          </cell>
          <cell r="M2667">
            <v>16357726</v>
          </cell>
        </row>
        <row r="2668">
          <cell r="A2668">
            <v>7386080102</v>
          </cell>
          <cell r="B2668" t="str">
            <v>CONTRALORIA GENERAL MEDELLIN</v>
          </cell>
          <cell r="C2668">
            <v>5186</v>
          </cell>
          <cell r="D2668">
            <v>2510</v>
          </cell>
          <cell r="E2668">
            <v>0</v>
          </cell>
          <cell r="F2668">
            <v>7696</v>
          </cell>
          <cell r="H2668">
            <v>7355070104</v>
          </cell>
          <cell r="I2668" t="str">
            <v>DEPRECIACION DE MUEBLES, ENSERES, Y</v>
          </cell>
          <cell r="J2668">
            <v>11101059</v>
          </cell>
          <cell r="K2668">
            <v>1019386</v>
          </cell>
          <cell r="L2668">
            <v>0</v>
          </cell>
          <cell r="M2668">
            <v>12120445</v>
          </cell>
        </row>
        <row r="2669">
          <cell r="A2669">
            <v>7386080105</v>
          </cell>
          <cell r="B2669" t="str">
            <v>GRAVAMEN 4 X 1000</v>
          </cell>
          <cell r="C2669">
            <v>198478</v>
          </cell>
          <cell r="D2669">
            <v>267401</v>
          </cell>
          <cell r="E2669">
            <v>0</v>
          </cell>
          <cell r="F2669">
            <v>465879</v>
          </cell>
          <cell r="H2669">
            <v>7355070105</v>
          </cell>
          <cell r="I2669" t="str">
            <v>DEPRECIACION DE EQ. DE COMUNICACION</v>
          </cell>
          <cell r="J2669">
            <v>17786775</v>
          </cell>
          <cell r="K2669">
            <v>2190384</v>
          </cell>
          <cell r="L2669">
            <v>0</v>
          </cell>
          <cell r="M2669">
            <v>19977159</v>
          </cell>
        </row>
        <row r="2670">
          <cell r="A2670">
            <v>738695</v>
          </cell>
          <cell r="B2670" t="str">
            <v>Traslado de costos (Cr)</v>
          </cell>
          <cell r="C2670">
            <v>-121155961</v>
          </cell>
          <cell r="D2670">
            <v>0</v>
          </cell>
          <cell r="E2670">
            <v>147068899</v>
          </cell>
          <cell r="F2670">
            <v>-268224860</v>
          </cell>
          <cell r="H2670">
            <v>7355070107</v>
          </cell>
          <cell r="I2670" t="str">
            <v>DEPRECIACION COMEDOR, COCINA, DESPE</v>
          </cell>
          <cell r="J2670">
            <v>1776616</v>
          </cell>
          <cell r="K2670">
            <v>173327</v>
          </cell>
          <cell r="L2670">
            <v>0</v>
          </cell>
          <cell r="M2670">
            <v>1949943</v>
          </cell>
        </row>
        <row r="2671">
          <cell r="A2671">
            <v>73869501</v>
          </cell>
          <cell r="B2671" t="str">
            <v>Traslado de costos (Cr)</v>
          </cell>
          <cell r="C2671">
            <v>-121155961</v>
          </cell>
          <cell r="D2671">
            <v>0</v>
          </cell>
          <cell r="E2671">
            <v>147068899</v>
          </cell>
          <cell r="F2671">
            <v>-268224860</v>
          </cell>
          <cell r="H2671">
            <v>735508</v>
          </cell>
          <cell r="I2671" t="str">
            <v>Impuestos</v>
          </cell>
          <cell r="J2671">
            <v>8562259</v>
          </cell>
          <cell r="K2671">
            <v>2490031</v>
          </cell>
          <cell r="L2671">
            <v>0</v>
          </cell>
          <cell r="M2671">
            <v>11052290</v>
          </cell>
        </row>
        <row r="2672">
          <cell r="A2672">
            <v>7386950101</v>
          </cell>
          <cell r="B2672" t="str">
            <v>TRASLADO DE COSTOS (CR)</v>
          </cell>
          <cell r="C2672">
            <v>-121155961</v>
          </cell>
          <cell r="D2672">
            <v>0</v>
          </cell>
          <cell r="E2672">
            <v>147068899</v>
          </cell>
          <cell r="F2672">
            <v>-268224860</v>
          </cell>
          <cell r="H2672">
            <v>73550801</v>
          </cell>
          <cell r="I2672" t="str">
            <v>Impuestos</v>
          </cell>
          <cell r="J2672">
            <v>8562259</v>
          </cell>
          <cell r="K2672">
            <v>2490031</v>
          </cell>
          <cell r="L2672">
            <v>0</v>
          </cell>
          <cell r="M2672">
            <v>11052290</v>
          </cell>
        </row>
        <row r="2673">
          <cell r="A2673">
            <v>7387</v>
          </cell>
          <cell r="B2673" t="str">
            <v>SERV CONEXOS A LA SALUD-OTROS SERV</v>
          </cell>
          <cell r="C2673">
            <v>0</v>
          </cell>
          <cell r="D2673">
            <v>1427291775</v>
          </cell>
          <cell r="E2673">
            <v>1427291775</v>
          </cell>
          <cell r="F2673">
            <v>0</v>
          </cell>
          <cell r="H2673">
            <v>7355080101</v>
          </cell>
          <cell r="I2673" t="str">
            <v>IMPUESTO PREDIAL UNIFICADO</v>
          </cell>
          <cell r="J2673">
            <v>628593</v>
          </cell>
          <cell r="K2673">
            <v>1748382</v>
          </cell>
          <cell r="L2673">
            <v>0</v>
          </cell>
          <cell r="M2673">
            <v>2376975</v>
          </cell>
        </row>
        <row r="2674">
          <cell r="A2674">
            <v>738702</v>
          </cell>
          <cell r="B2674" t="str">
            <v>Generales</v>
          </cell>
          <cell r="C2674">
            <v>6373495868</v>
          </cell>
          <cell r="D2674">
            <v>1380669892</v>
          </cell>
          <cell r="E2674">
            <v>12557219</v>
          </cell>
          <cell r="F2674">
            <v>7741608541</v>
          </cell>
          <cell r="H2674">
            <v>7355080102</v>
          </cell>
          <cell r="I2674" t="str">
            <v>CONTRALORIA GENERAL MEDELLIN</v>
          </cell>
          <cell r="J2674">
            <v>369468</v>
          </cell>
          <cell r="K2674">
            <v>0</v>
          </cell>
          <cell r="L2674">
            <v>0</v>
          </cell>
          <cell r="M2674">
            <v>369468</v>
          </cell>
        </row>
        <row r="2675">
          <cell r="A2675">
            <v>73870201</v>
          </cell>
          <cell r="B2675" t="str">
            <v>Generales</v>
          </cell>
          <cell r="C2675">
            <v>6373495868</v>
          </cell>
          <cell r="D2675">
            <v>1380669892</v>
          </cell>
          <cell r="E2675">
            <v>12557219</v>
          </cell>
          <cell r="F2675">
            <v>7741608541</v>
          </cell>
          <cell r="H2675">
            <v>7355080105</v>
          </cell>
          <cell r="I2675" t="str">
            <v>GRAVAMEN 4 X 1000</v>
          </cell>
          <cell r="J2675">
            <v>7564198</v>
          </cell>
          <cell r="K2675">
            <v>741649</v>
          </cell>
          <cell r="L2675">
            <v>0</v>
          </cell>
          <cell r="M2675">
            <v>8305847</v>
          </cell>
        </row>
        <row r="2676">
          <cell r="A2676">
            <v>7387020102</v>
          </cell>
          <cell r="B2676" t="str">
            <v>HONORARIOS</v>
          </cell>
          <cell r="C2676">
            <v>35323484</v>
          </cell>
          <cell r="D2676">
            <v>2148598</v>
          </cell>
          <cell r="E2676">
            <v>0</v>
          </cell>
          <cell r="F2676">
            <v>37472082</v>
          </cell>
          <cell r="H2676">
            <v>735509</v>
          </cell>
          <cell r="I2676" t="str">
            <v>Prestaciones sociales</v>
          </cell>
          <cell r="J2676">
            <v>384032437</v>
          </cell>
          <cell r="K2676">
            <v>110043247</v>
          </cell>
          <cell r="L2676">
            <v>12630</v>
          </cell>
          <cell r="M2676">
            <v>494063054</v>
          </cell>
        </row>
        <row r="2677">
          <cell r="A2677">
            <v>7387020103</v>
          </cell>
          <cell r="B2677" t="str">
            <v>PRESTACION DE SERVICIOS</v>
          </cell>
          <cell r="C2677">
            <v>28096590</v>
          </cell>
          <cell r="D2677">
            <v>6557644</v>
          </cell>
          <cell r="E2677">
            <v>608000</v>
          </cell>
          <cell r="F2677">
            <v>34046234</v>
          </cell>
          <cell r="H2677">
            <v>73550901</v>
          </cell>
          <cell r="I2677" t="str">
            <v>Prestaciones sociales</v>
          </cell>
          <cell r="J2677">
            <v>384032437</v>
          </cell>
          <cell r="K2677">
            <v>110043247</v>
          </cell>
          <cell r="L2677">
            <v>12630</v>
          </cell>
          <cell r="M2677">
            <v>494063054</v>
          </cell>
        </row>
        <row r="2678">
          <cell r="A2678">
            <v>7387020105</v>
          </cell>
          <cell r="B2678" t="str">
            <v>SERVICIOS TEMPORALES</v>
          </cell>
          <cell r="C2678">
            <v>569479054</v>
          </cell>
          <cell r="D2678">
            <v>116613095</v>
          </cell>
          <cell r="E2678">
            <v>0</v>
          </cell>
          <cell r="F2678">
            <v>686092149</v>
          </cell>
          <cell r="H2678">
            <v>7355090103</v>
          </cell>
          <cell r="I2678" t="str">
            <v>PRIMA DE VACACIONES</v>
          </cell>
          <cell r="J2678">
            <v>51898542</v>
          </cell>
          <cell r="K2678">
            <v>5232560</v>
          </cell>
          <cell r="L2678">
            <v>0</v>
          </cell>
          <cell r="M2678">
            <v>57131102</v>
          </cell>
        </row>
        <row r="2679">
          <cell r="A2679">
            <v>7387020107</v>
          </cell>
          <cell r="B2679" t="str">
            <v>SERVICIOS DE VIGILANCIA Y SEGURIDAD</v>
          </cell>
          <cell r="C2679">
            <v>75669457</v>
          </cell>
          <cell r="D2679">
            <v>0</v>
          </cell>
          <cell r="E2679">
            <v>0</v>
          </cell>
          <cell r="F2679">
            <v>75669457</v>
          </cell>
          <cell r="H2679">
            <v>7355090104</v>
          </cell>
          <cell r="I2679" t="str">
            <v>PRIMA DE NAVIDAD</v>
          </cell>
          <cell r="J2679">
            <v>126758425</v>
          </cell>
          <cell r="K2679">
            <v>10545768</v>
          </cell>
          <cell r="L2679">
            <v>0</v>
          </cell>
          <cell r="M2679">
            <v>137304193</v>
          </cell>
        </row>
        <row r="2680">
          <cell r="A2680">
            <v>7387020108</v>
          </cell>
          <cell r="B2680" t="str">
            <v>PAPELERIA Y UTILES</v>
          </cell>
          <cell r="C2680">
            <v>88590018</v>
          </cell>
          <cell r="D2680">
            <v>45340674</v>
          </cell>
          <cell r="E2680">
            <v>0</v>
          </cell>
          <cell r="F2680">
            <v>133930692</v>
          </cell>
          <cell r="H2680">
            <v>7355090105</v>
          </cell>
          <cell r="I2680" t="str">
            <v>VACACIONES</v>
          </cell>
          <cell r="J2680">
            <v>42587427</v>
          </cell>
          <cell r="K2680">
            <v>8305400</v>
          </cell>
          <cell r="L2680">
            <v>0</v>
          </cell>
          <cell r="M2680">
            <v>50892827</v>
          </cell>
        </row>
        <row r="2681">
          <cell r="A2681">
            <v>7387020112</v>
          </cell>
          <cell r="B2681" t="str">
            <v>MANTENIMIENTO DE MAQUINARIA Y EQUIP</v>
          </cell>
          <cell r="C2681">
            <v>52791778</v>
          </cell>
          <cell r="D2681">
            <v>42715393</v>
          </cell>
          <cell r="E2681">
            <v>2082150</v>
          </cell>
          <cell r="F2681">
            <v>93425021</v>
          </cell>
          <cell r="H2681">
            <v>7355090106</v>
          </cell>
          <cell r="I2681" t="str">
            <v>BONIFICACION POR RECREACION</v>
          </cell>
          <cell r="J2681">
            <v>6484247</v>
          </cell>
          <cell r="K2681">
            <v>15673149</v>
          </cell>
          <cell r="L2681">
            <v>0</v>
          </cell>
          <cell r="M2681">
            <v>22157396</v>
          </cell>
        </row>
        <row r="2682">
          <cell r="A2682">
            <v>7387020114</v>
          </cell>
          <cell r="B2682" t="str">
            <v>MANTENIMIENTO DE EDIFICIOS</v>
          </cell>
          <cell r="C2682">
            <v>5963126</v>
          </cell>
          <cell r="D2682">
            <v>0</v>
          </cell>
          <cell r="E2682">
            <v>0</v>
          </cell>
          <cell r="F2682">
            <v>5963126</v>
          </cell>
          <cell r="H2682">
            <v>7355090108</v>
          </cell>
          <cell r="I2682" t="str">
            <v>CESANTIAS LEY 50</v>
          </cell>
          <cell r="J2682">
            <v>130443700</v>
          </cell>
          <cell r="K2682">
            <v>19183281</v>
          </cell>
          <cell r="L2682">
            <v>0</v>
          </cell>
          <cell r="M2682">
            <v>149626981</v>
          </cell>
        </row>
        <row r="2683">
          <cell r="A2683">
            <v>7387020116</v>
          </cell>
          <cell r="B2683" t="str">
            <v>MANTENIMIENTO DE SOFTWARE</v>
          </cell>
          <cell r="C2683">
            <v>5413387</v>
          </cell>
          <cell r="D2683">
            <v>1663505</v>
          </cell>
          <cell r="E2683">
            <v>0</v>
          </cell>
          <cell r="F2683">
            <v>7076892</v>
          </cell>
          <cell r="H2683">
            <v>7355090109</v>
          </cell>
          <cell r="I2683" t="str">
            <v>CESANTIAS RETROACTIVIDAD</v>
          </cell>
          <cell r="J2683">
            <v>5115881</v>
          </cell>
          <cell r="K2683">
            <v>455966</v>
          </cell>
          <cell r="L2683">
            <v>0</v>
          </cell>
          <cell r="M2683">
            <v>5571847</v>
          </cell>
        </row>
        <row r="2684">
          <cell r="A2684">
            <v>7387020117</v>
          </cell>
          <cell r="B2684" t="str">
            <v>ACUEDUCTO Y ALCANTARILLADO</v>
          </cell>
          <cell r="C2684">
            <v>100040499</v>
          </cell>
          <cell r="D2684">
            <v>9754891</v>
          </cell>
          <cell r="E2684">
            <v>0</v>
          </cell>
          <cell r="F2684">
            <v>109795390</v>
          </cell>
          <cell r="H2684">
            <v>7355090110</v>
          </cell>
          <cell r="I2684" t="str">
            <v>INTERESES SOBRE LAS CESANTIAS</v>
          </cell>
          <cell r="J2684">
            <v>9818393</v>
          </cell>
          <cell r="K2684">
            <v>3073623</v>
          </cell>
          <cell r="L2684">
            <v>12630</v>
          </cell>
          <cell r="M2684">
            <v>12879386</v>
          </cell>
        </row>
        <row r="2685">
          <cell r="A2685">
            <v>7387020118</v>
          </cell>
          <cell r="B2685" t="str">
            <v>ENERGIA</v>
          </cell>
          <cell r="C2685">
            <v>206891559</v>
          </cell>
          <cell r="D2685">
            <v>19988016</v>
          </cell>
          <cell r="E2685">
            <v>0</v>
          </cell>
          <cell r="F2685">
            <v>226879575</v>
          </cell>
          <cell r="H2685">
            <v>7355090117</v>
          </cell>
          <cell r="I2685" t="str">
            <v>PRIMA DE JUNIO</v>
          </cell>
          <cell r="J2685">
            <v>52134959</v>
          </cell>
          <cell r="K2685">
            <v>13681318</v>
          </cell>
          <cell r="L2685">
            <v>0</v>
          </cell>
          <cell r="M2685">
            <v>65816277</v>
          </cell>
        </row>
        <row r="2686">
          <cell r="A2686">
            <v>7387020120</v>
          </cell>
          <cell r="B2686" t="str">
            <v>TELEFONOS</v>
          </cell>
          <cell r="C2686">
            <v>3637958</v>
          </cell>
          <cell r="D2686">
            <v>302222</v>
          </cell>
          <cell r="E2686">
            <v>0</v>
          </cell>
          <cell r="F2686">
            <v>3940180</v>
          </cell>
          <cell r="H2686">
            <v>7355090119</v>
          </cell>
          <cell r="I2686" t="str">
            <v>PRIMA DE ANTIGUEDAD</v>
          </cell>
          <cell r="J2686">
            <v>-44965644</v>
          </cell>
          <cell r="K2686">
            <v>16165070</v>
          </cell>
          <cell r="L2686">
            <v>0</v>
          </cell>
          <cell r="M2686">
            <v>-28800574</v>
          </cell>
        </row>
        <row r="2687">
          <cell r="A2687">
            <v>7387020124</v>
          </cell>
          <cell r="B2687" t="str">
            <v>COMUNICACIONES Y TRANSPORTE</v>
          </cell>
          <cell r="C2687">
            <v>3662370</v>
          </cell>
          <cell r="D2687">
            <v>3369000</v>
          </cell>
          <cell r="E2687">
            <v>834000</v>
          </cell>
          <cell r="F2687">
            <v>6197370</v>
          </cell>
          <cell r="H2687">
            <v>7355090123</v>
          </cell>
          <cell r="I2687" t="str">
            <v>BONIFICACION POR SERVICIOS PRESTADO</v>
          </cell>
          <cell r="J2687">
            <v>12764975</v>
          </cell>
          <cell r="K2687">
            <v>15631276</v>
          </cell>
          <cell r="L2687">
            <v>0</v>
          </cell>
          <cell r="M2687">
            <v>28396251</v>
          </cell>
        </row>
        <row r="2688">
          <cell r="A2688">
            <v>7387020127</v>
          </cell>
          <cell r="B2688" t="str">
            <v>SEGURO MULTIRIESGO</v>
          </cell>
          <cell r="C2688">
            <v>6469855</v>
          </cell>
          <cell r="D2688">
            <v>529546</v>
          </cell>
          <cell r="E2688">
            <v>0</v>
          </cell>
          <cell r="F2688">
            <v>6999401</v>
          </cell>
          <cell r="H2688">
            <v>7355090124</v>
          </cell>
          <cell r="I2688" t="str">
            <v>BONIFICACION POR PENSION</v>
          </cell>
          <cell r="J2688">
            <v>-9008468</v>
          </cell>
          <cell r="K2688">
            <v>2095836</v>
          </cell>
          <cell r="L2688">
            <v>0</v>
          </cell>
          <cell r="M2688">
            <v>-6912632</v>
          </cell>
        </row>
        <row r="2689">
          <cell r="A2689">
            <v>7387020138</v>
          </cell>
          <cell r="B2689" t="str">
            <v>GAS</v>
          </cell>
          <cell r="C2689">
            <v>273501172</v>
          </cell>
          <cell r="D2689">
            <v>53926044</v>
          </cell>
          <cell r="E2689">
            <v>0</v>
          </cell>
          <cell r="F2689">
            <v>327427216</v>
          </cell>
          <cell r="H2689">
            <v>735510</v>
          </cell>
          <cell r="I2689" t="str">
            <v>Gastos de personal diversos</v>
          </cell>
          <cell r="J2689">
            <v>19140535</v>
          </cell>
          <cell r="K2689">
            <v>35711368</v>
          </cell>
          <cell r="L2689">
            <v>28734936</v>
          </cell>
          <cell r="M2689">
            <v>26116967</v>
          </cell>
        </row>
        <row r="2690">
          <cell r="A2690">
            <v>7387020142</v>
          </cell>
          <cell r="B2690" t="str">
            <v>TERCERIZACION DE SERVICIOS NO MISIO</v>
          </cell>
          <cell r="C2690">
            <v>4916965697</v>
          </cell>
          <cell r="D2690">
            <v>1077584144</v>
          </cell>
          <cell r="E2690">
            <v>9033069</v>
          </cell>
          <cell r="F2690">
            <v>5985516772</v>
          </cell>
          <cell r="H2690">
            <v>73551001</v>
          </cell>
          <cell r="I2690" t="str">
            <v>Gastos de personal diversos</v>
          </cell>
          <cell r="J2690">
            <v>19140535</v>
          </cell>
          <cell r="K2690">
            <v>35711368</v>
          </cell>
          <cell r="L2690">
            <v>28734936</v>
          </cell>
          <cell r="M2690">
            <v>26116967</v>
          </cell>
        </row>
        <row r="2691">
          <cell r="A2691">
            <v>7387020144</v>
          </cell>
          <cell r="B2691" t="str">
            <v>AUXILIOS SINDICALES</v>
          </cell>
          <cell r="C2691">
            <v>999864</v>
          </cell>
          <cell r="D2691">
            <v>177120</v>
          </cell>
          <cell r="E2691">
            <v>0</v>
          </cell>
          <cell r="F2691">
            <v>1176984</v>
          </cell>
          <cell r="H2691">
            <v>7355100111</v>
          </cell>
          <cell r="I2691" t="str">
            <v>CAPACITACION</v>
          </cell>
          <cell r="J2691">
            <v>1490609</v>
          </cell>
          <cell r="K2691">
            <v>0</v>
          </cell>
          <cell r="L2691">
            <v>0</v>
          </cell>
          <cell r="M2691">
            <v>1490609</v>
          </cell>
        </row>
        <row r="2692">
          <cell r="A2692">
            <v>738703</v>
          </cell>
          <cell r="B2692" t="str">
            <v>Sueldos y salarios</v>
          </cell>
          <cell r="C2692">
            <v>40363501</v>
          </cell>
          <cell r="D2692">
            <v>5424054</v>
          </cell>
          <cell r="E2692">
            <v>877803</v>
          </cell>
          <cell r="F2692">
            <v>44909752</v>
          </cell>
          <cell r="H2692">
            <v>7355100112</v>
          </cell>
          <cell r="I2692" t="str">
            <v>DOTACION Y SUMINISTRO</v>
          </cell>
          <cell r="J2692">
            <v>0</v>
          </cell>
          <cell r="K2692">
            <v>34050666</v>
          </cell>
          <cell r="L2692">
            <v>28734936</v>
          </cell>
          <cell r="M2692">
            <v>5315730</v>
          </cell>
        </row>
        <row r="2693">
          <cell r="A2693">
            <v>73870301</v>
          </cell>
          <cell r="B2693" t="str">
            <v>Sueldos y salarios</v>
          </cell>
          <cell r="C2693">
            <v>40363501</v>
          </cell>
          <cell r="D2693">
            <v>5424054</v>
          </cell>
          <cell r="E2693">
            <v>877803</v>
          </cell>
          <cell r="F2693">
            <v>44909752</v>
          </cell>
          <cell r="H2693">
            <v>7355100122</v>
          </cell>
          <cell r="I2693" t="str">
            <v>SUBSIDIO DE ALIMENTACIÓN</v>
          </cell>
          <cell r="J2693">
            <v>17649926</v>
          </cell>
          <cell r="K2693">
            <v>1660702</v>
          </cell>
          <cell r="L2693">
            <v>0</v>
          </cell>
          <cell r="M2693">
            <v>19310628</v>
          </cell>
        </row>
        <row r="2694">
          <cell r="A2694">
            <v>7387030101</v>
          </cell>
          <cell r="B2694" t="str">
            <v>SUELDOS DE PERSONAL</v>
          </cell>
          <cell r="C2694">
            <v>35224215</v>
          </cell>
          <cell r="D2694">
            <v>3402683</v>
          </cell>
          <cell r="E2694">
            <v>0</v>
          </cell>
          <cell r="F2694">
            <v>38626898</v>
          </cell>
          <cell r="H2694">
            <v>735595</v>
          </cell>
          <cell r="I2694" t="str">
            <v>Traslado de costos (Cr)</v>
          </cell>
          <cell r="J2694">
            <v>-36318985716</v>
          </cell>
          <cell r="K2694">
            <v>0</v>
          </cell>
          <cell r="L2694">
            <v>4359223015</v>
          </cell>
          <cell r="M2694">
            <v>-40678208731</v>
          </cell>
        </row>
        <row r="2695">
          <cell r="A2695">
            <v>7387030102</v>
          </cell>
          <cell r="B2695" t="str">
            <v>HORAS EXTRAS Y FESTIVOS</v>
          </cell>
          <cell r="C2695">
            <v>4639286</v>
          </cell>
          <cell r="D2695">
            <v>265765</v>
          </cell>
          <cell r="E2695">
            <v>0</v>
          </cell>
          <cell r="F2695">
            <v>4905051</v>
          </cell>
          <cell r="H2695">
            <v>73559501</v>
          </cell>
          <cell r="I2695" t="str">
            <v>Traslado de costos (Cr)</v>
          </cell>
          <cell r="J2695">
            <v>-36318985716</v>
          </cell>
          <cell r="K2695">
            <v>0</v>
          </cell>
          <cell r="L2695">
            <v>4359223015</v>
          </cell>
          <cell r="M2695">
            <v>-40678208731</v>
          </cell>
        </row>
        <row r="2696">
          <cell r="A2696">
            <v>7387030125</v>
          </cell>
          <cell r="B2696" t="str">
            <v>BONIFICACION NAVIDAD</v>
          </cell>
          <cell r="C2696">
            <v>500000</v>
          </cell>
          <cell r="D2696">
            <v>1755606</v>
          </cell>
          <cell r="E2696">
            <v>877803</v>
          </cell>
          <cell r="F2696">
            <v>1377803</v>
          </cell>
          <cell r="H2696">
            <v>7355950101</v>
          </cell>
          <cell r="I2696" t="str">
            <v>TRASLADO DE COSTOS (CR)</v>
          </cell>
          <cell r="J2696">
            <v>-36318985716</v>
          </cell>
          <cell r="K2696">
            <v>0</v>
          </cell>
          <cell r="L2696">
            <v>4359223015</v>
          </cell>
          <cell r="M2696">
            <v>-40678208731</v>
          </cell>
        </row>
        <row r="2697">
          <cell r="A2697">
            <v>738704</v>
          </cell>
          <cell r="B2697" t="str">
            <v>Contribuciones imputadas</v>
          </cell>
          <cell r="C2697">
            <v>911118</v>
          </cell>
          <cell r="D2697">
            <v>0</v>
          </cell>
          <cell r="E2697">
            <v>0</v>
          </cell>
          <cell r="F2697">
            <v>911118</v>
          </cell>
          <cell r="H2697">
            <v>7356</v>
          </cell>
          <cell r="I2697" t="str">
            <v>APOYO TERAPEUTICO - OTRAS UN.APOYO</v>
          </cell>
          <cell r="J2697">
            <v>0</v>
          </cell>
          <cell r="K2697">
            <v>24924743</v>
          </cell>
          <cell r="L2697">
            <v>24924743</v>
          </cell>
          <cell r="M2697">
            <v>0</v>
          </cell>
        </row>
        <row r="2698">
          <cell r="A2698">
            <v>73870401</v>
          </cell>
          <cell r="B2698" t="str">
            <v>Contribuciones imputadas</v>
          </cell>
          <cell r="C2698">
            <v>911118</v>
          </cell>
          <cell r="D2698">
            <v>0</v>
          </cell>
          <cell r="E2698">
            <v>0</v>
          </cell>
          <cell r="F2698">
            <v>911118</v>
          </cell>
          <cell r="H2698">
            <v>735601</v>
          </cell>
          <cell r="I2698" t="str">
            <v>Materiales</v>
          </cell>
          <cell r="J2698">
            <v>1866509</v>
          </cell>
          <cell r="K2698">
            <v>0</v>
          </cell>
          <cell r="L2698">
            <v>0</v>
          </cell>
          <cell r="M2698">
            <v>1866509</v>
          </cell>
        </row>
        <row r="2699">
          <cell r="A2699">
            <v>7387040106</v>
          </cell>
          <cell r="B2699" t="str">
            <v>AUXILIO POR HOSPITALIZACION</v>
          </cell>
          <cell r="C2699">
            <v>911118</v>
          </cell>
          <cell r="D2699">
            <v>0</v>
          </cell>
          <cell r="E2699">
            <v>0</v>
          </cell>
          <cell r="F2699">
            <v>911118</v>
          </cell>
          <cell r="H2699">
            <v>73560101</v>
          </cell>
          <cell r="I2699" t="str">
            <v>Materiales</v>
          </cell>
          <cell r="J2699">
            <v>1866509</v>
          </cell>
          <cell r="K2699">
            <v>0</v>
          </cell>
          <cell r="L2699">
            <v>0</v>
          </cell>
          <cell r="M2699">
            <v>1866509</v>
          </cell>
        </row>
        <row r="2700">
          <cell r="A2700">
            <v>738705</v>
          </cell>
          <cell r="B2700" t="str">
            <v>Contribuciones efectivas</v>
          </cell>
          <cell r="C2700">
            <v>8540703</v>
          </cell>
          <cell r="D2700">
            <v>752123</v>
          </cell>
          <cell r="E2700">
            <v>170</v>
          </cell>
          <cell r="F2700">
            <v>9292656</v>
          </cell>
          <cell r="H2700">
            <v>7356010101</v>
          </cell>
          <cell r="I2700" t="str">
            <v>MATERIALES</v>
          </cell>
          <cell r="J2700">
            <v>1866509</v>
          </cell>
          <cell r="K2700">
            <v>0</v>
          </cell>
          <cell r="L2700">
            <v>0</v>
          </cell>
          <cell r="M2700">
            <v>1866509</v>
          </cell>
        </row>
        <row r="2701">
          <cell r="A2701">
            <v>73870501</v>
          </cell>
          <cell r="B2701" t="str">
            <v>Contribuciones efectivas</v>
          </cell>
          <cell r="C2701">
            <v>8540703</v>
          </cell>
          <cell r="D2701">
            <v>752123</v>
          </cell>
          <cell r="E2701">
            <v>170</v>
          </cell>
          <cell r="F2701">
            <v>9292656</v>
          </cell>
          <cell r="H2701">
            <v>735602</v>
          </cell>
          <cell r="I2701" t="str">
            <v>Generales</v>
          </cell>
          <cell r="J2701">
            <v>52935946</v>
          </cell>
          <cell r="K2701">
            <v>6069342</v>
          </cell>
          <cell r="L2701">
            <v>0</v>
          </cell>
          <cell r="M2701">
            <v>59005288</v>
          </cell>
        </row>
        <row r="2702">
          <cell r="A2702">
            <v>7387050102</v>
          </cell>
          <cell r="B2702" t="str">
            <v>APORTES A SEGURIDAD SOCIAL EN SALUD</v>
          </cell>
          <cell r="C2702">
            <v>3541341</v>
          </cell>
          <cell r="D2702">
            <v>311841</v>
          </cell>
          <cell r="E2702">
            <v>85</v>
          </cell>
          <cell r="F2702">
            <v>3853097</v>
          </cell>
          <cell r="H2702">
            <v>73560201</v>
          </cell>
          <cell r="I2702" t="str">
            <v>Generales</v>
          </cell>
          <cell r="J2702">
            <v>52935946</v>
          </cell>
          <cell r="K2702">
            <v>6069342</v>
          </cell>
          <cell r="L2702">
            <v>0</v>
          </cell>
          <cell r="M2702">
            <v>59005288</v>
          </cell>
        </row>
        <row r="2703">
          <cell r="A2703">
            <v>7387050103</v>
          </cell>
          <cell r="B2703" t="str">
            <v>APORTES A SEGURIDAD SOCIAL EN PENSI</v>
          </cell>
          <cell r="C2703">
            <v>4999362</v>
          </cell>
          <cell r="D2703">
            <v>440282</v>
          </cell>
          <cell r="E2703">
            <v>85</v>
          </cell>
          <cell r="F2703">
            <v>5439559</v>
          </cell>
          <cell r="H2703">
            <v>7356020101</v>
          </cell>
          <cell r="I2703" t="str">
            <v>LOZA Y CRISTALERIA</v>
          </cell>
          <cell r="J2703">
            <v>1937316</v>
          </cell>
          <cell r="K2703">
            <v>0</v>
          </cell>
          <cell r="L2703">
            <v>0</v>
          </cell>
          <cell r="M2703">
            <v>1937316</v>
          </cell>
        </row>
        <row r="2704">
          <cell r="A2704">
            <v>738707</v>
          </cell>
          <cell r="B2704" t="str">
            <v>Depreciación y amortización</v>
          </cell>
          <cell r="C2704">
            <v>169773918</v>
          </cell>
          <cell r="D2704">
            <v>35985169</v>
          </cell>
          <cell r="E2704">
            <v>0</v>
          </cell>
          <cell r="F2704">
            <v>205759087</v>
          </cell>
          <cell r="H2704">
            <v>7356020107</v>
          </cell>
          <cell r="I2704" t="str">
            <v>SERVICIOS DE VIGILANCIA Y SEGURIDAD</v>
          </cell>
          <cell r="J2704">
            <v>12531408</v>
          </cell>
          <cell r="K2704">
            <v>2509401</v>
          </cell>
          <cell r="L2704">
            <v>0</v>
          </cell>
          <cell r="M2704">
            <v>15040809</v>
          </cell>
        </row>
        <row r="2705">
          <cell r="A2705">
            <v>73870701</v>
          </cell>
          <cell r="B2705" t="str">
            <v>Depreciación y amortización</v>
          </cell>
          <cell r="C2705">
            <v>169773918</v>
          </cell>
          <cell r="D2705">
            <v>35985169</v>
          </cell>
          <cell r="E2705">
            <v>0</v>
          </cell>
          <cell r="F2705">
            <v>205759087</v>
          </cell>
          <cell r="H2705">
            <v>7356020109</v>
          </cell>
          <cell r="I2705" t="str">
            <v>ROPERIA Y MENAJE</v>
          </cell>
          <cell r="J2705">
            <v>31740</v>
          </cell>
          <cell r="K2705">
            <v>0</v>
          </cell>
          <cell r="L2705">
            <v>0</v>
          </cell>
          <cell r="M2705">
            <v>31740</v>
          </cell>
        </row>
        <row r="2706">
          <cell r="A2706">
            <v>7387070101</v>
          </cell>
          <cell r="B2706" t="str">
            <v>DEPRECIACION DE EDIFICIOS</v>
          </cell>
          <cell r="C2706">
            <v>48174493</v>
          </cell>
          <cell r="D2706">
            <v>9636315</v>
          </cell>
          <cell r="E2706">
            <v>0</v>
          </cell>
          <cell r="F2706">
            <v>57810808</v>
          </cell>
          <cell r="H2706">
            <v>7356020112</v>
          </cell>
          <cell r="I2706" t="str">
            <v>MANTENIMIENTO DE MAQUINARIA Y EQUIP</v>
          </cell>
          <cell r="J2706">
            <v>271118</v>
          </cell>
          <cell r="K2706">
            <v>0</v>
          </cell>
          <cell r="L2706">
            <v>0</v>
          </cell>
          <cell r="M2706">
            <v>271118</v>
          </cell>
        </row>
        <row r="2707">
          <cell r="A2707">
            <v>7387070102</v>
          </cell>
          <cell r="B2707" t="str">
            <v>DEPRECIACION DE MAQUINARIA Y EQUIPO</v>
          </cell>
          <cell r="C2707">
            <v>10804278</v>
          </cell>
          <cell r="D2707">
            <v>2073558</v>
          </cell>
          <cell r="E2707">
            <v>0</v>
          </cell>
          <cell r="F2707">
            <v>12877836</v>
          </cell>
          <cell r="H2707">
            <v>7356020114</v>
          </cell>
          <cell r="I2707" t="str">
            <v>MANTENIMIENTO DE EDIFICIOS</v>
          </cell>
          <cell r="J2707">
            <v>150755</v>
          </cell>
          <cell r="K2707">
            <v>13705</v>
          </cell>
          <cell r="L2707">
            <v>0</v>
          </cell>
          <cell r="M2707">
            <v>164460</v>
          </cell>
        </row>
        <row r="2708">
          <cell r="A2708">
            <v>7387070103</v>
          </cell>
          <cell r="B2708" t="str">
            <v>DEPRECIACION DE EQUIPO MEDICO Y CIE</v>
          </cell>
          <cell r="C2708">
            <v>46341876</v>
          </cell>
          <cell r="D2708">
            <v>9135729</v>
          </cell>
          <cell r="E2708">
            <v>0</v>
          </cell>
          <cell r="F2708">
            <v>55477605</v>
          </cell>
          <cell r="H2708">
            <v>7356020116</v>
          </cell>
          <cell r="I2708" t="str">
            <v>MANTENIMIENTO DE SOFTWARE</v>
          </cell>
          <cell r="J2708">
            <v>2644156</v>
          </cell>
          <cell r="K2708">
            <v>573859</v>
          </cell>
          <cell r="L2708">
            <v>0</v>
          </cell>
          <cell r="M2708">
            <v>3218015</v>
          </cell>
        </row>
        <row r="2709">
          <cell r="A2709">
            <v>7387070104</v>
          </cell>
          <cell r="B2709" t="str">
            <v>DEPRECIACION DE MUEBLES, ENSERES, Y</v>
          </cell>
          <cell r="C2709">
            <v>13660886</v>
          </cell>
          <cell r="D2709">
            <v>3091910</v>
          </cell>
          <cell r="E2709">
            <v>0</v>
          </cell>
          <cell r="F2709">
            <v>16752796</v>
          </cell>
          <cell r="H2709">
            <v>7356020117</v>
          </cell>
          <cell r="I2709" t="str">
            <v>ACUEDUCTO Y ALCANTARILLADO</v>
          </cell>
          <cell r="J2709">
            <v>3756875</v>
          </cell>
          <cell r="K2709">
            <v>184197</v>
          </cell>
          <cell r="L2709">
            <v>0</v>
          </cell>
          <cell r="M2709">
            <v>3941072</v>
          </cell>
        </row>
        <row r="2710">
          <cell r="A2710">
            <v>7387070105</v>
          </cell>
          <cell r="B2710" t="str">
            <v>DEPRECIACION DE EQ. DE COMUNICACION</v>
          </cell>
          <cell r="C2710">
            <v>50404403</v>
          </cell>
          <cell r="D2710">
            <v>11977622</v>
          </cell>
          <cell r="E2710">
            <v>0</v>
          </cell>
          <cell r="F2710">
            <v>62382025</v>
          </cell>
          <cell r="H2710">
            <v>7356020118</v>
          </cell>
          <cell r="I2710" t="str">
            <v>ENERGIA</v>
          </cell>
          <cell r="J2710">
            <v>29373180</v>
          </cell>
          <cell r="K2710">
            <v>2728391</v>
          </cell>
          <cell r="L2710">
            <v>0</v>
          </cell>
          <cell r="M2710">
            <v>32101571</v>
          </cell>
        </row>
        <row r="2711">
          <cell r="A2711">
            <v>7387070107</v>
          </cell>
          <cell r="B2711" t="str">
            <v>DEPRECIACION COMEDOR, COCINA, DESPE</v>
          </cell>
          <cell r="C2711">
            <v>387982</v>
          </cell>
          <cell r="D2711">
            <v>70035</v>
          </cell>
          <cell r="E2711">
            <v>0</v>
          </cell>
          <cell r="F2711">
            <v>458017</v>
          </cell>
          <cell r="H2711">
            <v>7356020120</v>
          </cell>
          <cell r="I2711" t="str">
            <v>TELEFONOS</v>
          </cell>
          <cell r="J2711">
            <v>1042690</v>
          </cell>
          <cell r="K2711">
            <v>59789</v>
          </cell>
          <cell r="L2711">
            <v>0</v>
          </cell>
          <cell r="M2711">
            <v>1102479</v>
          </cell>
        </row>
        <row r="2712">
          <cell r="A2712">
            <v>738708</v>
          </cell>
          <cell r="B2712" t="str">
            <v>Impuestos</v>
          </cell>
          <cell r="C2712">
            <v>30660702</v>
          </cell>
          <cell r="D2712">
            <v>3046141</v>
          </cell>
          <cell r="E2712">
            <v>0</v>
          </cell>
          <cell r="F2712">
            <v>33706843</v>
          </cell>
          <cell r="H2712">
            <v>7356020121</v>
          </cell>
          <cell r="I2712" t="str">
            <v>ARRENDAMIENTOS</v>
          </cell>
          <cell r="J2712">
            <v>156663</v>
          </cell>
          <cell r="K2712">
            <v>0</v>
          </cell>
          <cell r="L2712">
            <v>0</v>
          </cell>
          <cell r="M2712">
            <v>156663</v>
          </cell>
        </row>
        <row r="2713">
          <cell r="A2713">
            <v>73870801</v>
          </cell>
          <cell r="B2713" t="str">
            <v>Impuestos</v>
          </cell>
          <cell r="C2713">
            <v>30660702</v>
          </cell>
          <cell r="D2713">
            <v>3046141</v>
          </cell>
          <cell r="E2713">
            <v>0</v>
          </cell>
          <cell r="F2713">
            <v>33706843</v>
          </cell>
          <cell r="H2713">
            <v>7356020129</v>
          </cell>
          <cell r="I2713" t="str">
            <v>MATERIAL DE ASEO</v>
          </cell>
          <cell r="J2713">
            <v>1040045</v>
          </cell>
          <cell r="K2713">
            <v>0</v>
          </cell>
          <cell r="L2713">
            <v>0</v>
          </cell>
          <cell r="M2713">
            <v>1040045</v>
          </cell>
        </row>
        <row r="2714">
          <cell r="A2714">
            <v>7387080101</v>
          </cell>
          <cell r="B2714" t="str">
            <v>IMPUESTO PREDIAL UNIFICADO</v>
          </cell>
          <cell r="C2714">
            <v>10984714</v>
          </cell>
          <cell r="D2714">
            <v>0</v>
          </cell>
          <cell r="E2714">
            <v>0</v>
          </cell>
          <cell r="F2714">
            <v>10984714</v>
          </cell>
          <cell r="H2714">
            <v>735603</v>
          </cell>
          <cell r="I2714" t="str">
            <v>Sueldos y salarios</v>
          </cell>
          <cell r="J2714">
            <v>91430963</v>
          </cell>
          <cell r="K2714">
            <v>8265861</v>
          </cell>
          <cell r="L2714">
            <v>0</v>
          </cell>
          <cell r="M2714">
            <v>99696824</v>
          </cell>
        </row>
        <row r="2715">
          <cell r="A2715">
            <v>7387080102</v>
          </cell>
          <cell r="B2715" t="str">
            <v>CONTRALORIA GENERAL MEDELLIN</v>
          </cell>
          <cell r="C2715">
            <v>319616</v>
          </cell>
          <cell r="D2715">
            <v>28332</v>
          </cell>
          <cell r="E2715">
            <v>0</v>
          </cell>
          <cell r="F2715">
            <v>347948</v>
          </cell>
          <cell r="H2715">
            <v>73560301</v>
          </cell>
          <cell r="I2715" t="str">
            <v>Sueldos y salarios</v>
          </cell>
          <cell r="J2715">
            <v>91430963</v>
          </cell>
          <cell r="K2715">
            <v>8265861</v>
          </cell>
          <cell r="L2715">
            <v>0</v>
          </cell>
          <cell r="M2715">
            <v>99696824</v>
          </cell>
        </row>
        <row r="2716">
          <cell r="A2716">
            <v>7387080105</v>
          </cell>
          <cell r="B2716" t="str">
            <v>GRAVAMEN 4 X 1000</v>
          </cell>
          <cell r="C2716">
            <v>19356372</v>
          </cell>
          <cell r="D2716">
            <v>3017809</v>
          </cell>
          <cell r="E2716">
            <v>0</v>
          </cell>
          <cell r="F2716">
            <v>22374181</v>
          </cell>
          <cell r="H2716">
            <v>7356030101</v>
          </cell>
          <cell r="I2716" t="str">
            <v>SUELDOS DE PERSONAL</v>
          </cell>
          <cell r="J2716">
            <v>84969888</v>
          </cell>
          <cell r="K2716">
            <v>7439410</v>
          </cell>
          <cell r="L2716">
            <v>0</v>
          </cell>
          <cell r="M2716">
            <v>92409298</v>
          </cell>
        </row>
        <row r="2717">
          <cell r="A2717">
            <v>738709</v>
          </cell>
          <cell r="B2717" t="str">
            <v>Prestaciones sociales</v>
          </cell>
          <cell r="C2717">
            <v>20459106</v>
          </cell>
          <cell r="D2717">
            <v>1414396</v>
          </cell>
          <cell r="E2717">
            <v>0</v>
          </cell>
          <cell r="F2717">
            <v>21873502</v>
          </cell>
          <cell r="H2717">
            <v>7356030102</v>
          </cell>
          <cell r="I2717" t="str">
            <v>HORAS EXTRAS Y FESTIVOS</v>
          </cell>
          <cell r="J2717">
            <v>6405461</v>
          </cell>
          <cell r="K2717">
            <v>826451</v>
          </cell>
          <cell r="L2717">
            <v>0</v>
          </cell>
          <cell r="M2717">
            <v>7231912</v>
          </cell>
        </row>
        <row r="2718">
          <cell r="A2718">
            <v>73870901</v>
          </cell>
          <cell r="B2718" t="str">
            <v>Prestaciones sociales</v>
          </cell>
          <cell r="C2718">
            <v>20459106</v>
          </cell>
          <cell r="D2718">
            <v>1414396</v>
          </cell>
          <cell r="E2718">
            <v>0</v>
          </cell>
          <cell r="F2718">
            <v>21873502</v>
          </cell>
          <cell r="H2718">
            <v>7356030121</v>
          </cell>
          <cell r="I2718" t="str">
            <v>SUELDOS POR PERMISO SINDICAL</v>
          </cell>
          <cell r="J2718">
            <v>55614</v>
          </cell>
          <cell r="K2718">
            <v>0</v>
          </cell>
          <cell r="L2718">
            <v>0</v>
          </cell>
          <cell r="M2718">
            <v>55614</v>
          </cell>
        </row>
        <row r="2719">
          <cell r="A2719">
            <v>7387090103</v>
          </cell>
          <cell r="B2719" t="str">
            <v>PRIMA DE VACACIONES</v>
          </cell>
          <cell r="C2719">
            <v>2454150</v>
          </cell>
          <cell r="D2719">
            <v>205443</v>
          </cell>
          <cell r="E2719">
            <v>0</v>
          </cell>
          <cell r="F2719">
            <v>2659593</v>
          </cell>
          <cell r="H2719">
            <v>735605</v>
          </cell>
          <cell r="I2719" t="str">
            <v>Contribuciones efectivas</v>
          </cell>
          <cell r="J2719">
            <v>20144561</v>
          </cell>
          <cell r="K2719">
            <v>2730945</v>
          </cell>
          <cell r="L2719">
            <v>84435</v>
          </cell>
          <cell r="M2719">
            <v>22791071</v>
          </cell>
        </row>
        <row r="2720">
          <cell r="A2720">
            <v>7387090104</v>
          </cell>
          <cell r="B2720" t="str">
            <v>PRIMA DE NAVIDAD</v>
          </cell>
          <cell r="C2720">
            <v>3465595</v>
          </cell>
          <cell r="D2720">
            <v>307480</v>
          </cell>
          <cell r="E2720">
            <v>0</v>
          </cell>
          <cell r="F2720">
            <v>3773075</v>
          </cell>
          <cell r="H2720">
            <v>73560501</v>
          </cell>
          <cell r="I2720" t="str">
            <v>Contribuciones efectivas</v>
          </cell>
          <cell r="J2720">
            <v>20144561</v>
          </cell>
          <cell r="K2720">
            <v>2730945</v>
          </cell>
          <cell r="L2720">
            <v>84435</v>
          </cell>
          <cell r="M2720">
            <v>22791071</v>
          </cell>
        </row>
        <row r="2721">
          <cell r="A2721">
            <v>7387090106</v>
          </cell>
          <cell r="B2721" t="str">
            <v>BONIFICACION POR RECREACION</v>
          </cell>
          <cell r="C2721">
            <v>221915</v>
          </cell>
          <cell r="D2721">
            <v>18707</v>
          </cell>
          <cell r="E2721">
            <v>0</v>
          </cell>
          <cell r="F2721">
            <v>240622</v>
          </cell>
          <cell r="H2721">
            <v>7356050101</v>
          </cell>
          <cell r="I2721" t="str">
            <v>APORTES A CAJAS DE COMPENSACION FAM</v>
          </cell>
          <cell r="J2721">
            <v>3226604</v>
          </cell>
          <cell r="K2721">
            <v>641662</v>
          </cell>
          <cell r="L2721">
            <v>0</v>
          </cell>
          <cell r="M2721">
            <v>3868266</v>
          </cell>
        </row>
        <row r="2722">
          <cell r="A2722">
            <v>7387090109</v>
          </cell>
          <cell r="B2722" t="str">
            <v>CESANTIAS RETROACTIVIDAD</v>
          </cell>
          <cell r="C2722">
            <v>9984293</v>
          </cell>
          <cell r="D2722">
            <v>469161</v>
          </cell>
          <cell r="E2722">
            <v>0</v>
          </cell>
          <cell r="F2722">
            <v>10453454</v>
          </cell>
          <cell r="H2722">
            <v>7356050102</v>
          </cell>
          <cell r="I2722" t="str">
            <v>APORTES A SEGURIDAD SOCIAL EN SALUD</v>
          </cell>
          <cell r="J2722">
            <v>6393313</v>
          </cell>
          <cell r="K2722">
            <v>786877</v>
          </cell>
          <cell r="L2722">
            <v>72</v>
          </cell>
          <cell r="M2722">
            <v>7180118</v>
          </cell>
        </row>
        <row r="2723">
          <cell r="A2723">
            <v>7387090117</v>
          </cell>
          <cell r="B2723" t="str">
            <v>PRIMA DE JUNIO</v>
          </cell>
          <cell r="C2723">
            <v>1691545</v>
          </cell>
          <cell r="D2723">
            <v>151062</v>
          </cell>
          <cell r="E2723">
            <v>0</v>
          </cell>
          <cell r="F2723">
            <v>1842607</v>
          </cell>
          <cell r="H2723">
            <v>7356050103</v>
          </cell>
          <cell r="I2723" t="str">
            <v>APORTES A SEGURIDAD SOCIAL EN PENSI</v>
          </cell>
          <cell r="J2723">
            <v>9025346</v>
          </cell>
          <cell r="K2723">
            <v>1110771</v>
          </cell>
          <cell r="L2723">
            <v>84363</v>
          </cell>
          <cell r="M2723">
            <v>10051754</v>
          </cell>
        </row>
        <row r="2724">
          <cell r="A2724">
            <v>7387090118</v>
          </cell>
          <cell r="B2724" t="str">
            <v>PRIMA DE VIDA CARA</v>
          </cell>
          <cell r="C2724">
            <v>1797601</v>
          </cell>
          <cell r="D2724">
            <v>164607</v>
          </cell>
          <cell r="E2724">
            <v>0</v>
          </cell>
          <cell r="F2724">
            <v>1962208</v>
          </cell>
          <cell r="H2724">
            <v>7356050106</v>
          </cell>
          <cell r="I2724" t="str">
            <v>APORTES A RIESGOS PROFESIONALES ATE</v>
          </cell>
          <cell r="J2724">
            <v>1499298</v>
          </cell>
          <cell r="K2724">
            <v>191635</v>
          </cell>
          <cell r="L2724">
            <v>0</v>
          </cell>
          <cell r="M2724">
            <v>1690933</v>
          </cell>
        </row>
        <row r="2725">
          <cell r="A2725">
            <v>7387090119</v>
          </cell>
          <cell r="B2725" t="str">
            <v>PRIMA DE ANTIGUEDAD</v>
          </cell>
          <cell r="C2725">
            <v>741329</v>
          </cell>
          <cell r="D2725">
            <v>55933</v>
          </cell>
          <cell r="E2725">
            <v>0</v>
          </cell>
          <cell r="F2725">
            <v>797262</v>
          </cell>
          <cell r="H2725">
            <v>735606</v>
          </cell>
          <cell r="I2725" t="str">
            <v>Aportes sobre la nómina</v>
          </cell>
          <cell r="J2725">
            <v>4034266</v>
          </cell>
          <cell r="K2725">
            <v>802154</v>
          </cell>
          <cell r="L2725">
            <v>0</v>
          </cell>
          <cell r="M2725">
            <v>4836420</v>
          </cell>
        </row>
        <row r="2726">
          <cell r="A2726">
            <v>7387090123</v>
          </cell>
          <cell r="B2726" t="str">
            <v>BONIFICACION POR SERVICIOS PRESTADO</v>
          </cell>
          <cell r="C2726">
            <v>-36244</v>
          </cell>
          <cell r="D2726">
            <v>40636</v>
          </cell>
          <cell r="E2726">
            <v>0</v>
          </cell>
          <cell r="F2726">
            <v>4392</v>
          </cell>
          <cell r="H2726">
            <v>73560601</v>
          </cell>
          <cell r="I2726" t="str">
            <v>Aportes sobre la nómina</v>
          </cell>
          <cell r="J2726">
            <v>4034266</v>
          </cell>
          <cell r="K2726">
            <v>802154</v>
          </cell>
          <cell r="L2726">
            <v>0</v>
          </cell>
          <cell r="M2726">
            <v>4836420</v>
          </cell>
        </row>
        <row r="2727">
          <cell r="A2727">
            <v>7387090124</v>
          </cell>
          <cell r="B2727" t="str">
            <v>BONIFICACION POR PENSION</v>
          </cell>
          <cell r="C2727">
            <v>138922</v>
          </cell>
          <cell r="D2727">
            <v>1367</v>
          </cell>
          <cell r="E2727">
            <v>0</v>
          </cell>
          <cell r="F2727">
            <v>140289</v>
          </cell>
          <cell r="H2727">
            <v>7356060101</v>
          </cell>
          <cell r="I2727" t="str">
            <v>APORTES AL I.C.B.F.</v>
          </cell>
          <cell r="J2727">
            <v>2420390</v>
          </cell>
          <cell r="K2727">
            <v>481273</v>
          </cell>
          <cell r="L2727">
            <v>0</v>
          </cell>
          <cell r="M2727">
            <v>2901663</v>
          </cell>
        </row>
        <row r="2728">
          <cell r="A2728">
            <v>738795</v>
          </cell>
          <cell r="B2728" t="str">
            <v>Traslado de costos (Cr)</v>
          </cell>
          <cell r="C2728">
            <v>-6644204916</v>
          </cell>
          <cell r="D2728">
            <v>0</v>
          </cell>
          <cell r="E2728">
            <v>1413856583</v>
          </cell>
          <cell r="F2728">
            <v>-8058061499</v>
          </cell>
          <cell r="H2728">
            <v>7356060102</v>
          </cell>
          <cell r="I2728" t="str">
            <v>APORTES AL SENA</v>
          </cell>
          <cell r="J2728">
            <v>1613876</v>
          </cell>
          <cell r="K2728">
            <v>320881</v>
          </cell>
          <cell r="L2728">
            <v>0</v>
          </cell>
          <cell r="M2728">
            <v>1934757</v>
          </cell>
        </row>
        <row r="2729">
          <cell r="A2729">
            <v>73879501</v>
          </cell>
          <cell r="B2729" t="str">
            <v>Traslado de costos (Cr)</v>
          </cell>
          <cell r="C2729">
            <v>-6644204916</v>
          </cell>
          <cell r="D2729">
            <v>0</v>
          </cell>
          <cell r="E2729">
            <v>1413856583</v>
          </cell>
          <cell r="F2729">
            <v>-8058061499</v>
          </cell>
          <cell r="H2729">
            <v>735607</v>
          </cell>
          <cell r="I2729" t="str">
            <v>Depreciación y amortización</v>
          </cell>
          <cell r="J2729">
            <v>11820756</v>
          </cell>
          <cell r="K2729">
            <v>1509612</v>
          </cell>
          <cell r="L2729">
            <v>0</v>
          </cell>
          <cell r="M2729">
            <v>13330368</v>
          </cell>
        </row>
        <row r="2730">
          <cell r="A2730">
            <v>7387950101</v>
          </cell>
          <cell r="B2730" t="str">
            <v>TRASLADO DE COSTOS (CR)</v>
          </cell>
          <cell r="C2730">
            <v>-6644204916</v>
          </cell>
          <cell r="D2730">
            <v>0</v>
          </cell>
          <cell r="E2730">
            <v>1413856583</v>
          </cell>
          <cell r="F2730">
            <v>-8058061499</v>
          </cell>
          <cell r="H2730">
            <v>73560701</v>
          </cell>
          <cell r="I2730" t="str">
            <v>Depreciación y amortización</v>
          </cell>
          <cell r="J2730">
            <v>11820756</v>
          </cell>
          <cell r="K2730">
            <v>1509612</v>
          </cell>
          <cell r="L2730">
            <v>0</v>
          </cell>
          <cell r="M2730">
            <v>13330368</v>
          </cell>
        </row>
        <row r="2731">
          <cell r="A2731">
            <v>8</v>
          </cell>
          <cell r="B2731" t="str">
            <v>CUENTAS DE ORDEN DEUDORAS</v>
          </cell>
          <cell r="C2731">
            <v>0</v>
          </cell>
          <cell r="D2731">
            <v>64201176017</v>
          </cell>
          <cell r="E2731">
            <v>64201176017</v>
          </cell>
          <cell r="F2731">
            <v>0</v>
          </cell>
          <cell r="H2731">
            <v>7356070101</v>
          </cell>
          <cell r="I2731" t="str">
            <v>DEPRECIACION DE EDIFICIOS</v>
          </cell>
          <cell r="J2731">
            <v>6674095</v>
          </cell>
          <cell r="K2731">
            <v>931768</v>
          </cell>
          <cell r="L2731">
            <v>0</v>
          </cell>
          <cell r="M2731">
            <v>7605863</v>
          </cell>
        </row>
        <row r="2732">
          <cell r="A2732">
            <v>83</v>
          </cell>
          <cell r="B2732" t="str">
            <v>DEUDORAS DE CONTROL</v>
          </cell>
          <cell r="C2732">
            <v>51072617364</v>
          </cell>
          <cell r="D2732">
            <v>41500245127</v>
          </cell>
          <cell r="E2732">
            <v>41932063117</v>
          </cell>
          <cell r="F2732">
            <v>50640799374</v>
          </cell>
          <cell r="H2732">
            <v>7356070102</v>
          </cell>
          <cell r="I2732" t="str">
            <v>DEPRECIACION DE MAQUINARIA Y EQUIPO</v>
          </cell>
          <cell r="J2732">
            <v>141482</v>
          </cell>
          <cell r="K2732">
            <v>8374</v>
          </cell>
          <cell r="L2732">
            <v>0</v>
          </cell>
          <cell r="M2732">
            <v>149856</v>
          </cell>
        </row>
        <row r="2733">
          <cell r="A2733">
            <v>8315</v>
          </cell>
          <cell r="B2733" t="str">
            <v>BIENES Y DERECHOS RETIRADOS</v>
          </cell>
          <cell r="C2733">
            <v>26346128958</v>
          </cell>
          <cell r="D2733">
            <v>0</v>
          </cell>
          <cell r="E2733">
            <v>0</v>
          </cell>
          <cell r="F2733">
            <v>26346128958</v>
          </cell>
          <cell r="H2733">
            <v>7356070103</v>
          </cell>
          <cell r="I2733" t="str">
            <v>DEPRECIACION DE EQUIPO MEDICO Y CIE</v>
          </cell>
          <cell r="J2733">
            <v>775277</v>
          </cell>
          <cell r="K2733">
            <v>78162</v>
          </cell>
          <cell r="L2733">
            <v>0</v>
          </cell>
          <cell r="M2733">
            <v>853439</v>
          </cell>
        </row>
        <row r="2734">
          <cell r="A2734">
            <v>831535</v>
          </cell>
          <cell r="B2734" t="str">
            <v>Cuentas por cobrar</v>
          </cell>
          <cell r="C2734">
            <v>26346128958</v>
          </cell>
          <cell r="D2734">
            <v>0</v>
          </cell>
          <cell r="E2734">
            <v>0</v>
          </cell>
          <cell r="F2734">
            <v>26346128958</v>
          </cell>
          <cell r="H2734">
            <v>7356070104</v>
          </cell>
          <cell r="I2734" t="str">
            <v>DEPRECIACION DE MUEBLES, ENSERES, Y</v>
          </cell>
          <cell r="J2734">
            <v>362160</v>
          </cell>
          <cell r="K2734">
            <v>34648</v>
          </cell>
          <cell r="L2734">
            <v>0</v>
          </cell>
          <cell r="M2734">
            <v>396808</v>
          </cell>
        </row>
        <row r="2735">
          <cell r="A2735">
            <v>83153501</v>
          </cell>
          <cell r="B2735" t="str">
            <v>Cuentas por cobrar</v>
          </cell>
          <cell r="C2735">
            <v>26346128958</v>
          </cell>
          <cell r="D2735">
            <v>0</v>
          </cell>
          <cell r="E2735">
            <v>0</v>
          </cell>
          <cell r="F2735">
            <v>26346128958</v>
          </cell>
          <cell r="H2735">
            <v>7356070105</v>
          </cell>
          <cell r="I2735" t="str">
            <v>DEPRECIACION DE EQ. DE COMUNICACION</v>
          </cell>
          <cell r="J2735">
            <v>3738234</v>
          </cell>
          <cell r="K2735">
            <v>442104</v>
          </cell>
          <cell r="L2735">
            <v>0</v>
          </cell>
          <cell r="M2735">
            <v>4180338</v>
          </cell>
        </row>
        <row r="2736">
          <cell r="A2736">
            <v>8315350101</v>
          </cell>
          <cell r="B2736" t="str">
            <v>CASTIGOS DE CARTERA</v>
          </cell>
          <cell r="C2736">
            <v>26346128958</v>
          </cell>
          <cell r="D2736">
            <v>0</v>
          </cell>
          <cell r="E2736">
            <v>0</v>
          </cell>
          <cell r="F2736">
            <v>26346128958</v>
          </cell>
          <cell r="H2736">
            <v>7356070107</v>
          </cell>
          <cell r="I2736" t="str">
            <v>DEPRECIACION COMEDOR, COCINA, DESPE</v>
          </cell>
          <cell r="J2736">
            <v>129508</v>
          </cell>
          <cell r="K2736">
            <v>14556</v>
          </cell>
          <cell r="L2736">
            <v>0</v>
          </cell>
          <cell r="M2736">
            <v>144064</v>
          </cell>
        </row>
        <row r="2737">
          <cell r="A2737">
            <v>8333</v>
          </cell>
          <cell r="B2737" t="str">
            <v>FACTURACIÓN GLOSADA EN VENTA DE SE</v>
          </cell>
          <cell r="C2737">
            <v>4690368997</v>
          </cell>
          <cell r="D2737">
            <v>34073266740</v>
          </cell>
          <cell r="E2737">
            <v>34505084730</v>
          </cell>
          <cell r="F2737">
            <v>4258551007</v>
          </cell>
          <cell r="H2737">
            <v>735608</v>
          </cell>
          <cell r="I2737" t="str">
            <v>Impuestos</v>
          </cell>
          <cell r="J2737">
            <v>915165</v>
          </cell>
          <cell r="K2737">
            <v>1430687</v>
          </cell>
          <cell r="L2737">
            <v>0</v>
          </cell>
          <cell r="M2737">
            <v>2345852</v>
          </cell>
        </row>
        <row r="2738">
          <cell r="A2738">
            <v>833301</v>
          </cell>
          <cell r="B2738" t="str">
            <v>Plan obligatorio de salud POS - EP</v>
          </cell>
          <cell r="C2738">
            <v>346871196</v>
          </cell>
          <cell r="D2738">
            <v>1574357358</v>
          </cell>
          <cell r="E2738">
            <v>1594496777</v>
          </cell>
          <cell r="F2738">
            <v>326731777</v>
          </cell>
          <cell r="H2738">
            <v>73560801</v>
          </cell>
          <cell r="I2738" t="str">
            <v>Impuestos</v>
          </cell>
          <cell r="J2738">
            <v>915165</v>
          </cell>
          <cell r="K2738">
            <v>1430687</v>
          </cell>
          <cell r="L2738">
            <v>0</v>
          </cell>
          <cell r="M2738">
            <v>2345852</v>
          </cell>
        </row>
        <row r="2739">
          <cell r="A2739">
            <v>83330101</v>
          </cell>
          <cell r="B2739" t="str">
            <v>Plan obligatorio de salud POS - EP</v>
          </cell>
          <cell r="C2739">
            <v>346871196</v>
          </cell>
          <cell r="D2739">
            <v>1574357358</v>
          </cell>
          <cell r="E2739">
            <v>1594496777</v>
          </cell>
          <cell r="F2739">
            <v>326731777</v>
          </cell>
          <cell r="H2739">
            <v>7356080101</v>
          </cell>
          <cell r="I2739" t="str">
            <v>IMPUESTO PREDIAL UNIFICADO</v>
          </cell>
          <cell r="J2739">
            <v>499308</v>
          </cell>
          <cell r="K2739">
            <v>1388786</v>
          </cell>
          <cell r="L2739">
            <v>0</v>
          </cell>
          <cell r="M2739">
            <v>1888094</v>
          </cell>
        </row>
        <row r="2740">
          <cell r="A2740">
            <v>8333010101</v>
          </cell>
          <cell r="B2740" t="str">
            <v>PLAN OBLIGATORIO DE SALUD POS – EPS</v>
          </cell>
          <cell r="C2740">
            <v>346871196</v>
          </cell>
          <cell r="D2740">
            <v>1574357358</v>
          </cell>
          <cell r="E2740">
            <v>1594496777</v>
          </cell>
          <cell r="F2740">
            <v>326731777</v>
          </cell>
          <cell r="H2740">
            <v>7356080102</v>
          </cell>
          <cell r="I2740" t="str">
            <v>CONTRALORIA GENERAL MEDELLIN</v>
          </cell>
          <cell r="J2740">
            <v>18518</v>
          </cell>
          <cell r="K2740">
            <v>0</v>
          </cell>
          <cell r="L2740">
            <v>0</v>
          </cell>
          <cell r="M2740">
            <v>18518</v>
          </cell>
        </row>
        <row r="2741">
          <cell r="A2741">
            <v>833303</v>
          </cell>
          <cell r="B2741" t="str">
            <v>Plan subsidiado de salud POSS - EP</v>
          </cell>
          <cell r="C2741">
            <v>687573271</v>
          </cell>
          <cell r="D2741">
            <v>7153154863</v>
          </cell>
          <cell r="E2741">
            <v>7413503074</v>
          </cell>
          <cell r="F2741">
            <v>427225060</v>
          </cell>
          <cell r="H2741">
            <v>7356080105</v>
          </cell>
          <cell r="I2741" t="str">
            <v>GRAVAMEN 4 X 1000</v>
          </cell>
          <cell r="J2741">
            <v>397339</v>
          </cell>
          <cell r="K2741">
            <v>41901</v>
          </cell>
          <cell r="L2741">
            <v>0</v>
          </cell>
          <cell r="M2741">
            <v>439240</v>
          </cell>
        </row>
        <row r="2742">
          <cell r="A2742">
            <v>83330301</v>
          </cell>
          <cell r="B2742" t="str">
            <v>Plan subsidiado de salud POSS - EP</v>
          </cell>
          <cell r="C2742">
            <v>687573271</v>
          </cell>
          <cell r="D2742">
            <v>7153154863</v>
          </cell>
          <cell r="E2742">
            <v>7413503074</v>
          </cell>
          <cell r="F2742">
            <v>427225060</v>
          </cell>
          <cell r="H2742">
            <v>735609</v>
          </cell>
          <cell r="I2742" t="str">
            <v>Prestaciones sociales</v>
          </cell>
          <cell r="J2742">
            <v>32639573</v>
          </cell>
          <cell r="K2742">
            <v>4001819</v>
          </cell>
          <cell r="L2742">
            <v>0</v>
          </cell>
          <cell r="M2742">
            <v>36641392</v>
          </cell>
        </row>
        <row r="2743">
          <cell r="A2743">
            <v>8333030101</v>
          </cell>
          <cell r="B2743" t="str">
            <v>PLAN SUBSIDIADO DE SALUD POSS – ARS</v>
          </cell>
          <cell r="C2743">
            <v>687573271</v>
          </cell>
          <cell r="D2743">
            <v>7153154863</v>
          </cell>
          <cell r="E2743">
            <v>7413503074</v>
          </cell>
          <cell r="F2743">
            <v>427225060</v>
          </cell>
          <cell r="H2743">
            <v>73560901</v>
          </cell>
          <cell r="I2743" t="str">
            <v>Prestaciones sociales</v>
          </cell>
          <cell r="J2743">
            <v>32639573</v>
          </cell>
          <cell r="K2743">
            <v>4001819</v>
          </cell>
          <cell r="L2743">
            <v>0</v>
          </cell>
          <cell r="M2743">
            <v>36641392</v>
          </cell>
        </row>
        <row r="2744">
          <cell r="A2744">
            <v>833304</v>
          </cell>
          <cell r="B2744" t="str">
            <v>Servicios de salud - IPS privadas</v>
          </cell>
          <cell r="C2744">
            <v>0</v>
          </cell>
          <cell r="D2744">
            <v>25221600</v>
          </cell>
          <cell r="E2744">
            <v>25221600</v>
          </cell>
          <cell r="F2744">
            <v>0</v>
          </cell>
          <cell r="H2744">
            <v>7356090103</v>
          </cell>
          <cell r="I2744" t="str">
            <v>PRIMA DE VACACIONES</v>
          </cell>
          <cell r="J2744">
            <v>4055747</v>
          </cell>
          <cell r="K2744">
            <v>358423</v>
          </cell>
          <cell r="L2744">
            <v>0</v>
          </cell>
          <cell r="M2744">
            <v>4414170</v>
          </cell>
        </row>
        <row r="2745">
          <cell r="A2745">
            <v>83330401</v>
          </cell>
          <cell r="B2745" t="str">
            <v>Servicios de salud - IPS privadas</v>
          </cell>
          <cell r="C2745">
            <v>0</v>
          </cell>
          <cell r="D2745">
            <v>25221600</v>
          </cell>
          <cell r="E2745">
            <v>25221600</v>
          </cell>
          <cell r="F2745">
            <v>0</v>
          </cell>
          <cell r="H2745">
            <v>7356090104</v>
          </cell>
          <cell r="I2745" t="str">
            <v>PRIMA DE NAVIDAD</v>
          </cell>
          <cell r="J2745">
            <v>8510598</v>
          </cell>
          <cell r="K2745">
            <v>745491</v>
          </cell>
          <cell r="L2745">
            <v>0</v>
          </cell>
          <cell r="M2745">
            <v>9256089</v>
          </cell>
        </row>
        <row r="2746">
          <cell r="A2746">
            <v>8333040101</v>
          </cell>
          <cell r="B2746" t="str">
            <v>SERVICIOS DE SALUD – IPS PRIVADAS</v>
          </cell>
          <cell r="C2746">
            <v>0</v>
          </cell>
          <cell r="D2746">
            <v>25221600</v>
          </cell>
          <cell r="E2746">
            <v>25221600</v>
          </cell>
          <cell r="F2746">
            <v>0</v>
          </cell>
          <cell r="H2746">
            <v>7356090105</v>
          </cell>
          <cell r="I2746" t="str">
            <v>VACACIONES</v>
          </cell>
          <cell r="J2746">
            <v>4337226</v>
          </cell>
          <cell r="K2746">
            <v>550551</v>
          </cell>
          <cell r="L2746">
            <v>0</v>
          </cell>
          <cell r="M2746">
            <v>4887777</v>
          </cell>
        </row>
        <row r="2747">
          <cell r="A2747">
            <v>833306</v>
          </cell>
          <cell r="B2747" t="str">
            <v>Servicios de salud - Compañías ase</v>
          </cell>
          <cell r="C2747">
            <v>1964158</v>
          </cell>
          <cell r="D2747">
            <v>0</v>
          </cell>
          <cell r="E2747">
            <v>0</v>
          </cell>
          <cell r="F2747">
            <v>1964158</v>
          </cell>
          <cell r="H2747">
            <v>7356090106</v>
          </cell>
          <cell r="I2747" t="str">
            <v>BONIFICACION POR RECREACION</v>
          </cell>
          <cell r="J2747">
            <v>513972</v>
          </cell>
          <cell r="K2747">
            <v>45693</v>
          </cell>
          <cell r="L2747">
            <v>0</v>
          </cell>
          <cell r="M2747">
            <v>559665</v>
          </cell>
        </row>
        <row r="2748">
          <cell r="A2748">
            <v>83330601</v>
          </cell>
          <cell r="B2748" t="str">
            <v>Servicios de salud - Compañías ase</v>
          </cell>
          <cell r="C2748">
            <v>1964158</v>
          </cell>
          <cell r="D2748">
            <v>0</v>
          </cell>
          <cell r="E2748">
            <v>0</v>
          </cell>
          <cell r="F2748">
            <v>1964158</v>
          </cell>
          <cell r="H2748">
            <v>7356090108</v>
          </cell>
          <cell r="I2748" t="str">
            <v>CESANTIAS LEY 50</v>
          </cell>
          <cell r="J2748">
            <v>7910535</v>
          </cell>
          <cell r="K2748">
            <v>1238986</v>
          </cell>
          <cell r="L2748">
            <v>0</v>
          </cell>
          <cell r="M2748">
            <v>9149521</v>
          </cell>
        </row>
        <row r="2749">
          <cell r="A2749">
            <v>8333060101</v>
          </cell>
          <cell r="B2749" t="str">
            <v>SERVICIOS DE SALUD - COMPAÑIAS ASEG</v>
          </cell>
          <cell r="C2749">
            <v>1964158</v>
          </cell>
          <cell r="D2749">
            <v>0</v>
          </cell>
          <cell r="E2749">
            <v>0</v>
          </cell>
          <cell r="F2749">
            <v>1964158</v>
          </cell>
          <cell r="H2749">
            <v>7356090109</v>
          </cell>
          <cell r="I2749" t="str">
            <v>CESANTIAS RETROACTIVIDAD</v>
          </cell>
          <cell r="J2749">
            <v>2051682</v>
          </cell>
          <cell r="K2749">
            <v>225112</v>
          </cell>
          <cell r="L2749">
            <v>0</v>
          </cell>
          <cell r="M2749">
            <v>2276794</v>
          </cell>
        </row>
        <row r="2750">
          <cell r="A2750">
            <v>833307</v>
          </cell>
          <cell r="B2750" t="str">
            <v>Servicios de salud - IPS públicas</v>
          </cell>
          <cell r="C2750">
            <v>0</v>
          </cell>
          <cell r="D2750">
            <v>11780548</v>
          </cell>
          <cell r="E2750">
            <v>10505347</v>
          </cell>
          <cell r="F2750">
            <v>1275201</v>
          </cell>
          <cell r="H2750">
            <v>7356090110</v>
          </cell>
          <cell r="I2750" t="str">
            <v>INTERESES SOBRE LAS CESANTIAS</v>
          </cell>
          <cell r="J2750">
            <v>633194</v>
          </cell>
          <cell r="K2750">
            <v>200255</v>
          </cell>
          <cell r="L2750">
            <v>0</v>
          </cell>
          <cell r="M2750">
            <v>833449</v>
          </cell>
        </row>
        <row r="2751">
          <cell r="A2751">
            <v>83330701</v>
          </cell>
          <cell r="B2751" t="str">
            <v>Servicios de salud - IPS públicas</v>
          </cell>
          <cell r="C2751">
            <v>0</v>
          </cell>
          <cell r="D2751">
            <v>11780548</v>
          </cell>
          <cell r="E2751">
            <v>10505347</v>
          </cell>
          <cell r="F2751">
            <v>1275201</v>
          </cell>
          <cell r="H2751">
            <v>7356090117</v>
          </cell>
          <cell r="I2751" t="str">
            <v>PRIMA DE JUNIO</v>
          </cell>
          <cell r="J2751">
            <v>3532321</v>
          </cell>
          <cell r="K2751">
            <v>353326</v>
          </cell>
          <cell r="L2751">
            <v>0</v>
          </cell>
          <cell r="M2751">
            <v>3885647</v>
          </cell>
        </row>
        <row r="2752">
          <cell r="A2752">
            <v>8333070101</v>
          </cell>
          <cell r="B2752" t="str">
            <v>SERVICIOS DE SALUD - IPS PUBLICAS</v>
          </cell>
          <cell r="C2752">
            <v>0</v>
          </cell>
          <cell r="D2752">
            <v>11780548</v>
          </cell>
          <cell r="E2752">
            <v>10505347</v>
          </cell>
          <cell r="F2752">
            <v>1275201</v>
          </cell>
          <cell r="H2752">
            <v>7356090119</v>
          </cell>
          <cell r="I2752" t="str">
            <v>PRIMA DE ANTIGUEDAD</v>
          </cell>
          <cell r="J2752">
            <v>270695</v>
          </cell>
          <cell r="K2752">
            <v>23961</v>
          </cell>
          <cell r="L2752">
            <v>0</v>
          </cell>
          <cell r="M2752">
            <v>294656</v>
          </cell>
        </row>
        <row r="2753">
          <cell r="A2753">
            <v>833308</v>
          </cell>
          <cell r="B2753" t="str">
            <v>Servicios de salud - Entidades con</v>
          </cell>
          <cell r="C2753">
            <v>71829576</v>
          </cell>
          <cell r="D2753">
            <v>247847930</v>
          </cell>
          <cell r="E2753">
            <v>271765161</v>
          </cell>
          <cell r="F2753">
            <v>47912345</v>
          </cell>
          <cell r="H2753">
            <v>7356090123</v>
          </cell>
          <cell r="I2753" t="str">
            <v>BONIFICACION POR SERVICIOS PRESTADO</v>
          </cell>
          <cell r="J2753">
            <v>1019246</v>
          </cell>
          <cell r="K2753">
            <v>240314</v>
          </cell>
          <cell r="L2753">
            <v>0</v>
          </cell>
          <cell r="M2753">
            <v>1259560</v>
          </cell>
        </row>
        <row r="2754">
          <cell r="A2754">
            <v>83330801</v>
          </cell>
          <cell r="B2754" t="str">
            <v>Servicios de salud - Entidades con</v>
          </cell>
          <cell r="C2754">
            <v>71829576</v>
          </cell>
          <cell r="D2754">
            <v>247847930</v>
          </cell>
          <cell r="E2754">
            <v>271765161</v>
          </cell>
          <cell r="F2754">
            <v>47912345</v>
          </cell>
          <cell r="H2754">
            <v>7356090124</v>
          </cell>
          <cell r="I2754" t="str">
            <v>BONIFICACION POR PENSION</v>
          </cell>
          <cell r="J2754">
            <v>-195643</v>
          </cell>
          <cell r="K2754">
            <v>19707</v>
          </cell>
          <cell r="L2754">
            <v>0</v>
          </cell>
          <cell r="M2754">
            <v>-175936</v>
          </cell>
        </row>
        <row r="2755">
          <cell r="A2755">
            <v>8333080101</v>
          </cell>
          <cell r="B2755" t="str">
            <v>SERV. DE SALUD - ENTIDADES CON REGI</v>
          </cell>
          <cell r="C2755">
            <v>71829576</v>
          </cell>
          <cell r="D2755">
            <v>247847930</v>
          </cell>
          <cell r="E2755">
            <v>271765161</v>
          </cell>
          <cell r="F2755">
            <v>47912345</v>
          </cell>
          <cell r="H2755">
            <v>735610</v>
          </cell>
          <cell r="I2755" t="str">
            <v>Gastos de personal diversos</v>
          </cell>
          <cell r="J2755">
            <v>1188344</v>
          </cell>
          <cell r="K2755">
            <v>114323</v>
          </cell>
          <cell r="L2755">
            <v>0</v>
          </cell>
          <cell r="M2755">
            <v>1302667</v>
          </cell>
        </row>
        <row r="2756">
          <cell r="A2756">
            <v>833309</v>
          </cell>
          <cell r="B2756" t="str">
            <v>Atención con cargo al subsidio a l</v>
          </cell>
          <cell r="C2756">
            <v>-132259328</v>
          </cell>
          <cell r="D2756">
            <v>24878988818</v>
          </cell>
          <cell r="E2756">
            <v>24903579269</v>
          </cell>
          <cell r="F2756">
            <v>-156849779</v>
          </cell>
          <cell r="H2756">
            <v>73561001</v>
          </cell>
          <cell r="I2756" t="str">
            <v>Gastos de personal diversos</v>
          </cell>
          <cell r="J2756">
            <v>1188344</v>
          </cell>
          <cell r="K2756">
            <v>114323</v>
          </cell>
          <cell r="L2756">
            <v>0</v>
          </cell>
          <cell r="M2756">
            <v>1302667</v>
          </cell>
        </row>
        <row r="2757">
          <cell r="A2757">
            <v>83330901</v>
          </cell>
          <cell r="B2757" t="str">
            <v>Atención con cargo al subsidio a l</v>
          </cell>
          <cell r="C2757">
            <v>-132259328</v>
          </cell>
          <cell r="D2757">
            <v>24878988818</v>
          </cell>
          <cell r="E2757">
            <v>24903579269</v>
          </cell>
          <cell r="F2757">
            <v>-156849779</v>
          </cell>
          <cell r="H2757">
            <v>7356100111</v>
          </cell>
          <cell r="I2757" t="str">
            <v>CAPACITACION</v>
          </cell>
          <cell r="J2757">
            <v>33082</v>
          </cell>
          <cell r="K2757">
            <v>0</v>
          </cell>
          <cell r="L2757">
            <v>0</v>
          </cell>
          <cell r="M2757">
            <v>33082</v>
          </cell>
        </row>
        <row r="2758">
          <cell r="A2758">
            <v>8333090101</v>
          </cell>
          <cell r="B2758" t="str">
            <v>ATENCION CON CARGO AL SUBSIDIO A LA</v>
          </cell>
          <cell r="C2758">
            <v>-132259328</v>
          </cell>
          <cell r="D2758">
            <v>24878988818</v>
          </cell>
          <cell r="E2758">
            <v>24903579269</v>
          </cell>
          <cell r="F2758">
            <v>-156849779</v>
          </cell>
          <cell r="H2758">
            <v>7356100122</v>
          </cell>
          <cell r="I2758" t="str">
            <v>SUBSIDIO DE ALIMENTACIÓN</v>
          </cell>
          <cell r="J2758">
            <v>1155262</v>
          </cell>
          <cell r="K2758">
            <v>114323</v>
          </cell>
          <cell r="L2758">
            <v>0</v>
          </cell>
          <cell r="M2758">
            <v>1269585</v>
          </cell>
        </row>
        <row r="2759">
          <cell r="A2759">
            <v>833310</v>
          </cell>
          <cell r="B2759" t="str">
            <v>Riesgos laborales - ARL</v>
          </cell>
          <cell r="C2759">
            <v>0</v>
          </cell>
          <cell r="D2759">
            <v>3723991</v>
          </cell>
          <cell r="E2759">
            <v>3723991</v>
          </cell>
          <cell r="F2759">
            <v>0</v>
          </cell>
          <cell r="H2759">
            <v>735695</v>
          </cell>
          <cell r="I2759" t="str">
            <v>Traslado de costos (Cr)</v>
          </cell>
          <cell r="J2759">
            <v>-216976083</v>
          </cell>
          <cell r="K2759">
            <v>0</v>
          </cell>
          <cell r="L2759">
            <v>24840308</v>
          </cell>
          <cell r="M2759">
            <v>-241816391</v>
          </cell>
        </row>
        <row r="2760">
          <cell r="A2760">
            <v>83331001</v>
          </cell>
          <cell r="B2760" t="str">
            <v>Riesgos laborales - ARL</v>
          </cell>
          <cell r="C2760">
            <v>0</v>
          </cell>
          <cell r="D2760">
            <v>3723991</v>
          </cell>
          <cell r="E2760">
            <v>3723991</v>
          </cell>
          <cell r="F2760">
            <v>0</v>
          </cell>
          <cell r="H2760">
            <v>73569501</v>
          </cell>
          <cell r="I2760" t="str">
            <v>Traslado de costos (Cr)</v>
          </cell>
          <cell r="J2760">
            <v>-216976083</v>
          </cell>
          <cell r="K2760">
            <v>0</v>
          </cell>
          <cell r="L2760">
            <v>24840308</v>
          </cell>
          <cell r="M2760">
            <v>-241816391</v>
          </cell>
        </row>
        <row r="2761">
          <cell r="A2761">
            <v>8333100101</v>
          </cell>
          <cell r="B2761" t="str">
            <v>RIESGOS PROFESIONALES - ARP</v>
          </cell>
          <cell r="C2761">
            <v>0</v>
          </cell>
          <cell r="D2761">
            <v>3723991</v>
          </cell>
          <cell r="E2761">
            <v>3723991</v>
          </cell>
          <cell r="F2761">
            <v>0</v>
          </cell>
          <cell r="H2761">
            <v>7356950101</v>
          </cell>
          <cell r="I2761" t="str">
            <v>TRASLADO DE COSTOS (CR)</v>
          </cell>
          <cell r="J2761">
            <v>-216976083</v>
          </cell>
          <cell r="K2761">
            <v>0</v>
          </cell>
          <cell r="L2761">
            <v>24840308</v>
          </cell>
          <cell r="M2761">
            <v>-241816391</v>
          </cell>
        </row>
        <row r="2762">
          <cell r="A2762">
            <v>833311</v>
          </cell>
          <cell r="B2762" t="str">
            <v>Atención accidentes de tránsito SO</v>
          </cell>
          <cell r="C2762">
            <v>165915634</v>
          </cell>
          <cell r="D2762">
            <v>177481863</v>
          </cell>
          <cell r="E2762">
            <v>281579742</v>
          </cell>
          <cell r="F2762">
            <v>61817755</v>
          </cell>
          <cell r="H2762">
            <v>7384</v>
          </cell>
          <cell r="I2762" t="str">
            <v>CRONICAS -INVESTIGACION CIENTIFICA</v>
          </cell>
          <cell r="J2762">
            <v>0</v>
          </cell>
          <cell r="K2762">
            <v>170711343</v>
          </cell>
          <cell r="L2762">
            <v>170711343</v>
          </cell>
          <cell r="M2762">
            <v>0</v>
          </cell>
        </row>
        <row r="2763">
          <cell r="A2763">
            <v>83331101</v>
          </cell>
          <cell r="B2763" t="str">
            <v>Atención accidentes de tránsito SO</v>
          </cell>
          <cell r="C2763">
            <v>165915634</v>
          </cell>
          <cell r="D2763">
            <v>177481863</v>
          </cell>
          <cell r="E2763">
            <v>281579742</v>
          </cell>
          <cell r="F2763">
            <v>61817755</v>
          </cell>
          <cell r="H2763">
            <v>738402</v>
          </cell>
          <cell r="I2763" t="str">
            <v>Generales</v>
          </cell>
          <cell r="J2763">
            <v>717886324</v>
          </cell>
          <cell r="K2763">
            <v>169945736</v>
          </cell>
          <cell r="L2763">
            <v>14443883</v>
          </cell>
          <cell r="M2763">
            <v>873388177</v>
          </cell>
        </row>
        <row r="2764">
          <cell r="A2764">
            <v>8333110101</v>
          </cell>
          <cell r="B2764" t="str">
            <v>ATENCION ACCIDENTES DE TRANSITO SOA</v>
          </cell>
          <cell r="C2764">
            <v>165915634</v>
          </cell>
          <cell r="D2764">
            <v>177481863</v>
          </cell>
          <cell r="E2764">
            <v>281579742</v>
          </cell>
          <cell r="F2764">
            <v>61817755</v>
          </cell>
          <cell r="H2764">
            <v>73840201</v>
          </cell>
          <cell r="I2764" t="str">
            <v>Generales</v>
          </cell>
          <cell r="J2764">
            <v>717886324</v>
          </cell>
          <cell r="K2764">
            <v>169945736</v>
          </cell>
          <cell r="L2764">
            <v>14443883</v>
          </cell>
          <cell r="M2764">
            <v>873388177</v>
          </cell>
        </row>
        <row r="2765">
          <cell r="A2765">
            <v>833312</v>
          </cell>
          <cell r="B2765" t="str">
            <v>Reclamaciones con cargo a los recu</v>
          </cell>
          <cell r="C2765">
            <v>3046369</v>
          </cell>
          <cell r="D2765">
            <v>0</v>
          </cell>
          <cell r="E2765">
            <v>0</v>
          </cell>
          <cell r="F2765">
            <v>3046369</v>
          </cell>
          <cell r="H2765">
            <v>7384020102</v>
          </cell>
          <cell r="I2765" t="str">
            <v>HONORARIOS</v>
          </cell>
          <cell r="J2765">
            <v>192980376</v>
          </cell>
          <cell r="K2765">
            <v>55276743</v>
          </cell>
          <cell r="L2765">
            <v>0</v>
          </cell>
          <cell r="M2765">
            <v>248257119</v>
          </cell>
        </row>
        <row r="2766">
          <cell r="A2766">
            <v>83331201</v>
          </cell>
          <cell r="B2766" t="str">
            <v>Reclamaciones con cargo a los recu</v>
          </cell>
          <cell r="C2766">
            <v>3046369</v>
          </cell>
          <cell r="D2766">
            <v>0</v>
          </cell>
          <cell r="E2766">
            <v>0</v>
          </cell>
          <cell r="F2766">
            <v>3046369</v>
          </cell>
          <cell r="H2766">
            <v>7384020103</v>
          </cell>
          <cell r="I2766" t="str">
            <v>PRESTACION DE SERVICIOS</v>
          </cell>
          <cell r="J2766">
            <v>481654</v>
          </cell>
          <cell r="K2766">
            <v>449308</v>
          </cell>
          <cell r="L2766">
            <v>0</v>
          </cell>
          <cell r="M2766">
            <v>930962</v>
          </cell>
        </row>
        <row r="2767">
          <cell r="A2767">
            <v>8333120101</v>
          </cell>
          <cell r="B2767" t="str">
            <v>RECLAMACIONES FOSYGA – ECAT</v>
          </cell>
          <cell r="C2767">
            <v>3046369</v>
          </cell>
          <cell r="D2767">
            <v>0</v>
          </cell>
          <cell r="E2767">
            <v>0</v>
          </cell>
          <cell r="F2767">
            <v>3046369</v>
          </cell>
          <cell r="H2767">
            <v>7384020107</v>
          </cell>
          <cell r="I2767" t="str">
            <v>SERVICIOS DE VIGILANCIA Y SEGURIDAD</v>
          </cell>
          <cell r="J2767">
            <v>827763</v>
          </cell>
          <cell r="K2767">
            <v>946944</v>
          </cell>
          <cell r="L2767">
            <v>710208</v>
          </cell>
          <cell r="M2767">
            <v>1064499</v>
          </cell>
        </row>
        <row r="2768">
          <cell r="A2768">
            <v>833390</v>
          </cell>
          <cell r="B2768" t="str">
            <v>Otras cuentas por cobrar servicios</v>
          </cell>
          <cell r="C2768">
            <v>3545428121</v>
          </cell>
          <cell r="D2768">
            <v>709769</v>
          </cell>
          <cell r="E2768">
            <v>709769</v>
          </cell>
          <cell r="F2768">
            <v>3545428121</v>
          </cell>
          <cell r="H2768">
            <v>7384020108</v>
          </cell>
          <cell r="I2768" t="str">
            <v>PAPELERIA Y UTILES</v>
          </cell>
          <cell r="J2768">
            <v>6069832</v>
          </cell>
          <cell r="K2768">
            <v>1048318</v>
          </cell>
          <cell r="L2768">
            <v>0</v>
          </cell>
          <cell r="M2768">
            <v>7118150</v>
          </cell>
        </row>
        <row r="2769">
          <cell r="A2769">
            <v>83339001</v>
          </cell>
          <cell r="B2769" t="str">
            <v>Otras cuentas por cobrar servicios</v>
          </cell>
          <cell r="C2769">
            <v>3545428121</v>
          </cell>
          <cell r="D2769">
            <v>709769</v>
          </cell>
          <cell r="E2769">
            <v>709769</v>
          </cell>
          <cell r="F2769">
            <v>3545428121</v>
          </cell>
          <cell r="H2769">
            <v>7384020112</v>
          </cell>
          <cell r="I2769" t="str">
            <v>MANTENIMIENTO DE MAQUINARIA Y EQUIP</v>
          </cell>
          <cell r="J2769">
            <v>121036</v>
          </cell>
          <cell r="K2769">
            <v>0</v>
          </cell>
          <cell r="L2769">
            <v>0</v>
          </cell>
          <cell r="M2769">
            <v>121036</v>
          </cell>
        </row>
        <row r="2770">
          <cell r="A2770">
            <v>8333900101</v>
          </cell>
          <cell r="B2770" t="str">
            <v>OTRAS CUENTAS POR COBRAR SERVICIOS</v>
          </cell>
          <cell r="C2770">
            <v>0</v>
          </cell>
          <cell r="D2770">
            <v>709769</v>
          </cell>
          <cell r="E2770">
            <v>709769</v>
          </cell>
          <cell r="F2770">
            <v>0</v>
          </cell>
          <cell r="H2770">
            <v>7384020114</v>
          </cell>
          <cell r="I2770" t="str">
            <v>MANTENIMIENTO DE EDIFICIOS</v>
          </cell>
          <cell r="J2770">
            <v>920110</v>
          </cell>
          <cell r="K2770">
            <v>2327</v>
          </cell>
          <cell r="L2770">
            <v>0</v>
          </cell>
          <cell r="M2770">
            <v>922437</v>
          </cell>
        </row>
        <row r="2771">
          <cell r="A2771">
            <v>8333900102</v>
          </cell>
          <cell r="B2771" t="str">
            <v>SALDO GLOSAS SERVINTE</v>
          </cell>
          <cell r="C2771">
            <v>25489</v>
          </cell>
          <cell r="D2771">
            <v>0</v>
          </cell>
          <cell r="E2771">
            <v>0</v>
          </cell>
          <cell r="F2771">
            <v>25489</v>
          </cell>
          <cell r="H2771">
            <v>7384020116</v>
          </cell>
          <cell r="I2771" t="str">
            <v>MANTENIMIENTO DE SOFTWARE</v>
          </cell>
          <cell r="J2771">
            <v>2403782</v>
          </cell>
          <cell r="K2771">
            <v>521690</v>
          </cell>
          <cell r="L2771">
            <v>0</v>
          </cell>
          <cell r="M2771">
            <v>2925472</v>
          </cell>
        </row>
        <row r="2772">
          <cell r="A2772">
            <v>8333900103</v>
          </cell>
          <cell r="B2772" t="str">
            <v>GLOSAS EN NO ACUERDO O PROCESO JURI</v>
          </cell>
          <cell r="C2772">
            <v>3545402632</v>
          </cell>
          <cell r="D2772">
            <v>0</v>
          </cell>
          <cell r="E2772">
            <v>0</v>
          </cell>
          <cell r="F2772">
            <v>3545402632</v>
          </cell>
          <cell r="H2772">
            <v>7384020117</v>
          </cell>
          <cell r="I2772" t="str">
            <v>ACUEDUCTO Y ALCANTARILLADO</v>
          </cell>
          <cell r="J2772">
            <v>256388</v>
          </cell>
          <cell r="K2772">
            <v>8002</v>
          </cell>
          <cell r="L2772">
            <v>0</v>
          </cell>
          <cell r="M2772">
            <v>264390</v>
          </cell>
        </row>
        <row r="2773">
          <cell r="A2773">
            <v>8390</v>
          </cell>
          <cell r="B2773" t="str">
            <v>OTRAS CUENTAS DEUDORAS DE CONTROL</v>
          </cell>
          <cell r="C2773">
            <v>20036119409</v>
          </cell>
          <cell r="D2773">
            <v>7426978387</v>
          </cell>
          <cell r="E2773">
            <v>7426978387</v>
          </cell>
          <cell r="F2773">
            <v>20036119409</v>
          </cell>
          <cell r="H2773">
            <v>7384020118</v>
          </cell>
          <cell r="I2773" t="str">
            <v>ENERGIA</v>
          </cell>
          <cell r="J2773">
            <v>9726218</v>
          </cell>
          <cell r="K2773">
            <v>903441</v>
          </cell>
          <cell r="L2773">
            <v>0</v>
          </cell>
          <cell r="M2773">
            <v>10629659</v>
          </cell>
        </row>
        <row r="2774">
          <cell r="A2774">
            <v>839004</v>
          </cell>
          <cell r="B2774" t="str">
            <v>Esquemas de cobro</v>
          </cell>
          <cell r="C2774">
            <v>8444856172</v>
          </cell>
          <cell r="D2774">
            <v>6474688341</v>
          </cell>
          <cell r="E2774">
            <v>6474688341</v>
          </cell>
          <cell r="F2774">
            <v>8444856172</v>
          </cell>
          <cell r="H2774">
            <v>7384020120</v>
          </cell>
          <cell r="I2774" t="str">
            <v>TELEFONOS</v>
          </cell>
          <cell r="J2774">
            <v>1271574</v>
          </cell>
          <cell r="K2774">
            <v>131812</v>
          </cell>
          <cell r="L2774">
            <v>0</v>
          </cell>
          <cell r="M2774">
            <v>1403386</v>
          </cell>
        </row>
        <row r="2775">
          <cell r="A2775">
            <v>83900401</v>
          </cell>
          <cell r="B2775" t="str">
            <v>Esquemas de cobro</v>
          </cell>
          <cell r="C2775">
            <v>8444856172</v>
          </cell>
          <cell r="D2775">
            <v>6474688341</v>
          </cell>
          <cell r="E2775">
            <v>6474688341</v>
          </cell>
          <cell r="F2775">
            <v>8444856172</v>
          </cell>
          <cell r="H2775">
            <v>7384020122</v>
          </cell>
          <cell r="I2775" t="str">
            <v>VIATICOS Y GASTOS DE VIAJE</v>
          </cell>
          <cell r="J2775">
            <v>15475418</v>
          </cell>
          <cell r="K2775">
            <v>0</v>
          </cell>
          <cell r="L2775">
            <v>5950</v>
          </cell>
          <cell r="M2775">
            <v>15469468</v>
          </cell>
        </row>
        <row r="2776">
          <cell r="A2776">
            <v>8390040113</v>
          </cell>
          <cell r="B2776" t="str">
            <v>AVALES D.S.S.A AÑO 2013</v>
          </cell>
          <cell r="C2776">
            <v>0</v>
          </cell>
          <cell r="D2776">
            <v>3713604663</v>
          </cell>
          <cell r="E2776">
            <v>3713604663</v>
          </cell>
          <cell r="F2776">
            <v>0</v>
          </cell>
          <cell r="H2776">
            <v>7384020124</v>
          </cell>
          <cell r="I2776" t="str">
            <v>COMUNICACIONES Y TRANSPORTE</v>
          </cell>
          <cell r="J2776">
            <v>13731350</v>
          </cell>
          <cell r="K2776">
            <v>23068400</v>
          </cell>
          <cell r="L2776">
            <v>12454000</v>
          </cell>
          <cell r="M2776">
            <v>24345750</v>
          </cell>
        </row>
        <row r="2777">
          <cell r="A2777">
            <v>8390040114</v>
          </cell>
          <cell r="B2777" t="str">
            <v>AVALES D.S.S.A AÑO 2014</v>
          </cell>
          <cell r="C2777">
            <v>0</v>
          </cell>
          <cell r="D2777">
            <v>2761083678</v>
          </cell>
          <cell r="E2777">
            <v>2761083678</v>
          </cell>
          <cell r="F2777">
            <v>0</v>
          </cell>
          <cell r="H2777">
            <v>7384020127</v>
          </cell>
          <cell r="I2777" t="str">
            <v>SEGURO MULTIRRIESGO</v>
          </cell>
          <cell r="J2777">
            <v>778252</v>
          </cell>
          <cell r="K2777">
            <v>94698</v>
          </cell>
          <cell r="L2777">
            <v>0</v>
          </cell>
          <cell r="M2777">
            <v>872950</v>
          </cell>
        </row>
        <row r="2778">
          <cell r="A2778">
            <v>8390040115</v>
          </cell>
          <cell r="B2778" t="str">
            <v>AVALES D.S.S.A AÑO 2015</v>
          </cell>
          <cell r="C2778">
            <v>8444856172</v>
          </cell>
          <cell r="D2778">
            <v>0</v>
          </cell>
          <cell r="E2778">
            <v>0</v>
          </cell>
          <cell r="F2778">
            <v>8444856172</v>
          </cell>
          <cell r="H2778">
            <v>7384020128</v>
          </cell>
          <cell r="I2778" t="str">
            <v>RESTAURANTE Y CAFETERIA</v>
          </cell>
          <cell r="J2778">
            <v>78146</v>
          </cell>
          <cell r="K2778">
            <v>0</v>
          </cell>
          <cell r="L2778">
            <v>0</v>
          </cell>
          <cell r="M2778">
            <v>78146</v>
          </cell>
        </row>
        <row r="2779">
          <cell r="A2779">
            <v>839090</v>
          </cell>
          <cell r="B2779" t="str">
            <v>Otras cuentas deudoras de control</v>
          </cell>
          <cell r="C2779">
            <v>11591263237</v>
          </cell>
          <cell r="D2779">
            <v>952290046</v>
          </cell>
          <cell r="E2779">
            <v>952290046</v>
          </cell>
          <cell r="F2779">
            <v>11591263237</v>
          </cell>
          <cell r="H2779">
            <v>7384020144</v>
          </cell>
          <cell r="I2779" t="str">
            <v>HONORARIOS PRESTACION DE SERVICIOS</v>
          </cell>
          <cell r="J2779">
            <v>463060400</v>
          </cell>
          <cell r="K2779">
            <v>86285353</v>
          </cell>
          <cell r="L2779">
            <v>0</v>
          </cell>
          <cell r="M2779">
            <v>549345753</v>
          </cell>
        </row>
        <row r="2780">
          <cell r="A2780">
            <v>83909001</v>
          </cell>
          <cell r="B2780" t="str">
            <v>Otras cuentas deudoras de control</v>
          </cell>
          <cell r="C2780">
            <v>11591141945</v>
          </cell>
          <cell r="D2780">
            <v>0</v>
          </cell>
          <cell r="E2780">
            <v>0</v>
          </cell>
          <cell r="F2780">
            <v>11591141945</v>
          </cell>
          <cell r="H2780">
            <v>7384020145</v>
          </cell>
          <cell r="I2780" t="str">
            <v>HONORARIOS PRESTACION DE SERVICIOS</v>
          </cell>
          <cell r="J2780">
            <v>9704025</v>
          </cell>
          <cell r="K2780">
            <v>1208700</v>
          </cell>
          <cell r="L2780">
            <v>1273725</v>
          </cell>
          <cell r="M2780">
            <v>9639000</v>
          </cell>
        </row>
        <row r="2781">
          <cell r="A2781">
            <v>8390900102</v>
          </cell>
          <cell r="B2781" t="str">
            <v>POR CALCULO ACTUARIAL</v>
          </cell>
          <cell r="C2781">
            <v>11591141945</v>
          </cell>
          <cell r="D2781">
            <v>0</v>
          </cell>
          <cell r="E2781">
            <v>0</v>
          </cell>
          <cell r="F2781">
            <v>11591141945</v>
          </cell>
          <cell r="H2781">
            <v>738403</v>
          </cell>
          <cell r="I2781" t="str">
            <v>Sueldos y salarios</v>
          </cell>
          <cell r="J2781">
            <v>40362200</v>
          </cell>
          <cell r="K2781">
            <v>0</v>
          </cell>
          <cell r="L2781">
            <v>0</v>
          </cell>
          <cell r="M2781">
            <v>40362200</v>
          </cell>
        </row>
        <row r="2782">
          <cell r="A2782">
            <v>83909090</v>
          </cell>
          <cell r="B2782" t="str">
            <v>Otras cuentas deudoras de control</v>
          </cell>
          <cell r="C2782">
            <v>121292</v>
          </cell>
          <cell r="D2782">
            <v>952290046</v>
          </cell>
          <cell r="E2782">
            <v>952290046</v>
          </cell>
          <cell r="F2782">
            <v>121292</v>
          </cell>
          <cell r="H2782">
            <v>73840301</v>
          </cell>
          <cell r="I2782" t="str">
            <v>Sueldos y salarios</v>
          </cell>
          <cell r="J2782">
            <v>40362200</v>
          </cell>
          <cell r="K2782">
            <v>0</v>
          </cell>
          <cell r="L2782">
            <v>0</v>
          </cell>
          <cell r="M2782">
            <v>40362200</v>
          </cell>
        </row>
        <row r="2783">
          <cell r="A2783">
            <v>8390909090</v>
          </cell>
          <cell r="B2783" t="str">
            <v>CONTROL VENTA PAQUETES</v>
          </cell>
          <cell r="C2783">
            <v>0</v>
          </cell>
          <cell r="D2783">
            <v>857483582</v>
          </cell>
          <cell r="E2783">
            <v>857483582</v>
          </cell>
          <cell r="F2783">
            <v>0</v>
          </cell>
          <cell r="H2783">
            <v>7384030101</v>
          </cell>
          <cell r="I2783" t="str">
            <v>SUELDOS DE PERSONAL</v>
          </cell>
          <cell r="J2783">
            <v>35399886</v>
          </cell>
          <cell r="K2783">
            <v>0</v>
          </cell>
          <cell r="L2783">
            <v>0</v>
          </cell>
          <cell r="M2783">
            <v>35399886</v>
          </cell>
        </row>
        <row r="2784">
          <cell r="A2784">
            <v>8390909092</v>
          </cell>
          <cell r="B2784" t="str">
            <v>CONTROL COPAGOS</v>
          </cell>
          <cell r="C2784">
            <v>121292</v>
          </cell>
          <cell r="D2784">
            <v>94806464</v>
          </cell>
          <cell r="E2784">
            <v>94806464</v>
          </cell>
          <cell r="F2784">
            <v>121292</v>
          </cell>
          <cell r="H2784">
            <v>7384030102</v>
          </cell>
          <cell r="I2784" t="str">
            <v>HORAS EXTRAS Y FESTIVOS</v>
          </cell>
          <cell r="J2784">
            <v>4962314</v>
          </cell>
          <cell r="K2784">
            <v>0</v>
          </cell>
          <cell r="L2784">
            <v>0</v>
          </cell>
          <cell r="M2784">
            <v>4962314</v>
          </cell>
        </row>
        <row r="2785">
          <cell r="A2785">
            <v>89</v>
          </cell>
          <cell r="B2785" t="str">
            <v>DEUDORAS POR CONTRA (CR)</v>
          </cell>
          <cell r="C2785">
            <v>-51072617364</v>
          </cell>
          <cell r="D2785">
            <v>22700930890</v>
          </cell>
          <cell r="E2785">
            <v>22269112900</v>
          </cell>
          <cell r="F2785">
            <v>-50640799374</v>
          </cell>
          <cell r="H2785">
            <v>738405</v>
          </cell>
          <cell r="I2785" t="str">
            <v>Contribuciones efectivas</v>
          </cell>
          <cell r="J2785">
            <v>12042951</v>
          </cell>
          <cell r="K2785">
            <v>0</v>
          </cell>
          <cell r="L2785">
            <v>45721</v>
          </cell>
          <cell r="M2785">
            <v>11997230</v>
          </cell>
        </row>
        <row r="2786">
          <cell r="A2786">
            <v>8915</v>
          </cell>
          <cell r="B2786" t="str">
            <v>DEUDORAS DE CONTROL POR CONTRA(CR)</v>
          </cell>
          <cell r="C2786">
            <v>-51072617364</v>
          </cell>
          <cell r="D2786">
            <v>22700930890</v>
          </cell>
          <cell r="E2786">
            <v>22269112900</v>
          </cell>
          <cell r="F2786">
            <v>-50640799374</v>
          </cell>
          <cell r="H2786">
            <v>73840501</v>
          </cell>
          <cell r="I2786" t="str">
            <v>Contribuciones efectivas</v>
          </cell>
          <cell r="J2786">
            <v>12042951</v>
          </cell>
          <cell r="K2786">
            <v>0</v>
          </cell>
          <cell r="L2786">
            <v>45721</v>
          </cell>
          <cell r="M2786">
            <v>11997230</v>
          </cell>
        </row>
        <row r="2787">
          <cell r="A2787">
            <v>891504</v>
          </cell>
          <cell r="B2787" t="str">
            <v>Documentos entregados para su cobr</v>
          </cell>
          <cell r="C2787">
            <v>-8444856172</v>
          </cell>
          <cell r="D2787">
            <v>0</v>
          </cell>
          <cell r="E2787">
            <v>0</v>
          </cell>
          <cell r="F2787">
            <v>-8444856172</v>
          </cell>
          <cell r="H2787">
            <v>7384050101</v>
          </cell>
          <cell r="I2787" t="str">
            <v>APORTES A CAJAS DE COMPENSACION FAM</v>
          </cell>
          <cell r="J2787">
            <v>1797641</v>
          </cell>
          <cell r="K2787">
            <v>0</v>
          </cell>
          <cell r="L2787">
            <v>0</v>
          </cell>
          <cell r="M2787">
            <v>1797641</v>
          </cell>
        </row>
        <row r="2788">
          <cell r="A2788">
            <v>89150401</v>
          </cell>
          <cell r="B2788" t="str">
            <v>Documentos entregados para su cobr</v>
          </cell>
          <cell r="C2788">
            <v>-8444856172</v>
          </cell>
          <cell r="D2788">
            <v>0</v>
          </cell>
          <cell r="E2788">
            <v>0</v>
          </cell>
          <cell r="F2788">
            <v>-8444856172</v>
          </cell>
          <cell r="H2788">
            <v>7384050102</v>
          </cell>
          <cell r="I2788" t="str">
            <v>APORTES A SEGURIDAD SOCIAL EN SALUD</v>
          </cell>
          <cell r="J2788">
            <v>3894460</v>
          </cell>
          <cell r="K2788">
            <v>0</v>
          </cell>
          <cell r="L2788">
            <v>0</v>
          </cell>
          <cell r="M2788">
            <v>3894460</v>
          </cell>
        </row>
        <row r="2789">
          <cell r="A2789">
            <v>8915040101</v>
          </cell>
          <cell r="B2789" t="str">
            <v>AVALES POR COBRAR</v>
          </cell>
          <cell r="C2789">
            <v>-8444856172</v>
          </cell>
          <cell r="D2789">
            <v>0</v>
          </cell>
          <cell r="E2789">
            <v>0</v>
          </cell>
          <cell r="F2789">
            <v>-8444856172</v>
          </cell>
          <cell r="H2789">
            <v>7384050103</v>
          </cell>
          <cell r="I2789" t="str">
            <v>APORTES A SEGURIDAD SOCIAL EN PENSI</v>
          </cell>
          <cell r="J2789">
            <v>5497913</v>
          </cell>
          <cell r="K2789">
            <v>0</v>
          </cell>
          <cell r="L2789">
            <v>45721</v>
          </cell>
          <cell r="M2789">
            <v>5452192</v>
          </cell>
        </row>
        <row r="2790">
          <cell r="A2790">
            <v>891506</v>
          </cell>
          <cell r="B2790" t="str">
            <v>Bienes y derechos retirados</v>
          </cell>
          <cell r="C2790">
            <v>-26346128958</v>
          </cell>
          <cell r="D2790">
            <v>0</v>
          </cell>
          <cell r="E2790">
            <v>0</v>
          </cell>
          <cell r="F2790">
            <v>-26346128958</v>
          </cell>
          <cell r="H2790">
            <v>7384050106</v>
          </cell>
          <cell r="I2790" t="str">
            <v>APORTES A RIESGOS PROFESIONALES ATE</v>
          </cell>
          <cell r="J2790">
            <v>852937</v>
          </cell>
          <cell r="K2790">
            <v>0</v>
          </cell>
          <cell r="L2790">
            <v>0</v>
          </cell>
          <cell r="M2790">
            <v>852937</v>
          </cell>
        </row>
        <row r="2791">
          <cell r="A2791">
            <v>89150601</v>
          </cell>
          <cell r="B2791" t="str">
            <v>Bienes y derechos retirados</v>
          </cell>
          <cell r="C2791">
            <v>-26346128958</v>
          </cell>
          <cell r="D2791">
            <v>0</v>
          </cell>
          <cell r="E2791">
            <v>0</v>
          </cell>
          <cell r="F2791">
            <v>-26346128958</v>
          </cell>
          <cell r="H2791">
            <v>738406</v>
          </cell>
          <cell r="I2791" t="str">
            <v>Aportes sobre la nómina</v>
          </cell>
          <cell r="J2791">
            <v>2247265</v>
          </cell>
          <cell r="K2791">
            <v>0</v>
          </cell>
          <cell r="L2791">
            <v>0</v>
          </cell>
          <cell r="M2791">
            <v>2247265</v>
          </cell>
        </row>
        <row r="2792">
          <cell r="A2792">
            <v>8915060102</v>
          </cell>
          <cell r="B2792" t="str">
            <v>CASTIGOS DE CARTERA</v>
          </cell>
          <cell r="C2792">
            <v>-26346128958</v>
          </cell>
          <cell r="D2792">
            <v>0</v>
          </cell>
          <cell r="E2792">
            <v>0</v>
          </cell>
          <cell r="F2792">
            <v>-26346128958</v>
          </cell>
          <cell r="H2792">
            <v>73840601</v>
          </cell>
          <cell r="I2792" t="str">
            <v>Aportes sobre la nómina</v>
          </cell>
          <cell r="J2792">
            <v>2247265</v>
          </cell>
          <cell r="K2792">
            <v>0</v>
          </cell>
          <cell r="L2792">
            <v>0</v>
          </cell>
          <cell r="M2792">
            <v>2247265</v>
          </cell>
        </row>
        <row r="2793">
          <cell r="A2793">
            <v>891517</v>
          </cell>
          <cell r="B2793" t="str">
            <v>Facturación glosada en venta de se</v>
          </cell>
          <cell r="C2793">
            <v>-4690368997</v>
          </cell>
          <cell r="D2793">
            <v>10191391542</v>
          </cell>
          <cell r="E2793">
            <v>9759573552</v>
          </cell>
          <cell r="F2793">
            <v>-4258551007</v>
          </cell>
          <cell r="H2793">
            <v>7384060101</v>
          </cell>
          <cell r="I2793" t="str">
            <v>APORTES AL I.C.B.F.</v>
          </cell>
          <cell r="J2793">
            <v>1348289</v>
          </cell>
          <cell r="K2793">
            <v>0</v>
          </cell>
          <cell r="L2793">
            <v>0</v>
          </cell>
          <cell r="M2793">
            <v>1348289</v>
          </cell>
        </row>
        <row r="2794">
          <cell r="A2794">
            <v>89151701</v>
          </cell>
          <cell r="B2794" t="str">
            <v>Facturación glosada en venta de se</v>
          </cell>
          <cell r="C2794">
            <v>-4690368997</v>
          </cell>
          <cell r="D2794">
            <v>10191391542</v>
          </cell>
          <cell r="E2794">
            <v>9759573552</v>
          </cell>
          <cell r="F2794">
            <v>-4258551007</v>
          </cell>
          <cell r="H2794">
            <v>7384060102</v>
          </cell>
          <cell r="I2794" t="str">
            <v>APORTES AL SENA</v>
          </cell>
          <cell r="J2794">
            <v>898976</v>
          </cell>
          <cell r="K2794">
            <v>0</v>
          </cell>
          <cell r="L2794">
            <v>0</v>
          </cell>
          <cell r="M2794">
            <v>898976</v>
          </cell>
        </row>
        <row r="2795">
          <cell r="A2795">
            <v>8915170101</v>
          </cell>
          <cell r="B2795" t="str">
            <v>FACTURACION GLOSADA EN VENTA DE SER</v>
          </cell>
          <cell r="C2795">
            <v>-1144940876</v>
          </cell>
          <cell r="D2795">
            <v>10191391542</v>
          </cell>
          <cell r="E2795">
            <v>9759573552</v>
          </cell>
          <cell r="F2795">
            <v>-713122886</v>
          </cell>
          <cell r="H2795">
            <v>738407</v>
          </cell>
          <cell r="I2795" t="str">
            <v>Depreciación y amortización</v>
          </cell>
          <cell r="J2795">
            <v>629630</v>
          </cell>
          <cell r="K2795">
            <v>87903</v>
          </cell>
          <cell r="L2795">
            <v>0</v>
          </cell>
          <cell r="M2795">
            <v>717533</v>
          </cell>
        </row>
        <row r="2796">
          <cell r="A2796">
            <v>8915170102</v>
          </cell>
          <cell r="B2796" t="str">
            <v>SALDO GLOSAS SERVINTE</v>
          </cell>
          <cell r="C2796">
            <v>-25489</v>
          </cell>
          <cell r="D2796">
            <v>0</v>
          </cell>
          <cell r="E2796">
            <v>0</v>
          </cell>
          <cell r="F2796">
            <v>-25489</v>
          </cell>
          <cell r="H2796">
            <v>73840701</v>
          </cell>
          <cell r="I2796" t="str">
            <v>Depreciación y amortización</v>
          </cell>
          <cell r="J2796">
            <v>629630</v>
          </cell>
          <cell r="K2796">
            <v>87903</v>
          </cell>
          <cell r="L2796">
            <v>0</v>
          </cell>
          <cell r="M2796">
            <v>717533</v>
          </cell>
        </row>
        <row r="2797">
          <cell r="A2797">
            <v>8915170103</v>
          </cell>
          <cell r="B2797" t="str">
            <v>GLOSAS EN NO ACUERDO O PROCESO JURI</v>
          </cell>
          <cell r="C2797">
            <v>-3545402632</v>
          </cell>
          <cell r="D2797">
            <v>0</v>
          </cell>
          <cell r="E2797">
            <v>0</v>
          </cell>
          <cell r="F2797">
            <v>-3545402632</v>
          </cell>
          <cell r="H2797">
            <v>7384070101</v>
          </cell>
          <cell r="I2797" t="str">
            <v>DEPRECIACION DE EDIFICIOS</v>
          </cell>
          <cell r="J2797">
            <v>629630</v>
          </cell>
          <cell r="K2797">
            <v>87903</v>
          </cell>
          <cell r="L2797">
            <v>0</v>
          </cell>
          <cell r="M2797">
            <v>717533</v>
          </cell>
        </row>
        <row r="2798">
          <cell r="A2798">
            <v>891590</v>
          </cell>
          <cell r="B2798" t="str">
            <v>Otras cuentas deudoras de control</v>
          </cell>
          <cell r="C2798">
            <v>-11591141945</v>
          </cell>
          <cell r="D2798">
            <v>0</v>
          </cell>
          <cell r="E2798">
            <v>0</v>
          </cell>
          <cell r="F2798">
            <v>-11591141945</v>
          </cell>
          <cell r="H2798">
            <v>738408</v>
          </cell>
          <cell r="I2798" t="str">
            <v>Impuestos</v>
          </cell>
          <cell r="J2798">
            <v>1741018</v>
          </cell>
          <cell r="K2798">
            <v>677704</v>
          </cell>
          <cell r="L2798">
            <v>0</v>
          </cell>
          <cell r="M2798">
            <v>2418722</v>
          </cell>
        </row>
        <row r="2799">
          <cell r="A2799">
            <v>89159001</v>
          </cell>
          <cell r="B2799" t="str">
            <v>Otras cuentas deudoras de control</v>
          </cell>
          <cell r="C2799">
            <v>-11591141945</v>
          </cell>
          <cell r="D2799">
            <v>0</v>
          </cell>
          <cell r="E2799">
            <v>0</v>
          </cell>
          <cell r="F2799">
            <v>-11591141945</v>
          </cell>
          <cell r="H2799">
            <v>73840801</v>
          </cell>
          <cell r="I2799" t="str">
            <v>Impuestos</v>
          </cell>
          <cell r="J2799">
            <v>1741018</v>
          </cell>
          <cell r="K2799">
            <v>677704</v>
          </cell>
          <cell r="L2799">
            <v>0</v>
          </cell>
          <cell r="M2799">
            <v>2418722</v>
          </cell>
        </row>
        <row r="2800">
          <cell r="A2800">
            <v>8915900101</v>
          </cell>
          <cell r="B2800" t="str">
            <v>POR CALCULO ACTUARIAL (CR)</v>
          </cell>
          <cell r="C2800">
            <v>-11591141945</v>
          </cell>
          <cell r="D2800">
            <v>0</v>
          </cell>
          <cell r="E2800">
            <v>0</v>
          </cell>
          <cell r="F2800">
            <v>-11591141945</v>
          </cell>
          <cell r="H2800">
            <v>7384080101</v>
          </cell>
          <cell r="I2800" t="str">
            <v>IMPUESTO PREDIAL UNIFICADO</v>
          </cell>
          <cell r="J2800">
            <v>138202</v>
          </cell>
          <cell r="K2800">
            <v>384397</v>
          </cell>
          <cell r="L2800">
            <v>0</v>
          </cell>
          <cell r="M2800">
            <v>522599</v>
          </cell>
        </row>
        <row r="2801">
          <cell r="A2801">
            <v>891599</v>
          </cell>
          <cell r="B2801" t="str">
            <v>EM/RF CAJA MENOR</v>
          </cell>
          <cell r="C2801">
            <v>-121292</v>
          </cell>
          <cell r="D2801">
            <v>12509539348</v>
          </cell>
          <cell r="E2801">
            <v>12509539348</v>
          </cell>
          <cell r="F2801">
            <v>-121292</v>
          </cell>
          <cell r="H2801">
            <v>7384080102</v>
          </cell>
          <cell r="I2801" t="str">
            <v>CONTRALORIA GENERAL MEDELLIN</v>
          </cell>
          <cell r="J2801">
            <v>63320</v>
          </cell>
          <cell r="K2801">
            <v>0</v>
          </cell>
          <cell r="L2801">
            <v>0</v>
          </cell>
          <cell r="M2801">
            <v>63320</v>
          </cell>
        </row>
        <row r="2802">
          <cell r="A2802">
            <v>89159999</v>
          </cell>
          <cell r="B2802" t="str">
            <v>EM/RF CAJA MENOR</v>
          </cell>
          <cell r="C2802">
            <v>-121292</v>
          </cell>
          <cell r="D2802">
            <v>12509539348</v>
          </cell>
          <cell r="E2802">
            <v>12509539348</v>
          </cell>
          <cell r="F2802">
            <v>-121292</v>
          </cell>
          <cell r="H2802">
            <v>7384080105</v>
          </cell>
          <cell r="I2802" t="str">
            <v>GRAVAMEN 4 X 1000</v>
          </cell>
          <cell r="J2802">
            <v>1539496</v>
          </cell>
          <cell r="K2802">
            <v>293307</v>
          </cell>
          <cell r="L2802">
            <v>0</v>
          </cell>
          <cell r="M2802">
            <v>1832803</v>
          </cell>
        </row>
        <row r="2803">
          <cell r="A2803">
            <v>8915999997</v>
          </cell>
          <cell r="B2803" t="str">
            <v>EM/RF CAJA MENOR</v>
          </cell>
          <cell r="C2803">
            <v>-121292</v>
          </cell>
          <cell r="D2803">
            <v>0</v>
          </cell>
          <cell r="E2803">
            <v>0</v>
          </cell>
          <cell r="F2803">
            <v>-121292</v>
          </cell>
          <cell r="H2803">
            <v>738409</v>
          </cell>
          <cell r="I2803" t="str">
            <v>Prestaciones sociales</v>
          </cell>
          <cell r="J2803">
            <v>23877889</v>
          </cell>
          <cell r="K2803">
            <v>0</v>
          </cell>
          <cell r="L2803">
            <v>0</v>
          </cell>
          <cell r="M2803">
            <v>23877889</v>
          </cell>
        </row>
        <row r="2804">
          <cell r="A2804">
            <v>8915999998</v>
          </cell>
          <cell r="B2804" t="str">
            <v>CONTROL COMPROBANTE NOMINA</v>
          </cell>
          <cell r="C2804">
            <v>0</v>
          </cell>
          <cell r="D2804">
            <v>12509539348</v>
          </cell>
          <cell r="E2804">
            <v>12509539348</v>
          </cell>
          <cell r="F2804">
            <v>0</v>
          </cell>
          <cell r="H2804">
            <v>73840901</v>
          </cell>
          <cell r="I2804" t="str">
            <v>Prestaciones sociales</v>
          </cell>
          <cell r="J2804">
            <v>23877889</v>
          </cell>
          <cell r="K2804">
            <v>0</v>
          </cell>
          <cell r="L2804">
            <v>0</v>
          </cell>
          <cell r="M2804">
            <v>23877889</v>
          </cell>
        </row>
        <row r="2805">
          <cell r="A2805">
            <v>9</v>
          </cell>
          <cell r="B2805" t="str">
            <v>CUENTAS DE ORDEN ACREEDORAS</v>
          </cell>
          <cell r="C2805">
            <v>0</v>
          </cell>
          <cell r="D2805">
            <v>136553522420</v>
          </cell>
          <cell r="E2805">
            <v>136553522420</v>
          </cell>
          <cell r="F2805">
            <v>0</v>
          </cell>
          <cell r="H2805">
            <v>7384090103</v>
          </cell>
          <cell r="I2805" t="str">
            <v>PRIMA DE VACACIONES</v>
          </cell>
          <cell r="J2805">
            <v>1851928</v>
          </cell>
          <cell r="K2805">
            <v>0</v>
          </cell>
          <cell r="L2805">
            <v>0</v>
          </cell>
          <cell r="M2805">
            <v>1851928</v>
          </cell>
        </row>
        <row r="2806">
          <cell r="A2806">
            <v>91</v>
          </cell>
          <cell r="B2806" t="str">
            <v>PASIVOS CONTINGENTES</v>
          </cell>
          <cell r="C2806">
            <v>-67008528787</v>
          </cell>
          <cell r="D2806">
            <v>67008528787</v>
          </cell>
          <cell r="E2806">
            <v>67256922432</v>
          </cell>
          <cell r="F2806">
            <v>-67256922432</v>
          </cell>
          <cell r="H2806">
            <v>7384090104</v>
          </cell>
          <cell r="I2806" t="str">
            <v>PRIMA DE NAVIDAD</v>
          </cell>
          <cell r="J2806">
            <v>3894797</v>
          </cell>
          <cell r="K2806">
            <v>0</v>
          </cell>
          <cell r="L2806">
            <v>0</v>
          </cell>
          <cell r="M2806">
            <v>3894797</v>
          </cell>
        </row>
        <row r="2807">
          <cell r="A2807">
            <v>9120</v>
          </cell>
          <cell r="B2807" t="str">
            <v>LITIGIOS Y MECANISMOS ALTERNATIVOS</v>
          </cell>
          <cell r="C2807">
            <v>-67008528787</v>
          </cell>
          <cell r="D2807">
            <v>67008528787</v>
          </cell>
          <cell r="E2807">
            <v>67256922432</v>
          </cell>
          <cell r="F2807">
            <v>-67256922432</v>
          </cell>
          <cell r="H2807">
            <v>7384090105</v>
          </cell>
          <cell r="I2807" t="str">
            <v>VACACIONES</v>
          </cell>
          <cell r="J2807">
            <v>2602841</v>
          </cell>
          <cell r="K2807">
            <v>0</v>
          </cell>
          <cell r="L2807">
            <v>0</v>
          </cell>
          <cell r="M2807">
            <v>2602841</v>
          </cell>
        </row>
        <row r="2808">
          <cell r="A2808">
            <v>912001</v>
          </cell>
          <cell r="B2808" t="str">
            <v>Civiles</v>
          </cell>
          <cell r="C2808">
            <v>-40891694119</v>
          </cell>
          <cell r="D2808">
            <v>40891694119</v>
          </cell>
          <cell r="E2808">
            <v>41025521975</v>
          </cell>
          <cell r="F2808">
            <v>-41025521975</v>
          </cell>
          <cell r="H2808">
            <v>7384090106</v>
          </cell>
          <cell r="I2808" t="str">
            <v>BONIFICACION POR RECREACION</v>
          </cell>
          <cell r="J2808">
            <v>232242</v>
          </cell>
          <cell r="K2808">
            <v>0</v>
          </cell>
          <cell r="L2808">
            <v>0</v>
          </cell>
          <cell r="M2808">
            <v>232242</v>
          </cell>
        </row>
        <row r="2809">
          <cell r="A2809">
            <v>91200101</v>
          </cell>
          <cell r="B2809" t="str">
            <v>Civiles</v>
          </cell>
          <cell r="C2809">
            <v>-40891694119</v>
          </cell>
          <cell r="D2809">
            <v>40891694119</v>
          </cell>
          <cell r="E2809">
            <v>41025521975</v>
          </cell>
          <cell r="F2809">
            <v>-41025521975</v>
          </cell>
          <cell r="H2809">
            <v>7384090108</v>
          </cell>
          <cell r="I2809" t="str">
            <v>CESANTIAS LEY 50</v>
          </cell>
          <cell r="J2809">
            <v>708421</v>
          </cell>
          <cell r="K2809">
            <v>0</v>
          </cell>
          <cell r="L2809">
            <v>0</v>
          </cell>
          <cell r="M2809">
            <v>708421</v>
          </cell>
        </row>
        <row r="2810">
          <cell r="A2810">
            <v>9120010101</v>
          </cell>
          <cell r="B2810" t="str">
            <v>DEMANDAS CIVILES (CR)</v>
          </cell>
          <cell r="C2810">
            <v>-40891694119</v>
          </cell>
          <cell r="D2810">
            <v>40891694119</v>
          </cell>
          <cell r="E2810">
            <v>41025521975</v>
          </cell>
          <cell r="F2810">
            <v>-41025521975</v>
          </cell>
          <cell r="H2810">
            <v>7384090109</v>
          </cell>
          <cell r="I2810" t="str">
            <v>CESANTIAS RETROACTIVIDAD</v>
          </cell>
          <cell r="J2810">
            <v>12518169</v>
          </cell>
          <cell r="K2810">
            <v>0</v>
          </cell>
          <cell r="L2810">
            <v>0</v>
          </cell>
          <cell r="M2810">
            <v>12518169</v>
          </cell>
        </row>
        <row r="2811">
          <cell r="A2811">
            <v>912002</v>
          </cell>
          <cell r="B2811" t="str">
            <v>Laborales</v>
          </cell>
          <cell r="C2811">
            <v>-26116834668</v>
          </cell>
          <cell r="D2811">
            <v>26116834668</v>
          </cell>
          <cell r="E2811">
            <v>26231400457</v>
          </cell>
          <cell r="F2811">
            <v>-26231400457</v>
          </cell>
          <cell r="H2811">
            <v>7384090110</v>
          </cell>
          <cell r="I2811" t="str">
            <v>INTERESES SOBRE LAS CESANTIAS</v>
          </cell>
          <cell r="J2811">
            <v>28181</v>
          </cell>
          <cell r="K2811">
            <v>0</v>
          </cell>
          <cell r="L2811">
            <v>0</v>
          </cell>
          <cell r="M2811">
            <v>28181</v>
          </cell>
        </row>
        <row r="2812">
          <cell r="A2812">
            <v>91200201</v>
          </cell>
          <cell r="B2812" t="str">
            <v>Laborales</v>
          </cell>
          <cell r="C2812">
            <v>-26116834668</v>
          </cell>
          <cell r="D2812">
            <v>26116834668</v>
          </cell>
          <cell r="E2812">
            <v>26231400457</v>
          </cell>
          <cell r="F2812">
            <v>-26231400457</v>
          </cell>
          <cell r="H2812">
            <v>7384090117</v>
          </cell>
          <cell r="I2812" t="str">
            <v>PRIMA DE JUNIO</v>
          </cell>
          <cell r="J2812">
            <v>1729805</v>
          </cell>
          <cell r="K2812">
            <v>0</v>
          </cell>
          <cell r="L2812">
            <v>0</v>
          </cell>
          <cell r="M2812">
            <v>1729805</v>
          </cell>
        </row>
        <row r="2813">
          <cell r="A2813">
            <v>9120020101</v>
          </cell>
          <cell r="B2813" t="str">
            <v>DEMANDAS LABORALES (CR)</v>
          </cell>
          <cell r="C2813">
            <v>-26116834668</v>
          </cell>
          <cell r="D2813">
            <v>26116834668</v>
          </cell>
          <cell r="E2813">
            <v>26231400457</v>
          </cell>
          <cell r="F2813">
            <v>-26231400457</v>
          </cell>
          <cell r="H2813">
            <v>7384090119</v>
          </cell>
          <cell r="I2813" t="str">
            <v>PRIMA DE ANTIGUEDAD</v>
          </cell>
          <cell r="J2813">
            <v>720438</v>
          </cell>
          <cell r="K2813">
            <v>0</v>
          </cell>
          <cell r="L2813">
            <v>0</v>
          </cell>
          <cell r="M2813">
            <v>720438</v>
          </cell>
        </row>
        <row r="2814">
          <cell r="A2814">
            <v>93</v>
          </cell>
          <cell r="B2814" t="str">
            <v>ACREEDORAS DE CONTROL</v>
          </cell>
          <cell r="C2814">
            <v>-29022312605</v>
          </cell>
          <cell r="D2814">
            <v>1643579617</v>
          </cell>
          <cell r="E2814">
            <v>2193391961</v>
          </cell>
          <cell r="F2814">
            <v>-29572124949</v>
          </cell>
          <cell r="H2814">
            <v>7384090123</v>
          </cell>
          <cell r="I2814" t="str">
            <v>BONIFICACION POR SERVICIOS PRESTADO</v>
          </cell>
          <cell r="J2814">
            <v>-268818</v>
          </cell>
          <cell r="K2814">
            <v>0</v>
          </cell>
          <cell r="L2814">
            <v>0</v>
          </cell>
          <cell r="M2814">
            <v>-268818</v>
          </cell>
        </row>
        <row r="2815">
          <cell r="A2815">
            <v>9306</v>
          </cell>
          <cell r="B2815" t="str">
            <v>BIENES RECIBIDOS EN CUSTODIA</v>
          </cell>
          <cell r="C2815">
            <v>-22055289118</v>
          </cell>
          <cell r="D2815">
            <v>94679240</v>
          </cell>
          <cell r="E2815">
            <v>644491584</v>
          </cell>
          <cell r="F2815">
            <v>-22605101462</v>
          </cell>
          <cell r="H2815">
            <v>7384090124</v>
          </cell>
          <cell r="I2815" t="str">
            <v>BONIFICACION POR PENSION</v>
          </cell>
          <cell r="J2815">
            <v>-140115</v>
          </cell>
          <cell r="K2815">
            <v>0</v>
          </cell>
          <cell r="L2815">
            <v>0</v>
          </cell>
          <cell r="M2815">
            <v>-140115</v>
          </cell>
        </row>
        <row r="2816">
          <cell r="A2816">
            <v>930617</v>
          </cell>
          <cell r="B2816" t="str">
            <v>Propiedades, planta y equipo</v>
          </cell>
          <cell r="C2816">
            <v>-22055289118</v>
          </cell>
          <cell r="D2816">
            <v>94679240</v>
          </cell>
          <cell r="E2816">
            <v>644491584</v>
          </cell>
          <cell r="F2816">
            <v>-22605101462</v>
          </cell>
          <cell r="H2816">
            <v>738495</v>
          </cell>
          <cell r="I2816" t="str">
            <v>Traslado de costos (Cr)</v>
          </cell>
          <cell r="J2816">
            <v>-798787277</v>
          </cell>
          <cell r="K2816">
            <v>0</v>
          </cell>
          <cell r="L2816">
            <v>156221739</v>
          </cell>
          <cell r="M2816">
            <v>-955009016</v>
          </cell>
        </row>
        <row r="2817">
          <cell r="A2817">
            <v>93061701</v>
          </cell>
          <cell r="B2817" t="str">
            <v>Propiedades, planta y equipo</v>
          </cell>
          <cell r="C2817">
            <v>-22055289118</v>
          </cell>
          <cell r="D2817">
            <v>94679240</v>
          </cell>
          <cell r="E2817">
            <v>644491584</v>
          </cell>
          <cell r="F2817">
            <v>-22605101462</v>
          </cell>
          <cell r="H2817">
            <v>73849501</v>
          </cell>
          <cell r="I2817" t="str">
            <v>Traslado de costos (Cr)</v>
          </cell>
          <cell r="J2817">
            <v>-798787277</v>
          </cell>
          <cell r="K2817">
            <v>0</v>
          </cell>
          <cell r="L2817">
            <v>156221739</v>
          </cell>
          <cell r="M2817">
            <v>-955009016</v>
          </cell>
        </row>
        <row r="2818">
          <cell r="A2818">
            <v>9306170101</v>
          </cell>
          <cell r="B2818" t="str">
            <v>EQUIPOS EN COMODATO</v>
          </cell>
          <cell r="C2818">
            <v>-22055289118</v>
          </cell>
          <cell r="D2818">
            <v>94679240</v>
          </cell>
          <cell r="E2818">
            <v>644491584</v>
          </cell>
          <cell r="F2818">
            <v>-22605101462</v>
          </cell>
          <cell r="H2818">
            <v>7384950102</v>
          </cell>
          <cell r="I2818" t="str">
            <v>TRASLADO DE COSTOS (CR)</v>
          </cell>
          <cell r="J2818">
            <v>-798787277</v>
          </cell>
          <cell r="K2818">
            <v>0</v>
          </cell>
          <cell r="L2818">
            <v>156221739</v>
          </cell>
          <cell r="M2818">
            <v>-955009016</v>
          </cell>
        </row>
        <row r="2819">
          <cell r="A2819">
            <v>9311</v>
          </cell>
          <cell r="B2819" t="str">
            <v>CÁLCULO ACTUARIAL DE PENSIONES PAR</v>
          </cell>
          <cell r="C2819">
            <v>-231118592</v>
          </cell>
          <cell r="D2819">
            <v>0</v>
          </cell>
          <cell r="E2819">
            <v>0</v>
          </cell>
          <cell r="F2819">
            <v>-231118592</v>
          </cell>
          <cell r="H2819">
            <v>7386</v>
          </cell>
          <cell r="I2819" t="str">
            <v>SERV CONEXOS A LA SALUD-SERV.AMBUL</v>
          </cell>
          <cell r="J2819">
            <v>0</v>
          </cell>
          <cell r="K2819">
            <v>8123892</v>
          </cell>
          <cell r="L2819">
            <v>8123892</v>
          </cell>
          <cell r="M2819">
            <v>0</v>
          </cell>
        </row>
        <row r="2820">
          <cell r="A2820">
            <v>931105</v>
          </cell>
          <cell r="B2820" t="str">
            <v>Cuotas partes de pensiones conmuta</v>
          </cell>
          <cell r="C2820">
            <v>-231118592</v>
          </cell>
          <cell r="D2820">
            <v>0</v>
          </cell>
          <cell r="E2820">
            <v>0</v>
          </cell>
          <cell r="F2820">
            <v>-231118592</v>
          </cell>
          <cell r="H2820">
            <v>738602</v>
          </cell>
          <cell r="I2820" t="str">
            <v>Generales</v>
          </cell>
          <cell r="J2820">
            <v>66759551</v>
          </cell>
          <cell r="K2820">
            <v>7451986</v>
          </cell>
          <cell r="L2820">
            <v>0</v>
          </cell>
          <cell r="M2820">
            <v>74211537</v>
          </cell>
        </row>
        <row r="2821">
          <cell r="A2821">
            <v>93110501</v>
          </cell>
          <cell r="B2821" t="str">
            <v>Cuotas partes de pensiones conmuta</v>
          </cell>
          <cell r="C2821">
            <v>-231118592</v>
          </cell>
          <cell r="D2821">
            <v>0</v>
          </cell>
          <cell r="E2821">
            <v>0</v>
          </cell>
          <cell r="F2821">
            <v>-231118592</v>
          </cell>
          <cell r="H2821">
            <v>73860201</v>
          </cell>
          <cell r="I2821" t="str">
            <v>Generales</v>
          </cell>
          <cell r="J2821">
            <v>66759551</v>
          </cell>
          <cell r="K2821">
            <v>7451986</v>
          </cell>
          <cell r="L2821">
            <v>0</v>
          </cell>
          <cell r="M2821">
            <v>74211537</v>
          </cell>
        </row>
        <row r="2822">
          <cell r="A2822">
            <v>9311050101</v>
          </cell>
          <cell r="B2822" t="str">
            <v>CUOTAS PARTES PENSIONALES (CR)</v>
          </cell>
          <cell r="C2822">
            <v>-231118592</v>
          </cell>
          <cell r="D2822">
            <v>0</v>
          </cell>
          <cell r="E2822">
            <v>0</v>
          </cell>
          <cell r="F2822">
            <v>-231118592</v>
          </cell>
          <cell r="H2822">
            <v>7386020103</v>
          </cell>
          <cell r="I2822" t="str">
            <v>PRESTACION DE SERVICIOS</v>
          </cell>
          <cell r="J2822">
            <v>0</v>
          </cell>
          <cell r="K2822">
            <v>927572</v>
          </cell>
          <cell r="L2822">
            <v>0</v>
          </cell>
          <cell r="M2822">
            <v>927572</v>
          </cell>
        </row>
        <row r="2823">
          <cell r="A2823">
            <v>9313</v>
          </cell>
          <cell r="B2823" t="str">
            <v>MERCANCÍAS RECIBIDAS EN CONSIGNACI</v>
          </cell>
          <cell r="C2823">
            <v>-6735904895</v>
          </cell>
          <cell r="D2823">
            <v>1548900377</v>
          </cell>
          <cell r="E2823">
            <v>1548900377</v>
          </cell>
          <cell r="F2823">
            <v>-6735904895</v>
          </cell>
          <cell r="H2823">
            <v>7386020124</v>
          </cell>
          <cell r="I2823" t="str">
            <v>COMUNICACIONES Y TRANSPORTE</v>
          </cell>
          <cell r="J2823">
            <v>66307126</v>
          </cell>
          <cell r="K2823">
            <v>6461282</v>
          </cell>
          <cell r="L2823">
            <v>0</v>
          </cell>
          <cell r="M2823">
            <v>72768408</v>
          </cell>
        </row>
        <row r="2824">
          <cell r="A2824">
            <v>931301</v>
          </cell>
          <cell r="B2824" t="str">
            <v>Mercancías recibidas en consignaci</v>
          </cell>
          <cell r="C2824">
            <v>-6735904895</v>
          </cell>
          <cell r="D2824">
            <v>1548900377</v>
          </cell>
          <cell r="E2824">
            <v>1548900377</v>
          </cell>
          <cell r="F2824">
            <v>-6735904895</v>
          </cell>
          <cell r="H2824">
            <v>7386020127</v>
          </cell>
          <cell r="I2824" t="str">
            <v>SEGURO MULTIRIESGO</v>
          </cell>
          <cell r="J2824">
            <v>452425</v>
          </cell>
          <cell r="K2824">
            <v>63132</v>
          </cell>
          <cell r="L2824">
            <v>0</v>
          </cell>
          <cell r="M2824">
            <v>515557</v>
          </cell>
        </row>
        <row r="2825">
          <cell r="A2825">
            <v>93130101</v>
          </cell>
          <cell r="B2825" t="str">
            <v>Mercancías recibidas en consignaci</v>
          </cell>
          <cell r="C2825">
            <v>-4788810463</v>
          </cell>
          <cell r="D2825">
            <v>1548900377</v>
          </cell>
          <cell r="E2825">
            <v>1548900377</v>
          </cell>
          <cell r="F2825">
            <v>-4788810463</v>
          </cell>
          <cell r="H2825">
            <v>738607</v>
          </cell>
          <cell r="I2825" t="str">
            <v>Depreciación y amortización</v>
          </cell>
          <cell r="J2825">
            <v>7206606</v>
          </cell>
          <cell r="K2825">
            <v>655146</v>
          </cell>
          <cell r="L2825">
            <v>0</v>
          </cell>
          <cell r="M2825">
            <v>7861752</v>
          </cell>
        </row>
        <row r="2826">
          <cell r="A2826">
            <v>9313010102</v>
          </cell>
          <cell r="B2826" t="str">
            <v>MEDICAMENTOS CON REMISION</v>
          </cell>
          <cell r="C2826">
            <v>-2278261201</v>
          </cell>
          <cell r="D2826">
            <v>631718603</v>
          </cell>
          <cell r="E2826">
            <v>631718603</v>
          </cell>
          <cell r="F2826">
            <v>-2278261201</v>
          </cell>
          <cell r="H2826">
            <v>73860701</v>
          </cell>
          <cell r="I2826" t="str">
            <v>Depreciación y amortización</v>
          </cell>
          <cell r="J2826">
            <v>7206606</v>
          </cell>
          <cell r="K2826">
            <v>655146</v>
          </cell>
          <cell r="L2826">
            <v>0</v>
          </cell>
          <cell r="M2826">
            <v>7861752</v>
          </cell>
        </row>
        <row r="2827">
          <cell r="A2827">
            <v>9313010104</v>
          </cell>
          <cell r="B2827" t="str">
            <v>MATERIAL MEDICO REMISIONADO</v>
          </cell>
          <cell r="C2827">
            <v>-2510549262</v>
          </cell>
          <cell r="D2827">
            <v>917181774</v>
          </cell>
          <cell r="E2827">
            <v>917181774</v>
          </cell>
          <cell r="F2827">
            <v>-2510549262</v>
          </cell>
          <cell r="H2827">
            <v>7386070103</v>
          </cell>
          <cell r="I2827" t="str">
            <v>DEPRECIACION DE EQUIPO MEDICO Y CIE</v>
          </cell>
          <cell r="J2827">
            <v>919171</v>
          </cell>
          <cell r="K2827">
            <v>83561</v>
          </cell>
          <cell r="L2827">
            <v>0</v>
          </cell>
          <cell r="M2827">
            <v>1002732</v>
          </cell>
        </row>
        <row r="2828">
          <cell r="A2828">
            <v>93130104</v>
          </cell>
          <cell r="B2828" t="str">
            <v>Mercancías recibidas en consignaci</v>
          </cell>
          <cell r="C2828">
            <v>-910938528</v>
          </cell>
          <cell r="D2828">
            <v>0</v>
          </cell>
          <cell r="E2828">
            <v>0</v>
          </cell>
          <cell r="F2828">
            <v>-910938528</v>
          </cell>
          <cell r="H2828">
            <v>7386070106</v>
          </cell>
          <cell r="I2828" t="str">
            <v>DEPRECIACION EQ. DE TRANSPOR, TRACC</v>
          </cell>
          <cell r="J2828">
            <v>6287435</v>
          </cell>
          <cell r="K2828">
            <v>571585</v>
          </cell>
          <cell r="L2828">
            <v>0</v>
          </cell>
          <cell r="M2828">
            <v>6859020</v>
          </cell>
        </row>
        <row r="2829">
          <cell r="A2829">
            <v>9313010401</v>
          </cell>
          <cell r="B2829" t="str">
            <v>MATERIAL MEDICO QUIRURGICO EN CONSI</v>
          </cell>
          <cell r="C2829">
            <v>-910938528</v>
          </cell>
          <cell r="D2829">
            <v>0</v>
          </cell>
          <cell r="E2829">
            <v>0</v>
          </cell>
          <cell r="F2829">
            <v>-910938528</v>
          </cell>
          <cell r="H2829">
            <v>738608</v>
          </cell>
          <cell r="I2829" t="str">
            <v>Impuestos</v>
          </cell>
          <cell r="J2829">
            <v>154594</v>
          </cell>
          <cell r="K2829">
            <v>16760</v>
          </cell>
          <cell r="L2829">
            <v>0</v>
          </cell>
          <cell r="M2829">
            <v>171354</v>
          </cell>
        </row>
        <row r="2830">
          <cell r="A2830">
            <v>93130107</v>
          </cell>
          <cell r="B2830" t="str">
            <v>Mercancías recibidas en consignaci</v>
          </cell>
          <cell r="C2830">
            <v>-1036155904</v>
          </cell>
          <cell r="D2830">
            <v>0</v>
          </cell>
          <cell r="E2830">
            <v>0</v>
          </cell>
          <cell r="F2830">
            <v>-1036155904</v>
          </cell>
          <cell r="H2830">
            <v>73860801</v>
          </cell>
          <cell r="I2830" t="str">
            <v>Impuestos</v>
          </cell>
          <cell r="J2830">
            <v>154594</v>
          </cell>
          <cell r="K2830">
            <v>16760</v>
          </cell>
          <cell r="L2830">
            <v>0</v>
          </cell>
          <cell r="M2830">
            <v>171354</v>
          </cell>
        </row>
        <row r="2831">
          <cell r="A2831">
            <v>9313010701</v>
          </cell>
          <cell r="B2831" t="str">
            <v>MATERIAL DE IMAGENOLOGOA EN CONSIGN</v>
          </cell>
          <cell r="C2831">
            <v>-1036155904</v>
          </cell>
          <cell r="D2831">
            <v>0</v>
          </cell>
          <cell r="E2831">
            <v>0</v>
          </cell>
          <cell r="F2831">
            <v>-1036155904</v>
          </cell>
          <cell r="H2831">
            <v>7386080102</v>
          </cell>
          <cell r="I2831" t="str">
            <v>CONTRALORIA GENERAL MEDELLIN</v>
          </cell>
          <cell r="J2831">
            <v>7167</v>
          </cell>
          <cell r="K2831">
            <v>0</v>
          </cell>
          <cell r="L2831">
            <v>0</v>
          </cell>
          <cell r="M2831">
            <v>7167</v>
          </cell>
        </row>
        <row r="2832">
          <cell r="A2832">
            <v>99</v>
          </cell>
          <cell r="B2832" t="str">
            <v>ACREEDORAS POR CONTRA (DB)</v>
          </cell>
          <cell r="C2832">
            <v>96030841392</v>
          </cell>
          <cell r="D2832">
            <v>67901414016</v>
          </cell>
          <cell r="E2832">
            <v>67103208027</v>
          </cell>
          <cell r="F2832">
            <v>96829047381</v>
          </cell>
          <cell r="H2832">
            <v>7386080105</v>
          </cell>
          <cell r="I2832" t="str">
            <v>GRAVAMEN 4 X 1000</v>
          </cell>
          <cell r="J2832">
            <v>147427</v>
          </cell>
          <cell r="K2832">
            <v>16760</v>
          </cell>
          <cell r="L2832">
            <v>0</v>
          </cell>
          <cell r="M2832">
            <v>164187</v>
          </cell>
        </row>
        <row r="2833">
          <cell r="A2833">
            <v>9905</v>
          </cell>
          <cell r="B2833" t="str">
            <v>PASIVOS CONTINGENTES POR CONTRA(DB</v>
          </cell>
          <cell r="C2833">
            <v>67239647379</v>
          </cell>
          <cell r="D2833">
            <v>67256922432</v>
          </cell>
          <cell r="E2833">
            <v>67008528787</v>
          </cell>
          <cell r="F2833">
            <v>67488041024</v>
          </cell>
          <cell r="H2833">
            <v>738695</v>
          </cell>
          <cell r="I2833" t="str">
            <v>Traslado de costos (Cr)</v>
          </cell>
          <cell r="J2833">
            <v>-74120751</v>
          </cell>
          <cell r="K2833">
            <v>0</v>
          </cell>
          <cell r="L2833">
            <v>8123892</v>
          </cell>
          <cell r="M2833">
            <v>-82244643</v>
          </cell>
        </row>
        <row r="2834">
          <cell r="A2834">
            <v>990505</v>
          </cell>
          <cell r="B2834" t="str">
            <v>Litigios y mecanismos alternativos</v>
          </cell>
          <cell r="C2834">
            <v>67008528787</v>
          </cell>
          <cell r="D2834">
            <v>67256922432</v>
          </cell>
          <cell r="E2834">
            <v>67008528787</v>
          </cell>
          <cell r="F2834">
            <v>67256922432</v>
          </cell>
          <cell r="H2834">
            <v>73869501</v>
          </cell>
          <cell r="I2834" t="str">
            <v>Traslado de costos (Cr)</v>
          </cell>
          <cell r="J2834">
            <v>-74120751</v>
          </cell>
          <cell r="K2834">
            <v>0</v>
          </cell>
          <cell r="L2834">
            <v>8123892</v>
          </cell>
          <cell r="M2834">
            <v>-82244643</v>
          </cell>
        </row>
        <row r="2835">
          <cell r="A2835">
            <v>99050501</v>
          </cell>
          <cell r="B2835" t="str">
            <v>Litigios y mecanismos alternativos</v>
          </cell>
          <cell r="C2835">
            <v>67008528787</v>
          </cell>
          <cell r="D2835">
            <v>67256922432</v>
          </cell>
          <cell r="E2835">
            <v>67008528787</v>
          </cell>
          <cell r="F2835">
            <v>67256922432</v>
          </cell>
          <cell r="H2835">
            <v>7386950101</v>
          </cell>
          <cell r="I2835" t="str">
            <v>TRASLADO DE COSTOS (CR)</v>
          </cell>
          <cell r="J2835">
            <v>-74120751</v>
          </cell>
          <cell r="K2835">
            <v>0</v>
          </cell>
          <cell r="L2835">
            <v>8123892</v>
          </cell>
          <cell r="M2835">
            <v>-82244643</v>
          </cell>
        </row>
        <row r="2836">
          <cell r="A2836">
            <v>9905050101</v>
          </cell>
          <cell r="B2836" t="str">
            <v>LITIGIOS Y DEMANDAS (DB)</v>
          </cell>
          <cell r="C2836">
            <v>40891694119</v>
          </cell>
          <cell r="D2836">
            <v>41025521975</v>
          </cell>
          <cell r="E2836">
            <v>40891694119</v>
          </cell>
          <cell r="F2836">
            <v>41025521975</v>
          </cell>
          <cell r="H2836">
            <v>7387</v>
          </cell>
          <cell r="I2836" t="str">
            <v>SERV CONEXOS A LA SALUD-OTROS SERV</v>
          </cell>
          <cell r="J2836">
            <v>0</v>
          </cell>
          <cell r="K2836">
            <v>798248959</v>
          </cell>
          <cell r="L2836">
            <v>798248959</v>
          </cell>
          <cell r="M2836">
            <v>0</v>
          </cell>
        </row>
        <row r="2837">
          <cell r="A2837">
            <v>9905050102</v>
          </cell>
          <cell r="B2837" t="str">
            <v>DEMANDAS LABORALES (DB)</v>
          </cell>
          <cell r="C2837">
            <v>26116834668</v>
          </cell>
          <cell r="D2837">
            <v>26231400457</v>
          </cell>
          <cell r="E2837">
            <v>26116834668</v>
          </cell>
          <cell r="F2837">
            <v>26231400457</v>
          </cell>
          <cell r="H2837">
            <v>738701</v>
          </cell>
          <cell r="I2837" t="str">
            <v>Materiales</v>
          </cell>
          <cell r="J2837">
            <v>240038736</v>
          </cell>
          <cell r="K2837">
            <v>0</v>
          </cell>
          <cell r="L2837">
            <v>0</v>
          </cell>
          <cell r="M2837">
            <v>240038736</v>
          </cell>
        </row>
        <row r="2838">
          <cell r="A2838">
            <v>990590</v>
          </cell>
          <cell r="B2838" t="str">
            <v>Otros pasivos contingentes por con</v>
          </cell>
          <cell r="C2838">
            <v>231118592</v>
          </cell>
          <cell r="D2838">
            <v>0</v>
          </cell>
          <cell r="E2838">
            <v>0</v>
          </cell>
          <cell r="F2838">
            <v>231118592</v>
          </cell>
          <cell r="H2838">
            <v>73870101</v>
          </cell>
          <cell r="I2838" t="str">
            <v>Materiales</v>
          </cell>
          <cell r="J2838">
            <v>240038736</v>
          </cell>
          <cell r="K2838">
            <v>0</v>
          </cell>
          <cell r="L2838">
            <v>0</v>
          </cell>
          <cell r="M2838">
            <v>240038736</v>
          </cell>
        </row>
        <row r="2839">
          <cell r="A2839">
            <v>99059002</v>
          </cell>
          <cell r="B2839" t="str">
            <v>Otros pasivos contingentes por con</v>
          </cell>
          <cell r="C2839">
            <v>231118592</v>
          </cell>
          <cell r="D2839">
            <v>0</v>
          </cell>
          <cell r="E2839">
            <v>0</v>
          </cell>
          <cell r="F2839">
            <v>231118592</v>
          </cell>
          <cell r="H2839">
            <v>7387010101</v>
          </cell>
          <cell r="I2839" t="str">
            <v>MATERIALES</v>
          </cell>
          <cell r="J2839">
            <v>239180832</v>
          </cell>
          <cell r="K2839">
            <v>0</v>
          </cell>
          <cell r="L2839">
            <v>0</v>
          </cell>
          <cell r="M2839">
            <v>239180832</v>
          </cell>
        </row>
        <row r="2840">
          <cell r="A2840">
            <v>9905900201</v>
          </cell>
          <cell r="B2840" t="str">
            <v>CUOTAS PARTES JUBILATORIAS (DB)</v>
          </cell>
          <cell r="C2840">
            <v>231118592</v>
          </cell>
          <cell r="D2840">
            <v>0</v>
          </cell>
          <cell r="E2840">
            <v>0</v>
          </cell>
          <cell r="F2840">
            <v>231118592</v>
          </cell>
          <cell r="H2840">
            <v>7387010102</v>
          </cell>
          <cell r="I2840" t="str">
            <v>MEDICAMENTOS</v>
          </cell>
          <cell r="J2840">
            <v>857904</v>
          </cell>
          <cell r="K2840">
            <v>0</v>
          </cell>
          <cell r="L2840">
            <v>0</v>
          </cell>
          <cell r="M2840">
            <v>857904</v>
          </cell>
        </row>
        <row r="2841">
          <cell r="A2841">
            <v>9915</v>
          </cell>
          <cell r="B2841" t="str">
            <v>ACREEDORAS CONTROL POR CONTRA (DB)</v>
          </cell>
          <cell r="C2841">
            <v>28791194013</v>
          </cell>
          <cell r="D2841">
            <v>644491584</v>
          </cell>
          <cell r="E2841">
            <v>94679240</v>
          </cell>
          <cell r="F2841">
            <v>29341006357</v>
          </cell>
          <cell r="H2841">
            <v>738702</v>
          </cell>
          <cell r="I2841" t="str">
            <v>Generales</v>
          </cell>
          <cell r="J2841">
            <v>7023843598</v>
          </cell>
          <cell r="K2841">
            <v>764762922</v>
          </cell>
          <cell r="L2841">
            <v>11327422</v>
          </cell>
          <cell r="M2841">
            <v>7777279098</v>
          </cell>
        </row>
        <row r="2842">
          <cell r="A2842">
            <v>991502</v>
          </cell>
          <cell r="B2842" t="str">
            <v>Bienes recibidos en custodia</v>
          </cell>
          <cell r="C2842">
            <v>22055289118</v>
          </cell>
          <cell r="D2842">
            <v>644491584</v>
          </cell>
          <cell r="E2842">
            <v>94679240</v>
          </cell>
          <cell r="F2842">
            <v>22605101462</v>
          </cell>
          <cell r="H2842">
            <v>73870201</v>
          </cell>
          <cell r="I2842" t="str">
            <v>Generales</v>
          </cell>
          <cell r="J2842">
            <v>7023843598</v>
          </cell>
          <cell r="K2842">
            <v>764762922</v>
          </cell>
          <cell r="L2842">
            <v>11327422</v>
          </cell>
          <cell r="M2842">
            <v>7777279098</v>
          </cell>
        </row>
        <row r="2843">
          <cell r="A2843">
            <v>99150201</v>
          </cell>
          <cell r="B2843" t="str">
            <v>Bienes recibidos en custodia</v>
          </cell>
          <cell r="C2843">
            <v>22055289118</v>
          </cell>
          <cell r="D2843">
            <v>644491584</v>
          </cell>
          <cell r="E2843">
            <v>94679240</v>
          </cell>
          <cell r="F2843">
            <v>22605101462</v>
          </cell>
          <cell r="H2843">
            <v>7387020101</v>
          </cell>
          <cell r="I2843" t="str">
            <v>LOZA Y CRISTALERIA</v>
          </cell>
          <cell r="J2843">
            <v>4457247</v>
          </cell>
          <cell r="K2843">
            <v>0</v>
          </cell>
          <cell r="L2843">
            <v>0</v>
          </cell>
          <cell r="M2843">
            <v>4457247</v>
          </cell>
        </row>
        <row r="2844">
          <cell r="A2844">
            <v>9915020101</v>
          </cell>
          <cell r="B2844" t="str">
            <v>EQUIPOS EN COMODATO</v>
          </cell>
          <cell r="C2844">
            <v>22055289118</v>
          </cell>
          <cell r="D2844">
            <v>644491584</v>
          </cell>
          <cell r="E2844">
            <v>94679240</v>
          </cell>
          <cell r="F2844">
            <v>22605101462</v>
          </cell>
          <cell r="H2844">
            <v>7387020102</v>
          </cell>
          <cell r="I2844" t="str">
            <v>HONORARIOS</v>
          </cell>
          <cell r="J2844">
            <v>14014608</v>
          </cell>
          <cell r="K2844">
            <v>10836259</v>
          </cell>
          <cell r="L2844">
            <v>0</v>
          </cell>
          <cell r="M2844">
            <v>24850867</v>
          </cell>
        </row>
        <row r="2845">
          <cell r="A2845">
            <v>991503</v>
          </cell>
          <cell r="B2845" t="str">
            <v>Mercancías recibidas en consignaci</v>
          </cell>
          <cell r="C2845">
            <v>6735904895</v>
          </cell>
          <cell r="D2845">
            <v>0</v>
          </cell>
          <cell r="E2845">
            <v>0</v>
          </cell>
          <cell r="F2845">
            <v>6735904895</v>
          </cell>
          <cell r="H2845">
            <v>7387020103</v>
          </cell>
          <cell r="I2845" t="str">
            <v>PRESTACION DE SERVICIOS</v>
          </cell>
          <cell r="J2845">
            <v>13514962</v>
          </cell>
          <cell r="K2845">
            <v>4370300</v>
          </cell>
          <cell r="L2845">
            <v>1082900</v>
          </cell>
          <cell r="M2845">
            <v>16802362</v>
          </cell>
        </row>
        <row r="2846">
          <cell r="A2846">
            <v>99150301</v>
          </cell>
          <cell r="B2846" t="str">
            <v>Mercancías recibidas en consignaci</v>
          </cell>
          <cell r="C2846">
            <v>4788810463</v>
          </cell>
          <cell r="D2846">
            <v>0</v>
          </cell>
          <cell r="E2846">
            <v>0</v>
          </cell>
          <cell r="F2846">
            <v>4788810463</v>
          </cell>
          <cell r="H2846">
            <v>7387020105</v>
          </cell>
          <cell r="I2846" t="str">
            <v>SERVICIOS TEMPORALES</v>
          </cell>
          <cell r="J2846">
            <v>526890724</v>
          </cell>
          <cell r="K2846">
            <v>107735156</v>
          </cell>
          <cell r="L2846">
            <v>737800</v>
          </cell>
          <cell r="M2846">
            <v>633888080</v>
          </cell>
        </row>
        <row r="2847">
          <cell r="A2847">
            <v>9915030101</v>
          </cell>
          <cell r="B2847" t="str">
            <v>MERCANCIAS EN CONSIGNACION</v>
          </cell>
          <cell r="C2847">
            <v>891907216</v>
          </cell>
          <cell r="D2847">
            <v>0</v>
          </cell>
          <cell r="E2847">
            <v>0</v>
          </cell>
          <cell r="F2847">
            <v>891907216</v>
          </cell>
          <cell r="H2847">
            <v>7387020107</v>
          </cell>
          <cell r="I2847" t="str">
            <v>SERVICIOS DE VIGILANCIA Y SEGURIDAD</v>
          </cell>
          <cell r="J2847">
            <v>83518909</v>
          </cell>
          <cell r="K2847">
            <v>16595194</v>
          </cell>
          <cell r="L2847">
            <v>0</v>
          </cell>
          <cell r="M2847">
            <v>100114103</v>
          </cell>
        </row>
        <row r="2848">
          <cell r="A2848">
            <v>9915030102</v>
          </cell>
          <cell r="B2848" t="str">
            <v>MEDICAMENTOS CON REMISION</v>
          </cell>
          <cell r="C2848">
            <v>2278261201</v>
          </cell>
          <cell r="D2848">
            <v>0</v>
          </cell>
          <cell r="E2848">
            <v>0</v>
          </cell>
          <cell r="F2848">
            <v>2278261201</v>
          </cell>
          <cell r="H2848">
            <v>7387020108</v>
          </cell>
          <cell r="I2848" t="str">
            <v>PAPELERIA Y UTILES</v>
          </cell>
          <cell r="J2848">
            <v>114744527</v>
          </cell>
          <cell r="K2848">
            <v>21214642</v>
          </cell>
          <cell r="L2848">
            <v>0</v>
          </cell>
          <cell r="M2848">
            <v>135959169</v>
          </cell>
        </row>
        <row r="2849">
          <cell r="A2849">
            <v>9915030104</v>
          </cell>
          <cell r="B2849" t="str">
            <v>MATERIAL MEDICO REMISIONADO</v>
          </cell>
          <cell r="C2849">
            <v>2510549262</v>
          </cell>
          <cell r="D2849">
            <v>0</v>
          </cell>
          <cell r="E2849">
            <v>0</v>
          </cell>
          <cell r="F2849">
            <v>2510549262</v>
          </cell>
          <cell r="H2849">
            <v>7387020109</v>
          </cell>
          <cell r="I2849" t="str">
            <v>ROPERIA Y MENAJE</v>
          </cell>
          <cell r="J2849">
            <v>5641245</v>
          </cell>
          <cell r="K2849">
            <v>0</v>
          </cell>
          <cell r="L2849">
            <v>0</v>
          </cell>
          <cell r="M2849">
            <v>5641245</v>
          </cell>
        </row>
        <row r="2850">
          <cell r="A2850">
            <v>9915030105</v>
          </cell>
          <cell r="B2850" t="str">
            <v>MERCANCIAS EN CONSIGNACION - ESFA</v>
          </cell>
          <cell r="C2850">
            <v>-891907216</v>
          </cell>
          <cell r="D2850">
            <v>0</v>
          </cell>
          <cell r="E2850">
            <v>0</v>
          </cell>
          <cell r="F2850">
            <v>-891907216</v>
          </cell>
          <cell r="H2850">
            <v>7387020111</v>
          </cell>
          <cell r="I2850" t="str">
            <v>ELEMENTOS DE PROTECCION</v>
          </cell>
          <cell r="J2850">
            <v>1775121</v>
          </cell>
          <cell r="K2850">
            <v>0</v>
          </cell>
          <cell r="L2850">
            <v>0</v>
          </cell>
          <cell r="M2850">
            <v>1775121</v>
          </cell>
        </row>
        <row r="2851">
          <cell r="A2851">
            <v>99150304</v>
          </cell>
          <cell r="B2851" t="str">
            <v>Mercancías recibidas en consignaci</v>
          </cell>
          <cell r="C2851">
            <v>910938528</v>
          </cell>
          <cell r="D2851">
            <v>0</v>
          </cell>
          <cell r="E2851">
            <v>0</v>
          </cell>
          <cell r="F2851">
            <v>910938528</v>
          </cell>
          <cell r="H2851">
            <v>7387020112</v>
          </cell>
          <cell r="I2851" t="str">
            <v>MANTENIMIENTO DE MAQUINARIA Y EQUIP</v>
          </cell>
          <cell r="J2851">
            <v>125328733</v>
          </cell>
          <cell r="K2851">
            <v>39653637</v>
          </cell>
          <cell r="L2851">
            <v>8459972</v>
          </cell>
          <cell r="M2851">
            <v>156522398</v>
          </cell>
        </row>
        <row r="2852">
          <cell r="A2852">
            <v>9915030401</v>
          </cell>
          <cell r="B2852" t="str">
            <v>MATERIAL MEDICO QUIRURGICO EN CONSI</v>
          </cell>
          <cell r="C2852">
            <v>910938528</v>
          </cell>
          <cell r="D2852">
            <v>0</v>
          </cell>
          <cell r="E2852">
            <v>0</v>
          </cell>
          <cell r="F2852">
            <v>910938528</v>
          </cell>
          <cell r="H2852">
            <v>7387020114</v>
          </cell>
          <cell r="I2852" t="str">
            <v>MANTENIMIENTO DE EDIFICIOS</v>
          </cell>
          <cell r="J2852">
            <v>981310</v>
          </cell>
          <cell r="K2852">
            <v>11074174</v>
          </cell>
          <cell r="L2852">
            <v>0</v>
          </cell>
          <cell r="M2852">
            <v>12055484</v>
          </cell>
        </row>
        <row r="2853">
          <cell r="A2853">
            <v>99150307</v>
          </cell>
          <cell r="B2853" t="str">
            <v>Mercancías recibidas en consignaci</v>
          </cell>
          <cell r="C2853">
            <v>1036155904</v>
          </cell>
          <cell r="D2853">
            <v>0</v>
          </cell>
          <cell r="E2853">
            <v>0</v>
          </cell>
          <cell r="F2853">
            <v>1036155904</v>
          </cell>
          <cell r="H2853">
            <v>7387020115</v>
          </cell>
          <cell r="I2853" t="str">
            <v>MANTENIMIENTO DE VEHICULO</v>
          </cell>
          <cell r="J2853">
            <v>23600</v>
          </cell>
          <cell r="K2853">
            <v>0</v>
          </cell>
          <cell r="L2853">
            <v>0</v>
          </cell>
          <cell r="M2853">
            <v>23600</v>
          </cell>
        </row>
        <row r="2854">
          <cell r="A2854">
            <v>9915030701</v>
          </cell>
          <cell r="B2854" t="str">
            <v>MATERIAL DE IMAGENOLOGOA EN CONSIGN</v>
          </cell>
          <cell r="C2854">
            <v>1036155904</v>
          </cell>
          <cell r="D2854">
            <v>0</v>
          </cell>
          <cell r="E2854">
            <v>0</v>
          </cell>
          <cell r="F2854">
            <v>1036155904</v>
          </cell>
          <cell r="H2854">
            <v>7387020116</v>
          </cell>
          <cell r="I2854" t="str">
            <v>MANTENIMIENTO DE SOFTWARE</v>
          </cell>
          <cell r="J2854">
            <v>5229054</v>
          </cell>
          <cell r="K2854">
            <v>1276840</v>
          </cell>
          <cell r="L2854">
            <v>0</v>
          </cell>
          <cell r="M2854">
            <v>6505894</v>
          </cell>
        </row>
        <row r="2855">
          <cell r="H2855">
            <v>7387020117</v>
          </cell>
          <cell r="I2855" t="str">
            <v>ACUEDUCTO Y ALCANTARILLADO</v>
          </cell>
          <cell r="J2855">
            <v>111842661</v>
          </cell>
          <cell r="K2855">
            <v>3566349</v>
          </cell>
          <cell r="L2855">
            <v>0</v>
          </cell>
          <cell r="M2855">
            <v>115409010</v>
          </cell>
        </row>
        <row r="2856">
          <cell r="H2856">
            <v>7387020118</v>
          </cell>
          <cell r="I2856" t="str">
            <v>ENERGIA</v>
          </cell>
          <cell r="J2856">
            <v>191784471</v>
          </cell>
          <cell r="K2856">
            <v>17814312</v>
          </cell>
          <cell r="L2856">
            <v>0</v>
          </cell>
          <cell r="M2856">
            <v>209598783</v>
          </cell>
        </row>
        <row r="2857">
          <cell r="H2857">
            <v>7387020120</v>
          </cell>
          <cell r="I2857" t="str">
            <v>TELEFONOS</v>
          </cell>
          <cell r="J2857">
            <v>5035440</v>
          </cell>
          <cell r="K2857">
            <v>288739</v>
          </cell>
          <cell r="L2857">
            <v>0</v>
          </cell>
          <cell r="M2857">
            <v>5324179</v>
          </cell>
        </row>
        <row r="2858">
          <cell r="H2858">
            <v>7387020121</v>
          </cell>
          <cell r="I2858" t="str">
            <v>ARRENDAMIENTOS</v>
          </cell>
          <cell r="J2858">
            <v>15108</v>
          </cell>
          <cell r="K2858">
            <v>0</v>
          </cell>
          <cell r="L2858">
            <v>0</v>
          </cell>
          <cell r="M2858">
            <v>15108</v>
          </cell>
        </row>
        <row r="2859">
          <cell r="H2859">
            <v>7387020122</v>
          </cell>
          <cell r="I2859" t="str">
            <v>VIATICOS Y GASTOS DE VIAJE</v>
          </cell>
          <cell r="J2859">
            <v>3058812</v>
          </cell>
          <cell r="K2859">
            <v>0</v>
          </cell>
          <cell r="L2859">
            <v>0</v>
          </cell>
          <cell r="M2859">
            <v>3058812</v>
          </cell>
        </row>
        <row r="2860">
          <cell r="H2860">
            <v>7387020124</v>
          </cell>
          <cell r="I2860" t="str">
            <v>COMUNICACIONES Y TRANSPORTE</v>
          </cell>
          <cell r="J2860">
            <v>5297750</v>
          </cell>
          <cell r="K2860">
            <v>1647550</v>
          </cell>
          <cell r="L2860">
            <v>1046750</v>
          </cell>
          <cell r="M2860">
            <v>5898550</v>
          </cell>
        </row>
        <row r="2861">
          <cell r="H2861">
            <v>7387020127</v>
          </cell>
          <cell r="I2861" t="str">
            <v>SEGURO MULTIRIESGO</v>
          </cell>
          <cell r="J2861">
            <v>11679801</v>
          </cell>
          <cell r="K2861">
            <v>1672998</v>
          </cell>
          <cell r="L2861">
            <v>0</v>
          </cell>
          <cell r="M2861">
            <v>13352799</v>
          </cell>
        </row>
        <row r="2862">
          <cell r="H2862">
            <v>7387020128</v>
          </cell>
          <cell r="I2862" t="str">
            <v>RESTAURANTE Y CAFETERIA</v>
          </cell>
          <cell r="J2862">
            <v>1356075</v>
          </cell>
          <cell r="K2862">
            <v>0</v>
          </cell>
          <cell r="L2862">
            <v>0</v>
          </cell>
          <cell r="M2862">
            <v>1356075</v>
          </cell>
        </row>
        <row r="2863">
          <cell r="H2863">
            <v>7387020129</v>
          </cell>
          <cell r="I2863" t="str">
            <v>MATERIAL DE ASEO</v>
          </cell>
          <cell r="J2863">
            <v>33758716</v>
          </cell>
          <cell r="K2863">
            <v>0</v>
          </cell>
          <cell r="L2863">
            <v>0</v>
          </cell>
          <cell r="M2863">
            <v>33758716</v>
          </cell>
        </row>
        <row r="2864">
          <cell r="H2864">
            <v>7387020134</v>
          </cell>
          <cell r="I2864" t="str">
            <v>ACTIVOS MENOR CUANTIA</v>
          </cell>
          <cell r="J2864">
            <v>146160</v>
          </cell>
          <cell r="K2864">
            <v>0</v>
          </cell>
          <cell r="L2864">
            <v>0</v>
          </cell>
          <cell r="M2864">
            <v>146160</v>
          </cell>
        </row>
        <row r="2865">
          <cell r="H2865">
            <v>7387020137</v>
          </cell>
          <cell r="I2865" t="str">
            <v>OTROS GASTOS GENERALES</v>
          </cell>
          <cell r="J2865">
            <v>18000</v>
          </cell>
          <cell r="K2865">
            <v>0</v>
          </cell>
          <cell r="L2865">
            <v>0</v>
          </cell>
          <cell r="M2865">
            <v>18000</v>
          </cell>
        </row>
        <row r="2866">
          <cell r="H2866">
            <v>7387020138</v>
          </cell>
          <cell r="I2866" t="str">
            <v>GAS</v>
          </cell>
          <cell r="J2866">
            <v>235457464</v>
          </cell>
          <cell r="K2866">
            <v>12814635</v>
          </cell>
          <cell r="L2866">
            <v>0</v>
          </cell>
          <cell r="M2866">
            <v>248272099</v>
          </cell>
        </row>
        <row r="2867">
          <cell r="H2867">
            <v>7387020142</v>
          </cell>
          <cell r="I2867" t="str">
            <v>TERCERIZACION DE SERVICIOS NO MISIO</v>
          </cell>
          <cell r="J2867">
            <v>5527268845</v>
          </cell>
          <cell r="K2867">
            <v>514125071</v>
          </cell>
          <cell r="L2867">
            <v>0</v>
          </cell>
          <cell r="M2867">
            <v>6041393916</v>
          </cell>
        </row>
        <row r="2868">
          <cell r="H2868">
            <v>7387020144</v>
          </cell>
          <cell r="I2868" t="str">
            <v>AUXILIOS SINDICALES</v>
          </cell>
          <cell r="J2868">
            <v>1004255</v>
          </cell>
          <cell r="K2868">
            <v>77066</v>
          </cell>
          <cell r="L2868">
            <v>0</v>
          </cell>
          <cell r="M2868">
            <v>1081321</v>
          </cell>
        </row>
        <row r="2869">
          <cell r="H2869">
            <v>738703</v>
          </cell>
          <cell r="I2869" t="str">
            <v>Sueldos y salarios</v>
          </cell>
          <cell r="J2869">
            <v>45305779</v>
          </cell>
          <cell r="K2869">
            <v>2756448</v>
          </cell>
          <cell r="L2869">
            <v>0</v>
          </cell>
          <cell r="M2869">
            <v>48062227</v>
          </cell>
        </row>
        <row r="2870">
          <cell r="H2870">
            <v>73870301</v>
          </cell>
          <cell r="I2870" t="str">
            <v>Sueldos y salarios</v>
          </cell>
          <cell r="J2870">
            <v>45305779</v>
          </cell>
          <cell r="K2870">
            <v>2756448</v>
          </cell>
          <cell r="L2870">
            <v>0</v>
          </cell>
          <cell r="M2870">
            <v>48062227</v>
          </cell>
        </row>
        <row r="2871">
          <cell r="H2871">
            <v>7387030101</v>
          </cell>
          <cell r="I2871" t="str">
            <v>SUELDOS DE PERSONAL</v>
          </cell>
          <cell r="J2871">
            <v>35571279</v>
          </cell>
          <cell r="K2871">
            <v>1873827</v>
          </cell>
          <cell r="L2871">
            <v>0</v>
          </cell>
          <cell r="M2871">
            <v>37445106</v>
          </cell>
        </row>
        <row r="2872">
          <cell r="H2872">
            <v>7387030102</v>
          </cell>
          <cell r="I2872" t="str">
            <v>HORAS EXTRAS Y FESTIVOS</v>
          </cell>
          <cell r="J2872">
            <v>2823309</v>
          </cell>
          <cell r="K2872">
            <v>382621</v>
          </cell>
          <cell r="L2872">
            <v>0</v>
          </cell>
          <cell r="M2872">
            <v>3205930</v>
          </cell>
        </row>
        <row r="2873">
          <cell r="H2873">
            <v>7387030103</v>
          </cell>
          <cell r="I2873" t="str">
            <v>PRIMA DE VACACIONES</v>
          </cell>
          <cell r="J2873">
            <v>217865</v>
          </cell>
          <cell r="K2873">
            <v>0</v>
          </cell>
          <cell r="L2873">
            <v>0</v>
          </cell>
          <cell r="M2873">
            <v>217865</v>
          </cell>
        </row>
        <row r="2874">
          <cell r="H2874">
            <v>7387030104</v>
          </cell>
          <cell r="I2874" t="str">
            <v>PRIMA DE NAVIDAD</v>
          </cell>
          <cell r="J2874">
            <v>-79871</v>
          </cell>
          <cell r="K2874">
            <v>0</v>
          </cell>
          <cell r="L2874">
            <v>0</v>
          </cell>
          <cell r="M2874">
            <v>-79871</v>
          </cell>
        </row>
        <row r="2875">
          <cell r="H2875">
            <v>7387030105</v>
          </cell>
          <cell r="I2875" t="str">
            <v>VACACIONES</v>
          </cell>
          <cell r="J2875">
            <v>361481</v>
          </cell>
          <cell r="K2875">
            <v>0</v>
          </cell>
          <cell r="L2875">
            <v>0</v>
          </cell>
          <cell r="M2875">
            <v>361481</v>
          </cell>
        </row>
        <row r="2876">
          <cell r="H2876">
            <v>7387030106</v>
          </cell>
          <cell r="I2876" t="str">
            <v>BONIFICACION POR RECREACION</v>
          </cell>
          <cell r="J2876">
            <v>27086</v>
          </cell>
          <cell r="K2876">
            <v>0</v>
          </cell>
          <cell r="L2876">
            <v>0</v>
          </cell>
          <cell r="M2876">
            <v>27086</v>
          </cell>
        </row>
        <row r="2877">
          <cell r="H2877">
            <v>7387030108</v>
          </cell>
          <cell r="I2877" t="str">
            <v>CESANTIAS LEY 50</v>
          </cell>
          <cell r="J2877">
            <v>-81038</v>
          </cell>
          <cell r="K2877">
            <v>0</v>
          </cell>
          <cell r="L2877">
            <v>0</v>
          </cell>
          <cell r="M2877">
            <v>-81038</v>
          </cell>
        </row>
        <row r="2878">
          <cell r="H2878">
            <v>7387030110</v>
          </cell>
          <cell r="I2878" t="str">
            <v>INTERESES SOBRE LAS CESANTIAS</v>
          </cell>
          <cell r="J2878">
            <v>-3698</v>
          </cell>
          <cell r="K2878">
            <v>0</v>
          </cell>
          <cell r="L2878">
            <v>0</v>
          </cell>
          <cell r="M2878">
            <v>-3698</v>
          </cell>
        </row>
        <row r="2879">
          <cell r="H2879">
            <v>7387030117</v>
          </cell>
          <cell r="I2879" t="str">
            <v>PRIMA DE JUNIO</v>
          </cell>
          <cell r="J2879">
            <v>-26468</v>
          </cell>
          <cell r="K2879">
            <v>0</v>
          </cell>
          <cell r="L2879">
            <v>0</v>
          </cell>
          <cell r="M2879">
            <v>-26468</v>
          </cell>
        </row>
        <row r="2880">
          <cell r="H2880">
            <v>7387030119</v>
          </cell>
          <cell r="I2880" t="str">
            <v>PRIMA DE ANTIGUEDAD</v>
          </cell>
          <cell r="J2880">
            <v>6356414</v>
          </cell>
          <cell r="K2880">
            <v>0</v>
          </cell>
          <cell r="L2880">
            <v>0</v>
          </cell>
          <cell r="M2880">
            <v>6356414</v>
          </cell>
        </row>
        <row r="2881">
          <cell r="H2881">
            <v>7387030121</v>
          </cell>
          <cell r="I2881" t="str">
            <v>SUELDOS POR PERMISO SINDICAL</v>
          </cell>
          <cell r="J2881">
            <v>120892</v>
          </cell>
          <cell r="K2881">
            <v>0</v>
          </cell>
          <cell r="L2881">
            <v>0</v>
          </cell>
          <cell r="M2881">
            <v>120892</v>
          </cell>
        </row>
        <row r="2882">
          <cell r="H2882">
            <v>7387030123</v>
          </cell>
          <cell r="I2882" t="str">
            <v>BONIFICACIÓN POR SERVICIOS PRESTADO</v>
          </cell>
          <cell r="J2882">
            <v>18528</v>
          </cell>
          <cell r="K2882">
            <v>0</v>
          </cell>
          <cell r="L2882">
            <v>0</v>
          </cell>
          <cell r="M2882">
            <v>18528</v>
          </cell>
        </row>
        <row r="2883">
          <cell r="H2883">
            <v>7387030125</v>
          </cell>
          <cell r="I2883" t="str">
            <v>BONIFICACION NAVIDAD</v>
          </cell>
          <cell r="J2883">
            <v>0</v>
          </cell>
          <cell r="K2883">
            <v>500000</v>
          </cell>
          <cell r="L2883">
            <v>0</v>
          </cell>
          <cell r="M2883">
            <v>500000</v>
          </cell>
        </row>
        <row r="2884">
          <cell r="H2884">
            <v>738704</v>
          </cell>
          <cell r="I2884" t="str">
            <v>Contribuciones imputadas</v>
          </cell>
          <cell r="J2884">
            <v>804338</v>
          </cell>
          <cell r="K2884">
            <v>0</v>
          </cell>
          <cell r="L2884">
            <v>0</v>
          </cell>
          <cell r="M2884">
            <v>804338</v>
          </cell>
        </row>
        <row r="2885">
          <cell r="H2885">
            <v>73870401</v>
          </cell>
          <cell r="I2885" t="str">
            <v>Contribuciones imputadas</v>
          </cell>
          <cell r="J2885">
            <v>804338</v>
          </cell>
          <cell r="K2885">
            <v>0</v>
          </cell>
          <cell r="L2885">
            <v>0</v>
          </cell>
          <cell r="M2885">
            <v>804338</v>
          </cell>
        </row>
        <row r="2886">
          <cell r="H2886">
            <v>7387040106</v>
          </cell>
          <cell r="I2886" t="str">
            <v>AUXILIO POR HOSPITALIZACION</v>
          </cell>
          <cell r="J2886">
            <v>804338</v>
          </cell>
          <cell r="K2886">
            <v>0</v>
          </cell>
          <cell r="L2886">
            <v>0</v>
          </cell>
          <cell r="M2886">
            <v>804338</v>
          </cell>
        </row>
        <row r="2887">
          <cell r="H2887">
            <v>738705</v>
          </cell>
          <cell r="I2887" t="str">
            <v>Contribuciones efectivas</v>
          </cell>
          <cell r="J2887">
            <v>5852568</v>
          </cell>
          <cell r="K2887">
            <v>759427</v>
          </cell>
          <cell r="L2887">
            <v>32685</v>
          </cell>
          <cell r="M2887">
            <v>6579310</v>
          </cell>
        </row>
        <row r="2888">
          <cell r="H2888">
            <v>73870501</v>
          </cell>
          <cell r="I2888" t="str">
            <v>Contribuciones efectivas</v>
          </cell>
          <cell r="J2888">
            <v>5852568</v>
          </cell>
          <cell r="K2888">
            <v>759427</v>
          </cell>
          <cell r="L2888">
            <v>32685</v>
          </cell>
          <cell r="M2888">
            <v>6579310</v>
          </cell>
        </row>
        <row r="2889">
          <cell r="H2889">
            <v>7387050101</v>
          </cell>
          <cell r="I2889" t="str">
            <v>APORTES A CAJAS DE COMPENSACION FAM</v>
          </cell>
          <cell r="J2889">
            <v>-81300</v>
          </cell>
          <cell r="K2889">
            <v>0</v>
          </cell>
          <cell r="L2889">
            <v>0</v>
          </cell>
          <cell r="M2889">
            <v>-81300</v>
          </cell>
        </row>
        <row r="2890">
          <cell r="H2890">
            <v>7387050102</v>
          </cell>
          <cell r="I2890" t="str">
            <v>APORTES A SEGURIDAD SOCIAL EN SALUD</v>
          </cell>
          <cell r="J2890">
            <v>2462080</v>
          </cell>
          <cell r="K2890">
            <v>314898</v>
          </cell>
          <cell r="L2890">
            <v>42</v>
          </cell>
          <cell r="M2890">
            <v>2776936</v>
          </cell>
        </row>
        <row r="2891">
          <cell r="H2891">
            <v>7387050103</v>
          </cell>
          <cell r="I2891" t="str">
            <v>APORTES A SEGURIDAD SOCIAL EN PENSI</v>
          </cell>
          <cell r="J2891">
            <v>3475788</v>
          </cell>
          <cell r="K2891">
            <v>444529</v>
          </cell>
          <cell r="L2891">
            <v>32643</v>
          </cell>
          <cell r="M2891">
            <v>3887674</v>
          </cell>
        </row>
        <row r="2892">
          <cell r="H2892">
            <v>7387050106</v>
          </cell>
          <cell r="I2892" t="str">
            <v>APORTES A RIESGOS PROFESIONALES ATE</v>
          </cell>
          <cell r="J2892">
            <v>-4000</v>
          </cell>
          <cell r="K2892">
            <v>0</v>
          </cell>
          <cell r="L2892">
            <v>0</v>
          </cell>
          <cell r="M2892">
            <v>-4000</v>
          </cell>
        </row>
        <row r="2893">
          <cell r="H2893">
            <v>738706</v>
          </cell>
          <cell r="I2893" t="str">
            <v>Aportes sobre la nómina</v>
          </cell>
          <cell r="J2893">
            <v>-101700</v>
          </cell>
          <cell r="K2893">
            <v>0</v>
          </cell>
          <cell r="L2893">
            <v>0</v>
          </cell>
          <cell r="M2893">
            <v>-101700</v>
          </cell>
        </row>
        <row r="2894">
          <cell r="H2894">
            <v>73870601</v>
          </cell>
          <cell r="I2894" t="str">
            <v>Aportes sobre la nómina</v>
          </cell>
          <cell r="J2894">
            <v>-101700</v>
          </cell>
          <cell r="K2894">
            <v>0</v>
          </cell>
          <cell r="L2894">
            <v>0</v>
          </cell>
          <cell r="M2894">
            <v>-101700</v>
          </cell>
        </row>
        <row r="2895">
          <cell r="H2895">
            <v>7387060101</v>
          </cell>
          <cell r="I2895" t="str">
            <v>APORTES AL I.C.B.F.</v>
          </cell>
          <cell r="J2895">
            <v>-61000</v>
          </cell>
          <cell r="K2895">
            <v>0</v>
          </cell>
          <cell r="L2895">
            <v>0</v>
          </cell>
          <cell r="M2895">
            <v>-61000</v>
          </cell>
        </row>
        <row r="2896">
          <cell r="H2896">
            <v>7387060102</v>
          </cell>
          <cell r="I2896" t="str">
            <v>APORTES AL SENA</v>
          </cell>
          <cell r="J2896">
            <v>-40700</v>
          </cell>
          <cell r="K2896">
            <v>0</v>
          </cell>
          <cell r="L2896">
            <v>0</v>
          </cell>
          <cell r="M2896">
            <v>-40700</v>
          </cell>
        </row>
        <row r="2897">
          <cell r="H2897">
            <v>738707</v>
          </cell>
          <cell r="I2897" t="str">
            <v>Depreciación y amortización</v>
          </cell>
          <cell r="J2897">
            <v>154704371</v>
          </cell>
          <cell r="K2897">
            <v>18557068</v>
          </cell>
          <cell r="L2897">
            <v>0</v>
          </cell>
          <cell r="M2897">
            <v>173261439</v>
          </cell>
        </row>
        <row r="2898">
          <cell r="H2898">
            <v>73870701</v>
          </cell>
          <cell r="I2898" t="str">
            <v>Depreciación y amortización</v>
          </cell>
          <cell r="J2898">
            <v>154704371</v>
          </cell>
          <cell r="K2898">
            <v>18557068</v>
          </cell>
          <cell r="L2898">
            <v>0</v>
          </cell>
          <cell r="M2898">
            <v>173261439</v>
          </cell>
        </row>
        <row r="2899">
          <cell r="H2899">
            <v>7387070101</v>
          </cell>
          <cell r="I2899" t="str">
            <v>DEPRECIACION DE EDIFICIOS</v>
          </cell>
          <cell r="J2899">
            <v>42877921</v>
          </cell>
          <cell r="K2899">
            <v>5986167</v>
          </cell>
          <cell r="L2899">
            <v>0</v>
          </cell>
          <cell r="M2899">
            <v>48864088</v>
          </cell>
        </row>
        <row r="2900">
          <cell r="H2900">
            <v>7387070102</v>
          </cell>
          <cell r="I2900" t="str">
            <v>DEPRECIACION DE MAQUINARIA Y EQUIPO</v>
          </cell>
          <cell r="J2900">
            <v>13428811</v>
          </cell>
          <cell r="K2900">
            <v>1209728</v>
          </cell>
          <cell r="L2900">
            <v>0</v>
          </cell>
          <cell r="M2900">
            <v>14638539</v>
          </cell>
        </row>
        <row r="2901">
          <cell r="H2901">
            <v>7387070103</v>
          </cell>
          <cell r="I2901" t="str">
            <v>DEPRECIACION DE EQUIPO MEDICO Y CIE</v>
          </cell>
          <cell r="J2901">
            <v>38350632</v>
          </cell>
          <cell r="K2901">
            <v>4754496</v>
          </cell>
          <cell r="L2901">
            <v>0</v>
          </cell>
          <cell r="M2901">
            <v>43105128</v>
          </cell>
        </row>
        <row r="2902">
          <cell r="H2902">
            <v>7387070104</v>
          </cell>
          <cell r="I2902" t="str">
            <v>DEPRECIACION DE MUEBLES, ENSERES, Y</v>
          </cell>
          <cell r="J2902">
            <v>13629112</v>
          </cell>
          <cell r="K2902">
            <v>1286569</v>
          </cell>
          <cell r="L2902">
            <v>0</v>
          </cell>
          <cell r="M2902">
            <v>14915681</v>
          </cell>
        </row>
        <row r="2903">
          <cell r="H2903">
            <v>7387070105</v>
          </cell>
          <cell r="I2903" t="str">
            <v>DEPRECIACION DE EQ. DE COMUNICACION</v>
          </cell>
          <cell r="J2903">
            <v>45899071</v>
          </cell>
          <cell r="K2903">
            <v>5266578</v>
          </cell>
          <cell r="L2903">
            <v>0</v>
          </cell>
          <cell r="M2903">
            <v>51165649</v>
          </cell>
        </row>
        <row r="2904">
          <cell r="H2904">
            <v>7387070107</v>
          </cell>
          <cell r="I2904" t="str">
            <v>DEPRECIACION COMEDOR, COCINA, DESPE</v>
          </cell>
          <cell r="J2904">
            <v>518824</v>
          </cell>
          <cell r="K2904">
            <v>53530</v>
          </cell>
          <cell r="L2904">
            <v>0</v>
          </cell>
          <cell r="M2904">
            <v>572354</v>
          </cell>
        </row>
        <row r="2905">
          <cell r="H2905">
            <v>738708</v>
          </cell>
          <cell r="I2905" t="str">
            <v>Impuestos</v>
          </cell>
          <cell r="J2905">
            <v>20853586</v>
          </cell>
          <cell r="K2905">
            <v>9750066</v>
          </cell>
          <cell r="L2905">
            <v>0</v>
          </cell>
          <cell r="M2905">
            <v>30603652</v>
          </cell>
        </row>
        <row r="2906">
          <cell r="H2906">
            <v>73870801</v>
          </cell>
          <cell r="I2906" t="str">
            <v>Impuestos</v>
          </cell>
          <cell r="J2906">
            <v>20853586</v>
          </cell>
          <cell r="K2906">
            <v>9750066</v>
          </cell>
          <cell r="L2906">
            <v>0</v>
          </cell>
          <cell r="M2906">
            <v>30603652</v>
          </cell>
        </row>
        <row r="2907">
          <cell r="H2907">
            <v>7387080101</v>
          </cell>
          <cell r="I2907" t="str">
            <v>IMPUESTO PREDIAL UNIFICADO</v>
          </cell>
          <cell r="J2907">
            <v>2857647</v>
          </cell>
          <cell r="K2907">
            <v>7948322</v>
          </cell>
          <cell r="L2907">
            <v>0</v>
          </cell>
          <cell r="M2907">
            <v>10805969</v>
          </cell>
        </row>
        <row r="2908">
          <cell r="H2908">
            <v>7387080102</v>
          </cell>
          <cell r="I2908" t="str">
            <v>CONTRALORIA GENERAL MEDELLIN</v>
          </cell>
          <cell r="J2908">
            <v>868864</v>
          </cell>
          <cell r="K2908">
            <v>0</v>
          </cell>
          <cell r="L2908">
            <v>0</v>
          </cell>
          <cell r="M2908">
            <v>868864</v>
          </cell>
        </row>
        <row r="2909">
          <cell r="H2909">
            <v>7387080105</v>
          </cell>
          <cell r="I2909" t="str">
            <v>GRAVAMEN 4 X 1000</v>
          </cell>
          <cell r="J2909">
            <v>17127075</v>
          </cell>
          <cell r="K2909">
            <v>1801744</v>
          </cell>
          <cell r="L2909">
            <v>0</v>
          </cell>
          <cell r="M2909">
            <v>18928819</v>
          </cell>
        </row>
        <row r="2910">
          <cell r="H2910">
            <v>738709</v>
          </cell>
          <cell r="I2910" t="str">
            <v>Prestaciones sociales</v>
          </cell>
          <cell r="J2910">
            <v>17634101</v>
          </cell>
          <cell r="K2910">
            <v>1663028</v>
          </cell>
          <cell r="L2910">
            <v>95673</v>
          </cell>
          <cell r="M2910">
            <v>19201456</v>
          </cell>
        </row>
        <row r="2911">
          <cell r="H2911">
            <v>73870901</v>
          </cell>
          <cell r="I2911" t="str">
            <v>Prestaciones sociales</v>
          </cell>
          <cell r="J2911">
            <v>17634101</v>
          </cell>
          <cell r="K2911">
            <v>1663028</v>
          </cell>
          <cell r="L2911">
            <v>95673</v>
          </cell>
          <cell r="M2911">
            <v>19201456</v>
          </cell>
        </row>
        <row r="2912">
          <cell r="H2912">
            <v>7387090103</v>
          </cell>
          <cell r="I2912" t="str">
            <v>PRIMA DE VACACIONES</v>
          </cell>
          <cell r="J2912">
            <v>2365637</v>
          </cell>
          <cell r="K2912">
            <v>193188</v>
          </cell>
          <cell r="L2912">
            <v>0</v>
          </cell>
          <cell r="M2912">
            <v>2558825</v>
          </cell>
        </row>
        <row r="2913">
          <cell r="H2913">
            <v>7387090104</v>
          </cell>
          <cell r="I2913" t="str">
            <v>PRIMA DE NAVIDAD</v>
          </cell>
          <cell r="J2913">
            <v>3555673</v>
          </cell>
          <cell r="K2913">
            <v>295362</v>
          </cell>
          <cell r="L2913">
            <v>0</v>
          </cell>
          <cell r="M2913">
            <v>3851035</v>
          </cell>
        </row>
        <row r="2914">
          <cell r="H2914">
            <v>7387090106</v>
          </cell>
          <cell r="I2914" t="str">
            <v>BONIFICACION POR RECREACION</v>
          </cell>
          <cell r="J2914">
            <v>214944</v>
          </cell>
          <cell r="K2914">
            <v>17561</v>
          </cell>
          <cell r="L2914">
            <v>0</v>
          </cell>
          <cell r="M2914">
            <v>232505</v>
          </cell>
        </row>
        <row r="2915">
          <cell r="H2915">
            <v>7387090108</v>
          </cell>
          <cell r="I2915" t="str">
            <v>CESANTIAS LEY 50</v>
          </cell>
          <cell r="J2915">
            <v>229578</v>
          </cell>
          <cell r="K2915">
            <v>0</v>
          </cell>
          <cell r="L2915">
            <v>0</v>
          </cell>
          <cell r="M2915">
            <v>229578</v>
          </cell>
        </row>
        <row r="2916">
          <cell r="H2916">
            <v>7387090109</v>
          </cell>
          <cell r="I2916" t="str">
            <v>CESANTIAS RETROACTIVIDAD</v>
          </cell>
          <cell r="J2916">
            <v>7215785</v>
          </cell>
          <cell r="K2916">
            <v>767771</v>
          </cell>
          <cell r="L2916">
            <v>95673</v>
          </cell>
          <cell r="M2916">
            <v>7887883</v>
          </cell>
        </row>
        <row r="2917">
          <cell r="H2917">
            <v>7387090117</v>
          </cell>
          <cell r="I2917" t="str">
            <v>PRIMA DE JUNIO</v>
          </cell>
          <cell r="J2917">
            <v>1721208</v>
          </cell>
          <cell r="K2917">
            <v>142213</v>
          </cell>
          <cell r="L2917">
            <v>0</v>
          </cell>
          <cell r="M2917">
            <v>1863421</v>
          </cell>
        </row>
        <row r="2918">
          <cell r="H2918">
            <v>7387090118</v>
          </cell>
          <cell r="I2918" t="str">
            <v>PRIMA DE VIDA CARA</v>
          </cell>
          <cell r="J2918">
            <v>1690179</v>
          </cell>
          <cell r="K2918">
            <v>154436</v>
          </cell>
          <cell r="L2918">
            <v>0</v>
          </cell>
          <cell r="M2918">
            <v>1844615</v>
          </cell>
        </row>
        <row r="2919">
          <cell r="H2919">
            <v>7387090119</v>
          </cell>
          <cell r="I2919" t="str">
            <v>PRIMA DE ANTIGUEDAD</v>
          </cell>
          <cell r="J2919">
            <v>662497</v>
          </cell>
          <cell r="K2919">
            <v>52767</v>
          </cell>
          <cell r="L2919">
            <v>0</v>
          </cell>
          <cell r="M2919">
            <v>715264</v>
          </cell>
        </row>
        <row r="2920">
          <cell r="H2920">
            <v>7387090123</v>
          </cell>
          <cell r="I2920" t="str">
            <v>BONIFICACION POR SERVICIOS PRESTADO</v>
          </cell>
          <cell r="J2920">
            <v>-107969</v>
          </cell>
          <cell r="K2920">
            <v>38439</v>
          </cell>
          <cell r="L2920">
            <v>0</v>
          </cell>
          <cell r="M2920">
            <v>-69530</v>
          </cell>
        </row>
        <row r="2921">
          <cell r="H2921">
            <v>7387090124</v>
          </cell>
          <cell r="I2921" t="str">
            <v>BONIFICACION POR PENSION</v>
          </cell>
          <cell r="J2921">
            <v>86569</v>
          </cell>
          <cell r="K2921">
            <v>1291</v>
          </cell>
          <cell r="L2921">
            <v>0</v>
          </cell>
          <cell r="M2921">
            <v>87860</v>
          </cell>
        </row>
        <row r="2922">
          <cell r="H2922">
            <v>738795</v>
          </cell>
          <cell r="I2922" t="str">
            <v>Traslado de costos (Cr)</v>
          </cell>
          <cell r="J2922">
            <v>-7508935377</v>
          </cell>
          <cell r="K2922">
            <v>0</v>
          </cell>
          <cell r="L2922">
            <v>786793179</v>
          </cell>
          <cell r="M2922">
            <v>-8295728556</v>
          </cell>
        </row>
        <row r="2923">
          <cell r="H2923">
            <v>73879501</v>
          </cell>
          <cell r="I2923" t="str">
            <v>Traslado de costos (Cr)</v>
          </cell>
          <cell r="J2923">
            <v>-7508935377</v>
          </cell>
          <cell r="K2923">
            <v>0</v>
          </cell>
          <cell r="L2923">
            <v>786793179</v>
          </cell>
          <cell r="M2923">
            <v>-8295728556</v>
          </cell>
        </row>
        <row r="2924">
          <cell r="H2924">
            <v>7387950101</v>
          </cell>
          <cell r="I2924" t="str">
            <v>TRASLADO DE COSTOS (CR)</v>
          </cell>
          <cell r="J2924">
            <v>-7508935377</v>
          </cell>
          <cell r="K2924">
            <v>0</v>
          </cell>
          <cell r="L2924">
            <v>786793179</v>
          </cell>
          <cell r="M2924">
            <v>-8295728556</v>
          </cell>
        </row>
        <row r="2925">
          <cell r="H2925">
            <v>8</v>
          </cell>
          <cell r="I2925" t="str">
            <v>CUENTAS DE ORDEN DEUDORAS</v>
          </cell>
          <cell r="J2925">
            <v>0</v>
          </cell>
          <cell r="K2925">
            <v>33657400704</v>
          </cell>
          <cell r="L2925">
            <v>33657400704</v>
          </cell>
          <cell r="M2925">
            <v>0</v>
          </cell>
        </row>
        <row r="2926">
          <cell r="H2926">
            <v>83</v>
          </cell>
          <cell r="I2926" t="str">
            <v>DEUDORAS DE CONTROL</v>
          </cell>
          <cell r="J2926">
            <v>57436791438</v>
          </cell>
          <cell r="K2926">
            <v>9840477698</v>
          </cell>
          <cell r="L2926">
            <v>12904984461</v>
          </cell>
          <cell r="M2926">
            <v>54372284675</v>
          </cell>
        </row>
        <row r="2927">
          <cell r="H2927">
            <v>8315</v>
          </cell>
          <cell r="I2927" t="str">
            <v>BIENES Y DERECHOS RETIRADOS</v>
          </cell>
          <cell r="J2927">
            <v>26346128958</v>
          </cell>
          <cell r="K2927">
            <v>0</v>
          </cell>
          <cell r="L2927">
            <v>0</v>
          </cell>
          <cell r="M2927">
            <v>26346128958</v>
          </cell>
        </row>
        <row r="2928">
          <cell r="H2928">
            <v>831535</v>
          </cell>
          <cell r="I2928" t="str">
            <v>Cuentas por cobrar</v>
          </cell>
          <cell r="J2928">
            <v>26346128958</v>
          </cell>
          <cell r="K2928">
            <v>0</v>
          </cell>
          <cell r="L2928">
            <v>0</v>
          </cell>
          <cell r="M2928">
            <v>26346128958</v>
          </cell>
        </row>
        <row r="2929">
          <cell r="H2929">
            <v>83153501</v>
          </cell>
          <cell r="I2929" t="str">
            <v>Cuentas por cobrar</v>
          </cell>
          <cell r="J2929">
            <v>26346128958</v>
          </cell>
          <cell r="K2929">
            <v>0</v>
          </cell>
          <cell r="L2929">
            <v>0</v>
          </cell>
          <cell r="M2929">
            <v>26346128958</v>
          </cell>
        </row>
        <row r="2930">
          <cell r="H2930">
            <v>8315350101</v>
          </cell>
          <cell r="I2930" t="str">
            <v>CASTIGOS DE CARTERA</v>
          </cell>
          <cell r="J2930">
            <v>26346128958</v>
          </cell>
          <cell r="K2930">
            <v>0</v>
          </cell>
          <cell r="L2930">
            <v>0</v>
          </cell>
          <cell r="M2930">
            <v>26346128958</v>
          </cell>
        </row>
        <row r="2931">
          <cell r="H2931">
            <v>8333</v>
          </cell>
          <cell r="I2931" t="str">
            <v>FACTURACIÓN GLOSADA EN VENTA DE SE</v>
          </cell>
          <cell r="J2931">
            <v>11054664363</v>
          </cell>
          <cell r="K2931">
            <v>9033774308</v>
          </cell>
          <cell r="L2931">
            <v>12098293251</v>
          </cell>
          <cell r="M2931">
            <v>7990145420</v>
          </cell>
        </row>
        <row r="2932">
          <cell r="H2932">
            <v>833301</v>
          </cell>
          <cell r="I2932" t="str">
            <v>Plan obligatorio de salud POS - EP</v>
          </cell>
          <cell r="J2932">
            <v>295039391</v>
          </cell>
          <cell r="K2932">
            <v>613799944</v>
          </cell>
          <cell r="L2932">
            <v>466785915</v>
          </cell>
          <cell r="M2932">
            <v>442053420</v>
          </cell>
        </row>
        <row r="2933">
          <cell r="H2933">
            <v>83330101</v>
          </cell>
          <cell r="I2933" t="str">
            <v>Plan obligatorio de salud POS - EP</v>
          </cell>
          <cell r="J2933">
            <v>295039391</v>
          </cell>
          <cell r="K2933">
            <v>613799944</v>
          </cell>
          <cell r="L2933">
            <v>466785915</v>
          </cell>
          <cell r="M2933">
            <v>442053420</v>
          </cell>
        </row>
        <row r="2934">
          <cell r="H2934">
            <v>8333010101</v>
          </cell>
          <cell r="I2934" t="str">
            <v>PLAN OBLIGATORIO DE SALUD POS – EPS</v>
          </cell>
          <cell r="J2934">
            <v>295039391</v>
          </cell>
          <cell r="K2934">
            <v>613799944</v>
          </cell>
          <cell r="L2934">
            <v>466785915</v>
          </cell>
          <cell r="M2934">
            <v>442053420</v>
          </cell>
        </row>
        <row r="2935">
          <cell r="H2935">
            <v>833303</v>
          </cell>
          <cell r="I2935" t="str">
            <v>Plan subsidiado de salud POSS - EP</v>
          </cell>
          <cell r="J2935">
            <v>3998410639</v>
          </cell>
          <cell r="K2935">
            <v>4040717945</v>
          </cell>
          <cell r="L2935">
            <v>4263011739</v>
          </cell>
          <cell r="M2935">
            <v>3776116845</v>
          </cell>
        </row>
        <row r="2936">
          <cell r="H2936">
            <v>83330301</v>
          </cell>
          <cell r="I2936" t="str">
            <v>Plan subsidiado de salud POSS - EP</v>
          </cell>
          <cell r="J2936">
            <v>3998410639</v>
          </cell>
          <cell r="K2936">
            <v>4040717945</v>
          </cell>
          <cell r="L2936">
            <v>4263011739</v>
          </cell>
          <cell r="M2936">
            <v>3776116845</v>
          </cell>
        </row>
        <row r="2937">
          <cell r="H2937">
            <v>8333030101</v>
          </cell>
          <cell r="I2937" t="str">
            <v>PLAN SUBSIDIADO DE SALUD POSS – ARS</v>
          </cell>
          <cell r="J2937">
            <v>3998410639</v>
          </cell>
          <cell r="K2937">
            <v>4040717945</v>
          </cell>
          <cell r="L2937">
            <v>4263011739</v>
          </cell>
          <cell r="M2937">
            <v>3776116845</v>
          </cell>
        </row>
        <row r="2938">
          <cell r="H2938">
            <v>833304</v>
          </cell>
          <cell r="I2938" t="str">
            <v>Servicios de salud - IPS privadas</v>
          </cell>
          <cell r="J2938">
            <v>30753470</v>
          </cell>
          <cell r="K2938">
            <v>0</v>
          </cell>
          <cell r="L2938">
            <v>114917</v>
          </cell>
          <cell r="M2938">
            <v>30638553</v>
          </cell>
        </row>
        <row r="2939">
          <cell r="H2939">
            <v>83330401</v>
          </cell>
          <cell r="I2939" t="str">
            <v>Servicios de salud - IPS privadas</v>
          </cell>
          <cell r="J2939">
            <v>30753470</v>
          </cell>
          <cell r="K2939">
            <v>0</v>
          </cell>
          <cell r="L2939">
            <v>114917</v>
          </cell>
          <cell r="M2939">
            <v>30638553</v>
          </cell>
        </row>
        <row r="2940">
          <cell r="H2940">
            <v>8333040101</v>
          </cell>
          <cell r="I2940" t="str">
            <v>SERVICIOS DE SALUD – IPS PRIVADAS</v>
          </cell>
          <cell r="J2940">
            <v>30753470</v>
          </cell>
          <cell r="K2940">
            <v>0</v>
          </cell>
          <cell r="L2940">
            <v>114917</v>
          </cell>
          <cell r="M2940">
            <v>30638553</v>
          </cell>
        </row>
        <row r="2941">
          <cell r="H2941">
            <v>833306</v>
          </cell>
          <cell r="I2941" t="str">
            <v>Servicios de salud - Compañías ase</v>
          </cell>
          <cell r="J2941">
            <v>4821902</v>
          </cell>
          <cell r="K2941">
            <v>0</v>
          </cell>
          <cell r="L2941">
            <v>1693100</v>
          </cell>
          <cell r="M2941">
            <v>3128802</v>
          </cell>
        </row>
        <row r="2942">
          <cell r="H2942">
            <v>83330601</v>
          </cell>
          <cell r="I2942" t="str">
            <v>Servicios de salud - Compañías ase</v>
          </cell>
          <cell r="J2942">
            <v>4821902</v>
          </cell>
          <cell r="K2942">
            <v>0</v>
          </cell>
          <cell r="L2942">
            <v>1693100</v>
          </cell>
          <cell r="M2942">
            <v>3128802</v>
          </cell>
        </row>
        <row r="2943">
          <cell r="H2943">
            <v>8333060101</v>
          </cell>
          <cell r="I2943" t="str">
            <v>SERVICIOS DE SALUD - COMPAÑIAS ASEG</v>
          </cell>
          <cell r="J2943">
            <v>4821902</v>
          </cell>
          <cell r="K2943">
            <v>0</v>
          </cell>
          <cell r="L2943">
            <v>1693100</v>
          </cell>
          <cell r="M2943">
            <v>3128802</v>
          </cell>
        </row>
        <row r="2944">
          <cell r="H2944">
            <v>833307</v>
          </cell>
          <cell r="I2944" t="str">
            <v>Servicios de salud - IPS públicas</v>
          </cell>
          <cell r="J2944">
            <v>5185802</v>
          </cell>
          <cell r="K2944">
            <v>19157723</v>
          </cell>
          <cell r="L2944">
            <v>20382798</v>
          </cell>
          <cell r="M2944">
            <v>3960727</v>
          </cell>
        </row>
        <row r="2945">
          <cell r="H2945">
            <v>83330701</v>
          </cell>
          <cell r="I2945" t="str">
            <v>Servicios de salud - IPS públicas</v>
          </cell>
          <cell r="J2945">
            <v>5185802</v>
          </cell>
          <cell r="K2945">
            <v>19157723</v>
          </cell>
          <cell r="L2945">
            <v>20382798</v>
          </cell>
          <cell r="M2945">
            <v>3960727</v>
          </cell>
        </row>
        <row r="2946">
          <cell r="H2946">
            <v>8333070101</v>
          </cell>
          <cell r="I2946" t="str">
            <v>SERVICIOS DE SALUD - IPS PUBLICAS</v>
          </cell>
          <cell r="J2946">
            <v>5185802</v>
          </cell>
          <cell r="K2946">
            <v>19157723</v>
          </cell>
          <cell r="L2946">
            <v>20382798</v>
          </cell>
          <cell r="M2946">
            <v>3960727</v>
          </cell>
        </row>
        <row r="2947">
          <cell r="H2947">
            <v>833308</v>
          </cell>
          <cell r="I2947" t="str">
            <v>Servicios de salud - Entidades con</v>
          </cell>
          <cell r="J2947">
            <v>64006259</v>
          </cell>
          <cell r="K2947">
            <v>65043561</v>
          </cell>
          <cell r="L2947">
            <v>30053997</v>
          </cell>
          <cell r="M2947">
            <v>98995823</v>
          </cell>
        </row>
        <row r="2948">
          <cell r="H2948">
            <v>83330801</v>
          </cell>
          <cell r="I2948" t="str">
            <v>Servicios de salud - Entidades con</v>
          </cell>
          <cell r="J2948">
            <v>64006259</v>
          </cell>
          <cell r="K2948">
            <v>65043561</v>
          </cell>
          <cell r="L2948">
            <v>30053997</v>
          </cell>
          <cell r="M2948">
            <v>98995823</v>
          </cell>
        </row>
        <row r="2949">
          <cell r="H2949">
            <v>8333080101</v>
          </cell>
          <cell r="I2949" t="str">
            <v>SERV. DE SALUD - ENTIDADES CON REGI</v>
          </cell>
          <cell r="J2949">
            <v>64006259</v>
          </cell>
          <cell r="K2949">
            <v>65043561</v>
          </cell>
          <cell r="L2949">
            <v>30053997</v>
          </cell>
          <cell r="M2949">
            <v>98995823</v>
          </cell>
        </row>
        <row r="2950">
          <cell r="H2950">
            <v>833309</v>
          </cell>
          <cell r="I2950" t="str">
            <v>Atención con cargo al subsidio a l</v>
          </cell>
          <cell r="J2950">
            <v>17986626</v>
          </cell>
          <cell r="K2950">
            <v>650470305</v>
          </cell>
          <cell r="L2950">
            <v>649586051</v>
          </cell>
          <cell r="M2950">
            <v>18870880</v>
          </cell>
        </row>
        <row r="2951">
          <cell r="H2951">
            <v>83330901</v>
          </cell>
          <cell r="I2951" t="str">
            <v>Atención con cargo al subsidio a l</v>
          </cell>
          <cell r="J2951">
            <v>17986626</v>
          </cell>
          <cell r="K2951">
            <v>650470305</v>
          </cell>
          <cell r="L2951">
            <v>649586051</v>
          </cell>
          <cell r="M2951">
            <v>18870880</v>
          </cell>
        </row>
        <row r="2952">
          <cell r="H2952">
            <v>8333090101</v>
          </cell>
          <cell r="I2952" t="str">
            <v>ATENCION CON CARGO AL SUBSIDIO A LA</v>
          </cell>
          <cell r="J2952">
            <v>17986626</v>
          </cell>
          <cell r="K2952">
            <v>650470305</v>
          </cell>
          <cell r="L2952">
            <v>649586051</v>
          </cell>
          <cell r="M2952">
            <v>18870880</v>
          </cell>
        </row>
        <row r="2953">
          <cell r="H2953">
            <v>833311</v>
          </cell>
          <cell r="I2953" t="str">
            <v>Atención accidentes de tránsito SO</v>
          </cell>
          <cell r="J2953">
            <v>217666476</v>
          </cell>
          <cell r="K2953">
            <v>97581964</v>
          </cell>
          <cell r="L2953">
            <v>247342560</v>
          </cell>
          <cell r="M2953">
            <v>67905880</v>
          </cell>
        </row>
        <row r="2954">
          <cell r="H2954">
            <v>83331101</v>
          </cell>
          <cell r="I2954" t="str">
            <v>Atención accidentes de tránsito SO</v>
          </cell>
          <cell r="J2954">
            <v>217666476</v>
          </cell>
          <cell r="K2954">
            <v>97581964</v>
          </cell>
          <cell r="L2954">
            <v>247342560</v>
          </cell>
          <cell r="M2954">
            <v>67905880</v>
          </cell>
        </row>
        <row r="2955">
          <cell r="H2955">
            <v>8333110101</v>
          </cell>
          <cell r="I2955" t="str">
            <v>ATENCION ACCIDENTES DE TRANSITO SOA</v>
          </cell>
          <cell r="J2955">
            <v>217666476</v>
          </cell>
          <cell r="K2955">
            <v>97581964</v>
          </cell>
          <cell r="L2955">
            <v>247342560</v>
          </cell>
          <cell r="M2955">
            <v>67905880</v>
          </cell>
        </row>
        <row r="2956">
          <cell r="H2956">
            <v>833312</v>
          </cell>
          <cell r="I2956" t="str">
            <v>Reclamaciones con cargo a los recu</v>
          </cell>
          <cell r="J2956">
            <v>3046369</v>
          </cell>
          <cell r="K2956">
            <v>0</v>
          </cell>
          <cell r="L2956">
            <v>0</v>
          </cell>
          <cell r="M2956">
            <v>3046369</v>
          </cell>
        </row>
        <row r="2957">
          <cell r="H2957">
            <v>83331201</v>
          </cell>
          <cell r="I2957" t="str">
            <v>Reclamaciones con cargo a los recu</v>
          </cell>
          <cell r="J2957">
            <v>3046369</v>
          </cell>
          <cell r="K2957">
            <v>0</v>
          </cell>
          <cell r="L2957">
            <v>0</v>
          </cell>
          <cell r="M2957">
            <v>3046369</v>
          </cell>
        </row>
        <row r="2958">
          <cell r="H2958">
            <v>8333120101</v>
          </cell>
          <cell r="I2958" t="str">
            <v>RECLAMACIONES FOSYGA – ECAT</v>
          </cell>
          <cell r="J2958">
            <v>3046369</v>
          </cell>
          <cell r="K2958">
            <v>0</v>
          </cell>
          <cell r="L2958">
            <v>0</v>
          </cell>
          <cell r="M2958">
            <v>3046369</v>
          </cell>
        </row>
        <row r="2959">
          <cell r="H2959">
            <v>833390</v>
          </cell>
          <cell r="I2959" t="str">
            <v>Otras cuentas por cobrar servicios</v>
          </cell>
          <cell r="J2959">
            <v>6417747429</v>
          </cell>
          <cell r="K2959">
            <v>3547002866</v>
          </cell>
          <cell r="L2959">
            <v>6419322174</v>
          </cell>
          <cell r="M2959">
            <v>3545428121</v>
          </cell>
        </row>
        <row r="2960">
          <cell r="H2960">
            <v>83339001</v>
          </cell>
          <cell r="I2960" t="str">
            <v>Otras cuentas por cobrar servicios</v>
          </cell>
          <cell r="J2960">
            <v>6417747429</v>
          </cell>
          <cell r="K2960">
            <v>3547002866</v>
          </cell>
          <cell r="L2960">
            <v>6419322174</v>
          </cell>
          <cell r="M2960">
            <v>3545428121</v>
          </cell>
        </row>
        <row r="2961">
          <cell r="H2961">
            <v>8333900101</v>
          </cell>
          <cell r="I2961" t="str">
            <v>OTRAS CUENTAS POR COBRAR SERVICIOS</v>
          </cell>
          <cell r="J2961">
            <v>0</v>
          </cell>
          <cell r="K2961">
            <v>1600234</v>
          </cell>
          <cell r="L2961">
            <v>1600234</v>
          </cell>
          <cell r="M2961">
            <v>0</v>
          </cell>
        </row>
        <row r="2962">
          <cell r="H2962">
            <v>8333900102</v>
          </cell>
          <cell r="I2962" t="str">
            <v>SALDO GLOSAS SERVINTE</v>
          </cell>
          <cell r="J2962">
            <v>25489</v>
          </cell>
          <cell r="K2962">
            <v>0</v>
          </cell>
          <cell r="L2962">
            <v>0</v>
          </cell>
          <cell r="M2962">
            <v>25489</v>
          </cell>
        </row>
        <row r="2963">
          <cell r="H2963">
            <v>8333900103</v>
          </cell>
          <cell r="I2963" t="str">
            <v>GLOSAS EN NO ACUERDO O PROCESO JURI</v>
          </cell>
          <cell r="J2963">
            <v>6417721940</v>
          </cell>
          <cell r="K2963">
            <v>3545402632</v>
          </cell>
          <cell r="L2963">
            <v>6417721940</v>
          </cell>
          <cell r="M2963">
            <v>3545402632</v>
          </cell>
        </row>
        <row r="2964">
          <cell r="H2964">
            <v>8390</v>
          </cell>
          <cell r="I2964" t="str">
            <v>OTRAS CUENTAS DEUDORAS DE CONTROL</v>
          </cell>
          <cell r="J2964">
            <v>20035998117</v>
          </cell>
          <cell r="K2964">
            <v>806703390</v>
          </cell>
          <cell r="L2964">
            <v>806691210</v>
          </cell>
          <cell r="M2964">
            <v>20036010297</v>
          </cell>
        </row>
        <row r="2965">
          <cell r="H2965">
            <v>839004</v>
          </cell>
          <cell r="I2965" t="str">
            <v>Esquemas de cobro</v>
          </cell>
          <cell r="J2965">
            <v>8444856172</v>
          </cell>
          <cell r="K2965">
            <v>0</v>
          </cell>
          <cell r="L2965">
            <v>0</v>
          </cell>
          <cell r="M2965">
            <v>8444856172</v>
          </cell>
        </row>
        <row r="2966">
          <cell r="H2966">
            <v>83900401</v>
          </cell>
          <cell r="I2966" t="str">
            <v>Esquemas de cobro</v>
          </cell>
          <cell r="J2966">
            <v>8444856172</v>
          </cell>
          <cell r="K2966">
            <v>0</v>
          </cell>
          <cell r="L2966">
            <v>0</v>
          </cell>
          <cell r="M2966">
            <v>8444856172</v>
          </cell>
        </row>
        <row r="2967">
          <cell r="H2967">
            <v>8390040115</v>
          </cell>
          <cell r="I2967" t="str">
            <v>AVALES D.S.S.A AÑO 2015</v>
          </cell>
          <cell r="J2967">
            <v>8444856172</v>
          </cell>
          <cell r="K2967">
            <v>0</v>
          </cell>
          <cell r="L2967">
            <v>0</v>
          </cell>
          <cell r="M2967">
            <v>8444856172</v>
          </cell>
        </row>
        <row r="2968">
          <cell r="H2968">
            <v>839090</v>
          </cell>
          <cell r="I2968" t="str">
            <v>Otras cuentas deudoras de control</v>
          </cell>
          <cell r="J2968">
            <v>11591141945</v>
          </cell>
          <cell r="K2968">
            <v>806703390</v>
          </cell>
          <cell r="L2968">
            <v>806691210</v>
          </cell>
          <cell r="M2968">
            <v>11591154125</v>
          </cell>
        </row>
        <row r="2969">
          <cell r="H2969">
            <v>83909001</v>
          </cell>
          <cell r="I2969" t="str">
            <v>Otras cuentas deudoras de control</v>
          </cell>
          <cell r="J2969">
            <v>11591141945</v>
          </cell>
          <cell r="K2969">
            <v>0</v>
          </cell>
          <cell r="L2969">
            <v>0</v>
          </cell>
          <cell r="M2969">
            <v>11591141945</v>
          </cell>
        </row>
        <row r="2970">
          <cell r="H2970">
            <v>8390900102</v>
          </cell>
          <cell r="I2970" t="str">
            <v>POR CALCULO ACTUARIAL</v>
          </cell>
          <cell r="J2970">
            <v>11591141945</v>
          </cell>
          <cell r="K2970">
            <v>0</v>
          </cell>
          <cell r="L2970">
            <v>0</v>
          </cell>
          <cell r="M2970">
            <v>11591141945</v>
          </cell>
        </row>
        <row r="2971">
          <cell r="H2971">
            <v>83909090</v>
          </cell>
          <cell r="I2971" t="str">
            <v>Otras cuentas deudoras de control</v>
          </cell>
          <cell r="J2971">
            <v>0</v>
          </cell>
          <cell r="K2971">
            <v>806703390</v>
          </cell>
          <cell r="L2971">
            <v>806691210</v>
          </cell>
          <cell r="M2971">
            <v>12180</v>
          </cell>
        </row>
        <row r="2972">
          <cell r="H2972">
            <v>8390909090</v>
          </cell>
          <cell r="I2972" t="str">
            <v>CONTROL VENTA PAQUETES</v>
          </cell>
          <cell r="J2972">
            <v>0</v>
          </cell>
          <cell r="K2972">
            <v>639810517</v>
          </cell>
          <cell r="L2972">
            <v>639810517</v>
          </cell>
          <cell r="M2972">
            <v>0</v>
          </cell>
        </row>
        <row r="2973">
          <cell r="H2973">
            <v>8390909092</v>
          </cell>
          <cell r="I2973" t="str">
            <v>CONTROL COPAGOS</v>
          </cell>
          <cell r="J2973">
            <v>0</v>
          </cell>
          <cell r="K2973">
            <v>166892873</v>
          </cell>
          <cell r="L2973">
            <v>166880693</v>
          </cell>
          <cell r="M2973">
            <v>12180</v>
          </cell>
        </row>
        <row r="2974">
          <cell r="H2974">
            <v>89</v>
          </cell>
          <cell r="I2974" t="str">
            <v>DEUDORAS POR CONTRA (CR)</v>
          </cell>
          <cell r="J2974">
            <v>-57436791438</v>
          </cell>
          <cell r="K2974">
            <v>23816923006</v>
          </cell>
          <cell r="L2974">
            <v>20752416243</v>
          </cell>
          <cell r="M2974">
            <v>-54372284675</v>
          </cell>
        </row>
        <row r="2975">
          <cell r="H2975">
            <v>8915</v>
          </cell>
          <cell r="I2975" t="str">
            <v>DEUDORAS DE CONTROL POR CONTRA(CR)</v>
          </cell>
          <cell r="J2975">
            <v>-57436791438</v>
          </cell>
          <cell r="K2975">
            <v>23816923006</v>
          </cell>
          <cell r="L2975">
            <v>20752416243</v>
          </cell>
          <cell r="M2975">
            <v>-54372284675</v>
          </cell>
        </row>
        <row r="2976">
          <cell r="H2976">
            <v>891504</v>
          </cell>
          <cell r="I2976" t="str">
            <v>Documentos entregados para su cobr</v>
          </cell>
          <cell r="J2976">
            <v>-8444856172</v>
          </cell>
          <cell r="K2976">
            <v>0</v>
          </cell>
          <cell r="L2976">
            <v>0</v>
          </cell>
          <cell r="M2976">
            <v>-8444856172</v>
          </cell>
        </row>
        <row r="2977">
          <cell r="H2977">
            <v>89150401</v>
          </cell>
          <cell r="I2977" t="str">
            <v>Documentos entregados para su cobr</v>
          </cell>
          <cell r="J2977">
            <v>-8444856172</v>
          </cell>
          <cell r="K2977">
            <v>0</v>
          </cell>
          <cell r="L2977">
            <v>0</v>
          </cell>
          <cell r="M2977">
            <v>-8444856172</v>
          </cell>
        </row>
        <row r="2978">
          <cell r="H2978">
            <v>8915040101</v>
          </cell>
          <cell r="I2978" t="str">
            <v>AVALES POR COBRAR</v>
          </cell>
          <cell r="J2978">
            <v>-8444856172</v>
          </cell>
          <cell r="K2978">
            <v>0</v>
          </cell>
          <cell r="L2978">
            <v>0</v>
          </cell>
          <cell r="M2978">
            <v>-8444856172</v>
          </cell>
        </row>
        <row r="2979">
          <cell r="H2979">
            <v>891506</v>
          </cell>
          <cell r="I2979" t="str">
            <v>Bienes y derechos retirados</v>
          </cell>
          <cell r="J2979">
            <v>-26346128958</v>
          </cell>
          <cell r="K2979">
            <v>0</v>
          </cell>
          <cell r="L2979">
            <v>0</v>
          </cell>
          <cell r="M2979">
            <v>-26346128958</v>
          </cell>
        </row>
        <row r="2980">
          <cell r="H2980">
            <v>89150601</v>
          </cell>
          <cell r="I2980" t="str">
            <v>Bienes y derechos retirados</v>
          </cell>
          <cell r="J2980">
            <v>-26346128958</v>
          </cell>
          <cell r="K2980">
            <v>0</v>
          </cell>
          <cell r="L2980">
            <v>0</v>
          </cell>
          <cell r="M2980">
            <v>-26346128958</v>
          </cell>
        </row>
        <row r="2981">
          <cell r="H2981">
            <v>8915060102</v>
          </cell>
          <cell r="I2981" t="str">
            <v>CASTIGOS DE CARTERA</v>
          </cell>
          <cell r="J2981">
            <v>-26346128958</v>
          </cell>
          <cell r="K2981">
            <v>0</v>
          </cell>
          <cell r="L2981">
            <v>0</v>
          </cell>
          <cell r="M2981">
            <v>-26346128958</v>
          </cell>
        </row>
        <row r="2982">
          <cell r="H2982">
            <v>891517</v>
          </cell>
          <cell r="I2982" t="str">
            <v>Facturación glosada en venta de se</v>
          </cell>
          <cell r="J2982">
            <v>-11054664363</v>
          </cell>
          <cell r="K2982">
            <v>12121652396</v>
          </cell>
          <cell r="L2982">
            <v>9057133453</v>
          </cell>
          <cell r="M2982">
            <v>-7990145420</v>
          </cell>
        </row>
        <row r="2983">
          <cell r="H2983">
            <v>89151701</v>
          </cell>
          <cell r="I2983" t="str">
            <v>Facturación glosada en venta de se</v>
          </cell>
          <cell r="J2983">
            <v>-11054664363</v>
          </cell>
          <cell r="K2983">
            <v>12121652396</v>
          </cell>
          <cell r="L2983">
            <v>9057133453</v>
          </cell>
          <cell r="M2983">
            <v>-7990145420</v>
          </cell>
        </row>
        <row r="2984">
          <cell r="H2984">
            <v>8915170101</v>
          </cell>
          <cell r="I2984" t="str">
            <v>FACTURACION GLOSADA EN VENTA DE SER</v>
          </cell>
          <cell r="J2984">
            <v>-4636916934</v>
          </cell>
          <cell r="K2984">
            <v>5703930456</v>
          </cell>
          <cell r="L2984">
            <v>5511730821</v>
          </cell>
          <cell r="M2984">
            <v>-4444717299</v>
          </cell>
        </row>
        <row r="2985">
          <cell r="H2985">
            <v>8915170102</v>
          </cell>
          <cell r="I2985" t="str">
            <v>SALDO GLOSAS SERVINTE</v>
          </cell>
          <cell r="J2985">
            <v>-25489</v>
          </cell>
          <cell r="K2985">
            <v>0</v>
          </cell>
          <cell r="L2985">
            <v>0</v>
          </cell>
          <cell r="M2985">
            <v>-25489</v>
          </cell>
        </row>
        <row r="2986">
          <cell r="H2986">
            <v>8915170103</v>
          </cell>
          <cell r="I2986" t="str">
            <v>GLOSAS EN NO ACUERDO O PROCESO JURI</v>
          </cell>
          <cell r="J2986">
            <v>-6417721940</v>
          </cell>
          <cell r="K2986">
            <v>6417721940</v>
          </cell>
          <cell r="L2986">
            <v>3545402632</v>
          </cell>
          <cell r="M2986">
            <v>-3545402632</v>
          </cell>
        </row>
        <row r="2987">
          <cell r="H2987">
            <v>891590</v>
          </cell>
          <cell r="I2987" t="str">
            <v>Otras cuentas deudoras de control</v>
          </cell>
          <cell r="J2987">
            <v>-11591141945</v>
          </cell>
          <cell r="K2987">
            <v>0</v>
          </cell>
          <cell r="L2987">
            <v>0</v>
          </cell>
          <cell r="M2987">
            <v>-11591141945</v>
          </cell>
        </row>
        <row r="2988">
          <cell r="H2988">
            <v>89159001</v>
          </cell>
          <cell r="I2988" t="str">
            <v>Otras cuentas deudoras de control</v>
          </cell>
          <cell r="J2988">
            <v>-11591141945</v>
          </cell>
          <cell r="K2988">
            <v>0</v>
          </cell>
          <cell r="L2988">
            <v>0</v>
          </cell>
          <cell r="M2988">
            <v>-11591141945</v>
          </cell>
        </row>
        <row r="2989">
          <cell r="H2989">
            <v>8915900101</v>
          </cell>
          <cell r="I2989" t="str">
            <v>POR CALCULO ACTUARIAL (CR)</v>
          </cell>
          <cell r="J2989">
            <v>-11591141945</v>
          </cell>
          <cell r="K2989">
            <v>0</v>
          </cell>
          <cell r="L2989">
            <v>0</v>
          </cell>
          <cell r="M2989">
            <v>-11591141945</v>
          </cell>
        </row>
        <row r="2990">
          <cell r="H2990">
            <v>891599</v>
          </cell>
          <cell r="I2990" t="str">
            <v>EM/RF CAJA MENOR</v>
          </cell>
          <cell r="J2990">
            <v>0</v>
          </cell>
          <cell r="K2990">
            <v>11695270610</v>
          </cell>
          <cell r="L2990">
            <v>11695282790</v>
          </cell>
          <cell r="M2990">
            <v>-12180</v>
          </cell>
        </row>
        <row r="2991">
          <cell r="H2991">
            <v>89159999</v>
          </cell>
          <cell r="I2991" t="str">
            <v>EM/RF CAJA MENOR</v>
          </cell>
          <cell r="J2991">
            <v>0</v>
          </cell>
          <cell r="K2991">
            <v>11695270610</v>
          </cell>
          <cell r="L2991">
            <v>11695282790</v>
          </cell>
          <cell r="M2991">
            <v>-12180</v>
          </cell>
        </row>
        <row r="2992">
          <cell r="H2992">
            <v>8915999997</v>
          </cell>
          <cell r="I2992" t="str">
            <v>EM/RF CAJA MENOR</v>
          </cell>
          <cell r="J2992">
            <v>0</v>
          </cell>
          <cell r="K2992">
            <v>0</v>
          </cell>
          <cell r="L2992">
            <v>12180</v>
          </cell>
          <cell r="M2992">
            <v>-12180</v>
          </cell>
        </row>
        <row r="2993">
          <cell r="H2993">
            <v>8915999998</v>
          </cell>
          <cell r="I2993" t="str">
            <v>CONTROL COMPROBANTE NOMINA</v>
          </cell>
          <cell r="J2993">
            <v>0</v>
          </cell>
          <cell r="K2993">
            <v>11695270610</v>
          </cell>
          <cell r="L2993">
            <v>11695270610</v>
          </cell>
          <cell r="M2993">
            <v>0</v>
          </cell>
        </row>
        <row r="2994">
          <cell r="H2994">
            <v>9</v>
          </cell>
          <cell r="I2994" t="str">
            <v>CUENTAS DE ORDEN ACREEDORAS</v>
          </cell>
          <cell r="J2994">
            <v>0</v>
          </cell>
          <cell r="K2994">
            <v>124731198347</v>
          </cell>
          <cell r="L2994">
            <v>124731198347</v>
          </cell>
          <cell r="M2994">
            <v>0</v>
          </cell>
        </row>
        <row r="2995">
          <cell r="H2995">
            <v>91</v>
          </cell>
          <cell r="I2995" t="str">
            <v>PASIVOS CONTINGENTES</v>
          </cell>
          <cell r="J2995">
            <v>-60141316307</v>
          </cell>
          <cell r="K2995">
            <v>60141316307</v>
          </cell>
          <cell r="L2995">
            <v>60414331508</v>
          </cell>
          <cell r="M2995">
            <v>-60414331508</v>
          </cell>
        </row>
        <row r="2996">
          <cell r="H2996">
            <v>9120</v>
          </cell>
          <cell r="I2996" t="str">
            <v>LITIGIOS Y MECANISMOS ALTERNATIVOS</v>
          </cell>
          <cell r="J2996">
            <v>-60141316307</v>
          </cell>
          <cell r="K2996">
            <v>60141316307</v>
          </cell>
          <cell r="L2996">
            <v>60414331508</v>
          </cell>
          <cell r="M2996">
            <v>-60414331508</v>
          </cell>
        </row>
        <row r="2997">
          <cell r="H2997">
            <v>912001</v>
          </cell>
          <cell r="I2997" t="str">
            <v>Civiles</v>
          </cell>
          <cell r="J2997">
            <v>-35236079975</v>
          </cell>
          <cell r="K2997">
            <v>35236079975</v>
          </cell>
          <cell r="L2997">
            <v>35332572377</v>
          </cell>
          <cell r="M2997">
            <v>-35332572377</v>
          </cell>
        </row>
        <row r="2998">
          <cell r="H2998">
            <v>91200101</v>
          </cell>
          <cell r="I2998" t="str">
            <v>Civiles</v>
          </cell>
          <cell r="J2998">
            <v>-35236079975</v>
          </cell>
          <cell r="K2998">
            <v>35236079975</v>
          </cell>
          <cell r="L2998">
            <v>35332572377</v>
          </cell>
          <cell r="M2998">
            <v>-35332572377</v>
          </cell>
        </row>
        <row r="2999">
          <cell r="H2999">
            <v>9120010101</v>
          </cell>
          <cell r="I2999" t="str">
            <v>DEMANDAS CIVILES (CR)</v>
          </cell>
          <cell r="J2999">
            <v>-35236079975</v>
          </cell>
          <cell r="K2999">
            <v>35236079975</v>
          </cell>
          <cell r="L2999">
            <v>35332572377</v>
          </cell>
          <cell r="M2999">
            <v>-35332572377</v>
          </cell>
        </row>
        <row r="3000">
          <cell r="H3000">
            <v>912002</v>
          </cell>
          <cell r="I3000" t="str">
            <v>Laborales</v>
          </cell>
          <cell r="J3000">
            <v>-24905236332</v>
          </cell>
          <cell r="K3000">
            <v>24905236332</v>
          </cell>
          <cell r="L3000">
            <v>25081759131</v>
          </cell>
          <cell r="M3000">
            <v>-25081759131</v>
          </cell>
        </row>
        <row r="3001">
          <cell r="H3001">
            <v>91200201</v>
          </cell>
          <cell r="I3001" t="str">
            <v>Laborales</v>
          </cell>
          <cell r="J3001">
            <v>-24905236332</v>
          </cell>
          <cell r="K3001">
            <v>24905236332</v>
          </cell>
          <cell r="L3001">
            <v>25081759131</v>
          </cell>
          <cell r="M3001">
            <v>-25081759131</v>
          </cell>
        </row>
        <row r="3002">
          <cell r="H3002">
            <v>9120020101</v>
          </cell>
          <cell r="I3002" t="str">
            <v>DEMANDAS LABORALES (CR)</v>
          </cell>
          <cell r="J3002">
            <v>-24905236332</v>
          </cell>
          <cell r="K3002">
            <v>24905236332</v>
          </cell>
          <cell r="L3002">
            <v>25081759131</v>
          </cell>
          <cell r="M3002">
            <v>-25081759131</v>
          </cell>
        </row>
        <row r="3003">
          <cell r="H3003">
            <v>93</v>
          </cell>
          <cell r="I3003" t="str">
            <v>ACREEDORAS DE CONTROL</v>
          </cell>
          <cell r="J3003">
            <v>-19378514944</v>
          </cell>
          <cell r="K3003">
            <v>2165197140</v>
          </cell>
          <cell r="L3003">
            <v>3008737866</v>
          </cell>
          <cell r="M3003">
            <v>-20222055670</v>
          </cell>
        </row>
        <row r="3004">
          <cell r="H3004">
            <v>9306</v>
          </cell>
          <cell r="I3004" t="str">
            <v>BIENES RECIBIDOS EN CUSTODIA</v>
          </cell>
          <cell r="J3004">
            <v>-13191773223</v>
          </cell>
          <cell r="K3004">
            <v>0</v>
          </cell>
          <cell r="L3004">
            <v>63258960</v>
          </cell>
          <cell r="M3004">
            <v>-13255032183</v>
          </cell>
        </row>
        <row r="3005">
          <cell r="H3005">
            <v>930617</v>
          </cell>
          <cell r="I3005" t="str">
            <v>Propiedades, planta y equipo</v>
          </cell>
          <cell r="J3005">
            <v>-13191773223</v>
          </cell>
          <cell r="K3005">
            <v>0</v>
          </cell>
          <cell r="L3005">
            <v>63258960</v>
          </cell>
          <cell r="M3005">
            <v>-13255032183</v>
          </cell>
        </row>
        <row r="3006">
          <cell r="H3006">
            <v>93061701</v>
          </cell>
          <cell r="I3006" t="str">
            <v>Propiedades, planta y equipo</v>
          </cell>
          <cell r="J3006">
            <v>-13191773223</v>
          </cell>
          <cell r="K3006">
            <v>0</v>
          </cell>
          <cell r="L3006">
            <v>63258960</v>
          </cell>
          <cell r="M3006">
            <v>-13255032183</v>
          </cell>
        </row>
        <row r="3007">
          <cell r="H3007">
            <v>9306170101</v>
          </cell>
          <cell r="I3007" t="str">
            <v>EQUIPOS EN COMODATO</v>
          </cell>
          <cell r="J3007">
            <v>-13191773223</v>
          </cell>
          <cell r="K3007">
            <v>0</v>
          </cell>
          <cell r="L3007">
            <v>63258960</v>
          </cell>
          <cell r="M3007">
            <v>-13255032183</v>
          </cell>
        </row>
        <row r="3008">
          <cell r="H3008">
            <v>9311</v>
          </cell>
          <cell r="I3008" t="str">
            <v>CÁLCULO ACTUARIAL DE PENSIONES PAR</v>
          </cell>
          <cell r="J3008">
            <v>-231118592</v>
          </cell>
          <cell r="K3008">
            <v>0</v>
          </cell>
          <cell r="L3008">
            <v>0</v>
          </cell>
          <cell r="M3008">
            <v>-231118592</v>
          </cell>
        </row>
        <row r="3009">
          <cell r="H3009">
            <v>931105</v>
          </cell>
          <cell r="I3009" t="str">
            <v>Cuotas partes de pensiones conmuta</v>
          </cell>
          <cell r="J3009">
            <v>-231118592</v>
          </cell>
          <cell r="K3009">
            <v>0</v>
          </cell>
          <cell r="L3009">
            <v>0</v>
          </cell>
          <cell r="M3009">
            <v>-231118592</v>
          </cell>
        </row>
        <row r="3010">
          <cell r="H3010">
            <v>93110501</v>
          </cell>
          <cell r="I3010" t="str">
            <v>Cuotas partes de pensiones conmuta</v>
          </cell>
          <cell r="J3010">
            <v>-231118592</v>
          </cell>
          <cell r="K3010">
            <v>0</v>
          </cell>
          <cell r="L3010">
            <v>0</v>
          </cell>
          <cell r="M3010">
            <v>-231118592</v>
          </cell>
        </row>
        <row r="3011">
          <cell r="H3011">
            <v>9311050101</v>
          </cell>
          <cell r="I3011" t="str">
            <v>CUOTAS PARTES PENSIONALES (CR)</v>
          </cell>
          <cell r="J3011">
            <v>-231118592</v>
          </cell>
          <cell r="K3011">
            <v>0</v>
          </cell>
          <cell r="L3011">
            <v>0</v>
          </cell>
          <cell r="M3011">
            <v>-231118592</v>
          </cell>
        </row>
        <row r="3012">
          <cell r="H3012">
            <v>9313</v>
          </cell>
          <cell r="I3012" t="str">
            <v>MERCANCÍAS RECIBIDAS EN CONSIGNACI</v>
          </cell>
          <cell r="J3012">
            <v>-5955623129</v>
          </cell>
          <cell r="K3012">
            <v>2165197140</v>
          </cell>
          <cell r="L3012">
            <v>2945478906</v>
          </cell>
          <cell r="M3012">
            <v>-6735904895</v>
          </cell>
        </row>
        <row r="3013">
          <cell r="H3013">
            <v>931301</v>
          </cell>
          <cell r="I3013" t="str">
            <v>Mercancías recibidas en consignaci</v>
          </cell>
          <cell r="J3013">
            <v>-5955623129</v>
          </cell>
          <cell r="K3013">
            <v>2165197140</v>
          </cell>
          <cell r="L3013">
            <v>2945478906</v>
          </cell>
          <cell r="M3013">
            <v>-6735904895</v>
          </cell>
        </row>
        <row r="3014">
          <cell r="H3014">
            <v>93130101</v>
          </cell>
          <cell r="I3014" t="str">
            <v>Mercancías recibidas en consignaci</v>
          </cell>
          <cell r="J3014">
            <v>-4788810463</v>
          </cell>
          <cell r="K3014">
            <v>998384474</v>
          </cell>
          <cell r="L3014">
            <v>998384474</v>
          </cell>
          <cell r="M3014">
            <v>-4788810463</v>
          </cell>
        </row>
        <row r="3015">
          <cell r="H3015">
            <v>9313010102</v>
          </cell>
          <cell r="I3015" t="str">
            <v>MEDICAMENTOS CON REMISION</v>
          </cell>
          <cell r="J3015">
            <v>-2278261201</v>
          </cell>
          <cell r="K3015">
            <v>243363859</v>
          </cell>
          <cell r="L3015">
            <v>243363859</v>
          </cell>
          <cell r="M3015">
            <v>-2278261201</v>
          </cell>
        </row>
        <row r="3016">
          <cell r="H3016">
            <v>9313010104</v>
          </cell>
          <cell r="I3016" t="str">
            <v>MATERIAL MEDICO REMISIONADO</v>
          </cell>
          <cell r="J3016">
            <v>-2510549262</v>
          </cell>
          <cell r="K3016">
            <v>755020615</v>
          </cell>
          <cell r="L3016">
            <v>755020615</v>
          </cell>
          <cell r="M3016">
            <v>-2510549262</v>
          </cell>
        </row>
        <row r="3017">
          <cell r="H3017">
            <v>93130104</v>
          </cell>
          <cell r="I3017" t="str">
            <v>Mercancías recibidas en consignaci</v>
          </cell>
          <cell r="J3017">
            <v>0</v>
          </cell>
          <cell r="K3017">
            <v>0</v>
          </cell>
          <cell r="L3017">
            <v>910938528</v>
          </cell>
          <cell r="M3017">
            <v>-910938528</v>
          </cell>
        </row>
        <row r="3018">
          <cell r="H3018">
            <v>9313010401</v>
          </cell>
          <cell r="I3018" t="str">
            <v>MATERIAL MEDICO QUIRURGICO EN CONSI</v>
          </cell>
          <cell r="J3018">
            <v>0</v>
          </cell>
          <cell r="K3018">
            <v>0</v>
          </cell>
          <cell r="L3018">
            <v>910938528</v>
          </cell>
          <cell r="M3018">
            <v>-910938528</v>
          </cell>
        </row>
        <row r="3019">
          <cell r="H3019">
            <v>93130107</v>
          </cell>
          <cell r="I3019" t="str">
            <v>Mercancías recibidas en consignaci</v>
          </cell>
          <cell r="J3019">
            <v>-1166812666</v>
          </cell>
          <cell r="K3019">
            <v>1166812666</v>
          </cell>
          <cell r="L3019">
            <v>1036155904</v>
          </cell>
          <cell r="M3019">
            <v>-1036155904</v>
          </cell>
        </row>
        <row r="3020">
          <cell r="H3020">
            <v>9313010701</v>
          </cell>
          <cell r="I3020" t="str">
            <v>MATERIAL DE IMAGENOLOGOA EN CONSIGN</v>
          </cell>
          <cell r="J3020">
            <v>-1166812666</v>
          </cell>
          <cell r="K3020">
            <v>1166812666</v>
          </cell>
          <cell r="L3020">
            <v>1036155904</v>
          </cell>
          <cell r="M3020">
            <v>-1036155904</v>
          </cell>
        </row>
        <row r="3021">
          <cell r="H3021">
            <v>99</v>
          </cell>
          <cell r="I3021" t="str">
            <v>ACREEDORAS POR CONTRA (DB)</v>
          </cell>
          <cell r="J3021">
            <v>79519831251</v>
          </cell>
          <cell r="K3021">
            <v>62424684900</v>
          </cell>
          <cell r="L3021">
            <v>61308128973</v>
          </cell>
          <cell r="M3021">
            <v>80636387178</v>
          </cell>
        </row>
        <row r="3022">
          <cell r="H3022">
            <v>9905</v>
          </cell>
          <cell r="I3022" t="str">
            <v>PASIVOS CONTINGENTES POR CONTRA(DB</v>
          </cell>
          <cell r="J3022">
            <v>60372434899</v>
          </cell>
          <cell r="K3022">
            <v>60414331508</v>
          </cell>
          <cell r="L3022">
            <v>60141316307</v>
          </cell>
          <cell r="M3022">
            <v>60645450100</v>
          </cell>
        </row>
        <row r="3023">
          <cell r="H3023">
            <v>990505</v>
          </cell>
          <cell r="I3023" t="str">
            <v>Litigios y mecanismos alternativos</v>
          </cell>
          <cell r="J3023">
            <v>60141316307</v>
          </cell>
          <cell r="K3023">
            <v>60414331508</v>
          </cell>
          <cell r="L3023">
            <v>60141316307</v>
          </cell>
          <cell r="M3023">
            <v>60414331508</v>
          </cell>
        </row>
        <row r="3024">
          <cell r="H3024">
            <v>99050501</v>
          </cell>
          <cell r="I3024" t="str">
            <v>Litigios y mecanismos alternativos</v>
          </cell>
          <cell r="J3024">
            <v>60141316307</v>
          </cell>
          <cell r="K3024">
            <v>60414331508</v>
          </cell>
          <cell r="L3024">
            <v>60141316307</v>
          </cell>
          <cell r="M3024">
            <v>60414331508</v>
          </cell>
        </row>
        <row r="3025">
          <cell r="H3025">
            <v>9905050101</v>
          </cell>
          <cell r="I3025" t="str">
            <v>LITIGIOS Y DEMANDAS (DB)</v>
          </cell>
          <cell r="J3025">
            <v>35236079975</v>
          </cell>
          <cell r="K3025">
            <v>35332572377</v>
          </cell>
          <cell r="L3025">
            <v>35236079975</v>
          </cell>
          <cell r="M3025">
            <v>35332572377</v>
          </cell>
        </row>
        <row r="3026">
          <cell r="H3026">
            <v>9905050102</v>
          </cell>
          <cell r="I3026" t="str">
            <v>DEMANDAS LABORALES (DB)</v>
          </cell>
          <cell r="J3026">
            <v>24905236332</v>
          </cell>
          <cell r="K3026">
            <v>25081759131</v>
          </cell>
          <cell r="L3026">
            <v>24905236332</v>
          </cell>
          <cell r="M3026">
            <v>25081759131</v>
          </cell>
        </row>
        <row r="3027">
          <cell r="H3027">
            <v>990590</v>
          </cell>
          <cell r="I3027" t="str">
            <v>Otros pasivos contingentes por con</v>
          </cell>
          <cell r="J3027">
            <v>231118592</v>
          </cell>
          <cell r="K3027">
            <v>0</v>
          </cell>
          <cell r="L3027">
            <v>0</v>
          </cell>
          <cell r="M3027">
            <v>231118592</v>
          </cell>
        </row>
        <row r="3028">
          <cell r="H3028">
            <v>99059002</v>
          </cell>
          <cell r="I3028" t="str">
            <v>Otros pasivos contingentes por con</v>
          </cell>
          <cell r="J3028">
            <v>231118592</v>
          </cell>
          <cell r="K3028">
            <v>0</v>
          </cell>
          <cell r="L3028">
            <v>0</v>
          </cell>
          <cell r="M3028">
            <v>231118592</v>
          </cell>
        </row>
        <row r="3029">
          <cell r="H3029">
            <v>9905900201</v>
          </cell>
          <cell r="I3029" t="str">
            <v>CUOTAS PARTES JUBILATORIAS (DB)</v>
          </cell>
          <cell r="J3029">
            <v>231118592</v>
          </cell>
          <cell r="K3029">
            <v>0</v>
          </cell>
          <cell r="L3029">
            <v>0</v>
          </cell>
          <cell r="M3029">
            <v>231118592</v>
          </cell>
        </row>
        <row r="3030">
          <cell r="H3030">
            <v>9915</v>
          </cell>
          <cell r="I3030" t="str">
            <v>ACREEDORAS CONTROL POR CONTRA (DB)</v>
          </cell>
          <cell r="J3030">
            <v>19147396352</v>
          </cell>
          <cell r="K3030">
            <v>2010353392</v>
          </cell>
          <cell r="L3030">
            <v>1166812666</v>
          </cell>
          <cell r="M3030">
            <v>19990937078</v>
          </cell>
        </row>
        <row r="3031">
          <cell r="H3031">
            <v>991502</v>
          </cell>
          <cell r="I3031" t="str">
            <v>Bienes recibidos en custodia</v>
          </cell>
          <cell r="J3031">
            <v>13191773223</v>
          </cell>
          <cell r="K3031">
            <v>63258960</v>
          </cell>
          <cell r="L3031">
            <v>0</v>
          </cell>
          <cell r="M3031">
            <v>13255032183</v>
          </cell>
        </row>
        <row r="3032">
          <cell r="H3032">
            <v>99150201</v>
          </cell>
          <cell r="I3032" t="str">
            <v>Bienes recibidos en custodia</v>
          </cell>
          <cell r="J3032">
            <v>13191773223</v>
          </cell>
          <cell r="K3032">
            <v>63258960</v>
          </cell>
          <cell r="L3032">
            <v>0</v>
          </cell>
          <cell r="M3032">
            <v>13255032183</v>
          </cell>
        </row>
        <row r="3033">
          <cell r="H3033">
            <v>9915020101</v>
          </cell>
          <cell r="I3033" t="str">
            <v>EQUIPOS EN COMODATO</v>
          </cell>
          <cell r="J3033">
            <v>13191773223</v>
          </cell>
          <cell r="K3033">
            <v>63258960</v>
          </cell>
          <cell r="L3033">
            <v>0</v>
          </cell>
          <cell r="M3033">
            <v>13255032183</v>
          </cell>
        </row>
        <row r="3034">
          <cell r="H3034">
            <v>991503</v>
          </cell>
          <cell r="I3034" t="str">
            <v>Mercancías recibidas en consignaci</v>
          </cell>
          <cell r="J3034">
            <v>5955623129</v>
          </cell>
          <cell r="K3034">
            <v>1947094432</v>
          </cell>
          <cell r="L3034">
            <v>1166812666</v>
          </cell>
          <cell r="M3034">
            <v>6735904895</v>
          </cell>
        </row>
        <row r="3035">
          <cell r="H3035">
            <v>99150301</v>
          </cell>
          <cell r="I3035" t="str">
            <v>Mercancías recibidas en consignaci</v>
          </cell>
          <cell r="J3035">
            <v>4788810463</v>
          </cell>
          <cell r="K3035">
            <v>0</v>
          </cell>
          <cell r="L3035">
            <v>0</v>
          </cell>
          <cell r="M3035">
            <v>4788810463</v>
          </cell>
        </row>
        <row r="3036">
          <cell r="H3036">
            <v>9915030101</v>
          </cell>
          <cell r="I3036" t="str">
            <v>MERCANCIAS EN CONSIGNACION</v>
          </cell>
          <cell r="J3036">
            <v>891907216</v>
          </cell>
          <cell r="K3036">
            <v>0</v>
          </cell>
          <cell r="L3036">
            <v>0</v>
          </cell>
          <cell r="M3036">
            <v>891907216</v>
          </cell>
        </row>
        <row r="3037">
          <cell r="H3037">
            <v>9915030102</v>
          </cell>
          <cell r="I3037" t="str">
            <v>MEDICAMENTOS CON REMISION</v>
          </cell>
          <cell r="J3037">
            <v>2278261201</v>
          </cell>
          <cell r="K3037">
            <v>0</v>
          </cell>
          <cell r="L3037">
            <v>0</v>
          </cell>
          <cell r="M3037">
            <v>2278261201</v>
          </cell>
        </row>
        <row r="3038">
          <cell r="H3038">
            <v>9915030104</v>
          </cell>
          <cell r="I3038" t="str">
            <v>MATERIAL MEDICO REMISIONADO</v>
          </cell>
          <cell r="J3038">
            <v>2510549262</v>
          </cell>
          <cell r="K3038">
            <v>0</v>
          </cell>
          <cell r="L3038">
            <v>0</v>
          </cell>
          <cell r="M3038">
            <v>2510549262</v>
          </cell>
        </row>
        <row r="3039">
          <cell r="H3039">
            <v>9915030105</v>
          </cell>
          <cell r="I3039" t="str">
            <v>MERCANCIAS EN CONSIGNACION - ESFA</v>
          </cell>
          <cell r="J3039">
            <v>-891907216</v>
          </cell>
          <cell r="K3039">
            <v>0</v>
          </cell>
          <cell r="L3039">
            <v>0</v>
          </cell>
          <cell r="M3039">
            <v>-891907216</v>
          </cell>
        </row>
        <row r="3040">
          <cell r="H3040">
            <v>99150304</v>
          </cell>
          <cell r="I3040" t="str">
            <v>Mercancías recibidas en consignaci</v>
          </cell>
          <cell r="J3040">
            <v>0</v>
          </cell>
          <cell r="K3040">
            <v>910938528</v>
          </cell>
          <cell r="L3040">
            <v>0</v>
          </cell>
          <cell r="M3040">
            <v>910938528</v>
          </cell>
        </row>
        <row r="3041">
          <cell r="H3041">
            <v>9915030401</v>
          </cell>
          <cell r="I3041" t="str">
            <v>MATERIAL MEDICO QUIRURGICO EN CONSI</v>
          </cell>
          <cell r="J3041">
            <v>0</v>
          </cell>
          <cell r="K3041">
            <v>910938528</v>
          </cell>
          <cell r="L3041">
            <v>0</v>
          </cell>
          <cell r="M3041">
            <v>910938528</v>
          </cell>
        </row>
        <row r="3042">
          <cell r="H3042">
            <v>99150307</v>
          </cell>
          <cell r="I3042" t="str">
            <v>Mercancías recibidas en consignaci</v>
          </cell>
          <cell r="J3042">
            <v>1166812666</v>
          </cell>
          <cell r="K3042">
            <v>1036155904</v>
          </cell>
          <cell r="L3042">
            <v>1166812666</v>
          </cell>
          <cell r="M3042">
            <v>1036155904</v>
          </cell>
        </row>
        <row r="3043">
          <cell r="H3043">
            <v>9915030701</v>
          </cell>
          <cell r="I3043" t="str">
            <v>MATERIAL DE IMAGENOLOGOA EN CONSIGN</v>
          </cell>
          <cell r="J3043">
            <v>1166812666</v>
          </cell>
          <cell r="K3043">
            <v>1036155904</v>
          </cell>
          <cell r="L3043">
            <v>1166812666</v>
          </cell>
          <cell r="M3043">
            <v>1036155904</v>
          </cell>
        </row>
      </sheetData>
      <sheetData sheetId="7">
        <row r="3">
          <cell r="A3" t="str">
            <v xml:space="preserve">223305001 - E.S.E. Hospital General de Medellín </v>
          </cell>
        </row>
        <row r="4">
          <cell r="A4" t="str">
            <v xml:space="preserve">EMPRESAS NO COTIZANTES </v>
          </cell>
        </row>
        <row r="5">
          <cell r="A5" t="str">
            <v>01-10-2020 al 31-12-2020</v>
          </cell>
        </row>
        <row r="6">
          <cell r="A6" t="str">
            <v xml:space="preserve">INFORMACIÓN CONTABLE PUBLICA - CONVERGENCIA </v>
          </cell>
        </row>
        <row r="7">
          <cell r="A7" t="str">
            <v xml:space="preserve">CGN2015_001_SALDOS_Y_MOVIMIENTOS_CONVERGENCIA </v>
          </cell>
        </row>
        <row r="10">
          <cell r="A10" t="str">
            <v>CODIGO</v>
          </cell>
          <cell r="B10" t="str">
            <v>NOMBRE</v>
          </cell>
          <cell r="C10" t="str">
            <v>SALDO INICIAL(Pesos)</v>
          </cell>
          <cell r="D10" t="str">
            <v>MOVIMIENTO DEBITO(Pesos)</v>
          </cell>
          <cell r="E10" t="str">
            <v>MOVIMIENTO CREDITO(Pesos)</v>
          </cell>
          <cell r="F10" t="str">
            <v>SALDO FINAL(Pesos)</v>
          </cell>
          <cell r="G10" t="str">
            <v>SALDO FINAL CORRIENTE(Pesos)</v>
          </cell>
          <cell r="H10" t="str">
            <v>SALDO FINAL NO CORRIENTE(Pesos)</v>
          </cell>
        </row>
        <row r="11">
          <cell r="A11">
            <v>1</v>
          </cell>
          <cell r="B11" t="str">
            <v xml:space="preserve">ACTIVOS </v>
          </cell>
          <cell r="C11">
            <v>611318286132</v>
          </cell>
          <cell r="D11">
            <v>1598196727060</v>
          </cell>
          <cell r="E11">
            <v>1610567788681</v>
          </cell>
          <cell r="F11">
            <v>598947224511</v>
          </cell>
          <cell r="G11">
            <v>373533680132</v>
          </cell>
          <cell r="H11">
            <v>225413544379</v>
          </cell>
        </row>
        <row r="12">
          <cell r="A12">
            <v>11</v>
          </cell>
          <cell r="B12" t="str">
            <v xml:space="preserve">EFECTIVO Y EQUIVALENTES AL EFECTIVO </v>
          </cell>
          <cell r="C12">
            <v>74256953156</v>
          </cell>
          <cell r="D12">
            <v>719705428835</v>
          </cell>
          <cell r="E12">
            <v>696305581806</v>
          </cell>
          <cell r="F12">
            <v>97656800185</v>
          </cell>
          <cell r="G12">
            <v>97656800185</v>
          </cell>
          <cell r="H12">
            <v>0</v>
          </cell>
        </row>
        <row r="13">
          <cell r="A13">
            <v>1105</v>
          </cell>
          <cell r="B13" t="str">
            <v xml:space="preserve">CAJA </v>
          </cell>
          <cell r="C13">
            <v>38031927</v>
          </cell>
          <cell r="D13">
            <v>126052778983</v>
          </cell>
          <cell r="E13">
            <v>126088042577</v>
          </cell>
          <cell r="F13">
            <v>2768333</v>
          </cell>
          <cell r="G13">
            <v>2768333</v>
          </cell>
          <cell r="H13">
            <v>0</v>
          </cell>
        </row>
        <row r="14">
          <cell r="A14">
            <v>110501</v>
          </cell>
          <cell r="B14" t="str">
            <v xml:space="preserve">CAJA PRINCIPAL </v>
          </cell>
          <cell r="C14">
            <v>36535331</v>
          </cell>
          <cell r="D14">
            <v>126044772213</v>
          </cell>
          <cell r="E14">
            <v>126078539211</v>
          </cell>
          <cell r="F14">
            <v>2768333</v>
          </cell>
          <cell r="G14">
            <v>2768333</v>
          </cell>
          <cell r="H14">
            <v>0</v>
          </cell>
        </row>
        <row r="15">
          <cell r="A15">
            <v>110502</v>
          </cell>
          <cell r="B15" t="str">
            <v xml:space="preserve">CAJA MENOR </v>
          </cell>
          <cell r="C15">
            <v>1496596</v>
          </cell>
          <cell r="D15">
            <v>8006770</v>
          </cell>
          <cell r="E15">
            <v>9503366</v>
          </cell>
          <cell r="F15">
            <v>0</v>
          </cell>
          <cell r="G15">
            <v>0</v>
          </cell>
          <cell r="H15">
            <v>0</v>
          </cell>
        </row>
        <row r="16">
          <cell r="A16">
            <v>1110</v>
          </cell>
          <cell r="B16" t="str">
            <v xml:space="preserve">DEPÓSITOS EN INSTITUCIONES FINANCIERAS </v>
          </cell>
          <cell r="C16">
            <v>74218921229</v>
          </cell>
          <cell r="D16">
            <v>593652649852</v>
          </cell>
          <cell r="E16">
            <v>570217539229</v>
          </cell>
          <cell r="F16">
            <v>97654031852</v>
          </cell>
          <cell r="G16">
            <v>97654031852</v>
          </cell>
          <cell r="H16">
            <v>0</v>
          </cell>
        </row>
        <row r="17">
          <cell r="A17">
            <v>111005</v>
          </cell>
          <cell r="B17" t="str">
            <v xml:space="preserve">CUENTA CORRIENTE </v>
          </cell>
          <cell r="C17">
            <v>0</v>
          </cell>
          <cell r="D17">
            <v>1364063026</v>
          </cell>
          <cell r="E17">
            <v>884439326</v>
          </cell>
          <cell r="F17">
            <v>479623700</v>
          </cell>
          <cell r="G17">
            <v>479623700</v>
          </cell>
          <cell r="H17">
            <v>0</v>
          </cell>
        </row>
        <row r="18">
          <cell r="A18">
            <v>111006</v>
          </cell>
          <cell r="B18" t="str">
            <v xml:space="preserve">CUENTA DE AHORRO </v>
          </cell>
          <cell r="C18">
            <v>74218921229</v>
          </cell>
          <cell r="D18">
            <v>592288586826</v>
          </cell>
          <cell r="E18">
            <v>569333099903</v>
          </cell>
          <cell r="F18">
            <v>97174408152</v>
          </cell>
          <cell r="G18">
            <v>97174408152</v>
          </cell>
          <cell r="H18">
            <v>0</v>
          </cell>
        </row>
        <row r="19">
          <cell r="A19">
            <v>1132</v>
          </cell>
          <cell r="B19" t="str">
            <v xml:space="preserve">EFECTIVO DE USO RESTRINGIDO </v>
          </cell>
          <cell r="C19">
            <v>0</v>
          </cell>
          <cell r="D19">
            <v>0</v>
          </cell>
          <cell r="E19">
            <v>0</v>
          </cell>
          <cell r="F19">
            <v>0</v>
          </cell>
          <cell r="G19">
            <v>0</v>
          </cell>
          <cell r="H19">
            <v>0</v>
          </cell>
        </row>
        <row r="20">
          <cell r="A20">
            <v>113210</v>
          </cell>
          <cell r="B20" t="str">
            <v xml:space="preserve">DEPÓSITOS EN INSTITUCIONES FINANCIERAS </v>
          </cell>
          <cell r="C20">
            <v>0</v>
          </cell>
          <cell r="D20">
            <v>0</v>
          </cell>
          <cell r="E20">
            <v>0</v>
          </cell>
          <cell r="F20">
            <v>0</v>
          </cell>
          <cell r="G20">
            <v>0</v>
          </cell>
          <cell r="H20">
            <v>0</v>
          </cell>
        </row>
        <row r="21">
          <cell r="A21">
            <v>12</v>
          </cell>
          <cell r="B21" t="str">
            <v xml:space="preserve">INVERSIONES E INSTRUMENTOS DERIVADOS </v>
          </cell>
          <cell r="C21">
            <v>74308187795</v>
          </cell>
          <cell r="D21">
            <v>177817634036</v>
          </cell>
          <cell r="E21">
            <v>164628370399</v>
          </cell>
          <cell r="F21">
            <v>87497451432</v>
          </cell>
          <cell r="G21">
            <v>87433715971</v>
          </cell>
          <cell r="H21">
            <v>63735461</v>
          </cell>
        </row>
        <row r="22">
          <cell r="A22">
            <v>1216</v>
          </cell>
          <cell r="B22" t="str">
            <v xml:space="preserve">INVERSIONES EN ENTIDADES EN LIQUIDACIÓN </v>
          </cell>
          <cell r="C22">
            <v>89505</v>
          </cell>
          <cell r="D22">
            <v>0</v>
          </cell>
          <cell r="E22">
            <v>0</v>
          </cell>
          <cell r="F22">
            <v>89505</v>
          </cell>
          <cell r="G22">
            <v>0</v>
          </cell>
          <cell r="H22">
            <v>89505</v>
          </cell>
        </row>
        <row r="23">
          <cell r="A23">
            <v>121604</v>
          </cell>
          <cell r="B23" t="str">
            <v xml:space="preserve">EMPRESAS PRIVADAS </v>
          </cell>
          <cell r="C23">
            <v>89505</v>
          </cell>
          <cell r="D23">
            <v>0</v>
          </cell>
          <cell r="E23">
            <v>0</v>
          </cell>
          <cell r="F23">
            <v>89505</v>
          </cell>
          <cell r="G23">
            <v>0</v>
          </cell>
          <cell r="H23">
            <v>89505</v>
          </cell>
        </row>
        <row r="24">
          <cell r="A24">
            <v>1221</v>
          </cell>
          <cell r="B24" t="str">
            <v xml:space="preserve">INVERSIONES DE ADMINISTRACIÓN DE LIQUIDEZ A VALOR DE MERCADO (VALOR RAZONABLE) CON CAMBIOS EN EL RESULTADO </v>
          </cell>
          <cell r="C24">
            <v>18532757513</v>
          </cell>
          <cell r="D24">
            <v>69974926423</v>
          </cell>
          <cell r="E24">
            <v>1073967965</v>
          </cell>
          <cell r="F24">
            <v>87433715971</v>
          </cell>
          <cell r="G24">
            <v>87433715971</v>
          </cell>
          <cell r="H24">
            <v>0</v>
          </cell>
        </row>
        <row r="25">
          <cell r="A25">
            <v>122116</v>
          </cell>
          <cell r="B25" t="str">
            <v xml:space="preserve">FONDOS DE INVERSIÓN COLECTIVA </v>
          </cell>
          <cell r="C25">
            <v>18532757513</v>
          </cell>
          <cell r="D25">
            <v>69974926423</v>
          </cell>
          <cell r="E25">
            <v>1073967965</v>
          </cell>
          <cell r="F25">
            <v>87433715971</v>
          </cell>
          <cell r="G25">
            <v>87433715971</v>
          </cell>
          <cell r="H25">
            <v>0</v>
          </cell>
        </row>
        <row r="26">
          <cell r="A26">
            <v>1223</v>
          </cell>
          <cell r="B26" t="str">
            <v xml:space="preserve">INVERSIONES DE ADMINISTRACIÓN DE LIQUIDEZ A COSTO AMORTIZADO </v>
          </cell>
          <cell r="C26">
            <v>55715007285</v>
          </cell>
          <cell r="D26">
            <v>107839395149</v>
          </cell>
          <cell r="E26">
            <v>163554402434</v>
          </cell>
          <cell r="F26">
            <v>0</v>
          </cell>
          <cell r="G26">
            <v>0</v>
          </cell>
          <cell r="H26">
            <v>0</v>
          </cell>
        </row>
        <row r="27">
          <cell r="A27">
            <v>122302</v>
          </cell>
          <cell r="B27" t="str">
            <v xml:space="preserve">CERTIFICADOS DE DEPÓSITO A TÉRMINO (CDT) </v>
          </cell>
          <cell r="C27">
            <v>55715007285</v>
          </cell>
          <cell r="D27">
            <v>107839395149</v>
          </cell>
          <cell r="E27">
            <v>163554402434</v>
          </cell>
          <cell r="F27">
            <v>0</v>
          </cell>
          <cell r="G27">
            <v>0</v>
          </cell>
          <cell r="H27">
            <v>0</v>
          </cell>
        </row>
        <row r="28">
          <cell r="A28">
            <v>1224</v>
          </cell>
          <cell r="B28" t="str">
            <v xml:space="preserve">INVERSIONES DE ADMINISTRACIÓN DE LIQUIDEZ AL COSTO </v>
          </cell>
          <cell r="C28">
            <v>60333492</v>
          </cell>
          <cell r="D28">
            <v>3312464</v>
          </cell>
          <cell r="E28">
            <v>0</v>
          </cell>
          <cell r="F28">
            <v>63645956</v>
          </cell>
          <cell r="G28">
            <v>0</v>
          </cell>
          <cell r="H28">
            <v>63645956</v>
          </cell>
        </row>
        <row r="29">
          <cell r="A29">
            <v>122419</v>
          </cell>
          <cell r="B29" t="str">
            <v xml:space="preserve">APORTES SOCIALES EN ENTIDADES DEL SECTOR SOLIDARIO </v>
          </cell>
          <cell r="C29">
            <v>60333492</v>
          </cell>
          <cell r="D29">
            <v>3312464</v>
          </cell>
          <cell r="E29">
            <v>0</v>
          </cell>
          <cell r="F29">
            <v>63645956</v>
          </cell>
          <cell r="G29">
            <v>0</v>
          </cell>
          <cell r="H29">
            <v>63645956</v>
          </cell>
        </row>
        <row r="30">
          <cell r="A30">
            <v>13</v>
          </cell>
          <cell r="B30" t="str">
            <v xml:space="preserve">CUENTAS POR COBRAR </v>
          </cell>
          <cell r="C30">
            <v>278045916963</v>
          </cell>
          <cell r="D30">
            <v>588326250987</v>
          </cell>
          <cell r="E30">
            <v>644181719293</v>
          </cell>
          <cell r="F30">
            <v>222190448657</v>
          </cell>
          <cell r="G30">
            <v>172337550839</v>
          </cell>
          <cell r="H30">
            <v>49852897818</v>
          </cell>
        </row>
        <row r="31">
          <cell r="A31">
            <v>1316</v>
          </cell>
          <cell r="B31" t="str">
            <v xml:space="preserve">VENTA DE BIENES </v>
          </cell>
          <cell r="C31">
            <v>5476193</v>
          </cell>
          <cell r="D31">
            <v>900000</v>
          </cell>
          <cell r="E31">
            <v>900000</v>
          </cell>
          <cell r="F31">
            <v>5476193</v>
          </cell>
          <cell r="G31">
            <v>5476193</v>
          </cell>
          <cell r="H31">
            <v>0</v>
          </cell>
        </row>
        <row r="32">
          <cell r="A32">
            <v>131606</v>
          </cell>
          <cell r="B32" t="str">
            <v xml:space="preserve">BIENES COMERCIALIZADOS </v>
          </cell>
          <cell r="C32">
            <v>5476193</v>
          </cell>
          <cell r="D32">
            <v>900000</v>
          </cell>
          <cell r="E32">
            <v>900000</v>
          </cell>
          <cell r="F32">
            <v>5476193</v>
          </cell>
          <cell r="G32">
            <v>5476193</v>
          </cell>
          <cell r="H32">
            <v>0</v>
          </cell>
        </row>
        <row r="33">
          <cell r="A33">
            <v>1317</v>
          </cell>
          <cell r="B33" t="str">
            <v xml:space="preserve">PRESTACIÓN DE SERVICIOS </v>
          </cell>
          <cell r="C33">
            <v>329673465</v>
          </cell>
          <cell r="D33">
            <v>36884165368</v>
          </cell>
          <cell r="E33">
            <v>37044576827</v>
          </cell>
          <cell r="F33">
            <v>169262006</v>
          </cell>
          <cell r="G33">
            <v>169262006</v>
          </cell>
          <cell r="H33">
            <v>0</v>
          </cell>
        </row>
        <row r="34">
          <cell r="A34">
            <v>131719</v>
          </cell>
          <cell r="B34" t="str">
            <v xml:space="preserve">ADMINISTRACIÓN DE PROYECTOS </v>
          </cell>
          <cell r="C34">
            <v>0</v>
          </cell>
          <cell r="D34">
            <v>34924441756</v>
          </cell>
          <cell r="E34">
            <v>34924441756</v>
          </cell>
          <cell r="F34">
            <v>0</v>
          </cell>
          <cell r="G34">
            <v>0</v>
          </cell>
          <cell r="H34">
            <v>0</v>
          </cell>
        </row>
        <row r="35">
          <cell r="A35">
            <v>131720</v>
          </cell>
          <cell r="B35" t="str">
            <v xml:space="preserve">SERVICIOS DE INVESTIGACIÓN CIENTÍFICA Y TECNOLÓGICA </v>
          </cell>
          <cell r="C35">
            <v>329673465</v>
          </cell>
          <cell r="D35">
            <v>813081699</v>
          </cell>
          <cell r="E35">
            <v>1021894889</v>
          </cell>
          <cell r="F35">
            <v>120860275</v>
          </cell>
          <cell r="G35">
            <v>120860275</v>
          </cell>
          <cell r="H35">
            <v>0</v>
          </cell>
        </row>
        <row r="36">
          <cell r="A36">
            <v>131790</v>
          </cell>
          <cell r="B36" t="str">
            <v xml:space="preserve">OTROS SERVICIOS </v>
          </cell>
          <cell r="C36">
            <v>0</v>
          </cell>
          <cell r="D36">
            <v>1146641913</v>
          </cell>
          <cell r="E36">
            <v>1098240182</v>
          </cell>
          <cell r="F36">
            <v>48401731</v>
          </cell>
          <cell r="G36">
            <v>48401731</v>
          </cell>
          <cell r="H36">
            <v>0</v>
          </cell>
        </row>
        <row r="37">
          <cell r="A37">
            <v>1319</v>
          </cell>
          <cell r="B37" t="str">
            <v xml:space="preserve">PRESTACIÓN DE SERVICIOS DE SALUD </v>
          </cell>
          <cell r="C37">
            <v>178548551507</v>
          </cell>
          <cell r="D37">
            <v>460739182590</v>
          </cell>
          <cell r="E37">
            <v>487093473662</v>
          </cell>
          <cell r="F37">
            <v>152194260435</v>
          </cell>
          <cell r="G37">
            <v>152194260435</v>
          </cell>
          <cell r="H37">
            <v>0</v>
          </cell>
        </row>
        <row r="38">
          <cell r="A38">
            <v>131901</v>
          </cell>
          <cell r="B38" t="str">
            <v xml:space="preserve">PLAN DE BENEFICIOS EN SALUD (PBS) POR EPS - SIN FACTURAR O CON FACTURACIÓN PENDIENTE DE RADICAR </v>
          </cell>
          <cell r="C38">
            <v>34743013</v>
          </cell>
          <cell r="D38">
            <v>23982319998</v>
          </cell>
          <cell r="E38">
            <v>21852710373</v>
          </cell>
          <cell r="F38">
            <v>2164352638</v>
          </cell>
          <cell r="G38">
            <v>2164352638</v>
          </cell>
          <cell r="H38">
            <v>0</v>
          </cell>
        </row>
        <row r="39">
          <cell r="A39">
            <v>131902</v>
          </cell>
          <cell r="B39" t="str">
            <v xml:space="preserve">PLAN DE BENEFICIOS EN SALUD (PBS) POR EPS - CON FACTURACIÓN RADICADA </v>
          </cell>
          <cell r="C39">
            <v>15290269847</v>
          </cell>
          <cell r="D39">
            <v>11315298056</v>
          </cell>
          <cell r="E39">
            <v>7402886193</v>
          </cell>
          <cell r="F39">
            <v>19202681710</v>
          </cell>
          <cell r="G39">
            <v>19202681710</v>
          </cell>
          <cell r="H39">
            <v>0</v>
          </cell>
        </row>
        <row r="40">
          <cell r="A40">
            <v>131903</v>
          </cell>
          <cell r="B40" t="str">
            <v xml:space="preserve">PLAN SUBSIDIADO DE SALUD (PBSS) POR EPS - SIN FACTURAR O CON FACTURACIÓN PENDIENTE DE RADICAR </v>
          </cell>
          <cell r="C40">
            <v>59408880</v>
          </cell>
          <cell r="D40">
            <v>204641722493</v>
          </cell>
          <cell r="E40">
            <v>204021293281</v>
          </cell>
          <cell r="F40">
            <v>679838092</v>
          </cell>
          <cell r="G40">
            <v>679838092</v>
          </cell>
          <cell r="H40">
            <v>0</v>
          </cell>
        </row>
        <row r="41">
          <cell r="A41">
            <v>131904</v>
          </cell>
          <cell r="B41" t="str">
            <v xml:space="preserve">PLAN SUBSIDIADO DE SALUD (PBSS) POR EPS - CON FACTURACIÓN RADICADA </v>
          </cell>
          <cell r="C41">
            <v>128200491901</v>
          </cell>
          <cell r="D41">
            <v>140855858365</v>
          </cell>
          <cell r="E41">
            <v>168052330172</v>
          </cell>
          <cell r="F41">
            <v>101004020094</v>
          </cell>
          <cell r="G41">
            <v>101004020094</v>
          </cell>
          <cell r="H41">
            <v>0</v>
          </cell>
        </row>
        <row r="42">
          <cell r="A42">
            <v>131905</v>
          </cell>
          <cell r="B42" t="str">
            <v xml:space="preserve">EMPRESAS DE MEDICINA PREPAGADA (EMP) - SIN FACTURAR O CON FACTURACIÓN PENDIENTE DE RADICAR </v>
          </cell>
          <cell r="C42">
            <v>0</v>
          </cell>
          <cell r="D42">
            <v>1305601</v>
          </cell>
          <cell r="E42">
            <v>1305601</v>
          </cell>
          <cell r="F42">
            <v>0</v>
          </cell>
          <cell r="G42">
            <v>0</v>
          </cell>
          <cell r="H42">
            <v>0</v>
          </cell>
        </row>
        <row r="43">
          <cell r="A43">
            <v>131906</v>
          </cell>
          <cell r="B43" t="str">
            <v xml:space="preserve">EMPRESAS DE MEDICINA PREPAGADA (EMP) - CON FACTURACIÓN RADICADA </v>
          </cell>
          <cell r="C43">
            <v>742171</v>
          </cell>
          <cell r="D43">
            <v>28135</v>
          </cell>
          <cell r="E43">
            <v>28135</v>
          </cell>
          <cell r="F43">
            <v>742171</v>
          </cell>
          <cell r="G43">
            <v>742171</v>
          </cell>
          <cell r="H43">
            <v>0</v>
          </cell>
        </row>
        <row r="44">
          <cell r="A44">
            <v>131908</v>
          </cell>
          <cell r="B44" t="str">
            <v xml:space="preserve">SERVICIOS DE SALUD POR IPS PRIVADAS - SIN FACTURAR O CON FACTURACIÓN PENDIENTE DE RADICAR </v>
          </cell>
          <cell r="C44">
            <v>0</v>
          </cell>
          <cell r="D44">
            <v>1088903305</v>
          </cell>
          <cell r="E44">
            <v>1088903305</v>
          </cell>
          <cell r="F44">
            <v>0</v>
          </cell>
          <cell r="G44">
            <v>0</v>
          </cell>
          <cell r="H44">
            <v>0</v>
          </cell>
        </row>
        <row r="45">
          <cell r="A45">
            <v>131909</v>
          </cell>
          <cell r="B45" t="str">
            <v xml:space="preserve">SERVICIOS DE SALUD POR IPS PRIVADAS - CON FACTURACIÓN RADICADA </v>
          </cell>
          <cell r="C45">
            <v>655397620</v>
          </cell>
          <cell r="D45">
            <v>224280592</v>
          </cell>
          <cell r="E45">
            <v>606522393</v>
          </cell>
          <cell r="F45">
            <v>273155819</v>
          </cell>
          <cell r="G45">
            <v>273155819</v>
          </cell>
          <cell r="H45">
            <v>0</v>
          </cell>
        </row>
        <row r="46">
          <cell r="A46">
            <v>131910</v>
          </cell>
          <cell r="B46" t="str">
            <v xml:space="preserve">SERVICIOS DE SALUD POR IPS PÚBLICAS - SIN FACTURAR O CON FACTURACIÓN PENDIENTE DE RADICAR </v>
          </cell>
          <cell r="C46">
            <v>0</v>
          </cell>
          <cell r="D46">
            <v>46009910</v>
          </cell>
          <cell r="E46">
            <v>46009910</v>
          </cell>
          <cell r="F46">
            <v>0</v>
          </cell>
          <cell r="G46">
            <v>0</v>
          </cell>
          <cell r="H46">
            <v>0</v>
          </cell>
        </row>
        <row r="47">
          <cell r="A47">
            <v>131911</v>
          </cell>
          <cell r="B47" t="str">
            <v xml:space="preserve">SERVICIOS DE SALUD POR IPS PÚBLICAS - CON FACTURACIÓN RADICADA </v>
          </cell>
          <cell r="C47">
            <v>8703913</v>
          </cell>
          <cell r="D47">
            <v>16028402</v>
          </cell>
          <cell r="E47">
            <v>8933364</v>
          </cell>
          <cell r="F47">
            <v>15798951</v>
          </cell>
          <cell r="G47">
            <v>15798951</v>
          </cell>
          <cell r="H47">
            <v>0</v>
          </cell>
        </row>
        <row r="48">
          <cell r="A48">
            <v>131912</v>
          </cell>
          <cell r="B48" t="str">
            <v xml:space="preserve">SERVICIOS DE SALUD POR COMPAÑÍAS ASEGURADORAS - SIN FACTURAR O CON FACTURACIÓN PENDIENTE DE RADICAR </v>
          </cell>
          <cell r="C48">
            <v>0</v>
          </cell>
          <cell r="D48">
            <v>372629742</v>
          </cell>
          <cell r="E48">
            <v>372629742</v>
          </cell>
          <cell r="F48">
            <v>0</v>
          </cell>
          <cell r="G48">
            <v>0</v>
          </cell>
          <cell r="H48">
            <v>0</v>
          </cell>
        </row>
        <row r="49">
          <cell r="A49">
            <v>131913</v>
          </cell>
          <cell r="B49" t="str">
            <v xml:space="preserve">SERVICIOS DE SALUD POR COMPAÑÍAS ASEGURADORAS - CON FACTURACIÓN RADICADA </v>
          </cell>
          <cell r="C49">
            <v>0</v>
          </cell>
          <cell r="D49">
            <v>176788071</v>
          </cell>
          <cell r="E49">
            <v>176788071</v>
          </cell>
          <cell r="F49">
            <v>0</v>
          </cell>
          <cell r="G49">
            <v>0</v>
          </cell>
          <cell r="H49">
            <v>0</v>
          </cell>
        </row>
        <row r="50">
          <cell r="A50">
            <v>131914</v>
          </cell>
          <cell r="B50" t="str">
            <v xml:space="preserve">SERVICIOS DE SALUD POR ENTIDADES CON RÉGIMEN ESPECIAL - SIN FACTURAR O CON FACTURACIÓN PENDIENTE DE RADICAR </v>
          </cell>
          <cell r="C50">
            <v>0</v>
          </cell>
          <cell r="D50">
            <v>6433565696</v>
          </cell>
          <cell r="E50">
            <v>6407777348</v>
          </cell>
          <cell r="F50">
            <v>25788348</v>
          </cell>
          <cell r="G50">
            <v>25788348</v>
          </cell>
          <cell r="H50">
            <v>0</v>
          </cell>
        </row>
        <row r="51">
          <cell r="A51">
            <v>131915</v>
          </cell>
          <cell r="B51" t="str">
            <v xml:space="preserve">SERVICIOS DE SALUD POR ENTIDADES CON RÉGIMEN ESPECIAL - CON FACTURACIÓN RADICADA </v>
          </cell>
          <cell r="C51">
            <v>5351317922</v>
          </cell>
          <cell r="D51">
            <v>6126785074</v>
          </cell>
          <cell r="E51">
            <v>7293219767</v>
          </cell>
          <cell r="F51">
            <v>4184883229</v>
          </cell>
          <cell r="G51">
            <v>4184883229</v>
          </cell>
          <cell r="H51">
            <v>0</v>
          </cell>
        </row>
        <row r="52">
          <cell r="A52">
            <v>131916</v>
          </cell>
          <cell r="B52" t="str">
            <v xml:space="preserve">SERVICIOS DE SALUD POR PARTICULARES </v>
          </cell>
          <cell r="C52">
            <v>2090698497</v>
          </cell>
          <cell r="D52">
            <v>602043625</v>
          </cell>
          <cell r="E52">
            <v>993381691</v>
          </cell>
          <cell r="F52">
            <v>1699360431</v>
          </cell>
          <cell r="G52">
            <v>1699360431</v>
          </cell>
          <cell r="H52">
            <v>0</v>
          </cell>
        </row>
        <row r="53">
          <cell r="A53">
            <v>131917</v>
          </cell>
          <cell r="B53" t="str">
            <v xml:space="preserve">ATENCIÓN ACCIDENTES DE TRÁNSITO SOAT POR COMPAÑÍAS DE SEGUROS - SIN FACTURAR O CON FACTURACIÓN PENDIENTE DE RADICAR </v>
          </cell>
          <cell r="C53">
            <v>0</v>
          </cell>
          <cell r="D53">
            <v>3590607267</v>
          </cell>
          <cell r="E53">
            <v>3590506067</v>
          </cell>
          <cell r="F53">
            <v>101200</v>
          </cell>
          <cell r="G53">
            <v>101200</v>
          </cell>
          <cell r="H53">
            <v>0</v>
          </cell>
        </row>
        <row r="54">
          <cell r="A54">
            <v>131918</v>
          </cell>
          <cell r="B54" t="str">
            <v xml:space="preserve">ATENCIÓN ACCIDENTES DE TRÁNSITO SOAT POR COMPAÑÍAS DE SEGUROS - CON FACTURACIÓN RADICADA </v>
          </cell>
          <cell r="C54">
            <v>4489957502</v>
          </cell>
          <cell r="D54">
            <v>3435687631</v>
          </cell>
          <cell r="E54">
            <v>3543176305</v>
          </cell>
          <cell r="F54">
            <v>4382468828</v>
          </cell>
          <cell r="G54">
            <v>4382468828</v>
          </cell>
          <cell r="H54">
            <v>0</v>
          </cell>
        </row>
        <row r="55">
          <cell r="A55">
            <v>131921</v>
          </cell>
          <cell r="B55" t="str">
            <v xml:space="preserve">ATENCIÓN CON CARGO AL SUBSIDIO A LA OFERTA - SIN FACTURAR O CON FACTURACIÓN PENDIENTE DE RADICAR </v>
          </cell>
          <cell r="C55">
            <v>0</v>
          </cell>
          <cell r="D55">
            <v>40179637885</v>
          </cell>
          <cell r="E55">
            <v>40177118405</v>
          </cell>
          <cell r="F55">
            <v>2519480</v>
          </cell>
          <cell r="G55">
            <v>2519480</v>
          </cell>
          <cell r="H55">
            <v>0</v>
          </cell>
        </row>
        <row r="56">
          <cell r="A56">
            <v>131922</v>
          </cell>
          <cell r="B56" t="str">
            <v xml:space="preserve">ATENCIÓN CON CARGO AL SUBSIDIO A LA OFERTA - CON FACTURACIÓN RADICADA </v>
          </cell>
          <cell r="C56">
            <v>21025379153</v>
          </cell>
          <cell r="D56">
            <v>13894234899</v>
          </cell>
          <cell r="E56">
            <v>18416740255</v>
          </cell>
          <cell r="F56">
            <v>16502873797</v>
          </cell>
          <cell r="G56">
            <v>16502873797</v>
          </cell>
          <cell r="H56">
            <v>0</v>
          </cell>
        </row>
        <row r="57">
          <cell r="A57">
            <v>131923</v>
          </cell>
          <cell r="B57" t="str">
            <v xml:space="preserve">RIESGOS LABORALES (ARL) - SIN FACTURAR O CON FACTURACIÓN PENDIENTE DE RADICAR </v>
          </cell>
          <cell r="C57">
            <v>1868264</v>
          </cell>
          <cell r="D57">
            <v>1281670730</v>
          </cell>
          <cell r="E57">
            <v>1266298972</v>
          </cell>
          <cell r="F57">
            <v>17240022</v>
          </cell>
          <cell r="G57">
            <v>17240022</v>
          </cell>
          <cell r="H57">
            <v>0</v>
          </cell>
        </row>
        <row r="58">
          <cell r="A58">
            <v>131924</v>
          </cell>
          <cell r="B58" t="str">
            <v xml:space="preserve">RIESGOS LABORALES (ARL) - CON FACTURACIÓN RADICADA </v>
          </cell>
          <cell r="C58">
            <v>274877807</v>
          </cell>
          <cell r="D58">
            <v>357068617</v>
          </cell>
          <cell r="E58">
            <v>135553857</v>
          </cell>
          <cell r="F58">
            <v>496392567</v>
          </cell>
          <cell r="G58">
            <v>496392567</v>
          </cell>
          <cell r="H58">
            <v>0</v>
          </cell>
        </row>
        <row r="59">
          <cell r="A59">
            <v>131927</v>
          </cell>
          <cell r="B59" t="str">
            <v xml:space="preserve">RECLAMACIONES CON CARGO A LOS RECURSOS DEL SISTEMA GENERAL DE SEGURIDAD SOCIAL EN SALUD - SIN FACTURAR O CON FACTURACIÓN PENDIENTE DE RADICAR </v>
          </cell>
          <cell r="C59">
            <v>0</v>
          </cell>
          <cell r="D59">
            <v>829923112</v>
          </cell>
          <cell r="E59">
            <v>829923112</v>
          </cell>
          <cell r="F59">
            <v>0</v>
          </cell>
          <cell r="G59">
            <v>0</v>
          </cell>
          <cell r="H59">
            <v>0</v>
          </cell>
        </row>
        <row r="60">
          <cell r="A60">
            <v>131928</v>
          </cell>
          <cell r="B60" t="str">
            <v xml:space="preserve">RECLAMACIONES CON CARGO A LOS RECURSOS DEL SISTEMA GENERAL DE SEGURIDAD SOCIAL EN SALUD - CON FACTURACIÓN RADICADA  </v>
          </cell>
          <cell r="C60">
            <v>0</v>
          </cell>
          <cell r="D60">
            <v>516500086</v>
          </cell>
          <cell r="E60">
            <v>516500086</v>
          </cell>
          <cell r="F60">
            <v>0</v>
          </cell>
          <cell r="G60">
            <v>0</v>
          </cell>
          <cell r="H60">
            <v>0</v>
          </cell>
        </row>
        <row r="61">
          <cell r="A61">
            <v>131990</v>
          </cell>
          <cell r="B61" t="str">
            <v xml:space="preserve">OTRAS CUENTAS POR COBRAR SERVICIOS DE SALUD </v>
          </cell>
          <cell r="C61">
            <v>1064695017</v>
          </cell>
          <cell r="D61">
            <v>770285298</v>
          </cell>
          <cell r="E61">
            <v>292937257</v>
          </cell>
          <cell r="F61">
            <v>1542043058</v>
          </cell>
          <cell r="G61">
            <v>1542043058</v>
          </cell>
          <cell r="H61">
            <v>0</v>
          </cell>
        </row>
        <row r="62">
          <cell r="A62">
            <v>1384</v>
          </cell>
          <cell r="B62" t="str">
            <v xml:space="preserve">OTRAS CUENTAS POR COBRAR </v>
          </cell>
          <cell r="C62">
            <v>13548601387</v>
          </cell>
          <cell r="D62">
            <v>56878679793</v>
          </cell>
          <cell r="E62">
            <v>50458728975</v>
          </cell>
          <cell r="F62">
            <v>19968552205</v>
          </cell>
          <cell r="G62">
            <v>19968552205</v>
          </cell>
          <cell r="H62">
            <v>0</v>
          </cell>
        </row>
        <row r="63">
          <cell r="A63">
            <v>138408</v>
          </cell>
          <cell r="B63" t="str">
            <v xml:space="preserve">CUOTAS PARTES DE PENSIONES </v>
          </cell>
          <cell r="C63">
            <v>943104978</v>
          </cell>
          <cell r="D63">
            <v>97844837</v>
          </cell>
          <cell r="E63">
            <v>82973420</v>
          </cell>
          <cell r="F63">
            <v>957976395</v>
          </cell>
          <cell r="G63">
            <v>957976395</v>
          </cell>
          <cell r="H63">
            <v>0</v>
          </cell>
        </row>
        <row r="64">
          <cell r="A64">
            <v>138439</v>
          </cell>
          <cell r="B64" t="str">
            <v xml:space="preserve">ARRENDAMIENTO OPERATIVO </v>
          </cell>
          <cell r="C64">
            <v>126176993</v>
          </cell>
          <cell r="D64">
            <v>479142221</v>
          </cell>
          <cell r="E64">
            <v>479810734</v>
          </cell>
          <cell r="F64">
            <v>125508480</v>
          </cell>
          <cell r="G64">
            <v>125508480</v>
          </cell>
          <cell r="H64">
            <v>0</v>
          </cell>
        </row>
        <row r="65">
          <cell r="A65">
            <v>138490</v>
          </cell>
          <cell r="B65" t="str">
            <v xml:space="preserve">OTRAS CUENTAS POR COBRAR </v>
          </cell>
          <cell r="C65">
            <v>12479319416</v>
          </cell>
          <cell r="D65">
            <v>56301692735</v>
          </cell>
          <cell r="E65">
            <v>49895944821</v>
          </cell>
          <cell r="F65">
            <v>18885067330</v>
          </cell>
          <cell r="G65">
            <v>18885067330</v>
          </cell>
          <cell r="H65">
            <v>0</v>
          </cell>
        </row>
        <row r="66">
          <cell r="A66">
            <v>1385</v>
          </cell>
          <cell r="B66" t="str">
            <v xml:space="preserve">CUENTAS POR COBRAR DE DIFÍCIL RECAUDO </v>
          </cell>
          <cell r="C66">
            <v>157067326538</v>
          </cell>
          <cell r="D66">
            <v>22579362737</v>
          </cell>
          <cell r="E66">
            <v>69584039829</v>
          </cell>
          <cell r="F66">
            <v>110062649446</v>
          </cell>
          <cell r="G66">
            <v>0</v>
          </cell>
          <cell r="H66">
            <v>110062649446</v>
          </cell>
        </row>
        <row r="67">
          <cell r="A67">
            <v>138509</v>
          </cell>
          <cell r="B67" t="str">
            <v xml:space="preserve">PRESTACIÓN DE SERVICIOS DE SALUD </v>
          </cell>
          <cell r="C67">
            <v>157067326538</v>
          </cell>
          <cell r="D67">
            <v>22579362737</v>
          </cell>
          <cell r="E67">
            <v>69584039829</v>
          </cell>
          <cell r="F67">
            <v>110062649446</v>
          </cell>
          <cell r="G67">
            <v>0</v>
          </cell>
          <cell r="H67">
            <v>110062649446</v>
          </cell>
        </row>
        <row r="68">
          <cell r="A68">
            <v>1386</v>
          </cell>
          <cell r="B68" t="str">
            <v xml:space="preserve">DETERIORO ACUMULADO DE CUENTAS POR COBRAR (CR) </v>
          </cell>
          <cell r="C68">
            <v>-71453712127</v>
          </cell>
          <cell r="D68">
            <v>11243960499</v>
          </cell>
          <cell r="E68">
            <v>0</v>
          </cell>
          <cell r="F68">
            <v>-60209751628</v>
          </cell>
          <cell r="G68">
            <v>0</v>
          </cell>
          <cell r="H68">
            <v>-60209751628</v>
          </cell>
        </row>
        <row r="69">
          <cell r="A69">
            <v>138601</v>
          </cell>
          <cell r="B69" t="str">
            <v xml:space="preserve">VENTA DE BIENES </v>
          </cell>
          <cell r="C69">
            <v>-5168593</v>
          </cell>
          <cell r="D69">
            <v>0</v>
          </cell>
          <cell r="E69">
            <v>0</v>
          </cell>
          <cell r="F69">
            <v>-5168593</v>
          </cell>
          <cell r="G69">
            <v>0</v>
          </cell>
          <cell r="H69">
            <v>-5168593</v>
          </cell>
        </row>
        <row r="70">
          <cell r="A70">
            <v>138609</v>
          </cell>
          <cell r="B70" t="str">
            <v xml:space="preserve">PRESTACIÓN DE SERVICIOS DE SALUD </v>
          </cell>
          <cell r="C70">
            <v>-71448543534</v>
          </cell>
          <cell r="D70">
            <v>11243960499</v>
          </cell>
          <cell r="E70">
            <v>0</v>
          </cell>
          <cell r="F70">
            <v>-60204583035</v>
          </cell>
          <cell r="G70">
            <v>0</v>
          </cell>
          <cell r="H70">
            <v>-60204583035</v>
          </cell>
        </row>
        <row r="71">
          <cell r="A71">
            <v>14</v>
          </cell>
          <cell r="B71" t="str">
            <v xml:space="preserve">PRÉSTAMOS POR COBRAR </v>
          </cell>
          <cell r="C71">
            <v>1621906040</v>
          </cell>
          <cell r="D71">
            <v>72391891</v>
          </cell>
          <cell r="E71">
            <v>91768721</v>
          </cell>
          <cell r="F71">
            <v>1602529210</v>
          </cell>
          <cell r="G71">
            <v>0</v>
          </cell>
          <cell r="H71">
            <v>1602529210</v>
          </cell>
        </row>
        <row r="72">
          <cell r="A72">
            <v>1415</v>
          </cell>
          <cell r="B72" t="str">
            <v xml:space="preserve">PRÉSTAMOS CONCEDIDOS </v>
          </cell>
          <cell r="C72">
            <v>1621906040</v>
          </cell>
          <cell r="D72">
            <v>72391891</v>
          </cell>
          <cell r="E72">
            <v>91768721</v>
          </cell>
          <cell r="F72">
            <v>1602529210</v>
          </cell>
          <cell r="G72">
            <v>0</v>
          </cell>
          <cell r="H72">
            <v>1602529210</v>
          </cell>
        </row>
        <row r="73">
          <cell r="A73">
            <v>141525</v>
          </cell>
          <cell r="B73" t="str">
            <v xml:space="preserve">CRÉDITOS A EMPLEADOS </v>
          </cell>
          <cell r="C73">
            <v>1621906040</v>
          </cell>
          <cell r="D73">
            <v>72391891</v>
          </cell>
          <cell r="E73">
            <v>91768721</v>
          </cell>
          <cell r="F73">
            <v>1602529210</v>
          </cell>
          <cell r="G73">
            <v>0</v>
          </cell>
          <cell r="H73">
            <v>1602529210</v>
          </cell>
        </row>
        <row r="74">
          <cell r="A74">
            <v>15</v>
          </cell>
          <cell r="B74" t="str">
            <v xml:space="preserve">INVENTARIOS </v>
          </cell>
          <cell r="C74">
            <v>10056813769</v>
          </cell>
          <cell r="D74">
            <v>32595094594</v>
          </cell>
          <cell r="E74">
            <v>32933293577</v>
          </cell>
          <cell r="F74">
            <v>9718614786</v>
          </cell>
          <cell r="G74">
            <v>9718614786</v>
          </cell>
          <cell r="H74">
            <v>0</v>
          </cell>
        </row>
        <row r="75">
          <cell r="A75">
            <v>1514</v>
          </cell>
          <cell r="B75" t="str">
            <v xml:space="preserve">MATERIALES Y SUMINISTROS </v>
          </cell>
          <cell r="C75">
            <v>10343484451</v>
          </cell>
          <cell r="D75">
            <v>31271705435</v>
          </cell>
          <cell r="E75">
            <v>31353366431</v>
          </cell>
          <cell r="F75">
            <v>10261823455</v>
          </cell>
          <cell r="G75">
            <v>10261823455</v>
          </cell>
          <cell r="H75">
            <v>0</v>
          </cell>
        </row>
        <row r="76">
          <cell r="A76">
            <v>151403</v>
          </cell>
          <cell r="B76" t="str">
            <v xml:space="preserve">MEDICAMENTOS </v>
          </cell>
          <cell r="C76">
            <v>5466211727</v>
          </cell>
          <cell r="D76">
            <v>13060088938</v>
          </cell>
          <cell r="E76">
            <v>14104889141</v>
          </cell>
          <cell r="F76">
            <v>4421411524</v>
          </cell>
          <cell r="G76">
            <v>4421411524</v>
          </cell>
          <cell r="H76">
            <v>0</v>
          </cell>
        </row>
        <row r="77">
          <cell r="A77">
            <v>151404</v>
          </cell>
          <cell r="B77" t="str">
            <v xml:space="preserve">MATERIALES MÉDICO - QUIRÚRGICOS </v>
          </cell>
          <cell r="C77">
            <v>2708937668</v>
          </cell>
          <cell r="D77">
            <v>13394857005</v>
          </cell>
          <cell r="E77">
            <v>12350171396</v>
          </cell>
          <cell r="F77">
            <v>3753623277</v>
          </cell>
          <cell r="G77">
            <v>3753623277</v>
          </cell>
          <cell r="H77">
            <v>0</v>
          </cell>
        </row>
        <row r="78">
          <cell r="A78">
            <v>151405</v>
          </cell>
          <cell r="B78" t="str">
            <v xml:space="preserve">MATERIALES REACTIVOS Y DE LABORATORIO </v>
          </cell>
          <cell r="C78">
            <v>1161027880</v>
          </cell>
          <cell r="D78">
            <v>2436826306</v>
          </cell>
          <cell r="E78">
            <v>2419950237</v>
          </cell>
          <cell r="F78">
            <v>1177903949</v>
          </cell>
          <cell r="G78">
            <v>1177903949</v>
          </cell>
          <cell r="H78">
            <v>0</v>
          </cell>
        </row>
        <row r="79">
          <cell r="A79">
            <v>151406</v>
          </cell>
          <cell r="B79" t="str">
            <v xml:space="preserve">MATERIALES ODONTOLÓGICOS </v>
          </cell>
          <cell r="C79">
            <v>33621723</v>
          </cell>
          <cell r="D79">
            <v>10194233</v>
          </cell>
          <cell r="E79">
            <v>14831042</v>
          </cell>
          <cell r="F79">
            <v>28984914</v>
          </cell>
          <cell r="G79">
            <v>28984914</v>
          </cell>
          <cell r="H79">
            <v>0</v>
          </cell>
        </row>
        <row r="80">
          <cell r="A80">
            <v>151407</v>
          </cell>
          <cell r="B80" t="str">
            <v xml:space="preserve">MATERIALES PARA IMAGENOLOGÍA </v>
          </cell>
          <cell r="C80">
            <v>111978671</v>
          </cell>
          <cell r="D80">
            <v>114477230</v>
          </cell>
          <cell r="E80">
            <v>65296670</v>
          </cell>
          <cell r="F80">
            <v>161159231</v>
          </cell>
          <cell r="G80">
            <v>161159231</v>
          </cell>
          <cell r="H80">
            <v>0</v>
          </cell>
        </row>
        <row r="81">
          <cell r="A81">
            <v>151408</v>
          </cell>
          <cell r="B81" t="str">
            <v xml:space="preserve">VÍVERES Y RANCHO </v>
          </cell>
          <cell r="C81">
            <v>20012098</v>
          </cell>
          <cell r="D81">
            <v>47055993</v>
          </cell>
          <cell r="E81">
            <v>64676681</v>
          </cell>
          <cell r="F81">
            <v>2391410</v>
          </cell>
          <cell r="G81">
            <v>2391410</v>
          </cell>
          <cell r="H81">
            <v>0</v>
          </cell>
        </row>
        <row r="82">
          <cell r="A82">
            <v>151409</v>
          </cell>
          <cell r="B82" t="str">
            <v xml:space="preserve">REPUESTOS </v>
          </cell>
          <cell r="C82">
            <v>364487720</v>
          </cell>
          <cell r="D82">
            <v>738363472</v>
          </cell>
          <cell r="E82">
            <v>782506605</v>
          </cell>
          <cell r="F82">
            <v>320344587</v>
          </cell>
          <cell r="G82">
            <v>320344587</v>
          </cell>
          <cell r="H82">
            <v>0</v>
          </cell>
        </row>
        <row r="83">
          <cell r="A83">
            <v>151417</v>
          </cell>
          <cell r="B83" t="str">
            <v xml:space="preserve">ELEMENTOS Y ACCESORIOS DE ASEO </v>
          </cell>
          <cell r="C83">
            <v>205765214</v>
          </cell>
          <cell r="D83">
            <v>503416386</v>
          </cell>
          <cell r="E83">
            <v>537673008</v>
          </cell>
          <cell r="F83">
            <v>171508592</v>
          </cell>
          <cell r="G83">
            <v>171508592</v>
          </cell>
          <cell r="H83">
            <v>0</v>
          </cell>
        </row>
        <row r="84">
          <cell r="A84">
            <v>151490</v>
          </cell>
          <cell r="B84" t="str">
            <v xml:space="preserve">OTROS MATERIALES Y SUMINISTROS </v>
          </cell>
          <cell r="C84">
            <v>271441750</v>
          </cell>
          <cell r="D84">
            <v>966425872</v>
          </cell>
          <cell r="E84">
            <v>1013371651</v>
          </cell>
          <cell r="F84">
            <v>224495971</v>
          </cell>
          <cell r="G84">
            <v>224495971</v>
          </cell>
          <cell r="H84">
            <v>0</v>
          </cell>
        </row>
        <row r="85">
          <cell r="A85">
            <v>1580</v>
          </cell>
          <cell r="B85" t="str">
            <v xml:space="preserve">DETERIORO ACUMULADO DE INVENTARIOS (CR) </v>
          </cell>
          <cell r="C85">
            <v>-286670682</v>
          </cell>
          <cell r="D85">
            <v>1323389159</v>
          </cell>
          <cell r="E85">
            <v>1579927146</v>
          </cell>
          <cell r="F85">
            <v>-543208669</v>
          </cell>
          <cell r="G85">
            <v>-543208669</v>
          </cell>
          <cell r="H85">
            <v>0</v>
          </cell>
        </row>
        <row r="86">
          <cell r="A86">
            <v>158012</v>
          </cell>
          <cell r="B86" t="str">
            <v xml:space="preserve">INVENTARIOS DE PRESTADORES DE SERVICIOS </v>
          </cell>
          <cell r="C86">
            <v>-286670682</v>
          </cell>
          <cell r="D86">
            <v>1323389159</v>
          </cell>
          <cell r="E86">
            <v>1579927146</v>
          </cell>
          <cell r="F86">
            <v>-543208669</v>
          </cell>
          <cell r="G86">
            <v>-543208669</v>
          </cell>
          <cell r="H86">
            <v>0</v>
          </cell>
        </row>
        <row r="87">
          <cell r="A87">
            <v>16</v>
          </cell>
          <cell r="B87" t="str">
            <v xml:space="preserve">PROPIEDADES, PLANTA Y EQUIPO </v>
          </cell>
          <cell r="C87">
            <v>126918648744</v>
          </cell>
          <cell r="D87">
            <v>17575894575</v>
          </cell>
          <cell r="E87">
            <v>14768289868</v>
          </cell>
          <cell r="F87">
            <v>129726253451</v>
          </cell>
          <cell r="G87">
            <v>0</v>
          </cell>
          <cell r="H87">
            <v>129726253451</v>
          </cell>
        </row>
        <row r="88">
          <cell r="A88">
            <v>1605</v>
          </cell>
          <cell r="B88" t="str">
            <v xml:space="preserve">TERRENOS </v>
          </cell>
          <cell r="C88">
            <v>25020048932</v>
          </cell>
          <cell r="D88">
            <v>0</v>
          </cell>
          <cell r="E88">
            <v>0</v>
          </cell>
          <cell r="F88">
            <v>25020048932</v>
          </cell>
          <cell r="G88">
            <v>0</v>
          </cell>
          <cell r="H88">
            <v>25020048932</v>
          </cell>
        </row>
        <row r="89">
          <cell r="A89">
            <v>160501</v>
          </cell>
          <cell r="B89" t="str">
            <v xml:space="preserve">URBANOS </v>
          </cell>
          <cell r="C89">
            <v>25020048932</v>
          </cell>
          <cell r="D89">
            <v>0</v>
          </cell>
          <cell r="E89">
            <v>0</v>
          </cell>
          <cell r="F89">
            <v>25020048932</v>
          </cell>
          <cell r="G89">
            <v>0</v>
          </cell>
          <cell r="H89">
            <v>25020048932</v>
          </cell>
        </row>
        <row r="90">
          <cell r="A90">
            <v>1615</v>
          </cell>
          <cell r="B90" t="str">
            <v xml:space="preserve">CONSTRUCCIONES EN CURSO </v>
          </cell>
          <cell r="C90">
            <v>1988299999</v>
          </cell>
          <cell r="D90">
            <v>0</v>
          </cell>
          <cell r="E90">
            <v>0</v>
          </cell>
          <cell r="F90">
            <v>1988299999</v>
          </cell>
          <cell r="G90">
            <v>0</v>
          </cell>
          <cell r="H90">
            <v>1988299999</v>
          </cell>
        </row>
        <row r="91">
          <cell r="A91">
            <v>161501</v>
          </cell>
          <cell r="B91" t="str">
            <v xml:space="preserve">EDIFICACIONES </v>
          </cell>
          <cell r="C91">
            <v>1988299999</v>
          </cell>
          <cell r="D91">
            <v>0</v>
          </cell>
          <cell r="E91">
            <v>0</v>
          </cell>
          <cell r="F91">
            <v>1988299999</v>
          </cell>
          <cell r="G91">
            <v>0</v>
          </cell>
          <cell r="H91">
            <v>1988299999</v>
          </cell>
        </row>
        <row r="92">
          <cell r="A92">
            <v>1635</v>
          </cell>
          <cell r="B92" t="str">
            <v xml:space="preserve">BIENES MUEBLES EN BODEGA </v>
          </cell>
          <cell r="C92">
            <v>986537722</v>
          </cell>
          <cell r="D92">
            <v>11477605106</v>
          </cell>
          <cell r="E92">
            <v>12169596845</v>
          </cell>
          <cell r="F92">
            <v>294545983</v>
          </cell>
          <cell r="G92">
            <v>0</v>
          </cell>
          <cell r="H92">
            <v>294545983</v>
          </cell>
        </row>
        <row r="93">
          <cell r="A93">
            <v>163501</v>
          </cell>
          <cell r="B93" t="str">
            <v xml:space="preserve">MAQUINARIA Y EQUIPO </v>
          </cell>
          <cell r="C93">
            <v>0</v>
          </cell>
          <cell r="D93">
            <v>23763467</v>
          </cell>
          <cell r="E93">
            <v>3533467</v>
          </cell>
          <cell r="F93">
            <v>20230000</v>
          </cell>
          <cell r="G93">
            <v>0</v>
          </cell>
          <cell r="H93">
            <v>20230000</v>
          </cell>
        </row>
        <row r="94">
          <cell r="A94">
            <v>163502</v>
          </cell>
          <cell r="B94" t="str">
            <v xml:space="preserve">EQUIPO MÉDICO Y CIENTÍFICO </v>
          </cell>
          <cell r="C94">
            <v>970441200</v>
          </cell>
          <cell r="D94">
            <v>2697068721</v>
          </cell>
          <cell r="E94">
            <v>3659441671</v>
          </cell>
          <cell r="F94">
            <v>8068250</v>
          </cell>
          <cell r="G94">
            <v>0</v>
          </cell>
          <cell r="H94">
            <v>8068250</v>
          </cell>
        </row>
        <row r="95">
          <cell r="A95">
            <v>163503</v>
          </cell>
          <cell r="B95" t="str">
            <v xml:space="preserve">MUEBLES, ENSERES Y EQUIPO DE OFICINA </v>
          </cell>
          <cell r="C95">
            <v>13343887</v>
          </cell>
          <cell r="D95">
            <v>90350878</v>
          </cell>
          <cell r="E95">
            <v>93773415</v>
          </cell>
          <cell r="F95">
            <v>9921350</v>
          </cell>
          <cell r="G95">
            <v>0</v>
          </cell>
          <cell r="H95">
            <v>9921350</v>
          </cell>
        </row>
        <row r="96">
          <cell r="A96">
            <v>163504</v>
          </cell>
          <cell r="B96" t="str">
            <v xml:space="preserve">EQUIPOS DE COMUNICACIÓN Y COMPUTACIÓN </v>
          </cell>
          <cell r="C96">
            <v>2752635</v>
          </cell>
          <cell r="D96">
            <v>7079518964</v>
          </cell>
          <cell r="E96">
            <v>6825945216</v>
          </cell>
          <cell r="F96">
            <v>256326383</v>
          </cell>
          <cell r="G96">
            <v>0</v>
          </cell>
          <cell r="H96">
            <v>256326383</v>
          </cell>
        </row>
        <row r="97">
          <cell r="A97">
            <v>163511</v>
          </cell>
          <cell r="B97" t="str">
            <v xml:space="preserve">EQUIPOS DE COMEDOR, COCINA, DESPENSA Y HOTELERÍA </v>
          </cell>
          <cell r="C97">
            <v>0</v>
          </cell>
          <cell r="D97">
            <v>0</v>
          </cell>
          <cell r="E97">
            <v>0</v>
          </cell>
          <cell r="F97">
            <v>0</v>
          </cell>
          <cell r="G97">
            <v>0</v>
          </cell>
          <cell r="H97">
            <v>0</v>
          </cell>
        </row>
        <row r="98">
          <cell r="A98">
            <v>163590</v>
          </cell>
          <cell r="B98" t="str">
            <v xml:space="preserve">OTROS BIENES MUEBLES EN BODEGA </v>
          </cell>
          <cell r="C98">
            <v>0</v>
          </cell>
          <cell r="D98">
            <v>1586903076</v>
          </cell>
          <cell r="E98">
            <v>1586903076</v>
          </cell>
          <cell r="F98">
            <v>0</v>
          </cell>
          <cell r="G98">
            <v>0</v>
          </cell>
          <cell r="H98">
            <v>0</v>
          </cell>
        </row>
        <row r="99">
          <cell r="A99">
            <v>1640</v>
          </cell>
          <cell r="B99" t="str">
            <v xml:space="preserve">EDIFICACIONES </v>
          </cell>
          <cell r="C99">
            <v>79113981136</v>
          </cell>
          <cell r="D99">
            <v>0</v>
          </cell>
          <cell r="E99">
            <v>0</v>
          </cell>
          <cell r="F99">
            <v>79113981136</v>
          </cell>
          <cell r="G99">
            <v>0</v>
          </cell>
          <cell r="H99">
            <v>79113981136</v>
          </cell>
        </row>
        <row r="100">
          <cell r="A100">
            <v>164010</v>
          </cell>
          <cell r="B100" t="str">
            <v xml:space="preserve">CLÍNICAS Y HOSPITALES </v>
          </cell>
          <cell r="C100">
            <v>79113981136</v>
          </cell>
          <cell r="D100">
            <v>0</v>
          </cell>
          <cell r="E100">
            <v>0</v>
          </cell>
          <cell r="F100">
            <v>79113981136</v>
          </cell>
          <cell r="G100">
            <v>0</v>
          </cell>
          <cell r="H100">
            <v>79113981136</v>
          </cell>
        </row>
        <row r="101">
          <cell r="A101">
            <v>1655</v>
          </cell>
          <cell r="B101" t="str">
            <v xml:space="preserve">MAQUINARIA Y EQUIPO </v>
          </cell>
          <cell r="C101">
            <v>5716017953</v>
          </cell>
          <cell r="D101">
            <v>5127829</v>
          </cell>
          <cell r="E101">
            <v>0</v>
          </cell>
          <cell r="F101">
            <v>5721145782</v>
          </cell>
          <cell r="G101">
            <v>0</v>
          </cell>
          <cell r="H101">
            <v>5721145782</v>
          </cell>
        </row>
        <row r="102">
          <cell r="A102">
            <v>165504</v>
          </cell>
          <cell r="B102" t="str">
            <v xml:space="preserve">MAQUINARIA INDUSTRIAL </v>
          </cell>
          <cell r="C102">
            <v>4872770051</v>
          </cell>
          <cell r="D102">
            <v>5127829</v>
          </cell>
          <cell r="E102">
            <v>0</v>
          </cell>
          <cell r="F102">
            <v>4877897880</v>
          </cell>
          <cell r="G102">
            <v>0</v>
          </cell>
          <cell r="H102">
            <v>4877897880</v>
          </cell>
        </row>
        <row r="103">
          <cell r="A103">
            <v>165511</v>
          </cell>
          <cell r="B103" t="str">
            <v xml:space="preserve">HERRAMIENTAS Y ACCESORIOS </v>
          </cell>
          <cell r="C103">
            <v>10882665</v>
          </cell>
          <cell r="D103">
            <v>0</v>
          </cell>
          <cell r="E103">
            <v>0</v>
          </cell>
          <cell r="F103">
            <v>10882665</v>
          </cell>
          <cell r="G103">
            <v>0</v>
          </cell>
          <cell r="H103">
            <v>10882665</v>
          </cell>
        </row>
        <row r="104">
          <cell r="A104">
            <v>165520</v>
          </cell>
          <cell r="B104" t="str">
            <v xml:space="preserve">EQUIPO DE CENTROS DE CONTROL </v>
          </cell>
          <cell r="C104">
            <v>802535911</v>
          </cell>
          <cell r="D104">
            <v>0</v>
          </cell>
          <cell r="E104">
            <v>0</v>
          </cell>
          <cell r="F104">
            <v>802535911</v>
          </cell>
          <cell r="G104">
            <v>0</v>
          </cell>
          <cell r="H104">
            <v>802535911</v>
          </cell>
        </row>
        <row r="105">
          <cell r="A105">
            <v>165525</v>
          </cell>
          <cell r="B105" t="str">
            <v xml:space="preserve">MAQUINARIA Y EQUIPO DE PROPIEDAD DE TERCEROS </v>
          </cell>
          <cell r="C105">
            <v>27105725</v>
          </cell>
          <cell r="D105">
            <v>0</v>
          </cell>
          <cell r="E105">
            <v>0</v>
          </cell>
          <cell r="F105">
            <v>27105725</v>
          </cell>
          <cell r="G105">
            <v>0</v>
          </cell>
          <cell r="H105">
            <v>27105725</v>
          </cell>
        </row>
        <row r="106">
          <cell r="A106">
            <v>165590</v>
          </cell>
          <cell r="B106" t="str">
            <v xml:space="preserve">OTRA MAQUINARIA Y EQUIPO </v>
          </cell>
          <cell r="C106">
            <v>2723601</v>
          </cell>
          <cell r="D106">
            <v>0</v>
          </cell>
          <cell r="E106">
            <v>0</v>
          </cell>
          <cell r="F106">
            <v>2723601</v>
          </cell>
          <cell r="G106">
            <v>0</v>
          </cell>
          <cell r="H106">
            <v>2723601</v>
          </cell>
        </row>
        <row r="107">
          <cell r="A107">
            <v>1660</v>
          </cell>
          <cell r="B107" t="str">
            <v xml:space="preserve">EQUIPO MÉDICO Y CIENTÍFICO </v>
          </cell>
          <cell r="C107">
            <v>33992493001</v>
          </cell>
          <cell r="D107">
            <v>4754037796</v>
          </cell>
          <cell r="E107">
            <v>481810840</v>
          </cell>
          <cell r="F107">
            <v>38264719957</v>
          </cell>
          <cell r="G107">
            <v>0</v>
          </cell>
          <cell r="H107">
            <v>38264719957</v>
          </cell>
        </row>
        <row r="108">
          <cell r="A108">
            <v>166002</v>
          </cell>
          <cell r="B108" t="str">
            <v xml:space="preserve">EQUIPO DE LABORATORIO </v>
          </cell>
          <cell r="C108">
            <v>355441388</v>
          </cell>
          <cell r="D108">
            <v>74353642</v>
          </cell>
          <cell r="E108">
            <v>0</v>
          </cell>
          <cell r="F108">
            <v>429795030</v>
          </cell>
          <cell r="G108">
            <v>0</v>
          </cell>
          <cell r="H108">
            <v>429795030</v>
          </cell>
        </row>
        <row r="109">
          <cell r="A109">
            <v>166003</v>
          </cell>
          <cell r="B109" t="str">
            <v xml:space="preserve">EQUIPO DE URGENCIAS </v>
          </cell>
          <cell r="C109">
            <v>54403938</v>
          </cell>
          <cell r="D109">
            <v>0</v>
          </cell>
          <cell r="E109">
            <v>0</v>
          </cell>
          <cell r="F109">
            <v>54403938</v>
          </cell>
          <cell r="G109">
            <v>0</v>
          </cell>
          <cell r="H109">
            <v>54403938</v>
          </cell>
        </row>
        <row r="110">
          <cell r="A110">
            <v>166005</v>
          </cell>
          <cell r="B110" t="str">
            <v xml:space="preserve">EQUIPO DE HOSPITALIZACIÓN </v>
          </cell>
          <cell r="C110">
            <v>13631113395</v>
          </cell>
          <cell r="D110">
            <v>405619682</v>
          </cell>
          <cell r="E110">
            <v>0</v>
          </cell>
          <cell r="F110">
            <v>14036733077</v>
          </cell>
          <cell r="G110">
            <v>0</v>
          </cell>
          <cell r="H110">
            <v>14036733077</v>
          </cell>
        </row>
        <row r="111">
          <cell r="A111">
            <v>166006</v>
          </cell>
          <cell r="B111" t="str">
            <v xml:space="preserve">EQUIPO DE QUIRÓFANOS Y SALAS DE PARTO </v>
          </cell>
          <cell r="C111">
            <v>4595763162</v>
          </cell>
          <cell r="D111">
            <v>0</v>
          </cell>
          <cell r="E111">
            <v>0</v>
          </cell>
          <cell r="F111">
            <v>4595763162</v>
          </cell>
          <cell r="G111">
            <v>0</v>
          </cell>
          <cell r="H111">
            <v>4595763162</v>
          </cell>
        </row>
        <row r="112">
          <cell r="A112">
            <v>166007</v>
          </cell>
          <cell r="B112" t="str">
            <v xml:space="preserve">EQUIPO DE APOYO DIAGNÓSTICO </v>
          </cell>
          <cell r="C112">
            <v>12146239592</v>
          </cell>
          <cell r="D112">
            <v>45717771</v>
          </cell>
          <cell r="E112">
            <v>0</v>
          </cell>
          <cell r="F112">
            <v>12191957363</v>
          </cell>
          <cell r="G112">
            <v>0</v>
          </cell>
          <cell r="H112">
            <v>12191957363</v>
          </cell>
        </row>
        <row r="113">
          <cell r="A113">
            <v>166008</v>
          </cell>
          <cell r="B113" t="str">
            <v xml:space="preserve">EQUIPO DE APOYO TERAPÉUTICO </v>
          </cell>
          <cell r="C113">
            <v>2516823488</v>
          </cell>
          <cell r="D113">
            <v>4227007832</v>
          </cell>
          <cell r="E113">
            <v>481810840</v>
          </cell>
          <cell r="F113">
            <v>6262020480</v>
          </cell>
          <cell r="G113">
            <v>0</v>
          </cell>
          <cell r="H113">
            <v>6262020480</v>
          </cell>
        </row>
        <row r="114">
          <cell r="A114">
            <v>166009</v>
          </cell>
          <cell r="B114" t="str">
            <v xml:space="preserve">EQUIPO DE SERVICIO AMBULATORIO </v>
          </cell>
          <cell r="C114">
            <v>105523677</v>
          </cell>
          <cell r="D114">
            <v>1338869</v>
          </cell>
          <cell r="E114">
            <v>0</v>
          </cell>
          <cell r="F114">
            <v>106862546</v>
          </cell>
          <cell r="G114">
            <v>0</v>
          </cell>
          <cell r="H114">
            <v>106862546</v>
          </cell>
        </row>
        <row r="115">
          <cell r="A115">
            <v>166090</v>
          </cell>
          <cell r="B115" t="str">
            <v xml:space="preserve">OTRO EQUIPO MÉDICO Y CIENTÍFICO </v>
          </cell>
          <cell r="C115">
            <v>587184361</v>
          </cell>
          <cell r="D115">
            <v>0</v>
          </cell>
          <cell r="E115">
            <v>0</v>
          </cell>
          <cell r="F115">
            <v>587184361</v>
          </cell>
          <cell r="G115">
            <v>0</v>
          </cell>
          <cell r="H115">
            <v>587184361</v>
          </cell>
        </row>
        <row r="116">
          <cell r="A116">
            <v>1665</v>
          </cell>
          <cell r="B116" t="str">
            <v xml:space="preserve">MUEBLES, ENSERES Y EQUIPO DE OFICINA </v>
          </cell>
          <cell r="C116">
            <v>3316722149</v>
          </cell>
          <cell r="D116">
            <v>91634546</v>
          </cell>
          <cell r="E116">
            <v>0</v>
          </cell>
          <cell r="F116">
            <v>3408356695</v>
          </cell>
          <cell r="G116">
            <v>0</v>
          </cell>
          <cell r="H116">
            <v>3408356695</v>
          </cell>
        </row>
        <row r="117">
          <cell r="A117">
            <v>166501</v>
          </cell>
          <cell r="B117" t="str">
            <v xml:space="preserve">MUEBLES Y ENSERES </v>
          </cell>
          <cell r="C117">
            <v>3295463529</v>
          </cell>
          <cell r="D117">
            <v>91634546</v>
          </cell>
          <cell r="E117">
            <v>0</v>
          </cell>
          <cell r="F117">
            <v>3387098075</v>
          </cell>
          <cell r="G117">
            <v>0</v>
          </cell>
          <cell r="H117">
            <v>3387098075</v>
          </cell>
        </row>
        <row r="118">
          <cell r="A118">
            <v>166502</v>
          </cell>
          <cell r="B118" t="str">
            <v xml:space="preserve">EQUIPO Y MÁQUINA DE OFICINA </v>
          </cell>
          <cell r="C118">
            <v>4502819</v>
          </cell>
          <cell r="D118">
            <v>0</v>
          </cell>
          <cell r="E118">
            <v>0</v>
          </cell>
          <cell r="F118">
            <v>4502819</v>
          </cell>
          <cell r="G118">
            <v>0</v>
          </cell>
          <cell r="H118">
            <v>4502819</v>
          </cell>
        </row>
        <row r="119">
          <cell r="A119">
            <v>166505</v>
          </cell>
          <cell r="B119" t="str">
            <v xml:space="preserve">MUEBLES, ENSERES Y EQUIPO DE OFICINA DE PROPIEDAD DE TERCEROS </v>
          </cell>
          <cell r="C119">
            <v>568820</v>
          </cell>
          <cell r="D119">
            <v>0</v>
          </cell>
          <cell r="E119">
            <v>0</v>
          </cell>
          <cell r="F119">
            <v>568820</v>
          </cell>
          <cell r="G119">
            <v>0</v>
          </cell>
          <cell r="H119">
            <v>568820</v>
          </cell>
        </row>
        <row r="120">
          <cell r="A120">
            <v>166590</v>
          </cell>
          <cell r="B120" t="str">
            <v xml:space="preserve">OTROS MUEBLES, ENSERES Y EQUIPO DE OFICINA </v>
          </cell>
          <cell r="C120">
            <v>16186981</v>
          </cell>
          <cell r="D120">
            <v>0</v>
          </cell>
          <cell r="E120">
            <v>0</v>
          </cell>
          <cell r="F120">
            <v>16186981</v>
          </cell>
          <cell r="G120">
            <v>0</v>
          </cell>
          <cell r="H120">
            <v>16186981</v>
          </cell>
        </row>
        <row r="121">
          <cell r="A121">
            <v>1670</v>
          </cell>
          <cell r="B121" t="str">
            <v xml:space="preserve">EQUIPOS DE COMUNICACIÓN Y COMPUTACIÓN </v>
          </cell>
          <cell r="C121">
            <v>7023404416</v>
          </cell>
          <cell r="D121">
            <v>1245685145</v>
          </cell>
          <cell r="E121">
            <v>88820561</v>
          </cell>
          <cell r="F121">
            <v>8180269000</v>
          </cell>
          <cell r="G121">
            <v>0</v>
          </cell>
          <cell r="H121">
            <v>8180269000</v>
          </cell>
        </row>
        <row r="122">
          <cell r="A122">
            <v>167001</v>
          </cell>
          <cell r="B122" t="str">
            <v xml:space="preserve">EQUIPO DE COMUNICACIÓN </v>
          </cell>
          <cell r="C122">
            <v>1298233002</v>
          </cell>
          <cell r="D122">
            <v>175240678</v>
          </cell>
          <cell r="E122">
            <v>85000001</v>
          </cell>
          <cell r="F122">
            <v>1388473679</v>
          </cell>
          <cell r="G122">
            <v>0</v>
          </cell>
          <cell r="H122">
            <v>1388473679</v>
          </cell>
        </row>
        <row r="123">
          <cell r="A123">
            <v>167002</v>
          </cell>
          <cell r="B123" t="str">
            <v xml:space="preserve">EQUIPO DE COMPUTACIÓN </v>
          </cell>
          <cell r="C123">
            <v>5573135600</v>
          </cell>
          <cell r="D123">
            <v>1040444467</v>
          </cell>
          <cell r="E123">
            <v>3820560</v>
          </cell>
          <cell r="F123">
            <v>6609759507</v>
          </cell>
          <cell r="G123">
            <v>0</v>
          </cell>
          <cell r="H123">
            <v>6609759507</v>
          </cell>
        </row>
        <row r="124">
          <cell r="A124">
            <v>167007</v>
          </cell>
          <cell r="B124" t="str">
            <v xml:space="preserve">EQUIPOS DE COMUNICACIÓN Y COMPUTACIÓN DE PROPIEDAD DE TERCEROS </v>
          </cell>
          <cell r="C124">
            <v>53891211</v>
          </cell>
          <cell r="D124">
            <v>0</v>
          </cell>
          <cell r="E124">
            <v>0</v>
          </cell>
          <cell r="F124">
            <v>53891211</v>
          </cell>
          <cell r="G124">
            <v>0</v>
          </cell>
          <cell r="H124">
            <v>53891211</v>
          </cell>
        </row>
        <row r="125">
          <cell r="A125">
            <v>167090</v>
          </cell>
          <cell r="B125" t="str">
            <v xml:space="preserve">OTROS EQUIPOS DE COMUNICACIÓN Y COMPUTACIÓN </v>
          </cell>
          <cell r="C125">
            <v>98144603</v>
          </cell>
          <cell r="D125">
            <v>30000000</v>
          </cell>
          <cell r="E125">
            <v>0</v>
          </cell>
          <cell r="F125">
            <v>128144603</v>
          </cell>
          <cell r="G125">
            <v>0</v>
          </cell>
          <cell r="H125">
            <v>128144603</v>
          </cell>
        </row>
        <row r="126">
          <cell r="A126">
            <v>1675</v>
          </cell>
          <cell r="B126" t="str">
            <v xml:space="preserve">EQUIPOS DE TRANSPORTE, TRACCIÓN Y ELEVACIÓN </v>
          </cell>
          <cell r="C126">
            <v>576977675</v>
          </cell>
          <cell r="D126">
            <v>0</v>
          </cell>
          <cell r="E126">
            <v>0</v>
          </cell>
          <cell r="F126">
            <v>576977675</v>
          </cell>
          <cell r="G126">
            <v>0</v>
          </cell>
          <cell r="H126">
            <v>576977675</v>
          </cell>
        </row>
        <row r="127">
          <cell r="A127">
            <v>167502</v>
          </cell>
          <cell r="B127" t="str">
            <v xml:space="preserve">TERRESTRE </v>
          </cell>
          <cell r="C127">
            <v>211890200</v>
          </cell>
          <cell r="D127">
            <v>0</v>
          </cell>
          <cell r="E127">
            <v>0</v>
          </cell>
          <cell r="F127">
            <v>211890200</v>
          </cell>
          <cell r="G127">
            <v>0</v>
          </cell>
          <cell r="H127">
            <v>211890200</v>
          </cell>
        </row>
        <row r="128">
          <cell r="A128">
            <v>167506</v>
          </cell>
          <cell r="B128" t="str">
            <v xml:space="preserve">DE ELEVACIÓN </v>
          </cell>
          <cell r="C128">
            <v>365087475</v>
          </cell>
          <cell r="D128">
            <v>0</v>
          </cell>
          <cell r="E128">
            <v>0</v>
          </cell>
          <cell r="F128">
            <v>365087475</v>
          </cell>
          <cell r="G128">
            <v>0</v>
          </cell>
          <cell r="H128">
            <v>365087475</v>
          </cell>
        </row>
        <row r="129">
          <cell r="A129">
            <v>1680</v>
          </cell>
          <cell r="B129" t="str">
            <v xml:space="preserve">EQUIPOS DE COMEDOR, COCINA, DESPENSA Y HOTELERÍA </v>
          </cell>
          <cell r="C129">
            <v>517727806</v>
          </cell>
          <cell r="D129">
            <v>0</v>
          </cell>
          <cell r="E129">
            <v>0</v>
          </cell>
          <cell r="F129">
            <v>517727806</v>
          </cell>
          <cell r="G129">
            <v>0</v>
          </cell>
          <cell r="H129">
            <v>517727806</v>
          </cell>
        </row>
        <row r="130">
          <cell r="A130">
            <v>168002</v>
          </cell>
          <cell r="B130" t="str">
            <v xml:space="preserve">EQUIPO DE RESTAURANTE Y CAFETERÍA </v>
          </cell>
          <cell r="C130">
            <v>63739419</v>
          </cell>
          <cell r="D130">
            <v>0</v>
          </cell>
          <cell r="E130">
            <v>0</v>
          </cell>
          <cell r="F130">
            <v>63739419</v>
          </cell>
          <cell r="G130">
            <v>0</v>
          </cell>
          <cell r="H130">
            <v>63739419</v>
          </cell>
        </row>
        <row r="131">
          <cell r="A131">
            <v>168003</v>
          </cell>
          <cell r="B131" t="str">
            <v xml:space="preserve">EQUIPO DE CALDERAS </v>
          </cell>
          <cell r="C131">
            <v>402674194</v>
          </cell>
          <cell r="D131">
            <v>0</v>
          </cell>
          <cell r="E131">
            <v>0</v>
          </cell>
          <cell r="F131">
            <v>402674194</v>
          </cell>
          <cell r="G131">
            <v>0</v>
          </cell>
          <cell r="H131">
            <v>402674194</v>
          </cell>
        </row>
        <row r="132">
          <cell r="A132">
            <v>168004</v>
          </cell>
          <cell r="B132" t="str">
            <v xml:space="preserve">EQUIPO DE LAVANDERÍA </v>
          </cell>
          <cell r="C132">
            <v>28307454</v>
          </cell>
          <cell r="D132">
            <v>0</v>
          </cell>
          <cell r="E132">
            <v>0</v>
          </cell>
          <cell r="F132">
            <v>28307454</v>
          </cell>
          <cell r="G132">
            <v>0</v>
          </cell>
          <cell r="H132">
            <v>28307454</v>
          </cell>
        </row>
        <row r="133">
          <cell r="A133">
            <v>168090</v>
          </cell>
          <cell r="B133" t="str">
            <v xml:space="preserve">OTROS EQUIPOS DE COMEDOR, COCINA, DESPENSA Y HOTELERÍA </v>
          </cell>
          <cell r="C133">
            <v>23006739</v>
          </cell>
          <cell r="D133">
            <v>0</v>
          </cell>
          <cell r="E133">
            <v>0</v>
          </cell>
          <cell r="F133">
            <v>23006739</v>
          </cell>
          <cell r="G133">
            <v>0</v>
          </cell>
          <cell r="H133">
            <v>23006739</v>
          </cell>
        </row>
        <row r="134">
          <cell r="A134">
            <v>1681</v>
          </cell>
          <cell r="B134" t="str">
            <v xml:space="preserve">BIENES DE ARTE Y CULTURA </v>
          </cell>
          <cell r="C134">
            <v>55000000</v>
          </cell>
          <cell r="D134">
            <v>0</v>
          </cell>
          <cell r="E134">
            <v>0</v>
          </cell>
          <cell r="F134">
            <v>55000000</v>
          </cell>
          <cell r="G134">
            <v>0</v>
          </cell>
          <cell r="H134">
            <v>55000000</v>
          </cell>
        </row>
        <row r="135">
          <cell r="A135">
            <v>168101</v>
          </cell>
          <cell r="B135" t="str">
            <v xml:space="preserve">OBRAS DE ARTE </v>
          </cell>
          <cell r="C135">
            <v>37200000</v>
          </cell>
          <cell r="D135">
            <v>0</v>
          </cell>
          <cell r="E135">
            <v>0</v>
          </cell>
          <cell r="F135">
            <v>37200000</v>
          </cell>
          <cell r="G135">
            <v>0</v>
          </cell>
          <cell r="H135">
            <v>37200000</v>
          </cell>
        </row>
        <row r="136">
          <cell r="A136">
            <v>168103</v>
          </cell>
          <cell r="B136" t="str">
            <v xml:space="preserve">BIENES DE CULTO </v>
          </cell>
          <cell r="C136">
            <v>17800000</v>
          </cell>
          <cell r="D136">
            <v>0</v>
          </cell>
          <cell r="E136">
            <v>0</v>
          </cell>
          <cell r="F136">
            <v>17800000</v>
          </cell>
          <cell r="G136">
            <v>0</v>
          </cell>
          <cell r="H136">
            <v>17800000</v>
          </cell>
        </row>
        <row r="137">
          <cell r="A137">
            <v>1685</v>
          </cell>
          <cell r="B137" t="str">
            <v xml:space="preserve">DEPRECIACIÓN ACUMULADA DE PROPIEDADES, PLANTA Y EQUIPO (CR) </v>
          </cell>
          <cell r="C137">
            <v>-31388562045</v>
          </cell>
          <cell r="D137">
            <v>1804153</v>
          </cell>
          <cell r="E137">
            <v>2028061622</v>
          </cell>
          <cell r="F137">
            <v>-33414819514</v>
          </cell>
          <cell r="G137">
            <v>0</v>
          </cell>
          <cell r="H137">
            <v>-33414819514</v>
          </cell>
        </row>
        <row r="138">
          <cell r="A138">
            <v>168501</v>
          </cell>
          <cell r="B138" t="str">
            <v xml:space="preserve">EDIFICACIONES </v>
          </cell>
          <cell r="C138">
            <v>-4471876465</v>
          </cell>
          <cell r="D138">
            <v>0</v>
          </cell>
          <cell r="E138">
            <v>197784953</v>
          </cell>
          <cell r="F138">
            <v>-4669661418</v>
          </cell>
          <cell r="G138">
            <v>0</v>
          </cell>
          <cell r="H138">
            <v>-4669661418</v>
          </cell>
        </row>
        <row r="139">
          <cell r="A139">
            <v>168504</v>
          </cell>
          <cell r="B139" t="str">
            <v xml:space="preserve">MAQUINARIA Y EQUIPO </v>
          </cell>
          <cell r="C139">
            <v>-2353961247</v>
          </cell>
          <cell r="D139">
            <v>0</v>
          </cell>
          <cell r="E139">
            <v>133281139</v>
          </cell>
          <cell r="F139">
            <v>-2487242386</v>
          </cell>
          <cell r="G139">
            <v>0</v>
          </cell>
          <cell r="H139">
            <v>-2487242386</v>
          </cell>
        </row>
        <row r="140">
          <cell r="A140">
            <v>168505</v>
          </cell>
          <cell r="B140" t="str">
            <v xml:space="preserve">EQUIPO MÉDICO Y CIENTÍFICO </v>
          </cell>
          <cell r="C140">
            <v>-16629798675</v>
          </cell>
          <cell r="D140">
            <v>0</v>
          </cell>
          <cell r="E140">
            <v>1214994474</v>
          </cell>
          <cell r="F140">
            <v>-17844793149</v>
          </cell>
          <cell r="G140">
            <v>0</v>
          </cell>
          <cell r="H140">
            <v>-17844793149</v>
          </cell>
        </row>
        <row r="141">
          <cell r="A141">
            <v>168506</v>
          </cell>
          <cell r="B141" t="str">
            <v xml:space="preserve">MUEBLES, ENSERES Y EQUIPO DE OFICINA </v>
          </cell>
          <cell r="C141">
            <v>-1907587561</v>
          </cell>
          <cell r="D141">
            <v>0</v>
          </cell>
          <cell r="E141">
            <v>99614531</v>
          </cell>
          <cell r="F141">
            <v>-2007202092</v>
          </cell>
          <cell r="G141">
            <v>0</v>
          </cell>
          <cell r="H141">
            <v>-2007202092</v>
          </cell>
        </row>
        <row r="142">
          <cell r="A142">
            <v>168507</v>
          </cell>
          <cell r="B142" t="str">
            <v xml:space="preserve">EQUIPOS DE COMUNICACIÓN Y COMPUTACIÓN </v>
          </cell>
          <cell r="C142">
            <v>-5571002377</v>
          </cell>
          <cell r="D142">
            <v>1804153</v>
          </cell>
          <cell r="E142">
            <v>362304450</v>
          </cell>
          <cell r="F142">
            <v>-5931502674</v>
          </cell>
          <cell r="G142">
            <v>0</v>
          </cell>
          <cell r="H142">
            <v>-5931502674</v>
          </cell>
        </row>
        <row r="143">
          <cell r="A143">
            <v>168508</v>
          </cell>
          <cell r="B143" t="str">
            <v xml:space="preserve">EQUIPOS DE TRANSPORTE, TRACCIÓN Y ELEVACIÓN </v>
          </cell>
          <cell r="C143">
            <v>-263448718</v>
          </cell>
          <cell r="D143">
            <v>0</v>
          </cell>
          <cell r="E143">
            <v>11611851</v>
          </cell>
          <cell r="F143">
            <v>-275060569</v>
          </cell>
          <cell r="G143">
            <v>0</v>
          </cell>
          <cell r="H143">
            <v>-275060569</v>
          </cell>
        </row>
        <row r="144">
          <cell r="A144">
            <v>168509</v>
          </cell>
          <cell r="B144" t="str">
            <v xml:space="preserve">EQUIPOS DE COMEDOR, COCINA, DESPENSA Y HOTELERÍA </v>
          </cell>
          <cell r="C144">
            <v>-190887002</v>
          </cell>
          <cell r="D144">
            <v>0</v>
          </cell>
          <cell r="E144">
            <v>8470224</v>
          </cell>
          <cell r="F144">
            <v>-199357226</v>
          </cell>
          <cell r="G144">
            <v>0</v>
          </cell>
          <cell r="H144">
            <v>-199357226</v>
          </cell>
        </row>
        <row r="145">
          <cell r="A145">
            <v>19</v>
          </cell>
          <cell r="B145" t="str">
            <v xml:space="preserve">OTROS ACTIVOS </v>
          </cell>
          <cell r="C145">
            <v>46109859665</v>
          </cell>
          <cell r="D145">
            <v>62104032142</v>
          </cell>
          <cell r="E145">
            <v>57658765017</v>
          </cell>
          <cell r="F145">
            <v>50555126790</v>
          </cell>
          <cell r="G145">
            <v>6386998351</v>
          </cell>
          <cell r="H145">
            <v>44168128439</v>
          </cell>
        </row>
        <row r="146">
          <cell r="A146">
            <v>1904</v>
          </cell>
          <cell r="B146" t="str">
            <v xml:space="preserve">PLAN DE ACTIVOS PARA BENEFICIOS POSEMPLEO </v>
          </cell>
          <cell r="C146">
            <v>15682277737</v>
          </cell>
          <cell r="D146">
            <v>25037620718</v>
          </cell>
          <cell r="E146">
            <v>19868416954</v>
          </cell>
          <cell r="F146">
            <v>20851481501</v>
          </cell>
          <cell r="G146">
            <v>5516171657</v>
          </cell>
          <cell r="H146">
            <v>15335309844</v>
          </cell>
        </row>
        <row r="147">
          <cell r="A147">
            <v>190401</v>
          </cell>
          <cell r="B147" t="str">
            <v xml:space="preserve">EFECTIVO Y EQUIVALENTES AL EFECTIVO </v>
          </cell>
          <cell r="C147">
            <v>1454823285</v>
          </cell>
          <cell r="D147">
            <v>5172369391</v>
          </cell>
          <cell r="E147">
            <v>1111021019</v>
          </cell>
          <cell r="F147">
            <v>5516171657</v>
          </cell>
          <cell r="G147">
            <v>5516171657</v>
          </cell>
          <cell r="H147">
            <v>0</v>
          </cell>
        </row>
        <row r="148">
          <cell r="A148">
            <v>190410</v>
          </cell>
          <cell r="B148" t="str">
            <v xml:space="preserve">DERECHOS EN FIDEICOMISO </v>
          </cell>
          <cell r="C148">
            <v>14227454452</v>
          </cell>
          <cell r="D148">
            <v>19865251327</v>
          </cell>
          <cell r="E148">
            <v>18757395935</v>
          </cell>
          <cell r="F148">
            <v>15335309844</v>
          </cell>
          <cell r="G148">
            <v>0</v>
          </cell>
          <cell r="H148">
            <v>15335309844</v>
          </cell>
        </row>
        <row r="149">
          <cell r="A149">
            <v>1905</v>
          </cell>
          <cell r="B149" t="str">
            <v xml:space="preserve">BIENES Y SERVICIOS PAGADOS POR ANTICIPADO </v>
          </cell>
          <cell r="C149">
            <v>1198619277</v>
          </cell>
          <cell r="D149">
            <v>41037355</v>
          </cell>
          <cell r="E149">
            <v>510714119</v>
          </cell>
          <cell r="F149">
            <v>728942513</v>
          </cell>
          <cell r="G149">
            <v>728942513</v>
          </cell>
          <cell r="H149">
            <v>0</v>
          </cell>
        </row>
        <row r="150">
          <cell r="A150">
            <v>190501</v>
          </cell>
          <cell r="B150" t="str">
            <v xml:space="preserve">SEGUROS </v>
          </cell>
          <cell r="C150">
            <v>1198619277</v>
          </cell>
          <cell r="D150">
            <v>41037355</v>
          </cell>
          <cell r="E150">
            <v>510714119</v>
          </cell>
          <cell r="F150">
            <v>728942513</v>
          </cell>
          <cell r="G150">
            <v>728942513</v>
          </cell>
          <cell r="H150">
            <v>0</v>
          </cell>
        </row>
        <row r="151">
          <cell r="A151">
            <v>1906</v>
          </cell>
          <cell r="B151" t="str">
            <v xml:space="preserve">AVANCES Y ANTICIPOS ENTREGADOS </v>
          </cell>
          <cell r="C151">
            <v>1675520757</v>
          </cell>
          <cell r="D151">
            <v>31687780589</v>
          </cell>
          <cell r="E151">
            <v>33221417165</v>
          </cell>
          <cell r="F151">
            <v>141884181</v>
          </cell>
          <cell r="G151">
            <v>141884181</v>
          </cell>
          <cell r="H151">
            <v>0</v>
          </cell>
        </row>
        <row r="152">
          <cell r="A152">
            <v>190604</v>
          </cell>
          <cell r="B152" t="str">
            <v xml:space="preserve">ANTICIPO PARA ADQUISICIÓN DE BIENES Y SERVICIOS </v>
          </cell>
          <cell r="C152">
            <v>1675520757</v>
          </cell>
          <cell r="D152">
            <v>31687780589</v>
          </cell>
          <cell r="E152">
            <v>33221417165</v>
          </cell>
          <cell r="F152">
            <v>141884181</v>
          </cell>
          <cell r="G152">
            <v>141884181</v>
          </cell>
          <cell r="H152">
            <v>0</v>
          </cell>
        </row>
        <row r="153">
          <cell r="A153">
            <v>1951</v>
          </cell>
          <cell r="B153" t="str">
            <v xml:space="preserve">PROPIEDADES DE INVERSIÓN </v>
          </cell>
          <cell r="C153">
            <v>27475311751</v>
          </cell>
          <cell r="D153">
            <v>0</v>
          </cell>
          <cell r="E153">
            <v>0</v>
          </cell>
          <cell r="F153">
            <v>27475311751</v>
          </cell>
          <cell r="G153">
            <v>0</v>
          </cell>
          <cell r="H153">
            <v>27475311751</v>
          </cell>
        </row>
        <row r="154">
          <cell r="A154">
            <v>195101</v>
          </cell>
          <cell r="B154" t="str">
            <v xml:space="preserve">TERRENOS </v>
          </cell>
          <cell r="C154">
            <v>21723885080</v>
          </cell>
          <cell r="D154">
            <v>0</v>
          </cell>
          <cell r="E154">
            <v>0</v>
          </cell>
          <cell r="F154">
            <v>21723885080</v>
          </cell>
          <cell r="G154">
            <v>0</v>
          </cell>
          <cell r="H154">
            <v>21723885080</v>
          </cell>
        </row>
        <row r="155">
          <cell r="A155">
            <v>195102</v>
          </cell>
          <cell r="B155" t="str">
            <v xml:space="preserve">EDIFICACIONES </v>
          </cell>
          <cell r="C155">
            <v>5751426671</v>
          </cell>
          <cell r="D155">
            <v>0</v>
          </cell>
          <cell r="E155">
            <v>0</v>
          </cell>
          <cell r="F155">
            <v>5751426671</v>
          </cell>
          <cell r="G155">
            <v>0</v>
          </cell>
          <cell r="H155">
            <v>5751426671</v>
          </cell>
        </row>
        <row r="156">
          <cell r="A156">
            <v>1952</v>
          </cell>
          <cell r="B156" t="str">
            <v xml:space="preserve">DEPRECIACIÓN ACUMULADA DE PROPIEDADES DE INVERSIÓN (CR) </v>
          </cell>
          <cell r="C156">
            <v>-342227179</v>
          </cell>
          <cell r="D156">
            <v>0</v>
          </cell>
          <cell r="E156">
            <v>14468686</v>
          </cell>
          <cell r="F156">
            <v>-356695865</v>
          </cell>
          <cell r="G156">
            <v>0</v>
          </cell>
          <cell r="H156">
            <v>-356695865</v>
          </cell>
        </row>
        <row r="157">
          <cell r="A157">
            <v>195201</v>
          </cell>
          <cell r="B157" t="str">
            <v xml:space="preserve">EDIFICACIONES </v>
          </cell>
          <cell r="C157">
            <v>-342227179</v>
          </cell>
          <cell r="D157">
            <v>0</v>
          </cell>
          <cell r="E157">
            <v>14468686</v>
          </cell>
          <cell r="F157">
            <v>-356695865</v>
          </cell>
          <cell r="G157">
            <v>0</v>
          </cell>
          <cell r="H157">
            <v>-356695865</v>
          </cell>
        </row>
        <row r="158">
          <cell r="A158">
            <v>1970</v>
          </cell>
          <cell r="B158" t="str">
            <v xml:space="preserve">ACTIVOS INTANGIBLES </v>
          </cell>
          <cell r="C158">
            <v>3214462214</v>
          </cell>
          <cell r="D158">
            <v>5323988228</v>
          </cell>
          <cell r="E158">
            <v>4010114919</v>
          </cell>
          <cell r="F158">
            <v>4528335523</v>
          </cell>
          <cell r="G158">
            <v>0</v>
          </cell>
          <cell r="H158">
            <v>4528335523</v>
          </cell>
        </row>
        <row r="159">
          <cell r="A159">
            <v>197008</v>
          </cell>
          <cell r="B159" t="str">
            <v xml:space="preserve">SOFTWARES </v>
          </cell>
          <cell r="C159">
            <v>376018257</v>
          </cell>
          <cell r="D159">
            <v>0</v>
          </cell>
          <cell r="E159">
            <v>0</v>
          </cell>
          <cell r="F159">
            <v>376018257</v>
          </cell>
          <cell r="G159">
            <v>0</v>
          </cell>
          <cell r="H159">
            <v>376018257</v>
          </cell>
        </row>
        <row r="160">
          <cell r="A160">
            <v>197090</v>
          </cell>
          <cell r="B160" t="str">
            <v xml:space="preserve">OTROS ACTIVOS INTANGIBLES </v>
          </cell>
          <cell r="C160">
            <v>2838443957</v>
          </cell>
          <cell r="D160">
            <v>5323988228</v>
          </cell>
          <cell r="E160">
            <v>4010114919</v>
          </cell>
          <cell r="F160">
            <v>4152317266</v>
          </cell>
          <cell r="G160">
            <v>0</v>
          </cell>
          <cell r="H160">
            <v>4152317266</v>
          </cell>
        </row>
        <row r="161">
          <cell r="A161">
            <v>1975</v>
          </cell>
          <cell r="B161" t="str">
            <v xml:space="preserve">AMORTIZACIÓN ACUMULADA DE ACTIVOS INTANGIBLES (CR) </v>
          </cell>
          <cell r="C161">
            <v>-3070869481</v>
          </cell>
          <cell r="D161">
            <v>0</v>
          </cell>
          <cell r="E161">
            <v>20027922</v>
          </cell>
          <cell r="F161">
            <v>-3090897403</v>
          </cell>
          <cell r="G161">
            <v>0</v>
          </cell>
          <cell r="H161">
            <v>-3090897403</v>
          </cell>
        </row>
        <row r="162">
          <cell r="A162">
            <v>197507</v>
          </cell>
          <cell r="B162" t="str">
            <v xml:space="preserve">LICENCIAS </v>
          </cell>
          <cell r="C162">
            <v>-2805652543</v>
          </cell>
          <cell r="D162">
            <v>0</v>
          </cell>
          <cell r="E162">
            <v>12339850</v>
          </cell>
          <cell r="F162">
            <v>-2817992393</v>
          </cell>
          <cell r="G162">
            <v>0</v>
          </cell>
          <cell r="H162">
            <v>-2817992393</v>
          </cell>
        </row>
        <row r="163">
          <cell r="A163">
            <v>197508</v>
          </cell>
          <cell r="B163" t="str">
            <v xml:space="preserve">SOFTWARES </v>
          </cell>
          <cell r="C163">
            <v>-265216938</v>
          </cell>
          <cell r="D163">
            <v>0</v>
          </cell>
          <cell r="E163">
            <v>7688072</v>
          </cell>
          <cell r="F163">
            <v>-272905010</v>
          </cell>
          <cell r="G163">
            <v>0</v>
          </cell>
          <cell r="H163">
            <v>-272905010</v>
          </cell>
        </row>
        <row r="164">
          <cell r="A164">
            <v>1986</v>
          </cell>
          <cell r="B164" t="str">
            <v xml:space="preserve">ACTIVOS DIFERIDOS </v>
          </cell>
          <cell r="C164">
            <v>276764589</v>
          </cell>
          <cell r="D164">
            <v>13605252</v>
          </cell>
          <cell r="E164">
            <v>13605252</v>
          </cell>
          <cell r="F164">
            <v>276764589</v>
          </cell>
          <cell r="G164">
            <v>0</v>
          </cell>
          <cell r="H164">
            <v>276764589</v>
          </cell>
        </row>
        <row r="165">
          <cell r="A165">
            <v>198606</v>
          </cell>
          <cell r="B165" t="str">
            <v xml:space="preserve">COSTOS DE TRANSACCIÓN - ACTIVOS Y PASIVOS FINANCIEROS </v>
          </cell>
          <cell r="C165">
            <v>276764589</v>
          </cell>
          <cell r="D165">
            <v>13605252</v>
          </cell>
          <cell r="E165">
            <v>13605252</v>
          </cell>
          <cell r="F165">
            <v>276764589</v>
          </cell>
          <cell r="G165">
            <v>0</v>
          </cell>
          <cell r="H165">
            <v>276764589</v>
          </cell>
        </row>
        <row r="166">
          <cell r="A166">
            <v>2</v>
          </cell>
          <cell r="B166" t="str">
            <v xml:space="preserve">PASIVOS </v>
          </cell>
          <cell r="C166">
            <v>72703376312</v>
          </cell>
          <cell r="D166">
            <v>238179757424</v>
          </cell>
          <cell r="E166">
            <v>245978035979</v>
          </cell>
          <cell r="F166">
            <v>80501654867</v>
          </cell>
          <cell r="G166">
            <v>58047683346</v>
          </cell>
          <cell r="H166">
            <v>22453971521</v>
          </cell>
        </row>
        <row r="167">
          <cell r="A167">
            <v>24</v>
          </cell>
          <cell r="B167" t="str">
            <v xml:space="preserve">CUENTAS POR PAGAR </v>
          </cell>
          <cell r="C167">
            <v>30589679693</v>
          </cell>
          <cell r="D167">
            <v>133136046609</v>
          </cell>
          <cell r="E167">
            <v>130469162587</v>
          </cell>
          <cell r="F167">
            <v>27918951890</v>
          </cell>
          <cell r="G167">
            <v>27922795671</v>
          </cell>
          <cell r="H167">
            <v>0</v>
          </cell>
        </row>
        <row r="168">
          <cell r="A168">
            <v>2401</v>
          </cell>
          <cell r="B168" t="str">
            <v xml:space="preserve">ADQUISICIÓN DE BIENES Y SERVICIOS NACIONALES </v>
          </cell>
          <cell r="C168">
            <v>17963559511</v>
          </cell>
          <cell r="D168">
            <v>61682171893</v>
          </cell>
          <cell r="E168">
            <v>53408371606</v>
          </cell>
          <cell r="F168">
            <v>9689759224</v>
          </cell>
          <cell r="G168">
            <v>9689759224</v>
          </cell>
          <cell r="H168">
            <v>0</v>
          </cell>
        </row>
        <row r="169">
          <cell r="A169">
            <v>240101</v>
          </cell>
          <cell r="B169" t="str">
            <v xml:space="preserve">BIENES Y SERVICIOS </v>
          </cell>
          <cell r="C169">
            <v>17963559511</v>
          </cell>
          <cell r="D169">
            <v>61682171893</v>
          </cell>
          <cell r="E169">
            <v>53408371606</v>
          </cell>
          <cell r="F169">
            <v>9689759224</v>
          </cell>
          <cell r="G169">
            <v>9689759224</v>
          </cell>
          <cell r="H169">
            <v>0</v>
          </cell>
        </row>
        <row r="170">
          <cell r="A170">
            <v>2407</v>
          </cell>
          <cell r="B170" t="str">
            <v xml:space="preserve">RECURSOS A FAVOR DE TERCEROS </v>
          </cell>
          <cell r="C170">
            <v>49733237</v>
          </cell>
          <cell r="D170">
            <v>879251031</v>
          </cell>
          <cell r="E170">
            <v>905819057</v>
          </cell>
          <cell r="F170">
            <v>76301263</v>
          </cell>
          <cell r="G170">
            <v>76301263</v>
          </cell>
          <cell r="H170">
            <v>0</v>
          </cell>
        </row>
        <row r="171">
          <cell r="A171">
            <v>240720</v>
          </cell>
          <cell r="B171" t="str">
            <v xml:space="preserve">RECAUDOS POR CLASIFICAR </v>
          </cell>
          <cell r="C171">
            <v>6096033</v>
          </cell>
          <cell r="D171">
            <v>190839961</v>
          </cell>
          <cell r="E171">
            <v>189105585</v>
          </cell>
          <cell r="F171">
            <v>4361657</v>
          </cell>
          <cell r="G171">
            <v>4361657</v>
          </cell>
          <cell r="H171">
            <v>0</v>
          </cell>
        </row>
        <row r="172">
          <cell r="A172">
            <v>240790</v>
          </cell>
          <cell r="B172" t="str">
            <v xml:space="preserve">OTROS RECURSOS A FAVOR DE TERCEROS </v>
          </cell>
          <cell r="C172">
            <v>43637204</v>
          </cell>
          <cell r="D172">
            <v>688411070</v>
          </cell>
          <cell r="E172">
            <v>716713472</v>
          </cell>
          <cell r="F172">
            <v>71939606</v>
          </cell>
          <cell r="G172">
            <v>71939606</v>
          </cell>
          <cell r="H172">
            <v>0</v>
          </cell>
        </row>
        <row r="173">
          <cell r="A173">
            <v>2424</v>
          </cell>
          <cell r="B173" t="str">
            <v xml:space="preserve">DESCUENTOS DE NÓMINA </v>
          </cell>
          <cell r="C173">
            <v>2567126559</v>
          </cell>
          <cell r="D173">
            <v>13900920272</v>
          </cell>
          <cell r="E173">
            <v>16190410677</v>
          </cell>
          <cell r="F173">
            <v>4856616964</v>
          </cell>
          <cell r="G173">
            <v>4856616964</v>
          </cell>
          <cell r="H173">
            <v>0</v>
          </cell>
        </row>
        <row r="174">
          <cell r="A174">
            <v>242401</v>
          </cell>
          <cell r="B174" t="str">
            <v xml:space="preserve">APORTES A FONDOS PENSIONALES </v>
          </cell>
          <cell r="C174">
            <v>410243329</v>
          </cell>
          <cell r="D174">
            <v>1010004223</v>
          </cell>
          <cell r="E174">
            <v>821394449</v>
          </cell>
          <cell r="F174">
            <v>221633555</v>
          </cell>
          <cell r="G174">
            <v>221633555</v>
          </cell>
          <cell r="H174">
            <v>0</v>
          </cell>
        </row>
        <row r="175">
          <cell r="A175">
            <v>242402</v>
          </cell>
          <cell r="B175" t="str">
            <v xml:space="preserve">APORTES A SEGURIDAD SOCIAL EN SALUD </v>
          </cell>
          <cell r="C175">
            <v>369015518</v>
          </cell>
          <cell r="D175">
            <v>1379448293</v>
          </cell>
          <cell r="E175">
            <v>1200112736</v>
          </cell>
          <cell r="F175">
            <v>189679961</v>
          </cell>
          <cell r="G175">
            <v>189679961</v>
          </cell>
          <cell r="H175">
            <v>0</v>
          </cell>
        </row>
        <row r="176">
          <cell r="A176">
            <v>242404</v>
          </cell>
          <cell r="B176" t="str">
            <v xml:space="preserve">SINDICATOS </v>
          </cell>
          <cell r="C176">
            <v>8461032</v>
          </cell>
          <cell r="D176">
            <v>26395892</v>
          </cell>
          <cell r="E176">
            <v>26371331</v>
          </cell>
          <cell r="F176">
            <v>8436471</v>
          </cell>
          <cell r="G176">
            <v>8436471</v>
          </cell>
          <cell r="H176">
            <v>0</v>
          </cell>
        </row>
        <row r="177">
          <cell r="A177">
            <v>242405</v>
          </cell>
          <cell r="B177" t="str">
            <v xml:space="preserve">COOPERATIVAS </v>
          </cell>
          <cell r="C177">
            <v>18919849</v>
          </cell>
          <cell r="D177">
            <v>66923400</v>
          </cell>
          <cell r="E177">
            <v>68664622</v>
          </cell>
          <cell r="F177">
            <v>20661071</v>
          </cell>
          <cell r="G177">
            <v>20661071</v>
          </cell>
          <cell r="H177">
            <v>0</v>
          </cell>
        </row>
        <row r="178">
          <cell r="A178">
            <v>242406</v>
          </cell>
          <cell r="B178" t="str">
            <v xml:space="preserve">FONDOS DE EMPLEADOS </v>
          </cell>
          <cell r="C178">
            <v>160070402</v>
          </cell>
          <cell r="D178">
            <v>1169404895</v>
          </cell>
          <cell r="E178">
            <v>1170816053</v>
          </cell>
          <cell r="F178">
            <v>161481560</v>
          </cell>
          <cell r="G178">
            <v>161481560</v>
          </cell>
          <cell r="H178">
            <v>0</v>
          </cell>
        </row>
        <row r="179">
          <cell r="A179">
            <v>242411</v>
          </cell>
          <cell r="B179" t="str">
            <v xml:space="preserve">EMBARGOS JUDICIALES </v>
          </cell>
          <cell r="C179">
            <v>20424877</v>
          </cell>
          <cell r="D179">
            <v>137518581</v>
          </cell>
          <cell r="E179">
            <v>121393853</v>
          </cell>
          <cell r="F179">
            <v>4300149</v>
          </cell>
          <cell r="G179">
            <v>4300149</v>
          </cell>
          <cell r="H179">
            <v>0</v>
          </cell>
        </row>
        <row r="180">
          <cell r="A180">
            <v>242490</v>
          </cell>
          <cell r="B180" t="str">
            <v xml:space="preserve">OTROS DESCUENTOS DE NÓMINA </v>
          </cell>
          <cell r="C180">
            <v>1579991552</v>
          </cell>
          <cell r="D180">
            <v>10111224988</v>
          </cell>
          <cell r="E180">
            <v>12781657633</v>
          </cell>
          <cell r="F180">
            <v>4250424197</v>
          </cell>
          <cell r="G180">
            <v>4250424197</v>
          </cell>
          <cell r="H180">
            <v>0</v>
          </cell>
        </row>
        <row r="181">
          <cell r="A181">
            <v>2436</v>
          </cell>
          <cell r="B181" t="str">
            <v xml:space="preserve">RETENCIÓN EN LA FUENTE E IMPUESTO DE TIMBRE </v>
          </cell>
          <cell r="C181">
            <v>449529160</v>
          </cell>
          <cell r="D181">
            <v>1883376543</v>
          </cell>
          <cell r="E181">
            <v>2329539130</v>
          </cell>
          <cell r="F181">
            <v>895691747</v>
          </cell>
          <cell r="G181">
            <v>895691747</v>
          </cell>
          <cell r="H181">
            <v>0</v>
          </cell>
        </row>
        <row r="182">
          <cell r="A182">
            <v>243603</v>
          </cell>
          <cell r="B182" t="str">
            <v xml:space="preserve">HONORARIOS </v>
          </cell>
          <cell r="C182">
            <v>40551482</v>
          </cell>
          <cell r="D182">
            <v>143502712</v>
          </cell>
          <cell r="E182">
            <v>243642275</v>
          </cell>
          <cell r="F182">
            <v>140691045</v>
          </cell>
          <cell r="G182">
            <v>140691045</v>
          </cell>
          <cell r="H182">
            <v>0</v>
          </cell>
        </row>
        <row r="183">
          <cell r="A183">
            <v>243605</v>
          </cell>
          <cell r="B183" t="str">
            <v xml:space="preserve">SERVICIOS </v>
          </cell>
          <cell r="C183">
            <v>25909180</v>
          </cell>
          <cell r="D183">
            <v>208486691</v>
          </cell>
          <cell r="E183">
            <v>304849722</v>
          </cell>
          <cell r="F183">
            <v>122272211</v>
          </cell>
          <cell r="G183">
            <v>122272211</v>
          </cell>
          <cell r="H183">
            <v>0</v>
          </cell>
        </row>
        <row r="184">
          <cell r="A184">
            <v>243606</v>
          </cell>
          <cell r="B184" t="str">
            <v xml:space="preserve">ARRENDAMIENTOS </v>
          </cell>
          <cell r="C184">
            <v>1495360</v>
          </cell>
          <cell r="D184">
            <v>3471560</v>
          </cell>
          <cell r="E184">
            <v>3304480</v>
          </cell>
          <cell r="F184">
            <v>1328280</v>
          </cell>
          <cell r="G184">
            <v>1328280</v>
          </cell>
          <cell r="H184">
            <v>0</v>
          </cell>
        </row>
        <row r="185">
          <cell r="A185">
            <v>243607</v>
          </cell>
          <cell r="B185" t="str">
            <v xml:space="preserve">RENDIMIENTOS FINANCIEROS E INTERESES </v>
          </cell>
          <cell r="C185">
            <v>675779</v>
          </cell>
          <cell r="D185">
            <v>5951466</v>
          </cell>
          <cell r="E185">
            <v>6759263</v>
          </cell>
          <cell r="F185">
            <v>1483576</v>
          </cell>
          <cell r="G185">
            <v>1483576</v>
          </cell>
          <cell r="H185">
            <v>0</v>
          </cell>
        </row>
        <row r="186">
          <cell r="A186">
            <v>243608</v>
          </cell>
          <cell r="B186" t="str">
            <v xml:space="preserve">COMPRAS </v>
          </cell>
          <cell r="C186">
            <v>63467138</v>
          </cell>
          <cell r="D186">
            <v>303876596</v>
          </cell>
          <cell r="E186">
            <v>374472363</v>
          </cell>
          <cell r="F186">
            <v>134062905</v>
          </cell>
          <cell r="G186">
            <v>134062905</v>
          </cell>
          <cell r="H186">
            <v>0</v>
          </cell>
        </row>
        <row r="187">
          <cell r="A187">
            <v>243615</v>
          </cell>
          <cell r="B187" t="str">
            <v xml:space="preserve">RENTAS DE TRABAJO </v>
          </cell>
          <cell r="C187">
            <v>267756241</v>
          </cell>
          <cell r="D187">
            <v>1048756093</v>
          </cell>
          <cell r="E187">
            <v>1127764698</v>
          </cell>
          <cell r="F187">
            <v>346764846</v>
          </cell>
          <cell r="G187">
            <v>346764846</v>
          </cell>
          <cell r="H187">
            <v>0</v>
          </cell>
        </row>
        <row r="188">
          <cell r="A188">
            <v>243625</v>
          </cell>
          <cell r="B188" t="str">
            <v xml:space="preserve">IMPUESTO A LAS VENTAS RETENIDO </v>
          </cell>
          <cell r="C188">
            <v>40923375</v>
          </cell>
          <cell r="D188">
            <v>144782479</v>
          </cell>
          <cell r="E188">
            <v>216759876</v>
          </cell>
          <cell r="F188">
            <v>112900772</v>
          </cell>
          <cell r="G188">
            <v>112900772</v>
          </cell>
          <cell r="H188">
            <v>0</v>
          </cell>
        </row>
        <row r="189">
          <cell r="A189">
            <v>243626</v>
          </cell>
          <cell r="B189" t="str">
            <v xml:space="preserve">CONTRATOS DE CONSTRUCCIÓN </v>
          </cell>
          <cell r="C189">
            <v>0</v>
          </cell>
          <cell r="D189">
            <v>0</v>
          </cell>
          <cell r="E189">
            <v>0</v>
          </cell>
          <cell r="F189">
            <v>0</v>
          </cell>
          <cell r="G189">
            <v>0</v>
          </cell>
          <cell r="H189">
            <v>0</v>
          </cell>
        </row>
        <row r="190">
          <cell r="A190">
            <v>243627</v>
          </cell>
          <cell r="B190" t="str">
            <v xml:space="preserve">RETENCIÓN DE IMPUESTO DE INDUSTRIA Y COMERCIO POR COMPRAS </v>
          </cell>
          <cell r="C190">
            <v>8750605</v>
          </cell>
          <cell r="D190">
            <v>24548946</v>
          </cell>
          <cell r="E190">
            <v>51986453</v>
          </cell>
          <cell r="F190">
            <v>36188112</v>
          </cell>
          <cell r="G190">
            <v>36188112</v>
          </cell>
          <cell r="H190">
            <v>0</v>
          </cell>
        </row>
        <row r="191">
          <cell r="A191">
            <v>243690</v>
          </cell>
          <cell r="B191" t="str">
            <v xml:space="preserve">OTRAS RETENCIONES </v>
          </cell>
          <cell r="C191">
            <v>0</v>
          </cell>
          <cell r="D191">
            <v>0</v>
          </cell>
          <cell r="E191">
            <v>0</v>
          </cell>
          <cell r="F191">
            <v>0</v>
          </cell>
          <cell r="G191">
            <v>0</v>
          </cell>
          <cell r="H191">
            <v>0</v>
          </cell>
        </row>
        <row r="192">
          <cell r="A192">
            <v>243630</v>
          </cell>
          <cell r="B192" t="str">
            <v xml:space="preserve">IMPUESTO SOLIDARIO POR EL COVID 19 </v>
          </cell>
          <cell r="C192">
            <v>0</v>
          </cell>
          <cell r="D192">
            <v>0</v>
          </cell>
          <cell r="E192">
            <v>0</v>
          </cell>
          <cell r="F192">
            <v>0</v>
          </cell>
          <cell r="G192">
            <v>0</v>
          </cell>
          <cell r="H192">
            <v>0</v>
          </cell>
        </row>
        <row r="193">
          <cell r="A193">
            <v>2440</v>
          </cell>
          <cell r="B193" t="str">
            <v xml:space="preserve">IMPUESTOS, CONTRIBUCIONES Y TASAS </v>
          </cell>
          <cell r="C193">
            <v>5973632</v>
          </cell>
          <cell r="D193">
            <v>2749071</v>
          </cell>
          <cell r="E193">
            <v>2749071</v>
          </cell>
          <cell r="F193">
            <v>5973632</v>
          </cell>
          <cell r="G193">
            <v>5973632</v>
          </cell>
          <cell r="H193">
            <v>0</v>
          </cell>
        </row>
        <row r="194">
          <cell r="A194">
            <v>244014</v>
          </cell>
          <cell r="B194" t="str">
            <v xml:space="preserve">CUOTA DE FISCALIZACIÓN Y AUDITAJE </v>
          </cell>
          <cell r="C194">
            <v>5973632</v>
          </cell>
          <cell r="D194">
            <v>2749071</v>
          </cell>
          <cell r="E194">
            <v>2749071</v>
          </cell>
          <cell r="F194">
            <v>5973632</v>
          </cell>
          <cell r="G194">
            <v>5973632</v>
          </cell>
          <cell r="H194">
            <v>0</v>
          </cell>
        </row>
        <row r="195">
          <cell r="A195">
            <v>2445</v>
          </cell>
          <cell r="B195" t="str">
            <v xml:space="preserve">IMPUESTO AL VALOR AGREGADO - IVA </v>
          </cell>
          <cell r="C195">
            <v>12881781</v>
          </cell>
          <cell r="D195">
            <v>25829968</v>
          </cell>
          <cell r="E195">
            <v>34524334</v>
          </cell>
          <cell r="F195">
            <v>21576147</v>
          </cell>
          <cell r="G195">
            <v>21576147</v>
          </cell>
          <cell r="H195">
            <v>0</v>
          </cell>
        </row>
        <row r="196">
          <cell r="A196">
            <v>244502</v>
          </cell>
          <cell r="B196" t="str">
            <v xml:space="preserve">VENTA DE SERVICIOS </v>
          </cell>
          <cell r="C196">
            <v>12881781</v>
          </cell>
          <cell r="D196">
            <v>25829968</v>
          </cell>
          <cell r="E196">
            <v>34524334</v>
          </cell>
          <cell r="F196">
            <v>21576147</v>
          </cell>
          <cell r="G196">
            <v>21576147</v>
          </cell>
          <cell r="H196">
            <v>0</v>
          </cell>
        </row>
        <row r="197">
          <cell r="A197">
            <v>2490</v>
          </cell>
          <cell r="B197" t="str">
            <v xml:space="preserve">OTRAS CUENTAS POR PAGAR </v>
          </cell>
          <cell r="C197">
            <v>9540875813</v>
          </cell>
          <cell r="D197">
            <v>54761747831</v>
          </cell>
          <cell r="E197">
            <v>57597748712</v>
          </cell>
          <cell r="F197">
            <v>12376876694</v>
          </cell>
          <cell r="G197">
            <v>12376876694</v>
          </cell>
          <cell r="H197">
            <v>0</v>
          </cell>
        </row>
        <row r="198">
          <cell r="A198">
            <v>249027</v>
          </cell>
          <cell r="B198" t="str">
            <v xml:space="preserve">VIÁTICOS Y GASTOS DE VIAJE </v>
          </cell>
          <cell r="C198">
            <v>474064</v>
          </cell>
          <cell r="D198">
            <v>798064</v>
          </cell>
          <cell r="E198">
            <v>1404428</v>
          </cell>
          <cell r="F198">
            <v>1080428</v>
          </cell>
          <cell r="G198">
            <v>1080428</v>
          </cell>
          <cell r="H198">
            <v>0</v>
          </cell>
        </row>
        <row r="199">
          <cell r="A199">
            <v>249028</v>
          </cell>
          <cell r="B199" t="str">
            <v xml:space="preserve">SEGUROS </v>
          </cell>
          <cell r="C199">
            <v>0</v>
          </cell>
          <cell r="D199">
            <v>89197322</v>
          </cell>
          <cell r="E199">
            <v>147009816</v>
          </cell>
          <cell r="F199">
            <v>57812494</v>
          </cell>
          <cell r="G199">
            <v>57812494</v>
          </cell>
          <cell r="H199">
            <v>0</v>
          </cell>
        </row>
        <row r="200">
          <cell r="A200">
            <v>249050</v>
          </cell>
          <cell r="B200" t="str">
            <v xml:space="preserve">APORTES AL ICBF Y SENA </v>
          </cell>
          <cell r="C200">
            <v>788262400</v>
          </cell>
          <cell r="D200">
            <v>2585783200</v>
          </cell>
          <cell r="E200">
            <v>2506834800</v>
          </cell>
          <cell r="F200">
            <v>709314000</v>
          </cell>
          <cell r="G200">
            <v>709314000</v>
          </cell>
          <cell r="H200">
            <v>0</v>
          </cell>
        </row>
        <row r="201">
          <cell r="A201">
            <v>249051</v>
          </cell>
          <cell r="B201" t="str">
            <v xml:space="preserve">SERVICIOS PÚBLICOS </v>
          </cell>
          <cell r="C201">
            <v>11332090</v>
          </cell>
          <cell r="D201">
            <v>1058784540</v>
          </cell>
          <cell r="E201">
            <v>1049442903</v>
          </cell>
          <cell r="F201">
            <v>1990453</v>
          </cell>
          <cell r="G201">
            <v>1990453</v>
          </cell>
          <cell r="H201">
            <v>0</v>
          </cell>
        </row>
        <row r="202">
          <cell r="A202">
            <v>249054</v>
          </cell>
          <cell r="B202" t="str">
            <v xml:space="preserve">HONORARIOS </v>
          </cell>
          <cell r="C202">
            <v>3872020864</v>
          </cell>
          <cell r="D202">
            <v>29158478483</v>
          </cell>
          <cell r="E202">
            <v>29981717924</v>
          </cell>
          <cell r="F202">
            <v>4695260305</v>
          </cell>
          <cell r="G202">
            <v>4695260305</v>
          </cell>
          <cell r="H202">
            <v>0</v>
          </cell>
        </row>
        <row r="203">
          <cell r="A203">
            <v>249055</v>
          </cell>
          <cell r="B203" t="str">
            <v xml:space="preserve">SERVICIOS </v>
          </cell>
          <cell r="C203">
            <v>4745299747</v>
          </cell>
          <cell r="D203">
            <v>21660139347</v>
          </cell>
          <cell r="E203">
            <v>23786291443</v>
          </cell>
          <cell r="F203">
            <v>6871451843</v>
          </cell>
          <cell r="G203">
            <v>6871451843</v>
          </cell>
          <cell r="H203">
            <v>0</v>
          </cell>
        </row>
        <row r="204">
          <cell r="A204">
            <v>249058</v>
          </cell>
          <cell r="B204" t="str">
            <v xml:space="preserve">ARRENDAMIENTO OPERATIVO </v>
          </cell>
          <cell r="C204">
            <v>123486648</v>
          </cell>
          <cell r="D204">
            <v>208566875</v>
          </cell>
          <cell r="E204">
            <v>125047398</v>
          </cell>
          <cell r="F204">
            <v>39967171</v>
          </cell>
          <cell r="G204">
            <v>39967171</v>
          </cell>
          <cell r="H204">
            <v>0</v>
          </cell>
        </row>
        <row r="205">
          <cell r="A205">
            <v>25</v>
          </cell>
          <cell r="B205" t="str">
            <v xml:space="preserve">BENEFICIOS A LOS EMPLEADOS </v>
          </cell>
          <cell r="C205">
            <v>30106151977</v>
          </cell>
          <cell r="D205">
            <v>66539825168</v>
          </cell>
          <cell r="E205">
            <v>67192005335</v>
          </cell>
          <cell r="F205">
            <v>30758332144</v>
          </cell>
          <cell r="G205">
            <v>11215393967</v>
          </cell>
          <cell r="H205">
            <v>19542938177</v>
          </cell>
        </row>
        <row r="206">
          <cell r="A206">
            <v>2511</v>
          </cell>
          <cell r="B206" t="str">
            <v xml:space="preserve">BENEFICIOS A LOS EMPLEADOS A CORTO PLAZO </v>
          </cell>
          <cell r="C206">
            <v>12723676982</v>
          </cell>
          <cell r="D206">
            <v>61077231062</v>
          </cell>
          <cell r="E206">
            <v>59568948047</v>
          </cell>
          <cell r="F206">
            <v>11215393967</v>
          </cell>
          <cell r="G206">
            <v>11215393967</v>
          </cell>
          <cell r="H206">
            <v>0</v>
          </cell>
        </row>
        <row r="207">
          <cell r="A207">
            <v>251101</v>
          </cell>
          <cell r="B207" t="str">
            <v xml:space="preserve">NÓMINA POR PAGAR </v>
          </cell>
          <cell r="C207">
            <v>281112029</v>
          </cell>
          <cell r="D207">
            <v>42857694032</v>
          </cell>
          <cell r="E207">
            <v>42862081286</v>
          </cell>
          <cell r="F207">
            <v>285499283</v>
          </cell>
          <cell r="G207">
            <v>285499283</v>
          </cell>
          <cell r="H207">
            <v>0</v>
          </cell>
        </row>
        <row r="208">
          <cell r="A208">
            <v>251102</v>
          </cell>
          <cell r="B208" t="str">
            <v xml:space="preserve">CESANTÍAS </v>
          </cell>
          <cell r="C208">
            <v>2752259617</v>
          </cell>
          <cell r="D208">
            <v>3035467627</v>
          </cell>
          <cell r="E208">
            <v>4521604895</v>
          </cell>
          <cell r="F208">
            <v>4238396885</v>
          </cell>
          <cell r="G208">
            <v>4238396885</v>
          </cell>
          <cell r="H208">
            <v>0</v>
          </cell>
        </row>
        <row r="209">
          <cell r="A209">
            <v>251103</v>
          </cell>
          <cell r="B209" t="str">
            <v xml:space="preserve">INTERESES SOBRE CESANTÍAS </v>
          </cell>
          <cell r="C209">
            <v>253375193</v>
          </cell>
          <cell r="D209">
            <v>32900114</v>
          </cell>
          <cell r="E209">
            <v>280812021</v>
          </cell>
          <cell r="F209">
            <v>501287100</v>
          </cell>
          <cell r="G209">
            <v>501287100</v>
          </cell>
          <cell r="H209">
            <v>0</v>
          </cell>
        </row>
        <row r="210">
          <cell r="A210">
            <v>251104</v>
          </cell>
          <cell r="B210" t="str">
            <v xml:space="preserve">VACACIONES </v>
          </cell>
          <cell r="C210">
            <v>2479253993</v>
          </cell>
          <cell r="D210">
            <v>1072759131</v>
          </cell>
          <cell r="E210">
            <v>986213657</v>
          </cell>
          <cell r="F210">
            <v>2392708519</v>
          </cell>
          <cell r="G210">
            <v>2392708519</v>
          </cell>
          <cell r="H210">
            <v>0</v>
          </cell>
        </row>
        <row r="211">
          <cell r="A211">
            <v>251105</v>
          </cell>
          <cell r="B211" t="str">
            <v xml:space="preserve">PRIMA DE VACACIONES </v>
          </cell>
          <cell r="C211">
            <v>1620320589</v>
          </cell>
          <cell r="D211">
            <v>666782324</v>
          </cell>
          <cell r="E211">
            <v>616381849</v>
          </cell>
          <cell r="F211">
            <v>1569920114</v>
          </cell>
          <cell r="G211">
            <v>1569920114</v>
          </cell>
          <cell r="H211">
            <v>0</v>
          </cell>
        </row>
        <row r="212">
          <cell r="A212">
            <v>251106</v>
          </cell>
          <cell r="B212" t="str">
            <v xml:space="preserve">PRIMA DE SERVICIOS </v>
          </cell>
          <cell r="C212">
            <v>457246642</v>
          </cell>
          <cell r="D212">
            <v>82595881</v>
          </cell>
          <cell r="E212">
            <v>542928563</v>
          </cell>
          <cell r="F212">
            <v>917579324</v>
          </cell>
          <cell r="G212">
            <v>917579324</v>
          </cell>
          <cell r="H212">
            <v>0</v>
          </cell>
        </row>
        <row r="213">
          <cell r="A213">
            <v>251107</v>
          </cell>
          <cell r="B213" t="str">
            <v xml:space="preserve">PRIMA DE NAVIDAD </v>
          </cell>
          <cell r="C213">
            <v>2776779782</v>
          </cell>
          <cell r="D213">
            <v>7492573523</v>
          </cell>
          <cell r="E213">
            <v>4825879735</v>
          </cell>
          <cell r="F213">
            <v>110085994</v>
          </cell>
          <cell r="G213">
            <v>110085994</v>
          </cell>
          <cell r="H213">
            <v>0</v>
          </cell>
        </row>
        <row r="214">
          <cell r="A214">
            <v>251109</v>
          </cell>
          <cell r="B214" t="str">
            <v xml:space="preserve">BONIFICACIONES </v>
          </cell>
          <cell r="C214">
            <v>33551196</v>
          </cell>
          <cell r="D214">
            <v>254339449</v>
          </cell>
          <cell r="E214">
            <v>359161593</v>
          </cell>
          <cell r="F214">
            <v>138373340</v>
          </cell>
          <cell r="G214">
            <v>138373340</v>
          </cell>
          <cell r="H214">
            <v>0</v>
          </cell>
        </row>
        <row r="215">
          <cell r="A215">
            <v>251110</v>
          </cell>
          <cell r="B215" t="str">
            <v xml:space="preserve">OTRAS PRIMAS </v>
          </cell>
          <cell r="C215">
            <v>1758892</v>
          </cell>
          <cell r="D215">
            <v>879441</v>
          </cell>
          <cell r="E215">
            <v>6273368</v>
          </cell>
          <cell r="F215">
            <v>7152819</v>
          </cell>
          <cell r="G215">
            <v>7152819</v>
          </cell>
          <cell r="H215">
            <v>0</v>
          </cell>
        </row>
        <row r="216">
          <cell r="A216">
            <v>251111</v>
          </cell>
          <cell r="B216" t="str">
            <v xml:space="preserve">APORTES A RIESGOS LABORALES </v>
          </cell>
          <cell r="C216">
            <v>195052700</v>
          </cell>
          <cell r="D216">
            <v>434554100</v>
          </cell>
          <cell r="E216">
            <v>333924200</v>
          </cell>
          <cell r="F216">
            <v>94422800</v>
          </cell>
          <cell r="G216">
            <v>94422800</v>
          </cell>
          <cell r="H216">
            <v>0</v>
          </cell>
        </row>
        <row r="217">
          <cell r="A217">
            <v>251122</v>
          </cell>
          <cell r="B217" t="str">
            <v xml:space="preserve">APORTES A FONDOS PENSIONALES - EMPLEADOR </v>
          </cell>
          <cell r="C217">
            <v>1104438832</v>
          </cell>
          <cell r="D217">
            <v>2513354600</v>
          </cell>
          <cell r="E217">
            <v>1969194844</v>
          </cell>
          <cell r="F217">
            <v>560279076</v>
          </cell>
          <cell r="G217">
            <v>560279076</v>
          </cell>
          <cell r="H217">
            <v>0</v>
          </cell>
        </row>
        <row r="218">
          <cell r="A218">
            <v>251123</v>
          </cell>
          <cell r="B218" t="str">
            <v xml:space="preserve">APORTES A SEGURIDAD SOCIAL EN SALUD - EMPLEADOR </v>
          </cell>
          <cell r="C218">
            <v>768527517</v>
          </cell>
          <cell r="D218">
            <v>2632561968</v>
          </cell>
          <cell r="E218">
            <v>2263723164</v>
          </cell>
          <cell r="F218">
            <v>399688713</v>
          </cell>
          <cell r="G218">
            <v>399688713</v>
          </cell>
          <cell r="H218">
            <v>0</v>
          </cell>
        </row>
        <row r="219">
          <cell r="A219">
            <v>251190</v>
          </cell>
          <cell r="B219" t="str">
            <v xml:space="preserve">OTROS BENEFICIOS A LOS EMPLEADOS A CORTO PLAZO </v>
          </cell>
          <cell r="C219">
            <v>0</v>
          </cell>
          <cell r="D219">
            <v>768872</v>
          </cell>
          <cell r="E219">
            <v>768872</v>
          </cell>
          <cell r="F219">
            <v>0</v>
          </cell>
          <cell r="G219">
            <v>0</v>
          </cell>
          <cell r="H219">
            <v>0</v>
          </cell>
        </row>
        <row r="220">
          <cell r="A220">
            <v>2512</v>
          </cell>
          <cell r="B220" t="str">
            <v xml:space="preserve">BENEFICIOS A LOS EMPLEADOS A LARGO PLAZO </v>
          </cell>
          <cell r="C220">
            <v>3588454867</v>
          </cell>
          <cell r="D220">
            <v>5081396422</v>
          </cell>
          <cell r="E220">
            <v>6338660764</v>
          </cell>
          <cell r="F220">
            <v>4845719209</v>
          </cell>
          <cell r="G220">
            <v>0</v>
          </cell>
          <cell r="H220">
            <v>4845719209</v>
          </cell>
        </row>
        <row r="221">
          <cell r="A221">
            <v>251201</v>
          </cell>
          <cell r="B221" t="str">
            <v xml:space="preserve">BONIFICACIONES </v>
          </cell>
          <cell r="C221">
            <v>454217650</v>
          </cell>
          <cell r="D221">
            <v>13129010</v>
          </cell>
          <cell r="E221">
            <v>29775769</v>
          </cell>
          <cell r="F221">
            <v>470864409</v>
          </cell>
          <cell r="G221">
            <v>0</v>
          </cell>
          <cell r="H221">
            <v>470864409</v>
          </cell>
        </row>
        <row r="222">
          <cell r="A222">
            <v>251202</v>
          </cell>
          <cell r="B222" t="str">
            <v xml:space="preserve">PRIMAS </v>
          </cell>
          <cell r="C222">
            <v>283154573</v>
          </cell>
          <cell r="D222">
            <v>79286613</v>
          </cell>
          <cell r="E222">
            <v>291893609</v>
          </cell>
          <cell r="F222">
            <v>495761569</v>
          </cell>
          <cell r="G222">
            <v>0</v>
          </cell>
          <cell r="H222">
            <v>495761569</v>
          </cell>
        </row>
        <row r="223">
          <cell r="A223">
            <v>251204</v>
          </cell>
          <cell r="B223" t="str">
            <v xml:space="preserve">CESANTÍAS RETROACTIVAS </v>
          </cell>
          <cell r="C223">
            <v>0</v>
          </cell>
          <cell r="D223">
            <v>2648928812</v>
          </cell>
          <cell r="E223">
            <v>2648928812</v>
          </cell>
          <cell r="F223">
            <v>0</v>
          </cell>
          <cell r="G223">
            <v>0</v>
          </cell>
          <cell r="H223">
            <v>0</v>
          </cell>
        </row>
        <row r="224">
          <cell r="A224">
            <v>251290</v>
          </cell>
          <cell r="B224" t="str">
            <v xml:space="preserve">OTROS BENEFICIOS A LOS EMPLEADOS A LARGO PLAZO </v>
          </cell>
          <cell r="C224">
            <v>2851082644</v>
          </cell>
          <cell r="D224">
            <v>2340051987</v>
          </cell>
          <cell r="E224">
            <v>3368062574</v>
          </cell>
          <cell r="F224">
            <v>3879093231</v>
          </cell>
          <cell r="G224">
            <v>0</v>
          </cell>
          <cell r="H224">
            <v>3879093231</v>
          </cell>
        </row>
        <row r="225">
          <cell r="A225">
            <v>2514</v>
          </cell>
          <cell r="B225" t="str">
            <v xml:space="preserve">BENEFICIOS POSEMPLEO - PENSIONES </v>
          </cell>
          <cell r="C225">
            <v>13794020128</v>
          </cell>
          <cell r="D225">
            <v>381197684</v>
          </cell>
          <cell r="E225">
            <v>1284396524</v>
          </cell>
          <cell r="F225">
            <v>14697218968</v>
          </cell>
          <cell r="G225">
            <v>0</v>
          </cell>
          <cell r="H225">
            <v>14697218968</v>
          </cell>
        </row>
        <row r="226">
          <cell r="A226">
            <v>251405</v>
          </cell>
          <cell r="B226" t="str">
            <v xml:space="preserve">CUOTAS PARTES DE PENSIONES </v>
          </cell>
          <cell r="C226">
            <v>738250454</v>
          </cell>
          <cell r="D226">
            <v>10771861</v>
          </cell>
          <cell r="E226">
            <v>40185115</v>
          </cell>
          <cell r="F226">
            <v>767663708</v>
          </cell>
          <cell r="G226">
            <v>0</v>
          </cell>
          <cell r="H226">
            <v>767663708</v>
          </cell>
        </row>
        <row r="227">
          <cell r="A227">
            <v>251415</v>
          </cell>
          <cell r="B227" t="str">
            <v xml:space="preserve">CÁLCULO ACTUARIAL PASIVO PENSIONAL CONMUTADO </v>
          </cell>
          <cell r="C227">
            <v>13055769674</v>
          </cell>
          <cell r="D227">
            <v>370425823</v>
          </cell>
          <cell r="E227">
            <v>1244211409</v>
          </cell>
          <cell r="F227">
            <v>13929555260</v>
          </cell>
          <cell r="G227">
            <v>0</v>
          </cell>
          <cell r="H227">
            <v>13929555260</v>
          </cell>
        </row>
        <row r="228">
          <cell r="A228">
            <v>27</v>
          </cell>
          <cell r="B228" t="str">
            <v xml:space="preserve">PROVISIONES </v>
          </cell>
          <cell r="C228">
            <v>10939119554</v>
          </cell>
          <cell r="D228">
            <v>32586725548</v>
          </cell>
          <cell r="E228">
            <v>32372006880</v>
          </cell>
          <cell r="F228">
            <v>10724400886</v>
          </cell>
          <cell r="G228">
            <v>7813367542</v>
          </cell>
          <cell r="H228">
            <v>2911033344</v>
          </cell>
        </row>
        <row r="229">
          <cell r="A229">
            <v>2701</v>
          </cell>
          <cell r="B229" t="str">
            <v xml:space="preserve">LITIGIOS Y DEMANDAS </v>
          </cell>
          <cell r="C229">
            <v>10939119554</v>
          </cell>
          <cell r="D229">
            <v>32586725548</v>
          </cell>
          <cell r="E229">
            <v>32372006880</v>
          </cell>
          <cell r="F229">
            <v>10724400886</v>
          </cell>
          <cell r="G229">
            <v>7813367542</v>
          </cell>
          <cell r="H229">
            <v>2911033344</v>
          </cell>
        </row>
        <row r="230">
          <cell r="A230">
            <v>270101</v>
          </cell>
          <cell r="B230" t="str">
            <v xml:space="preserve">CIVILES </v>
          </cell>
          <cell r="C230">
            <v>7176394985</v>
          </cell>
          <cell r="D230">
            <v>21304785676</v>
          </cell>
          <cell r="E230">
            <v>21096361570</v>
          </cell>
          <cell r="F230">
            <v>6967970879</v>
          </cell>
          <cell r="G230">
            <v>6638612545</v>
          </cell>
          <cell r="H230">
            <v>329358334</v>
          </cell>
        </row>
        <row r="231">
          <cell r="A231">
            <v>270105</v>
          </cell>
          <cell r="B231" t="str">
            <v xml:space="preserve">LABORALES </v>
          </cell>
          <cell r="C231">
            <v>3762724569</v>
          </cell>
          <cell r="D231">
            <v>11281939872</v>
          </cell>
          <cell r="E231">
            <v>11275645310</v>
          </cell>
          <cell r="F231">
            <v>3756430007</v>
          </cell>
          <cell r="G231">
            <v>1174754997</v>
          </cell>
          <cell r="H231">
            <v>2581675010</v>
          </cell>
        </row>
        <row r="232">
          <cell r="A232">
            <v>29</v>
          </cell>
          <cell r="B232" t="str">
            <v xml:space="preserve">OTROS PASIVOS </v>
          </cell>
          <cell r="C232">
            <v>1068425088</v>
          </cell>
          <cell r="D232">
            <v>5917160099</v>
          </cell>
          <cell r="E232">
            <v>15944861177</v>
          </cell>
          <cell r="F232">
            <v>11099969947</v>
          </cell>
          <cell r="G232">
            <v>11096126166</v>
          </cell>
          <cell r="H232">
            <v>0</v>
          </cell>
        </row>
        <row r="233">
          <cell r="A233">
            <v>2901</v>
          </cell>
          <cell r="B233" t="str">
            <v xml:space="preserve">AVANCES Y ANTICIPOS RECIBIDOS </v>
          </cell>
          <cell r="C233">
            <v>290914842</v>
          </cell>
          <cell r="D233">
            <v>240808511</v>
          </cell>
          <cell r="E233">
            <v>281699581</v>
          </cell>
          <cell r="F233">
            <v>331805912</v>
          </cell>
          <cell r="G233">
            <v>331805912</v>
          </cell>
          <cell r="H233">
            <v>0</v>
          </cell>
        </row>
        <row r="234">
          <cell r="A234">
            <v>290101</v>
          </cell>
          <cell r="B234" t="str">
            <v xml:space="preserve">ANTICIPOS SOBRE VENTAS DE BIENES Y SERVICIOS </v>
          </cell>
          <cell r="C234">
            <v>290718842</v>
          </cell>
          <cell r="D234">
            <v>240708511</v>
          </cell>
          <cell r="E234">
            <v>281599581</v>
          </cell>
          <cell r="F234">
            <v>331609912</v>
          </cell>
          <cell r="G234">
            <v>331609912</v>
          </cell>
          <cell r="H234">
            <v>0</v>
          </cell>
        </row>
        <row r="235">
          <cell r="A235">
            <v>290102</v>
          </cell>
          <cell r="B235" t="str">
            <v xml:space="preserve">ANTICIPOS SOBRE CONVENIOS Y ACUERDOS </v>
          </cell>
          <cell r="C235">
            <v>196000</v>
          </cell>
          <cell r="D235">
            <v>100000</v>
          </cell>
          <cell r="E235">
            <v>100000</v>
          </cell>
          <cell r="F235">
            <v>196000</v>
          </cell>
          <cell r="G235">
            <v>196000</v>
          </cell>
          <cell r="H235">
            <v>0</v>
          </cell>
        </row>
        <row r="236">
          <cell r="A236">
            <v>2902</v>
          </cell>
          <cell r="B236" t="str">
            <v xml:space="preserve">RECURSOS RECIBIDOS EN ADMINISTRACIÓN </v>
          </cell>
          <cell r="C236">
            <v>137503109</v>
          </cell>
          <cell r="D236">
            <v>0</v>
          </cell>
          <cell r="E236">
            <v>0</v>
          </cell>
          <cell r="F236">
            <v>137503109</v>
          </cell>
          <cell r="G236">
            <v>137503109</v>
          </cell>
          <cell r="H236">
            <v>0</v>
          </cell>
        </row>
        <row r="237">
          <cell r="A237">
            <v>290201</v>
          </cell>
          <cell r="B237" t="str">
            <v xml:space="preserve">EN ADMINISTRACIÓN </v>
          </cell>
          <cell r="C237">
            <v>137503109</v>
          </cell>
          <cell r="D237">
            <v>0</v>
          </cell>
          <cell r="E237">
            <v>0</v>
          </cell>
          <cell r="F237">
            <v>137503109</v>
          </cell>
          <cell r="G237">
            <v>137503109</v>
          </cell>
          <cell r="H237">
            <v>0</v>
          </cell>
        </row>
        <row r="238">
          <cell r="A238">
            <v>2990</v>
          </cell>
          <cell r="B238" t="str">
            <v xml:space="preserve">OTROS PASIVOS DIFERIDOS </v>
          </cell>
          <cell r="C238">
            <v>640007137</v>
          </cell>
          <cell r="D238">
            <v>5676351588</v>
          </cell>
          <cell r="E238">
            <v>15663161596</v>
          </cell>
          <cell r="F238">
            <v>10626817145</v>
          </cell>
          <cell r="G238">
            <v>10626817145</v>
          </cell>
          <cell r="H238">
            <v>0</v>
          </cell>
        </row>
        <row r="239">
          <cell r="A239">
            <v>299003</v>
          </cell>
          <cell r="B239" t="str">
            <v xml:space="preserve">INGRESO DIFERIDO POR SUBVENCIONES CONDICIONADAS </v>
          </cell>
          <cell r="C239">
            <v>640007137</v>
          </cell>
          <cell r="D239">
            <v>5676351588</v>
          </cell>
          <cell r="E239">
            <v>15663161596</v>
          </cell>
          <cell r="F239">
            <v>10626817145</v>
          </cell>
          <cell r="G239">
            <v>10626817145</v>
          </cell>
          <cell r="H239">
            <v>0</v>
          </cell>
        </row>
        <row r="240">
          <cell r="A240">
            <v>3</v>
          </cell>
          <cell r="B240" t="str">
            <v xml:space="preserve">PATRIMONIO </v>
          </cell>
          <cell r="C240">
            <v>491531141278</v>
          </cell>
          <cell r="D240">
            <v>27411912466</v>
          </cell>
          <cell r="E240">
            <v>54326340832</v>
          </cell>
          <cell r="F240">
            <v>518445569644</v>
          </cell>
          <cell r="G240">
            <v>0</v>
          </cell>
          <cell r="H240">
            <v>518445569644</v>
          </cell>
        </row>
        <row r="241">
          <cell r="A241">
            <v>32</v>
          </cell>
          <cell r="B241" t="str">
            <v xml:space="preserve">PATRIMONIO DE LAS EMPRESAS </v>
          </cell>
          <cell r="C241">
            <v>491531141278</v>
          </cell>
          <cell r="D241">
            <v>27411912466</v>
          </cell>
          <cell r="E241">
            <v>54326340832</v>
          </cell>
          <cell r="F241">
            <v>491203421806</v>
          </cell>
          <cell r="G241">
            <v>0</v>
          </cell>
          <cell r="H241">
            <v>518445569644</v>
          </cell>
        </row>
        <row r="242">
          <cell r="A242">
            <v>3208</v>
          </cell>
          <cell r="B242" t="str">
            <v xml:space="preserve">CAPITAL FISCAL </v>
          </cell>
          <cell r="C242">
            <v>306063337492</v>
          </cell>
          <cell r="D242">
            <v>26756473523</v>
          </cell>
          <cell r="E242">
            <v>26756473523</v>
          </cell>
          <cell r="F242">
            <v>306063337492</v>
          </cell>
          <cell r="G242">
            <v>0</v>
          </cell>
          <cell r="H242">
            <v>306063337492</v>
          </cell>
        </row>
        <row r="243">
          <cell r="A243">
            <v>320801</v>
          </cell>
          <cell r="B243" t="str">
            <v xml:space="preserve">CAPITAL FISCAL </v>
          </cell>
          <cell r="C243">
            <v>306063337492</v>
          </cell>
          <cell r="D243">
            <v>26756473523</v>
          </cell>
          <cell r="E243">
            <v>26756473523</v>
          </cell>
          <cell r="F243">
            <v>306063337492</v>
          </cell>
          <cell r="G243">
            <v>0</v>
          </cell>
          <cell r="H243">
            <v>306063337492</v>
          </cell>
        </row>
        <row r="244">
          <cell r="A244">
            <v>3225</v>
          </cell>
          <cell r="B244" t="str">
            <v xml:space="preserve">RESULTADOS DE EJERCICIOS ANTERIORES </v>
          </cell>
          <cell r="C244">
            <v>186370593749</v>
          </cell>
          <cell r="D244">
            <v>0</v>
          </cell>
          <cell r="E244">
            <v>0</v>
          </cell>
          <cell r="F244">
            <v>186370593749</v>
          </cell>
          <cell r="G244">
            <v>0</v>
          </cell>
          <cell r="H244">
            <v>186370593749</v>
          </cell>
        </row>
        <row r="245">
          <cell r="A245">
            <v>322501</v>
          </cell>
          <cell r="B245" t="str">
            <v xml:space="preserve">UTILIDADES O EXCEDENTES ACUMULADOS </v>
          </cell>
          <cell r="C245">
            <v>186370593749</v>
          </cell>
          <cell r="D245">
            <v>0</v>
          </cell>
          <cell r="E245">
            <v>0</v>
          </cell>
          <cell r="F245">
            <v>186370593749</v>
          </cell>
          <cell r="G245">
            <v>0</v>
          </cell>
          <cell r="H245">
            <v>186370593749</v>
          </cell>
        </row>
        <row r="246">
          <cell r="A246">
            <v>3230</v>
          </cell>
          <cell r="B246" t="str">
            <v xml:space="preserve">RESULTADO DEL EJERCICIO </v>
          </cell>
          <cell r="C246">
            <v>0</v>
          </cell>
          <cell r="D246">
            <v>0</v>
          </cell>
          <cell r="E246">
            <v>27242147838</v>
          </cell>
          <cell r="F246">
            <v>27242147838</v>
          </cell>
          <cell r="G246">
            <v>0</v>
          </cell>
          <cell r="H246">
            <v>27242147838</v>
          </cell>
        </row>
        <row r="247">
          <cell r="A247">
            <v>323001</v>
          </cell>
          <cell r="B247" t="str">
            <v xml:space="preserve">UTILIDAD O EXCEDENTE DEL EJERCICIO </v>
          </cell>
          <cell r="C247">
            <v>0</v>
          </cell>
          <cell r="D247">
            <v>0</v>
          </cell>
          <cell r="E247">
            <v>27242147838</v>
          </cell>
          <cell r="F247">
            <v>27242147838</v>
          </cell>
          <cell r="G247">
            <v>0</v>
          </cell>
          <cell r="H247">
            <v>27242147838</v>
          </cell>
        </row>
        <row r="248">
          <cell r="A248">
            <v>3280</v>
          </cell>
          <cell r="B248" t="str">
            <v xml:space="preserve">GANANCIAS O PÉRDIDAS POR BENEFICIOS POSEMPLEO </v>
          </cell>
          <cell r="C248">
            <v>-902789963</v>
          </cell>
          <cell r="D248">
            <v>655438943</v>
          </cell>
          <cell r="E248">
            <v>327719471</v>
          </cell>
          <cell r="F248">
            <v>-1230509435</v>
          </cell>
          <cell r="G248">
            <v>0</v>
          </cell>
          <cell r="H248">
            <v>-1230509435</v>
          </cell>
        </row>
        <row r="249">
          <cell r="A249">
            <v>328001</v>
          </cell>
          <cell r="B249" t="str">
            <v xml:space="preserve">GANANCIAS O PÉRDIDAS ACTUARIALES POR PLANES DE BENEFICIOS POSEMPLEO </v>
          </cell>
          <cell r="C249">
            <v>-902789963</v>
          </cell>
          <cell r="D249">
            <v>655438943</v>
          </cell>
          <cell r="E249">
            <v>327719471</v>
          </cell>
          <cell r="F249">
            <v>-1230509435</v>
          </cell>
          <cell r="G249">
            <v>0</v>
          </cell>
          <cell r="H249">
            <v>-1230509435</v>
          </cell>
        </row>
        <row r="250">
          <cell r="A250">
            <v>4</v>
          </cell>
          <cell r="B250" t="str">
            <v xml:space="preserve">INGRESOS </v>
          </cell>
          <cell r="C250">
            <v>208871075008</v>
          </cell>
          <cell r="D250">
            <v>75501198992</v>
          </cell>
          <cell r="E250">
            <v>147197291857</v>
          </cell>
          <cell r="F250">
            <v>280567167873</v>
          </cell>
          <cell r="G250">
            <v>0</v>
          </cell>
          <cell r="H250">
            <v>280567167873</v>
          </cell>
        </row>
        <row r="251">
          <cell r="A251">
            <v>42</v>
          </cell>
          <cell r="B251" t="str">
            <v xml:space="preserve">VENTA DE BIENES </v>
          </cell>
          <cell r="C251">
            <v>1273081</v>
          </cell>
          <cell r="D251">
            <v>0</v>
          </cell>
          <cell r="E251">
            <v>900000</v>
          </cell>
          <cell r="F251">
            <v>2173081</v>
          </cell>
          <cell r="G251">
            <v>0</v>
          </cell>
          <cell r="H251">
            <v>2173081</v>
          </cell>
        </row>
        <row r="252">
          <cell r="A252">
            <v>4210</v>
          </cell>
          <cell r="B252" t="str">
            <v xml:space="preserve">BIENES COMERCIALIZADOS </v>
          </cell>
          <cell r="C252">
            <v>1273081</v>
          </cell>
          <cell r="D252">
            <v>0</v>
          </cell>
          <cell r="E252">
            <v>900000</v>
          </cell>
          <cell r="F252">
            <v>2173081</v>
          </cell>
          <cell r="G252">
            <v>0</v>
          </cell>
          <cell r="H252">
            <v>2173081</v>
          </cell>
        </row>
        <row r="253">
          <cell r="A253">
            <v>421060</v>
          </cell>
          <cell r="B253" t="str">
            <v xml:space="preserve">MEDICAMENTOS </v>
          </cell>
          <cell r="C253">
            <v>1273081</v>
          </cell>
          <cell r="D253">
            <v>0</v>
          </cell>
          <cell r="E253">
            <v>900000</v>
          </cell>
          <cell r="F253">
            <v>2173081</v>
          </cell>
          <cell r="G253">
            <v>0</v>
          </cell>
          <cell r="H253">
            <v>2173081</v>
          </cell>
        </row>
        <row r="254">
          <cell r="A254">
            <v>43</v>
          </cell>
          <cell r="B254" t="str">
            <v xml:space="preserve">VENTA DE SERVICIOS </v>
          </cell>
          <cell r="C254">
            <v>141086448741</v>
          </cell>
          <cell r="D254">
            <v>51617905533</v>
          </cell>
          <cell r="E254">
            <v>108744160235</v>
          </cell>
          <cell r="F254">
            <v>198212703443</v>
          </cell>
          <cell r="G254">
            <v>0</v>
          </cell>
          <cell r="H254">
            <v>198212703443</v>
          </cell>
        </row>
        <row r="255">
          <cell r="A255">
            <v>4312</v>
          </cell>
          <cell r="B255" t="str">
            <v xml:space="preserve">SERVICIOS DE SALUD </v>
          </cell>
          <cell r="C255">
            <v>141086448741</v>
          </cell>
          <cell r="D255">
            <v>51617905533</v>
          </cell>
          <cell r="E255">
            <v>108744160235</v>
          </cell>
          <cell r="F255">
            <v>198212703443</v>
          </cell>
          <cell r="G255">
            <v>0</v>
          </cell>
          <cell r="H255">
            <v>198212703443</v>
          </cell>
        </row>
        <row r="256">
          <cell r="A256">
            <v>431208</v>
          </cell>
          <cell r="B256" t="str">
            <v xml:space="preserve">URGENCIAS - CONSULTA Y PROCEDIMIENTOS </v>
          </cell>
          <cell r="C256">
            <v>1334202208</v>
          </cell>
          <cell r="D256">
            <v>220339119</v>
          </cell>
          <cell r="E256">
            <v>540356905</v>
          </cell>
          <cell r="F256">
            <v>1654219994</v>
          </cell>
          <cell r="G256">
            <v>0</v>
          </cell>
          <cell r="H256">
            <v>1654219994</v>
          </cell>
        </row>
        <row r="257">
          <cell r="A257">
            <v>431217</v>
          </cell>
          <cell r="B257" t="str">
            <v xml:space="preserve">SERVICIOS AMBULATORIOS - CONSULTA EXTERNA Y PROCEDIMIENTOS </v>
          </cell>
          <cell r="C257">
            <v>685876943</v>
          </cell>
          <cell r="D257">
            <v>503650351</v>
          </cell>
          <cell r="E257">
            <v>970710486</v>
          </cell>
          <cell r="F257">
            <v>1152937078</v>
          </cell>
          <cell r="G257">
            <v>0</v>
          </cell>
          <cell r="H257">
            <v>1152937078</v>
          </cell>
        </row>
        <row r="258">
          <cell r="A258">
            <v>431219</v>
          </cell>
          <cell r="B258" t="str">
            <v xml:space="preserve">SERVICIOS AMBULATORIOS - SALUD ORAL </v>
          </cell>
          <cell r="C258">
            <v>215494286</v>
          </cell>
          <cell r="D258">
            <v>21137894</v>
          </cell>
          <cell r="E258">
            <v>48679561</v>
          </cell>
          <cell r="F258">
            <v>243035953</v>
          </cell>
          <cell r="G258">
            <v>0</v>
          </cell>
          <cell r="H258">
            <v>243035953</v>
          </cell>
        </row>
        <row r="259">
          <cell r="A259">
            <v>431227</v>
          </cell>
          <cell r="B259" t="str">
            <v xml:space="preserve">HOSPITALIZACIÓN - ESTANCIA GENERAL </v>
          </cell>
          <cell r="C259">
            <v>12856324797</v>
          </cell>
          <cell r="D259">
            <v>3698190898</v>
          </cell>
          <cell r="E259">
            <v>8335468197</v>
          </cell>
          <cell r="F259">
            <v>17493602096</v>
          </cell>
          <cell r="G259">
            <v>0</v>
          </cell>
          <cell r="H259">
            <v>17493602096</v>
          </cell>
        </row>
        <row r="260">
          <cell r="A260">
            <v>431228</v>
          </cell>
          <cell r="B260" t="str">
            <v xml:space="preserve">HOSPITALIZACIÓN - CUIDADOS INTENSIVOS </v>
          </cell>
          <cell r="C260">
            <v>12886817188</v>
          </cell>
          <cell r="D260">
            <v>7244994671</v>
          </cell>
          <cell r="E260">
            <v>14847724663</v>
          </cell>
          <cell r="F260">
            <v>20489547180</v>
          </cell>
          <cell r="G260">
            <v>0</v>
          </cell>
          <cell r="H260">
            <v>20489547180</v>
          </cell>
        </row>
        <row r="261">
          <cell r="A261">
            <v>431229</v>
          </cell>
          <cell r="B261" t="str">
            <v xml:space="preserve">HOSPITALIZACIÓN - CUIDADOS INTERMEDIOS </v>
          </cell>
          <cell r="C261">
            <v>774472812</v>
          </cell>
          <cell r="D261">
            <v>42318762</v>
          </cell>
          <cell r="E261">
            <v>115477570</v>
          </cell>
          <cell r="F261">
            <v>847631620</v>
          </cell>
          <cell r="G261">
            <v>0</v>
          </cell>
          <cell r="H261">
            <v>847631620</v>
          </cell>
        </row>
        <row r="262">
          <cell r="A262">
            <v>431230</v>
          </cell>
          <cell r="B262" t="str">
            <v xml:space="preserve">HOSPITALIZACIÓN - RECIÉN NACIDOS </v>
          </cell>
          <cell r="C262">
            <v>4166034659</v>
          </cell>
          <cell r="D262">
            <v>261950551</v>
          </cell>
          <cell r="E262">
            <v>1496259004</v>
          </cell>
          <cell r="F262">
            <v>5400343112</v>
          </cell>
          <cell r="G262">
            <v>0</v>
          </cell>
          <cell r="H262">
            <v>5400343112</v>
          </cell>
        </row>
        <row r="263">
          <cell r="A263">
            <v>431233</v>
          </cell>
          <cell r="B263" t="str">
            <v xml:space="preserve">HOSPITALIZACIÓN - OTROS CUIDADOS ESPECIALES </v>
          </cell>
          <cell r="C263">
            <v>2293839283</v>
          </cell>
          <cell r="D263">
            <v>1577409403</v>
          </cell>
          <cell r="E263">
            <v>2597379150</v>
          </cell>
          <cell r="F263">
            <v>3313809030</v>
          </cell>
          <cell r="G263">
            <v>0</v>
          </cell>
          <cell r="H263">
            <v>3313809030</v>
          </cell>
        </row>
        <row r="264">
          <cell r="A264">
            <v>431236</v>
          </cell>
          <cell r="B264" t="str">
            <v xml:space="preserve">QUIRÓFANOS Y SALAS DE PARTO - QUIRÓFANOS  </v>
          </cell>
          <cell r="C264">
            <v>9733518648</v>
          </cell>
          <cell r="D264">
            <v>2211021536</v>
          </cell>
          <cell r="E264">
            <v>5064061632</v>
          </cell>
          <cell r="F264">
            <v>12586558744</v>
          </cell>
          <cell r="G264">
            <v>0</v>
          </cell>
          <cell r="H264">
            <v>12586558744</v>
          </cell>
        </row>
        <row r="265">
          <cell r="A265">
            <v>431237</v>
          </cell>
          <cell r="B265" t="str">
            <v xml:space="preserve">QUIRÓFANOS Y SALAS DE PARTO - SALAS DE PARTO </v>
          </cell>
          <cell r="C265">
            <v>6323191273</v>
          </cell>
          <cell r="D265">
            <v>1755429165</v>
          </cell>
          <cell r="E265">
            <v>3531312513</v>
          </cell>
          <cell r="F265">
            <v>8099074621</v>
          </cell>
          <cell r="G265">
            <v>0</v>
          </cell>
          <cell r="H265">
            <v>8099074621</v>
          </cell>
        </row>
        <row r="266">
          <cell r="A266">
            <v>431246</v>
          </cell>
          <cell r="B266" t="str">
            <v xml:space="preserve">APOYO DIAGNÓSTICO - LABORATORIO CLÍNICO </v>
          </cell>
          <cell r="C266">
            <v>11643480599</v>
          </cell>
          <cell r="D266">
            <v>4425402150</v>
          </cell>
          <cell r="E266">
            <v>9211429063</v>
          </cell>
          <cell r="F266">
            <v>16429507512</v>
          </cell>
          <cell r="G266">
            <v>0</v>
          </cell>
          <cell r="H266">
            <v>16429507512</v>
          </cell>
        </row>
        <row r="267">
          <cell r="A267">
            <v>431247</v>
          </cell>
          <cell r="B267" t="str">
            <v xml:space="preserve">APOYO DIAGNÓSTICO - IMAGENOLOGÍA </v>
          </cell>
          <cell r="C267">
            <v>7675705858</v>
          </cell>
          <cell r="D267">
            <v>2695746910</v>
          </cell>
          <cell r="E267">
            <v>5481019518</v>
          </cell>
          <cell r="F267">
            <v>10460978466</v>
          </cell>
          <cell r="G267">
            <v>0</v>
          </cell>
          <cell r="H267">
            <v>10460978466</v>
          </cell>
        </row>
        <row r="268">
          <cell r="A268">
            <v>431248</v>
          </cell>
          <cell r="B268" t="str">
            <v xml:space="preserve">APOYO DIAGNÓSTICO - ANATOMÍA PATOLÓGICA </v>
          </cell>
          <cell r="C268">
            <v>1137078574</v>
          </cell>
          <cell r="D268">
            <v>288387778</v>
          </cell>
          <cell r="E268">
            <v>714739503</v>
          </cell>
          <cell r="F268">
            <v>1563430299</v>
          </cell>
          <cell r="G268">
            <v>0</v>
          </cell>
          <cell r="H268">
            <v>1563430299</v>
          </cell>
        </row>
        <row r="269">
          <cell r="A269">
            <v>431249</v>
          </cell>
          <cell r="B269" t="str">
            <v xml:space="preserve">APOYO DIAGNÓSTICO - OTRAS UNIDADES DE APOYO DIAGNÓSTICO </v>
          </cell>
          <cell r="C269">
            <v>3721577771</v>
          </cell>
          <cell r="D269">
            <v>1206364949</v>
          </cell>
          <cell r="E269">
            <v>2544906209</v>
          </cell>
          <cell r="F269">
            <v>5060119031</v>
          </cell>
          <cell r="G269">
            <v>0</v>
          </cell>
          <cell r="H269">
            <v>5060119031</v>
          </cell>
        </row>
        <row r="270">
          <cell r="A270">
            <v>431256</v>
          </cell>
          <cell r="B270" t="str">
            <v xml:space="preserve">APOYO TERAPÉUTICO - REHABILITACIÓN Y TERAPIAS </v>
          </cell>
          <cell r="C270">
            <v>106057016</v>
          </cell>
          <cell r="D270">
            <v>305593318</v>
          </cell>
          <cell r="E270">
            <v>341671414</v>
          </cell>
          <cell r="F270">
            <v>142135112</v>
          </cell>
          <cell r="G270">
            <v>0</v>
          </cell>
          <cell r="H270">
            <v>142135112</v>
          </cell>
        </row>
        <row r="271">
          <cell r="A271">
            <v>431258</v>
          </cell>
          <cell r="B271" t="str">
            <v xml:space="preserve">APOYO TERAPÉUTICO - BANCO DE SANGRE </v>
          </cell>
          <cell r="C271">
            <v>3769838812</v>
          </cell>
          <cell r="D271">
            <v>920485730</v>
          </cell>
          <cell r="E271">
            <v>2265536485</v>
          </cell>
          <cell r="F271">
            <v>5114889567</v>
          </cell>
          <cell r="G271">
            <v>0</v>
          </cell>
          <cell r="H271">
            <v>5114889567</v>
          </cell>
        </row>
        <row r="272">
          <cell r="A272">
            <v>431262</v>
          </cell>
          <cell r="B272" t="str">
            <v xml:space="preserve">APOYO TERAPÉUTICO - FARMACIA E INSUMOS HOSPITALARIOS </v>
          </cell>
          <cell r="C272">
            <v>59781166956</v>
          </cell>
          <cell r="D272">
            <v>23602160775</v>
          </cell>
          <cell r="E272">
            <v>49055739108</v>
          </cell>
          <cell r="F272">
            <v>85234745289</v>
          </cell>
          <cell r="G272">
            <v>0</v>
          </cell>
          <cell r="H272">
            <v>85234745289</v>
          </cell>
        </row>
        <row r="273">
          <cell r="A273">
            <v>431263</v>
          </cell>
          <cell r="B273" t="str">
            <v xml:space="preserve">APOYO TERAPÉUTICO - OTRAS UNIDADES DE APOYO TERAPÉUTICO </v>
          </cell>
          <cell r="C273">
            <v>839183650</v>
          </cell>
          <cell r="D273">
            <v>606170827</v>
          </cell>
          <cell r="E273">
            <v>1306352916</v>
          </cell>
          <cell r="F273">
            <v>1539365739</v>
          </cell>
          <cell r="G273">
            <v>0</v>
          </cell>
          <cell r="H273">
            <v>1539365739</v>
          </cell>
        </row>
        <row r="274">
          <cell r="A274">
            <v>431292</v>
          </cell>
          <cell r="B274" t="str">
            <v xml:space="preserve">SERVICIOS CONEXOS A LA SALUD - INVESTIGACIÓN CIENTÍFICA </v>
          </cell>
          <cell r="C274">
            <v>979051735</v>
          </cell>
          <cell r="D274">
            <v>11339696</v>
          </cell>
          <cell r="E274">
            <v>203979437</v>
          </cell>
          <cell r="F274">
            <v>1171691476</v>
          </cell>
          <cell r="G274">
            <v>0</v>
          </cell>
          <cell r="H274">
            <v>1171691476</v>
          </cell>
        </row>
        <row r="275">
          <cell r="A275">
            <v>431294</v>
          </cell>
          <cell r="B275" t="str">
            <v xml:space="preserve">SERVICIOS CONEXOS A LA SALUD - SERVICIOS DE AMBULANCIAS </v>
          </cell>
          <cell r="C275">
            <v>21077172</v>
          </cell>
          <cell r="D275">
            <v>1145276</v>
          </cell>
          <cell r="E275">
            <v>3820813</v>
          </cell>
          <cell r="F275">
            <v>23752709</v>
          </cell>
          <cell r="G275">
            <v>0</v>
          </cell>
          <cell r="H275">
            <v>23752709</v>
          </cell>
        </row>
        <row r="276">
          <cell r="A276">
            <v>431295</v>
          </cell>
          <cell r="B276" t="str">
            <v xml:space="preserve">SERVICIOS CONEXOS A LA SALUD - OTROS SERVICIOS </v>
          </cell>
          <cell r="C276">
            <v>142458501</v>
          </cell>
          <cell r="D276">
            <v>18665774</v>
          </cell>
          <cell r="E276">
            <v>67536088</v>
          </cell>
          <cell r="F276">
            <v>191328815</v>
          </cell>
          <cell r="G276">
            <v>0</v>
          </cell>
          <cell r="H276">
            <v>191328815</v>
          </cell>
        </row>
        <row r="277">
          <cell r="A277">
            <v>44</v>
          </cell>
          <cell r="B277" t="str">
            <v xml:space="preserve">TRANSFERENCIAS Y SUBVENCIONES </v>
          </cell>
          <cell r="C277">
            <v>36651227096</v>
          </cell>
          <cell r="D277">
            <v>12236826097</v>
          </cell>
          <cell r="E277">
            <v>8578178986</v>
          </cell>
          <cell r="F277">
            <v>32992579985</v>
          </cell>
          <cell r="G277">
            <v>0</v>
          </cell>
          <cell r="H277">
            <v>32992579985</v>
          </cell>
        </row>
        <row r="278">
          <cell r="A278">
            <v>4430</v>
          </cell>
          <cell r="B278" t="str">
            <v xml:space="preserve">SUBVENCIONES </v>
          </cell>
          <cell r="C278">
            <v>36651227096</v>
          </cell>
          <cell r="D278">
            <v>12236826097</v>
          </cell>
          <cell r="E278">
            <v>8578178986</v>
          </cell>
          <cell r="F278">
            <v>32992579985</v>
          </cell>
          <cell r="G278">
            <v>0</v>
          </cell>
          <cell r="H278">
            <v>32992579985</v>
          </cell>
        </row>
        <row r="279">
          <cell r="A279">
            <v>443004</v>
          </cell>
          <cell r="B279" t="str">
            <v xml:space="preserve">DONACIONES </v>
          </cell>
          <cell r="C279">
            <v>59257983</v>
          </cell>
          <cell r="D279">
            <v>976724742</v>
          </cell>
          <cell r="E279">
            <v>1999293691</v>
          </cell>
          <cell r="F279">
            <v>1081826932</v>
          </cell>
          <cell r="G279">
            <v>0</v>
          </cell>
          <cell r="H279">
            <v>1081826932</v>
          </cell>
        </row>
        <row r="280">
          <cell r="A280">
            <v>443005</v>
          </cell>
          <cell r="B280" t="str">
            <v xml:space="preserve">SUBVENCIÓN POR RECURSOS TRANSFERIDOS POR EL GOBIERNO </v>
          </cell>
          <cell r="C280">
            <v>36591969113</v>
          </cell>
          <cell r="D280">
            <v>11260101355</v>
          </cell>
          <cell r="E280">
            <v>6578885295</v>
          </cell>
          <cell r="F280">
            <v>31910753053</v>
          </cell>
          <cell r="G280">
            <v>0</v>
          </cell>
          <cell r="H280">
            <v>31910753053</v>
          </cell>
        </row>
        <row r="281">
          <cell r="A281">
            <v>48</v>
          </cell>
          <cell r="B281" t="str">
            <v xml:space="preserve">OTROS INGRESOS  </v>
          </cell>
          <cell r="C281">
            <v>31132126090</v>
          </cell>
          <cell r="D281">
            <v>11646467362</v>
          </cell>
          <cell r="E281">
            <v>29874052636</v>
          </cell>
          <cell r="F281">
            <v>49359711364</v>
          </cell>
          <cell r="G281">
            <v>0</v>
          </cell>
          <cell r="H281">
            <v>49359711364</v>
          </cell>
        </row>
        <row r="282">
          <cell r="A282">
            <v>4802</v>
          </cell>
          <cell r="B282" t="str">
            <v xml:space="preserve">FINANCIEROS </v>
          </cell>
          <cell r="C282">
            <v>3075692708</v>
          </cell>
          <cell r="D282">
            <v>602235565</v>
          </cell>
          <cell r="E282">
            <v>3515830511</v>
          </cell>
          <cell r="F282">
            <v>5989287654</v>
          </cell>
          <cell r="G282">
            <v>0</v>
          </cell>
          <cell r="H282">
            <v>5989287654</v>
          </cell>
        </row>
        <row r="283">
          <cell r="A283">
            <v>480201</v>
          </cell>
          <cell r="B283" t="str">
            <v xml:space="preserve">INTERESES SOBRE DEPÓSITOS EN INSTITUCIONES FINANCIERAS </v>
          </cell>
          <cell r="C283">
            <v>347040622</v>
          </cell>
          <cell r="D283">
            <v>262142389</v>
          </cell>
          <cell r="E283">
            <v>307837559</v>
          </cell>
          <cell r="F283">
            <v>392735792</v>
          </cell>
          <cell r="G283">
            <v>0</v>
          </cell>
          <cell r="H283">
            <v>392735792</v>
          </cell>
        </row>
        <row r="284">
          <cell r="A284">
            <v>480204</v>
          </cell>
          <cell r="B284" t="str">
            <v xml:space="preserve">INTERESES DE FONDOS DE USO RESTRINGIDO </v>
          </cell>
          <cell r="C284">
            <v>2186341531</v>
          </cell>
          <cell r="D284">
            <v>331695284</v>
          </cell>
          <cell r="E284">
            <v>2935755995</v>
          </cell>
          <cell r="F284">
            <v>4790402242</v>
          </cell>
          <cell r="G284">
            <v>0</v>
          </cell>
          <cell r="H284">
            <v>4790402242</v>
          </cell>
        </row>
        <row r="285">
          <cell r="A285">
            <v>480221</v>
          </cell>
          <cell r="B285" t="str">
            <v xml:space="preserve">RENDIMIENTO EFECTIVO PRÉSTAMOS POR COBRAR </v>
          </cell>
          <cell r="C285">
            <v>126874366</v>
          </cell>
          <cell r="D285">
            <v>3504415</v>
          </cell>
          <cell r="E285">
            <v>54484032</v>
          </cell>
          <cell r="F285">
            <v>177853983</v>
          </cell>
          <cell r="G285">
            <v>0</v>
          </cell>
          <cell r="H285">
            <v>177853983</v>
          </cell>
        </row>
        <row r="286">
          <cell r="A286">
            <v>480233</v>
          </cell>
          <cell r="B286" t="str">
            <v xml:space="preserve">OTROS INTERESES DE MORA </v>
          </cell>
          <cell r="C286">
            <v>247837268</v>
          </cell>
          <cell r="D286">
            <v>0</v>
          </cell>
          <cell r="E286">
            <v>0</v>
          </cell>
          <cell r="F286">
            <v>247837268</v>
          </cell>
          <cell r="G286">
            <v>0</v>
          </cell>
          <cell r="H286">
            <v>247837268</v>
          </cell>
        </row>
        <row r="287">
          <cell r="A287">
            <v>480290</v>
          </cell>
          <cell r="B287" t="str">
            <v xml:space="preserve">OTROS INGRESOS FINANCIEROS </v>
          </cell>
          <cell r="C287">
            <v>167598921</v>
          </cell>
          <cell r="D287">
            <v>4893477</v>
          </cell>
          <cell r="E287">
            <v>217752925</v>
          </cell>
          <cell r="F287">
            <v>380458369</v>
          </cell>
          <cell r="G287">
            <v>0</v>
          </cell>
          <cell r="H287">
            <v>380458369</v>
          </cell>
        </row>
        <row r="288">
          <cell r="A288">
            <v>4808</v>
          </cell>
          <cell r="B288" t="str">
            <v xml:space="preserve">INGRESOS DIVERSOS </v>
          </cell>
          <cell r="C288">
            <v>1791909230</v>
          </cell>
          <cell r="D288">
            <v>3334237355</v>
          </cell>
          <cell r="E288">
            <v>7404267184</v>
          </cell>
          <cell r="F288">
            <v>5861939059</v>
          </cell>
          <cell r="G288">
            <v>0</v>
          </cell>
          <cell r="H288">
            <v>5861939059</v>
          </cell>
        </row>
        <row r="289">
          <cell r="A289">
            <v>480803</v>
          </cell>
          <cell r="B289" t="str">
            <v xml:space="preserve">CUOTAS PARTES DE PENSIONES </v>
          </cell>
          <cell r="C289">
            <v>97084433</v>
          </cell>
          <cell r="D289">
            <v>0</v>
          </cell>
          <cell r="E289">
            <v>39162029</v>
          </cell>
          <cell r="F289">
            <v>136246462</v>
          </cell>
          <cell r="G289">
            <v>0</v>
          </cell>
          <cell r="H289">
            <v>136246462</v>
          </cell>
        </row>
        <row r="290">
          <cell r="A290">
            <v>480815</v>
          </cell>
          <cell r="B290" t="str">
            <v xml:space="preserve">FOTOCOPIAS </v>
          </cell>
          <cell r="C290">
            <v>708403</v>
          </cell>
          <cell r="D290">
            <v>0</v>
          </cell>
          <cell r="E290">
            <v>503608</v>
          </cell>
          <cell r="F290">
            <v>1212011</v>
          </cell>
          <cell r="G290">
            <v>0</v>
          </cell>
          <cell r="H290">
            <v>1212011</v>
          </cell>
        </row>
        <row r="291">
          <cell r="A291">
            <v>480817</v>
          </cell>
          <cell r="B291" t="str">
            <v xml:space="preserve">ARRENDAMIENTO OPERATIVO </v>
          </cell>
          <cell r="C291">
            <v>638825545</v>
          </cell>
          <cell r="D291">
            <v>0</v>
          </cell>
          <cell r="E291">
            <v>175712172</v>
          </cell>
          <cell r="F291">
            <v>814537717</v>
          </cell>
          <cell r="G291">
            <v>0</v>
          </cell>
          <cell r="H291">
            <v>814537717</v>
          </cell>
        </row>
        <row r="292">
          <cell r="A292">
            <v>480825</v>
          </cell>
          <cell r="B292" t="str">
            <v xml:space="preserve">SOBRANTES </v>
          </cell>
          <cell r="C292">
            <v>3749726</v>
          </cell>
          <cell r="D292">
            <v>0</v>
          </cell>
          <cell r="E292">
            <v>62469590</v>
          </cell>
          <cell r="F292">
            <v>66219316</v>
          </cell>
          <cell r="G292">
            <v>0</v>
          </cell>
          <cell r="H292">
            <v>66219316</v>
          </cell>
        </row>
        <row r="293">
          <cell r="A293">
            <v>480826</v>
          </cell>
          <cell r="B293" t="str">
            <v xml:space="preserve">RECUPERACIONES </v>
          </cell>
          <cell r="C293">
            <v>318399639</v>
          </cell>
          <cell r="D293">
            <v>903333635</v>
          </cell>
          <cell r="E293">
            <v>3678034286</v>
          </cell>
          <cell r="F293">
            <v>3093100290</v>
          </cell>
          <cell r="G293">
            <v>0</v>
          </cell>
          <cell r="H293">
            <v>3093100290</v>
          </cell>
        </row>
        <row r="294">
          <cell r="A294">
            <v>480827</v>
          </cell>
          <cell r="B294" t="str">
            <v xml:space="preserve">APROVECHAMIENTOS  </v>
          </cell>
          <cell r="C294">
            <v>715580631</v>
          </cell>
          <cell r="D294">
            <v>2430888720</v>
          </cell>
          <cell r="E294">
            <v>3443655682</v>
          </cell>
          <cell r="F294">
            <v>1728347593</v>
          </cell>
          <cell r="G294">
            <v>0</v>
          </cell>
          <cell r="H294">
            <v>1728347593</v>
          </cell>
        </row>
        <row r="295">
          <cell r="A295">
            <v>480890</v>
          </cell>
          <cell r="B295" t="str">
            <v xml:space="preserve">OTROS INGRESOS DIVERSOS </v>
          </cell>
          <cell r="C295">
            <v>17560853</v>
          </cell>
          <cell r="D295">
            <v>15000</v>
          </cell>
          <cell r="E295">
            <v>4729817</v>
          </cell>
          <cell r="F295">
            <v>22275670</v>
          </cell>
          <cell r="G295">
            <v>0</v>
          </cell>
          <cell r="H295">
            <v>22275670</v>
          </cell>
        </row>
        <row r="296">
          <cell r="A296">
            <v>4830</v>
          </cell>
          <cell r="B296" t="str">
            <v xml:space="preserve">REVERSIÓN DE LAS PÉRDIDAS POR DETERIORO DE VALOR </v>
          </cell>
          <cell r="C296">
            <v>26264524152</v>
          </cell>
          <cell r="D296">
            <v>7709994442</v>
          </cell>
          <cell r="E296">
            <v>18953954941</v>
          </cell>
          <cell r="F296">
            <v>37508484651</v>
          </cell>
          <cell r="G296">
            <v>0</v>
          </cell>
          <cell r="H296">
            <v>37508484651</v>
          </cell>
        </row>
        <row r="297">
          <cell r="A297">
            <v>483002</v>
          </cell>
          <cell r="B297" t="str">
            <v xml:space="preserve">CUENTAS POR COBRAR </v>
          </cell>
          <cell r="C297">
            <v>26246372046</v>
          </cell>
          <cell r="D297">
            <v>0</v>
          </cell>
          <cell r="E297">
            <v>11243960499</v>
          </cell>
          <cell r="F297">
            <v>37490332545</v>
          </cell>
          <cell r="G297">
            <v>0</v>
          </cell>
          <cell r="H297">
            <v>37490332545</v>
          </cell>
        </row>
        <row r="298">
          <cell r="A298">
            <v>483006</v>
          </cell>
          <cell r="B298" t="str">
            <v xml:space="preserve">PROPIEDADES, PLANTA Y EQUIPO </v>
          </cell>
          <cell r="C298">
            <v>18152106</v>
          </cell>
          <cell r="D298">
            <v>7709994442</v>
          </cell>
          <cell r="E298">
            <v>7709994442</v>
          </cell>
          <cell r="F298">
            <v>18152106</v>
          </cell>
          <cell r="G298">
            <v>0</v>
          </cell>
          <cell r="H298">
            <v>18152106</v>
          </cell>
        </row>
        <row r="299">
          <cell r="A299">
            <v>5</v>
          </cell>
          <cell r="B299" t="str">
            <v xml:space="preserve">GASTOS </v>
          </cell>
          <cell r="C299">
            <v>30698307257</v>
          </cell>
          <cell r="D299">
            <v>92761076377</v>
          </cell>
          <cell r="E299">
            <v>46851811127</v>
          </cell>
          <cell r="F299">
            <v>76607572507</v>
          </cell>
          <cell r="G299">
            <v>0</v>
          </cell>
          <cell r="H299">
            <v>76607572507</v>
          </cell>
        </row>
        <row r="300">
          <cell r="A300">
            <v>51</v>
          </cell>
          <cell r="B300" t="str">
            <v xml:space="preserve">DE ADMINISTRACIÓN Y OPERACIÓN </v>
          </cell>
          <cell r="C300">
            <v>24059703387</v>
          </cell>
          <cell r="D300">
            <v>18631500243</v>
          </cell>
          <cell r="E300">
            <v>3526390670</v>
          </cell>
          <cell r="F300">
            <v>39164812960</v>
          </cell>
          <cell r="G300">
            <v>0</v>
          </cell>
          <cell r="H300">
            <v>39164812960</v>
          </cell>
        </row>
        <row r="301">
          <cell r="A301">
            <v>5101</v>
          </cell>
          <cell r="B301" t="str">
            <v xml:space="preserve">SUELDOS Y SALARIOS </v>
          </cell>
          <cell r="C301">
            <v>6131834689</v>
          </cell>
          <cell r="D301">
            <v>2507830228</v>
          </cell>
          <cell r="E301">
            <v>386882036</v>
          </cell>
          <cell r="F301">
            <v>8252782881</v>
          </cell>
          <cell r="G301">
            <v>0</v>
          </cell>
          <cell r="H301">
            <v>8252782881</v>
          </cell>
        </row>
        <row r="302">
          <cell r="A302">
            <v>510101</v>
          </cell>
          <cell r="B302" t="str">
            <v xml:space="preserve">SUELDOS  </v>
          </cell>
          <cell r="C302">
            <v>5757097527</v>
          </cell>
          <cell r="D302">
            <v>2284204544</v>
          </cell>
          <cell r="E302">
            <v>327358396</v>
          </cell>
          <cell r="F302">
            <v>7713943675</v>
          </cell>
          <cell r="G302">
            <v>0</v>
          </cell>
          <cell r="H302">
            <v>7713943675</v>
          </cell>
        </row>
        <row r="303">
          <cell r="A303">
            <v>510103</v>
          </cell>
          <cell r="B303" t="str">
            <v xml:space="preserve">HORAS EXTRAS Y FESTIVOS </v>
          </cell>
          <cell r="C303">
            <v>172975801</v>
          </cell>
          <cell r="D303">
            <v>71925220</v>
          </cell>
          <cell r="E303">
            <v>9801744</v>
          </cell>
          <cell r="F303">
            <v>235099277</v>
          </cell>
          <cell r="G303">
            <v>0</v>
          </cell>
          <cell r="H303">
            <v>235099277</v>
          </cell>
        </row>
        <row r="304">
          <cell r="A304">
            <v>510119</v>
          </cell>
          <cell r="B304" t="str">
            <v xml:space="preserve">BONIFICACIONES  </v>
          </cell>
          <cell r="C304">
            <v>74984730</v>
          </cell>
          <cell r="D304">
            <v>97547958</v>
          </cell>
          <cell r="E304">
            <v>41787521</v>
          </cell>
          <cell r="F304">
            <v>130745167</v>
          </cell>
          <cell r="G304">
            <v>0</v>
          </cell>
          <cell r="H304">
            <v>130745167</v>
          </cell>
        </row>
        <row r="305">
          <cell r="A305">
            <v>510123</v>
          </cell>
          <cell r="B305" t="str">
            <v xml:space="preserve">AUXILIO DE TRANSPORTE </v>
          </cell>
          <cell r="C305">
            <v>78129549</v>
          </cell>
          <cell r="D305">
            <v>32831500</v>
          </cell>
          <cell r="E305">
            <v>4810141</v>
          </cell>
          <cell r="F305">
            <v>106150908</v>
          </cell>
          <cell r="G305">
            <v>0</v>
          </cell>
          <cell r="H305">
            <v>106150908</v>
          </cell>
        </row>
        <row r="306">
          <cell r="A306">
            <v>510160</v>
          </cell>
          <cell r="B306" t="str">
            <v xml:space="preserve">SUBSIDIO DE ALIMENTACIÓN </v>
          </cell>
          <cell r="C306">
            <v>48647082</v>
          </cell>
          <cell r="D306">
            <v>21321006</v>
          </cell>
          <cell r="E306">
            <v>3124234</v>
          </cell>
          <cell r="F306">
            <v>66843854</v>
          </cell>
          <cell r="G306">
            <v>0</v>
          </cell>
          <cell r="H306">
            <v>66843854</v>
          </cell>
        </row>
        <row r="307">
          <cell r="A307">
            <v>5102</v>
          </cell>
          <cell r="B307" t="str">
            <v xml:space="preserve">CONTRIBUCIONES IMPUTADAS </v>
          </cell>
          <cell r="C307">
            <v>233720078</v>
          </cell>
          <cell r="D307">
            <v>17660611</v>
          </cell>
          <cell r="E307">
            <v>0</v>
          </cell>
          <cell r="F307">
            <v>251380689</v>
          </cell>
          <cell r="G307">
            <v>0</v>
          </cell>
          <cell r="H307">
            <v>251380689</v>
          </cell>
        </row>
        <row r="308">
          <cell r="A308">
            <v>510204</v>
          </cell>
          <cell r="B308" t="str">
            <v xml:space="preserve">GASTOS MÉDICOS Y DROGAS </v>
          </cell>
          <cell r="C308">
            <v>231649131</v>
          </cell>
          <cell r="D308">
            <v>16891739</v>
          </cell>
          <cell r="E308">
            <v>0</v>
          </cell>
          <cell r="F308">
            <v>248540870</v>
          </cell>
          <cell r="G308">
            <v>0</v>
          </cell>
          <cell r="H308">
            <v>248540870</v>
          </cell>
        </row>
        <row r="309">
          <cell r="A309">
            <v>510290</v>
          </cell>
          <cell r="B309" t="str">
            <v xml:space="preserve">OTRAS CONTRIBUCIONES IMPUTADAS </v>
          </cell>
          <cell r="C309">
            <v>2070947</v>
          </cell>
          <cell r="D309">
            <v>768872</v>
          </cell>
          <cell r="E309">
            <v>0</v>
          </cell>
          <cell r="F309">
            <v>2839819</v>
          </cell>
          <cell r="G309">
            <v>0</v>
          </cell>
          <cell r="H309">
            <v>2839819</v>
          </cell>
        </row>
        <row r="310">
          <cell r="A310">
            <v>5103</v>
          </cell>
          <cell r="B310" t="str">
            <v xml:space="preserve">CONTRIBUCIONES EFECTIVAS </v>
          </cell>
          <cell r="C310">
            <v>1625444612</v>
          </cell>
          <cell r="D310">
            <v>856833925</v>
          </cell>
          <cell r="E310">
            <v>278424444</v>
          </cell>
          <cell r="F310">
            <v>2203854093</v>
          </cell>
          <cell r="G310">
            <v>0</v>
          </cell>
          <cell r="H310">
            <v>2203854093</v>
          </cell>
        </row>
        <row r="311">
          <cell r="A311">
            <v>510302</v>
          </cell>
          <cell r="B311" t="str">
            <v xml:space="preserve">APORTES A CAJAS DE COMPENSACIÓN FAMILIAR </v>
          </cell>
          <cell r="C311">
            <v>411579534</v>
          </cell>
          <cell r="D311">
            <v>303330797</v>
          </cell>
          <cell r="E311">
            <v>187413615</v>
          </cell>
          <cell r="F311">
            <v>527496716</v>
          </cell>
          <cell r="G311">
            <v>0</v>
          </cell>
          <cell r="H311">
            <v>527496716</v>
          </cell>
        </row>
        <row r="312">
          <cell r="A312">
            <v>510303</v>
          </cell>
          <cell r="B312" t="str">
            <v xml:space="preserve">COTIZACIONES A SEGURIDAD SOCIAL EN SALUD </v>
          </cell>
          <cell r="C312">
            <v>357859522</v>
          </cell>
          <cell r="D312">
            <v>220729700</v>
          </cell>
          <cell r="E312">
            <v>41479284</v>
          </cell>
          <cell r="F312">
            <v>537109938</v>
          </cell>
          <cell r="G312">
            <v>0</v>
          </cell>
          <cell r="H312">
            <v>537109938</v>
          </cell>
        </row>
        <row r="313">
          <cell r="A313">
            <v>510304</v>
          </cell>
          <cell r="B313" t="str">
            <v xml:space="preserve">APORTES SINDICALES </v>
          </cell>
          <cell r="C313">
            <v>15029457</v>
          </cell>
          <cell r="D313">
            <v>4439250</v>
          </cell>
          <cell r="E313">
            <v>2992500</v>
          </cell>
          <cell r="F313">
            <v>16476207</v>
          </cell>
          <cell r="G313">
            <v>0</v>
          </cell>
          <cell r="H313">
            <v>16476207</v>
          </cell>
        </row>
        <row r="314">
          <cell r="A314">
            <v>510305</v>
          </cell>
          <cell r="B314" t="str">
            <v xml:space="preserve">COTIZACIONES A RIESGOS LABORALES </v>
          </cell>
          <cell r="C314">
            <v>65626397</v>
          </cell>
          <cell r="D314">
            <v>25072814</v>
          </cell>
          <cell r="E314">
            <v>4004480</v>
          </cell>
          <cell r="F314">
            <v>86694731</v>
          </cell>
          <cell r="G314">
            <v>0</v>
          </cell>
          <cell r="H314">
            <v>86694731</v>
          </cell>
        </row>
        <row r="315">
          <cell r="A315">
            <v>510306</v>
          </cell>
          <cell r="B315" t="str">
            <v xml:space="preserve">COTIZACIONES A ENTIDADES ADMINISTRADORAS DEL RÉGIMEN DE PRIMA MEDIA </v>
          </cell>
          <cell r="C315">
            <v>775349702</v>
          </cell>
          <cell r="D315">
            <v>303261364</v>
          </cell>
          <cell r="E315">
            <v>42534565</v>
          </cell>
          <cell r="F315">
            <v>1036076501</v>
          </cell>
          <cell r="G315">
            <v>0</v>
          </cell>
          <cell r="H315">
            <v>1036076501</v>
          </cell>
        </row>
        <row r="316">
          <cell r="A316">
            <v>5104</v>
          </cell>
          <cell r="B316" t="str">
            <v xml:space="preserve">APORTES SOBRE LA NÓMINA </v>
          </cell>
          <cell r="C316">
            <v>308205449</v>
          </cell>
          <cell r="D316">
            <v>376864942</v>
          </cell>
          <cell r="E316">
            <v>234600395</v>
          </cell>
          <cell r="F316">
            <v>450469996</v>
          </cell>
          <cell r="G316">
            <v>0</v>
          </cell>
          <cell r="H316">
            <v>450469996</v>
          </cell>
        </row>
        <row r="317">
          <cell r="A317">
            <v>510401</v>
          </cell>
          <cell r="B317" t="str">
            <v xml:space="preserve">APORTES AL ICBF </v>
          </cell>
          <cell r="C317">
            <v>184884136</v>
          </cell>
          <cell r="D317">
            <v>226087933</v>
          </cell>
          <cell r="E317">
            <v>140743600</v>
          </cell>
          <cell r="F317">
            <v>270228469</v>
          </cell>
          <cell r="G317">
            <v>0</v>
          </cell>
          <cell r="H317">
            <v>270228469</v>
          </cell>
        </row>
        <row r="318">
          <cell r="A318">
            <v>510402</v>
          </cell>
          <cell r="B318" t="str">
            <v xml:space="preserve">APORTES AL SENA </v>
          </cell>
          <cell r="C318">
            <v>123321313</v>
          </cell>
          <cell r="D318">
            <v>150777009</v>
          </cell>
          <cell r="E318">
            <v>93856795</v>
          </cell>
          <cell r="F318">
            <v>180241527</v>
          </cell>
          <cell r="G318">
            <v>0</v>
          </cell>
          <cell r="H318">
            <v>180241527</v>
          </cell>
        </row>
        <row r="319">
          <cell r="A319">
            <v>5107</v>
          </cell>
          <cell r="B319" t="str">
            <v xml:space="preserve">PRESTACIONES SOCIALES </v>
          </cell>
          <cell r="C319">
            <v>2121053263</v>
          </cell>
          <cell r="D319">
            <v>1460916228</v>
          </cell>
          <cell r="E319">
            <v>163660681</v>
          </cell>
          <cell r="F319">
            <v>3418308810</v>
          </cell>
          <cell r="G319">
            <v>0</v>
          </cell>
          <cell r="H319">
            <v>3418308810</v>
          </cell>
        </row>
        <row r="320">
          <cell r="A320">
            <v>510701</v>
          </cell>
          <cell r="B320" t="str">
            <v xml:space="preserve">VACACIONES </v>
          </cell>
          <cell r="C320">
            <v>403275856</v>
          </cell>
          <cell r="D320">
            <v>181493839</v>
          </cell>
          <cell r="E320">
            <v>29971901</v>
          </cell>
          <cell r="F320">
            <v>554797794</v>
          </cell>
          <cell r="G320">
            <v>0</v>
          </cell>
          <cell r="H320">
            <v>554797794</v>
          </cell>
        </row>
        <row r="321">
          <cell r="A321">
            <v>510702</v>
          </cell>
          <cell r="B321" t="str">
            <v xml:space="preserve">CESANTÍAS  </v>
          </cell>
          <cell r="C321">
            <v>557762613</v>
          </cell>
          <cell r="D321">
            <v>689539344</v>
          </cell>
          <cell r="E321">
            <v>59856594</v>
          </cell>
          <cell r="F321">
            <v>1187445363</v>
          </cell>
          <cell r="G321">
            <v>0</v>
          </cell>
          <cell r="H321">
            <v>1187445363</v>
          </cell>
        </row>
        <row r="322">
          <cell r="A322">
            <v>510703</v>
          </cell>
          <cell r="B322" t="str">
            <v xml:space="preserve">INTERESES A LAS CESANTÍAS  </v>
          </cell>
          <cell r="C322">
            <v>43616348</v>
          </cell>
          <cell r="D322">
            <v>47328546</v>
          </cell>
          <cell r="E322">
            <v>5036122</v>
          </cell>
          <cell r="F322">
            <v>85908772</v>
          </cell>
          <cell r="G322">
            <v>0</v>
          </cell>
          <cell r="H322">
            <v>85908772</v>
          </cell>
        </row>
        <row r="323">
          <cell r="A323">
            <v>510704</v>
          </cell>
          <cell r="B323" t="str">
            <v xml:space="preserve">PRIMA DE VACACIONES  </v>
          </cell>
          <cell r="C323">
            <v>271875286</v>
          </cell>
          <cell r="D323">
            <v>121994492</v>
          </cell>
          <cell r="E323">
            <v>20004013</v>
          </cell>
          <cell r="F323">
            <v>373865765</v>
          </cell>
          <cell r="G323">
            <v>0</v>
          </cell>
          <cell r="H323">
            <v>373865765</v>
          </cell>
        </row>
        <row r="324">
          <cell r="A324">
            <v>510705</v>
          </cell>
          <cell r="B324" t="str">
            <v xml:space="preserve">PRIMA DE NAVIDAD </v>
          </cell>
          <cell r="C324">
            <v>580997863</v>
          </cell>
          <cell r="D324">
            <v>234226164</v>
          </cell>
          <cell r="E324">
            <v>31623346</v>
          </cell>
          <cell r="F324">
            <v>783600681</v>
          </cell>
          <cell r="G324">
            <v>0</v>
          </cell>
          <cell r="H324">
            <v>783600681</v>
          </cell>
        </row>
        <row r="325">
          <cell r="A325">
            <v>510706</v>
          </cell>
          <cell r="B325" t="str">
            <v xml:space="preserve">PRIMA DE SERVICIOS </v>
          </cell>
          <cell r="C325">
            <v>263525297</v>
          </cell>
          <cell r="D325">
            <v>106256907</v>
          </cell>
          <cell r="E325">
            <v>14914977</v>
          </cell>
          <cell r="F325">
            <v>354867227</v>
          </cell>
          <cell r="G325">
            <v>0</v>
          </cell>
          <cell r="H325">
            <v>354867227</v>
          </cell>
        </row>
        <row r="326">
          <cell r="A326">
            <v>510790</v>
          </cell>
          <cell r="B326" t="str">
            <v xml:space="preserve">OTRAS PRIMAS </v>
          </cell>
          <cell r="C326">
            <v>0</v>
          </cell>
          <cell r="D326">
            <v>80076936</v>
          </cell>
          <cell r="E326">
            <v>2253728</v>
          </cell>
          <cell r="F326">
            <v>77823208</v>
          </cell>
          <cell r="G326">
            <v>0</v>
          </cell>
          <cell r="H326">
            <v>77823208</v>
          </cell>
        </row>
        <row r="327">
          <cell r="A327">
            <v>5108</v>
          </cell>
          <cell r="B327" t="str">
            <v xml:space="preserve">GASTOS DE PERSONAL DIVERSOS </v>
          </cell>
          <cell r="C327">
            <v>165823410</v>
          </cell>
          <cell r="D327">
            <v>1813601968</v>
          </cell>
          <cell r="E327">
            <v>521181221</v>
          </cell>
          <cell r="F327">
            <v>1458244157</v>
          </cell>
          <cell r="G327">
            <v>0</v>
          </cell>
          <cell r="H327">
            <v>1458244157</v>
          </cell>
        </row>
        <row r="328">
          <cell r="A328">
            <v>510803</v>
          </cell>
          <cell r="B328" t="str">
            <v xml:space="preserve">CAPACITACIÓN, BIENESTAR SOCIAL Y ESTÍMULOS </v>
          </cell>
          <cell r="C328">
            <v>164824578</v>
          </cell>
          <cell r="D328">
            <v>241671088</v>
          </cell>
          <cell r="E328">
            <v>193460750</v>
          </cell>
          <cell r="F328">
            <v>213034916</v>
          </cell>
          <cell r="G328">
            <v>0</v>
          </cell>
          <cell r="H328">
            <v>213034916</v>
          </cell>
        </row>
        <row r="329">
          <cell r="A329">
            <v>510807</v>
          </cell>
          <cell r="B329" t="str">
            <v xml:space="preserve">GASTOS DE VIAJE </v>
          </cell>
          <cell r="C329">
            <v>998832</v>
          </cell>
          <cell r="D329">
            <v>0</v>
          </cell>
          <cell r="E329">
            <v>0</v>
          </cell>
          <cell r="F329">
            <v>998832</v>
          </cell>
          <cell r="G329">
            <v>0</v>
          </cell>
          <cell r="H329">
            <v>998832</v>
          </cell>
        </row>
        <row r="330">
          <cell r="A330">
            <v>510812</v>
          </cell>
          <cell r="B330" t="str">
            <v xml:space="preserve">VARIACION DE BENEFICIOS A LOS EMPLEADOS A LARGO PLAZO Y DE BENEFICIOS POR TERMINACION DEL VINCULO LABORAL O CONTRACTUAL </v>
          </cell>
          <cell r="C330">
            <v>0</v>
          </cell>
          <cell r="D330">
            <v>1571930880</v>
          </cell>
          <cell r="E330">
            <v>327720471</v>
          </cell>
          <cell r="F330">
            <v>1244210409</v>
          </cell>
          <cell r="G330">
            <v>0</v>
          </cell>
          <cell r="H330">
            <v>1244210409</v>
          </cell>
        </row>
        <row r="331">
          <cell r="A331">
            <v>5111</v>
          </cell>
          <cell r="B331" t="str">
            <v xml:space="preserve">GENERALES </v>
          </cell>
          <cell r="C331">
            <v>13393427807</v>
          </cell>
          <cell r="D331">
            <v>11539710946</v>
          </cell>
          <cell r="E331">
            <v>1848249704</v>
          </cell>
          <cell r="F331">
            <v>23084889049</v>
          </cell>
          <cell r="G331">
            <v>0</v>
          </cell>
          <cell r="H331">
            <v>23084889049</v>
          </cell>
        </row>
        <row r="332">
          <cell r="A332">
            <v>511113</v>
          </cell>
          <cell r="B332" t="str">
            <v xml:space="preserve">VIGILANCIA Y SEGURIDAD </v>
          </cell>
          <cell r="C332">
            <v>271119865</v>
          </cell>
          <cell r="D332">
            <v>90064141</v>
          </cell>
          <cell r="E332">
            <v>0</v>
          </cell>
          <cell r="F332">
            <v>361184006</v>
          </cell>
          <cell r="G332">
            <v>0</v>
          </cell>
          <cell r="H332">
            <v>361184006</v>
          </cell>
        </row>
        <row r="333">
          <cell r="A333">
            <v>511114</v>
          </cell>
          <cell r="B333" t="str">
            <v xml:space="preserve">MATERIALES Y SUMINISTROS </v>
          </cell>
          <cell r="C333">
            <v>320188</v>
          </cell>
          <cell r="D333">
            <v>880000</v>
          </cell>
          <cell r="E333">
            <v>0</v>
          </cell>
          <cell r="F333">
            <v>1200188</v>
          </cell>
          <cell r="G333">
            <v>0</v>
          </cell>
          <cell r="H333">
            <v>1200188</v>
          </cell>
        </row>
        <row r="334">
          <cell r="A334">
            <v>511115</v>
          </cell>
          <cell r="B334" t="str">
            <v xml:space="preserve">MANTENIMIENTO </v>
          </cell>
          <cell r="C334">
            <v>691101500</v>
          </cell>
          <cell r="D334">
            <v>2214614780</v>
          </cell>
          <cell r="E334">
            <v>173952544</v>
          </cell>
          <cell r="F334">
            <v>2731763736</v>
          </cell>
          <cell r="G334">
            <v>0</v>
          </cell>
          <cell r="H334">
            <v>2731763736</v>
          </cell>
        </row>
        <row r="335">
          <cell r="A335">
            <v>511117</v>
          </cell>
          <cell r="B335" t="str">
            <v xml:space="preserve">SERVICIOS PÚBLICOS </v>
          </cell>
          <cell r="C335">
            <v>1019814279</v>
          </cell>
          <cell r="D335">
            <v>381795623</v>
          </cell>
          <cell r="E335">
            <v>0</v>
          </cell>
          <cell r="F335">
            <v>1401609902</v>
          </cell>
          <cell r="G335">
            <v>0</v>
          </cell>
          <cell r="H335">
            <v>1401609902</v>
          </cell>
        </row>
        <row r="336">
          <cell r="A336">
            <v>511118</v>
          </cell>
          <cell r="B336" t="str">
            <v xml:space="preserve">ARRENDAMIENTO OPERATIVO </v>
          </cell>
          <cell r="C336">
            <v>0</v>
          </cell>
          <cell r="D336">
            <v>304950</v>
          </cell>
          <cell r="E336">
            <v>154950</v>
          </cell>
          <cell r="F336">
            <v>150000</v>
          </cell>
          <cell r="G336">
            <v>0</v>
          </cell>
          <cell r="H336">
            <v>150000</v>
          </cell>
        </row>
        <row r="337">
          <cell r="A337">
            <v>511119</v>
          </cell>
          <cell r="B337" t="str">
            <v xml:space="preserve">VIÁTICOS Y GASTOS DE VIAJE </v>
          </cell>
          <cell r="C337">
            <v>41811667</v>
          </cell>
          <cell r="D337">
            <v>0</v>
          </cell>
          <cell r="E337">
            <v>0</v>
          </cell>
          <cell r="F337">
            <v>41811667</v>
          </cell>
          <cell r="G337">
            <v>0</v>
          </cell>
          <cell r="H337">
            <v>41811667</v>
          </cell>
        </row>
        <row r="338">
          <cell r="A338">
            <v>511120</v>
          </cell>
          <cell r="B338" t="str">
            <v xml:space="preserve">PUBLICIDAD Y PROPAGANDA </v>
          </cell>
          <cell r="C338">
            <v>43975907</v>
          </cell>
          <cell r="D338">
            <v>72335326</v>
          </cell>
          <cell r="E338">
            <v>20000000</v>
          </cell>
          <cell r="F338">
            <v>96311233</v>
          </cell>
          <cell r="G338">
            <v>0</v>
          </cell>
          <cell r="H338">
            <v>96311233</v>
          </cell>
        </row>
        <row r="339">
          <cell r="A339">
            <v>511121</v>
          </cell>
          <cell r="B339" t="str">
            <v xml:space="preserve">IMPRESOS, PUBLICACIONES, SUSCRIPCIONES Y AFILIACIONES </v>
          </cell>
          <cell r="C339">
            <v>38909555</v>
          </cell>
          <cell r="D339">
            <v>24655354</v>
          </cell>
          <cell r="E339">
            <v>2250000</v>
          </cell>
          <cell r="F339">
            <v>61314909</v>
          </cell>
          <cell r="G339">
            <v>0</v>
          </cell>
          <cell r="H339">
            <v>61314909</v>
          </cell>
        </row>
        <row r="340">
          <cell r="A340">
            <v>511122</v>
          </cell>
          <cell r="B340" t="str">
            <v xml:space="preserve">FOTOCOPIAS </v>
          </cell>
          <cell r="C340">
            <v>153283835</v>
          </cell>
          <cell r="D340">
            <v>53969152</v>
          </cell>
          <cell r="E340">
            <v>0</v>
          </cell>
          <cell r="F340">
            <v>207252987</v>
          </cell>
          <cell r="G340">
            <v>0</v>
          </cell>
          <cell r="H340">
            <v>207252987</v>
          </cell>
        </row>
        <row r="341">
          <cell r="A341">
            <v>511123</v>
          </cell>
          <cell r="B341" t="str">
            <v xml:space="preserve">COMUNICACIONES Y TRANSPORTE </v>
          </cell>
          <cell r="C341">
            <v>32625024</v>
          </cell>
          <cell r="D341">
            <v>34744219</v>
          </cell>
          <cell r="E341">
            <v>17702950</v>
          </cell>
          <cell r="F341">
            <v>49666293</v>
          </cell>
          <cell r="G341">
            <v>0</v>
          </cell>
          <cell r="H341">
            <v>49666293</v>
          </cell>
        </row>
        <row r="342">
          <cell r="A342">
            <v>511125</v>
          </cell>
          <cell r="B342" t="str">
            <v xml:space="preserve">SEGUROS GENERALES </v>
          </cell>
          <cell r="C342">
            <v>322765107</v>
          </cell>
          <cell r="D342">
            <v>500992983</v>
          </cell>
          <cell r="E342">
            <v>0</v>
          </cell>
          <cell r="F342">
            <v>823758090</v>
          </cell>
          <cell r="G342">
            <v>0</v>
          </cell>
          <cell r="H342">
            <v>823758090</v>
          </cell>
        </row>
        <row r="343">
          <cell r="A343">
            <v>511146</v>
          </cell>
          <cell r="B343" t="str">
            <v xml:space="preserve">COMBUSTIBLES Y LUBRICANTES </v>
          </cell>
          <cell r="C343">
            <v>6109980</v>
          </cell>
          <cell r="D343">
            <v>3320428</v>
          </cell>
          <cell r="E343">
            <v>0</v>
          </cell>
          <cell r="F343">
            <v>9430408</v>
          </cell>
          <cell r="G343">
            <v>0</v>
          </cell>
          <cell r="H343">
            <v>9430408</v>
          </cell>
        </row>
        <row r="344">
          <cell r="A344">
            <v>511149</v>
          </cell>
          <cell r="B344" t="str">
            <v xml:space="preserve">SERVICIOS DE ASEO, CAFETERÍA, RESTAURANTE Y LAVANDERÍA </v>
          </cell>
          <cell r="C344">
            <v>274893058</v>
          </cell>
          <cell r="D344">
            <v>112243122</v>
          </cell>
          <cell r="E344">
            <v>66118750</v>
          </cell>
          <cell r="F344">
            <v>321017430</v>
          </cell>
          <cell r="G344">
            <v>0</v>
          </cell>
          <cell r="H344">
            <v>321017430</v>
          </cell>
        </row>
        <row r="345">
          <cell r="A345">
            <v>511164</v>
          </cell>
          <cell r="B345" t="str">
            <v xml:space="preserve">GASTOS LEGALES </v>
          </cell>
          <cell r="C345">
            <v>628055</v>
          </cell>
          <cell r="D345">
            <v>0</v>
          </cell>
          <cell r="E345">
            <v>0</v>
          </cell>
          <cell r="F345">
            <v>628055</v>
          </cell>
          <cell r="G345">
            <v>0</v>
          </cell>
          <cell r="H345">
            <v>628055</v>
          </cell>
        </row>
        <row r="346">
          <cell r="A346">
            <v>511165</v>
          </cell>
          <cell r="B346" t="str">
            <v xml:space="preserve">INTANGIBLES </v>
          </cell>
          <cell r="C346">
            <v>37660027</v>
          </cell>
          <cell r="D346">
            <v>48168279</v>
          </cell>
          <cell r="E346">
            <v>0</v>
          </cell>
          <cell r="F346">
            <v>85828306</v>
          </cell>
          <cell r="G346">
            <v>0</v>
          </cell>
          <cell r="H346">
            <v>85828306</v>
          </cell>
        </row>
        <row r="347">
          <cell r="A347">
            <v>511178</v>
          </cell>
          <cell r="B347" t="str">
            <v xml:space="preserve">COMISIONES </v>
          </cell>
          <cell r="C347">
            <v>44072</v>
          </cell>
          <cell r="D347">
            <v>33054</v>
          </cell>
          <cell r="E347">
            <v>0</v>
          </cell>
          <cell r="F347">
            <v>77126</v>
          </cell>
          <cell r="G347">
            <v>0</v>
          </cell>
          <cell r="H347">
            <v>77126</v>
          </cell>
        </row>
        <row r="348">
          <cell r="A348">
            <v>511179</v>
          </cell>
          <cell r="B348" t="str">
            <v xml:space="preserve">HONORARIOS </v>
          </cell>
          <cell r="C348">
            <v>4951808975</v>
          </cell>
          <cell r="D348">
            <v>3314096724</v>
          </cell>
          <cell r="E348">
            <v>184983751</v>
          </cell>
          <cell r="F348">
            <v>8080921948</v>
          </cell>
          <cell r="G348">
            <v>0</v>
          </cell>
          <cell r="H348">
            <v>8080921948</v>
          </cell>
        </row>
        <row r="349">
          <cell r="A349">
            <v>511180</v>
          </cell>
          <cell r="B349" t="str">
            <v xml:space="preserve">SERVICIOS </v>
          </cell>
          <cell r="C349">
            <v>5481452092</v>
          </cell>
          <cell r="D349">
            <v>4687492811</v>
          </cell>
          <cell r="E349">
            <v>1383086759</v>
          </cell>
          <cell r="F349">
            <v>8785858144</v>
          </cell>
          <cell r="G349">
            <v>0</v>
          </cell>
          <cell r="H349">
            <v>8785858144</v>
          </cell>
        </row>
        <row r="350">
          <cell r="A350">
            <v>511190</v>
          </cell>
          <cell r="B350" t="str">
            <v xml:space="preserve">OTROS GASTOS GENERALES </v>
          </cell>
          <cell r="C350">
            <v>25104621</v>
          </cell>
          <cell r="D350">
            <v>0</v>
          </cell>
          <cell r="E350">
            <v>0</v>
          </cell>
          <cell r="F350">
            <v>25104621</v>
          </cell>
          <cell r="G350">
            <v>0</v>
          </cell>
          <cell r="H350">
            <v>25104621</v>
          </cell>
        </row>
        <row r="351">
          <cell r="A351">
            <v>5120</v>
          </cell>
          <cell r="B351" t="str">
            <v xml:space="preserve">IMPUESTOS, CONTRIBUCIONES Y TASAS </v>
          </cell>
          <cell r="C351">
            <v>80194079</v>
          </cell>
          <cell r="D351">
            <v>58081395</v>
          </cell>
          <cell r="E351">
            <v>93392189</v>
          </cell>
          <cell r="F351">
            <v>44883285</v>
          </cell>
          <cell r="G351">
            <v>0</v>
          </cell>
          <cell r="H351">
            <v>44883285</v>
          </cell>
        </row>
        <row r="352">
          <cell r="A352">
            <v>512001</v>
          </cell>
          <cell r="B352" t="str">
            <v xml:space="preserve">IMPUESTO PREDIAL UNIFICADO </v>
          </cell>
          <cell r="C352">
            <v>50136258</v>
          </cell>
          <cell r="D352">
            <v>1102892</v>
          </cell>
          <cell r="E352">
            <v>26211678</v>
          </cell>
          <cell r="F352">
            <v>25027472</v>
          </cell>
          <cell r="G352">
            <v>0</v>
          </cell>
          <cell r="H352">
            <v>25027472</v>
          </cell>
        </row>
        <row r="353">
          <cell r="A353">
            <v>512002</v>
          </cell>
          <cell r="B353" t="str">
            <v xml:space="preserve">CUOTA DE FISCALIZACIÓN Y AUDITAJE </v>
          </cell>
          <cell r="C353">
            <v>497038</v>
          </cell>
          <cell r="D353">
            <v>783090</v>
          </cell>
          <cell r="E353">
            <v>1102892</v>
          </cell>
          <cell r="F353">
            <v>177236</v>
          </cell>
          <cell r="G353">
            <v>0</v>
          </cell>
          <cell r="H353">
            <v>177236</v>
          </cell>
        </row>
        <row r="354">
          <cell r="A354">
            <v>512011</v>
          </cell>
          <cell r="B354" t="str">
            <v xml:space="preserve">IMPUESTO SOBRE VEHÍCULOS AUTOMOTORES </v>
          </cell>
          <cell r="C354">
            <v>0</v>
          </cell>
          <cell r="D354">
            <v>421750</v>
          </cell>
          <cell r="E354">
            <v>0</v>
          </cell>
          <cell r="F354">
            <v>421750</v>
          </cell>
          <cell r="G354">
            <v>0</v>
          </cell>
          <cell r="H354">
            <v>421750</v>
          </cell>
        </row>
        <row r="355">
          <cell r="A355">
            <v>512024</v>
          </cell>
          <cell r="B355" t="str">
            <v xml:space="preserve">GRAVAMEN A LOS MOVIMIENTOS FINANCIEROS  </v>
          </cell>
          <cell r="C355">
            <v>29560783</v>
          </cell>
          <cell r="D355">
            <v>55395341</v>
          </cell>
          <cell r="E355">
            <v>66077619</v>
          </cell>
          <cell r="F355">
            <v>18878505</v>
          </cell>
          <cell r="G355">
            <v>0</v>
          </cell>
          <cell r="H355">
            <v>18878505</v>
          </cell>
        </row>
        <row r="356">
          <cell r="A356">
            <v>512090</v>
          </cell>
          <cell r="B356" t="str">
            <v xml:space="preserve">OTROS IMPUESTOS, CONTRIBUCIONES Y TASAS </v>
          </cell>
          <cell r="C356">
            <v>0</v>
          </cell>
          <cell r="D356">
            <v>378322</v>
          </cell>
          <cell r="E356">
            <v>0</v>
          </cell>
          <cell r="F356">
            <v>378322</v>
          </cell>
          <cell r="G356">
            <v>0</v>
          </cell>
          <cell r="H356">
            <v>378322</v>
          </cell>
        </row>
        <row r="357">
          <cell r="A357">
            <v>53</v>
          </cell>
          <cell r="B357" t="str">
            <v xml:space="preserve">DETERIORO, DEPRECIACIONES, AMORTIZACIONES Y PROVISIONES </v>
          </cell>
          <cell r="C357">
            <v>5458639867</v>
          </cell>
          <cell r="D357">
            <v>41210096110</v>
          </cell>
          <cell r="E357">
            <v>40277875268</v>
          </cell>
          <cell r="F357">
            <v>6390860709</v>
          </cell>
          <cell r="G357">
            <v>0</v>
          </cell>
          <cell r="H357">
            <v>6390860709</v>
          </cell>
        </row>
        <row r="358">
          <cell r="A358">
            <v>5347</v>
          </cell>
          <cell r="B358" t="str">
            <v xml:space="preserve">DETERIORO DE CUENTAS POR COBRAR </v>
          </cell>
          <cell r="C358">
            <v>3548940858</v>
          </cell>
          <cell r="D358">
            <v>0</v>
          </cell>
          <cell r="E358">
            <v>0</v>
          </cell>
          <cell r="F358">
            <v>3548940858</v>
          </cell>
          <cell r="G358">
            <v>0</v>
          </cell>
          <cell r="H358">
            <v>3548940858</v>
          </cell>
        </row>
        <row r="359">
          <cell r="A359">
            <v>534709</v>
          </cell>
          <cell r="B359" t="str">
            <v xml:space="preserve">PRESTACIÓN DE SERVICIOS DE SALUD </v>
          </cell>
          <cell r="C359">
            <v>3548940858</v>
          </cell>
          <cell r="D359">
            <v>0</v>
          </cell>
          <cell r="E359">
            <v>0</v>
          </cell>
          <cell r="F359">
            <v>3548940858</v>
          </cell>
          <cell r="G359">
            <v>0</v>
          </cell>
          <cell r="H359">
            <v>3548940858</v>
          </cell>
        </row>
        <row r="360">
          <cell r="A360">
            <v>5350</v>
          </cell>
          <cell r="B360" t="str">
            <v xml:space="preserve">DETERIORO DE INVENTARIOS </v>
          </cell>
          <cell r="C360">
            <v>29770399</v>
          </cell>
          <cell r="D360">
            <v>1610914549</v>
          </cell>
          <cell r="E360">
            <v>1364132831</v>
          </cell>
          <cell r="F360">
            <v>276552117</v>
          </cell>
          <cell r="G360">
            <v>0</v>
          </cell>
          <cell r="H360">
            <v>276552117</v>
          </cell>
        </row>
        <row r="361">
          <cell r="A361">
            <v>535006</v>
          </cell>
          <cell r="B361" t="str">
            <v xml:space="preserve">INVENTARIOS EN PODER DE TERCEROS </v>
          </cell>
          <cell r="C361">
            <v>29770399</v>
          </cell>
          <cell r="D361">
            <v>1610914549</v>
          </cell>
          <cell r="E361">
            <v>1364132831</v>
          </cell>
          <cell r="F361">
            <v>276552117</v>
          </cell>
          <cell r="G361">
            <v>0</v>
          </cell>
          <cell r="H361">
            <v>276552117</v>
          </cell>
        </row>
        <row r="362">
          <cell r="A362">
            <v>5351</v>
          </cell>
          <cell r="B362" t="str">
            <v xml:space="preserve">DETERIORO DE PROPIEDADES, PLANTA Y EQUIPO </v>
          </cell>
          <cell r="C362">
            <v>0</v>
          </cell>
          <cell r="D362">
            <v>6327016889</v>
          </cell>
          <cell r="E362">
            <v>6327016889</v>
          </cell>
          <cell r="F362">
            <v>0</v>
          </cell>
          <cell r="G362">
            <v>0</v>
          </cell>
          <cell r="H362">
            <v>0</v>
          </cell>
        </row>
        <row r="363">
          <cell r="A363">
            <v>535101</v>
          </cell>
          <cell r="B363" t="str">
            <v xml:space="preserve">TERRENOS </v>
          </cell>
          <cell r="C363">
            <v>0</v>
          </cell>
          <cell r="D363">
            <v>6068223404</v>
          </cell>
          <cell r="E363">
            <v>6068223404</v>
          </cell>
          <cell r="F363">
            <v>0</v>
          </cell>
          <cell r="G363">
            <v>0</v>
          </cell>
          <cell r="H363">
            <v>0</v>
          </cell>
        </row>
        <row r="364">
          <cell r="A364">
            <v>535109</v>
          </cell>
          <cell r="B364" t="str">
            <v xml:space="preserve">EQUIPO MÉDICO Y CIENTÍFICO </v>
          </cell>
          <cell r="C364">
            <v>0</v>
          </cell>
          <cell r="D364">
            <v>258793485</v>
          </cell>
          <cell r="E364">
            <v>258793485</v>
          </cell>
          <cell r="F364">
            <v>0</v>
          </cell>
          <cell r="G364">
            <v>0</v>
          </cell>
          <cell r="H364">
            <v>0</v>
          </cell>
        </row>
        <row r="365">
          <cell r="A365">
            <v>5360</v>
          </cell>
          <cell r="B365" t="str">
            <v xml:space="preserve">DEPRECIACIÓN DE PROPIEDADES, PLANTA Y EQUIPO </v>
          </cell>
          <cell r="C365">
            <v>1425522476</v>
          </cell>
          <cell r="D365">
            <v>473929006</v>
          </cell>
          <cell r="E365">
            <v>0</v>
          </cell>
          <cell r="F365">
            <v>1899451482</v>
          </cell>
          <cell r="G365">
            <v>0</v>
          </cell>
          <cell r="H365">
            <v>1899451482</v>
          </cell>
        </row>
        <row r="366">
          <cell r="A366">
            <v>536001</v>
          </cell>
          <cell r="B366" t="str">
            <v xml:space="preserve">EDIFICACIONES </v>
          </cell>
          <cell r="C366">
            <v>213280103</v>
          </cell>
          <cell r="D366">
            <v>71104973</v>
          </cell>
          <cell r="E366">
            <v>0</v>
          </cell>
          <cell r="F366">
            <v>284385076</v>
          </cell>
          <cell r="G366">
            <v>0</v>
          </cell>
          <cell r="H366">
            <v>284385076</v>
          </cell>
        </row>
        <row r="367">
          <cell r="A367">
            <v>536004</v>
          </cell>
          <cell r="B367" t="str">
            <v xml:space="preserve">MAQUINARIA Y EQUIPO </v>
          </cell>
          <cell r="C367">
            <v>301064416</v>
          </cell>
          <cell r="D367">
            <v>99961700</v>
          </cell>
          <cell r="E367">
            <v>0</v>
          </cell>
          <cell r="F367">
            <v>401026116</v>
          </cell>
          <cell r="G367">
            <v>0</v>
          </cell>
          <cell r="H367">
            <v>401026116</v>
          </cell>
        </row>
        <row r="368">
          <cell r="A368">
            <v>536005</v>
          </cell>
          <cell r="B368" t="str">
            <v xml:space="preserve">EQUIPO MÉDICO Y CIENTÍFICO </v>
          </cell>
          <cell r="C368">
            <v>120553183</v>
          </cell>
          <cell r="D368">
            <v>35702156</v>
          </cell>
          <cell r="E368">
            <v>0</v>
          </cell>
          <cell r="F368">
            <v>156255339</v>
          </cell>
          <cell r="G368">
            <v>0</v>
          </cell>
          <cell r="H368">
            <v>156255339</v>
          </cell>
        </row>
        <row r="369">
          <cell r="A369">
            <v>536006</v>
          </cell>
          <cell r="B369" t="str">
            <v xml:space="preserve">MUEBLES, ENSERES Y EQUIPO DE OFICINA </v>
          </cell>
          <cell r="C369">
            <v>86349119</v>
          </cell>
          <cell r="D369">
            <v>30256082</v>
          </cell>
          <cell r="E369">
            <v>0</v>
          </cell>
          <cell r="F369">
            <v>116605201</v>
          </cell>
          <cell r="G369">
            <v>0</v>
          </cell>
          <cell r="H369">
            <v>116605201</v>
          </cell>
        </row>
        <row r="370">
          <cell r="A370">
            <v>536007</v>
          </cell>
          <cell r="B370" t="str">
            <v xml:space="preserve">EQUIPOS DE COMUNICACIÓN Y COMPUTACIÓN </v>
          </cell>
          <cell r="C370">
            <v>657819180</v>
          </cell>
          <cell r="D370">
            <v>221454381</v>
          </cell>
          <cell r="E370">
            <v>0</v>
          </cell>
          <cell r="F370">
            <v>879273561</v>
          </cell>
          <cell r="G370">
            <v>0</v>
          </cell>
          <cell r="H370">
            <v>879273561</v>
          </cell>
        </row>
        <row r="371">
          <cell r="A371">
            <v>536008</v>
          </cell>
          <cell r="B371" t="str">
            <v xml:space="preserve">EQUIPOS DE TRANSPORTE, TRACCIÓN Y ELEVACIÓN </v>
          </cell>
          <cell r="C371">
            <v>25391284</v>
          </cell>
          <cell r="D371">
            <v>8463763</v>
          </cell>
          <cell r="E371">
            <v>0</v>
          </cell>
          <cell r="F371">
            <v>33855047</v>
          </cell>
          <cell r="G371">
            <v>0</v>
          </cell>
          <cell r="H371">
            <v>33855047</v>
          </cell>
        </row>
        <row r="372">
          <cell r="A372">
            <v>536009</v>
          </cell>
          <cell r="B372" t="str">
            <v xml:space="preserve">EQUIPOS DE COMEDOR, COCINA, DESPENSA Y HOTELERÍA </v>
          </cell>
          <cell r="C372">
            <v>21065191</v>
          </cell>
          <cell r="D372">
            <v>6985951</v>
          </cell>
          <cell r="E372">
            <v>0</v>
          </cell>
          <cell r="F372">
            <v>28051142</v>
          </cell>
          <cell r="G372">
            <v>0</v>
          </cell>
          <cell r="H372">
            <v>28051142</v>
          </cell>
        </row>
        <row r="373">
          <cell r="A373">
            <v>5366</v>
          </cell>
          <cell r="B373" t="str">
            <v xml:space="preserve">AMORTIZACIÓN DE ACTIVOS INTANGIBLES </v>
          </cell>
          <cell r="C373">
            <v>105196906</v>
          </cell>
          <cell r="D373">
            <v>20027922</v>
          </cell>
          <cell r="E373">
            <v>0</v>
          </cell>
          <cell r="F373">
            <v>125224828</v>
          </cell>
          <cell r="G373">
            <v>0</v>
          </cell>
          <cell r="H373">
            <v>125224828</v>
          </cell>
        </row>
        <row r="374">
          <cell r="A374">
            <v>536605</v>
          </cell>
          <cell r="B374" t="str">
            <v xml:space="preserve">LICENCIAS </v>
          </cell>
          <cell r="C374">
            <v>82132695</v>
          </cell>
          <cell r="D374">
            <v>12339850</v>
          </cell>
          <cell r="E374">
            <v>0</v>
          </cell>
          <cell r="F374">
            <v>94472545</v>
          </cell>
          <cell r="G374">
            <v>0</v>
          </cell>
          <cell r="H374">
            <v>94472545</v>
          </cell>
        </row>
        <row r="375">
          <cell r="A375">
            <v>536606</v>
          </cell>
          <cell r="B375" t="str">
            <v xml:space="preserve">SOFTWARES </v>
          </cell>
          <cell r="C375">
            <v>23064211</v>
          </cell>
          <cell r="D375">
            <v>7688072</v>
          </cell>
          <cell r="E375">
            <v>0</v>
          </cell>
          <cell r="F375">
            <v>30752283</v>
          </cell>
          <cell r="G375">
            <v>0</v>
          </cell>
          <cell r="H375">
            <v>30752283</v>
          </cell>
        </row>
        <row r="376">
          <cell r="A376">
            <v>5368</v>
          </cell>
          <cell r="B376" t="str">
            <v xml:space="preserve">PROVISIÓN LITIGIOS Y DEMANDAS </v>
          </cell>
          <cell r="C376">
            <v>349209228</v>
          </cell>
          <cell r="D376">
            <v>32778207744</v>
          </cell>
          <cell r="E376">
            <v>32586725548</v>
          </cell>
          <cell r="F376">
            <v>540691424</v>
          </cell>
          <cell r="G376">
            <v>0</v>
          </cell>
          <cell r="H376">
            <v>540691424</v>
          </cell>
        </row>
        <row r="377">
          <cell r="A377">
            <v>536801</v>
          </cell>
          <cell r="B377" t="str">
            <v xml:space="preserve">CIVILES  </v>
          </cell>
          <cell r="C377">
            <v>349209228</v>
          </cell>
          <cell r="D377">
            <v>32778207744</v>
          </cell>
          <cell r="E377">
            <v>32586725548</v>
          </cell>
          <cell r="F377">
            <v>540691424</v>
          </cell>
          <cell r="G377">
            <v>0</v>
          </cell>
          <cell r="H377">
            <v>540691424</v>
          </cell>
        </row>
        <row r="378">
          <cell r="A378">
            <v>58</v>
          </cell>
          <cell r="B378" t="str">
            <v xml:space="preserve">OTROS GASTOS </v>
          </cell>
          <cell r="C378">
            <v>1179964003</v>
          </cell>
          <cell r="D378">
            <v>5677332186</v>
          </cell>
          <cell r="E378">
            <v>3047545189</v>
          </cell>
          <cell r="F378">
            <v>3809751000</v>
          </cell>
          <cell r="G378">
            <v>0</v>
          </cell>
          <cell r="H378">
            <v>3809751000</v>
          </cell>
        </row>
        <row r="379">
          <cell r="A379">
            <v>5802</v>
          </cell>
          <cell r="B379" t="str">
            <v xml:space="preserve">COMISIONES </v>
          </cell>
          <cell r="C379">
            <v>7614342</v>
          </cell>
          <cell r="D379">
            <v>18199840</v>
          </cell>
          <cell r="E379">
            <v>338792</v>
          </cell>
          <cell r="F379">
            <v>25475390</v>
          </cell>
          <cell r="G379">
            <v>0</v>
          </cell>
          <cell r="H379">
            <v>25475390</v>
          </cell>
        </row>
        <row r="380">
          <cell r="A380">
            <v>580239</v>
          </cell>
          <cell r="B380" t="str">
            <v xml:space="preserve">DERECHOS EN FIDEICOMISO </v>
          </cell>
          <cell r="C380">
            <v>0</v>
          </cell>
          <cell r="D380">
            <v>3647472</v>
          </cell>
          <cell r="E380">
            <v>0</v>
          </cell>
          <cell r="F380">
            <v>3647472</v>
          </cell>
          <cell r="G380">
            <v>0</v>
          </cell>
          <cell r="H380">
            <v>3647472</v>
          </cell>
        </row>
        <row r="381">
          <cell r="A381">
            <v>580240</v>
          </cell>
          <cell r="B381" t="str">
            <v xml:space="preserve">COMISIONES SERVICIOS FINANCIEROS </v>
          </cell>
          <cell r="C381">
            <v>7614342</v>
          </cell>
          <cell r="D381">
            <v>14552368</v>
          </cell>
          <cell r="E381">
            <v>338792</v>
          </cell>
          <cell r="F381">
            <v>21827918</v>
          </cell>
          <cell r="G381">
            <v>0</v>
          </cell>
          <cell r="H381">
            <v>21827918</v>
          </cell>
        </row>
        <row r="382">
          <cell r="A382">
            <v>5804</v>
          </cell>
          <cell r="B382" t="str">
            <v xml:space="preserve">FINANCIEROS </v>
          </cell>
          <cell r="C382">
            <v>35415302</v>
          </cell>
          <cell r="D382">
            <v>1853316140</v>
          </cell>
          <cell r="E382">
            <v>56232740</v>
          </cell>
          <cell r="F382">
            <v>1832498702</v>
          </cell>
          <cell r="G382">
            <v>0</v>
          </cell>
          <cell r="H382">
            <v>1832498702</v>
          </cell>
        </row>
        <row r="383">
          <cell r="A383">
            <v>580402</v>
          </cell>
          <cell r="B383" t="str">
            <v xml:space="preserve">INTERES DEL PASIVO POR BENEFICIOS A LOS EMPLEADOS </v>
          </cell>
          <cell r="C383">
            <v>0</v>
          </cell>
          <cell r="D383">
            <v>15727</v>
          </cell>
          <cell r="E383">
            <v>0</v>
          </cell>
          <cell r="F383">
            <v>15727</v>
          </cell>
          <cell r="G383">
            <v>0</v>
          </cell>
          <cell r="H383">
            <v>15727</v>
          </cell>
        </row>
        <row r="384">
          <cell r="A384">
            <v>580411</v>
          </cell>
          <cell r="B384" t="str">
            <v xml:space="preserve">PÉRDIDA POR VALORACIÓN DE INVERSIONES DE ADMINISTRACIÓN DE LIQUIDEZ A VALOR DE MERCADO (VALOR RAZONABLE) CON CAMBIOS EN EL RESULTADO </v>
          </cell>
          <cell r="C384">
            <v>0</v>
          </cell>
          <cell r="D384">
            <v>1584397410</v>
          </cell>
          <cell r="E384">
            <v>3647472</v>
          </cell>
          <cell r="F384">
            <v>1580749938</v>
          </cell>
          <cell r="G384">
            <v>0</v>
          </cell>
          <cell r="H384">
            <v>1580749938</v>
          </cell>
        </row>
        <row r="385">
          <cell r="A385">
            <v>580490</v>
          </cell>
          <cell r="B385" t="str">
            <v xml:space="preserve">OTROS GASTOS FINANCIEROS </v>
          </cell>
          <cell r="C385">
            <v>35415302</v>
          </cell>
          <cell r="D385">
            <v>268903003</v>
          </cell>
          <cell r="E385">
            <v>52585268</v>
          </cell>
          <cell r="F385">
            <v>251733037</v>
          </cell>
          <cell r="G385">
            <v>0</v>
          </cell>
          <cell r="H385">
            <v>251733037</v>
          </cell>
        </row>
        <row r="386">
          <cell r="A386">
            <v>5890</v>
          </cell>
          <cell r="B386" t="str">
            <v xml:space="preserve">GASTOS DIVERSOS </v>
          </cell>
          <cell r="C386">
            <v>852478970</v>
          </cell>
          <cell r="D386">
            <v>805901429</v>
          </cell>
          <cell r="E386">
            <v>0</v>
          </cell>
          <cell r="F386">
            <v>1658380399</v>
          </cell>
          <cell r="G386">
            <v>0</v>
          </cell>
          <cell r="H386">
            <v>1658380399</v>
          </cell>
        </row>
        <row r="387">
          <cell r="A387">
            <v>589012</v>
          </cell>
          <cell r="B387" t="str">
            <v xml:space="preserve">SENTENCIAS </v>
          </cell>
          <cell r="C387">
            <v>548256347</v>
          </cell>
          <cell r="D387">
            <v>109977201</v>
          </cell>
          <cell r="E387">
            <v>0</v>
          </cell>
          <cell r="F387">
            <v>658233548</v>
          </cell>
          <cell r="G387">
            <v>0</v>
          </cell>
          <cell r="H387">
            <v>658233548</v>
          </cell>
        </row>
        <row r="388">
          <cell r="A388">
            <v>589019</v>
          </cell>
          <cell r="B388" t="str">
            <v xml:space="preserve">PÉRDIDA POR BAJA EN CUENTAS DE ACTIVOS NO FINANCIEROS </v>
          </cell>
          <cell r="C388">
            <v>303885549</v>
          </cell>
          <cell r="D388">
            <v>695924228</v>
          </cell>
          <cell r="E388">
            <v>0</v>
          </cell>
          <cell r="F388">
            <v>999809777</v>
          </cell>
          <cell r="G388">
            <v>0</v>
          </cell>
          <cell r="H388">
            <v>999809777</v>
          </cell>
        </row>
        <row r="389">
          <cell r="A389">
            <v>589090</v>
          </cell>
          <cell r="B389" t="str">
            <v xml:space="preserve">OTROS GASTOS DIVERSOS </v>
          </cell>
          <cell r="C389">
            <v>337074</v>
          </cell>
          <cell r="D389">
            <v>0</v>
          </cell>
          <cell r="E389">
            <v>0</v>
          </cell>
          <cell r="F389">
            <v>337074</v>
          </cell>
          <cell r="G389">
            <v>0</v>
          </cell>
          <cell r="H389">
            <v>337074</v>
          </cell>
        </row>
        <row r="390">
          <cell r="A390">
            <v>5895</v>
          </cell>
          <cell r="B390" t="str">
            <v xml:space="preserve">DEVOLUCIONES, REBAJAS Y DESCUENTOS EN VENTA DE SERVICIOS </v>
          </cell>
          <cell r="C390">
            <v>284455389</v>
          </cell>
          <cell r="D390">
            <v>8941120</v>
          </cell>
          <cell r="E390">
            <v>0</v>
          </cell>
          <cell r="F390">
            <v>293396509</v>
          </cell>
          <cell r="G390">
            <v>0</v>
          </cell>
          <cell r="H390">
            <v>293396509</v>
          </cell>
        </row>
        <row r="391">
          <cell r="A391">
            <v>589509</v>
          </cell>
          <cell r="B391" t="str">
            <v xml:space="preserve">SERVICIOS DE SALUD </v>
          </cell>
          <cell r="C391">
            <v>284455389</v>
          </cell>
          <cell r="D391">
            <v>8941120</v>
          </cell>
          <cell r="E391">
            <v>0</v>
          </cell>
          <cell r="F391">
            <v>293396509</v>
          </cell>
          <cell r="G391">
            <v>0</v>
          </cell>
          <cell r="H391">
            <v>293396509</v>
          </cell>
        </row>
        <row r="392">
          <cell r="A392">
            <v>5897</v>
          </cell>
          <cell r="B392" t="str">
            <v xml:space="preserve">COSTOS Y GASTOS POR DISTRIBUIR </v>
          </cell>
          <cell r="C392">
            <v>0</v>
          </cell>
          <cell r="D392">
            <v>2990973657</v>
          </cell>
          <cell r="E392">
            <v>2990973657</v>
          </cell>
          <cell r="F392">
            <v>0</v>
          </cell>
          <cell r="G392">
            <v>0</v>
          </cell>
          <cell r="H392">
            <v>0</v>
          </cell>
        </row>
        <row r="393">
          <cell r="A393">
            <v>589723</v>
          </cell>
          <cell r="B393" t="str">
            <v xml:space="preserve">SERVICIOS </v>
          </cell>
          <cell r="C393">
            <v>0</v>
          </cell>
          <cell r="D393">
            <v>2990973657</v>
          </cell>
          <cell r="E393">
            <v>2990973657</v>
          </cell>
          <cell r="F393">
            <v>0</v>
          </cell>
          <cell r="G393">
            <v>0</v>
          </cell>
          <cell r="H393">
            <v>0</v>
          </cell>
        </row>
        <row r="394">
          <cell r="A394">
            <v>59</v>
          </cell>
          <cell r="B394" t="str">
            <v xml:space="preserve">CIERRE DE INGRESOS, GASTOS Y COSTOS </v>
          </cell>
          <cell r="C394">
            <v>0</v>
          </cell>
          <cell r="D394">
            <v>27242147838</v>
          </cell>
          <cell r="E394">
            <v>0</v>
          </cell>
          <cell r="F394">
            <v>27242147838</v>
          </cell>
          <cell r="G394">
            <v>0</v>
          </cell>
          <cell r="H394">
            <v>27242147838</v>
          </cell>
        </row>
        <row r="395">
          <cell r="A395">
            <v>5905</v>
          </cell>
          <cell r="B395" t="str">
            <v xml:space="preserve">CIERRE DE INGRESOS, GASTOS Y COSTOS </v>
          </cell>
          <cell r="C395">
            <v>0</v>
          </cell>
          <cell r="D395">
            <v>27242147838</v>
          </cell>
          <cell r="E395">
            <v>0</v>
          </cell>
          <cell r="F395">
            <v>27242147838</v>
          </cell>
          <cell r="G395">
            <v>0</v>
          </cell>
          <cell r="H395">
            <v>27242147838</v>
          </cell>
        </row>
        <row r="396">
          <cell r="A396">
            <v>590501</v>
          </cell>
          <cell r="B396" t="str">
            <v xml:space="preserve">CIERRE DE INGRESOS, GASTOS Y COSTOS </v>
          </cell>
          <cell r="C396">
            <v>0</v>
          </cell>
          <cell r="D396">
            <v>27242147838</v>
          </cell>
          <cell r="E396">
            <v>0</v>
          </cell>
          <cell r="F396">
            <v>27242147838</v>
          </cell>
          <cell r="G396">
            <v>0</v>
          </cell>
          <cell r="H396">
            <v>27242147838</v>
          </cell>
        </row>
        <row r="397">
          <cell r="A397">
            <v>6</v>
          </cell>
          <cell r="B397" t="str">
            <v xml:space="preserve">COSTOS DE VENTAS </v>
          </cell>
          <cell r="C397">
            <v>131088999209</v>
          </cell>
          <cell r="D397">
            <v>72870596157</v>
          </cell>
          <cell r="E397">
            <v>0</v>
          </cell>
          <cell r="F397">
            <v>203959595366</v>
          </cell>
          <cell r="G397">
            <v>0</v>
          </cell>
          <cell r="H397">
            <v>203959595366</v>
          </cell>
        </row>
        <row r="398">
          <cell r="A398">
            <v>62</v>
          </cell>
          <cell r="B398" t="str">
            <v xml:space="preserve">COSTO DE VENTAS DE BIENES </v>
          </cell>
          <cell r="C398">
            <v>1141214</v>
          </cell>
          <cell r="D398">
            <v>843450</v>
          </cell>
          <cell r="E398">
            <v>0</v>
          </cell>
          <cell r="F398">
            <v>1984664</v>
          </cell>
          <cell r="G398">
            <v>0</v>
          </cell>
          <cell r="H398">
            <v>1984664</v>
          </cell>
        </row>
        <row r="399">
          <cell r="A399">
            <v>6210</v>
          </cell>
          <cell r="B399" t="str">
            <v xml:space="preserve">BIENES COMERCIALIZADOS  </v>
          </cell>
          <cell r="C399">
            <v>1141214</v>
          </cell>
          <cell r="D399">
            <v>843450</v>
          </cell>
          <cell r="E399">
            <v>0</v>
          </cell>
          <cell r="F399">
            <v>1984664</v>
          </cell>
          <cell r="G399">
            <v>0</v>
          </cell>
          <cell r="H399">
            <v>1984664</v>
          </cell>
        </row>
        <row r="400">
          <cell r="A400">
            <v>621023</v>
          </cell>
          <cell r="B400" t="str">
            <v xml:space="preserve">MEDICAMENTOS </v>
          </cell>
          <cell r="C400">
            <v>1141214</v>
          </cell>
          <cell r="D400">
            <v>843450</v>
          </cell>
          <cell r="E400">
            <v>0</v>
          </cell>
          <cell r="F400">
            <v>1984664</v>
          </cell>
          <cell r="G400">
            <v>0</v>
          </cell>
          <cell r="H400">
            <v>1984664</v>
          </cell>
        </row>
        <row r="401">
          <cell r="A401">
            <v>63</v>
          </cell>
          <cell r="B401" t="str">
            <v xml:space="preserve">COSTO DE VENTAS DE SERVICIOS </v>
          </cell>
          <cell r="C401">
            <v>131087857995</v>
          </cell>
          <cell r="D401">
            <v>72869752707</v>
          </cell>
          <cell r="E401">
            <v>0</v>
          </cell>
          <cell r="F401">
            <v>203957610702</v>
          </cell>
          <cell r="G401">
            <v>0</v>
          </cell>
          <cell r="H401">
            <v>203957610702</v>
          </cell>
        </row>
        <row r="402">
          <cell r="A402">
            <v>6310</v>
          </cell>
          <cell r="B402" t="str">
            <v xml:space="preserve">SERVICIOS DE SALUD </v>
          </cell>
          <cell r="C402">
            <v>131087857995</v>
          </cell>
          <cell r="D402">
            <v>72869752707</v>
          </cell>
          <cell r="E402">
            <v>0</v>
          </cell>
          <cell r="F402">
            <v>203957610702</v>
          </cell>
          <cell r="G402">
            <v>0</v>
          </cell>
          <cell r="H402">
            <v>203957610702</v>
          </cell>
        </row>
        <row r="403">
          <cell r="A403">
            <v>631001</v>
          </cell>
          <cell r="B403" t="str">
            <v xml:space="preserve">URGENCIAS - CONSULTA Y PROCEDIMIENTOS </v>
          </cell>
          <cell r="C403">
            <v>13943423599</v>
          </cell>
          <cell r="D403">
            <v>5539416825</v>
          </cell>
          <cell r="E403">
            <v>0</v>
          </cell>
          <cell r="F403">
            <v>19482840424</v>
          </cell>
          <cell r="G403">
            <v>0</v>
          </cell>
          <cell r="H403">
            <v>19482840424</v>
          </cell>
        </row>
        <row r="404">
          <cell r="A404">
            <v>631015</v>
          </cell>
          <cell r="B404" t="str">
            <v xml:space="preserve">SERVICIOS AMBULATORIOS - CONSULTA EXTERNA Y PROCEDIMIENTOS </v>
          </cell>
          <cell r="C404">
            <v>2026316413</v>
          </cell>
          <cell r="D404">
            <v>1301302127</v>
          </cell>
          <cell r="E404">
            <v>0</v>
          </cell>
          <cell r="F404">
            <v>3327618540</v>
          </cell>
          <cell r="G404">
            <v>0</v>
          </cell>
          <cell r="H404">
            <v>3327618540</v>
          </cell>
        </row>
        <row r="405">
          <cell r="A405">
            <v>631017</v>
          </cell>
          <cell r="B405" t="str">
            <v xml:space="preserve">SERVICIOS AMBULATORIOS - ACTIVIDADES DE SALUD ORAL </v>
          </cell>
          <cell r="C405">
            <v>346428854</v>
          </cell>
          <cell r="D405">
            <v>332560406</v>
          </cell>
          <cell r="E405">
            <v>0</v>
          </cell>
          <cell r="F405">
            <v>678989260</v>
          </cell>
          <cell r="G405">
            <v>0</v>
          </cell>
          <cell r="H405">
            <v>678989260</v>
          </cell>
        </row>
        <row r="406">
          <cell r="A406">
            <v>631025</v>
          </cell>
          <cell r="B406" t="str">
            <v xml:space="preserve">HOSPITALIZACIÓN - ESTANCIA GENERAL </v>
          </cell>
          <cell r="C406">
            <v>16363622652</v>
          </cell>
          <cell r="D406">
            <v>10037721391</v>
          </cell>
          <cell r="E406">
            <v>0</v>
          </cell>
          <cell r="F406">
            <v>26401344043</v>
          </cell>
          <cell r="G406">
            <v>0</v>
          </cell>
          <cell r="H406">
            <v>26401344043</v>
          </cell>
        </row>
        <row r="407">
          <cell r="A407">
            <v>631026</v>
          </cell>
          <cell r="B407" t="str">
            <v xml:space="preserve">HOSPITALIZACIÓN - CUIDADOS INTENSIVOS </v>
          </cell>
          <cell r="C407">
            <v>13875300634</v>
          </cell>
          <cell r="D407">
            <v>8922906228</v>
          </cell>
          <cell r="E407">
            <v>0</v>
          </cell>
          <cell r="F407">
            <v>22798206862</v>
          </cell>
          <cell r="G407">
            <v>0</v>
          </cell>
          <cell r="H407">
            <v>22798206862</v>
          </cell>
        </row>
        <row r="408">
          <cell r="A408">
            <v>631027</v>
          </cell>
          <cell r="B408" t="str">
            <v xml:space="preserve">HOSPITALIZACIÓN - CUIDADOS INTERMEDIOS </v>
          </cell>
          <cell r="C408">
            <v>1811021659</v>
          </cell>
          <cell r="D408">
            <v>758693549</v>
          </cell>
          <cell r="E408">
            <v>0</v>
          </cell>
          <cell r="F408">
            <v>2569715208</v>
          </cell>
          <cell r="G408">
            <v>0</v>
          </cell>
          <cell r="H408">
            <v>2569715208</v>
          </cell>
        </row>
        <row r="409">
          <cell r="A409">
            <v>631028</v>
          </cell>
          <cell r="B409" t="str">
            <v xml:space="preserve">HOSPITALIZACIÓN - RECIÉN NACIDOS </v>
          </cell>
          <cell r="C409">
            <v>5182900045</v>
          </cell>
          <cell r="D409">
            <v>3144715103</v>
          </cell>
          <cell r="E409">
            <v>0</v>
          </cell>
          <cell r="F409">
            <v>8327615148</v>
          </cell>
          <cell r="G409">
            <v>0</v>
          </cell>
          <cell r="H409">
            <v>8327615148</v>
          </cell>
        </row>
        <row r="410">
          <cell r="A410">
            <v>631031</v>
          </cell>
          <cell r="B410" t="str">
            <v xml:space="preserve">HOSPITALIZACIÓN - OTROS CUIDADOS ESPECIALES </v>
          </cell>
          <cell r="C410">
            <v>1749943543</v>
          </cell>
          <cell r="D410">
            <v>660846396</v>
          </cell>
          <cell r="E410">
            <v>0</v>
          </cell>
          <cell r="F410">
            <v>2410789939</v>
          </cell>
          <cell r="G410">
            <v>0</v>
          </cell>
          <cell r="H410">
            <v>2410789939</v>
          </cell>
        </row>
        <row r="411">
          <cell r="A411">
            <v>631035</v>
          </cell>
          <cell r="B411" t="str">
            <v xml:space="preserve">QUIRÓFANOS Y SALAS DE PARTO - QUIRÓFANOS  </v>
          </cell>
          <cell r="C411">
            <v>8477840521</v>
          </cell>
          <cell r="D411">
            <v>3555632369</v>
          </cell>
          <cell r="E411">
            <v>0</v>
          </cell>
          <cell r="F411">
            <v>12033472890</v>
          </cell>
          <cell r="G411">
            <v>0</v>
          </cell>
          <cell r="H411">
            <v>12033472890</v>
          </cell>
        </row>
        <row r="412">
          <cell r="A412">
            <v>631036</v>
          </cell>
          <cell r="B412" t="str">
            <v xml:space="preserve">QUIRÓFANOS Y SALAS DE PARTO - SALAS DE PARTO </v>
          </cell>
          <cell r="C412">
            <v>7755411782</v>
          </cell>
          <cell r="D412">
            <v>2889453714</v>
          </cell>
          <cell r="E412">
            <v>0</v>
          </cell>
          <cell r="F412">
            <v>10644865496</v>
          </cell>
          <cell r="G412">
            <v>0</v>
          </cell>
          <cell r="H412">
            <v>10644865496</v>
          </cell>
        </row>
        <row r="413">
          <cell r="A413">
            <v>631040</v>
          </cell>
          <cell r="B413" t="str">
            <v xml:space="preserve">APOYO DIAGNÓSTICO - LABORATORIO CLÍNICO </v>
          </cell>
          <cell r="C413">
            <v>2477341700</v>
          </cell>
          <cell r="D413">
            <v>1403728954</v>
          </cell>
          <cell r="E413">
            <v>0</v>
          </cell>
          <cell r="F413">
            <v>3881070654</v>
          </cell>
          <cell r="G413">
            <v>0</v>
          </cell>
          <cell r="H413">
            <v>3881070654</v>
          </cell>
        </row>
        <row r="414">
          <cell r="A414">
            <v>631041</v>
          </cell>
          <cell r="B414" t="str">
            <v xml:space="preserve">APOYO DIAGNÓSTICO - IMAGENOLOGÍA </v>
          </cell>
          <cell r="C414">
            <v>8522411603</v>
          </cell>
          <cell r="D414">
            <v>3428185208</v>
          </cell>
          <cell r="E414">
            <v>0</v>
          </cell>
          <cell r="F414">
            <v>11950596811</v>
          </cell>
          <cell r="G414">
            <v>0</v>
          </cell>
          <cell r="H414">
            <v>11950596811</v>
          </cell>
        </row>
        <row r="415">
          <cell r="A415">
            <v>631042</v>
          </cell>
          <cell r="B415" t="str">
            <v xml:space="preserve">APOYO DIAGNÓSTICO - ANATOMÍA PATOLÓGICA </v>
          </cell>
          <cell r="C415">
            <v>1964107447</v>
          </cell>
          <cell r="D415">
            <v>694722319</v>
          </cell>
          <cell r="E415">
            <v>0</v>
          </cell>
          <cell r="F415">
            <v>2658829766</v>
          </cell>
          <cell r="G415">
            <v>0</v>
          </cell>
          <cell r="H415">
            <v>2658829766</v>
          </cell>
        </row>
        <row r="416">
          <cell r="A416">
            <v>631050</v>
          </cell>
          <cell r="B416" t="str">
            <v xml:space="preserve">APOYO TERAPÉUTICO - REHABILITACIÓN Y TERAPIAS </v>
          </cell>
          <cell r="C416">
            <v>133253362</v>
          </cell>
          <cell r="D416">
            <v>49383384</v>
          </cell>
          <cell r="E416">
            <v>0</v>
          </cell>
          <cell r="F416">
            <v>182636746</v>
          </cell>
          <cell r="G416">
            <v>0</v>
          </cell>
          <cell r="H416">
            <v>182636746</v>
          </cell>
        </row>
        <row r="417">
          <cell r="A417">
            <v>631052</v>
          </cell>
          <cell r="B417" t="str">
            <v xml:space="preserve">APOYO TERAPÉUTICO - BANCO DE SANGRE </v>
          </cell>
          <cell r="C417">
            <v>1116845496</v>
          </cell>
          <cell r="D417">
            <v>447245690</v>
          </cell>
          <cell r="E417">
            <v>0</v>
          </cell>
          <cell r="F417">
            <v>1564091186</v>
          </cell>
          <cell r="G417">
            <v>0</v>
          </cell>
          <cell r="H417">
            <v>1564091186</v>
          </cell>
        </row>
        <row r="418">
          <cell r="A418">
            <v>631056</v>
          </cell>
          <cell r="B418" t="str">
            <v xml:space="preserve">APOYO TERAPÉUTICO - FARMACIA E INSUMOS HOSPITALARIOS </v>
          </cell>
          <cell r="C418">
            <v>38927036780</v>
          </cell>
          <cell r="D418">
            <v>21364823264</v>
          </cell>
          <cell r="E418">
            <v>0</v>
          </cell>
          <cell r="F418">
            <v>60291860044</v>
          </cell>
          <cell r="G418">
            <v>0</v>
          </cell>
          <cell r="H418">
            <v>60291860044</v>
          </cell>
        </row>
        <row r="419">
          <cell r="A419">
            <v>631057</v>
          </cell>
          <cell r="B419" t="str">
            <v xml:space="preserve">APOYO TERAPÉUTICO - OTRAS UNIDADES DE APOYO TERAPÉUTICO </v>
          </cell>
          <cell r="C419">
            <v>233309287</v>
          </cell>
          <cell r="D419">
            <v>98170026</v>
          </cell>
          <cell r="E419">
            <v>0</v>
          </cell>
          <cell r="F419">
            <v>331479313</v>
          </cell>
          <cell r="G419">
            <v>0</v>
          </cell>
          <cell r="H419">
            <v>331479313</v>
          </cell>
        </row>
        <row r="420">
          <cell r="A420">
            <v>631062</v>
          </cell>
          <cell r="B420" t="str">
            <v xml:space="preserve">SERVICIOS CONEXOS A LA SALUD - CENTROS Y PUESTOS DE SALUD </v>
          </cell>
          <cell r="C420">
            <v>229942630</v>
          </cell>
          <cell r="D420">
            <v>5140267535</v>
          </cell>
          <cell r="E420">
            <v>0</v>
          </cell>
          <cell r="F420">
            <v>5370210165</v>
          </cell>
          <cell r="G420">
            <v>0</v>
          </cell>
          <cell r="H420">
            <v>5370210165</v>
          </cell>
        </row>
        <row r="421">
          <cell r="A421">
            <v>631064</v>
          </cell>
          <cell r="B421" t="str">
            <v xml:space="preserve">SERVICIOS CONEXOS A LA SALUD - INVESTIGACIÓN CIENTÍFICA </v>
          </cell>
          <cell r="C421">
            <v>524084132</v>
          </cell>
          <cell r="D421">
            <v>201007716</v>
          </cell>
          <cell r="E421">
            <v>0</v>
          </cell>
          <cell r="F421">
            <v>725091848</v>
          </cell>
          <cell r="G421">
            <v>0</v>
          </cell>
          <cell r="H421">
            <v>725091848</v>
          </cell>
        </row>
        <row r="422">
          <cell r="A422">
            <v>631066</v>
          </cell>
          <cell r="B422" t="str">
            <v xml:space="preserve">SERVICIOS CONEXOS A LA SALUD - SERVICIOS DE AMBULANCIAS </v>
          </cell>
          <cell r="C422">
            <v>8065761</v>
          </cell>
          <cell r="D422">
            <v>260159099</v>
          </cell>
          <cell r="E422">
            <v>0</v>
          </cell>
          <cell r="F422">
            <v>268224860</v>
          </cell>
          <cell r="G422">
            <v>0</v>
          </cell>
          <cell r="H422">
            <v>268224860</v>
          </cell>
        </row>
        <row r="423">
          <cell r="A423">
            <v>631067</v>
          </cell>
          <cell r="B423" t="str">
            <v xml:space="preserve">SERVICIOS CONEXOS A LA SALUD - OTROS SERVICIOS </v>
          </cell>
          <cell r="C423">
            <v>5419250095</v>
          </cell>
          <cell r="D423">
            <v>2638811404</v>
          </cell>
          <cell r="E423">
            <v>0</v>
          </cell>
          <cell r="F423">
            <v>8058061499</v>
          </cell>
          <cell r="G423">
            <v>0</v>
          </cell>
          <cell r="H423">
            <v>8058061499</v>
          </cell>
        </row>
        <row r="424">
          <cell r="A424">
            <v>7</v>
          </cell>
          <cell r="B424" t="str">
            <v xml:space="preserve">COSTOS DE TRANSFORMACIÓN </v>
          </cell>
          <cell r="C424">
            <v>0</v>
          </cell>
          <cell r="D424">
            <v>80643193437</v>
          </cell>
          <cell r="E424">
            <v>80643193437</v>
          </cell>
          <cell r="F424">
            <v>0</v>
          </cell>
          <cell r="G424">
            <v>0</v>
          </cell>
          <cell r="H424">
            <v>0</v>
          </cell>
        </row>
        <row r="425">
          <cell r="A425">
            <v>73</v>
          </cell>
          <cell r="B425" t="str">
            <v xml:space="preserve">SERVICIOS DE SALUD </v>
          </cell>
          <cell r="C425">
            <v>0</v>
          </cell>
          <cell r="D425">
            <v>80643193437</v>
          </cell>
          <cell r="E425">
            <v>80643193437</v>
          </cell>
          <cell r="F425">
            <v>0</v>
          </cell>
          <cell r="G425">
            <v>0</v>
          </cell>
          <cell r="H425">
            <v>0</v>
          </cell>
        </row>
        <row r="426">
          <cell r="A426">
            <v>7301</v>
          </cell>
          <cell r="B426" t="str">
            <v xml:space="preserve">URGENCIAS - CONSULTA Y PROCEDIMIENTOS </v>
          </cell>
          <cell r="C426">
            <v>0</v>
          </cell>
          <cell r="D426">
            <v>6301010901</v>
          </cell>
          <cell r="E426">
            <v>6301010901</v>
          </cell>
          <cell r="F426">
            <v>0</v>
          </cell>
          <cell r="G426">
            <v>0</v>
          </cell>
          <cell r="H426">
            <v>0</v>
          </cell>
        </row>
        <row r="427">
          <cell r="A427">
            <v>730102</v>
          </cell>
          <cell r="B427" t="str">
            <v xml:space="preserve">GENERALES </v>
          </cell>
          <cell r="C427">
            <v>4457677449</v>
          </cell>
          <cell r="D427">
            <v>1941140560</v>
          </cell>
          <cell r="E427">
            <v>129288422</v>
          </cell>
          <cell r="F427">
            <v>6269529587</v>
          </cell>
          <cell r="G427">
            <v>0</v>
          </cell>
          <cell r="H427">
            <v>6269529587</v>
          </cell>
        </row>
        <row r="428">
          <cell r="A428">
            <v>730103</v>
          </cell>
          <cell r="B428" t="str">
            <v xml:space="preserve">SUELDOS Y SALARIOS </v>
          </cell>
          <cell r="C428">
            <v>5793661270</v>
          </cell>
          <cell r="D428">
            <v>2308701143</v>
          </cell>
          <cell r="E428">
            <v>323928294</v>
          </cell>
          <cell r="F428">
            <v>7778434119</v>
          </cell>
          <cell r="G428">
            <v>0</v>
          </cell>
          <cell r="H428">
            <v>7778434119</v>
          </cell>
        </row>
        <row r="429">
          <cell r="A429">
            <v>730105</v>
          </cell>
          <cell r="B429" t="str">
            <v xml:space="preserve">CONTRIBUCIONES EFECTIVAS </v>
          </cell>
          <cell r="C429">
            <v>1717729085</v>
          </cell>
          <cell r="D429">
            <v>719669893</v>
          </cell>
          <cell r="E429">
            <v>117067512</v>
          </cell>
          <cell r="F429">
            <v>2320331466</v>
          </cell>
          <cell r="G429">
            <v>0</v>
          </cell>
          <cell r="H429">
            <v>2320331466</v>
          </cell>
        </row>
        <row r="430">
          <cell r="A430">
            <v>730106</v>
          </cell>
          <cell r="B430" t="str">
            <v xml:space="preserve">APORTES SOBRE LA NÓMINA </v>
          </cell>
          <cell r="C430">
            <v>318931070</v>
          </cell>
          <cell r="D430">
            <v>173113163</v>
          </cell>
          <cell r="E430">
            <v>43867852</v>
          </cell>
          <cell r="F430">
            <v>448176381</v>
          </cell>
          <cell r="G430">
            <v>0</v>
          </cell>
          <cell r="H430">
            <v>448176381</v>
          </cell>
        </row>
        <row r="431">
          <cell r="A431">
            <v>730107</v>
          </cell>
          <cell r="B431" t="str">
            <v xml:space="preserve">DEPRECIACIÓN Y AMORTIZACIÓN </v>
          </cell>
          <cell r="C431">
            <v>269753779</v>
          </cell>
          <cell r="D431">
            <v>103880525</v>
          </cell>
          <cell r="E431">
            <v>0</v>
          </cell>
          <cell r="F431">
            <v>373634304</v>
          </cell>
          <cell r="G431">
            <v>0</v>
          </cell>
          <cell r="H431">
            <v>373634304</v>
          </cell>
        </row>
        <row r="432">
          <cell r="A432">
            <v>730108</v>
          </cell>
          <cell r="B432" t="str">
            <v xml:space="preserve">IMPUESTOS </v>
          </cell>
          <cell r="C432">
            <v>53005362</v>
          </cell>
          <cell r="D432">
            <v>11376742</v>
          </cell>
          <cell r="E432">
            <v>0</v>
          </cell>
          <cell r="F432">
            <v>64382104</v>
          </cell>
          <cell r="G432">
            <v>0</v>
          </cell>
          <cell r="H432">
            <v>64382104</v>
          </cell>
        </row>
        <row r="433">
          <cell r="A433">
            <v>730109</v>
          </cell>
          <cell r="B433" t="str">
            <v xml:space="preserve">PRESTACIONES SOCIALES </v>
          </cell>
          <cell r="C433">
            <v>1325109760</v>
          </cell>
          <cell r="D433">
            <v>1040324115</v>
          </cell>
          <cell r="E433">
            <v>146983716</v>
          </cell>
          <cell r="F433">
            <v>2218450159</v>
          </cell>
          <cell r="G433">
            <v>0</v>
          </cell>
          <cell r="H433">
            <v>2218450159</v>
          </cell>
        </row>
        <row r="434">
          <cell r="A434">
            <v>730110</v>
          </cell>
          <cell r="B434" t="str">
            <v xml:space="preserve">GASTOS DE PERSONAL DIVERSOS </v>
          </cell>
          <cell r="C434">
            <v>7555824</v>
          </cell>
          <cell r="D434">
            <v>2804760</v>
          </cell>
          <cell r="E434">
            <v>458280</v>
          </cell>
          <cell r="F434">
            <v>9902304</v>
          </cell>
          <cell r="G434">
            <v>0</v>
          </cell>
          <cell r="H434">
            <v>9902304</v>
          </cell>
        </row>
        <row r="435">
          <cell r="A435">
            <v>730195</v>
          </cell>
          <cell r="B435" t="str">
            <v xml:space="preserve">TRASLADO DE COSTOS (CR) </v>
          </cell>
          <cell r="C435">
            <v>-13943423599</v>
          </cell>
          <cell r="D435">
            <v>0</v>
          </cell>
          <cell r="E435">
            <v>5539416825</v>
          </cell>
          <cell r="F435">
            <v>-19482840424</v>
          </cell>
          <cell r="G435">
            <v>0</v>
          </cell>
          <cell r="H435">
            <v>-19482840424</v>
          </cell>
        </row>
        <row r="436">
          <cell r="A436">
            <v>7310</v>
          </cell>
          <cell r="B436" t="str">
            <v xml:space="preserve">SERVICIOS AMBULATORIOS - CONSULTA EXTERNA Y PROCEDIMIENTOS </v>
          </cell>
          <cell r="C436">
            <v>0</v>
          </cell>
          <cell r="D436">
            <v>1370102937</v>
          </cell>
          <cell r="E436">
            <v>1370102937</v>
          </cell>
          <cell r="F436">
            <v>0</v>
          </cell>
          <cell r="G436">
            <v>0</v>
          </cell>
          <cell r="H436">
            <v>0</v>
          </cell>
        </row>
        <row r="437">
          <cell r="A437">
            <v>731002</v>
          </cell>
          <cell r="B437" t="str">
            <v xml:space="preserve">GENERALES </v>
          </cell>
          <cell r="C437">
            <v>1055264064</v>
          </cell>
          <cell r="D437">
            <v>500318207</v>
          </cell>
          <cell r="E437">
            <v>1667614</v>
          </cell>
          <cell r="F437">
            <v>1553914657</v>
          </cell>
          <cell r="G437">
            <v>0</v>
          </cell>
          <cell r="H437">
            <v>1553914657</v>
          </cell>
        </row>
        <row r="438">
          <cell r="A438">
            <v>731003</v>
          </cell>
          <cell r="B438" t="str">
            <v xml:space="preserve">SUELDOS Y SALARIOS </v>
          </cell>
          <cell r="C438">
            <v>502488349</v>
          </cell>
          <cell r="D438">
            <v>194054119</v>
          </cell>
          <cell r="E438">
            <v>31820459</v>
          </cell>
          <cell r="F438">
            <v>664722009</v>
          </cell>
          <cell r="G438">
            <v>0</v>
          </cell>
          <cell r="H438">
            <v>664722009</v>
          </cell>
        </row>
        <row r="439">
          <cell r="A439">
            <v>731004</v>
          </cell>
          <cell r="B439" t="str">
            <v xml:space="preserve">CONTRIBUCIONES IMPUTADAS </v>
          </cell>
          <cell r="C439">
            <v>1320760</v>
          </cell>
          <cell r="D439">
            <v>0</v>
          </cell>
          <cell r="E439">
            <v>0</v>
          </cell>
          <cell r="F439">
            <v>1320760</v>
          </cell>
          <cell r="G439">
            <v>0</v>
          </cell>
          <cell r="H439">
            <v>1320760</v>
          </cell>
        </row>
        <row r="440">
          <cell r="A440">
            <v>731005</v>
          </cell>
          <cell r="B440" t="str">
            <v xml:space="preserve">CONTRIBUCIONES EFECTIVAS </v>
          </cell>
          <cell r="C440">
            <v>146219354</v>
          </cell>
          <cell r="D440">
            <v>62136880</v>
          </cell>
          <cell r="E440">
            <v>10507411</v>
          </cell>
          <cell r="F440">
            <v>197848823</v>
          </cell>
          <cell r="G440">
            <v>0</v>
          </cell>
          <cell r="H440">
            <v>197848823</v>
          </cell>
        </row>
        <row r="441">
          <cell r="A441">
            <v>731006</v>
          </cell>
          <cell r="B441" t="str">
            <v xml:space="preserve">APORTES SOBRE LA NÓMINA </v>
          </cell>
          <cell r="C441">
            <v>28236269</v>
          </cell>
          <cell r="D441">
            <v>15979810</v>
          </cell>
          <cell r="E441">
            <v>4547060</v>
          </cell>
          <cell r="F441">
            <v>39669019</v>
          </cell>
          <cell r="G441">
            <v>0</v>
          </cell>
          <cell r="H441">
            <v>39669019</v>
          </cell>
        </row>
        <row r="442">
          <cell r="A442">
            <v>731007</v>
          </cell>
          <cell r="B442" t="str">
            <v xml:space="preserve">DEPRECIACIÓN Y AMORTIZACIÓN </v>
          </cell>
          <cell r="C442">
            <v>79421204</v>
          </cell>
          <cell r="D442">
            <v>36600132</v>
          </cell>
          <cell r="E442">
            <v>0</v>
          </cell>
          <cell r="F442">
            <v>116021336</v>
          </cell>
          <cell r="G442">
            <v>0</v>
          </cell>
          <cell r="H442">
            <v>116021336</v>
          </cell>
        </row>
        <row r="443">
          <cell r="A443">
            <v>731008</v>
          </cell>
          <cell r="B443" t="str">
            <v xml:space="preserve">IMPUESTOS </v>
          </cell>
          <cell r="C443">
            <v>13573477</v>
          </cell>
          <cell r="D443">
            <v>2147449</v>
          </cell>
          <cell r="E443">
            <v>0</v>
          </cell>
          <cell r="F443">
            <v>15720926</v>
          </cell>
          <cell r="G443">
            <v>0</v>
          </cell>
          <cell r="H443">
            <v>15720926</v>
          </cell>
        </row>
        <row r="444">
          <cell r="A444">
            <v>731009</v>
          </cell>
          <cell r="B444" t="str">
            <v xml:space="preserve">PRESTACIONES SOCIALES </v>
          </cell>
          <cell r="C444">
            <v>197272783</v>
          </cell>
          <cell r="D444">
            <v>557762503</v>
          </cell>
          <cell r="E444">
            <v>20099630</v>
          </cell>
          <cell r="F444">
            <v>734935656</v>
          </cell>
          <cell r="G444">
            <v>0</v>
          </cell>
          <cell r="H444">
            <v>734935656</v>
          </cell>
        </row>
        <row r="445">
          <cell r="A445">
            <v>731010</v>
          </cell>
          <cell r="B445" t="str">
            <v xml:space="preserve">GASTOS DE PERSONAL DIVERSOS </v>
          </cell>
          <cell r="C445">
            <v>2520153</v>
          </cell>
          <cell r="D445">
            <v>1103837</v>
          </cell>
          <cell r="E445">
            <v>158636</v>
          </cell>
          <cell r="F445">
            <v>3465354</v>
          </cell>
          <cell r="G445">
            <v>0</v>
          </cell>
          <cell r="H445">
            <v>3465354</v>
          </cell>
        </row>
        <row r="446">
          <cell r="A446">
            <v>731095</v>
          </cell>
          <cell r="B446" t="str">
            <v xml:space="preserve">TRASLADO DE COSTOS (CR) </v>
          </cell>
          <cell r="C446">
            <v>-2026316413</v>
          </cell>
          <cell r="D446">
            <v>0</v>
          </cell>
          <cell r="E446">
            <v>1301302127</v>
          </cell>
          <cell r="F446">
            <v>-3327618540</v>
          </cell>
          <cell r="G446">
            <v>0</v>
          </cell>
          <cell r="H446">
            <v>-3327618540</v>
          </cell>
        </row>
        <row r="447">
          <cell r="A447">
            <v>7312</v>
          </cell>
          <cell r="B447" t="str">
            <v xml:space="preserve">SERVICIOS AMBULATORIOS - SALUD ORAL </v>
          </cell>
          <cell r="C447">
            <v>0</v>
          </cell>
          <cell r="D447">
            <v>344740880</v>
          </cell>
          <cell r="E447">
            <v>344740880</v>
          </cell>
          <cell r="F447">
            <v>0</v>
          </cell>
          <cell r="G447">
            <v>0</v>
          </cell>
          <cell r="H447">
            <v>0</v>
          </cell>
        </row>
        <row r="448">
          <cell r="A448">
            <v>731202</v>
          </cell>
          <cell r="B448" t="str">
            <v xml:space="preserve">GENERALES </v>
          </cell>
          <cell r="C448">
            <v>205161776</v>
          </cell>
          <cell r="D448">
            <v>45959619</v>
          </cell>
          <cell r="E448">
            <v>806</v>
          </cell>
          <cell r="F448">
            <v>251120589</v>
          </cell>
          <cell r="G448">
            <v>0</v>
          </cell>
          <cell r="H448">
            <v>251120589</v>
          </cell>
        </row>
        <row r="449">
          <cell r="A449">
            <v>731203</v>
          </cell>
          <cell r="B449" t="str">
            <v xml:space="preserve">SUELDOS Y SALARIOS </v>
          </cell>
          <cell r="C449">
            <v>71819715</v>
          </cell>
          <cell r="D449">
            <v>29765078</v>
          </cell>
          <cell r="E449">
            <v>4172670</v>
          </cell>
          <cell r="F449">
            <v>97412123</v>
          </cell>
          <cell r="G449">
            <v>0</v>
          </cell>
          <cell r="H449">
            <v>97412123</v>
          </cell>
        </row>
        <row r="450">
          <cell r="A450">
            <v>731205</v>
          </cell>
          <cell r="B450" t="str">
            <v xml:space="preserve">CONTRIBUCIONES EFECTIVAS </v>
          </cell>
          <cell r="C450">
            <v>19982554</v>
          </cell>
          <cell r="D450">
            <v>8281496</v>
          </cell>
          <cell r="E450">
            <v>1417350</v>
          </cell>
          <cell r="F450">
            <v>26846700</v>
          </cell>
          <cell r="G450">
            <v>0</v>
          </cell>
          <cell r="H450">
            <v>26846700</v>
          </cell>
        </row>
        <row r="451">
          <cell r="A451">
            <v>731206</v>
          </cell>
          <cell r="B451" t="str">
            <v xml:space="preserve">APORTES SOBRE LA NÓMINA </v>
          </cell>
          <cell r="C451">
            <v>3972800</v>
          </cell>
          <cell r="D451">
            <v>2378500</v>
          </cell>
          <cell r="E451">
            <v>653600</v>
          </cell>
          <cell r="F451">
            <v>5697700</v>
          </cell>
          <cell r="G451">
            <v>0</v>
          </cell>
          <cell r="H451">
            <v>5697700</v>
          </cell>
        </row>
        <row r="452">
          <cell r="A452">
            <v>731207</v>
          </cell>
          <cell r="B452" t="str">
            <v xml:space="preserve">DEPRECIACIÓN Y AMORTIZACIÓN </v>
          </cell>
          <cell r="C452">
            <v>11546043</v>
          </cell>
          <cell r="D452">
            <v>5867876</v>
          </cell>
          <cell r="E452">
            <v>0</v>
          </cell>
          <cell r="F452">
            <v>17413919</v>
          </cell>
          <cell r="G452">
            <v>0</v>
          </cell>
          <cell r="H452">
            <v>17413919</v>
          </cell>
        </row>
        <row r="453">
          <cell r="A453">
            <v>731208</v>
          </cell>
          <cell r="B453" t="str">
            <v xml:space="preserve">IMPUESTOS </v>
          </cell>
          <cell r="C453">
            <v>1356290</v>
          </cell>
          <cell r="D453">
            <v>351849</v>
          </cell>
          <cell r="E453">
            <v>0</v>
          </cell>
          <cell r="F453">
            <v>1708139</v>
          </cell>
          <cell r="G453">
            <v>0</v>
          </cell>
          <cell r="H453">
            <v>1708139</v>
          </cell>
        </row>
        <row r="454">
          <cell r="A454">
            <v>731209</v>
          </cell>
          <cell r="B454" t="str">
            <v xml:space="preserve">PRESTACIONES SOCIALES </v>
          </cell>
          <cell r="C454">
            <v>32252577</v>
          </cell>
          <cell r="D454">
            <v>251900713</v>
          </cell>
          <cell r="E454">
            <v>5902999</v>
          </cell>
          <cell r="F454">
            <v>278250291</v>
          </cell>
          <cell r="G454">
            <v>0</v>
          </cell>
          <cell r="H454">
            <v>278250291</v>
          </cell>
        </row>
        <row r="455">
          <cell r="A455">
            <v>731210</v>
          </cell>
          <cell r="B455" t="str">
            <v xml:space="preserve">GASTOS DE PERSONAL DIVERSOS </v>
          </cell>
          <cell r="C455">
            <v>337099</v>
          </cell>
          <cell r="D455">
            <v>235749</v>
          </cell>
          <cell r="E455">
            <v>33049</v>
          </cell>
          <cell r="F455">
            <v>539799</v>
          </cell>
          <cell r="G455">
            <v>0</v>
          </cell>
          <cell r="H455">
            <v>539799</v>
          </cell>
        </row>
        <row r="456">
          <cell r="A456">
            <v>731295</v>
          </cell>
          <cell r="B456" t="str">
            <v xml:space="preserve">TRASLADO DE COSTOS (CR) </v>
          </cell>
          <cell r="C456">
            <v>-346428854</v>
          </cell>
          <cell r="D456">
            <v>0</v>
          </cell>
          <cell r="E456">
            <v>332560406</v>
          </cell>
          <cell r="F456">
            <v>-678989260</v>
          </cell>
          <cell r="G456">
            <v>0</v>
          </cell>
          <cell r="H456">
            <v>-678989260</v>
          </cell>
        </row>
        <row r="457">
          <cell r="A457">
            <v>7320</v>
          </cell>
          <cell r="B457" t="str">
            <v xml:space="preserve">HOSPITALIZACIÓN - ESTANCIA GENERAL </v>
          </cell>
          <cell r="C457">
            <v>0</v>
          </cell>
          <cell r="D457">
            <v>10841671816</v>
          </cell>
          <cell r="E457">
            <v>10841671816</v>
          </cell>
          <cell r="F457">
            <v>0</v>
          </cell>
          <cell r="G457">
            <v>0</v>
          </cell>
          <cell r="H457">
            <v>0</v>
          </cell>
        </row>
        <row r="458">
          <cell r="A458">
            <v>732002</v>
          </cell>
          <cell r="B458" t="str">
            <v xml:space="preserve">GENERALES </v>
          </cell>
          <cell r="C458">
            <v>6211535465</v>
          </cell>
          <cell r="D458">
            <v>6344885760</v>
          </cell>
          <cell r="E458">
            <v>147805707</v>
          </cell>
          <cell r="F458">
            <v>12408615518</v>
          </cell>
          <cell r="G458">
            <v>0</v>
          </cell>
          <cell r="H458">
            <v>12408615518</v>
          </cell>
        </row>
        <row r="459">
          <cell r="A459">
            <v>732003</v>
          </cell>
          <cell r="B459" t="str">
            <v xml:space="preserve">SUELDOS Y SALARIOS </v>
          </cell>
          <cell r="C459">
            <v>5815777126</v>
          </cell>
          <cell r="D459">
            <v>2350388119</v>
          </cell>
          <cell r="E459">
            <v>333163173</v>
          </cell>
          <cell r="F459">
            <v>7833002072</v>
          </cell>
          <cell r="G459">
            <v>0</v>
          </cell>
          <cell r="H459">
            <v>7833002072</v>
          </cell>
        </row>
        <row r="460">
          <cell r="A460">
            <v>732005</v>
          </cell>
          <cell r="B460" t="str">
            <v xml:space="preserve">CONTRIBUCIONES EFECTIVAS </v>
          </cell>
          <cell r="C460">
            <v>1701253962</v>
          </cell>
          <cell r="D460">
            <v>728090457</v>
          </cell>
          <cell r="E460">
            <v>120443002</v>
          </cell>
          <cell r="F460">
            <v>2308901417</v>
          </cell>
          <cell r="G460">
            <v>0</v>
          </cell>
          <cell r="H460">
            <v>2308901417</v>
          </cell>
        </row>
        <row r="461">
          <cell r="A461">
            <v>732006</v>
          </cell>
          <cell r="B461" t="str">
            <v xml:space="preserve">APORTES SOBRE LA NÓMINA </v>
          </cell>
          <cell r="C461">
            <v>319393674</v>
          </cell>
          <cell r="D461">
            <v>177259745</v>
          </cell>
          <cell r="E461">
            <v>45193414</v>
          </cell>
          <cell r="F461">
            <v>451460005</v>
          </cell>
          <cell r="G461">
            <v>0</v>
          </cell>
          <cell r="H461">
            <v>451460005</v>
          </cell>
        </row>
        <row r="462">
          <cell r="A462">
            <v>732007</v>
          </cell>
          <cell r="B462" t="str">
            <v xml:space="preserve">DEPRECIACIÓN Y AMORTIZACIÓN </v>
          </cell>
          <cell r="C462">
            <v>404059175</v>
          </cell>
          <cell r="D462">
            <v>220561219</v>
          </cell>
          <cell r="E462">
            <v>0</v>
          </cell>
          <cell r="F462">
            <v>624620394</v>
          </cell>
          <cell r="G462">
            <v>0</v>
          </cell>
          <cell r="H462">
            <v>624620394</v>
          </cell>
        </row>
        <row r="463">
          <cell r="A463">
            <v>732008</v>
          </cell>
          <cell r="B463" t="str">
            <v xml:space="preserve">IMPUESTOS </v>
          </cell>
          <cell r="C463">
            <v>90162805</v>
          </cell>
          <cell r="D463">
            <v>15940910</v>
          </cell>
          <cell r="E463">
            <v>0</v>
          </cell>
          <cell r="F463">
            <v>106103715</v>
          </cell>
          <cell r="G463">
            <v>0</v>
          </cell>
          <cell r="H463">
            <v>106103715</v>
          </cell>
        </row>
        <row r="464">
          <cell r="A464">
            <v>732009</v>
          </cell>
          <cell r="B464" t="str">
            <v xml:space="preserve">PRESTACIONES SOCIALES </v>
          </cell>
          <cell r="C464">
            <v>1816671806</v>
          </cell>
          <cell r="D464">
            <v>1002710288</v>
          </cell>
          <cell r="E464">
            <v>157080737</v>
          </cell>
          <cell r="F464">
            <v>2662301357</v>
          </cell>
          <cell r="G464">
            <v>0</v>
          </cell>
          <cell r="H464">
            <v>2662301357</v>
          </cell>
        </row>
        <row r="465">
          <cell r="A465">
            <v>732010</v>
          </cell>
          <cell r="B465" t="str">
            <v xml:space="preserve">GASTOS DE PERSONAL DIVERSOS </v>
          </cell>
          <cell r="C465">
            <v>4768639</v>
          </cell>
          <cell r="D465">
            <v>1835318</v>
          </cell>
          <cell r="E465">
            <v>264392</v>
          </cell>
          <cell r="F465">
            <v>6339565</v>
          </cell>
          <cell r="G465">
            <v>0</v>
          </cell>
          <cell r="H465">
            <v>6339565</v>
          </cell>
        </row>
        <row r="466">
          <cell r="A466">
            <v>732095</v>
          </cell>
          <cell r="B466" t="str">
            <v xml:space="preserve">TRASLADO DE COSTOS (CR) </v>
          </cell>
          <cell r="C466">
            <v>-16363622652</v>
          </cell>
          <cell r="D466">
            <v>0</v>
          </cell>
          <cell r="E466">
            <v>10037721391</v>
          </cell>
          <cell r="F466">
            <v>-26401344043</v>
          </cell>
          <cell r="G466">
            <v>0</v>
          </cell>
          <cell r="H466">
            <v>-26401344043</v>
          </cell>
        </row>
        <row r="467">
          <cell r="A467">
            <v>7321</v>
          </cell>
          <cell r="B467" t="str">
            <v xml:space="preserve">HOSPITALIZACIÓN - CUIDADOS INTENSIVOS </v>
          </cell>
          <cell r="C467">
            <v>0</v>
          </cell>
          <cell r="D467">
            <v>9595652285</v>
          </cell>
          <cell r="E467">
            <v>9595652285</v>
          </cell>
          <cell r="F467">
            <v>0</v>
          </cell>
          <cell r="G467">
            <v>0</v>
          </cell>
          <cell r="H467">
            <v>0</v>
          </cell>
        </row>
        <row r="468">
          <cell r="A468">
            <v>732102</v>
          </cell>
          <cell r="B468" t="str">
            <v xml:space="preserve">GENERALES </v>
          </cell>
          <cell r="C468">
            <v>5318974135</v>
          </cell>
          <cell r="D468">
            <v>5973753732</v>
          </cell>
          <cell r="E468">
            <v>80970212</v>
          </cell>
          <cell r="F468">
            <v>11211757655</v>
          </cell>
          <cell r="G468">
            <v>0</v>
          </cell>
          <cell r="H468">
            <v>11211757655</v>
          </cell>
        </row>
        <row r="469">
          <cell r="A469">
            <v>732103</v>
          </cell>
          <cell r="B469" t="str">
            <v xml:space="preserve">SUELDOS Y SALARIOS </v>
          </cell>
          <cell r="C469">
            <v>4847177146</v>
          </cell>
          <cell r="D469">
            <v>1945718758</v>
          </cell>
          <cell r="E469">
            <v>275310611</v>
          </cell>
          <cell r="F469">
            <v>6517585293</v>
          </cell>
          <cell r="G469">
            <v>0</v>
          </cell>
          <cell r="H469">
            <v>6517585293</v>
          </cell>
        </row>
        <row r="470">
          <cell r="A470">
            <v>732105</v>
          </cell>
          <cell r="B470" t="str">
            <v xml:space="preserve">CONTRIBUCIONES EFECTIVAS </v>
          </cell>
          <cell r="C470">
            <v>1402147323</v>
          </cell>
          <cell r="D470">
            <v>586642464</v>
          </cell>
          <cell r="E470">
            <v>95808296</v>
          </cell>
          <cell r="F470">
            <v>1892981491</v>
          </cell>
          <cell r="G470">
            <v>0</v>
          </cell>
          <cell r="H470">
            <v>1892981491</v>
          </cell>
        </row>
        <row r="471">
          <cell r="A471">
            <v>732106</v>
          </cell>
          <cell r="B471" t="str">
            <v xml:space="preserve">APORTES SOBRE LA NÓMINA </v>
          </cell>
          <cell r="C471">
            <v>265575134</v>
          </cell>
          <cell r="D471">
            <v>144711931</v>
          </cell>
          <cell r="E471">
            <v>36584822</v>
          </cell>
          <cell r="F471">
            <v>373702243</v>
          </cell>
          <cell r="G471">
            <v>0</v>
          </cell>
          <cell r="H471">
            <v>373702243</v>
          </cell>
        </row>
        <row r="472">
          <cell r="A472">
            <v>732107</v>
          </cell>
          <cell r="B472" t="str">
            <v xml:space="preserve">DEPRECIACIÓN Y AMORTIZACIÓN </v>
          </cell>
          <cell r="C472">
            <v>432801769</v>
          </cell>
          <cell r="D472">
            <v>182614225</v>
          </cell>
          <cell r="E472">
            <v>0</v>
          </cell>
          <cell r="F472">
            <v>615415994</v>
          </cell>
          <cell r="G472">
            <v>0</v>
          </cell>
          <cell r="H472">
            <v>615415994</v>
          </cell>
        </row>
        <row r="473">
          <cell r="A473">
            <v>732108</v>
          </cell>
          <cell r="B473" t="str">
            <v xml:space="preserve">IMPUESTOS </v>
          </cell>
          <cell r="C473">
            <v>56375440</v>
          </cell>
          <cell r="D473">
            <v>22261321</v>
          </cell>
          <cell r="E473">
            <v>0</v>
          </cell>
          <cell r="F473">
            <v>78636761</v>
          </cell>
          <cell r="G473">
            <v>0</v>
          </cell>
          <cell r="H473">
            <v>78636761</v>
          </cell>
        </row>
        <row r="474">
          <cell r="A474">
            <v>732109</v>
          </cell>
          <cell r="B474" t="str">
            <v xml:space="preserve">PRESTACIONES SOCIALES </v>
          </cell>
          <cell r="C474">
            <v>1548937187</v>
          </cell>
          <cell r="D474">
            <v>739499854</v>
          </cell>
          <cell r="E474">
            <v>184072116</v>
          </cell>
          <cell r="F474">
            <v>2104364925</v>
          </cell>
          <cell r="G474">
            <v>0</v>
          </cell>
          <cell r="H474">
            <v>2104364925</v>
          </cell>
        </row>
        <row r="475">
          <cell r="A475">
            <v>732110</v>
          </cell>
          <cell r="B475" t="str">
            <v xml:space="preserve">GASTOS DE PERSONAL DIVERSOS </v>
          </cell>
          <cell r="C475">
            <v>3312500</v>
          </cell>
          <cell r="D475">
            <v>450000</v>
          </cell>
          <cell r="E475">
            <v>0</v>
          </cell>
          <cell r="F475">
            <v>3762500</v>
          </cell>
          <cell r="G475">
            <v>0</v>
          </cell>
          <cell r="H475">
            <v>3762500</v>
          </cell>
        </row>
        <row r="476">
          <cell r="A476">
            <v>732195</v>
          </cell>
          <cell r="B476" t="str">
            <v xml:space="preserve">TRASLADO DE COSTOS (CR) </v>
          </cell>
          <cell r="C476">
            <v>-13875300634</v>
          </cell>
          <cell r="D476">
            <v>0</v>
          </cell>
          <cell r="E476">
            <v>8922906228</v>
          </cell>
          <cell r="F476">
            <v>-22798206862</v>
          </cell>
          <cell r="G476">
            <v>0</v>
          </cell>
          <cell r="H476">
            <v>-22798206862</v>
          </cell>
        </row>
        <row r="477">
          <cell r="A477">
            <v>7322</v>
          </cell>
          <cell r="B477" t="str">
            <v xml:space="preserve">HOSPITALIZACIÓN - CUIDADOS INTERMEDIOS </v>
          </cell>
          <cell r="C477">
            <v>0</v>
          </cell>
          <cell r="D477">
            <v>846854418</v>
          </cell>
          <cell r="E477">
            <v>846854418</v>
          </cell>
          <cell r="F477">
            <v>0</v>
          </cell>
          <cell r="G477">
            <v>0</v>
          </cell>
          <cell r="H477">
            <v>0</v>
          </cell>
        </row>
        <row r="478">
          <cell r="A478">
            <v>732202</v>
          </cell>
          <cell r="B478" t="str">
            <v xml:space="preserve">GENERALES </v>
          </cell>
          <cell r="C478">
            <v>393829428</v>
          </cell>
          <cell r="D478">
            <v>282002014</v>
          </cell>
          <cell r="E478">
            <v>8363416</v>
          </cell>
          <cell r="F478">
            <v>667468026</v>
          </cell>
          <cell r="G478">
            <v>0</v>
          </cell>
          <cell r="H478">
            <v>667468026</v>
          </cell>
        </row>
        <row r="479">
          <cell r="A479">
            <v>732203</v>
          </cell>
          <cell r="B479" t="str">
            <v xml:space="preserve">SUELDOS Y SALARIOS </v>
          </cell>
          <cell r="C479">
            <v>800056441</v>
          </cell>
          <cell r="D479">
            <v>293013329</v>
          </cell>
          <cell r="E479">
            <v>43789648</v>
          </cell>
          <cell r="F479">
            <v>1049280122</v>
          </cell>
          <cell r="G479">
            <v>0</v>
          </cell>
          <cell r="H479">
            <v>1049280122</v>
          </cell>
        </row>
        <row r="480">
          <cell r="A480">
            <v>732205</v>
          </cell>
          <cell r="B480" t="str">
            <v xml:space="preserve">CONTRIBUCIONES EFECTIVAS </v>
          </cell>
          <cell r="C480">
            <v>238003192</v>
          </cell>
          <cell r="D480">
            <v>87665133</v>
          </cell>
          <cell r="E480">
            <v>15008493</v>
          </cell>
          <cell r="F480">
            <v>310659832</v>
          </cell>
          <cell r="G480">
            <v>0</v>
          </cell>
          <cell r="H480">
            <v>310659832</v>
          </cell>
        </row>
        <row r="481">
          <cell r="A481">
            <v>732206</v>
          </cell>
          <cell r="B481" t="str">
            <v xml:space="preserve">APORTES SOBRE LA NÓMINA </v>
          </cell>
          <cell r="C481">
            <v>43834749</v>
          </cell>
          <cell r="D481">
            <v>21882873</v>
          </cell>
          <cell r="E481">
            <v>5671861</v>
          </cell>
          <cell r="F481">
            <v>60045761</v>
          </cell>
          <cell r="G481">
            <v>0</v>
          </cell>
          <cell r="H481">
            <v>60045761</v>
          </cell>
        </row>
        <row r="482">
          <cell r="A482">
            <v>732207</v>
          </cell>
          <cell r="B482" t="str">
            <v xml:space="preserve">DEPRECIACIÓN Y AMORTIZACIÓN </v>
          </cell>
          <cell r="C482">
            <v>75785934</v>
          </cell>
          <cell r="D482">
            <v>37242788</v>
          </cell>
          <cell r="E482">
            <v>0</v>
          </cell>
          <cell r="F482">
            <v>113028722</v>
          </cell>
          <cell r="G482">
            <v>0</v>
          </cell>
          <cell r="H482">
            <v>113028722</v>
          </cell>
        </row>
        <row r="483">
          <cell r="A483">
            <v>732208</v>
          </cell>
          <cell r="B483" t="str">
            <v xml:space="preserve">IMPUESTOS </v>
          </cell>
          <cell r="C483">
            <v>11072120</v>
          </cell>
          <cell r="D483">
            <v>12631728</v>
          </cell>
          <cell r="E483">
            <v>0</v>
          </cell>
          <cell r="F483">
            <v>23703848</v>
          </cell>
          <cell r="G483">
            <v>0</v>
          </cell>
          <cell r="H483">
            <v>23703848</v>
          </cell>
        </row>
        <row r="484">
          <cell r="A484">
            <v>732209</v>
          </cell>
          <cell r="B484" t="str">
            <v xml:space="preserve">PRESTACIONES SOCIALES </v>
          </cell>
          <cell r="C484">
            <v>245541389</v>
          </cell>
          <cell r="D484">
            <v>112416553</v>
          </cell>
          <cell r="E484">
            <v>15327451</v>
          </cell>
          <cell r="F484">
            <v>342630491</v>
          </cell>
          <cell r="G484">
            <v>0</v>
          </cell>
          <cell r="H484">
            <v>342630491</v>
          </cell>
        </row>
        <row r="485">
          <cell r="A485">
            <v>732210</v>
          </cell>
          <cell r="B485" t="str">
            <v xml:space="preserve">GASTOS DE PERSONAL DIVERSOS </v>
          </cell>
          <cell r="C485">
            <v>2898406</v>
          </cell>
          <cell r="D485">
            <v>0</v>
          </cell>
          <cell r="E485">
            <v>0</v>
          </cell>
          <cell r="F485">
            <v>2898406</v>
          </cell>
          <cell r="G485">
            <v>0</v>
          </cell>
          <cell r="H485">
            <v>2898406</v>
          </cell>
        </row>
        <row r="486">
          <cell r="A486">
            <v>732295</v>
          </cell>
          <cell r="B486" t="str">
            <v xml:space="preserve">TRASLADO DE COSTOS (CR) </v>
          </cell>
          <cell r="C486">
            <v>-1811021659</v>
          </cell>
          <cell r="D486">
            <v>0</v>
          </cell>
          <cell r="E486">
            <v>758693549</v>
          </cell>
          <cell r="F486">
            <v>-2569715208</v>
          </cell>
          <cell r="G486">
            <v>0</v>
          </cell>
          <cell r="H486">
            <v>-2569715208</v>
          </cell>
        </row>
        <row r="487">
          <cell r="A487">
            <v>7323</v>
          </cell>
          <cell r="B487" t="str">
            <v xml:space="preserve">HOSPITALIZACIÓN - RECIÉN NACIDOS </v>
          </cell>
          <cell r="C487">
            <v>0</v>
          </cell>
          <cell r="D487">
            <v>3423211533</v>
          </cell>
          <cell r="E487">
            <v>3423211533</v>
          </cell>
          <cell r="F487">
            <v>0</v>
          </cell>
          <cell r="G487">
            <v>0</v>
          </cell>
          <cell r="H487">
            <v>0</v>
          </cell>
        </row>
        <row r="488">
          <cell r="A488">
            <v>732302</v>
          </cell>
          <cell r="B488" t="str">
            <v xml:space="preserve">GENERALES </v>
          </cell>
          <cell r="C488">
            <v>1322435619</v>
          </cell>
          <cell r="D488">
            <v>1609837550</v>
          </cell>
          <cell r="E488">
            <v>29233859</v>
          </cell>
          <cell r="F488">
            <v>2903039310</v>
          </cell>
          <cell r="G488">
            <v>0</v>
          </cell>
          <cell r="H488">
            <v>2903039310</v>
          </cell>
        </row>
        <row r="489">
          <cell r="A489">
            <v>732303</v>
          </cell>
          <cell r="B489" t="str">
            <v xml:space="preserve">SUELDOS Y SALARIOS </v>
          </cell>
          <cell r="C489">
            <v>2068876147</v>
          </cell>
          <cell r="D489">
            <v>867458245</v>
          </cell>
          <cell r="E489">
            <v>120024671</v>
          </cell>
          <cell r="F489">
            <v>2816309721</v>
          </cell>
          <cell r="G489">
            <v>0</v>
          </cell>
          <cell r="H489">
            <v>2816309721</v>
          </cell>
        </row>
        <row r="490">
          <cell r="A490">
            <v>732305</v>
          </cell>
          <cell r="B490" t="str">
            <v xml:space="preserve">CONTRIBUCIONES EFECTIVAS </v>
          </cell>
          <cell r="C490">
            <v>616157894</v>
          </cell>
          <cell r="D490">
            <v>272555895</v>
          </cell>
          <cell r="E490">
            <v>44203235</v>
          </cell>
          <cell r="F490">
            <v>844510554</v>
          </cell>
          <cell r="G490">
            <v>0</v>
          </cell>
          <cell r="H490">
            <v>844510554</v>
          </cell>
        </row>
        <row r="491">
          <cell r="A491">
            <v>732306</v>
          </cell>
          <cell r="B491" t="str">
            <v xml:space="preserve">APORTES SOBRE LA NÓMINA </v>
          </cell>
          <cell r="C491">
            <v>117365380</v>
          </cell>
          <cell r="D491">
            <v>68312292</v>
          </cell>
          <cell r="E491">
            <v>17222340</v>
          </cell>
          <cell r="F491">
            <v>168455332</v>
          </cell>
          <cell r="G491">
            <v>0</v>
          </cell>
          <cell r="H491">
            <v>168455332</v>
          </cell>
        </row>
        <row r="492">
          <cell r="A492">
            <v>732307</v>
          </cell>
          <cell r="B492" t="str">
            <v xml:space="preserve">DEPRECIACIÓN Y AMORTIZACIÓN </v>
          </cell>
          <cell r="C492">
            <v>315395749</v>
          </cell>
          <cell r="D492">
            <v>151772166</v>
          </cell>
          <cell r="E492">
            <v>0</v>
          </cell>
          <cell r="F492">
            <v>467167915</v>
          </cell>
          <cell r="G492">
            <v>0</v>
          </cell>
          <cell r="H492">
            <v>467167915</v>
          </cell>
        </row>
        <row r="493">
          <cell r="A493">
            <v>732308</v>
          </cell>
          <cell r="B493" t="str">
            <v xml:space="preserve">IMPUESTOS </v>
          </cell>
          <cell r="C493">
            <v>28242455</v>
          </cell>
          <cell r="D493">
            <v>6796695</v>
          </cell>
          <cell r="E493">
            <v>0</v>
          </cell>
          <cell r="F493">
            <v>35039150</v>
          </cell>
          <cell r="G493">
            <v>0</v>
          </cell>
          <cell r="H493">
            <v>35039150</v>
          </cell>
        </row>
        <row r="494">
          <cell r="A494">
            <v>732309</v>
          </cell>
          <cell r="B494" t="str">
            <v xml:space="preserve">PRESTACIONES SOCIALES </v>
          </cell>
          <cell r="C494">
            <v>712392264</v>
          </cell>
          <cell r="D494">
            <v>446478690</v>
          </cell>
          <cell r="E494">
            <v>67812325</v>
          </cell>
          <cell r="F494">
            <v>1091058629</v>
          </cell>
          <cell r="G494">
            <v>0</v>
          </cell>
          <cell r="H494">
            <v>1091058629</v>
          </cell>
        </row>
        <row r="495">
          <cell r="A495">
            <v>732310</v>
          </cell>
          <cell r="B495" t="str">
            <v xml:space="preserve">GASTOS DE PERSONAL DIVERSOS </v>
          </cell>
          <cell r="C495">
            <v>2034537</v>
          </cell>
          <cell r="D495">
            <v>0</v>
          </cell>
          <cell r="E495">
            <v>0</v>
          </cell>
          <cell r="F495">
            <v>2034537</v>
          </cell>
          <cell r="G495">
            <v>0</v>
          </cell>
          <cell r="H495">
            <v>2034537</v>
          </cell>
        </row>
        <row r="496">
          <cell r="A496">
            <v>732395</v>
          </cell>
          <cell r="B496" t="str">
            <v xml:space="preserve">TRASLADO DE COSTOS (CR) </v>
          </cell>
          <cell r="C496">
            <v>-5182900045</v>
          </cell>
          <cell r="D496">
            <v>0</v>
          </cell>
          <cell r="E496">
            <v>3144715103</v>
          </cell>
          <cell r="F496">
            <v>-8327615148</v>
          </cell>
          <cell r="G496">
            <v>0</v>
          </cell>
          <cell r="H496">
            <v>-8327615148</v>
          </cell>
        </row>
        <row r="497">
          <cell r="A497">
            <v>7326</v>
          </cell>
          <cell r="B497" t="str">
            <v xml:space="preserve">HOSPITALIZACIÓN - OTROS CUIDADOS ESPECIALES </v>
          </cell>
          <cell r="C497">
            <v>0</v>
          </cell>
          <cell r="D497">
            <v>719012585</v>
          </cell>
          <cell r="E497">
            <v>719012585</v>
          </cell>
          <cell r="F497">
            <v>0</v>
          </cell>
          <cell r="G497">
            <v>0</v>
          </cell>
          <cell r="H497">
            <v>0</v>
          </cell>
        </row>
        <row r="498">
          <cell r="A498">
            <v>732602</v>
          </cell>
          <cell r="B498" t="str">
            <v xml:space="preserve">GENERALES </v>
          </cell>
          <cell r="C498">
            <v>858743605</v>
          </cell>
          <cell r="D498">
            <v>345188998</v>
          </cell>
          <cell r="E498">
            <v>6437484</v>
          </cell>
          <cell r="F498">
            <v>1197495119</v>
          </cell>
          <cell r="G498">
            <v>0</v>
          </cell>
          <cell r="H498">
            <v>1197495119</v>
          </cell>
        </row>
        <row r="499">
          <cell r="A499">
            <v>732603</v>
          </cell>
          <cell r="B499" t="str">
            <v xml:space="preserve">SUELDOS Y SALARIOS </v>
          </cell>
          <cell r="C499">
            <v>497979741</v>
          </cell>
          <cell r="D499">
            <v>203117947</v>
          </cell>
          <cell r="E499">
            <v>28303648</v>
          </cell>
          <cell r="F499">
            <v>672794040</v>
          </cell>
          <cell r="G499">
            <v>0</v>
          </cell>
          <cell r="H499">
            <v>672794040</v>
          </cell>
        </row>
        <row r="500">
          <cell r="A500">
            <v>732605</v>
          </cell>
          <cell r="B500" t="str">
            <v xml:space="preserve">CONTRIBUCIONES EFECTIVAS </v>
          </cell>
          <cell r="C500">
            <v>145044682</v>
          </cell>
          <cell r="D500">
            <v>62584959</v>
          </cell>
          <cell r="E500">
            <v>10120446</v>
          </cell>
          <cell r="F500">
            <v>197509195</v>
          </cell>
          <cell r="G500">
            <v>0</v>
          </cell>
          <cell r="H500">
            <v>197509195</v>
          </cell>
        </row>
        <row r="501">
          <cell r="A501">
            <v>732606</v>
          </cell>
          <cell r="B501" t="str">
            <v xml:space="preserve">APORTES SOBRE LA NÓMINA </v>
          </cell>
          <cell r="C501">
            <v>27546897</v>
          </cell>
          <cell r="D501">
            <v>15000619</v>
          </cell>
          <cell r="E501">
            <v>3816479</v>
          </cell>
          <cell r="F501">
            <v>38731037</v>
          </cell>
          <cell r="G501">
            <v>0</v>
          </cell>
          <cell r="H501">
            <v>38731037</v>
          </cell>
        </row>
        <row r="502">
          <cell r="A502">
            <v>732607</v>
          </cell>
          <cell r="B502" t="str">
            <v xml:space="preserve">DEPRECIACIÓN Y AMORTIZACIÓN </v>
          </cell>
          <cell r="C502">
            <v>47049029</v>
          </cell>
          <cell r="D502">
            <v>17207875</v>
          </cell>
          <cell r="E502">
            <v>0</v>
          </cell>
          <cell r="F502">
            <v>64256904</v>
          </cell>
          <cell r="G502">
            <v>0</v>
          </cell>
          <cell r="H502">
            <v>64256904</v>
          </cell>
        </row>
        <row r="503">
          <cell r="A503">
            <v>732608</v>
          </cell>
          <cell r="B503" t="str">
            <v xml:space="preserve">IMPUESTOS </v>
          </cell>
          <cell r="C503">
            <v>13834908</v>
          </cell>
          <cell r="D503">
            <v>5958046</v>
          </cell>
          <cell r="E503">
            <v>0</v>
          </cell>
          <cell r="F503">
            <v>19792954</v>
          </cell>
          <cell r="G503">
            <v>0</v>
          </cell>
          <cell r="H503">
            <v>19792954</v>
          </cell>
        </row>
        <row r="504">
          <cell r="A504">
            <v>732609</v>
          </cell>
          <cell r="B504" t="str">
            <v xml:space="preserve">PRESTACIONES SOCIALES </v>
          </cell>
          <cell r="C504">
            <v>159744681</v>
          </cell>
          <cell r="D504">
            <v>68554141</v>
          </cell>
          <cell r="E504">
            <v>9488132</v>
          </cell>
          <cell r="F504">
            <v>218810690</v>
          </cell>
          <cell r="G504">
            <v>0</v>
          </cell>
          <cell r="H504">
            <v>218810690</v>
          </cell>
        </row>
        <row r="505">
          <cell r="A505">
            <v>732610</v>
          </cell>
          <cell r="B505" t="str">
            <v xml:space="preserve">GASTOS DE PERSONAL DIVERSOS </v>
          </cell>
          <cell r="C505">
            <v>0</v>
          </cell>
          <cell r="D505">
            <v>1400000</v>
          </cell>
          <cell r="E505">
            <v>0</v>
          </cell>
          <cell r="F505">
            <v>1400000</v>
          </cell>
          <cell r="G505">
            <v>0</v>
          </cell>
          <cell r="H505">
            <v>1400000</v>
          </cell>
        </row>
        <row r="506">
          <cell r="A506">
            <v>732695</v>
          </cell>
          <cell r="B506" t="str">
            <v xml:space="preserve">TRASLADO DE COSTOS (CR) </v>
          </cell>
          <cell r="C506">
            <v>-1749943543</v>
          </cell>
          <cell r="D506">
            <v>0</v>
          </cell>
          <cell r="E506">
            <v>660846396</v>
          </cell>
          <cell r="F506">
            <v>-2410789939</v>
          </cell>
          <cell r="G506">
            <v>0</v>
          </cell>
          <cell r="H506">
            <v>-2410789939</v>
          </cell>
        </row>
        <row r="507">
          <cell r="A507">
            <v>7330</v>
          </cell>
          <cell r="B507" t="str">
            <v xml:space="preserve">QUIRÓFANOS Y SALAS DE PARTO - QUIRÓFANOS  </v>
          </cell>
          <cell r="C507">
            <v>0</v>
          </cell>
          <cell r="D507">
            <v>3885934810</v>
          </cell>
          <cell r="E507">
            <v>3885934810</v>
          </cell>
          <cell r="F507">
            <v>0</v>
          </cell>
          <cell r="G507">
            <v>0</v>
          </cell>
          <cell r="H507">
            <v>0</v>
          </cell>
        </row>
        <row r="508">
          <cell r="A508">
            <v>733002</v>
          </cell>
          <cell r="B508" t="str">
            <v xml:space="preserve">GENERALES </v>
          </cell>
          <cell r="C508">
            <v>4439370197</v>
          </cell>
          <cell r="D508">
            <v>2232074558</v>
          </cell>
          <cell r="E508">
            <v>108811265</v>
          </cell>
          <cell r="F508">
            <v>6562633490</v>
          </cell>
          <cell r="G508">
            <v>0</v>
          </cell>
          <cell r="H508">
            <v>6562633490</v>
          </cell>
        </row>
        <row r="509">
          <cell r="A509">
            <v>733003</v>
          </cell>
          <cell r="B509" t="str">
            <v xml:space="preserve">SUELDOS Y SALARIOS </v>
          </cell>
          <cell r="C509">
            <v>2026651879</v>
          </cell>
          <cell r="D509">
            <v>822172174</v>
          </cell>
          <cell r="E509">
            <v>122886008</v>
          </cell>
          <cell r="F509">
            <v>2725938045</v>
          </cell>
          <cell r="G509">
            <v>0</v>
          </cell>
          <cell r="H509">
            <v>2725938045</v>
          </cell>
        </row>
        <row r="510">
          <cell r="A510">
            <v>733005</v>
          </cell>
          <cell r="B510" t="str">
            <v xml:space="preserve">CONTRIBUCIONES EFECTIVAS </v>
          </cell>
          <cell r="C510">
            <v>617488682</v>
          </cell>
          <cell r="D510">
            <v>266841173</v>
          </cell>
          <cell r="E510">
            <v>42016295</v>
          </cell>
          <cell r="F510">
            <v>842313560</v>
          </cell>
          <cell r="G510">
            <v>0</v>
          </cell>
          <cell r="H510">
            <v>842313560</v>
          </cell>
        </row>
        <row r="511">
          <cell r="A511">
            <v>733006</v>
          </cell>
          <cell r="B511" t="str">
            <v xml:space="preserve">APORTES SOBRE LA NÓMINA </v>
          </cell>
          <cell r="C511">
            <v>110999259</v>
          </cell>
          <cell r="D511">
            <v>61576606</v>
          </cell>
          <cell r="E511">
            <v>16009507</v>
          </cell>
          <cell r="F511">
            <v>156566358</v>
          </cell>
          <cell r="G511">
            <v>0</v>
          </cell>
          <cell r="H511">
            <v>156566358</v>
          </cell>
        </row>
        <row r="512">
          <cell r="A512">
            <v>733007</v>
          </cell>
          <cell r="B512" t="str">
            <v xml:space="preserve">DEPRECIACIÓN Y AMORTIZACIÓN </v>
          </cell>
          <cell r="C512">
            <v>568196968</v>
          </cell>
          <cell r="D512">
            <v>193819478</v>
          </cell>
          <cell r="E512">
            <v>0</v>
          </cell>
          <cell r="F512">
            <v>762016446</v>
          </cell>
          <cell r="G512">
            <v>0</v>
          </cell>
          <cell r="H512">
            <v>762016446</v>
          </cell>
        </row>
        <row r="513">
          <cell r="A513">
            <v>733008</v>
          </cell>
          <cell r="B513" t="str">
            <v xml:space="preserve">IMPUESTOS </v>
          </cell>
          <cell r="C513">
            <v>47882106</v>
          </cell>
          <cell r="D513">
            <v>10047795</v>
          </cell>
          <cell r="E513">
            <v>0</v>
          </cell>
          <cell r="F513">
            <v>57929901</v>
          </cell>
          <cell r="G513">
            <v>0</v>
          </cell>
          <cell r="H513">
            <v>57929901</v>
          </cell>
        </row>
        <row r="514">
          <cell r="A514">
            <v>733009</v>
          </cell>
          <cell r="B514" t="str">
            <v xml:space="preserve">PRESTACIONES SOCIALES </v>
          </cell>
          <cell r="C514">
            <v>659575338</v>
          </cell>
          <cell r="D514">
            <v>299167277</v>
          </cell>
          <cell r="E514">
            <v>40546317</v>
          </cell>
          <cell r="F514">
            <v>918196298</v>
          </cell>
          <cell r="G514">
            <v>0</v>
          </cell>
          <cell r="H514">
            <v>918196298</v>
          </cell>
        </row>
        <row r="515">
          <cell r="A515">
            <v>733010</v>
          </cell>
          <cell r="B515" t="str">
            <v xml:space="preserve">GASTOS DE PERSONAL DIVERSOS </v>
          </cell>
          <cell r="C515">
            <v>7676092</v>
          </cell>
          <cell r="D515">
            <v>235749</v>
          </cell>
          <cell r="E515">
            <v>33049</v>
          </cell>
          <cell r="F515">
            <v>7878792</v>
          </cell>
          <cell r="G515">
            <v>0</v>
          </cell>
          <cell r="H515">
            <v>7878792</v>
          </cell>
        </row>
        <row r="516">
          <cell r="A516">
            <v>733095</v>
          </cell>
          <cell r="B516" t="str">
            <v xml:space="preserve">TRASLADO DE COSTOS (CR) </v>
          </cell>
          <cell r="C516">
            <v>-8477840521</v>
          </cell>
          <cell r="D516">
            <v>0</v>
          </cell>
          <cell r="E516">
            <v>3555632369</v>
          </cell>
          <cell r="F516">
            <v>-12033472890</v>
          </cell>
          <cell r="G516">
            <v>0</v>
          </cell>
          <cell r="H516">
            <v>-12033472890</v>
          </cell>
        </row>
        <row r="517">
          <cell r="A517">
            <v>7331</v>
          </cell>
          <cell r="B517" t="str">
            <v xml:space="preserve">QUIRÓFANOS Y SALAS DE PARTO - SALAS DE PARTO </v>
          </cell>
          <cell r="C517">
            <v>0</v>
          </cell>
          <cell r="D517">
            <v>3261683284</v>
          </cell>
          <cell r="E517">
            <v>3261683284</v>
          </cell>
          <cell r="F517">
            <v>0</v>
          </cell>
          <cell r="G517">
            <v>0</v>
          </cell>
          <cell r="H517">
            <v>0</v>
          </cell>
        </row>
        <row r="518">
          <cell r="A518">
            <v>733102</v>
          </cell>
          <cell r="B518" t="str">
            <v xml:space="preserve">GENERALES </v>
          </cell>
          <cell r="C518">
            <v>1658643596</v>
          </cell>
          <cell r="D518">
            <v>790811105</v>
          </cell>
          <cell r="E518">
            <v>13637539</v>
          </cell>
          <cell r="F518">
            <v>2435817162</v>
          </cell>
          <cell r="G518">
            <v>0</v>
          </cell>
          <cell r="H518">
            <v>2435817162</v>
          </cell>
        </row>
        <row r="519">
          <cell r="A519">
            <v>733103</v>
          </cell>
          <cell r="B519" t="str">
            <v xml:space="preserve">SUELDOS Y SALARIOS </v>
          </cell>
          <cell r="C519">
            <v>3474058541</v>
          </cell>
          <cell r="D519">
            <v>1319279750</v>
          </cell>
          <cell r="E519">
            <v>183966693</v>
          </cell>
          <cell r="F519">
            <v>4609371598</v>
          </cell>
          <cell r="G519">
            <v>0</v>
          </cell>
          <cell r="H519">
            <v>4609371598</v>
          </cell>
        </row>
        <row r="520">
          <cell r="A520">
            <v>733105</v>
          </cell>
          <cell r="B520" t="str">
            <v xml:space="preserve">CONTRIBUCIONES EFECTIVAS </v>
          </cell>
          <cell r="C520">
            <v>1009281810</v>
          </cell>
          <cell r="D520">
            <v>414967908</v>
          </cell>
          <cell r="E520">
            <v>68453260</v>
          </cell>
          <cell r="F520">
            <v>1355796458</v>
          </cell>
          <cell r="G520">
            <v>0</v>
          </cell>
          <cell r="H520">
            <v>1355796458</v>
          </cell>
        </row>
        <row r="521">
          <cell r="A521">
            <v>733106</v>
          </cell>
          <cell r="B521" t="str">
            <v xml:space="preserve">APORTES SOBRE LA NÓMINA </v>
          </cell>
          <cell r="C521">
            <v>193267682</v>
          </cell>
          <cell r="D521">
            <v>100593628</v>
          </cell>
          <cell r="E521">
            <v>25913664</v>
          </cell>
          <cell r="F521">
            <v>267947646</v>
          </cell>
          <cell r="G521">
            <v>0</v>
          </cell>
          <cell r="H521">
            <v>267947646</v>
          </cell>
        </row>
        <row r="522">
          <cell r="A522">
            <v>733107</v>
          </cell>
          <cell r="B522" t="str">
            <v xml:space="preserve">DEPRECIACIÓN Y AMORTIZACIÓN </v>
          </cell>
          <cell r="C522">
            <v>288611552</v>
          </cell>
          <cell r="D522">
            <v>96848722</v>
          </cell>
          <cell r="E522">
            <v>0</v>
          </cell>
          <cell r="F522">
            <v>385460274</v>
          </cell>
          <cell r="G522">
            <v>0</v>
          </cell>
          <cell r="H522">
            <v>385460274</v>
          </cell>
        </row>
        <row r="523">
          <cell r="A523">
            <v>733108</v>
          </cell>
          <cell r="B523" t="str">
            <v xml:space="preserve">IMPUESTOS </v>
          </cell>
          <cell r="C523">
            <v>27723425</v>
          </cell>
          <cell r="D523">
            <v>5622538</v>
          </cell>
          <cell r="E523">
            <v>0</v>
          </cell>
          <cell r="F523">
            <v>33345963</v>
          </cell>
          <cell r="G523">
            <v>0</v>
          </cell>
          <cell r="H523">
            <v>33345963</v>
          </cell>
        </row>
        <row r="524">
          <cell r="A524">
            <v>733109</v>
          </cell>
          <cell r="B524" t="str">
            <v xml:space="preserve">PRESTACIONES SOCIALES </v>
          </cell>
          <cell r="C524">
            <v>1100216363</v>
          </cell>
          <cell r="D524">
            <v>533326087</v>
          </cell>
          <cell r="E524">
            <v>80225365</v>
          </cell>
          <cell r="F524">
            <v>1553317085</v>
          </cell>
          <cell r="G524">
            <v>0</v>
          </cell>
          <cell r="H524">
            <v>1553317085</v>
          </cell>
        </row>
        <row r="525">
          <cell r="A525">
            <v>733110</v>
          </cell>
          <cell r="B525" t="str">
            <v xml:space="preserve">GASTOS DE PERSONAL DIVERSOS </v>
          </cell>
          <cell r="C525">
            <v>3608813</v>
          </cell>
          <cell r="D525">
            <v>233546</v>
          </cell>
          <cell r="E525">
            <v>33049</v>
          </cell>
          <cell r="F525">
            <v>3809310</v>
          </cell>
          <cell r="G525">
            <v>0</v>
          </cell>
          <cell r="H525">
            <v>3809310</v>
          </cell>
        </row>
        <row r="526">
          <cell r="A526">
            <v>733195</v>
          </cell>
          <cell r="B526" t="str">
            <v xml:space="preserve">TRASLADO DE COSTOS (CR) </v>
          </cell>
          <cell r="C526">
            <v>-7755411782</v>
          </cell>
          <cell r="D526">
            <v>0</v>
          </cell>
          <cell r="E526">
            <v>2889453714</v>
          </cell>
          <cell r="F526">
            <v>-10644865496</v>
          </cell>
          <cell r="G526">
            <v>0</v>
          </cell>
          <cell r="H526">
            <v>-10644865496</v>
          </cell>
        </row>
        <row r="527">
          <cell r="A527">
            <v>7340</v>
          </cell>
          <cell r="B527" t="str">
            <v xml:space="preserve">APOYO DIAGNÓSTICO - LABORATORIO CLÍNICO </v>
          </cell>
          <cell r="C527">
            <v>0</v>
          </cell>
          <cell r="D527">
            <v>2190532675</v>
          </cell>
          <cell r="E527">
            <v>2190532675</v>
          </cell>
          <cell r="F527">
            <v>0</v>
          </cell>
          <cell r="G527">
            <v>0</v>
          </cell>
          <cell r="H527">
            <v>0</v>
          </cell>
        </row>
        <row r="528">
          <cell r="A528">
            <v>734002</v>
          </cell>
          <cell r="B528" t="str">
            <v xml:space="preserve">GENERALES </v>
          </cell>
          <cell r="C528">
            <v>1040753749</v>
          </cell>
          <cell r="D528">
            <v>1528159498</v>
          </cell>
          <cell r="E528">
            <v>688547118</v>
          </cell>
          <cell r="F528">
            <v>1880366129</v>
          </cell>
          <cell r="G528">
            <v>0</v>
          </cell>
          <cell r="H528">
            <v>1880366129</v>
          </cell>
        </row>
        <row r="529">
          <cell r="A529">
            <v>734003</v>
          </cell>
          <cell r="B529" t="str">
            <v xml:space="preserve">SUELDOS Y SALARIOS </v>
          </cell>
          <cell r="C529">
            <v>829163380</v>
          </cell>
          <cell r="D529">
            <v>351251742</v>
          </cell>
          <cell r="E529">
            <v>50796223</v>
          </cell>
          <cell r="F529">
            <v>1129618899</v>
          </cell>
          <cell r="G529">
            <v>0</v>
          </cell>
          <cell r="H529">
            <v>1129618899</v>
          </cell>
        </row>
        <row r="530">
          <cell r="A530">
            <v>734004</v>
          </cell>
          <cell r="B530" t="str">
            <v xml:space="preserve">CONTRIBUCIONES IMPUTADAS </v>
          </cell>
          <cell r="C530">
            <v>3159216</v>
          </cell>
          <cell r="D530">
            <v>768872</v>
          </cell>
          <cell r="E530">
            <v>384436</v>
          </cell>
          <cell r="F530">
            <v>3543652</v>
          </cell>
          <cell r="G530">
            <v>0</v>
          </cell>
          <cell r="H530">
            <v>3543652</v>
          </cell>
        </row>
        <row r="531">
          <cell r="A531">
            <v>734005</v>
          </cell>
          <cell r="B531" t="str">
            <v xml:space="preserve">CONTRIBUCIONES EFECTIVAS </v>
          </cell>
          <cell r="C531">
            <v>238612938</v>
          </cell>
          <cell r="D531">
            <v>107332468</v>
          </cell>
          <cell r="E531">
            <v>17473752</v>
          </cell>
          <cell r="F531">
            <v>328471654</v>
          </cell>
          <cell r="G531">
            <v>0</v>
          </cell>
          <cell r="H531">
            <v>328471654</v>
          </cell>
        </row>
        <row r="532">
          <cell r="A532">
            <v>734006</v>
          </cell>
          <cell r="B532" t="str">
            <v xml:space="preserve">APORTES SOBRE LA NÓMINA </v>
          </cell>
          <cell r="C532">
            <v>45325999</v>
          </cell>
          <cell r="D532">
            <v>26777950</v>
          </cell>
          <cell r="E532">
            <v>6950150</v>
          </cell>
          <cell r="F532">
            <v>65153799</v>
          </cell>
          <cell r="G532">
            <v>0</v>
          </cell>
          <cell r="H532">
            <v>65153799</v>
          </cell>
        </row>
        <row r="533">
          <cell r="A533">
            <v>734007</v>
          </cell>
          <cell r="B533" t="str">
            <v xml:space="preserve">DEPRECIACIÓN Y AMORTIZACIÓN </v>
          </cell>
          <cell r="C533">
            <v>49535631</v>
          </cell>
          <cell r="D533">
            <v>21714118</v>
          </cell>
          <cell r="E533">
            <v>0</v>
          </cell>
          <cell r="F533">
            <v>71249749</v>
          </cell>
          <cell r="G533">
            <v>0</v>
          </cell>
          <cell r="H533">
            <v>71249749</v>
          </cell>
        </row>
        <row r="534">
          <cell r="A534">
            <v>734008</v>
          </cell>
          <cell r="B534" t="str">
            <v xml:space="preserve">IMPUESTOS </v>
          </cell>
          <cell r="C534">
            <v>14308904</v>
          </cell>
          <cell r="D534">
            <v>4213431</v>
          </cell>
          <cell r="E534">
            <v>0</v>
          </cell>
          <cell r="F534">
            <v>18522335</v>
          </cell>
          <cell r="G534">
            <v>0</v>
          </cell>
          <cell r="H534">
            <v>18522335</v>
          </cell>
        </row>
        <row r="535">
          <cell r="A535">
            <v>734009</v>
          </cell>
          <cell r="B535" t="str">
            <v xml:space="preserve">PRESTACIONES SOCIALES </v>
          </cell>
          <cell r="C535">
            <v>254287606</v>
          </cell>
          <cell r="D535">
            <v>149212963</v>
          </cell>
          <cell r="E535">
            <v>22530862</v>
          </cell>
          <cell r="F535">
            <v>380969707</v>
          </cell>
          <cell r="G535">
            <v>0</v>
          </cell>
          <cell r="H535">
            <v>380969707</v>
          </cell>
        </row>
        <row r="536">
          <cell r="A536">
            <v>734010</v>
          </cell>
          <cell r="B536" t="str">
            <v xml:space="preserve">GASTOS DE PERSONAL DIVERSOS </v>
          </cell>
          <cell r="C536">
            <v>2194277</v>
          </cell>
          <cell r="D536">
            <v>1101633</v>
          </cell>
          <cell r="E536">
            <v>121180</v>
          </cell>
          <cell r="F536">
            <v>3174730</v>
          </cell>
          <cell r="G536">
            <v>0</v>
          </cell>
          <cell r="H536">
            <v>3174730</v>
          </cell>
        </row>
        <row r="537">
          <cell r="A537">
            <v>734095</v>
          </cell>
          <cell r="B537" t="str">
            <v xml:space="preserve">TRASLADO DE COSTOS (CR) </v>
          </cell>
          <cell r="C537">
            <v>-2477341700</v>
          </cell>
          <cell r="D537">
            <v>0</v>
          </cell>
          <cell r="E537">
            <v>1403728954</v>
          </cell>
          <cell r="F537">
            <v>-3881070654</v>
          </cell>
          <cell r="G537">
            <v>0</v>
          </cell>
          <cell r="H537">
            <v>-3881070654</v>
          </cell>
        </row>
        <row r="538">
          <cell r="A538">
            <v>7341</v>
          </cell>
          <cell r="B538" t="str">
            <v xml:space="preserve">APOYO DIAGNÓSTICO - IMAGENOLOGÍA </v>
          </cell>
          <cell r="C538">
            <v>0</v>
          </cell>
          <cell r="D538">
            <v>3752758301</v>
          </cell>
          <cell r="E538">
            <v>3752758301</v>
          </cell>
          <cell r="F538">
            <v>0</v>
          </cell>
          <cell r="G538">
            <v>0</v>
          </cell>
          <cell r="H538">
            <v>0</v>
          </cell>
        </row>
        <row r="539">
          <cell r="A539">
            <v>734102</v>
          </cell>
          <cell r="B539" t="str">
            <v xml:space="preserve">GENERALES </v>
          </cell>
          <cell r="C539">
            <v>5237114590</v>
          </cell>
          <cell r="D539">
            <v>2350418353</v>
          </cell>
          <cell r="E539">
            <v>174237689</v>
          </cell>
          <cell r="F539">
            <v>7413295254</v>
          </cell>
          <cell r="G539">
            <v>0</v>
          </cell>
          <cell r="H539">
            <v>7413295254</v>
          </cell>
        </row>
        <row r="540">
          <cell r="A540">
            <v>734103</v>
          </cell>
          <cell r="B540" t="str">
            <v xml:space="preserve">SUELDOS Y SALARIOS </v>
          </cell>
          <cell r="C540">
            <v>1219891635</v>
          </cell>
          <cell r="D540">
            <v>514185532</v>
          </cell>
          <cell r="E540">
            <v>76890108</v>
          </cell>
          <cell r="F540">
            <v>1657187059</v>
          </cell>
          <cell r="G540">
            <v>0</v>
          </cell>
          <cell r="H540">
            <v>1657187059</v>
          </cell>
        </row>
        <row r="541">
          <cell r="A541">
            <v>734104</v>
          </cell>
          <cell r="B541" t="str">
            <v xml:space="preserve">CONTRIBUCIONES IMPUTADAS </v>
          </cell>
          <cell r="C541">
            <v>3125901</v>
          </cell>
          <cell r="D541">
            <v>0</v>
          </cell>
          <cell r="E541">
            <v>0</v>
          </cell>
          <cell r="F541">
            <v>3125901</v>
          </cell>
          <cell r="G541">
            <v>0</v>
          </cell>
          <cell r="H541">
            <v>3125901</v>
          </cell>
        </row>
        <row r="542">
          <cell r="A542">
            <v>734105</v>
          </cell>
          <cell r="B542" t="str">
            <v xml:space="preserve">CONTRIBUCIONES EFECTIVAS </v>
          </cell>
          <cell r="C542">
            <v>512882156</v>
          </cell>
          <cell r="D542">
            <v>244200685</v>
          </cell>
          <cell r="E542">
            <v>30864314</v>
          </cell>
          <cell r="F542">
            <v>726218527</v>
          </cell>
          <cell r="G542">
            <v>0</v>
          </cell>
          <cell r="H542">
            <v>726218527</v>
          </cell>
        </row>
        <row r="543">
          <cell r="A543">
            <v>734106</v>
          </cell>
          <cell r="B543" t="str">
            <v xml:space="preserve">APORTES SOBRE LA NÓMINA </v>
          </cell>
          <cell r="C543">
            <v>66870426</v>
          </cell>
          <cell r="D543">
            <v>39247835</v>
          </cell>
          <cell r="E543">
            <v>10151171</v>
          </cell>
          <cell r="F543">
            <v>95967090</v>
          </cell>
          <cell r="G543">
            <v>0</v>
          </cell>
          <cell r="H543">
            <v>95967090</v>
          </cell>
        </row>
        <row r="544">
          <cell r="A544">
            <v>734107</v>
          </cell>
          <cell r="B544" t="str">
            <v xml:space="preserve">DEPRECIACIÓN Y AMORTIZACIÓN </v>
          </cell>
          <cell r="C544">
            <v>993949849</v>
          </cell>
          <cell r="D544">
            <v>346072151</v>
          </cell>
          <cell r="E544">
            <v>0</v>
          </cell>
          <cell r="F544">
            <v>1340022000</v>
          </cell>
          <cell r="G544">
            <v>0</v>
          </cell>
          <cell r="H544">
            <v>1340022000</v>
          </cell>
        </row>
        <row r="545">
          <cell r="A545">
            <v>734108</v>
          </cell>
          <cell r="B545" t="str">
            <v xml:space="preserve">IMPUESTOS </v>
          </cell>
          <cell r="C545">
            <v>39546133</v>
          </cell>
          <cell r="D545">
            <v>8807456</v>
          </cell>
          <cell r="E545">
            <v>0</v>
          </cell>
          <cell r="F545">
            <v>48353589</v>
          </cell>
          <cell r="G545">
            <v>0</v>
          </cell>
          <cell r="H545">
            <v>48353589</v>
          </cell>
        </row>
        <row r="546">
          <cell r="A546">
            <v>734109</v>
          </cell>
          <cell r="B546" t="str">
            <v xml:space="preserve">PRESTACIONES SOCIALES </v>
          </cell>
          <cell r="C546">
            <v>446844861</v>
          </cell>
          <cell r="D546">
            <v>248929989</v>
          </cell>
          <cell r="E546">
            <v>32302308</v>
          </cell>
          <cell r="F546">
            <v>663472542</v>
          </cell>
          <cell r="G546">
            <v>0</v>
          </cell>
          <cell r="H546">
            <v>663472542</v>
          </cell>
        </row>
        <row r="547">
          <cell r="A547">
            <v>734110</v>
          </cell>
          <cell r="B547" t="str">
            <v xml:space="preserve">GASTOS DE PERSONAL DIVERSOS </v>
          </cell>
          <cell r="C547">
            <v>2186052</v>
          </cell>
          <cell r="D547">
            <v>896300</v>
          </cell>
          <cell r="E547">
            <v>127503</v>
          </cell>
          <cell r="F547">
            <v>2954849</v>
          </cell>
          <cell r="G547">
            <v>0</v>
          </cell>
          <cell r="H547">
            <v>2954849</v>
          </cell>
        </row>
        <row r="548">
          <cell r="A548">
            <v>734195</v>
          </cell>
          <cell r="B548" t="str">
            <v xml:space="preserve">TRASLADO DE COSTOS (CR) </v>
          </cell>
          <cell r="C548">
            <v>-8522411603</v>
          </cell>
          <cell r="D548">
            <v>0</v>
          </cell>
          <cell r="E548">
            <v>3428185208</v>
          </cell>
          <cell r="F548">
            <v>-11950596811</v>
          </cell>
          <cell r="G548">
            <v>0</v>
          </cell>
          <cell r="H548">
            <v>-11950596811</v>
          </cell>
        </row>
        <row r="549">
          <cell r="A549">
            <v>7342</v>
          </cell>
          <cell r="B549" t="str">
            <v xml:space="preserve">APOYO DIAGNÓSTICO - ANATOMÍA PATOLÓGICA </v>
          </cell>
          <cell r="C549">
            <v>0</v>
          </cell>
          <cell r="D549">
            <v>390665230</v>
          </cell>
          <cell r="E549">
            <v>390665230</v>
          </cell>
          <cell r="F549">
            <v>0</v>
          </cell>
          <cell r="G549">
            <v>0</v>
          </cell>
          <cell r="H549">
            <v>0</v>
          </cell>
        </row>
        <row r="550">
          <cell r="A550">
            <v>734202</v>
          </cell>
          <cell r="B550" t="str">
            <v xml:space="preserve">GENERALES </v>
          </cell>
          <cell r="C550">
            <v>573509008</v>
          </cell>
          <cell r="D550">
            <v>373686977</v>
          </cell>
          <cell r="E550">
            <v>172408480</v>
          </cell>
          <cell r="F550">
            <v>774787505</v>
          </cell>
          <cell r="G550">
            <v>0</v>
          </cell>
          <cell r="H550">
            <v>774787505</v>
          </cell>
        </row>
        <row r="551">
          <cell r="A551">
            <v>734203</v>
          </cell>
          <cell r="B551" t="str">
            <v xml:space="preserve">SUELDOS Y SALARIOS </v>
          </cell>
          <cell r="C551">
            <v>2225846</v>
          </cell>
          <cell r="D551">
            <v>0</v>
          </cell>
          <cell r="E551">
            <v>0</v>
          </cell>
          <cell r="F551">
            <v>2225846</v>
          </cell>
          <cell r="G551">
            <v>0</v>
          </cell>
          <cell r="H551">
            <v>2225846</v>
          </cell>
        </row>
        <row r="552">
          <cell r="A552">
            <v>734205</v>
          </cell>
          <cell r="B552" t="str">
            <v xml:space="preserve">CONTRIBUCIONES EFECTIVAS </v>
          </cell>
          <cell r="C552">
            <v>574536</v>
          </cell>
          <cell r="D552">
            <v>0</v>
          </cell>
          <cell r="E552">
            <v>0</v>
          </cell>
          <cell r="F552">
            <v>574536</v>
          </cell>
          <cell r="G552">
            <v>0</v>
          </cell>
          <cell r="H552">
            <v>574536</v>
          </cell>
        </row>
        <row r="553">
          <cell r="A553">
            <v>734206</v>
          </cell>
          <cell r="B553" t="str">
            <v xml:space="preserve">APORTES SOBRE LA NÓMINA </v>
          </cell>
          <cell r="C553">
            <v>106700</v>
          </cell>
          <cell r="D553">
            <v>0</v>
          </cell>
          <cell r="E553">
            <v>0</v>
          </cell>
          <cell r="F553">
            <v>106700</v>
          </cell>
          <cell r="G553">
            <v>0</v>
          </cell>
          <cell r="H553">
            <v>106700</v>
          </cell>
        </row>
        <row r="554">
          <cell r="A554">
            <v>734207</v>
          </cell>
          <cell r="B554" t="str">
            <v xml:space="preserve">DEPRECIACIÓN Y AMORTIZACIÓN </v>
          </cell>
          <cell r="C554">
            <v>42788543</v>
          </cell>
          <cell r="D554">
            <v>15406410</v>
          </cell>
          <cell r="E554">
            <v>0</v>
          </cell>
          <cell r="F554">
            <v>58194953</v>
          </cell>
          <cell r="G554">
            <v>0</v>
          </cell>
          <cell r="H554">
            <v>58194953</v>
          </cell>
        </row>
        <row r="555">
          <cell r="A555">
            <v>734208</v>
          </cell>
          <cell r="B555" t="str">
            <v xml:space="preserve">IMPUESTOS </v>
          </cell>
          <cell r="C555">
            <v>2398001</v>
          </cell>
          <cell r="D555">
            <v>1571843</v>
          </cell>
          <cell r="E555">
            <v>0</v>
          </cell>
          <cell r="F555">
            <v>3969844</v>
          </cell>
          <cell r="G555">
            <v>0</v>
          </cell>
          <cell r="H555">
            <v>3969844</v>
          </cell>
        </row>
        <row r="556">
          <cell r="A556">
            <v>734209</v>
          </cell>
          <cell r="B556" t="str">
            <v xml:space="preserve">PRESTACIONES SOCIALES </v>
          </cell>
          <cell r="C556">
            <v>749449</v>
          </cell>
          <cell r="D556">
            <v>0</v>
          </cell>
          <cell r="E556">
            <v>0</v>
          </cell>
          <cell r="F556">
            <v>749449</v>
          </cell>
          <cell r="G556">
            <v>0</v>
          </cell>
          <cell r="H556">
            <v>749449</v>
          </cell>
        </row>
        <row r="557">
          <cell r="A557">
            <v>734295</v>
          </cell>
          <cell r="B557" t="str">
            <v xml:space="preserve">TRASLADO DE COSTOS (CR) </v>
          </cell>
          <cell r="C557">
            <v>-622352083</v>
          </cell>
          <cell r="D557">
            <v>0</v>
          </cell>
          <cell r="E557">
            <v>218256750</v>
          </cell>
          <cell r="F557">
            <v>-840608833</v>
          </cell>
          <cell r="G557">
            <v>0</v>
          </cell>
          <cell r="H557">
            <v>-840608833</v>
          </cell>
        </row>
        <row r="558">
          <cell r="A558">
            <v>7343</v>
          </cell>
          <cell r="B558" t="str">
            <v xml:space="preserve">APOYO DIAGNÓSTICO - OTRAS UNIDADES DE APOYO DIAGNÓSTICO </v>
          </cell>
          <cell r="C558">
            <v>0</v>
          </cell>
          <cell r="D558">
            <v>515252012</v>
          </cell>
          <cell r="E558">
            <v>515252012</v>
          </cell>
          <cell r="F558">
            <v>0</v>
          </cell>
          <cell r="G558">
            <v>0</v>
          </cell>
          <cell r="H558">
            <v>0</v>
          </cell>
        </row>
        <row r="559">
          <cell r="A559">
            <v>734302</v>
          </cell>
          <cell r="B559" t="str">
            <v xml:space="preserve">GENERALES </v>
          </cell>
          <cell r="C559">
            <v>1052355275</v>
          </cell>
          <cell r="D559">
            <v>385439259</v>
          </cell>
          <cell r="E559">
            <v>17713232</v>
          </cell>
          <cell r="F559">
            <v>1420081302</v>
          </cell>
          <cell r="G559">
            <v>0</v>
          </cell>
          <cell r="H559">
            <v>1420081302</v>
          </cell>
        </row>
        <row r="560">
          <cell r="A560">
            <v>734303</v>
          </cell>
          <cell r="B560" t="str">
            <v xml:space="preserve">SUELDOS Y SALARIOS </v>
          </cell>
          <cell r="C560">
            <v>126168417</v>
          </cell>
          <cell r="D560">
            <v>52063269</v>
          </cell>
          <cell r="E560">
            <v>7853089</v>
          </cell>
          <cell r="F560">
            <v>170378597</v>
          </cell>
          <cell r="G560">
            <v>0</v>
          </cell>
          <cell r="H560">
            <v>170378597</v>
          </cell>
        </row>
        <row r="561">
          <cell r="A561">
            <v>734305</v>
          </cell>
          <cell r="B561" t="str">
            <v xml:space="preserve">CONTRIBUCIONES EFECTIVAS </v>
          </cell>
          <cell r="C561">
            <v>35407631</v>
          </cell>
          <cell r="D561">
            <v>15955509</v>
          </cell>
          <cell r="E561">
            <v>2871776</v>
          </cell>
          <cell r="F561">
            <v>48491364</v>
          </cell>
          <cell r="G561">
            <v>0</v>
          </cell>
          <cell r="H561">
            <v>48491364</v>
          </cell>
        </row>
        <row r="562">
          <cell r="A562">
            <v>734306</v>
          </cell>
          <cell r="B562" t="str">
            <v xml:space="preserve">APORTES SOBRE LA NÓMINA </v>
          </cell>
          <cell r="C562">
            <v>6778806</v>
          </cell>
          <cell r="D562">
            <v>4198547</v>
          </cell>
          <cell r="E562">
            <v>1167364</v>
          </cell>
          <cell r="F562">
            <v>9809989</v>
          </cell>
          <cell r="G562">
            <v>0</v>
          </cell>
          <cell r="H562">
            <v>9809989</v>
          </cell>
        </row>
        <row r="563">
          <cell r="A563">
            <v>734307</v>
          </cell>
          <cell r="B563" t="str">
            <v xml:space="preserve">DEPRECIACIÓN Y AMORTIZACIÓN </v>
          </cell>
          <cell r="C563">
            <v>67714572</v>
          </cell>
          <cell r="D563">
            <v>23486514</v>
          </cell>
          <cell r="E563">
            <v>0</v>
          </cell>
          <cell r="F563">
            <v>91201086</v>
          </cell>
          <cell r="G563">
            <v>0</v>
          </cell>
          <cell r="H563">
            <v>91201086</v>
          </cell>
        </row>
        <row r="564">
          <cell r="A564">
            <v>734308</v>
          </cell>
          <cell r="B564" t="str">
            <v xml:space="preserve">IMPUESTOS </v>
          </cell>
          <cell r="C564">
            <v>4605860</v>
          </cell>
          <cell r="D564">
            <v>922145</v>
          </cell>
          <cell r="E564">
            <v>0</v>
          </cell>
          <cell r="F564">
            <v>5528005</v>
          </cell>
          <cell r="G564">
            <v>0</v>
          </cell>
          <cell r="H564">
            <v>5528005</v>
          </cell>
        </row>
        <row r="565">
          <cell r="A565">
            <v>734309</v>
          </cell>
          <cell r="B565" t="str">
            <v xml:space="preserve">PRESTACIONES SOCIALES </v>
          </cell>
          <cell r="C565">
            <v>48615750</v>
          </cell>
          <cell r="D565">
            <v>33153292</v>
          </cell>
          <cell r="E565">
            <v>9176289</v>
          </cell>
          <cell r="F565">
            <v>72592753</v>
          </cell>
          <cell r="G565">
            <v>0</v>
          </cell>
          <cell r="H565">
            <v>72592753</v>
          </cell>
        </row>
        <row r="566">
          <cell r="A566">
            <v>734310</v>
          </cell>
          <cell r="B566" t="str">
            <v xml:space="preserve">GASTOS DE PERSONAL DIVERSOS </v>
          </cell>
          <cell r="C566">
            <v>109053</v>
          </cell>
          <cell r="D566">
            <v>33477</v>
          </cell>
          <cell r="E566">
            <v>4693</v>
          </cell>
          <cell r="F566">
            <v>137837</v>
          </cell>
          <cell r="G566">
            <v>0</v>
          </cell>
          <cell r="H566">
            <v>137837</v>
          </cell>
        </row>
        <row r="567">
          <cell r="A567">
            <v>734395</v>
          </cell>
          <cell r="B567" t="str">
            <v xml:space="preserve">TRASLADO DE COSTOS (CR) </v>
          </cell>
          <cell r="C567">
            <v>-1341755364</v>
          </cell>
          <cell r="D567">
            <v>0</v>
          </cell>
          <cell r="E567">
            <v>476465569</v>
          </cell>
          <cell r="F567">
            <v>-1818220933</v>
          </cell>
          <cell r="G567">
            <v>0</v>
          </cell>
          <cell r="H567">
            <v>-1818220933</v>
          </cell>
        </row>
        <row r="568">
          <cell r="A568">
            <v>7349</v>
          </cell>
          <cell r="B568" t="str">
            <v xml:space="preserve">APOYO TERAPÉUTICO - REHABILITACIÓN Y TERAPIAS </v>
          </cell>
          <cell r="C568">
            <v>0</v>
          </cell>
          <cell r="D568">
            <v>54038352</v>
          </cell>
          <cell r="E568">
            <v>54038352</v>
          </cell>
          <cell r="F568">
            <v>0</v>
          </cell>
          <cell r="G568">
            <v>0</v>
          </cell>
          <cell r="H568">
            <v>0</v>
          </cell>
        </row>
        <row r="569">
          <cell r="A569">
            <v>734902</v>
          </cell>
          <cell r="B569" t="str">
            <v xml:space="preserve">GENERALES </v>
          </cell>
          <cell r="C569">
            <v>16997447</v>
          </cell>
          <cell r="D569">
            <v>13787260</v>
          </cell>
          <cell r="E569">
            <v>0</v>
          </cell>
          <cell r="F569">
            <v>30784707</v>
          </cell>
          <cell r="G569">
            <v>0</v>
          </cell>
          <cell r="H569">
            <v>30784707</v>
          </cell>
        </row>
        <row r="570">
          <cell r="A570">
            <v>734903</v>
          </cell>
          <cell r="B570" t="str">
            <v xml:space="preserve">SUELDOS Y SALARIOS </v>
          </cell>
          <cell r="C570">
            <v>52201438</v>
          </cell>
          <cell r="D570">
            <v>16722977</v>
          </cell>
          <cell r="E570">
            <v>2435385</v>
          </cell>
          <cell r="F570">
            <v>66489030</v>
          </cell>
          <cell r="G570">
            <v>0</v>
          </cell>
          <cell r="H570">
            <v>66489030</v>
          </cell>
        </row>
        <row r="571">
          <cell r="A571">
            <v>734905</v>
          </cell>
          <cell r="B571" t="str">
            <v xml:space="preserve">CONTRIBUCIONES EFECTIVAS </v>
          </cell>
          <cell r="C571">
            <v>15717160</v>
          </cell>
          <cell r="D571">
            <v>5078220</v>
          </cell>
          <cell r="E571">
            <v>865282</v>
          </cell>
          <cell r="F571">
            <v>19930098</v>
          </cell>
          <cell r="G571">
            <v>0</v>
          </cell>
          <cell r="H571">
            <v>19930098</v>
          </cell>
        </row>
        <row r="572">
          <cell r="A572">
            <v>734906</v>
          </cell>
          <cell r="B572" t="str">
            <v xml:space="preserve">APORTES SOBRE LA NÓMINA </v>
          </cell>
          <cell r="C572">
            <v>3001700</v>
          </cell>
          <cell r="D572">
            <v>1386000</v>
          </cell>
          <cell r="E572">
            <v>383100</v>
          </cell>
          <cell r="F572">
            <v>4004600</v>
          </cell>
          <cell r="G572">
            <v>0</v>
          </cell>
          <cell r="H572">
            <v>4004600</v>
          </cell>
        </row>
        <row r="573">
          <cell r="A573">
            <v>734907</v>
          </cell>
          <cell r="B573" t="str">
            <v xml:space="preserve">DEPRECIACIÓN Y AMORTIZACIÓN </v>
          </cell>
          <cell r="C573">
            <v>24129595</v>
          </cell>
          <cell r="D573">
            <v>9060814</v>
          </cell>
          <cell r="E573">
            <v>0</v>
          </cell>
          <cell r="F573">
            <v>33190409</v>
          </cell>
          <cell r="G573">
            <v>0</v>
          </cell>
          <cell r="H573">
            <v>33190409</v>
          </cell>
        </row>
        <row r="574">
          <cell r="A574">
            <v>734908</v>
          </cell>
          <cell r="B574" t="str">
            <v xml:space="preserve">IMPUESTOS </v>
          </cell>
          <cell r="C574">
            <v>1174572</v>
          </cell>
          <cell r="D574">
            <v>74664</v>
          </cell>
          <cell r="E574">
            <v>0</v>
          </cell>
          <cell r="F574">
            <v>1249236</v>
          </cell>
          <cell r="G574">
            <v>0</v>
          </cell>
          <cell r="H574">
            <v>1249236</v>
          </cell>
        </row>
        <row r="575">
          <cell r="A575">
            <v>734909</v>
          </cell>
          <cell r="B575" t="str">
            <v xml:space="preserve">PRESTACIONES SOCIALES </v>
          </cell>
          <cell r="C575">
            <v>18321450</v>
          </cell>
          <cell r="D575">
            <v>7928417</v>
          </cell>
          <cell r="E575">
            <v>971201</v>
          </cell>
          <cell r="F575">
            <v>25278666</v>
          </cell>
          <cell r="G575">
            <v>0</v>
          </cell>
          <cell r="H575">
            <v>25278666</v>
          </cell>
        </row>
        <row r="576">
          <cell r="A576">
            <v>734910</v>
          </cell>
          <cell r="B576" t="str">
            <v xml:space="preserve">GASTOS DE PERSONAL DIVERSOS </v>
          </cell>
          <cell r="C576">
            <v>1710000</v>
          </cell>
          <cell r="D576">
            <v>0</v>
          </cell>
          <cell r="E576">
            <v>0</v>
          </cell>
          <cell r="F576">
            <v>1710000</v>
          </cell>
          <cell r="G576">
            <v>0</v>
          </cell>
          <cell r="H576">
            <v>1710000</v>
          </cell>
        </row>
        <row r="577">
          <cell r="A577">
            <v>734995</v>
          </cell>
          <cell r="B577" t="str">
            <v xml:space="preserve">TRASLADO DE COSTOS (CR) </v>
          </cell>
          <cell r="C577">
            <v>-133253362</v>
          </cell>
          <cell r="D577">
            <v>0</v>
          </cell>
          <cell r="E577">
            <v>49383384</v>
          </cell>
          <cell r="F577">
            <v>-182636746</v>
          </cell>
          <cell r="G577">
            <v>0</v>
          </cell>
          <cell r="H577">
            <v>-182636746</v>
          </cell>
        </row>
        <row r="578">
          <cell r="A578">
            <v>7351</v>
          </cell>
          <cell r="B578" t="str">
            <v xml:space="preserve">APOYO TERAPÉUTICO - BANCO DE SANGRE </v>
          </cell>
          <cell r="C578">
            <v>0</v>
          </cell>
          <cell r="D578">
            <v>524709349</v>
          </cell>
          <cell r="E578">
            <v>524709349</v>
          </cell>
          <cell r="F578">
            <v>0</v>
          </cell>
          <cell r="G578">
            <v>0</v>
          </cell>
          <cell r="H578">
            <v>0</v>
          </cell>
        </row>
        <row r="579">
          <cell r="A579">
            <v>735102</v>
          </cell>
          <cell r="B579" t="str">
            <v xml:space="preserve">GENERALES </v>
          </cell>
          <cell r="C579">
            <v>201378774</v>
          </cell>
          <cell r="D579">
            <v>170231652</v>
          </cell>
          <cell r="E579">
            <v>26870160</v>
          </cell>
          <cell r="F579">
            <v>344740266</v>
          </cell>
          <cell r="G579">
            <v>0</v>
          </cell>
          <cell r="H579">
            <v>344740266</v>
          </cell>
        </row>
        <row r="580">
          <cell r="A580">
            <v>735103</v>
          </cell>
          <cell r="B580" t="str">
            <v xml:space="preserve">SUELDOS Y SALARIOS </v>
          </cell>
          <cell r="C580">
            <v>485388470</v>
          </cell>
          <cell r="D580">
            <v>185623116</v>
          </cell>
          <cell r="E580">
            <v>25027791</v>
          </cell>
          <cell r="F580">
            <v>645983795</v>
          </cell>
          <cell r="G580">
            <v>0</v>
          </cell>
          <cell r="H580">
            <v>645983795</v>
          </cell>
        </row>
        <row r="581">
          <cell r="A581">
            <v>735105</v>
          </cell>
          <cell r="B581" t="str">
            <v xml:space="preserve">CONTRIBUCIONES EFECTIVAS </v>
          </cell>
          <cell r="C581">
            <v>139814312</v>
          </cell>
          <cell r="D581">
            <v>57617904</v>
          </cell>
          <cell r="E581">
            <v>9277834</v>
          </cell>
          <cell r="F581">
            <v>188154382</v>
          </cell>
          <cell r="G581">
            <v>0</v>
          </cell>
          <cell r="H581">
            <v>188154382</v>
          </cell>
        </row>
        <row r="582">
          <cell r="A582">
            <v>735106</v>
          </cell>
          <cell r="B582" t="str">
            <v xml:space="preserve">APORTES SOBRE LA NÓMINA </v>
          </cell>
          <cell r="C582">
            <v>27546301</v>
          </cell>
          <cell r="D582">
            <v>14678050</v>
          </cell>
          <cell r="E582">
            <v>3829950</v>
          </cell>
          <cell r="F582">
            <v>38394401</v>
          </cell>
          <cell r="G582">
            <v>0</v>
          </cell>
          <cell r="H582">
            <v>38394401</v>
          </cell>
        </row>
        <row r="583">
          <cell r="A583">
            <v>735107</v>
          </cell>
          <cell r="B583" t="str">
            <v xml:space="preserve">DEPRECIACIÓN Y AMORTIZACIÓN </v>
          </cell>
          <cell r="C583">
            <v>49937900</v>
          </cell>
          <cell r="D583">
            <v>18962156</v>
          </cell>
          <cell r="E583">
            <v>0</v>
          </cell>
          <cell r="F583">
            <v>68900056</v>
          </cell>
          <cell r="G583">
            <v>0</v>
          </cell>
          <cell r="H583">
            <v>68900056</v>
          </cell>
        </row>
        <row r="584">
          <cell r="A584">
            <v>735108</v>
          </cell>
          <cell r="B584" t="str">
            <v xml:space="preserve">IMPUESTOS </v>
          </cell>
          <cell r="C584">
            <v>8888810</v>
          </cell>
          <cell r="D584">
            <v>1945288</v>
          </cell>
          <cell r="E584">
            <v>0</v>
          </cell>
          <cell r="F584">
            <v>10834098</v>
          </cell>
          <cell r="G584">
            <v>0</v>
          </cell>
          <cell r="H584">
            <v>10834098</v>
          </cell>
        </row>
        <row r="585">
          <cell r="A585">
            <v>735109</v>
          </cell>
          <cell r="B585" t="str">
            <v xml:space="preserve">PRESTACIONES SOCIALES </v>
          </cell>
          <cell r="C585">
            <v>203890929</v>
          </cell>
          <cell r="D585">
            <v>75651183</v>
          </cell>
          <cell r="E585">
            <v>12457924</v>
          </cell>
          <cell r="F585">
            <v>267084188</v>
          </cell>
          <cell r="G585">
            <v>0</v>
          </cell>
          <cell r="H585">
            <v>267084188</v>
          </cell>
        </row>
        <row r="586">
          <cell r="A586">
            <v>735195</v>
          </cell>
          <cell r="B586" t="str">
            <v xml:space="preserve">TRASLADO DE COSTOS (CR) </v>
          </cell>
          <cell r="C586">
            <v>-1116845496</v>
          </cell>
          <cell r="D586">
            <v>0</v>
          </cell>
          <cell r="E586">
            <v>447245690</v>
          </cell>
          <cell r="F586">
            <v>-1564091186</v>
          </cell>
          <cell r="G586">
            <v>0</v>
          </cell>
          <cell r="H586">
            <v>-1564091186</v>
          </cell>
        </row>
        <row r="587">
          <cell r="A587">
            <v>7355</v>
          </cell>
          <cell r="B587" t="str">
            <v xml:space="preserve">APOYO TERAPÉUTICO - FARMACIA E INSUMOS HOSPITALARIOS </v>
          </cell>
          <cell r="C587">
            <v>0</v>
          </cell>
          <cell r="D587">
            <v>23346282875</v>
          </cell>
          <cell r="E587">
            <v>23346282875</v>
          </cell>
          <cell r="F587">
            <v>0</v>
          </cell>
          <cell r="G587">
            <v>0</v>
          </cell>
          <cell r="H587">
            <v>0</v>
          </cell>
        </row>
        <row r="588">
          <cell r="A588">
            <v>735501</v>
          </cell>
          <cell r="B588" t="str">
            <v xml:space="preserve">MATERIALES </v>
          </cell>
          <cell r="C588">
            <v>33614189942</v>
          </cell>
          <cell r="D588">
            <v>20215530089</v>
          </cell>
          <cell r="E588">
            <v>1680604098</v>
          </cell>
          <cell r="F588">
            <v>52149115933</v>
          </cell>
          <cell r="G588">
            <v>0</v>
          </cell>
          <cell r="H588">
            <v>52149115933</v>
          </cell>
        </row>
        <row r="589">
          <cell r="A589">
            <v>735502</v>
          </cell>
          <cell r="B589" t="str">
            <v xml:space="preserve">GENERALES </v>
          </cell>
          <cell r="C589">
            <v>2698803762</v>
          </cell>
          <cell r="D589">
            <v>2011450403</v>
          </cell>
          <cell r="E589">
            <v>136664299</v>
          </cell>
          <cell r="F589">
            <v>4573589866</v>
          </cell>
          <cell r="G589">
            <v>0</v>
          </cell>
          <cell r="H589">
            <v>4573589866</v>
          </cell>
        </row>
        <row r="590">
          <cell r="A590">
            <v>735503</v>
          </cell>
          <cell r="B590" t="str">
            <v xml:space="preserve">SUELDOS Y SALARIOS </v>
          </cell>
          <cell r="C590">
            <v>1506142523</v>
          </cell>
          <cell r="D590">
            <v>614402200</v>
          </cell>
          <cell r="E590">
            <v>89758537</v>
          </cell>
          <cell r="F590">
            <v>2030786186</v>
          </cell>
          <cell r="G590">
            <v>0</v>
          </cell>
          <cell r="H590">
            <v>2030786186</v>
          </cell>
        </row>
        <row r="591">
          <cell r="A591">
            <v>735505</v>
          </cell>
          <cell r="B591" t="str">
            <v xml:space="preserve">CONTRIBUCIONES EFECTIVAS </v>
          </cell>
          <cell r="C591">
            <v>426844088</v>
          </cell>
          <cell r="D591">
            <v>180479640</v>
          </cell>
          <cell r="E591">
            <v>30341488</v>
          </cell>
          <cell r="F591">
            <v>576982240</v>
          </cell>
          <cell r="G591">
            <v>0</v>
          </cell>
          <cell r="H591">
            <v>576982240</v>
          </cell>
        </row>
        <row r="592">
          <cell r="A592">
            <v>735506</v>
          </cell>
          <cell r="B592" t="str">
            <v xml:space="preserve">APORTES SOBRE LA NÓMINA </v>
          </cell>
          <cell r="C592">
            <v>82439931</v>
          </cell>
          <cell r="D592">
            <v>46359631</v>
          </cell>
          <cell r="E592">
            <v>12152220</v>
          </cell>
          <cell r="F592">
            <v>116647342</v>
          </cell>
          <cell r="G592">
            <v>0</v>
          </cell>
          <cell r="H592">
            <v>116647342</v>
          </cell>
        </row>
        <row r="593">
          <cell r="A593">
            <v>735507</v>
          </cell>
          <cell r="B593" t="str">
            <v xml:space="preserve">DEPRECIACIÓN Y AMORTIZACIÓN </v>
          </cell>
          <cell r="C593">
            <v>72258997</v>
          </cell>
          <cell r="D593">
            <v>24518981</v>
          </cell>
          <cell r="E593">
            <v>0</v>
          </cell>
          <cell r="F593">
            <v>96777978</v>
          </cell>
          <cell r="G593">
            <v>0</v>
          </cell>
          <cell r="H593">
            <v>96777978</v>
          </cell>
        </row>
        <row r="594">
          <cell r="A594">
            <v>735508</v>
          </cell>
          <cell r="B594" t="str">
            <v xml:space="preserve">IMPUESTOS </v>
          </cell>
          <cell r="C594">
            <v>11878660</v>
          </cell>
          <cell r="D594">
            <v>2855330</v>
          </cell>
          <cell r="E594">
            <v>0</v>
          </cell>
          <cell r="F594">
            <v>14733990</v>
          </cell>
          <cell r="G594">
            <v>0</v>
          </cell>
          <cell r="H594">
            <v>14733990</v>
          </cell>
        </row>
        <row r="595">
          <cell r="A595">
            <v>735509</v>
          </cell>
          <cell r="B595" t="str">
            <v xml:space="preserve">PRESTACIONES SOCIALES </v>
          </cell>
          <cell r="C595">
            <v>498534531</v>
          </cell>
          <cell r="D595">
            <v>240738863</v>
          </cell>
          <cell r="E595">
            <v>30522265</v>
          </cell>
          <cell r="F595">
            <v>708751129</v>
          </cell>
          <cell r="G595">
            <v>0</v>
          </cell>
          <cell r="H595">
            <v>708751129</v>
          </cell>
        </row>
        <row r="596">
          <cell r="A596">
            <v>735510</v>
          </cell>
          <cell r="B596" t="str">
            <v xml:space="preserve">GASTOS DE PERSONAL DIVERSOS </v>
          </cell>
          <cell r="C596">
            <v>15944346</v>
          </cell>
          <cell r="D596">
            <v>9947738</v>
          </cell>
          <cell r="E596">
            <v>1416704</v>
          </cell>
          <cell r="F596">
            <v>24475380</v>
          </cell>
          <cell r="G596">
            <v>0</v>
          </cell>
          <cell r="H596">
            <v>24475380</v>
          </cell>
        </row>
        <row r="597">
          <cell r="A597">
            <v>735595</v>
          </cell>
          <cell r="B597" t="str">
            <v xml:space="preserve">TRASLADO DE COSTOS (CR) </v>
          </cell>
          <cell r="C597">
            <v>-38927036780</v>
          </cell>
          <cell r="D597">
            <v>0</v>
          </cell>
          <cell r="E597">
            <v>21364823264</v>
          </cell>
          <cell r="F597">
            <v>-60291860044</v>
          </cell>
          <cell r="G597">
            <v>0</v>
          </cell>
          <cell r="H597">
            <v>-60291860044</v>
          </cell>
        </row>
        <row r="598">
          <cell r="A598">
            <v>7356</v>
          </cell>
          <cell r="B598" t="str">
            <v xml:space="preserve">APOYO TERAPÉUTICO - OTRAS UNIDADES DE APOYO TERAPÉUTICO </v>
          </cell>
          <cell r="C598">
            <v>0</v>
          </cell>
          <cell r="D598">
            <v>111466544</v>
          </cell>
          <cell r="E598">
            <v>111466544</v>
          </cell>
          <cell r="F598">
            <v>0</v>
          </cell>
          <cell r="G598">
            <v>0</v>
          </cell>
          <cell r="H598">
            <v>0</v>
          </cell>
        </row>
        <row r="599">
          <cell r="A599">
            <v>735602</v>
          </cell>
          <cell r="B599" t="str">
            <v xml:space="preserve">GENERALES </v>
          </cell>
          <cell r="C599">
            <v>39377926</v>
          </cell>
          <cell r="D599">
            <v>19643621</v>
          </cell>
          <cell r="E599">
            <v>0</v>
          </cell>
          <cell r="F599">
            <v>59021547</v>
          </cell>
          <cell r="G599">
            <v>0</v>
          </cell>
          <cell r="H599">
            <v>59021547</v>
          </cell>
        </row>
        <row r="600">
          <cell r="A600">
            <v>735603</v>
          </cell>
          <cell r="B600" t="str">
            <v xml:space="preserve">SUELDOS Y SALARIOS </v>
          </cell>
          <cell r="C600">
            <v>103009521</v>
          </cell>
          <cell r="D600">
            <v>46911642</v>
          </cell>
          <cell r="E600">
            <v>6590055</v>
          </cell>
          <cell r="F600">
            <v>143331108</v>
          </cell>
          <cell r="G600">
            <v>0</v>
          </cell>
          <cell r="H600">
            <v>143331108</v>
          </cell>
        </row>
        <row r="601">
          <cell r="A601">
            <v>735605</v>
          </cell>
          <cell r="B601" t="str">
            <v xml:space="preserve">CONTRIBUCIONES EFECTIVAS </v>
          </cell>
          <cell r="C601">
            <v>30306191</v>
          </cell>
          <cell r="D601">
            <v>13642159</v>
          </cell>
          <cell r="E601">
            <v>2267393</v>
          </cell>
          <cell r="F601">
            <v>41680957</v>
          </cell>
          <cell r="G601">
            <v>0</v>
          </cell>
          <cell r="H601">
            <v>41680957</v>
          </cell>
        </row>
        <row r="602">
          <cell r="A602">
            <v>735606</v>
          </cell>
          <cell r="B602" t="str">
            <v xml:space="preserve">APORTES SOBRE LA NÓMINA </v>
          </cell>
          <cell r="C602">
            <v>5667074</v>
          </cell>
          <cell r="D602">
            <v>3631478</v>
          </cell>
          <cell r="E602">
            <v>962951</v>
          </cell>
          <cell r="F602">
            <v>8335601</v>
          </cell>
          <cell r="G602">
            <v>0</v>
          </cell>
          <cell r="H602">
            <v>8335601</v>
          </cell>
        </row>
        <row r="603">
          <cell r="A603">
            <v>735607</v>
          </cell>
          <cell r="B603" t="str">
            <v xml:space="preserve">DEPRECIACIÓN Y AMORTIZACIÓN </v>
          </cell>
          <cell r="C603">
            <v>13602820</v>
          </cell>
          <cell r="D603">
            <v>7912470</v>
          </cell>
          <cell r="E603">
            <v>0</v>
          </cell>
          <cell r="F603">
            <v>21515290</v>
          </cell>
          <cell r="G603">
            <v>0</v>
          </cell>
          <cell r="H603">
            <v>21515290</v>
          </cell>
        </row>
        <row r="604">
          <cell r="A604">
            <v>735608</v>
          </cell>
          <cell r="B604" t="str">
            <v xml:space="preserve">IMPUESTOS </v>
          </cell>
          <cell r="C604">
            <v>2405792</v>
          </cell>
          <cell r="D604">
            <v>287703</v>
          </cell>
          <cell r="E604">
            <v>0</v>
          </cell>
          <cell r="F604">
            <v>2693495</v>
          </cell>
          <cell r="G604">
            <v>0</v>
          </cell>
          <cell r="H604">
            <v>2693495</v>
          </cell>
        </row>
        <row r="605">
          <cell r="A605">
            <v>735609</v>
          </cell>
          <cell r="B605" t="str">
            <v xml:space="preserve">PRESTACIONES SOCIALES </v>
          </cell>
          <cell r="C605">
            <v>38478490</v>
          </cell>
          <cell r="D605">
            <v>18992410</v>
          </cell>
          <cell r="E605">
            <v>3410021</v>
          </cell>
          <cell r="F605">
            <v>54060879</v>
          </cell>
          <cell r="G605">
            <v>0</v>
          </cell>
          <cell r="H605">
            <v>54060879</v>
          </cell>
        </row>
        <row r="606">
          <cell r="A606">
            <v>735610</v>
          </cell>
          <cell r="B606" t="str">
            <v xml:space="preserve">GASTOS DE PERSONAL DIVERSOS </v>
          </cell>
          <cell r="C606">
            <v>471502</v>
          </cell>
          <cell r="D606">
            <v>445061</v>
          </cell>
          <cell r="E606">
            <v>66098</v>
          </cell>
          <cell r="F606">
            <v>850465</v>
          </cell>
          <cell r="G606">
            <v>0</v>
          </cell>
          <cell r="H606">
            <v>850465</v>
          </cell>
        </row>
        <row r="607">
          <cell r="A607">
            <v>735695</v>
          </cell>
          <cell r="B607" t="str">
            <v xml:space="preserve">TRASLADO DE COSTOS (CR) </v>
          </cell>
          <cell r="C607">
            <v>-233319316</v>
          </cell>
          <cell r="D607">
            <v>0</v>
          </cell>
          <cell r="E607">
            <v>98170026</v>
          </cell>
          <cell r="F607">
            <v>-331489342</v>
          </cell>
          <cell r="G607">
            <v>0</v>
          </cell>
          <cell r="H607">
            <v>-331489342</v>
          </cell>
        </row>
        <row r="608">
          <cell r="A608">
            <v>7382</v>
          </cell>
          <cell r="B608" t="str">
            <v xml:space="preserve">SERVICIOS CONEXOS A LA SALUD - CENTROS Y PUESTOS DE SALUD </v>
          </cell>
          <cell r="C608">
            <v>0</v>
          </cell>
          <cell r="D608">
            <v>5882328713</v>
          </cell>
          <cell r="E608">
            <v>5882328713</v>
          </cell>
          <cell r="F608">
            <v>0</v>
          </cell>
          <cell r="G608">
            <v>0</v>
          </cell>
          <cell r="H608">
            <v>0</v>
          </cell>
        </row>
        <row r="609">
          <cell r="A609">
            <v>738202</v>
          </cell>
          <cell r="B609" t="str">
            <v xml:space="preserve">GENERALES </v>
          </cell>
          <cell r="C609">
            <v>229808931</v>
          </cell>
          <cell r="D609">
            <v>5869207110</v>
          </cell>
          <cell r="E609">
            <v>737629189</v>
          </cell>
          <cell r="F609">
            <v>5361386852</v>
          </cell>
          <cell r="G609">
            <v>0</v>
          </cell>
          <cell r="H609">
            <v>5361386852</v>
          </cell>
        </row>
        <row r="610">
          <cell r="A610">
            <v>738207</v>
          </cell>
          <cell r="B610" t="str">
            <v xml:space="preserve">DEPRECIACIÓN Y AMORTIZACIÓN </v>
          </cell>
          <cell r="C610">
            <v>0</v>
          </cell>
          <cell r="D610">
            <v>2860000</v>
          </cell>
          <cell r="E610">
            <v>0</v>
          </cell>
          <cell r="F610">
            <v>2860000</v>
          </cell>
          <cell r="G610">
            <v>0</v>
          </cell>
          <cell r="H610">
            <v>2860000</v>
          </cell>
        </row>
        <row r="611">
          <cell r="A611">
            <v>738208</v>
          </cell>
          <cell r="B611" t="str">
            <v xml:space="preserve">IMPUESTOS </v>
          </cell>
          <cell r="C611">
            <v>133699</v>
          </cell>
          <cell r="D611">
            <v>10261603</v>
          </cell>
          <cell r="E611">
            <v>4431989</v>
          </cell>
          <cell r="F611">
            <v>5963313</v>
          </cell>
          <cell r="G611">
            <v>0</v>
          </cell>
          <cell r="H611">
            <v>5963313</v>
          </cell>
        </row>
        <row r="612">
          <cell r="A612">
            <v>738295</v>
          </cell>
          <cell r="B612" t="str">
            <v xml:space="preserve">TRASLADO DE COSTOS (CR) </v>
          </cell>
          <cell r="C612">
            <v>-229942630</v>
          </cell>
          <cell r="D612">
            <v>0</v>
          </cell>
          <cell r="E612">
            <v>5140267535</v>
          </cell>
          <cell r="F612">
            <v>-5370210165</v>
          </cell>
          <cell r="G612">
            <v>0</v>
          </cell>
          <cell r="H612">
            <v>-5370210165</v>
          </cell>
        </row>
        <row r="613">
          <cell r="A613">
            <v>7384</v>
          </cell>
          <cell r="B613" t="str">
            <v xml:space="preserve">SERVICIOS CONEXOS A LA SALUD - INVESTIGACIÓN CIENTÍFICA </v>
          </cell>
          <cell r="C613">
            <v>0</v>
          </cell>
          <cell r="D613">
            <v>205323802</v>
          </cell>
          <cell r="E613">
            <v>205323802</v>
          </cell>
          <cell r="F613">
            <v>0</v>
          </cell>
          <cell r="G613">
            <v>0</v>
          </cell>
          <cell r="H613">
            <v>0</v>
          </cell>
        </row>
        <row r="614">
          <cell r="A614">
            <v>738402</v>
          </cell>
          <cell r="B614" t="str">
            <v xml:space="preserve">GENERALES </v>
          </cell>
          <cell r="C614">
            <v>521710554</v>
          </cell>
          <cell r="D614">
            <v>204540195</v>
          </cell>
          <cell r="E614">
            <v>4234105</v>
          </cell>
          <cell r="F614">
            <v>722016644</v>
          </cell>
          <cell r="G614">
            <v>0</v>
          </cell>
          <cell r="H614">
            <v>722016644</v>
          </cell>
        </row>
        <row r="615">
          <cell r="A615">
            <v>738407</v>
          </cell>
          <cell r="B615" t="str">
            <v xml:space="preserve">DEPRECIACIÓN Y AMORTIZACIÓN </v>
          </cell>
          <cell r="C615">
            <v>636657</v>
          </cell>
          <cell r="D615">
            <v>212253</v>
          </cell>
          <cell r="E615">
            <v>0</v>
          </cell>
          <cell r="F615">
            <v>848910</v>
          </cell>
          <cell r="G615">
            <v>0</v>
          </cell>
          <cell r="H615">
            <v>848910</v>
          </cell>
        </row>
        <row r="616">
          <cell r="A616">
            <v>738408</v>
          </cell>
          <cell r="B616" t="str">
            <v xml:space="preserve">IMPUESTOS </v>
          </cell>
          <cell r="C616">
            <v>1736921</v>
          </cell>
          <cell r="D616">
            <v>571354</v>
          </cell>
          <cell r="E616">
            <v>81981</v>
          </cell>
          <cell r="F616">
            <v>2226294</v>
          </cell>
          <cell r="G616">
            <v>0</v>
          </cell>
          <cell r="H616">
            <v>2226294</v>
          </cell>
        </row>
        <row r="617">
          <cell r="A617">
            <v>738495</v>
          </cell>
          <cell r="B617" t="str">
            <v xml:space="preserve">TRASLADO DE COSTOS (CR) </v>
          </cell>
          <cell r="C617">
            <v>-524084132</v>
          </cell>
          <cell r="D617">
            <v>0</v>
          </cell>
          <cell r="E617">
            <v>201007716</v>
          </cell>
          <cell r="F617">
            <v>-725091848</v>
          </cell>
          <cell r="G617">
            <v>0</v>
          </cell>
          <cell r="H617">
            <v>-725091848</v>
          </cell>
        </row>
        <row r="618">
          <cell r="A618">
            <v>7386</v>
          </cell>
          <cell r="B618" t="str">
            <v xml:space="preserve">SERVICIOS CONEXOS A LA SALUD - SERVICIO DE AMBULANCIAS </v>
          </cell>
          <cell r="C618">
            <v>0</v>
          </cell>
          <cell r="D618">
            <v>422625765</v>
          </cell>
          <cell r="E618">
            <v>422625765</v>
          </cell>
          <cell r="F618">
            <v>0</v>
          </cell>
          <cell r="G618">
            <v>0</v>
          </cell>
          <cell r="H618">
            <v>0</v>
          </cell>
        </row>
        <row r="619">
          <cell r="A619">
            <v>738602</v>
          </cell>
          <cell r="B619" t="str">
            <v xml:space="preserve">GENERALES </v>
          </cell>
          <cell r="C619">
            <v>2159042</v>
          </cell>
          <cell r="D619">
            <v>420197157</v>
          </cell>
          <cell r="E619">
            <v>162466666</v>
          </cell>
          <cell r="F619">
            <v>259889533</v>
          </cell>
          <cell r="G619">
            <v>0</v>
          </cell>
          <cell r="H619">
            <v>259889533</v>
          </cell>
        </row>
        <row r="620">
          <cell r="A620">
            <v>738607</v>
          </cell>
          <cell r="B620" t="str">
            <v xml:space="preserve">DEPRECIACIÓN Y AMORTIZACIÓN </v>
          </cell>
          <cell r="C620">
            <v>5896314</v>
          </cell>
          <cell r="D620">
            <v>1965438</v>
          </cell>
          <cell r="E620">
            <v>0</v>
          </cell>
          <cell r="F620">
            <v>7861752</v>
          </cell>
          <cell r="G620">
            <v>0</v>
          </cell>
          <cell r="H620">
            <v>7861752</v>
          </cell>
        </row>
        <row r="621">
          <cell r="A621">
            <v>738608</v>
          </cell>
          <cell r="B621" t="str">
            <v xml:space="preserve">IMPUESTOS </v>
          </cell>
          <cell r="C621">
            <v>10405</v>
          </cell>
          <cell r="D621">
            <v>463170</v>
          </cell>
          <cell r="E621">
            <v>0</v>
          </cell>
          <cell r="F621">
            <v>473575</v>
          </cell>
          <cell r="G621">
            <v>0</v>
          </cell>
          <cell r="H621">
            <v>473575</v>
          </cell>
        </row>
        <row r="622">
          <cell r="A622">
            <v>738695</v>
          </cell>
          <cell r="B622" t="str">
            <v xml:space="preserve">TRASLADO DE COSTOS (CR) </v>
          </cell>
          <cell r="C622">
            <v>-8065761</v>
          </cell>
          <cell r="D622">
            <v>0</v>
          </cell>
          <cell r="E622">
            <v>260159099</v>
          </cell>
          <cell r="F622">
            <v>-268224860</v>
          </cell>
          <cell r="G622">
            <v>0</v>
          </cell>
          <cell r="H622">
            <v>-268224860</v>
          </cell>
        </row>
        <row r="623">
          <cell r="A623">
            <v>7387</v>
          </cell>
          <cell r="B623" t="str">
            <v xml:space="preserve">SERVICIOS CONEXOS A LA SALUD - OTROS SERVICIOS </v>
          </cell>
          <cell r="C623">
            <v>0</v>
          </cell>
          <cell r="D623">
            <v>2657334370</v>
          </cell>
          <cell r="E623">
            <v>2657334370</v>
          </cell>
          <cell r="F623">
            <v>0</v>
          </cell>
          <cell r="G623">
            <v>0</v>
          </cell>
          <cell r="H623">
            <v>0</v>
          </cell>
        </row>
        <row r="624">
          <cell r="A624">
            <v>738702</v>
          </cell>
          <cell r="B624" t="str">
            <v xml:space="preserve">GENERALES </v>
          </cell>
          <cell r="C624">
            <v>5179744991</v>
          </cell>
          <cell r="D624">
            <v>2574424797</v>
          </cell>
          <cell r="E624">
            <v>12561247</v>
          </cell>
          <cell r="F624">
            <v>7741608541</v>
          </cell>
          <cell r="G624">
            <v>0</v>
          </cell>
          <cell r="H624">
            <v>7741608541</v>
          </cell>
        </row>
        <row r="625">
          <cell r="A625">
            <v>738703</v>
          </cell>
          <cell r="B625" t="str">
            <v xml:space="preserve">SUELDOS Y SALARIOS </v>
          </cell>
          <cell r="C625">
            <v>32777864</v>
          </cell>
          <cell r="D625">
            <v>15021606</v>
          </cell>
          <cell r="E625">
            <v>2889718</v>
          </cell>
          <cell r="F625">
            <v>44909752</v>
          </cell>
          <cell r="G625">
            <v>0</v>
          </cell>
          <cell r="H625">
            <v>44909752</v>
          </cell>
        </row>
        <row r="626">
          <cell r="A626">
            <v>738704</v>
          </cell>
          <cell r="B626" t="str">
            <v xml:space="preserve">CONTRIBUCIONES IMPUTADAS </v>
          </cell>
          <cell r="C626">
            <v>911118</v>
          </cell>
          <cell r="D626">
            <v>0</v>
          </cell>
          <cell r="E626">
            <v>0</v>
          </cell>
          <cell r="F626">
            <v>911118</v>
          </cell>
          <cell r="G626">
            <v>0</v>
          </cell>
          <cell r="H626">
            <v>911118</v>
          </cell>
        </row>
        <row r="627">
          <cell r="A627">
            <v>738705</v>
          </cell>
          <cell r="B627" t="str">
            <v xml:space="preserve">CONTRIBUCIONES EFECTIVAS </v>
          </cell>
          <cell r="C627">
            <v>6978643</v>
          </cell>
          <cell r="D627">
            <v>2717921</v>
          </cell>
          <cell r="E627">
            <v>403908</v>
          </cell>
          <cell r="F627">
            <v>9292656</v>
          </cell>
          <cell r="G627">
            <v>0</v>
          </cell>
          <cell r="H627">
            <v>9292656</v>
          </cell>
        </row>
        <row r="628">
          <cell r="A628">
            <v>738707</v>
          </cell>
          <cell r="B628" t="str">
            <v xml:space="preserve">DEPRECIACIÓN Y AMORTIZACIÓN </v>
          </cell>
          <cell r="C628">
            <v>152884096</v>
          </cell>
          <cell r="D628">
            <v>52874991</v>
          </cell>
          <cell r="E628">
            <v>0</v>
          </cell>
          <cell r="F628">
            <v>205759087</v>
          </cell>
          <cell r="G628">
            <v>0</v>
          </cell>
          <cell r="H628">
            <v>205759087</v>
          </cell>
        </row>
        <row r="629">
          <cell r="A629">
            <v>738708</v>
          </cell>
          <cell r="B629" t="str">
            <v xml:space="preserve">IMPUESTOS </v>
          </cell>
          <cell r="C629">
            <v>28059910</v>
          </cell>
          <cell r="D629">
            <v>5646933</v>
          </cell>
          <cell r="E629">
            <v>0</v>
          </cell>
          <cell r="F629">
            <v>33706843</v>
          </cell>
          <cell r="G629">
            <v>0</v>
          </cell>
          <cell r="H629">
            <v>33706843</v>
          </cell>
        </row>
        <row r="630">
          <cell r="A630">
            <v>738709</v>
          </cell>
          <cell r="B630" t="str">
            <v xml:space="preserve">PRESTACIONES SOCIALES </v>
          </cell>
          <cell r="C630">
            <v>17893473</v>
          </cell>
          <cell r="D630">
            <v>6648122</v>
          </cell>
          <cell r="E630">
            <v>2668093</v>
          </cell>
          <cell r="F630">
            <v>21873502</v>
          </cell>
          <cell r="G630">
            <v>0</v>
          </cell>
          <cell r="H630">
            <v>21873502</v>
          </cell>
        </row>
        <row r="631">
          <cell r="A631">
            <v>738795</v>
          </cell>
          <cell r="B631" t="str">
            <v xml:space="preserve">TRASLADO DE COSTOS (CR) </v>
          </cell>
          <cell r="C631">
            <v>-5419250095</v>
          </cell>
          <cell r="D631">
            <v>0</v>
          </cell>
          <cell r="E631">
            <v>2638811404</v>
          </cell>
          <cell r="F631">
            <v>-8058061499</v>
          </cell>
          <cell r="G631">
            <v>0</v>
          </cell>
          <cell r="H631">
            <v>-8058061499</v>
          </cell>
        </row>
        <row r="632">
          <cell r="A632">
            <v>8</v>
          </cell>
          <cell r="B632" t="str">
            <v xml:space="preserve">CUENTAS DE ORDEN DEUDORAS </v>
          </cell>
          <cell r="C632">
            <v>0</v>
          </cell>
          <cell r="D632">
            <v>120642032599</v>
          </cell>
          <cell r="E632">
            <v>120642032599</v>
          </cell>
          <cell r="F632">
            <v>0</v>
          </cell>
          <cell r="G632">
            <v>0</v>
          </cell>
          <cell r="H632">
            <v>0</v>
          </cell>
        </row>
        <row r="633">
          <cell r="A633">
            <v>83</v>
          </cell>
          <cell r="B633" t="str">
            <v xml:space="preserve">DEUDORAS DE CONTROL </v>
          </cell>
          <cell r="C633">
            <v>50726200129</v>
          </cell>
          <cell r="D633">
            <v>93432741401</v>
          </cell>
          <cell r="E633">
            <v>93518142156</v>
          </cell>
          <cell r="F633">
            <v>50640799374</v>
          </cell>
          <cell r="G633">
            <v>0</v>
          </cell>
          <cell r="H633">
            <v>50640799374</v>
          </cell>
        </row>
        <row r="634">
          <cell r="A634">
            <v>8315</v>
          </cell>
          <cell r="B634" t="str">
            <v xml:space="preserve">BIENES Y DERECHOS RETIRADOS </v>
          </cell>
          <cell r="C634">
            <v>26346128958</v>
          </cell>
          <cell r="D634">
            <v>0</v>
          </cell>
          <cell r="E634">
            <v>0</v>
          </cell>
          <cell r="F634">
            <v>26346128958</v>
          </cell>
          <cell r="G634">
            <v>0</v>
          </cell>
          <cell r="H634">
            <v>26346128958</v>
          </cell>
        </row>
        <row r="635">
          <cell r="A635">
            <v>831535</v>
          </cell>
          <cell r="B635" t="str">
            <v xml:space="preserve">CUENTAS POR COBRAR </v>
          </cell>
          <cell r="C635">
            <v>26346128958</v>
          </cell>
          <cell r="D635">
            <v>0</v>
          </cell>
          <cell r="E635">
            <v>0</v>
          </cell>
          <cell r="F635">
            <v>26346128958</v>
          </cell>
          <cell r="G635">
            <v>0</v>
          </cell>
          <cell r="H635">
            <v>26346128958</v>
          </cell>
        </row>
        <row r="636">
          <cell r="A636">
            <v>8333</v>
          </cell>
          <cell r="B636" t="str">
            <v xml:space="preserve">FACTURACIÓN GLOSADA EN VENTA DE SERVICIOS DE SALUD </v>
          </cell>
          <cell r="C636">
            <v>4343951762</v>
          </cell>
          <cell r="D636">
            <v>84614782147</v>
          </cell>
          <cell r="E636">
            <v>84700182902</v>
          </cell>
          <cell r="F636">
            <v>4258551007</v>
          </cell>
          <cell r="G636">
            <v>0</v>
          </cell>
          <cell r="H636">
            <v>4258551007</v>
          </cell>
        </row>
        <row r="637">
          <cell r="A637">
            <v>833316</v>
          </cell>
          <cell r="B637" t="str">
            <v xml:space="preserve">EMPRESAS PROMOTORAS DE SALUD </v>
          </cell>
          <cell r="C637">
            <v>3732132028</v>
          </cell>
          <cell r="D637">
            <v>12552831306</v>
          </cell>
          <cell r="E637">
            <v>12648214210</v>
          </cell>
          <cell r="F637">
            <v>3636749124</v>
          </cell>
          <cell r="G637">
            <v>0</v>
          </cell>
          <cell r="H637">
            <v>3636749124</v>
          </cell>
        </row>
        <row r="638">
          <cell r="A638">
            <v>833317</v>
          </cell>
          <cell r="B638" t="str">
            <v xml:space="preserve">ADRES </v>
          </cell>
          <cell r="C638">
            <v>3046369</v>
          </cell>
          <cell r="D638">
            <v>0</v>
          </cell>
          <cell r="E638">
            <v>0</v>
          </cell>
          <cell r="F638">
            <v>3046369</v>
          </cell>
          <cell r="G638">
            <v>0</v>
          </cell>
          <cell r="H638">
            <v>3046369</v>
          </cell>
        </row>
        <row r="639">
          <cell r="A639">
            <v>833318</v>
          </cell>
          <cell r="B639" t="str">
            <v xml:space="preserve">ENTIDADES TERRITORIALES O FONDOS DESCENTRALIZADOS DE SALUD </v>
          </cell>
          <cell r="C639">
            <v>0</v>
          </cell>
          <cell r="D639">
            <v>27213775373</v>
          </cell>
          <cell r="E639">
            <v>27135214378</v>
          </cell>
          <cell r="F639">
            <v>78560995</v>
          </cell>
          <cell r="G639">
            <v>0</v>
          </cell>
          <cell r="H639">
            <v>78560995</v>
          </cell>
        </row>
        <row r="640">
          <cell r="A640">
            <v>833319</v>
          </cell>
          <cell r="B640" t="str">
            <v xml:space="preserve">COMPAÑÍAS DE SEGUROS </v>
          </cell>
          <cell r="C640">
            <v>567311584</v>
          </cell>
          <cell r="D640">
            <v>44257118327</v>
          </cell>
          <cell r="E640">
            <v>44333422938</v>
          </cell>
          <cell r="F640">
            <v>491006973</v>
          </cell>
          <cell r="G640">
            <v>0</v>
          </cell>
          <cell r="H640">
            <v>491006973</v>
          </cell>
        </row>
        <row r="641">
          <cell r="A641">
            <v>833321</v>
          </cell>
          <cell r="B641" t="str">
            <v xml:space="preserve">ENTIDADES DE RÉGIMEN ESPECIAL </v>
          </cell>
          <cell r="C641">
            <v>41461781</v>
          </cell>
          <cell r="D641">
            <v>502319687</v>
          </cell>
          <cell r="E641">
            <v>495869123</v>
          </cell>
          <cell r="F641">
            <v>47912345</v>
          </cell>
          <cell r="G641">
            <v>0</v>
          </cell>
          <cell r="H641">
            <v>47912345</v>
          </cell>
        </row>
        <row r="642">
          <cell r="A642">
            <v>833322</v>
          </cell>
          <cell r="B642" t="str">
            <v xml:space="preserve">INSTITUCIONES PRESTADORAS DE SERVICIOS DE SALUD </v>
          </cell>
          <cell r="C642">
            <v>0</v>
          </cell>
          <cell r="D642">
            <v>88737454</v>
          </cell>
          <cell r="E642">
            <v>87462253</v>
          </cell>
          <cell r="F642">
            <v>1275201</v>
          </cell>
          <cell r="G642">
            <v>0</v>
          </cell>
          <cell r="H642">
            <v>1275201</v>
          </cell>
        </row>
        <row r="643">
          <cell r="A643">
            <v>8390</v>
          </cell>
          <cell r="B643" t="str">
            <v xml:space="preserve">OTRAS CUENTAS DEUDORAS DE CONTROL </v>
          </cell>
          <cell r="C643">
            <v>20036119409</v>
          </cell>
          <cell r="D643">
            <v>8817959254</v>
          </cell>
          <cell r="E643">
            <v>8817959254</v>
          </cell>
          <cell r="F643">
            <v>20036119409</v>
          </cell>
          <cell r="G643">
            <v>0</v>
          </cell>
          <cell r="H643">
            <v>20036119409</v>
          </cell>
        </row>
        <row r="644">
          <cell r="A644">
            <v>839004</v>
          </cell>
          <cell r="B644" t="str">
            <v xml:space="preserve">ESQUEMAS DE COBRO </v>
          </cell>
          <cell r="C644">
            <v>8444856172</v>
          </cell>
          <cell r="D644">
            <v>6474688341</v>
          </cell>
          <cell r="E644">
            <v>6474688341</v>
          </cell>
          <cell r="F644">
            <v>8444856172</v>
          </cell>
          <cell r="G644">
            <v>0</v>
          </cell>
          <cell r="H644">
            <v>8444856172</v>
          </cell>
        </row>
        <row r="645">
          <cell r="A645">
            <v>839090</v>
          </cell>
          <cell r="B645" t="str">
            <v xml:space="preserve">OTRAS CUENTAS DEUDORAS DE CONTROL </v>
          </cell>
          <cell r="C645">
            <v>11591263237</v>
          </cell>
          <cell r="D645">
            <v>2343270913</v>
          </cell>
          <cell r="E645">
            <v>2343270913</v>
          </cell>
          <cell r="F645">
            <v>11591263237</v>
          </cell>
          <cell r="G645">
            <v>0</v>
          </cell>
          <cell r="H645">
            <v>11591263237</v>
          </cell>
        </row>
        <row r="646">
          <cell r="A646">
            <v>89</v>
          </cell>
          <cell r="B646" t="str">
            <v xml:space="preserve">DEUDORAS POR CONTRA (CR) </v>
          </cell>
          <cell r="C646">
            <v>-50726200129</v>
          </cell>
          <cell r="D646">
            <v>27209291198</v>
          </cell>
          <cell r="E646">
            <v>27123890443</v>
          </cell>
          <cell r="F646">
            <v>-50640799374</v>
          </cell>
          <cell r="G646">
            <v>0</v>
          </cell>
          <cell r="H646">
            <v>-50640799374</v>
          </cell>
        </row>
        <row r="647">
          <cell r="A647">
            <v>8915</v>
          </cell>
          <cell r="B647" t="str">
            <v xml:space="preserve">DEUDORAS DE CONTROL POR CONTRA (CR) </v>
          </cell>
          <cell r="C647">
            <v>-50726200129</v>
          </cell>
          <cell r="D647">
            <v>27209291198</v>
          </cell>
          <cell r="E647">
            <v>27123890443</v>
          </cell>
          <cell r="F647">
            <v>-50640799374</v>
          </cell>
          <cell r="G647">
            <v>0</v>
          </cell>
          <cell r="H647">
            <v>-50640799374</v>
          </cell>
        </row>
        <row r="648">
          <cell r="A648">
            <v>891504</v>
          </cell>
          <cell r="B648" t="str">
            <v xml:space="preserve">DOCUMENTOS ENTREGADOS PARA SU COBRO </v>
          </cell>
          <cell r="C648">
            <v>-8444856172</v>
          </cell>
          <cell r="D648">
            <v>0</v>
          </cell>
          <cell r="E648">
            <v>0</v>
          </cell>
          <cell r="F648">
            <v>-8444856172</v>
          </cell>
          <cell r="G648">
            <v>0</v>
          </cell>
          <cell r="H648">
            <v>-8444856172</v>
          </cell>
        </row>
        <row r="649">
          <cell r="A649">
            <v>891506</v>
          </cell>
          <cell r="B649" t="str">
            <v xml:space="preserve">BIENES Y DERECHOS RETIRADOS </v>
          </cell>
          <cell r="C649">
            <v>-26346128958</v>
          </cell>
          <cell r="D649">
            <v>0</v>
          </cell>
          <cell r="E649">
            <v>0</v>
          </cell>
          <cell r="F649">
            <v>-26346128958</v>
          </cell>
          <cell r="G649">
            <v>0</v>
          </cell>
          <cell r="H649">
            <v>-26346128958</v>
          </cell>
        </row>
        <row r="650">
          <cell r="A650">
            <v>891517</v>
          </cell>
          <cell r="B650" t="str">
            <v xml:space="preserve">FACTURACIÓN GLOSADA EN VENTA DE SERVICIOS DE SALUD </v>
          </cell>
          <cell r="C650">
            <v>-4343951762</v>
          </cell>
          <cell r="D650">
            <v>27209291198</v>
          </cell>
          <cell r="E650">
            <v>27123890443</v>
          </cell>
          <cell r="F650">
            <v>-4258551007</v>
          </cell>
          <cell r="G650">
            <v>0</v>
          </cell>
          <cell r="H650">
            <v>-4258551007</v>
          </cell>
        </row>
        <row r="651">
          <cell r="A651">
            <v>891590</v>
          </cell>
          <cell r="B651" t="str">
            <v xml:space="preserve">OTRAS CUENTAS DEUDORAS DE CONTROL POR CONTRA </v>
          </cell>
          <cell r="C651">
            <v>-11591263237</v>
          </cell>
          <cell r="D651">
            <v>0</v>
          </cell>
          <cell r="E651">
            <v>0</v>
          </cell>
          <cell r="F651">
            <v>-11591263237</v>
          </cell>
          <cell r="G651">
            <v>0</v>
          </cell>
          <cell r="H651">
            <v>-11591263237</v>
          </cell>
        </row>
        <row r="652">
          <cell r="A652">
            <v>9</v>
          </cell>
          <cell r="B652" t="str">
            <v xml:space="preserve">CUENTAS DE ORDEN ACREEDORAS </v>
          </cell>
          <cell r="C652">
            <v>0</v>
          </cell>
          <cell r="D652">
            <v>409275689093</v>
          </cell>
          <cell r="E652">
            <v>409275689093</v>
          </cell>
          <cell r="F652">
            <v>0</v>
          </cell>
          <cell r="G652">
            <v>0</v>
          </cell>
          <cell r="H652">
            <v>0</v>
          </cell>
        </row>
        <row r="653">
          <cell r="A653">
            <v>91</v>
          </cell>
          <cell r="B653" t="str">
            <v xml:space="preserve">PASIVOS CONTINGENTES </v>
          </cell>
          <cell r="C653">
            <v>65192979473</v>
          </cell>
          <cell r="D653">
            <v>199570416852</v>
          </cell>
          <cell r="E653">
            <v>201634359811</v>
          </cell>
          <cell r="F653">
            <v>67256922432</v>
          </cell>
          <cell r="G653">
            <v>0</v>
          </cell>
          <cell r="H653">
            <v>67256922432</v>
          </cell>
        </row>
        <row r="654">
          <cell r="A654">
            <v>9120</v>
          </cell>
          <cell r="B654" t="str">
            <v xml:space="preserve">LITIGIOS Y MECANISMOS ALTERNATIVOS DE SOLUCIÓN DE CONFLICTOS </v>
          </cell>
          <cell r="C654">
            <v>65192979473</v>
          </cell>
          <cell r="D654">
            <v>199570416852</v>
          </cell>
          <cell r="E654">
            <v>201634359811</v>
          </cell>
          <cell r="F654">
            <v>67256922432</v>
          </cell>
          <cell r="G654">
            <v>0</v>
          </cell>
          <cell r="H654">
            <v>67256922432</v>
          </cell>
        </row>
        <row r="655">
          <cell r="A655">
            <v>912001</v>
          </cell>
          <cell r="B655" t="str">
            <v xml:space="preserve">CIVILES </v>
          </cell>
          <cell r="C655">
            <v>39119423818</v>
          </cell>
          <cell r="D655">
            <v>121164580524</v>
          </cell>
          <cell r="E655">
            <v>123070678681</v>
          </cell>
          <cell r="F655">
            <v>41025521975</v>
          </cell>
          <cell r="G655">
            <v>0</v>
          </cell>
          <cell r="H655">
            <v>41025521975</v>
          </cell>
        </row>
        <row r="656">
          <cell r="A656">
            <v>912002</v>
          </cell>
          <cell r="B656" t="str">
            <v xml:space="preserve">LABORALES </v>
          </cell>
          <cell r="C656">
            <v>26073555655</v>
          </cell>
          <cell r="D656">
            <v>78405836328</v>
          </cell>
          <cell r="E656">
            <v>78563681130</v>
          </cell>
          <cell r="F656">
            <v>26231400457</v>
          </cell>
          <cell r="G656">
            <v>0</v>
          </cell>
          <cell r="H656">
            <v>26231400457</v>
          </cell>
        </row>
        <row r="657">
          <cell r="A657">
            <v>93</v>
          </cell>
          <cell r="B657" t="str">
            <v xml:space="preserve">ACREEDORAS DE CONTROL </v>
          </cell>
          <cell r="C657">
            <v>26269978313</v>
          </cell>
          <cell r="D657">
            <v>4591586554</v>
          </cell>
          <cell r="E657">
            <v>7893733190</v>
          </cell>
          <cell r="F657">
            <v>29572124949</v>
          </cell>
          <cell r="G657">
            <v>0</v>
          </cell>
          <cell r="H657">
            <v>29572124949</v>
          </cell>
        </row>
        <row r="658">
          <cell r="A658">
            <v>9306</v>
          </cell>
          <cell r="B658" t="str">
            <v xml:space="preserve">BIENES RECIBIDOS EN CUSTODIA </v>
          </cell>
          <cell r="C658">
            <v>19302954826</v>
          </cell>
          <cell r="D658">
            <v>177179240</v>
          </cell>
          <cell r="E658">
            <v>3479325876</v>
          </cell>
          <cell r="F658">
            <v>22605101462</v>
          </cell>
          <cell r="G658">
            <v>0</v>
          </cell>
          <cell r="H658">
            <v>22605101462</v>
          </cell>
        </row>
        <row r="659">
          <cell r="A659">
            <v>930617</v>
          </cell>
          <cell r="B659" t="str">
            <v xml:space="preserve">PROPIEDADES, PLANTA Y EQUIPO </v>
          </cell>
          <cell r="C659">
            <v>19302954826</v>
          </cell>
          <cell r="D659">
            <v>177179240</v>
          </cell>
          <cell r="E659">
            <v>3479325876</v>
          </cell>
          <cell r="F659">
            <v>22605101462</v>
          </cell>
          <cell r="G659">
            <v>0</v>
          </cell>
          <cell r="H659">
            <v>22605101462</v>
          </cell>
        </row>
        <row r="660">
          <cell r="A660">
            <v>9311</v>
          </cell>
          <cell r="B660" t="str">
            <v xml:space="preserve">CÁLCULO ACTUARIAL DE PENSIONES PARA EL CUMPLIMIENTO DE DISPOSICIONES LEGALES </v>
          </cell>
          <cell r="C660">
            <v>231118592</v>
          </cell>
          <cell r="D660">
            <v>0</v>
          </cell>
          <cell r="E660">
            <v>0</v>
          </cell>
          <cell r="F660">
            <v>231118592</v>
          </cell>
          <cell r="G660">
            <v>0</v>
          </cell>
          <cell r="H660">
            <v>231118592</v>
          </cell>
        </row>
        <row r="661">
          <cell r="A661">
            <v>931105</v>
          </cell>
          <cell r="B661" t="str">
            <v xml:space="preserve">CUOTAS PARTES DE PENSIONES CONMUTADAS </v>
          </cell>
          <cell r="C661">
            <v>231118592</v>
          </cell>
          <cell r="D661">
            <v>0</v>
          </cell>
          <cell r="E661">
            <v>0</v>
          </cell>
          <cell r="F661">
            <v>231118592</v>
          </cell>
          <cell r="G661">
            <v>0</v>
          </cell>
          <cell r="H661">
            <v>231118592</v>
          </cell>
        </row>
        <row r="662">
          <cell r="A662">
            <v>9313</v>
          </cell>
          <cell r="B662" t="str">
            <v xml:space="preserve">MERCANCÍAS RECIBIDAS EN CONSIGNACIÓN </v>
          </cell>
          <cell r="C662">
            <v>6735904895</v>
          </cell>
          <cell r="D662">
            <v>4414407314</v>
          </cell>
          <cell r="E662">
            <v>4414407314</v>
          </cell>
          <cell r="F662">
            <v>6735904895</v>
          </cell>
          <cell r="G662">
            <v>0</v>
          </cell>
          <cell r="H662">
            <v>6735904895</v>
          </cell>
        </row>
        <row r="663">
          <cell r="A663">
            <v>931301</v>
          </cell>
          <cell r="B663" t="str">
            <v xml:space="preserve">MERCANCÍAS RECIBIDAS EN CONSIGNACIÓN </v>
          </cell>
          <cell r="C663">
            <v>6735904895</v>
          </cell>
          <cell r="D663">
            <v>4414407314</v>
          </cell>
          <cell r="E663">
            <v>4414407314</v>
          </cell>
          <cell r="F663">
            <v>6735904895</v>
          </cell>
          <cell r="G663">
            <v>0</v>
          </cell>
          <cell r="H663">
            <v>6735904895</v>
          </cell>
        </row>
        <row r="664">
          <cell r="A664">
            <v>99</v>
          </cell>
          <cell r="B664" t="str">
            <v xml:space="preserve">ACREEDORAS POR CONTRA (DB) </v>
          </cell>
          <cell r="C664">
            <v>-91462957786</v>
          </cell>
          <cell r="D664">
            <v>205113685687</v>
          </cell>
          <cell r="E664">
            <v>199747596092</v>
          </cell>
          <cell r="F664">
            <v>-96829047381</v>
          </cell>
          <cell r="G664">
            <v>0</v>
          </cell>
          <cell r="H664">
            <v>-96829047381</v>
          </cell>
        </row>
        <row r="665">
          <cell r="A665">
            <v>9905</v>
          </cell>
          <cell r="B665" t="str">
            <v xml:space="preserve">PASIVOS CONTINGENTES POR CONTRA (DB) </v>
          </cell>
          <cell r="C665">
            <v>-65424098065</v>
          </cell>
          <cell r="D665">
            <v>201634359811</v>
          </cell>
          <cell r="E665">
            <v>199570416852</v>
          </cell>
          <cell r="F665">
            <v>-67488041024</v>
          </cell>
          <cell r="G665">
            <v>0</v>
          </cell>
          <cell r="H665">
            <v>-67488041024</v>
          </cell>
        </row>
        <row r="666">
          <cell r="A666">
            <v>990505</v>
          </cell>
          <cell r="B666" t="str">
            <v xml:space="preserve">LITIGIOS Y MECANISMOS ALTERNATIVOS DE SOLUCIÓN DE CONFLICTOS </v>
          </cell>
          <cell r="C666">
            <v>-65192979473</v>
          </cell>
          <cell r="D666">
            <v>201634359811</v>
          </cell>
          <cell r="E666">
            <v>199570416852</v>
          </cell>
          <cell r="F666">
            <v>-67256922432</v>
          </cell>
          <cell r="G666">
            <v>0</v>
          </cell>
          <cell r="H666">
            <v>-67256922432</v>
          </cell>
        </row>
        <row r="667">
          <cell r="A667">
            <v>990590</v>
          </cell>
          <cell r="B667" t="str">
            <v xml:space="preserve">OTROS PASIVOS CONTINGENTES POR CONTRA </v>
          </cell>
          <cell r="C667">
            <v>-231118592</v>
          </cell>
          <cell r="D667">
            <v>0</v>
          </cell>
          <cell r="E667">
            <v>0</v>
          </cell>
          <cell r="F667">
            <v>-231118592</v>
          </cell>
          <cell r="G667">
            <v>0</v>
          </cell>
          <cell r="H667">
            <v>-231118592</v>
          </cell>
        </row>
        <row r="668">
          <cell r="A668">
            <v>9915</v>
          </cell>
          <cell r="B668" t="str">
            <v xml:space="preserve">ACREEDORAS DE CONTROL POR CONTRA (DB) </v>
          </cell>
          <cell r="C668">
            <v>-26038859721</v>
          </cell>
          <cell r="D668">
            <v>3479325876</v>
          </cell>
          <cell r="E668">
            <v>177179240</v>
          </cell>
          <cell r="F668">
            <v>-29341006357</v>
          </cell>
          <cell r="G668">
            <v>0</v>
          </cell>
          <cell r="H668">
            <v>-29341006357</v>
          </cell>
        </row>
        <row r="669">
          <cell r="A669">
            <v>991502</v>
          </cell>
          <cell r="B669" t="str">
            <v xml:space="preserve">BIENES RECIBIDOS EN CUSTODIA </v>
          </cell>
          <cell r="C669">
            <v>-19302954826</v>
          </cell>
          <cell r="D669">
            <v>3479325876</v>
          </cell>
          <cell r="E669">
            <v>177179240</v>
          </cell>
          <cell r="F669">
            <v>-22605101462</v>
          </cell>
          <cell r="G669">
            <v>0</v>
          </cell>
          <cell r="H669">
            <v>-22605101462</v>
          </cell>
        </row>
        <row r="670">
          <cell r="A670">
            <v>991503</v>
          </cell>
          <cell r="B670" t="str">
            <v xml:space="preserve">MERCANCÍAS RECIBIDAS EN CONSIGNACIÓN </v>
          </cell>
          <cell r="C670">
            <v>-6735904895</v>
          </cell>
          <cell r="D670">
            <v>0</v>
          </cell>
          <cell r="E670">
            <v>0</v>
          </cell>
          <cell r="F670">
            <v>-6735904895</v>
          </cell>
          <cell r="G670">
            <v>0</v>
          </cell>
          <cell r="H670">
            <v>-6735904895</v>
          </cell>
        </row>
      </sheetData>
      <sheetData sheetId="8">
        <row r="3">
          <cell r="A3" t="str">
            <v xml:space="preserve">223305001 - E.S.E. Hospital General de Medellín </v>
          </cell>
        </row>
        <row r="4">
          <cell r="A4" t="str">
            <v xml:space="preserve">EMPRESAS NO COTIZANTES </v>
          </cell>
        </row>
        <row r="5">
          <cell r="A5" t="str">
            <v>01-10-2019 al 31-12-2019</v>
          </cell>
        </row>
        <row r="6">
          <cell r="A6" t="str">
            <v xml:space="preserve">INFORMACIÓN CONTABLE PUBLICA - CONVERGENCIA </v>
          </cell>
        </row>
        <row r="7">
          <cell r="A7" t="str">
            <v xml:space="preserve">CGN2015_001_SALDOS_Y_MOVIMIENTOS_CONVERGENCIA </v>
          </cell>
        </row>
        <row r="10">
          <cell r="A10" t="str">
            <v>CODIGO</v>
          </cell>
          <cell r="B10" t="str">
            <v>NOMBRE</v>
          </cell>
          <cell r="C10" t="str">
            <v>SALDO INICIAL(Pesos)</v>
          </cell>
          <cell r="D10" t="str">
            <v>MOVIMIENTO DEBITO(Pesos)</v>
          </cell>
          <cell r="E10" t="str">
            <v>MOVIMIENTO CREDITO(Pesos)</v>
          </cell>
          <cell r="F10" t="str">
            <v>SALDO FINAL(Pesos)</v>
          </cell>
          <cell r="G10" t="str">
            <v>SALDO FINAL CORRIENTE(Pesos)</v>
          </cell>
          <cell r="H10" t="str">
            <v>SALDO FINAL NO CORRIENTE(Pesos)</v>
          </cell>
        </row>
        <row r="11">
          <cell r="A11" t="str">
            <v xml:space="preserve">1 </v>
          </cell>
          <cell r="B11" t="str">
            <v xml:space="preserve">ACTIVOS </v>
          </cell>
          <cell r="C11">
            <v>551230957555</v>
          </cell>
          <cell r="D11">
            <v>862454957451</v>
          </cell>
          <cell r="E11">
            <v>858414108106</v>
          </cell>
          <cell r="F11">
            <v>555271806900</v>
          </cell>
          <cell r="G11">
            <v>259285549075</v>
          </cell>
          <cell r="H11">
            <v>295986257825</v>
          </cell>
        </row>
        <row r="12">
          <cell r="A12">
            <v>11</v>
          </cell>
          <cell r="B12" t="str">
            <v xml:space="preserve">EFECTIVO Y EQUIVALENTES AL EFECTIVO </v>
          </cell>
          <cell r="C12">
            <v>630763454</v>
          </cell>
          <cell r="D12">
            <v>461316419250</v>
          </cell>
          <cell r="E12">
            <v>452252509909</v>
          </cell>
          <cell r="F12">
            <v>9694672795</v>
          </cell>
          <cell r="G12">
            <v>9694672795</v>
          </cell>
          <cell r="H12">
            <v>0</v>
          </cell>
        </row>
        <row r="13">
          <cell r="A13">
            <v>1105</v>
          </cell>
          <cell r="B13" t="str">
            <v xml:space="preserve">CAJA </v>
          </cell>
          <cell r="C13">
            <v>7251936</v>
          </cell>
          <cell r="D13">
            <v>56992651400</v>
          </cell>
          <cell r="E13">
            <v>56999603336</v>
          </cell>
          <cell r="F13">
            <v>300000</v>
          </cell>
          <cell r="G13">
            <v>300000</v>
          </cell>
          <cell r="H13">
            <v>0</v>
          </cell>
        </row>
        <row r="14">
          <cell r="A14">
            <v>110501</v>
          </cell>
          <cell r="B14" t="str">
            <v xml:space="preserve">CAJA PRINCIPAL </v>
          </cell>
          <cell r="C14">
            <v>3955746</v>
          </cell>
          <cell r="D14">
            <v>56986687454</v>
          </cell>
          <cell r="E14">
            <v>56990343200</v>
          </cell>
          <cell r="F14">
            <v>300000</v>
          </cell>
          <cell r="G14">
            <v>300000</v>
          </cell>
          <cell r="H14">
            <v>0</v>
          </cell>
        </row>
        <row r="15">
          <cell r="A15">
            <v>110502</v>
          </cell>
          <cell r="B15" t="str">
            <v xml:space="preserve">CAJA MENOR </v>
          </cell>
          <cell r="C15">
            <v>3296190</v>
          </cell>
          <cell r="D15">
            <v>5963946</v>
          </cell>
          <cell r="E15">
            <v>9260136</v>
          </cell>
          <cell r="F15">
            <v>0</v>
          </cell>
          <cell r="G15">
            <v>0</v>
          </cell>
          <cell r="H15">
            <v>0</v>
          </cell>
        </row>
        <row r="16">
          <cell r="A16">
            <v>1110</v>
          </cell>
          <cell r="B16" t="str">
            <v xml:space="preserve">DEPÓSITOS EN INSTITUCIONES FINANCIERAS </v>
          </cell>
          <cell r="C16">
            <v>623511491</v>
          </cell>
          <cell r="D16">
            <v>404323767850</v>
          </cell>
          <cell r="E16">
            <v>395252906546</v>
          </cell>
          <cell r="F16">
            <v>9694372795</v>
          </cell>
          <cell r="G16">
            <v>9694372795</v>
          </cell>
          <cell r="H16">
            <v>0</v>
          </cell>
        </row>
        <row r="17">
          <cell r="A17">
            <v>111005</v>
          </cell>
          <cell r="B17" t="str">
            <v xml:space="preserve">CUENTA CORRIENTE </v>
          </cell>
          <cell r="C17">
            <v>61158331</v>
          </cell>
          <cell r="D17">
            <v>7063287985</v>
          </cell>
          <cell r="E17">
            <v>7091857164</v>
          </cell>
          <cell r="F17">
            <v>32589152</v>
          </cell>
          <cell r="G17">
            <v>32589152</v>
          </cell>
          <cell r="H17">
            <v>0</v>
          </cell>
        </row>
        <row r="18">
          <cell r="A18">
            <v>111006</v>
          </cell>
          <cell r="B18" t="str">
            <v xml:space="preserve">CUENTA DE AHORRO </v>
          </cell>
          <cell r="C18">
            <v>562353160</v>
          </cell>
          <cell r="D18">
            <v>397260479865</v>
          </cell>
          <cell r="E18">
            <v>388161049382</v>
          </cell>
          <cell r="F18">
            <v>9661783643</v>
          </cell>
          <cell r="G18">
            <v>9661783643</v>
          </cell>
          <cell r="H18">
            <v>0</v>
          </cell>
        </row>
        <row r="19">
          <cell r="A19">
            <v>1132</v>
          </cell>
          <cell r="B19" t="str">
            <v xml:space="preserve">EFECTIVO DE USO RESTRINGIDO </v>
          </cell>
          <cell r="C19">
            <v>27</v>
          </cell>
          <cell r="D19">
            <v>0</v>
          </cell>
          <cell r="E19">
            <v>27</v>
          </cell>
          <cell r="F19">
            <v>0</v>
          </cell>
          <cell r="G19">
            <v>0</v>
          </cell>
          <cell r="H19">
            <v>0</v>
          </cell>
        </row>
        <row r="20">
          <cell r="A20">
            <v>113210</v>
          </cell>
          <cell r="B20" t="str">
            <v xml:space="preserve">DEPÓSITOS EN INSTITUCIONES FINANCIERAS </v>
          </cell>
          <cell r="C20">
            <v>27</v>
          </cell>
          <cell r="D20">
            <v>0</v>
          </cell>
          <cell r="E20">
            <v>27</v>
          </cell>
          <cell r="F20">
            <v>0</v>
          </cell>
          <cell r="G20">
            <v>0</v>
          </cell>
          <cell r="H20">
            <v>0</v>
          </cell>
        </row>
        <row r="21">
          <cell r="A21">
            <v>12</v>
          </cell>
          <cell r="B21" t="str">
            <v xml:space="preserve">INVERSIONES E INSTRUMENTOS DERIVADOS </v>
          </cell>
          <cell r="C21">
            <v>75307180618</v>
          </cell>
          <cell r="D21">
            <v>61710666687</v>
          </cell>
          <cell r="E21">
            <v>64857773902</v>
          </cell>
          <cell r="F21">
            <v>58042318458</v>
          </cell>
          <cell r="G21">
            <v>57981895461</v>
          </cell>
          <cell r="H21">
            <v>60422997</v>
          </cell>
        </row>
        <row r="22">
          <cell r="A22">
            <v>1216</v>
          </cell>
          <cell r="B22" t="str">
            <v xml:space="preserve">INVERSIONES EN ENTIDADES EN LIQUIDACIÓN </v>
          </cell>
          <cell r="C22">
            <v>89505</v>
          </cell>
          <cell r="D22">
            <v>0</v>
          </cell>
          <cell r="E22">
            <v>0</v>
          </cell>
          <cell r="F22">
            <v>89505</v>
          </cell>
          <cell r="G22">
            <v>0</v>
          </cell>
          <cell r="H22">
            <v>89505</v>
          </cell>
        </row>
        <row r="23">
          <cell r="A23">
            <v>121604</v>
          </cell>
          <cell r="B23" t="str">
            <v xml:space="preserve">ENTIDADES PRIVADAS </v>
          </cell>
          <cell r="C23">
            <v>89505</v>
          </cell>
          <cell r="D23">
            <v>0</v>
          </cell>
          <cell r="E23">
            <v>0</v>
          </cell>
          <cell r="F23">
            <v>89505</v>
          </cell>
          <cell r="G23">
            <v>0</v>
          </cell>
          <cell r="H23">
            <v>89505</v>
          </cell>
        </row>
        <row r="24">
          <cell r="A24">
            <v>1221</v>
          </cell>
          <cell r="B24" t="str">
            <v xml:space="preserve">INVERSIONES DE ADMINISTRACIÓN DE LIQUIDEZ A VALOR DE MERCADO (VALOR RAZONABLE) CON CAMBIOS EN EL RESULTADO </v>
          </cell>
          <cell r="C24">
            <v>18457329223</v>
          </cell>
          <cell r="D24">
            <v>58712381264</v>
          </cell>
          <cell r="E24">
            <v>56786926176</v>
          </cell>
          <cell r="F24">
            <v>20382784311</v>
          </cell>
          <cell r="G24">
            <v>20382784311</v>
          </cell>
          <cell r="H24">
            <v>0</v>
          </cell>
        </row>
        <row r="25">
          <cell r="A25">
            <v>122116</v>
          </cell>
          <cell r="B25" t="str">
            <v xml:space="preserve">FONDOS DE INVERSIÓN COLECTIVA </v>
          </cell>
          <cell r="C25">
            <v>18457329223</v>
          </cell>
          <cell r="D25">
            <v>58712381264</v>
          </cell>
          <cell r="E25">
            <v>56786926176</v>
          </cell>
          <cell r="F25">
            <v>20382784311</v>
          </cell>
          <cell r="G25">
            <v>20382784311</v>
          </cell>
          <cell r="H25">
            <v>0</v>
          </cell>
        </row>
        <row r="26">
          <cell r="A26">
            <v>1223</v>
          </cell>
          <cell r="B26" t="str">
            <v xml:space="preserve">INVERSIONES DE ADMINISTRACIÓN DE LIQUIDEZ A COSTO AMORTIZADO </v>
          </cell>
          <cell r="C26">
            <v>56789428398</v>
          </cell>
          <cell r="D26">
            <v>2998285423</v>
          </cell>
          <cell r="E26">
            <v>8070847726</v>
          </cell>
          <cell r="F26">
            <v>51716866095</v>
          </cell>
          <cell r="G26">
            <v>51716866095</v>
          </cell>
          <cell r="H26">
            <v>0</v>
          </cell>
        </row>
        <row r="27">
          <cell r="A27">
            <v>122302</v>
          </cell>
          <cell r="B27" t="str">
            <v xml:space="preserve">CERTIFICADOS DE DEPÓSITO A TÉRMINO (CDT) </v>
          </cell>
          <cell r="C27">
            <v>56789428398</v>
          </cell>
          <cell r="D27">
            <v>2998285423</v>
          </cell>
          <cell r="E27">
            <v>8070847726</v>
          </cell>
          <cell r="F27">
            <v>51716866095</v>
          </cell>
          <cell r="G27">
            <v>51716866095</v>
          </cell>
          <cell r="H27">
            <v>0</v>
          </cell>
        </row>
        <row r="28">
          <cell r="A28">
            <v>1224</v>
          </cell>
          <cell r="B28" t="str">
            <v xml:space="preserve">INVERSIONES DE ADMINISTRACIÓN DE LIQUIDEZ AL COSTO </v>
          </cell>
          <cell r="C28">
            <v>60333492</v>
          </cell>
          <cell r="D28">
            <v>0</v>
          </cell>
          <cell r="E28">
            <v>0</v>
          </cell>
          <cell r="F28">
            <v>60333492</v>
          </cell>
          <cell r="G28">
            <v>0</v>
          </cell>
          <cell r="H28">
            <v>60333492</v>
          </cell>
        </row>
        <row r="29">
          <cell r="A29">
            <v>122419</v>
          </cell>
          <cell r="B29" t="str">
            <v xml:space="preserve">APORTES SOCIALES EN ENTIDADES DEL SECTOR SOLIDARIO </v>
          </cell>
          <cell r="C29">
            <v>60333492</v>
          </cell>
          <cell r="D29">
            <v>0</v>
          </cell>
          <cell r="E29">
            <v>0</v>
          </cell>
          <cell r="F29">
            <v>60333492</v>
          </cell>
          <cell r="G29">
            <v>0</v>
          </cell>
          <cell r="H29">
            <v>60333492</v>
          </cell>
        </row>
        <row r="30">
          <cell r="A30">
            <v>13</v>
          </cell>
          <cell r="B30" t="str">
            <v xml:space="preserve">CUENTAS POR COBRAR </v>
          </cell>
          <cell r="C30">
            <v>308514763959</v>
          </cell>
          <cell r="D30">
            <v>316382822535</v>
          </cell>
          <cell r="E30">
            <v>319771907719</v>
          </cell>
          <cell r="F30">
            <v>305125678775</v>
          </cell>
          <cell r="G30">
            <v>165243087804</v>
          </cell>
          <cell r="H30">
            <v>139882590971</v>
          </cell>
        </row>
        <row r="31">
          <cell r="A31">
            <v>1316</v>
          </cell>
          <cell r="B31" t="str">
            <v xml:space="preserve">VENTA DE BIENES </v>
          </cell>
          <cell r="C31">
            <v>1180996</v>
          </cell>
          <cell r="D31">
            <v>4504349</v>
          </cell>
          <cell r="E31">
            <v>591652</v>
          </cell>
          <cell r="F31">
            <v>5093693</v>
          </cell>
          <cell r="G31">
            <v>5093693</v>
          </cell>
          <cell r="H31">
            <v>0</v>
          </cell>
        </row>
        <row r="32">
          <cell r="A32">
            <v>131606</v>
          </cell>
          <cell r="B32" t="str">
            <v xml:space="preserve">BIENES COMERCIALIZADOS </v>
          </cell>
          <cell r="C32">
            <v>1180996</v>
          </cell>
          <cell r="D32">
            <v>4504349</v>
          </cell>
          <cell r="E32">
            <v>591652</v>
          </cell>
          <cell r="F32">
            <v>5093693</v>
          </cell>
          <cell r="G32">
            <v>5093693</v>
          </cell>
          <cell r="H32">
            <v>0</v>
          </cell>
        </row>
        <row r="33">
          <cell r="A33">
            <v>1317</v>
          </cell>
          <cell r="B33" t="str">
            <v xml:space="preserve">PRESTACIÓN DE SERVICIOS </v>
          </cell>
          <cell r="C33">
            <v>212785248</v>
          </cell>
          <cell r="D33">
            <v>656368040</v>
          </cell>
          <cell r="E33">
            <v>528183582</v>
          </cell>
          <cell r="F33">
            <v>340969706</v>
          </cell>
          <cell r="G33">
            <v>340969706</v>
          </cell>
          <cell r="H33">
            <v>0</v>
          </cell>
        </row>
        <row r="34">
          <cell r="A34">
            <v>131719</v>
          </cell>
          <cell r="B34" t="str">
            <v xml:space="preserve">ADMINISTRACIÓN DE PROYECTOS </v>
          </cell>
          <cell r="C34">
            <v>50000000</v>
          </cell>
          <cell r="D34">
            <v>50000000</v>
          </cell>
          <cell r="E34">
            <v>50000000</v>
          </cell>
          <cell r="F34">
            <v>50000000</v>
          </cell>
          <cell r="G34">
            <v>50000000</v>
          </cell>
          <cell r="H34">
            <v>0</v>
          </cell>
        </row>
        <row r="35">
          <cell r="A35">
            <v>131720</v>
          </cell>
          <cell r="B35" t="str">
            <v xml:space="preserve">SERVICIOS DE INVESTIGACIÓN CIENTÍFICA Y TECNOLÓGICA </v>
          </cell>
          <cell r="C35">
            <v>54736811</v>
          </cell>
          <cell r="D35">
            <v>352709236</v>
          </cell>
          <cell r="E35">
            <v>222068212</v>
          </cell>
          <cell r="F35">
            <v>185377835</v>
          </cell>
          <cell r="G35">
            <v>185377835</v>
          </cell>
          <cell r="H35">
            <v>0</v>
          </cell>
        </row>
        <row r="36">
          <cell r="A36">
            <v>131790</v>
          </cell>
          <cell r="B36" t="str">
            <v xml:space="preserve">OTROS SERVICIOS </v>
          </cell>
          <cell r="C36">
            <v>108048437</v>
          </cell>
          <cell r="D36">
            <v>253658804</v>
          </cell>
          <cell r="E36">
            <v>256115370</v>
          </cell>
          <cell r="F36">
            <v>105591871</v>
          </cell>
          <cell r="G36">
            <v>105591871</v>
          </cell>
          <cell r="H36">
            <v>0</v>
          </cell>
        </row>
        <row r="37">
          <cell r="A37">
            <v>1319</v>
          </cell>
          <cell r="B37" t="str">
            <v xml:space="preserve">PRESTACIÓN DE SERVICIOS DE SALUD </v>
          </cell>
          <cell r="C37">
            <v>187252860765</v>
          </cell>
          <cell r="D37">
            <v>225109942332</v>
          </cell>
          <cell r="E37">
            <v>259464212213</v>
          </cell>
          <cell r="F37">
            <v>152898590884</v>
          </cell>
          <cell r="G37">
            <v>152898590884</v>
          </cell>
          <cell r="H37">
            <v>0</v>
          </cell>
        </row>
        <row r="38">
          <cell r="A38">
            <v>131901</v>
          </cell>
          <cell r="B38" t="str">
            <v xml:space="preserve">PLAN DE BENEFICIOS EN SALUD (PBS) POR EPS - SIN FACTURAR O CON FACTURACIÓN PENDIENTE DE RADICAR </v>
          </cell>
          <cell r="C38">
            <v>10220104</v>
          </cell>
          <cell r="D38">
            <v>8006849034</v>
          </cell>
          <cell r="E38">
            <v>7663663366</v>
          </cell>
          <cell r="F38">
            <v>353405772</v>
          </cell>
          <cell r="G38">
            <v>353405772</v>
          </cell>
          <cell r="H38">
            <v>0</v>
          </cell>
        </row>
        <row r="39">
          <cell r="A39">
            <v>131902</v>
          </cell>
          <cell r="B39" t="str">
            <v xml:space="preserve">PLAN DE BENEFICIOS EN SALUD (PBS) POR EPS - CON FACTURACIÓN RADICADA </v>
          </cell>
          <cell r="C39">
            <v>10358814914</v>
          </cell>
          <cell r="D39">
            <v>4074157047</v>
          </cell>
          <cell r="E39">
            <v>2801794707</v>
          </cell>
          <cell r="F39">
            <v>11631177254</v>
          </cell>
          <cell r="G39">
            <v>11631177254</v>
          </cell>
          <cell r="H39">
            <v>0</v>
          </cell>
        </row>
        <row r="40">
          <cell r="A40">
            <v>131903</v>
          </cell>
          <cell r="B40" t="str">
            <v xml:space="preserve">PLAN SUBSIDIADO DE SALUD (PBSS) POR EPS - SIN FACTURAR O CON FACTURACIÓN PENDIENTE DE RADICAR </v>
          </cell>
          <cell r="C40">
            <v>160978938</v>
          </cell>
          <cell r="D40">
            <v>106246832324</v>
          </cell>
          <cell r="E40">
            <v>104808557240</v>
          </cell>
          <cell r="F40">
            <v>1599254022</v>
          </cell>
          <cell r="G40">
            <v>1599254022</v>
          </cell>
          <cell r="H40">
            <v>0</v>
          </cell>
        </row>
        <row r="41">
          <cell r="A41">
            <v>131904</v>
          </cell>
          <cell r="B41" t="str">
            <v xml:space="preserve">PLAN SUBSIDIADO DE SALUD (PBSS) POR EPS - CON FACTURACIÓN RADICADA </v>
          </cell>
          <cell r="C41">
            <v>138495365107</v>
          </cell>
          <cell r="D41">
            <v>36280285499</v>
          </cell>
          <cell r="E41">
            <v>59777640795</v>
          </cell>
          <cell r="F41">
            <v>114998009811</v>
          </cell>
          <cell r="G41">
            <v>114998009811</v>
          </cell>
          <cell r="H41">
            <v>0</v>
          </cell>
        </row>
        <row r="42">
          <cell r="A42">
            <v>131905</v>
          </cell>
          <cell r="B42" t="str">
            <v xml:space="preserve">EMPRESAS DE MEDICINA PREPAGADA (EMP) - SIN FACTURAR O CON FACTURACIÓN PENDIENTE DE RADICAR </v>
          </cell>
          <cell r="C42">
            <v>0</v>
          </cell>
          <cell r="D42">
            <v>19240698</v>
          </cell>
          <cell r="E42">
            <v>19240698</v>
          </cell>
          <cell r="F42">
            <v>0</v>
          </cell>
          <cell r="G42">
            <v>0</v>
          </cell>
          <cell r="H42">
            <v>0</v>
          </cell>
        </row>
        <row r="43">
          <cell r="A43">
            <v>131906</v>
          </cell>
          <cell r="B43" t="str">
            <v xml:space="preserve">EMPRESAS DE MEDICINA PREPAGADA (EMP) - CON FACTURACIÓN RADICADA </v>
          </cell>
          <cell r="C43">
            <v>2330580</v>
          </cell>
          <cell r="D43">
            <v>16698001</v>
          </cell>
          <cell r="E43">
            <v>17295761</v>
          </cell>
          <cell r="F43">
            <v>1732820</v>
          </cell>
          <cell r="G43">
            <v>1732820</v>
          </cell>
          <cell r="H43">
            <v>0</v>
          </cell>
        </row>
        <row r="44">
          <cell r="A44">
            <v>131908</v>
          </cell>
          <cell r="B44" t="str">
            <v xml:space="preserve">SERVICIOS DE SALUD POR IPS PRIVADAS - SIN FACTURAR O CON FACTURACIÓN PENDIENTE DE RADICAR </v>
          </cell>
          <cell r="C44">
            <v>8653364</v>
          </cell>
          <cell r="D44">
            <v>1316477943</v>
          </cell>
          <cell r="E44">
            <v>1318494547</v>
          </cell>
          <cell r="F44">
            <v>6636760</v>
          </cell>
          <cell r="G44">
            <v>6636760</v>
          </cell>
          <cell r="H44">
            <v>0</v>
          </cell>
        </row>
        <row r="45">
          <cell r="A45">
            <v>131909</v>
          </cell>
          <cell r="B45" t="str">
            <v xml:space="preserve">SERVICIOS DE SALUD POR IPS PRIVADAS - CON FACTURACIÓN RADICADA </v>
          </cell>
          <cell r="C45">
            <v>755183336</v>
          </cell>
          <cell r="D45">
            <v>967691664</v>
          </cell>
          <cell r="E45">
            <v>1260651780</v>
          </cell>
          <cell r="F45">
            <v>462223220</v>
          </cell>
          <cell r="G45">
            <v>462223220</v>
          </cell>
          <cell r="H45">
            <v>0</v>
          </cell>
        </row>
        <row r="46">
          <cell r="A46">
            <v>131910</v>
          </cell>
          <cell r="B46" t="str">
            <v xml:space="preserve">SERVICIOS DE SALUD POR IPS PÚBLICAS - SIN FACTURAR O CON FACTURACIÓN PENDIENTE DE RADICAR </v>
          </cell>
          <cell r="C46">
            <v>0</v>
          </cell>
          <cell r="D46">
            <v>52592033</v>
          </cell>
          <cell r="E46">
            <v>52460602</v>
          </cell>
          <cell r="F46">
            <v>131431</v>
          </cell>
          <cell r="G46">
            <v>131431</v>
          </cell>
          <cell r="H46">
            <v>0</v>
          </cell>
        </row>
        <row r="47">
          <cell r="A47">
            <v>131911</v>
          </cell>
          <cell r="B47" t="str">
            <v xml:space="preserve">SERVICIOS DE SALUD POR IPS PÚBLICAS - CON FACTURACIÓN RADICADA </v>
          </cell>
          <cell r="C47">
            <v>41479995</v>
          </cell>
          <cell r="D47">
            <v>7928067</v>
          </cell>
          <cell r="E47">
            <v>2332058</v>
          </cell>
          <cell r="F47">
            <v>47076004</v>
          </cell>
          <cell r="G47">
            <v>47076004</v>
          </cell>
          <cell r="H47">
            <v>0</v>
          </cell>
        </row>
        <row r="48">
          <cell r="A48">
            <v>131912</v>
          </cell>
          <cell r="B48" t="str">
            <v xml:space="preserve">SERVICIOS DE SALUD POR COMPAÑÍAS ASEGURADORAS - SIN FACTURAR O CON FACTURACIÓN PENDIENTE DE RADICAR </v>
          </cell>
          <cell r="C48">
            <v>0</v>
          </cell>
          <cell r="D48">
            <v>268132235</v>
          </cell>
          <cell r="E48">
            <v>260617750</v>
          </cell>
          <cell r="F48">
            <v>7514485</v>
          </cell>
          <cell r="G48">
            <v>7514485</v>
          </cell>
          <cell r="H48">
            <v>0</v>
          </cell>
        </row>
        <row r="49">
          <cell r="A49">
            <v>131913</v>
          </cell>
          <cell r="B49" t="str">
            <v xml:space="preserve">SERVICIOS DE SALUD POR COMPAÑÍAS ASEGURADORAS - CON FACTURACIÓN RADICADA </v>
          </cell>
          <cell r="C49">
            <v>0</v>
          </cell>
          <cell r="D49">
            <v>393660485</v>
          </cell>
          <cell r="E49">
            <v>225651508</v>
          </cell>
          <cell r="F49">
            <v>168008977</v>
          </cell>
          <cell r="G49">
            <v>168008977</v>
          </cell>
          <cell r="H49">
            <v>0</v>
          </cell>
        </row>
        <row r="50">
          <cell r="A50">
            <v>131914</v>
          </cell>
          <cell r="B50" t="str">
            <v xml:space="preserve">SERVICIOS DE SALUD POR ENTIDADES CON RÉGIMEN ESPECIAL - SIN FACTURAR O CON FACTURACIÓN PENDIENTE DE RADICAR </v>
          </cell>
          <cell r="C50">
            <v>177388560</v>
          </cell>
          <cell r="D50">
            <v>7742469218</v>
          </cell>
          <cell r="E50">
            <v>7516520654</v>
          </cell>
          <cell r="F50">
            <v>403337124</v>
          </cell>
          <cell r="G50">
            <v>403337124</v>
          </cell>
          <cell r="H50">
            <v>0</v>
          </cell>
        </row>
        <row r="51">
          <cell r="A51">
            <v>131915</v>
          </cell>
          <cell r="B51" t="str">
            <v xml:space="preserve">SERVICIOS DE SALUD POR ENTIDADES CON RÉGIMEN ESPECIAL - CON FACTURACIÓN RADICADA </v>
          </cell>
          <cell r="C51">
            <v>6522614121</v>
          </cell>
          <cell r="D51">
            <v>4535825630</v>
          </cell>
          <cell r="E51">
            <v>3900127205</v>
          </cell>
          <cell r="F51">
            <v>7158312546</v>
          </cell>
          <cell r="G51">
            <v>7158312546</v>
          </cell>
          <cell r="H51">
            <v>0</v>
          </cell>
        </row>
        <row r="52">
          <cell r="A52">
            <v>131916</v>
          </cell>
          <cell r="B52" t="str">
            <v xml:space="preserve">SERVICIOS DE SALUD POR PARTICULARES </v>
          </cell>
          <cell r="C52">
            <v>1922553692</v>
          </cell>
          <cell r="D52">
            <v>1169379574</v>
          </cell>
          <cell r="E52">
            <v>923292178</v>
          </cell>
          <cell r="F52">
            <v>2168641088</v>
          </cell>
          <cell r="G52">
            <v>2168641088</v>
          </cell>
          <cell r="H52">
            <v>0</v>
          </cell>
        </row>
        <row r="53">
          <cell r="A53">
            <v>131917</v>
          </cell>
          <cell r="B53" t="str">
            <v xml:space="preserve">ATENCIÓN ACCIDENTES DE TRÁNSITO SOAT POR COMPAÑÍAS DE SEGUROS - SIN FACTURAR O CON FACTURACIÓN PENDIENTE DE RADICAR </v>
          </cell>
          <cell r="C53">
            <v>0</v>
          </cell>
          <cell r="D53">
            <v>1945853823</v>
          </cell>
          <cell r="E53">
            <v>1945566306</v>
          </cell>
          <cell r="F53">
            <v>287517</v>
          </cell>
          <cell r="G53">
            <v>287517</v>
          </cell>
          <cell r="H53">
            <v>0</v>
          </cell>
        </row>
        <row r="54">
          <cell r="A54">
            <v>131918</v>
          </cell>
          <cell r="B54" t="str">
            <v xml:space="preserve">ATENCIÓN ACCIDENTES DE TRÁNSITO SOAT POR COMPAÑÍAS DE SEGUROS - CON FACTURACIÓN RADICADA </v>
          </cell>
          <cell r="C54">
            <v>4029925702</v>
          </cell>
          <cell r="D54">
            <v>5411471882</v>
          </cell>
          <cell r="E54">
            <v>5776752834</v>
          </cell>
          <cell r="F54">
            <v>3664644750</v>
          </cell>
          <cell r="G54">
            <v>3664644750</v>
          </cell>
          <cell r="H54">
            <v>0</v>
          </cell>
        </row>
        <row r="55">
          <cell r="A55">
            <v>131921</v>
          </cell>
          <cell r="B55" t="str">
            <v xml:space="preserve">ATENCIÓN CON CARGO AL SUBSIDIO A LA OFERTA - SIN FACTURAR O CON FACTURACIÓN PENDIENTE DE RADICAR </v>
          </cell>
          <cell r="C55">
            <v>3840520361</v>
          </cell>
          <cell r="D55">
            <v>32787643531</v>
          </cell>
          <cell r="E55">
            <v>36604392719</v>
          </cell>
          <cell r="F55">
            <v>23771173</v>
          </cell>
          <cell r="G55">
            <v>23771173</v>
          </cell>
          <cell r="H55">
            <v>0</v>
          </cell>
        </row>
        <row r="56">
          <cell r="A56">
            <v>131922</v>
          </cell>
          <cell r="B56" t="str">
            <v xml:space="preserve">ATENCIÓN CON CARGO AL SUBSIDIO A LA OFERTA - CON FACTURACIÓN RADICADA </v>
          </cell>
          <cell r="C56">
            <v>20353811957</v>
          </cell>
          <cell r="D56">
            <v>12219650500</v>
          </cell>
          <cell r="E56">
            <v>23046588185</v>
          </cell>
          <cell r="F56">
            <v>9526874272</v>
          </cell>
          <cell r="G56">
            <v>9526874272</v>
          </cell>
          <cell r="H56">
            <v>0</v>
          </cell>
        </row>
        <row r="57">
          <cell r="A57">
            <v>131923</v>
          </cell>
          <cell r="B57" t="str">
            <v xml:space="preserve">RIESGOS LABORALES (ARL) - SIN FACTURAR O CON FACTURACIÓN PENDIENTE DE RADICAR </v>
          </cell>
          <cell r="C57">
            <v>380202</v>
          </cell>
          <cell r="D57">
            <v>66912175</v>
          </cell>
          <cell r="E57">
            <v>62193266</v>
          </cell>
          <cell r="F57">
            <v>5099111</v>
          </cell>
          <cell r="G57">
            <v>5099111</v>
          </cell>
          <cell r="H57">
            <v>0</v>
          </cell>
        </row>
        <row r="58">
          <cell r="A58">
            <v>131924</v>
          </cell>
          <cell r="B58" t="str">
            <v xml:space="preserve">RIESGOS LABORALES (ARL) - CON FACTURACIÓN RADICADA </v>
          </cell>
          <cell r="C58">
            <v>68571314</v>
          </cell>
          <cell r="D58">
            <v>44022893</v>
          </cell>
          <cell r="E58">
            <v>39232891</v>
          </cell>
          <cell r="F58">
            <v>73361316</v>
          </cell>
          <cell r="G58">
            <v>73361316</v>
          </cell>
          <cell r="H58">
            <v>0</v>
          </cell>
        </row>
        <row r="59">
          <cell r="A59">
            <v>131927</v>
          </cell>
          <cell r="B59" t="str">
            <v xml:space="preserve">RECLAMACIONES CON CARGO A LOS RECURSOS DEL SISTEMA GENERAL DE SEGURIDAD SOCIAL EN SALUD - SIN FACTURAR O CON FACTURACIÓN PENDIENTE DE RADICAR </v>
          </cell>
          <cell r="C59">
            <v>0</v>
          </cell>
          <cell r="D59">
            <v>480810771</v>
          </cell>
          <cell r="E59">
            <v>480810771</v>
          </cell>
          <cell r="F59">
            <v>0</v>
          </cell>
          <cell r="G59">
            <v>0</v>
          </cell>
          <cell r="H59">
            <v>0</v>
          </cell>
        </row>
        <row r="60">
          <cell r="A60">
            <v>131928</v>
          </cell>
          <cell r="B60" t="str">
            <v xml:space="preserve">RECLAMACIONES CON CARGO A LOS RECURSOS DEL SISTEMA GENERAL DE SEGURIDAD SOCIAL EN SALUD - CON FACTURACIÓN RADICADA  </v>
          </cell>
          <cell r="C60">
            <v>0</v>
          </cell>
          <cell r="D60">
            <v>194884853</v>
          </cell>
          <cell r="E60">
            <v>194884853</v>
          </cell>
          <cell r="F60">
            <v>0</v>
          </cell>
          <cell r="G60">
            <v>0</v>
          </cell>
          <cell r="H60">
            <v>0</v>
          </cell>
        </row>
        <row r="61">
          <cell r="A61">
            <v>131990</v>
          </cell>
          <cell r="B61" t="str">
            <v xml:space="preserve">OTRAS CUENTAS POR COBRAR SERVICIOS DE SALUD </v>
          </cell>
          <cell r="C61">
            <v>504068518</v>
          </cell>
          <cell r="D61">
            <v>860472452</v>
          </cell>
          <cell r="E61">
            <v>765449539</v>
          </cell>
          <cell r="F61">
            <v>599091431</v>
          </cell>
          <cell r="G61">
            <v>599091431</v>
          </cell>
          <cell r="H61">
            <v>0</v>
          </cell>
        </row>
        <row r="62">
          <cell r="A62">
            <v>1384</v>
          </cell>
          <cell r="B62" t="str">
            <v xml:space="preserve">OTRAS CUENTAS POR COBRAR </v>
          </cell>
          <cell r="C62">
            <v>11447078092</v>
          </cell>
          <cell r="D62">
            <v>36529994860</v>
          </cell>
          <cell r="E62">
            <v>35978639431</v>
          </cell>
          <cell r="F62">
            <v>11998433521</v>
          </cell>
          <cell r="G62">
            <v>11998433521</v>
          </cell>
          <cell r="H62">
            <v>0</v>
          </cell>
        </row>
        <row r="63">
          <cell r="A63">
            <v>138408</v>
          </cell>
          <cell r="B63" t="str">
            <v xml:space="preserve">CUOTAS PARTES DE PENSIONES </v>
          </cell>
          <cell r="C63">
            <v>928322176</v>
          </cell>
          <cell r="D63">
            <v>49245581</v>
          </cell>
          <cell r="E63">
            <v>89247228</v>
          </cell>
          <cell r="F63">
            <v>888320529</v>
          </cell>
          <cell r="G63">
            <v>888320529</v>
          </cell>
          <cell r="H63">
            <v>0</v>
          </cell>
        </row>
        <row r="64">
          <cell r="A64">
            <v>138439</v>
          </cell>
          <cell r="B64" t="str">
            <v xml:space="preserve">ARRENDAMIENTO OPERATIVO </v>
          </cell>
          <cell r="C64">
            <v>109408708</v>
          </cell>
          <cell r="D64">
            <v>599929754</v>
          </cell>
          <cell r="E64">
            <v>599407302</v>
          </cell>
          <cell r="F64">
            <v>109931160</v>
          </cell>
          <cell r="G64">
            <v>109931160</v>
          </cell>
          <cell r="H64">
            <v>0</v>
          </cell>
        </row>
        <row r="65">
          <cell r="A65">
            <v>138490</v>
          </cell>
          <cell r="B65" t="str">
            <v xml:space="preserve">OTRAS CUENTAS POR COBRAR </v>
          </cell>
          <cell r="C65">
            <v>10409347208</v>
          </cell>
          <cell r="D65">
            <v>35880819525</v>
          </cell>
          <cell r="E65">
            <v>35289984901</v>
          </cell>
          <cell r="F65">
            <v>11000181832</v>
          </cell>
          <cell r="G65">
            <v>11000181832</v>
          </cell>
          <cell r="H65">
            <v>0</v>
          </cell>
        </row>
        <row r="66">
          <cell r="A66">
            <v>1385</v>
          </cell>
          <cell r="B66" t="str">
            <v xml:space="preserve">CUENTAS POR COBRAR DE DIFÍCIL RECAUDO </v>
          </cell>
          <cell r="C66">
            <v>209133203489</v>
          </cell>
          <cell r="D66">
            <v>38847744675</v>
          </cell>
          <cell r="E66">
            <v>13947309278</v>
          </cell>
          <cell r="F66">
            <v>234033638886</v>
          </cell>
          <cell r="G66">
            <v>0</v>
          </cell>
          <cell r="H66">
            <v>234033638886</v>
          </cell>
        </row>
        <row r="67">
          <cell r="A67">
            <v>138509</v>
          </cell>
          <cell r="B67" t="str">
            <v xml:space="preserve">PRESTACIÓN DE SERVICIOS DE SALUD </v>
          </cell>
          <cell r="C67">
            <v>209133203489</v>
          </cell>
          <cell r="D67">
            <v>38847744675</v>
          </cell>
          <cell r="E67">
            <v>13947309278</v>
          </cell>
          <cell r="F67">
            <v>234033638886</v>
          </cell>
          <cell r="G67">
            <v>0</v>
          </cell>
          <cell r="H67">
            <v>234033638886</v>
          </cell>
        </row>
        <row r="68">
          <cell r="A68">
            <v>1386</v>
          </cell>
          <cell r="B68" t="str">
            <v xml:space="preserve">DETERIORO ACUMULADO DE CUENTAS POR COBRAR (CR) </v>
          </cell>
          <cell r="C68">
            <v>-99532344631</v>
          </cell>
          <cell r="D68">
            <v>15234268279</v>
          </cell>
          <cell r="E68">
            <v>9852971563</v>
          </cell>
          <cell r="F68">
            <v>-94151047915</v>
          </cell>
          <cell r="G68">
            <v>0</v>
          </cell>
          <cell r="H68">
            <v>-94151047915</v>
          </cell>
        </row>
        <row r="69">
          <cell r="A69">
            <v>138601</v>
          </cell>
          <cell r="B69" t="str">
            <v xml:space="preserve">VENTA DE BIENES </v>
          </cell>
          <cell r="C69">
            <v>-5168593</v>
          </cell>
          <cell r="D69">
            <v>0</v>
          </cell>
          <cell r="E69">
            <v>0</v>
          </cell>
          <cell r="F69">
            <v>-5168593</v>
          </cell>
          <cell r="G69">
            <v>0</v>
          </cell>
          <cell r="H69">
            <v>-5168593</v>
          </cell>
        </row>
        <row r="70">
          <cell r="A70">
            <v>138609</v>
          </cell>
          <cell r="B70" t="str">
            <v xml:space="preserve">PRESTACIÓN DE SERVICIOS DE SALUD </v>
          </cell>
          <cell r="C70">
            <v>-99527176038</v>
          </cell>
          <cell r="D70">
            <v>15234268279</v>
          </cell>
          <cell r="E70">
            <v>9852971563</v>
          </cell>
          <cell r="F70">
            <v>-94145879322</v>
          </cell>
          <cell r="G70">
            <v>0</v>
          </cell>
          <cell r="H70">
            <v>-94145879322</v>
          </cell>
        </row>
        <row r="71">
          <cell r="A71">
            <v>14</v>
          </cell>
          <cell r="B71" t="str">
            <v xml:space="preserve">PRÉSTAMOS POR COBRAR </v>
          </cell>
          <cell r="C71">
            <v>1744186142</v>
          </cell>
          <cell r="D71">
            <v>23888466</v>
          </cell>
          <cell r="E71">
            <v>57657948</v>
          </cell>
          <cell r="F71">
            <v>1710416660</v>
          </cell>
          <cell r="G71">
            <v>0</v>
          </cell>
          <cell r="H71">
            <v>1710416660</v>
          </cell>
        </row>
        <row r="72">
          <cell r="A72">
            <v>1415</v>
          </cell>
          <cell r="B72" t="str">
            <v xml:space="preserve">PRÉSTAMOS CONCEDIDOS </v>
          </cell>
          <cell r="C72">
            <v>1744186142</v>
          </cell>
          <cell r="D72">
            <v>23888466</v>
          </cell>
          <cell r="E72">
            <v>57657948</v>
          </cell>
          <cell r="F72">
            <v>1710416660</v>
          </cell>
          <cell r="G72">
            <v>0</v>
          </cell>
          <cell r="H72">
            <v>1710416660</v>
          </cell>
        </row>
        <row r="73">
          <cell r="A73">
            <v>141525</v>
          </cell>
          <cell r="B73" t="str">
            <v xml:space="preserve">CRÉDITOS A EMPLEADOS </v>
          </cell>
          <cell r="C73">
            <v>1744186142</v>
          </cell>
          <cell r="D73">
            <v>23888466</v>
          </cell>
          <cell r="E73">
            <v>57657948</v>
          </cell>
          <cell r="F73">
            <v>1710416660</v>
          </cell>
          <cell r="G73">
            <v>0</v>
          </cell>
          <cell r="H73">
            <v>1710416660</v>
          </cell>
        </row>
        <row r="74">
          <cell r="A74">
            <v>15</v>
          </cell>
          <cell r="B74" t="str">
            <v xml:space="preserve">INVENTARIOS </v>
          </cell>
          <cell r="C74">
            <v>7269821665</v>
          </cell>
          <cell r="D74">
            <v>18386196770</v>
          </cell>
          <cell r="E74">
            <v>17034582730</v>
          </cell>
          <cell r="F74">
            <v>8621435705</v>
          </cell>
          <cell r="G74">
            <v>8621435705</v>
          </cell>
          <cell r="H74">
            <v>0</v>
          </cell>
        </row>
        <row r="75">
          <cell r="A75">
            <v>1514</v>
          </cell>
          <cell r="B75" t="str">
            <v xml:space="preserve">MATERIALES Y SUMINISTROS </v>
          </cell>
          <cell r="C75">
            <v>7456904191</v>
          </cell>
          <cell r="D75">
            <v>17737135786</v>
          </cell>
          <cell r="E75">
            <v>16291300811</v>
          </cell>
          <cell r="F75">
            <v>8902739166</v>
          </cell>
          <cell r="G75">
            <v>8902739166</v>
          </cell>
          <cell r="H75">
            <v>0</v>
          </cell>
        </row>
        <row r="76">
          <cell r="A76">
            <v>151403</v>
          </cell>
          <cell r="B76" t="str">
            <v xml:space="preserve">MEDICAMENTOS </v>
          </cell>
          <cell r="C76">
            <v>4681435902</v>
          </cell>
          <cell r="D76">
            <v>4815408331</v>
          </cell>
          <cell r="E76">
            <v>4628574322</v>
          </cell>
          <cell r="F76">
            <v>4868269911</v>
          </cell>
          <cell r="G76">
            <v>4868269911</v>
          </cell>
          <cell r="H76">
            <v>0</v>
          </cell>
        </row>
        <row r="77">
          <cell r="A77">
            <v>151404</v>
          </cell>
          <cell r="B77" t="str">
            <v xml:space="preserve">MATERIALES MÉDICO - QUIRÚRGICOS </v>
          </cell>
          <cell r="C77">
            <v>1772634147</v>
          </cell>
          <cell r="D77">
            <v>9875164131</v>
          </cell>
          <cell r="E77">
            <v>9063008787</v>
          </cell>
          <cell r="F77">
            <v>2584789491</v>
          </cell>
          <cell r="G77">
            <v>2584789491</v>
          </cell>
          <cell r="H77">
            <v>0</v>
          </cell>
        </row>
        <row r="78">
          <cell r="A78">
            <v>151405</v>
          </cell>
          <cell r="B78" t="str">
            <v xml:space="preserve">MATERIALES REACTIVOS Y DE LABORATORIO </v>
          </cell>
          <cell r="C78">
            <v>576941222</v>
          </cell>
          <cell r="D78">
            <v>1405277259</v>
          </cell>
          <cell r="E78">
            <v>1189925488</v>
          </cell>
          <cell r="F78">
            <v>792292993</v>
          </cell>
          <cell r="G78">
            <v>792292993</v>
          </cell>
          <cell r="H78">
            <v>0</v>
          </cell>
        </row>
        <row r="79">
          <cell r="A79">
            <v>151406</v>
          </cell>
          <cell r="B79" t="str">
            <v xml:space="preserve">MATERIALES ODONTOLÓGICOS </v>
          </cell>
          <cell r="C79">
            <v>67416060</v>
          </cell>
          <cell r="D79">
            <v>50332890</v>
          </cell>
          <cell r="E79">
            <v>40595883</v>
          </cell>
          <cell r="F79">
            <v>77153067</v>
          </cell>
          <cell r="G79">
            <v>77153067</v>
          </cell>
          <cell r="H79">
            <v>0</v>
          </cell>
        </row>
        <row r="80">
          <cell r="A80">
            <v>151407</v>
          </cell>
          <cell r="B80" t="str">
            <v xml:space="preserve">MATERIALES PARA IMAGENOLOGÍA </v>
          </cell>
          <cell r="C80">
            <v>124826985</v>
          </cell>
          <cell r="D80">
            <v>86779404</v>
          </cell>
          <cell r="E80">
            <v>71107275</v>
          </cell>
          <cell r="F80">
            <v>140499114</v>
          </cell>
          <cell r="G80">
            <v>140499114</v>
          </cell>
          <cell r="H80">
            <v>0</v>
          </cell>
        </row>
        <row r="81">
          <cell r="A81">
            <v>151408</v>
          </cell>
          <cell r="B81" t="str">
            <v xml:space="preserve">VÍVERES Y RANCHO </v>
          </cell>
          <cell r="C81">
            <v>3689881</v>
          </cell>
          <cell r="D81">
            <v>54123483</v>
          </cell>
          <cell r="E81">
            <v>40528577</v>
          </cell>
          <cell r="F81">
            <v>17284787</v>
          </cell>
          <cell r="G81">
            <v>17284787</v>
          </cell>
          <cell r="H81">
            <v>0</v>
          </cell>
        </row>
        <row r="82">
          <cell r="A82">
            <v>151409</v>
          </cell>
          <cell r="B82" t="str">
            <v xml:space="preserve">REPUESTOS </v>
          </cell>
          <cell r="C82">
            <v>91300795</v>
          </cell>
          <cell r="D82">
            <v>867377258</v>
          </cell>
          <cell r="E82">
            <v>692328287</v>
          </cell>
          <cell r="F82">
            <v>266349766</v>
          </cell>
          <cell r="G82">
            <v>266349766</v>
          </cell>
          <cell r="H82">
            <v>0</v>
          </cell>
        </row>
        <row r="83">
          <cell r="A83">
            <v>151417</v>
          </cell>
          <cell r="B83" t="str">
            <v xml:space="preserve">ELEMENTOS Y ACCESORIOS DE ASEO </v>
          </cell>
          <cell r="C83">
            <v>53313012</v>
          </cell>
          <cell r="D83">
            <v>281382777</v>
          </cell>
          <cell r="E83">
            <v>280552453</v>
          </cell>
          <cell r="F83">
            <v>54143336</v>
          </cell>
          <cell r="G83">
            <v>54143336</v>
          </cell>
          <cell r="H83">
            <v>0</v>
          </cell>
        </row>
        <row r="84">
          <cell r="A84">
            <v>151490</v>
          </cell>
          <cell r="B84" t="str">
            <v xml:space="preserve">OTROS MATERIALES Y SUMINISTROS </v>
          </cell>
          <cell r="C84">
            <v>85346187</v>
          </cell>
          <cell r="D84">
            <v>301290253</v>
          </cell>
          <cell r="E84">
            <v>284679739</v>
          </cell>
          <cell r="F84">
            <v>101956701</v>
          </cell>
          <cell r="G84">
            <v>101956701</v>
          </cell>
          <cell r="H84">
            <v>0</v>
          </cell>
        </row>
        <row r="85">
          <cell r="A85">
            <v>1580</v>
          </cell>
          <cell r="B85" t="str">
            <v xml:space="preserve">DETERIORO ACUMULADO DE INVENTARIOS (CR) </v>
          </cell>
          <cell r="C85">
            <v>-187082526</v>
          </cell>
          <cell r="D85">
            <v>649060984</v>
          </cell>
          <cell r="E85">
            <v>743281919</v>
          </cell>
          <cell r="F85">
            <v>-281303461</v>
          </cell>
          <cell r="G85">
            <v>-281303461</v>
          </cell>
          <cell r="H85">
            <v>0</v>
          </cell>
        </row>
        <row r="86">
          <cell r="A86">
            <v>158012</v>
          </cell>
          <cell r="B86" t="str">
            <v xml:space="preserve">INVENTARIOS DE PRESTADORES DE SERVICIOS </v>
          </cell>
          <cell r="C86">
            <v>-187082526</v>
          </cell>
          <cell r="D86">
            <v>649060984</v>
          </cell>
          <cell r="E86">
            <v>743281919</v>
          </cell>
          <cell r="F86">
            <v>-281303461</v>
          </cell>
          <cell r="G86">
            <v>-281303461</v>
          </cell>
          <cell r="H86">
            <v>0</v>
          </cell>
        </row>
        <row r="87">
          <cell r="A87">
            <v>16</v>
          </cell>
          <cell r="B87" t="str">
            <v xml:space="preserve">PROPIEDADES, PLANTA Y EQUIPO </v>
          </cell>
          <cell r="C87">
            <v>126198763885</v>
          </cell>
          <cell r="D87">
            <v>3138762400</v>
          </cell>
          <cell r="E87">
            <v>2706743945</v>
          </cell>
          <cell r="F87">
            <v>126630782340</v>
          </cell>
          <cell r="G87">
            <v>0</v>
          </cell>
          <cell r="H87">
            <v>126630782340</v>
          </cell>
        </row>
        <row r="88">
          <cell r="A88">
            <v>1605</v>
          </cell>
          <cell r="B88" t="str">
            <v xml:space="preserve">TERRENOS </v>
          </cell>
          <cell r="C88">
            <v>25020048932</v>
          </cell>
          <cell r="D88">
            <v>0</v>
          </cell>
          <cell r="E88">
            <v>0</v>
          </cell>
          <cell r="F88">
            <v>25020048932</v>
          </cell>
          <cell r="G88">
            <v>0</v>
          </cell>
          <cell r="H88">
            <v>25020048932</v>
          </cell>
        </row>
        <row r="89">
          <cell r="A89">
            <v>160501</v>
          </cell>
          <cell r="B89" t="str">
            <v xml:space="preserve">URBANOS </v>
          </cell>
          <cell r="C89">
            <v>25020048932</v>
          </cell>
          <cell r="D89">
            <v>0</v>
          </cell>
          <cell r="E89">
            <v>0</v>
          </cell>
          <cell r="F89">
            <v>25020048932</v>
          </cell>
          <cell r="G89">
            <v>0</v>
          </cell>
          <cell r="H89">
            <v>25020048932</v>
          </cell>
        </row>
        <row r="90">
          <cell r="A90">
            <v>1615</v>
          </cell>
          <cell r="B90" t="str">
            <v xml:space="preserve">CONSTRUCCIONES EN CURSO </v>
          </cell>
          <cell r="C90">
            <v>1988299999</v>
          </cell>
          <cell r="D90">
            <v>0</v>
          </cell>
          <cell r="E90">
            <v>0</v>
          </cell>
          <cell r="F90">
            <v>1988299999</v>
          </cell>
          <cell r="G90">
            <v>0</v>
          </cell>
          <cell r="H90">
            <v>1988299999</v>
          </cell>
        </row>
        <row r="91">
          <cell r="A91">
            <v>161501</v>
          </cell>
          <cell r="B91" t="str">
            <v xml:space="preserve">EDIFICACIONES </v>
          </cell>
          <cell r="C91">
            <v>1988299999</v>
          </cell>
          <cell r="D91">
            <v>0</v>
          </cell>
          <cell r="E91">
            <v>0</v>
          </cell>
          <cell r="F91">
            <v>1988299999</v>
          </cell>
          <cell r="G91">
            <v>0</v>
          </cell>
          <cell r="H91">
            <v>1988299999</v>
          </cell>
        </row>
        <row r="92">
          <cell r="A92">
            <v>1635</v>
          </cell>
          <cell r="B92" t="str">
            <v xml:space="preserve">BIENES MUEBLES EN BODEGA </v>
          </cell>
          <cell r="C92">
            <v>87223790</v>
          </cell>
          <cell r="D92">
            <v>750939856</v>
          </cell>
          <cell r="E92">
            <v>835411011</v>
          </cell>
          <cell r="F92">
            <v>2752635</v>
          </cell>
          <cell r="G92">
            <v>0</v>
          </cell>
          <cell r="H92">
            <v>2752635</v>
          </cell>
        </row>
        <row r="93">
          <cell r="A93">
            <v>163501</v>
          </cell>
          <cell r="B93" t="str">
            <v xml:space="preserve">MAQUINARIA Y EQUIPO </v>
          </cell>
          <cell r="C93">
            <v>0</v>
          </cell>
          <cell r="D93">
            <v>27629900</v>
          </cell>
          <cell r="E93">
            <v>27629900</v>
          </cell>
          <cell r="F93">
            <v>0</v>
          </cell>
          <cell r="G93">
            <v>0</v>
          </cell>
          <cell r="H93">
            <v>0</v>
          </cell>
        </row>
        <row r="94">
          <cell r="A94">
            <v>163502</v>
          </cell>
          <cell r="B94" t="str">
            <v xml:space="preserve">EQUIPO MÉDICO Y CIENTÍFICO </v>
          </cell>
          <cell r="C94">
            <v>0</v>
          </cell>
          <cell r="D94">
            <v>306007595</v>
          </cell>
          <cell r="E94">
            <v>306007595</v>
          </cell>
          <cell r="F94">
            <v>0</v>
          </cell>
          <cell r="G94">
            <v>0</v>
          </cell>
          <cell r="H94">
            <v>0</v>
          </cell>
        </row>
        <row r="95">
          <cell r="A95">
            <v>163503</v>
          </cell>
          <cell r="B95" t="str">
            <v xml:space="preserve">MUEBLES, ENSERES Y EQUIPO DE OFICINA </v>
          </cell>
          <cell r="C95">
            <v>1254000</v>
          </cell>
          <cell r="D95">
            <v>54739648</v>
          </cell>
          <cell r="E95">
            <v>55993648</v>
          </cell>
          <cell r="F95">
            <v>0</v>
          </cell>
          <cell r="G95">
            <v>0</v>
          </cell>
          <cell r="H95">
            <v>0</v>
          </cell>
        </row>
        <row r="96">
          <cell r="A96">
            <v>163504</v>
          </cell>
          <cell r="B96" t="str">
            <v xml:space="preserve">EQUIPOS DE COMUNICACIÓN Y COMPUTACIÓN </v>
          </cell>
          <cell r="C96">
            <v>85969790</v>
          </cell>
          <cell r="D96">
            <v>8062716</v>
          </cell>
          <cell r="E96">
            <v>91279871</v>
          </cell>
          <cell r="F96">
            <v>2752635</v>
          </cell>
          <cell r="G96">
            <v>0</v>
          </cell>
          <cell r="H96">
            <v>2752635</v>
          </cell>
        </row>
        <row r="97">
          <cell r="A97">
            <v>163590</v>
          </cell>
          <cell r="B97" t="str">
            <v xml:space="preserve">OTROS BIENES MUEBLES EN BODEGA </v>
          </cell>
          <cell r="C97">
            <v>0</v>
          </cell>
          <cell r="D97">
            <v>354499997</v>
          </cell>
          <cell r="E97">
            <v>354499997</v>
          </cell>
          <cell r="F97">
            <v>0</v>
          </cell>
          <cell r="G97">
            <v>0</v>
          </cell>
          <cell r="H97">
            <v>0</v>
          </cell>
        </row>
        <row r="98">
          <cell r="A98">
            <v>1640</v>
          </cell>
          <cell r="B98" t="str">
            <v xml:space="preserve">EDIFICACIONES </v>
          </cell>
          <cell r="C98">
            <v>77197543243</v>
          </cell>
          <cell r="D98">
            <v>1874843128</v>
          </cell>
          <cell r="E98">
            <v>0</v>
          </cell>
          <cell r="F98">
            <v>79072386371</v>
          </cell>
          <cell r="G98">
            <v>0</v>
          </cell>
          <cell r="H98">
            <v>79072386371</v>
          </cell>
        </row>
        <row r="99">
          <cell r="A99">
            <v>164010</v>
          </cell>
          <cell r="B99" t="str">
            <v xml:space="preserve">CLÍNICAS Y HOSPITALES </v>
          </cell>
          <cell r="C99">
            <v>77197543243</v>
          </cell>
          <cell r="D99">
            <v>1874843128</v>
          </cell>
          <cell r="E99">
            <v>0</v>
          </cell>
          <cell r="F99">
            <v>79072386371</v>
          </cell>
          <cell r="G99">
            <v>0</v>
          </cell>
          <cell r="H99">
            <v>79072386371</v>
          </cell>
        </row>
        <row r="100">
          <cell r="A100">
            <v>1655</v>
          </cell>
          <cell r="B100" t="str">
            <v xml:space="preserve">MAQUINARIA Y EQUIPO </v>
          </cell>
          <cell r="C100">
            <v>6044418494</v>
          </cell>
          <cell r="D100">
            <v>27629900</v>
          </cell>
          <cell r="E100">
            <v>3421084</v>
          </cell>
          <cell r="F100">
            <v>6068627310</v>
          </cell>
          <cell r="G100">
            <v>0</v>
          </cell>
          <cell r="H100">
            <v>6068627310</v>
          </cell>
        </row>
        <row r="101">
          <cell r="A101">
            <v>165504</v>
          </cell>
          <cell r="B101" t="str">
            <v xml:space="preserve">MAQUINARIA INDUSTRIAL </v>
          </cell>
          <cell r="C101">
            <v>5201170592</v>
          </cell>
          <cell r="D101">
            <v>27629900</v>
          </cell>
          <cell r="E101">
            <v>3421084</v>
          </cell>
          <cell r="F101">
            <v>5225379408</v>
          </cell>
          <cell r="G101">
            <v>0</v>
          </cell>
          <cell r="H101">
            <v>5225379408</v>
          </cell>
        </row>
        <row r="102">
          <cell r="A102">
            <v>165511</v>
          </cell>
          <cell r="B102" t="str">
            <v xml:space="preserve">HERRAMIENTAS Y ACCESORIOS </v>
          </cell>
          <cell r="C102">
            <v>10882665</v>
          </cell>
          <cell r="D102">
            <v>0</v>
          </cell>
          <cell r="E102">
            <v>0</v>
          </cell>
          <cell r="F102">
            <v>10882665</v>
          </cell>
          <cell r="G102">
            <v>0</v>
          </cell>
          <cell r="H102">
            <v>10882665</v>
          </cell>
        </row>
        <row r="103">
          <cell r="A103">
            <v>165520</v>
          </cell>
          <cell r="B103" t="str">
            <v xml:space="preserve">EQUIPO DE CENTROS DE CONTROL </v>
          </cell>
          <cell r="C103">
            <v>802535911</v>
          </cell>
          <cell r="D103">
            <v>0</v>
          </cell>
          <cell r="E103">
            <v>0</v>
          </cell>
          <cell r="F103">
            <v>802535911</v>
          </cell>
          <cell r="G103">
            <v>0</v>
          </cell>
          <cell r="H103">
            <v>802535911</v>
          </cell>
        </row>
        <row r="104">
          <cell r="A104">
            <v>165525</v>
          </cell>
          <cell r="B104" t="str">
            <v xml:space="preserve">MAQUINARIA Y EQUIPO DE PROPIEDAD DE TERCEROS </v>
          </cell>
          <cell r="C104">
            <v>27105725</v>
          </cell>
          <cell r="D104">
            <v>0</v>
          </cell>
          <cell r="E104">
            <v>0</v>
          </cell>
          <cell r="F104">
            <v>27105725</v>
          </cell>
          <cell r="G104">
            <v>0</v>
          </cell>
          <cell r="H104">
            <v>27105725</v>
          </cell>
        </row>
        <row r="105">
          <cell r="A105">
            <v>165590</v>
          </cell>
          <cell r="B105" t="str">
            <v xml:space="preserve">OTRA MAQUINARIA Y EQUIPO </v>
          </cell>
          <cell r="C105">
            <v>2723601</v>
          </cell>
          <cell r="D105">
            <v>0</v>
          </cell>
          <cell r="E105">
            <v>0</v>
          </cell>
          <cell r="F105">
            <v>2723601</v>
          </cell>
          <cell r="G105">
            <v>0</v>
          </cell>
          <cell r="H105">
            <v>2723601</v>
          </cell>
        </row>
        <row r="106">
          <cell r="A106">
            <v>1660</v>
          </cell>
          <cell r="B106" t="str">
            <v xml:space="preserve">EQUIPO MÉDICO Y CIENTÍFICO </v>
          </cell>
          <cell r="C106">
            <v>29282392774</v>
          </cell>
          <cell r="D106">
            <v>305230400</v>
          </cell>
          <cell r="E106">
            <v>58376156</v>
          </cell>
          <cell r="F106">
            <v>29529247018</v>
          </cell>
          <cell r="G106">
            <v>0</v>
          </cell>
          <cell r="H106">
            <v>29529247018</v>
          </cell>
        </row>
        <row r="107">
          <cell r="A107">
            <v>166002</v>
          </cell>
          <cell r="B107" t="str">
            <v xml:space="preserve">EQUIPO DE LABORATORIO </v>
          </cell>
          <cell r="C107">
            <v>355441388</v>
          </cell>
          <cell r="D107">
            <v>0</v>
          </cell>
          <cell r="E107">
            <v>0</v>
          </cell>
          <cell r="F107">
            <v>355441388</v>
          </cell>
          <cell r="G107">
            <v>0</v>
          </cell>
          <cell r="H107">
            <v>355441388</v>
          </cell>
        </row>
        <row r="108">
          <cell r="A108">
            <v>166003</v>
          </cell>
          <cell r="B108" t="str">
            <v xml:space="preserve">EQUIPO DE URGENCIAS </v>
          </cell>
          <cell r="C108">
            <v>51720012</v>
          </cell>
          <cell r="D108">
            <v>0</v>
          </cell>
          <cell r="E108">
            <v>0</v>
          </cell>
          <cell r="F108">
            <v>51720012</v>
          </cell>
          <cell r="G108">
            <v>0</v>
          </cell>
          <cell r="H108">
            <v>51720012</v>
          </cell>
        </row>
        <row r="109">
          <cell r="A109">
            <v>166005</v>
          </cell>
          <cell r="B109" t="str">
            <v xml:space="preserve">EQUIPO DE HOSPITALIZACIÓN </v>
          </cell>
          <cell r="C109">
            <v>10604473406</v>
          </cell>
          <cell r="D109">
            <v>122180395</v>
          </cell>
          <cell r="E109">
            <v>39474450</v>
          </cell>
          <cell r="F109">
            <v>10687179351</v>
          </cell>
          <cell r="G109">
            <v>0</v>
          </cell>
          <cell r="H109">
            <v>10687179351</v>
          </cell>
        </row>
        <row r="110">
          <cell r="A110">
            <v>166006</v>
          </cell>
          <cell r="B110" t="str">
            <v xml:space="preserve">EQUIPO DE QUIRÓFANOS Y SALAS DE PARTO </v>
          </cell>
          <cell r="C110">
            <v>4494715262</v>
          </cell>
          <cell r="D110">
            <v>4788000</v>
          </cell>
          <cell r="E110">
            <v>0</v>
          </cell>
          <cell r="F110">
            <v>4499503262</v>
          </cell>
          <cell r="G110">
            <v>0</v>
          </cell>
          <cell r="H110">
            <v>4499503262</v>
          </cell>
        </row>
        <row r="111">
          <cell r="A111">
            <v>166007</v>
          </cell>
          <cell r="B111" t="str">
            <v xml:space="preserve">EQUIPO DE APOYO DIAGNÓSTICO </v>
          </cell>
          <cell r="C111">
            <v>10893175424</v>
          </cell>
          <cell r="D111">
            <v>178262000</v>
          </cell>
          <cell r="E111">
            <v>17751830</v>
          </cell>
          <cell r="F111">
            <v>11053685594</v>
          </cell>
          <cell r="G111">
            <v>0</v>
          </cell>
          <cell r="H111">
            <v>11053685594</v>
          </cell>
        </row>
        <row r="112">
          <cell r="A112">
            <v>166008</v>
          </cell>
          <cell r="B112" t="str">
            <v xml:space="preserve">EQUIPO DE APOYO TERAPÉUTICO </v>
          </cell>
          <cell r="C112">
            <v>2193195732</v>
          </cell>
          <cell r="D112">
            <v>0</v>
          </cell>
          <cell r="E112">
            <v>0</v>
          </cell>
          <cell r="F112">
            <v>2193195732</v>
          </cell>
          <cell r="G112">
            <v>0</v>
          </cell>
          <cell r="H112">
            <v>2193195732</v>
          </cell>
        </row>
        <row r="113">
          <cell r="A113">
            <v>166009</v>
          </cell>
          <cell r="B113" t="str">
            <v xml:space="preserve">EQUIPO DE SERVICIO AMBULATORIO </v>
          </cell>
          <cell r="C113">
            <v>103336518</v>
          </cell>
          <cell r="D113">
            <v>0</v>
          </cell>
          <cell r="E113">
            <v>0</v>
          </cell>
          <cell r="F113">
            <v>103336518</v>
          </cell>
          <cell r="G113">
            <v>0</v>
          </cell>
          <cell r="H113">
            <v>103336518</v>
          </cell>
        </row>
        <row r="114">
          <cell r="A114">
            <v>166090</v>
          </cell>
          <cell r="B114" t="str">
            <v xml:space="preserve">OTRO EQUIPO MÉDICO Y CIENTÍFICO </v>
          </cell>
          <cell r="C114">
            <v>586335032</v>
          </cell>
          <cell r="D114">
            <v>5</v>
          </cell>
          <cell r="E114">
            <v>1149876</v>
          </cell>
          <cell r="F114">
            <v>585185161</v>
          </cell>
          <cell r="G114">
            <v>0</v>
          </cell>
          <cell r="H114">
            <v>585185161</v>
          </cell>
        </row>
        <row r="115">
          <cell r="A115">
            <v>1665</v>
          </cell>
          <cell r="B115" t="str">
            <v xml:space="preserve">MUEBLES, ENSERES Y EQUIPO DE OFICINA </v>
          </cell>
          <cell r="C115">
            <v>3050532890</v>
          </cell>
          <cell r="D115">
            <v>56770848</v>
          </cell>
          <cell r="E115">
            <v>3985825</v>
          </cell>
          <cell r="F115">
            <v>3103317913</v>
          </cell>
          <cell r="G115">
            <v>0</v>
          </cell>
          <cell r="H115">
            <v>3103317913</v>
          </cell>
        </row>
        <row r="116">
          <cell r="A116">
            <v>166501</v>
          </cell>
          <cell r="B116" t="str">
            <v xml:space="preserve">MUEBLES Y ENSERES </v>
          </cell>
          <cell r="C116">
            <v>3028520270</v>
          </cell>
          <cell r="D116">
            <v>56770848</v>
          </cell>
          <cell r="E116">
            <v>3231825</v>
          </cell>
          <cell r="F116">
            <v>3082059293</v>
          </cell>
          <cell r="G116">
            <v>0</v>
          </cell>
          <cell r="H116">
            <v>3082059293</v>
          </cell>
        </row>
        <row r="117">
          <cell r="A117">
            <v>166502</v>
          </cell>
          <cell r="B117" t="str">
            <v xml:space="preserve">EQUIPO Y MÁQUINA DE OFICINA </v>
          </cell>
          <cell r="C117">
            <v>4502819</v>
          </cell>
          <cell r="D117">
            <v>0</v>
          </cell>
          <cell r="E117">
            <v>0</v>
          </cell>
          <cell r="F117">
            <v>4502819</v>
          </cell>
          <cell r="G117">
            <v>0</v>
          </cell>
          <cell r="H117">
            <v>4502819</v>
          </cell>
        </row>
        <row r="118">
          <cell r="A118">
            <v>166505</v>
          </cell>
          <cell r="B118" t="str">
            <v xml:space="preserve">MUEBLES, ENSERES Y EQUIPO DE OFICINA DE PROPIEDAD DE TERCEROS </v>
          </cell>
          <cell r="C118">
            <v>568820</v>
          </cell>
          <cell r="D118">
            <v>0</v>
          </cell>
          <cell r="E118">
            <v>0</v>
          </cell>
          <cell r="F118">
            <v>568820</v>
          </cell>
          <cell r="G118">
            <v>0</v>
          </cell>
          <cell r="H118">
            <v>568820</v>
          </cell>
        </row>
        <row r="119">
          <cell r="A119">
            <v>166590</v>
          </cell>
          <cell r="B119" t="str">
            <v xml:space="preserve">OTROS MUEBLES, ENSERES Y EQUIPO DE OFICINA </v>
          </cell>
          <cell r="C119">
            <v>16940981</v>
          </cell>
          <cell r="D119">
            <v>0</v>
          </cell>
          <cell r="E119">
            <v>754000</v>
          </cell>
          <cell r="F119">
            <v>16186981</v>
          </cell>
          <cell r="G119">
            <v>0</v>
          </cell>
          <cell r="H119">
            <v>16186981</v>
          </cell>
        </row>
        <row r="120">
          <cell r="A120">
            <v>1670</v>
          </cell>
          <cell r="B120" t="str">
            <v xml:space="preserve">EQUIPOS DE COMUNICACIÓN Y COMPUTACIÓN </v>
          </cell>
          <cell r="C120">
            <v>6886213426</v>
          </cell>
          <cell r="D120">
            <v>10782483</v>
          </cell>
          <cell r="E120">
            <v>33607253</v>
          </cell>
          <cell r="F120">
            <v>6863388656</v>
          </cell>
          <cell r="G120">
            <v>0</v>
          </cell>
          <cell r="H120">
            <v>6863388656</v>
          </cell>
        </row>
        <row r="121">
          <cell r="A121">
            <v>167001</v>
          </cell>
          <cell r="B121" t="str">
            <v xml:space="preserve">EQUIPO DE COMUNICACIÓN </v>
          </cell>
          <cell r="C121">
            <v>1260750796</v>
          </cell>
          <cell r="D121">
            <v>6961921</v>
          </cell>
          <cell r="E121">
            <v>7935855</v>
          </cell>
          <cell r="F121">
            <v>1259776862</v>
          </cell>
          <cell r="G121">
            <v>0</v>
          </cell>
          <cell r="H121">
            <v>1259776862</v>
          </cell>
        </row>
        <row r="122">
          <cell r="A122">
            <v>167002</v>
          </cell>
          <cell r="B122" t="str">
            <v xml:space="preserve">EQUIPO DE COMPUTACIÓN </v>
          </cell>
          <cell r="C122">
            <v>5503426816</v>
          </cell>
          <cell r="D122">
            <v>3820562</v>
          </cell>
          <cell r="E122">
            <v>25671398</v>
          </cell>
          <cell r="F122">
            <v>5481575980</v>
          </cell>
          <cell r="G122">
            <v>0</v>
          </cell>
          <cell r="H122">
            <v>5481575980</v>
          </cell>
        </row>
        <row r="123">
          <cell r="A123">
            <v>167007</v>
          </cell>
          <cell r="B123" t="str">
            <v xml:space="preserve">EQUIPOS DE COMUNICACIÓN Y COMPUTACIÓN DE PROPIEDAD DE TERCEROS </v>
          </cell>
          <cell r="C123">
            <v>53891211</v>
          </cell>
          <cell r="D123">
            <v>0</v>
          </cell>
          <cell r="E123">
            <v>0</v>
          </cell>
          <cell r="F123">
            <v>53891211</v>
          </cell>
          <cell r="G123">
            <v>0</v>
          </cell>
          <cell r="H123">
            <v>53891211</v>
          </cell>
        </row>
        <row r="124">
          <cell r="A124">
            <v>167090</v>
          </cell>
          <cell r="B124" t="str">
            <v xml:space="preserve">OTROS EQUIPOS DE COMUNICACIÓN Y COMPUTACIÓN </v>
          </cell>
          <cell r="C124">
            <v>68144603</v>
          </cell>
          <cell r="D124">
            <v>0</v>
          </cell>
          <cell r="E124">
            <v>0</v>
          </cell>
          <cell r="F124">
            <v>68144603</v>
          </cell>
          <cell r="G124">
            <v>0</v>
          </cell>
          <cell r="H124">
            <v>68144603</v>
          </cell>
        </row>
        <row r="125">
          <cell r="A125">
            <v>1675</v>
          </cell>
          <cell r="B125" t="str">
            <v xml:space="preserve">EQUIPOS DE TRANSPORTE, TRACCIÓN Y ELEVACIÓN </v>
          </cell>
          <cell r="C125">
            <v>576977675</v>
          </cell>
          <cell r="D125">
            <v>0</v>
          </cell>
          <cell r="E125">
            <v>0</v>
          </cell>
          <cell r="F125">
            <v>576977675</v>
          </cell>
          <cell r="G125">
            <v>0</v>
          </cell>
          <cell r="H125">
            <v>576977675</v>
          </cell>
        </row>
        <row r="126">
          <cell r="A126">
            <v>167502</v>
          </cell>
          <cell r="B126" t="str">
            <v xml:space="preserve">TERRESTRE </v>
          </cell>
          <cell r="C126">
            <v>211890200</v>
          </cell>
          <cell r="D126">
            <v>0</v>
          </cell>
          <cell r="E126">
            <v>0</v>
          </cell>
          <cell r="F126">
            <v>211890200</v>
          </cell>
          <cell r="G126">
            <v>0</v>
          </cell>
          <cell r="H126">
            <v>211890200</v>
          </cell>
        </row>
        <row r="127">
          <cell r="A127">
            <v>167506</v>
          </cell>
          <cell r="B127" t="str">
            <v xml:space="preserve">DE ELEVACIÓN </v>
          </cell>
          <cell r="C127">
            <v>365087475</v>
          </cell>
          <cell r="D127">
            <v>0</v>
          </cell>
          <cell r="E127">
            <v>0</v>
          </cell>
          <cell r="F127">
            <v>365087475</v>
          </cell>
          <cell r="G127">
            <v>0</v>
          </cell>
          <cell r="H127">
            <v>365087475</v>
          </cell>
        </row>
        <row r="128">
          <cell r="A128">
            <v>1680</v>
          </cell>
          <cell r="B128" t="str">
            <v xml:space="preserve">EQUIPOS DE COMEDOR, COCINA, DESPENSA Y HOTELERÍA </v>
          </cell>
          <cell r="C128">
            <v>562212817</v>
          </cell>
          <cell r="D128">
            <v>0</v>
          </cell>
          <cell r="E128">
            <v>1</v>
          </cell>
          <cell r="F128">
            <v>562212816</v>
          </cell>
          <cell r="G128">
            <v>0</v>
          </cell>
          <cell r="H128">
            <v>562212816</v>
          </cell>
        </row>
        <row r="129">
          <cell r="A129">
            <v>168002</v>
          </cell>
          <cell r="B129" t="str">
            <v xml:space="preserve">EQUIPO DE RESTAURANTE Y CAFETERÍA </v>
          </cell>
          <cell r="C129">
            <v>61520572</v>
          </cell>
          <cell r="D129">
            <v>0</v>
          </cell>
          <cell r="E129">
            <v>1</v>
          </cell>
          <cell r="F129">
            <v>61520571</v>
          </cell>
          <cell r="G129">
            <v>0</v>
          </cell>
          <cell r="H129">
            <v>61520571</v>
          </cell>
        </row>
        <row r="130">
          <cell r="A130">
            <v>168003</v>
          </cell>
          <cell r="B130" t="str">
            <v xml:space="preserve">EQUIPO DE CALDERAS </v>
          </cell>
          <cell r="C130">
            <v>402674194</v>
          </cell>
          <cell r="D130">
            <v>0</v>
          </cell>
          <cell r="E130">
            <v>0</v>
          </cell>
          <cell r="F130">
            <v>402674194</v>
          </cell>
          <cell r="G130">
            <v>0</v>
          </cell>
          <cell r="H130">
            <v>402674194</v>
          </cell>
        </row>
        <row r="131">
          <cell r="A131">
            <v>168004</v>
          </cell>
          <cell r="B131" t="str">
            <v xml:space="preserve">EQUIPO DE LAVANDERÍA </v>
          </cell>
          <cell r="C131">
            <v>75011312</v>
          </cell>
          <cell r="D131">
            <v>0</v>
          </cell>
          <cell r="E131">
            <v>0</v>
          </cell>
          <cell r="F131">
            <v>75011312</v>
          </cell>
          <cell r="G131">
            <v>0</v>
          </cell>
          <cell r="H131">
            <v>75011312</v>
          </cell>
        </row>
        <row r="132">
          <cell r="A132">
            <v>168090</v>
          </cell>
          <cell r="B132" t="str">
            <v xml:space="preserve">OTROS EQUIPOS DE COMEDOR, COCINA, DESPENSA Y HOTELERÍA </v>
          </cell>
          <cell r="C132">
            <v>23006739</v>
          </cell>
          <cell r="D132">
            <v>0</v>
          </cell>
          <cell r="E132">
            <v>0</v>
          </cell>
          <cell r="F132">
            <v>23006739</v>
          </cell>
          <cell r="G132">
            <v>0</v>
          </cell>
          <cell r="H132">
            <v>23006739</v>
          </cell>
        </row>
        <row r="133">
          <cell r="A133">
            <v>1681</v>
          </cell>
          <cell r="B133" t="str">
            <v xml:space="preserve">BIENES DE ARTE Y CULTURA </v>
          </cell>
          <cell r="C133">
            <v>0</v>
          </cell>
          <cell r="D133">
            <v>55000000</v>
          </cell>
          <cell r="E133">
            <v>0</v>
          </cell>
          <cell r="F133">
            <v>55000000</v>
          </cell>
          <cell r="G133">
            <v>0</v>
          </cell>
          <cell r="H133">
            <v>55000000</v>
          </cell>
        </row>
        <row r="134">
          <cell r="A134">
            <v>168101</v>
          </cell>
          <cell r="B134" t="str">
            <v xml:space="preserve">OBRAS DE ARTE </v>
          </cell>
          <cell r="C134">
            <v>0</v>
          </cell>
          <cell r="D134">
            <v>37200000</v>
          </cell>
          <cell r="E134">
            <v>0</v>
          </cell>
          <cell r="F134">
            <v>37200000</v>
          </cell>
          <cell r="G134">
            <v>0</v>
          </cell>
          <cell r="H134">
            <v>37200000</v>
          </cell>
        </row>
        <row r="135">
          <cell r="A135">
            <v>168103</v>
          </cell>
          <cell r="B135" t="str">
            <v xml:space="preserve">BIENES DE CULTO </v>
          </cell>
          <cell r="C135">
            <v>0</v>
          </cell>
          <cell r="D135">
            <v>17800000</v>
          </cell>
          <cell r="E135">
            <v>0</v>
          </cell>
          <cell r="F135">
            <v>17800000</v>
          </cell>
          <cell r="G135">
            <v>0</v>
          </cell>
          <cell r="H135">
            <v>17800000</v>
          </cell>
        </row>
        <row r="136">
          <cell r="A136">
            <v>1685</v>
          </cell>
          <cell r="B136" t="str">
            <v xml:space="preserve">DEPRECIACIÓN ACUMULADA DE PROPIEDADES, PLANTA Y EQUIPO (CR) </v>
          </cell>
          <cell r="C136">
            <v>-24497100155</v>
          </cell>
          <cell r="D136">
            <v>57565785</v>
          </cell>
          <cell r="E136">
            <v>1771942615</v>
          </cell>
          <cell r="F136">
            <v>-26211476985</v>
          </cell>
          <cell r="G136">
            <v>0</v>
          </cell>
          <cell r="H136">
            <v>-26211476985</v>
          </cell>
        </row>
        <row r="137">
          <cell r="A137">
            <v>168501</v>
          </cell>
          <cell r="B137" t="str">
            <v xml:space="preserve">EDIFICACIONES </v>
          </cell>
          <cell r="C137">
            <v>-3666883304</v>
          </cell>
          <cell r="D137">
            <v>0</v>
          </cell>
          <cell r="E137">
            <v>211742290</v>
          </cell>
          <cell r="F137">
            <v>-3878625594</v>
          </cell>
          <cell r="G137">
            <v>0</v>
          </cell>
          <cell r="H137">
            <v>-3878625594</v>
          </cell>
        </row>
        <row r="138">
          <cell r="A138">
            <v>168504</v>
          </cell>
          <cell r="B138" t="str">
            <v xml:space="preserve">MAQUINARIA Y EQUIPO </v>
          </cell>
          <cell r="C138">
            <v>-1953349752</v>
          </cell>
          <cell r="D138">
            <v>1130586</v>
          </cell>
          <cell r="E138">
            <v>138250461</v>
          </cell>
          <cell r="F138">
            <v>-2090469627</v>
          </cell>
          <cell r="G138">
            <v>0</v>
          </cell>
          <cell r="H138">
            <v>-2090469627</v>
          </cell>
        </row>
        <row r="139">
          <cell r="A139">
            <v>168505</v>
          </cell>
          <cell r="B139" t="str">
            <v xml:space="preserve">EQUIPO MÉDICO Y CIENTÍFICO </v>
          </cell>
          <cell r="C139">
            <v>-12736091495</v>
          </cell>
          <cell r="D139">
            <v>28074290</v>
          </cell>
          <cell r="E139">
            <v>933651270</v>
          </cell>
          <cell r="F139">
            <v>-13641668475</v>
          </cell>
          <cell r="G139">
            <v>0</v>
          </cell>
          <cell r="H139">
            <v>-13641668475</v>
          </cell>
        </row>
        <row r="140">
          <cell r="A140">
            <v>168506</v>
          </cell>
          <cell r="B140" t="str">
            <v xml:space="preserve">MUEBLES, ENSERES Y EQUIPO DE OFICINA </v>
          </cell>
          <cell r="C140">
            <v>-1539800413</v>
          </cell>
          <cell r="D140">
            <v>2722215</v>
          </cell>
          <cell r="E140">
            <v>91982460</v>
          </cell>
          <cell r="F140">
            <v>-1629060658</v>
          </cell>
          <cell r="G140">
            <v>0</v>
          </cell>
          <cell r="H140">
            <v>-1629060658</v>
          </cell>
        </row>
        <row r="141">
          <cell r="A141">
            <v>168507</v>
          </cell>
          <cell r="B141" t="str">
            <v xml:space="preserve">EQUIPOS DE COMUNICACIÓN Y COMPUTACIÓN </v>
          </cell>
          <cell r="C141">
            <v>-4212088337</v>
          </cell>
          <cell r="D141">
            <v>25638693</v>
          </cell>
          <cell r="E141">
            <v>375492641</v>
          </cell>
          <cell r="F141">
            <v>-4561942285</v>
          </cell>
          <cell r="G141">
            <v>0</v>
          </cell>
          <cell r="H141">
            <v>-4561942285</v>
          </cell>
        </row>
        <row r="142">
          <cell r="A142">
            <v>168508</v>
          </cell>
          <cell r="B142" t="str">
            <v xml:space="preserve">EQUIPOS DE TRANSPORTE, TRACCIÓN Y ELEVACIÓN </v>
          </cell>
          <cell r="C142">
            <v>-217001318</v>
          </cell>
          <cell r="D142">
            <v>0</v>
          </cell>
          <cell r="E142">
            <v>11611851</v>
          </cell>
          <cell r="F142">
            <v>-228613169</v>
          </cell>
          <cell r="G142">
            <v>0</v>
          </cell>
          <cell r="H142">
            <v>-228613169</v>
          </cell>
        </row>
        <row r="143">
          <cell r="A143">
            <v>168509</v>
          </cell>
          <cell r="B143" t="str">
            <v xml:space="preserve">EQUIPOS DE COMEDOR, COCINA, DESPENSA Y HOTELERÍA </v>
          </cell>
          <cell r="C143">
            <v>-171885536</v>
          </cell>
          <cell r="D143">
            <v>1</v>
          </cell>
          <cell r="E143">
            <v>9211642</v>
          </cell>
          <cell r="F143">
            <v>-181097177</v>
          </cell>
          <cell r="G143">
            <v>0</v>
          </cell>
          <cell r="H143">
            <v>-181097177</v>
          </cell>
        </row>
        <row r="144">
          <cell r="A144">
            <v>19</v>
          </cell>
          <cell r="B144" t="str">
            <v xml:space="preserve">OTROS ACTIVOS </v>
          </cell>
          <cell r="C144">
            <v>31565477832</v>
          </cell>
          <cell r="D144">
            <v>1496201343</v>
          </cell>
          <cell r="E144">
            <v>1732931953</v>
          </cell>
          <cell r="F144">
            <v>45556201674</v>
          </cell>
          <cell r="G144">
            <v>3626702365</v>
          </cell>
          <cell r="H144">
            <v>27702044857</v>
          </cell>
        </row>
        <row r="145">
          <cell r="A145">
            <v>1904</v>
          </cell>
          <cell r="B145" t="str">
            <v xml:space="preserve">PLAN DE ACTIVOS PARA BENEFICIOS POSEMPLEO </v>
          </cell>
          <cell r="C145">
            <v>2831584673</v>
          </cell>
          <cell r="D145">
            <v>0</v>
          </cell>
          <cell r="E145">
            <v>289158485</v>
          </cell>
          <cell r="F145">
            <v>2542426188</v>
          </cell>
          <cell r="G145">
            <v>2542426188</v>
          </cell>
          <cell r="H145">
            <v>0</v>
          </cell>
        </row>
        <row r="146">
          <cell r="A146">
            <v>190401</v>
          </cell>
          <cell r="B146" t="str">
            <v xml:space="preserve">EFECTIVO Y EQUIVALENTES AL EFECTIVO </v>
          </cell>
          <cell r="C146">
            <v>2831584673</v>
          </cell>
          <cell r="D146">
            <v>0</v>
          </cell>
          <cell r="E146">
            <v>289158485</v>
          </cell>
          <cell r="F146">
            <v>2542426188</v>
          </cell>
          <cell r="G146">
            <v>2542426188</v>
          </cell>
          <cell r="H146">
            <v>0</v>
          </cell>
        </row>
        <row r="147">
          <cell r="A147">
            <v>1905</v>
          </cell>
          <cell r="B147" t="str">
            <v xml:space="preserve">BIENES Y SERVICIOS PAGADOS POR ANTICIPADO </v>
          </cell>
          <cell r="C147">
            <v>936673316</v>
          </cell>
          <cell r="D147">
            <v>0</v>
          </cell>
          <cell r="E147">
            <v>312265901</v>
          </cell>
          <cell r="F147">
            <v>624407415</v>
          </cell>
          <cell r="G147">
            <v>624407415</v>
          </cell>
          <cell r="H147">
            <v>0</v>
          </cell>
        </row>
        <row r="148">
          <cell r="A148">
            <v>190501</v>
          </cell>
          <cell r="B148" t="str">
            <v xml:space="preserve">SEGUROS </v>
          </cell>
          <cell r="C148">
            <v>936673316</v>
          </cell>
          <cell r="D148">
            <v>0</v>
          </cell>
          <cell r="E148">
            <v>312265901</v>
          </cell>
          <cell r="F148">
            <v>624407415</v>
          </cell>
          <cell r="G148">
            <v>624407415</v>
          </cell>
          <cell r="H148">
            <v>0</v>
          </cell>
        </row>
        <row r="149">
          <cell r="A149">
            <v>1906</v>
          </cell>
          <cell r="B149" t="str">
            <v xml:space="preserve">AVANCES Y ANTICIPOS ENTREGADOS </v>
          </cell>
          <cell r="C149">
            <v>100236617</v>
          </cell>
          <cell r="D149">
            <v>1413389743</v>
          </cell>
          <cell r="E149">
            <v>1053757598</v>
          </cell>
          <cell r="F149">
            <v>459868762</v>
          </cell>
          <cell r="G149">
            <v>459868762</v>
          </cell>
          <cell r="H149">
            <v>0</v>
          </cell>
        </row>
        <row r="150">
          <cell r="A150">
            <v>190604</v>
          </cell>
          <cell r="B150" t="str">
            <v xml:space="preserve">ANTICIPO PARA ADQUISICIÓN DE BIENES Y SERVICIOS </v>
          </cell>
          <cell r="C150">
            <v>100236617</v>
          </cell>
          <cell r="D150">
            <v>1413389743</v>
          </cell>
          <cell r="E150">
            <v>1053757598</v>
          </cell>
          <cell r="F150">
            <v>459868762</v>
          </cell>
          <cell r="G150">
            <v>459868762</v>
          </cell>
          <cell r="H150">
            <v>0</v>
          </cell>
        </row>
        <row r="151">
          <cell r="A151">
            <v>1951</v>
          </cell>
          <cell r="B151" t="str">
            <v xml:space="preserve">PROPIEDADES DE INVERSIÓN </v>
          </cell>
          <cell r="C151">
            <v>27475311751</v>
          </cell>
          <cell r="D151">
            <v>0</v>
          </cell>
          <cell r="E151">
            <v>0</v>
          </cell>
          <cell r="F151">
            <v>27475311751</v>
          </cell>
          <cell r="G151">
            <v>0</v>
          </cell>
          <cell r="H151">
            <v>27475311751</v>
          </cell>
        </row>
        <row r="152">
          <cell r="A152">
            <v>195101</v>
          </cell>
          <cell r="B152" t="str">
            <v xml:space="preserve">TERRENOS </v>
          </cell>
          <cell r="C152">
            <v>21723885080</v>
          </cell>
          <cell r="D152">
            <v>0</v>
          </cell>
          <cell r="E152">
            <v>0</v>
          </cell>
          <cell r="F152">
            <v>21723885080</v>
          </cell>
          <cell r="G152">
            <v>0</v>
          </cell>
          <cell r="H152">
            <v>21723885080</v>
          </cell>
        </row>
        <row r="153">
          <cell r="A153">
            <v>195102</v>
          </cell>
          <cell r="B153" t="str">
            <v xml:space="preserve">EDIFICACIONES </v>
          </cell>
          <cell r="C153">
            <v>5751426671</v>
          </cell>
          <cell r="D153">
            <v>0</v>
          </cell>
          <cell r="E153">
            <v>0</v>
          </cell>
          <cell r="F153">
            <v>5751426671</v>
          </cell>
          <cell r="G153">
            <v>0</v>
          </cell>
          <cell r="H153">
            <v>5751426671</v>
          </cell>
        </row>
        <row r="154">
          <cell r="A154">
            <v>1952</v>
          </cell>
          <cell r="B154" t="str">
            <v xml:space="preserve">DEPRECIACIÓN ACUMULADA DE PROPIEDADES DE INVERSIÓN (CR) </v>
          </cell>
          <cell r="C154">
            <v>-284352436</v>
          </cell>
          <cell r="D154">
            <v>0</v>
          </cell>
          <cell r="E154">
            <v>14468686</v>
          </cell>
          <cell r="F154">
            <v>-298821122</v>
          </cell>
          <cell r="G154">
            <v>0</v>
          </cell>
          <cell r="H154">
            <v>-298821122</v>
          </cell>
        </row>
        <row r="155">
          <cell r="A155">
            <v>195201</v>
          </cell>
          <cell r="B155" t="str">
            <v xml:space="preserve">EDIFICACIONES </v>
          </cell>
          <cell r="C155">
            <v>-284352436</v>
          </cell>
          <cell r="D155">
            <v>0</v>
          </cell>
          <cell r="E155">
            <v>14468686</v>
          </cell>
          <cell r="F155">
            <v>-298821122</v>
          </cell>
          <cell r="G155">
            <v>0</v>
          </cell>
          <cell r="H155">
            <v>-298821122</v>
          </cell>
        </row>
        <row r="156">
          <cell r="A156">
            <v>1970</v>
          </cell>
          <cell r="B156" t="str">
            <v xml:space="preserve">ACTIVOS INTANGIBLES </v>
          </cell>
          <cell r="C156">
            <v>3131650614</v>
          </cell>
          <cell r="D156">
            <v>82811600</v>
          </cell>
          <cell r="E156">
            <v>0</v>
          </cell>
          <cell r="F156">
            <v>3214462214</v>
          </cell>
          <cell r="G156">
            <v>0</v>
          </cell>
          <cell r="H156">
            <v>3214462214</v>
          </cell>
        </row>
        <row r="157">
          <cell r="A157">
            <v>197008</v>
          </cell>
          <cell r="B157" t="str">
            <v xml:space="preserve">SOFTWARES </v>
          </cell>
          <cell r="C157">
            <v>376018257</v>
          </cell>
          <cell r="D157">
            <v>0</v>
          </cell>
          <cell r="E157">
            <v>0</v>
          </cell>
          <cell r="F157">
            <v>376018257</v>
          </cell>
          <cell r="G157">
            <v>0</v>
          </cell>
          <cell r="H157">
            <v>376018257</v>
          </cell>
        </row>
        <row r="158">
          <cell r="A158">
            <v>197090</v>
          </cell>
          <cell r="B158" t="str">
            <v xml:space="preserve">OTROS ACTIVOS INTANGIBLES </v>
          </cell>
          <cell r="C158">
            <v>2755632357</v>
          </cell>
          <cell r="D158">
            <v>82811600</v>
          </cell>
          <cell r="E158">
            <v>0</v>
          </cell>
          <cell r="F158">
            <v>2838443957</v>
          </cell>
          <cell r="G158">
            <v>0</v>
          </cell>
          <cell r="H158">
            <v>2838443957</v>
          </cell>
        </row>
        <row r="159">
          <cell r="A159">
            <v>1975</v>
          </cell>
          <cell r="B159" t="str">
            <v xml:space="preserve">AMORTIZACIÓN ACUMULADA DE ACTIVOS INTANGIBLES (CR) </v>
          </cell>
          <cell r="C159">
            <v>-2909520175</v>
          </cell>
          <cell r="D159">
            <v>0</v>
          </cell>
          <cell r="E159">
            <v>56152400</v>
          </cell>
          <cell r="F159">
            <v>-2965672575</v>
          </cell>
          <cell r="G159">
            <v>0</v>
          </cell>
          <cell r="H159">
            <v>-2965672575</v>
          </cell>
        </row>
        <row r="160">
          <cell r="A160">
            <v>197507</v>
          </cell>
          <cell r="B160" t="str">
            <v xml:space="preserve">LICENCIAS </v>
          </cell>
          <cell r="C160">
            <v>-2681555519</v>
          </cell>
          <cell r="D160">
            <v>0</v>
          </cell>
          <cell r="E160">
            <v>41964329</v>
          </cell>
          <cell r="F160">
            <v>-2723519848</v>
          </cell>
          <cell r="G160">
            <v>0</v>
          </cell>
          <cell r="H160">
            <v>-2723519848</v>
          </cell>
        </row>
        <row r="161">
          <cell r="A161">
            <v>197508</v>
          </cell>
          <cell r="B161" t="str">
            <v xml:space="preserve">SOFTWARES </v>
          </cell>
          <cell r="C161">
            <v>-227964656</v>
          </cell>
          <cell r="D161">
            <v>0</v>
          </cell>
          <cell r="E161">
            <v>14188071</v>
          </cell>
          <cell r="F161">
            <v>-242152727</v>
          </cell>
          <cell r="G161">
            <v>0</v>
          </cell>
          <cell r="H161">
            <v>-242152727</v>
          </cell>
        </row>
        <row r="162">
          <cell r="A162">
            <v>1986</v>
          </cell>
          <cell r="B162" t="str">
            <v xml:space="preserve">ACTIVOS DIFERIDOS </v>
          </cell>
          <cell r="C162">
            <v>283893472</v>
          </cell>
          <cell r="D162">
            <v>0</v>
          </cell>
          <cell r="E162">
            <v>7128883</v>
          </cell>
          <cell r="F162">
            <v>276764589</v>
          </cell>
          <cell r="G162">
            <v>0</v>
          </cell>
          <cell r="H162">
            <v>276764589</v>
          </cell>
        </row>
        <row r="163">
          <cell r="A163">
            <v>198606</v>
          </cell>
          <cell r="B163" t="str">
            <v xml:space="preserve">COSTOS DE TRANSACCIÓN - ACTIVOS Y PASIVOS FINANCIEROS </v>
          </cell>
          <cell r="C163">
            <v>283893472</v>
          </cell>
          <cell r="D163">
            <v>0</v>
          </cell>
          <cell r="E163">
            <v>7128883</v>
          </cell>
          <cell r="F163">
            <v>276764589</v>
          </cell>
          <cell r="G163">
            <v>0</v>
          </cell>
          <cell r="H163">
            <v>276764589</v>
          </cell>
        </row>
        <row r="164">
          <cell r="A164" t="str">
            <v xml:space="preserve">2 </v>
          </cell>
          <cell r="B164" t="str">
            <v xml:space="preserve">PASIVOS </v>
          </cell>
          <cell r="C164">
            <v>57446063990</v>
          </cell>
          <cell r="D164">
            <v>125937548765</v>
          </cell>
          <cell r="E164">
            <v>132341849904</v>
          </cell>
          <cell r="F164">
            <v>63850365129</v>
          </cell>
          <cell r="G164">
            <v>41428861887</v>
          </cell>
          <cell r="H164">
            <v>22421503242</v>
          </cell>
        </row>
        <row r="165">
          <cell r="A165">
            <v>24</v>
          </cell>
          <cell r="B165" t="str">
            <v xml:space="preserve">CUENTAS POR PAGAR </v>
          </cell>
          <cell r="C165">
            <v>18057604837</v>
          </cell>
          <cell r="D165">
            <v>70316001235</v>
          </cell>
          <cell r="E165">
            <v>76307454495</v>
          </cell>
          <cell r="F165">
            <v>24045444316</v>
          </cell>
          <cell r="G165">
            <v>24049058097</v>
          </cell>
          <cell r="H165">
            <v>0</v>
          </cell>
        </row>
        <row r="166">
          <cell r="A166">
            <v>2401</v>
          </cell>
          <cell r="B166" t="str">
            <v xml:space="preserve">ADQUISICIÓN DE BIENES Y SERVICIOS NACIONALES </v>
          </cell>
          <cell r="C166">
            <v>8013388358</v>
          </cell>
          <cell r="D166">
            <v>30107428365</v>
          </cell>
          <cell r="E166">
            <v>30867103034</v>
          </cell>
          <cell r="F166">
            <v>8773063027</v>
          </cell>
          <cell r="G166">
            <v>8773063027</v>
          </cell>
          <cell r="H166">
            <v>0</v>
          </cell>
        </row>
        <row r="167">
          <cell r="A167">
            <v>240101</v>
          </cell>
          <cell r="B167" t="str">
            <v xml:space="preserve">BIENES Y SERVICIOS </v>
          </cell>
          <cell r="C167">
            <v>8013388358</v>
          </cell>
          <cell r="D167">
            <v>30107428365</v>
          </cell>
          <cell r="E167">
            <v>30867103034</v>
          </cell>
          <cell r="F167">
            <v>8773063027</v>
          </cell>
          <cell r="G167">
            <v>8773063027</v>
          </cell>
          <cell r="H167">
            <v>0</v>
          </cell>
        </row>
        <row r="168">
          <cell r="A168">
            <v>2407</v>
          </cell>
          <cell r="B168" t="str">
            <v xml:space="preserve">RECURSOS A FAVOR DE TERCEROS </v>
          </cell>
          <cell r="C168">
            <v>0</v>
          </cell>
          <cell r="D168">
            <v>647669561</v>
          </cell>
          <cell r="E168">
            <v>903881809</v>
          </cell>
          <cell r="F168">
            <v>256212248</v>
          </cell>
          <cell r="G168">
            <v>256212248</v>
          </cell>
          <cell r="H168">
            <v>0</v>
          </cell>
        </row>
        <row r="169">
          <cell r="A169">
            <v>240720</v>
          </cell>
          <cell r="B169" t="str">
            <v xml:space="preserve">RECAUDOS POR CLASIFICAR </v>
          </cell>
          <cell r="C169">
            <v>0</v>
          </cell>
          <cell r="D169">
            <v>0</v>
          </cell>
          <cell r="E169">
            <v>190826946</v>
          </cell>
          <cell r="F169">
            <v>190826946</v>
          </cell>
          <cell r="G169">
            <v>190826946</v>
          </cell>
          <cell r="H169">
            <v>0</v>
          </cell>
        </row>
        <row r="170">
          <cell r="A170">
            <v>240790</v>
          </cell>
          <cell r="B170" t="str">
            <v xml:space="preserve">OTROS RECURSOS A FAVOR DE TERCEROS </v>
          </cell>
          <cell r="C170">
            <v>0</v>
          </cell>
          <cell r="D170">
            <v>647669561</v>
          </cell>
          <cell r="E170">
            <v>713054863</v>
          </cell>
          <cell r="F170">
            <v>65385302</v>
          </cell>
          <cell r="G170">
            <v>65385302</v>
          </cell>
          <cell r="H170">
            <v>0</v>
          </cell>
        </row>
        <row r="171">
          <cell r="A171">
            <v>2424</v>
          </cell>
          <cell r="B171" t="str">
            <v xml:space="preserve">DESCUENTOS DE NÓMINA </v>
          </cell>
          <cell r="C171">
            <v>966998283</v>
          </cell>
          <cell r="D171">
            <v>6918949737</v>
          </cell>
          <cell r="E171">
            <v>7934670514</v>
          </cell>
          <cell r="F171">
            <v>1982719060</v>
          </cell>
          <cell r="G171">
            <v>1982719060</v>
          </cell>
          <cell r="H171">
            <v>0</v>
          </cell>
        </row>
        <row r="172">
          <cell r="A172">
            <v>242401</v>
          </cell>
          <cell r="B172" t="str">
            <v xml:space="preserve">APORTES A FONDOS PENSIONALES </v>
          </cell>
          <cell r="C172">
            <v>175697396</v>
          </cell>
          <cell r="D172">
            <v>566683481</v>
          </cell>
          <cell r="E172">
            <v>568422758</v>
          </cell>
          <cell r="F172">
            <v>177436673</v>
          </cell>
          <cell r="G172">
            <v>177436673</v>
          </cell>
          <cell r="H172">
            <v>0</v>
          </cell>
        </row>
        <row r="173">
          <cell r="A173">
            <v>242402</v>
          </cell>
          <cell r="B173" t="str">
            <v xml:space="preserve">APORTES A SEGURIDAD SOCIAL EN SALUD </v>
          </cell>
          <cell r="C173">
            <v>163073746</v>
          </cell>
          <cell r="D173">
            <v>546108321</v>
          </cell>
          <cell r="E173">
            <v>541893654</v>
          </cell>
          <cell r="F173">
            <v>158859079</v>
          </cell>
          <cell r="G173">
            <v>158859079</v>
          </cell>
          <cell r="H173">
            <v>0</v>
          </cell>
        </row>
        <row r="174">
          <cell r="A174">
            <v>242404</v>
          </cell>
          <cell r="B174" t="str">
            <v xml:space="preserve">SINDICATOS </v>
          </cell>
          <cell r="C174">
            <v>3573100</v>
          </cell>
          <cell r="D174">
            <v>24466781</v>
          </cell>
          <cell r="E174">
            <v>24230885</v>
          </cell>
          <cell r="F174">
            <v>3337204</v>
          </cell>
          <cell r="G174">
            <v>3337204</v>
          </cell>
          <cell r="H174">
            <v>0</v>
          </cell>
        </row>
        <row r="175">
          <cell r="A175">
            <v>242405</v>
          </cell>
          <cell r="B175" t="str">
            <v xml:space="preserve">COOPERATIVAS </v>
          </cell>
          <cell r="C175">
            <v>34210001</v>
          </cell>
          <cell r="D175">
            <v>87348975</v>
          </cell>
          <cell r="E175">
            <v>80332663</v>
          </cell>
          <cell r="F175">
            <v>27193689</v>
          </cell>
          <cell r="G175">
            <v>27193689</v>
          </cell>
          <cell r="H175">
            <v>0</v>
          </cell>
        </row>
        <row r="176">
          <cell r="A176">
            <v>242406</v>
          </cell>
          <cell r="B176" t="str">
            <v xml:space="preserve">FONDOS DE EMPLEADOS </v>
          </cell>
          <cell r="C176">
            <v>131352371</v>
          </cell>
          <cell r="D176">
            <v>850897885</v>
          </cell>
          <cell r="E176">
            <v>838705245</v>
          </cell>
          <cell r="F176">
            <v>119159731</v>
          </cell>
          <cell r="G176">
            <v>119159731</v>
          </cell>
          <cell r="H176">
            <v>0</v>
          </cell>
        </row>
        <row r="177">
          <cell r="A177">
            <v>242407</v>
          </cell>
          <cell r="B177" t="str">
            <v xml:space="preserve">LIBRANZAS </v>
          </cell>
          <cell r="C177">
            <v>0</v>
          </cell>
          <cell r="D177">
            <v>0</v>
          </cell>
          <cell r="E177">
            <v>156670795</v>
          </cell>
          <cell r="F177">
            <v>156670795</v>
          </cell>
          <cell r="G177">
            <v>156670795</v>
          </cell>
          <cell r="H177">
            <v>0</v>
          </cell>
        </row>
        <row r="178">
          <cell r="A178">
            <v>242411</v>
          </cell>
          <cell r="B178" t="str">
            <v xml:space="preserve">EMBARGOS JUDICIALES </v>
          </cell>
          <cell r="C178">
            <v>13014486</v>
          </cell>
          <cell r="D178">
            <v>108992555</v>
          </cell>
          <cell r="E178">
            <v>116157679</v>
          </cell>
          <cell r="F178">
            <v>20179610</v>
          </cell>
          <cell r="G178">
            <v>20179610</v>
          </cell>
          <cell r="H178">
            <v>0</v>
          </cell>
        </row>
        <row r="179">
          <cell r="A179">
            <v>242490</v>
          </cell>
          <cell r="B179" t="str">
            <v xml:space="preserve">OTROS DESCUENTOS DE NÓMINA </v>
          </cell>
          <cell r="C179">
            <v>446077183</v>
          </cell>
          <cell r="D179">
            <v>4734451739</v>
          </cell>
          <cell r="E179">
            <v>5608256835</v>
          </cell>
          <cell r="F179">
            <v>1319882279</v>
          </cell>
          <cell r="G179">
            <v>1319882279</v>
          </cell>
          <cell r="H179">
            <v>0</v>
          </cell>
        </row>
        <row r="180">
          <cell r="A180">
            <v>2436</v>
          </cell>
          <cell r="B180" t="str">
            <v xml:space="preserve">RETENCIÓN EN LA FUENTE E IMPUESTO DE TIMBRE </v>
          </cell>
          <cell r="C180">
            <v>472948602</v>
          </cell>
          <cell r="D180">
            <v>1707162320</v>
          </cell>
          <cell r="E180">
            <v>2136981813</v>
          </cell>
          <cell r="F180">
            <v>902768095</v>
          </cell>
          <cell r="G180">
            <v>902768095</v>
          </cell>
          <cell r="H180">
            <v>0</v>
          </cell>
        </row>
        <row r="181">
          <cell r="A181">
            <v>243603</v>
          </cell>
          <cell r="B181" t="str">
            <v xml:space="preserve">HONORARIOS </v>
          </cell>
          <cell r="C181">
            <v>28787720</v>
          </cell>
          <cell r="D181">
            <v>252879893</v>
          </cell>
          <cell r="E181">
            <v>387782166</v>
          </cell>
          <cell r="F181">
            <v>163689993</v>
          </cell>
          <cell r="G181">
            <v>163689993</v>
          </cell>
          <cell r="H181">
            <v>0</v>
          </cell>
        </row>
        <row r="182">
          <cell r="A182">
            <v>243605</v>
          </cell>
          <cell r="B182" t="str">
            <v xml:space="preserve">SERVICIOS </v>
          </cell>
          <cell r="C182">
            <v>39321059</v>
          </cell>
          <cell r="D182">
            <v>148803196</v>
          </cell>
          <cell r="E182">
            <v>178943543</v>
          </cell>
          <cell r="F182">
            <v>69461406</v>
          </cell>
          <cell r="G182">
            <v>69461406</v>
          </cell>
          <cell r="H182">
            <v>0</v>
          </cell>
        </row>
        <row r="183">
          <cell r="A183">
            <v>243606</v>
          </cell>
          <cell r="B183" t="str">
            <v xml:space="preserve">ARRENDAMIENTOS </v>
          </cell>
          <cell r="C183">
            <v>575849</v>
          </cell>
          <cell r="D183">
            <v>2323741</v>
          </cell>
          <cell r="E183">
            <v>2226692</v>
          </cell>
          <cell r="F183">
            <v>478800</v>
          </cell>
          <cell r="G183">
            <v>478800</v>
          </cell>
          <cell r="H183">
            <v>0</v>
          </cell>
        </row>
        <row r="184">
          <cell r="A184">
            <v>243607</v>
          </cell>
          <cell r="B184" t="str">
            <v xml:space="preserve">RENDIMIENTOS FINANCIEROS E INTERESES </v>
          </cell>
          <cell r="C184">
            <v>933789</v>
          </cell>
          <cell r="D184">
            <v>933789</v>
          </cell>
          <cell r="E184">
            <v>13023306</v>
          </cell>
          <cell r="F184">
            <v>13023306</v>
          </cell>
          <cell r="G184">
            <v>13023306</v>
          </cell>
          <cell r="H184">
            <v>0</v>
          </cell>
        </row>
        <row r="185">
          <cell r="A185">
            <v>243608</v>
          </cell>
          <cell r="B185" t="str">
            <v xml:space="preserve">COMPRAS </v>
          </cell>
          <cell r="C185">
            <v>46706401</v>
          </cell>
          <cell r="D185">
            <v>167244914</v>
          </cell>
          <cell r="E185">
            <v>171583782</v>
          </cell>
          <cell r="F185">
            <v>51045269</v>
          </cell>
          <cell r="G185">
            <v>51045269</v>
          </cell>
          <cell r="H185">
            <v>0</v>
          </cell>
        </row>
        <row r="186">
          <cell r="A186">
            <v>243615</v>
          </cell>
          <cell r="B186" t="str">
            <v xml:space="preserve">RENTAS DE TRABAJO </v>
          </cell>
          <cell r="C186">
            <v>299862465</v>
          </cell>
          <cell r="D186">
            <v>915177085</v>
          </cell>
          <cell r="E186">
            <v>1072302438</v>
          </cell>
          <cell r="F186">
            <v>456987818</v>
          </cell>
          <cell r="G186">
            <v>456987818</v>
          </cell>
          <cell r="H186">
            <v>0</v>
          </cell>
        </row>
        <row r="187">
          <cell r="A187">
            <v>243625</v>
          </cell>
          <cell r="B187" t="str">
            <v xml:space="preserve">IMPUESTO A LAS VENTAS RETENIDO </v>
          </cell>
          <cell r="C187">
            <v>45648047</v>
          </cell>
          <cell r="D187">
            <v>169966618</v>
          </cell>
          <cell r="E187">
            <v>221205313</v>
          </cell>
          <cell r="F187">
            <v>96886742</v>
          </cell>
          <cell r="G187">
            <v>96886742</v>
          </cell>
          <cell r="H187">
            <v>0</v>
          </cell>
        </row>
        <row r="188">
          <cell r="A188">
            <v>243626</v>
          </cell>
          <cell r="B188" t="str">
            <v xml:space="preserve">CONTRATOS DE CONSTRUCCIÓN </v>
          </cell>
          <cell r="C188">
            <v>6268037</v>
          </cell>
          <cell r="D188">
            <v>31143350</v>
          </cell>
          <cell r="E188">
            <v>38070189</v>
          </cell>
          <cell r="F188">
            <v>13194876</v>
          </cell>
          <cell r="G188">
            <v>13194876</v>
          </cell>
          <cell r="H188">
            <v>0</v>
          </cell>
        </row>
        <row r="189">
          <cell r="A189">
            <v>243627</v>
          </cell>
          <cell r="B189" t="str">
            <v xml:space="preserve">RETENCIÓN DE IMPUESTO DE INDUSTRIA Y COMERCIO POR COMPRAS </v>
          </cell>
          <cell r="C189">
            <v>4845235</v>
          </cell>
          <cell r="D189">
            <v>18689734</v>
          </cell>
          <cell r="E189">
            <v>51844384</v>
          </cell>
          <cell r="F189">
            <v>37999885</v>
          </cell>
          <cell r="G189">
            <v>37999885</v>
          </cell>
          <cell r="H189">
            <v>0</v>
          </cell>
        </row>
        <row r="190">
          <cell r="A190">
            <v>2440</v>
          </cell>
          <cell r="B190" t="str">
            <v xml:space="preserve">IMPUESTOS, CONTRIBUCIONES Y TASAS </v>
          </cell>
          <cell r="C190">
            <v>5973632</v>
          </cell>
          <cell r="D190">
            <v>137578423</v>
          </cell>
          <cell r="E190">
            <v>137578423</v>
          </cell>
          <cell r="F190">
            <v>5973632</v>
          </cell>
          <cell r="G190">
            <v>5973632</v>
          </cell>
          <cell r="H190">
            <v>0</v>
          </cell>
        </row>
        <row r="191">
          <cell r="A191">
            <v>244003</v>
          </cell>
          <cell r="B191" t="str">
            <v xml:space="preserve">IMPUESTO PREDIAL UNIFICADO </v>
          </cell>
          <cell r="C191">
            <v>0</v>
          </cell>
          <cell r="D191">
            <v>137578423</v>
          </cell>
          <cell r="E191">
            <v>137578423</v>
          </cell>
          <cell r="F191">
            <v>0</v>
          </cell>
          <cell r="G191">
            <v>0</v>
          </cell>
          <cell r="H191">
            <v>0</v>
          </cell>
        </row>
        <row r="192">
          <cell r="A192">
            <v>244014</v>
          </cell>
          <cell r="B192" t="str">
            <v xml:space="preserve">CUOTA DE FISCALIZACIÓN Y AUDITAJE </v>
          </cell>
          <cell r="C192">
            <v>5973632</v>
          </cell>
          <cell r="D192">
            <v>0</v>
          </cell>
          <cell r="E192">
            <v>0</v>
          </cell>
          <cell r="F192">
            <v>5973632</v>
          </cell>
          <cell r="G192">
            <v>5973632</v>
          </cell>
          <cell r="H192">
            <v>0</v>
          </cell>
        </row>
        <row r="193">
          <cell r="A193">
            <v>2445</v>
          </cell>
          <cell r="B193" t="str">
            <v xml:space="preserve">IMPUESTO AL VALOR AGREGADO - IVA </v>
          </cell>
          <cell r="C193">
            <v>17005975</v>
          </cell>
          <cell r="D193">
            <v>34978478</v>
          </cell>
          <cell r="E193">
            <v>50534601</v>
          </cell>
          <cell r="F193">
            <v>32562098</v>
          </cell>
          <cell r="G193">
            <v>32562098</v>
          </cell>
          <cell r="H193">
            <v>0</v>
          </cell>
        </row>
        <row r="194">
          <cell r="A194">
            <v>244502</v>
          </cell>
          <cell r="B194" t="str">
            <v xml:space="preserve">VENTA DE SERVICIOS </v>
          </cell>
          <cell r="C194">
            <v>17005975</v>
          </cell>
          <cell r="D194">
            <v>34978478</v>
          </cell>
          <cell r="E194">
            <v>50534601</v>
          </cell>
          <cell r="F194">
            <v>32562098</v>
          </cell>
          <cell r="G194">
            <v>32562098</v>
          </cell>
          <cell r="H194">
            <v>0</v>
          </cell>
        </row>
        <row r="195">
          <cell r="A195">
            <v>2460</v>
          </cell>
          <cell r="B195" t="str">
            <v xml:space="preserve">CRÉDITOS JUDICIALES </v>
          </cell>
          <cell r="C195">
            <v>0</v>
          </cell>
          <cell r="D195">
            <v>563596555</v>
          </cell>
          <cell r="E195">
            <v>864975645</v>
          </cell>
          <cell r="F195">
            <v>301379090</v>
          </cell>
          <cell r="G195">
            <v>301379090</v>
          </cell>
          <cell r="H195">
            <v>0</v>
          </cell>
        </row>
        <row r="196">
          <cell r="A196">
            <v>246002</v>
          </cell>
          <cell r="B196" t="str">
            <v xml:space="preserve">SENTENCIAS </v>
          </cell>
          <cell r="C196">
            <v>0</v>
          </cell>
          <cell r="D196">
            <v>563596555</v>
          </cell>
          <cell r="E196">
            <v>864975645</v>
          </cell>
          <cell r="F196">
            <v>301379090</v>
          </cell>
          <cell r="G196">
            <v>301379090</v>
          </cell>
          <cell r="H196">
            <v>0</v>
          </cell>
        </row>
        <row r="197">
          <cell r="A197">
            <v>2490</v>
          </cell>
          <cell r="B197" t="str">
            <v xml:space="preserve">OTRAS CUENTAS POR PAGAR </v>
          </cell>
          <cell r="C197">
            <v>8581289987</v>
          </cell>
          <cell r="D197">
            <v>30198637796</v>
          </cell>
          <cell r="E197">
            <v>33411728656</v>
          </cell>
          <cell r="F197">
            <v>11794380847</v>
          </cell>
          <cell r="G197">
            <v>11794380847</v>
          </cell>
          <cell r="H197">
            <v>0</v>
          </cell>
        </row>
        <row r="198">
          <cell r="A198">
            <v>249027</v>
          </cell>
          <cell r="B198" t="str">
            <v xml:space="preserve">VIÁTICOS Y GASTOS DE VIAJE </v>
          </cell>
          <cell r="C198">
            <v>4245475</v>
          </cell>
          <cell r="D198">
            <v>112086470</v>
          </cell>
          <cell r="E198">
            <v>108754560</v>
          </cell>
          <cell r="F198">
            <v>913565</v>
          </cell>
          <cell r="G198">
            <v>913565</v>
          </cell>
          <cell r="H198">
            <v>0</v>
          </cell>
        </row>
        <row r="199">
          <cell r="A199">
            <v>249028</v>
          </cell>
          <cell r="B199" t="str">
            <v xml:space="preserve">SEGUROS </v>
          </cell>
          <cell r="C199">
            <v>630093</v>
          </cell>
          <cell r="D199">
            <v>1751586</v>
          </cell>
          <cell r="E199">
            <v>3017763</v>
          </cell>
          <cell r="F199">
            <v>1896270</v>
          </cell>
          <cell r="G199">
            <v>1896270</v>
          </cell>
          <cell r="H199">
            <v>0</v>
          </cell>
        </row>
        <row r="200">
          <cell r="A200">
            <v>249050</v>
          </cell>
          <cell r="B200" t="str">
            <v xml:space="preserve">APORTES AL ICBF Y SENA </v>
          </cell>
          <cell r="C200">
            <v>311998100</v>
          </cell>
          <cell r="D200">
            <v>982615100</v>
          </cell>
          <cell r="E200">
            <v>1221699400</v>
          </cell>
          <cell r="F200">
            <v>551082400</v>
          </cell>
          <cell r="G200">
            <v>551082400</v>
          </cell>
          <cell r="H200">
            <v>0</v>
          </cell>
        </row>
        <row r="201">
          <cell r="A201">
            <v>249051</v>
          </cell>
          <cell r="B201" t="str">
            <v xml:space="preserve">SERVICIOS PÚBLICOS </v>
          </cell>
          <cell r="C201">
            <v>8340234</v>
          </cell>
          <cell r="D201">
            <v>770827819</v>
          </cell>
          <cell r="E201">
            <v>769204352</v>
          </cell>
          <cell r="F201">
            <v>6716767</v>
          </cell>
          <cell r="G201">
            <v>6716767</v>
          </cell>
          <cell r="H201">
            <v>0</v>
          </cell>
        </row>
        <row r="202">
          <cell r="A202">
            <v>249054</v>
          </cell>
          <cell r="B202" t="str">
            <v xml:space="preserve">HONORARIOS </v>
          </cell>
          <cell r="C202">
            <v>3192382364</v>
          </cell>
          <cell r="D202">
            <v>14709965951</v>
          </cell>
          <cell r="E202">
            <v>16848888274</v>
          </cell>
          <cell r="F202">
            <v>5331304687</v>
          </cell>
          <cell r="G202">
            <v>5331304687</v>
          </cell>
          <cell r="H202">
            <v>0</v>
          </cell>
        </row>
        <row r="203">
          <cell r="A203">
            <v>249055</v>
          </cell>
          <cell r="B203" t="str">
            <v xml:space="preserve">SERVICIOS </v>
          </cell>
          <cell r="C203">
            <v>4962281867</v>
          </cell>
          <cell r="D203">
            <v>13472475593</v>
          </cell>
          <cell r="E203">
            <v>14368747253</v>
          </cell>
          <cell r="F203">
            <v>5858553527</v>
          </cell>
          <cell r="G203">
            <v>5858553527</v>
          </cell>
          <cell r="H203">
            <v>0</v>
          </cell>
        </row>
        <row r="204">
          <cell r="A204">
            <v>249058</v>
          </cell>
          <cell r="B204" t="str">
            <v xml:space="preserve">ARRENDAMIENTO OPERATIVO </v>
          </cell>
          <cell r="C204">
            <v>101411854</v>
          </cell>
          <cell r="D204">
            <v>148915277</v>
          </cell>
          <cell r="E204">
            <v>91417054</v>
          </cell>
          <cell r="F204">
            <v>43913631</v>
          </cell>
          <cell r="G204">
            <v>43913631</v>
          </cell>
          <cell r="H204">
            <v>0</v>
          </cell>
        </row>
        <row r="205">
          <cell r="A205">
            <v>25</v>
          </cell>
          <cell r="B205" t="str">
            <v xml:space="preserve">BENEFICIOS A LOS EMPLEADOS </v>
          </cell>
          <cell r="C205">
            <v>28260117926</v>
          </cell>
          <cell r="D205">
            <v>22338554551</v>
          </cell>
          <cell r="E205">
            <v>22525541480</v>
          </cell>
          <cell r="F205">
            <v>28447104855</v>
          </cell>
          <cell r="G205">
            <v>8936634957</v>
          </cell>
          <cell r="H205">
            <v>19510469898</v>
          </cell>
        </row>
        <row r="206">
          <cell r="A206">
            <v>2511</v>
          </cell>
          <cell r="B206" t="str">
            <v xml:space="preserve">BENEFICIOS A LOS EMPLEADOS A CORTO PLAZO </v>
          </cell>
          <cell r="C206">
            <v>9729323351</v>
          </cell>
          <cell r="D206">
            <v>21003138487</v>
          </cell>
          <cell r="E206">
            <v>20210450093</v>
          </cell>
          <cell r="F206">
            <v>8936634957</v>
          </cell>
          <cell r="G206">
            <v>8936634957</v>
          </cell>
          <cell r="H206">
            <v>0</v>
          </cell>
        </row>
        <row r="207">
          <cell r="A207">
            <v>251101</v>
          </cell>
          <cell r="B207" t="str">
            <v xml:space="preserve">NÓMINA POR PAGAR </v>
          </cell>
          <cell r="C207">
            <v>1020812144</v>
          </cell>
          <cell r="D207">
            <v>13467281585</v>
          </cell>
          <cell r="E207">
            <v>12448466146</v>
          </cell>
          <cell r="F207">
            <v>1996705</v>
          </cell>
          <cell r="G207">
            <v>1996705</v>
          </cell>
          <cell r="H207">
            <v>0</v>
          </cell>
        </row>
        <row r="208">
          <cell r="A208">
            <v>251102</v>
          </cell>
          <cell r="B208" t="str">
            <v xml:space="preserve">CESANTÍAS </v>
          </cell>
          <cell r="C208">
            <v>2162724884</v>
          </cell>
          <cell r="D208">
            <v>187850342</v>
          </cell>
          <cell r="E208">
            <v>1150973139</v>
          </cell>
          <cell r="F208">
            <v>3125847681</v>
          </cell>
          <cell r="G208">
            <v>3125847681</v>
          </cell>
          <cell r="H208">
            <v>0</v>
          </cell>
        </row>
        <row r="209">
          <cell r="A209">
            <v>251103</v>
          </cell>
          <cell r="B209" t="str">
            <v xml:space="preserve">INTERESES SOBRE CESANTÍAS </v>
          </cell>
          <cell r="C209">
            <v>165781196</v>
          </cell>
          <cell r="D209">
            <v>10720436</v>
          </cell>
          <cell r="E209">
            <v>180146596</v>
          </cell>
          <cell r="F209">
            <v>335207356</v>
          </cell>
          <cell r="G209">
            <v>335207356</v>
          </cell>
          <cell r="H209">
            <v>0</v>
          </cell>
        </row>
        <row r="210">
          <cell r="A210">
            <v>251104</v>
          </cell>
          <cell r="B210" t="str">
            <v xml:space="preserve">VACACIONES </v>
          </cell>
          <cell r="C210">
            <v>1850879797</v>
          </cell>
          <cell r="D210">
            <v>777380765</v>
          </cell>
          <cell r="E210">
            <v>774534275</v>
          </cell>
          <cell r="F210">
            <v>1848033307</v>
          </cell>
          <cell r="G210">
            <v>1848033307</v>
          </cell>
          <cell r="H210">
            <v>0</v>
          </cell>
        </row>
        <row r="211">
          <cell r="A211">
            <v>251105</v>
          </cell>
          <cell r="B211" t="str">
            <v xml:space="preserve">PRIMA DE VACACIONES </v>
          </cell>
          <cell r="C211">
            <v>1202266642</v>
          </cell>
          <cell r="D211">
            <v>511247583</v>
          </cell>
          <cell r="E211">
            <v>498226566</v>
          </cell>
          <cell r="F211">
            <v>1189245625</v>
          </cell>
          <cell r="G211">
            <v>1189245625</v>
          </cell>
          <cell r="H211">
            <v>0</v>
          </cell>
        </row>
        <row r="212">
          <cell r="A212">
            <v>251106</v>
          </cell>
          <cell r="B212" t="str">
            <v xml:space="preserve">PRIMA DE SERVICIOS </v>
          </cell>
          <cell r="C212">
            <v>231723112</v>
          </cell>
          <cell r="D212">
            <v>104968011</v>
          </cell>
          <cell r="E212">
            <v>619201362</v>
          </cell>
          <cell r="F212">
            <v>745956463</v>
          </cell>
          <cell r="G212">
            <v>745956463</v>
          </cell>
          <cell r="H212">
            <v>0</v>
          </cell>
        </row>
        <row r="213">
          <cell r="A213">
            <v>251107</v>
          </cell>
          <cell r="B213" t="str">
            <v xml:space="preserve">PRIMA DE NAVIDAD </v>
          </cell>
          <cell r="C213">
            <v>2232366922</v>
          </cell>
          <cell r="D213">
            <v>3102155935</v>
          </cell>
          <cell r="E213">
            <v>869789013</v>
          </cell>
          <cell r="F213">
            <v>0</v>
          </cell>
          <cell r="G213">
            <v>0</v>
          </cell>
          <cell r="H213">
            <v>0</v>
          </cell>
        </row>
        <row r="214">
          <cell r="A214">
            <v>251109</v>
          </cell>
          <cell r="B214" t="str">
            <v xml:space="preserve">BONIFICACIONES </v>
          </cell>
          <cell r="C214">
            <v>22767505</v>
          </cell>
          <cell r="D214">
            <v>262521188</v>
          </cell>
          <cell r="E214">
            <v>952873833</v>
          </cell>
          <cell r="F214">
            <v>713120150</v>
          </cell>
          <cell r="G214">
            <v>713120150</v>
          </cell>
          <cell r="H214">
            <v>0</v>
          </cell>
        </row>
        <row r="215">
          <cell r="A215">
            <v>251110</v>
          </cell>
          <cell r="B215" t="str">
            <v xml:space="preserve">OTRAS PRIMAS </v>
          </cell>
          <cell r="C215">
            <v>1650211</v>
          </cell>
          <cell r="D215">
            <v>0</v>
          </cell>
          <cell r="E215">
            <v>5060657</v>
          </cell>
          <cell r="F215">
            <v>6710868</v>
          </cell>
          <cell r="G215">
            <v>6710868</v>
          </cell>
          <cell r="H215">
            <v>0</v>
          </cell>
        </row>
        <row r="216">
          <cell r="A216">
            <v>251111</v>
          </cell>
          <cell r="B216" t="str">
            <v xml:space="preserve">APORTES A RIESGOS LABORALES </v>
          </cell>
          <cell r="C216">
            <v>77325200</v>
          </cell>
          <cell r="D216">
            <v>287284803</v>
          </cell>
          <cell r="E216">
            <v>286099403</v>
          </cell>
          <cell r="F216">
            <v>76139800</v>
          </cell>
          <cell r="G216">
            <v>76139800</v>
          </cell>
          <cell r="H216">
            <v>0</v>
          </cell>
        </row>
        <row r="217">
          <cell r="A217">
            <v>251122</v>
          </cell>
          <cell r="B217" t="str">
            <v xml:space="preserve">APORTES A FONDOS PENSIONALES - EMPLEADOR </v>
          </cell>
          <cell r="C217">
            <v>449544398</v>
          </cell>
          <cell r="D217">
            <v>1357728828</v>
          </cell>
          <cell r="E217">
            <v>1365803812</v>
          </cell>
          <cell r="F217">
            <v>457619382</v>
          </cell>
          <cell r="G217">
            <v>457619382</v>
          </cell>
          <cell r="H217">
            <v>0</v>
          </cell>
        </row>
        <row r="218">
          <cell r="A218">
            <v>251123</v>
          </cell>
          <cell r="B218" t="str">
            <v xml:space="preserve">APORTES A SEGURIDAD SOCIAL EN SALUD - EMPLEADOR </v>
          </cell>
          <cell r="C218">
            <v>311481340</v>
          </cell>
          <cell r="D218">
            <v>933999011</v>
          </cell>
          <cell r="E218">
            <v>942423469</v>
          </cell>
          <cell r="F218">
            <v>319905798</v>
          </cell>
          <cell r="G218">
            <v>319905798</v>
          </cell>
          <cell r="H218">
            <v>0</v>
          </cell>
        </row>
        <row r="219">
          <cell r="A219">
            <v>251190</v>
          </cell>
          <cell r="B219" t="str">
            <v xml:space="preserve">OTROS BENEFICIOS A LOS EMPLEADOS A CORTO PLAZO </v>
          </cell>
          <cell r="C219">
            <v>0</v>
          </cell>
          <cell r="D219">
            <v>0</v>
          </cell>
          <cell r="E219">
            <v>116851822</v>
          </cell>
          <cell r="F219">
            <v>116851822</v>
          </cell>
          <cell r="G219">
            <v>116851822</v>
          </cell>
          <cell r="H219">
            <v>0</v>
          </cell>
        </row>
        <row r="220">
          <cell r="A220">
            <v>2512</v>
          </cell>
          <cell r="B220" t="str">
            <v xml:space="preserve">BENEFICIOS A LOS EMPLEADOS A LARGO PLAZO </v>
          </cell>
          <cell r="C220">
            <v>4463644490</v>
          </cell>
          <cell r="D220">
            <v>418476275</v>
          </cell>
          <cell r="E220">
            <v>808128733</v>
          </cell>
          <cell r="F220">
            <v>4853296948</v>
          </cell>
          <cell r="G220">
            <v>0</v>
          </cell>
          <cell r="H220">
            <v>4853296948</v>
          </cell>
        </row>
        <row r="221">
          <cell r="A221">
            <v>251201</v>
          </cell>
          <cell r="B221" t="str">
            <v xml:space="preserve">BONIFICACIONES </v>
          </cell>
          <cell r="C221">
            <v>474026701</v>
          </cell>
          <cell r="D221">
            <v>23333574</v>
          </cell>
          <cell r="E221">
            <v>54198679</v>
          </cell>
          <cell r="F221">
            <v>504891806</v>
          </cell>
          <cell r="G221">
            <v>0</v>
          </cell>
          <cell r="H221">
            <v>504891806</v>
          </cell>
        </row>
        <row r="222">
          <cell r="A222">
            <v>251202</v>
          </cell>
          <cell r="B222" t="str">
            <v xml:space="preserve">PRIMAS </v>
          </cell>
          <cell r="C222">
            <v>0</v>
          </cell>
          <cell r="D222">
            <v>105984216</v>
          </cell>
          <cell r="E222">
            <v>515703811</v>
          </cell>
          <cell r="F222">
            <v>409719595</v>
          </cell>
          <cell r="G222">
            <v>0</v>
          </cell>
          <cell r="H222">
            <v>409719595</v>
          </cell>
        </row>
        <row r="223">
          <cell r="A223">
            <v>251290</v>
          </cell>
          <cell r="B223" t="str">
            <v xml:space="preserve">OTROS BENEFICIOS A LOS EMPLEADOS A LARGO PLAZO </v>
          </cell>
          <cell r="C223">
            <v>3989617789</v>
          </cell>
          <cell r="D223">
            <v>289158485</v>
          </cell>
          <cell r="E223">
            <v>238226243</v>
          </cell>
          <cell r="F223">
            <v>3938685547</v>
          </cell>
          <cell r="G223">
            <v>0</v>
          </cell>
          <cell r="H223">
            <v>3938685547</v>
          </cell>
        </row>
        <row r="224">
          <cell r="A224">
            <v>2514</v>
          </cell>
          <cell r="B224" t="str">
            <v xml:space="preserve">BENEFICIOS POSEMPLEO - PENSIONES </v>
          </cell>
          <cell r="C224">
            <v>14067150085</v>
          </cell>
          <cell r="D224">
            <v>916939789</v>
          </cell>
          <cell r="E224">
            <v>1506962654</v>
          </cell>
          <cell r="F224">
            <v>14657172950</v>
          </cell>
          <cell r="G224">
            <v>0</v>
          </cell>
          <cell r="H224">
            <v>14657172950</v>
          </cell>
        </row>
        <row r="225">
          <cell r="A225">
            <v>251405</v>
          </cell>
          <cell r="B225" t="str">
            <v xml:space="preserve">CUOTAS PARTES DE PENSIONES </v>
          </cell>
          <cell r="C225">
            <v>621329401</v>
          </cell>
          <cell r="D225">
            <v>2891941</v>
          </cell>
          <cell r="E225">
            <v>37161695</v>
          </cell>
          <cell r="F225">
            <v>655599155</v>
          </cell>
          <cell r="G225">
            <v>0</v>
          </cell>
          <cell r="H225">
            <v>655599155</v>
          </cell>
        </row>
        <row r="226">
          <cell r="A226">
            <v>251415</v>
          </cell>
          <cell r="B226" t="str">
            <v xml:space="preserve">CÁLCULO ACTUARIAL PASIVO PENSIONAL CONMUTADO </v>
          </cell>
          <cell r="C226">
            <v>13445820684</v>
          </cell>
          <cell r="D226">
            <v>914047848</v>
          </cell>
          <cell r="E226">
            <v>1469800959</v>
          </cell>
          <cell r="F226">
            <v>14001573795</v>
          </cell>
          <cell r="G226">
            <v>0</v>
          </cell>
          <cell r="H226">
            <v>14001573795</v>
          </cell>
        </row>
        <row r="227">
          <cell r="A227">
            <v>27</v>
          </cell>
          <cell r="B227" t="str">
            <v xml:space="preserve">PROVISIONES </v>
          </cell>
          <cell r="C227">
            <v>10648421633</v>
          </cell>
          <cell r="D227">
            <v>32829566909</v>
          </cell>
          <cell r="E227">
            <v>33026675203</v>
          </cell>
          <cell r="F227">
            <v>10845529927</v>
          </cell>
          <cell r="G227">
            <v>7934496583</v>
          </cell>
          <cell r="H227">
            <v>2911033344</v>
          </cell>
        </row>
        <row r="228">
          <cell r="A228">
            <v>2701</v>
          </cell>
          <cell r="B228" t="str">
            <v xml:space="preserve">LITIGIOS Y DEMANDAS </v>
          </cell>
          <cell r="C228">
            <v>10648421633</v>
          </cell>
          <cell r="D228">
            <v>32829566909</v>
          </cell>
          <cell r="E228">
            <v>33026675203</v>
          </cell>
          <cell r="F228">
            <v>10845529927</v>
          </cell>
          <cell r="G228">
            <v>7934496583</v>
          </cell>
          <cell r="H228">
            <v>2911033344</v>
          </cell>
        </row>
        <row r="229">
          <cell r="A229">
            <v>270101</v>
          </cell>
          <cell r="B229" t="str">
            <v xml:space="preserve">CIVILES </v>
          </cell>
          <cell r="C229">
            <v>6974558173</v>
          </cell>
          <cell r="D229">
            <v>21642747088</v>
          </cell>
          <cell r="E229">
            <v>21809917282</v>
          </cell>
          <cell r="F229">
            <v>7141728367</v>
          </cell>
          <cell r="G229">
            <v>6812370033</v>
          </cell>
          <cell r="H229">
            <v>329358334</v>
          </cell>
        </row>
        <row r="230">
          <cell r="A230">
            <v>270105</v>
          </cell>
          <cell r="B230" t="str">
            <v xml:space="preserve">LABORALES </v>
          </cell>
          <cell r="C230">
            <v>3673863460</v>
          </cell>
          <cell r="D230">
            <v>11186819821</v>
          </cell>
          <cell r="E230">
            <v>11216757921</v>
          </cell>
          <cell r="F230">
            <v>3703801560</v>
          </cell>
          <cell r="G230">
            <v>1122126550</v>
          </cell>
          <cell r="H230">
            <v>2581675010</v>
          </cell>
        </row>
        <row r="231">
          <cell r="A231">
            <v>29</v>
          </cell>
          <cell r="B231" t="str">
            <v xml:space="preserve">OTROS PASIVOS </v>
          </cell>
          <cell r="C231">
            <v>479919594</v>
          </cell>
          <cell r="D231">
            <v>453426070</v>
          </cell>
          <cell r="E231">
            <v>482178726</v>
          </cell>
          <cell r="F231">
            <v>512286031</v>
          </cell>
          <cell r="G231">
            <v>508672250</v>
          </cell>
          <cell r="H231">
            <v>0</v>
          </cell>
        </row>
        <row r="232">
          <cell r="A232">
            <v>2901</v>
          </cell>
          <cell r="B232" t="str">
            <v xml:space="preserve">AVANCES Y ANTICIPOS RECIBIDOS </v>
          </cell>
          <cell r="C232">
            <v>342867522</v>
          </cell>
          <cell r="D232">
            <v>453426070</v>
          </cell>
          <cell r="E232">
            <v>481727689</v>
          </cell>
          <cell r="F232">
            <v>371169141</v>
          </cell>
          <cell r="G232">
            <v>371169141</v>
          </cell>
          <cell r="H232">
            <v>0</v>
          </cell>
        </row>
        <row r="233">
          <cell r="A233">
            <v>290101</v>
          </cell>
          <cell r="B233" t="str">
            <v xml:space="preserve">ANTICIPOS SOBRE VENTAS DE BIENES Y SERVICIOS </v>
          </cell>
          <cell r="C233">
            <v>342671522</v>
          </cell>
          <cell r="D233">
            <v>453347474</v>
          </cell>
          <cell r="E233">
            <v>481349093</v>
          </cell>
          <cell r="F233">
            <v>370673141</v>
          </cell>
          <cell r="G233">
            <v>370673141</v>
          </cell>
          <cell r="H233">
            <v>0</v>
          </cell>
        </row>
        <row r="234">
          <cell r="A234">
            <v>290102</v>
          </cell>
          <cell r="B234" t="str">
            <v xml:space="preserve">ANTICIPOS SOBRE CONVENIOS Y ACUERDOS </v>
          </cell>
          <cell r="C234">
            <v>196000</v>
          </cell>
          <cell r="D234">
            <v>78596</v>
          </cell>
          <cell r="E234">
            <v>378596</v>
          </cell>
          <cell r="F234">
            <v>496000</v>
          </cell>
          <cell r="G234">
            <v>496000</v>
          </cell>
          <cell r="H234">
            <v>0</v>
          </cell>
        </row>
        <row r="235">
          <cell r="A235">
            <v>2902</v>
          </cell>
          <cell r="B235" t="str">
            <v xml:space="preserve">RECURSOS RECIBIDOS EN ADMINISTRACIÓN </v>
          </cell>
          <cell r="C235">
            <v>137052072</v>
          </cell>
          <cell r="D235">
            <v>0</v>
          </cell>
          <cell r="E235">
            <v>451037</v>
          </cell>
          <cell r="F235">
            <v>137503109</v>
          </cell>
          <cell r="G235">
            <v>137503109</v>
          </cell>
          <cell r="H235">
            <v>0</v>
          </cell>
        </row>
        <row r="236">
          <cell r="A236">
            <v>290201</v>
          </cell>
          <cell r="B236" t="str">
            <v xml:space="preserve">EN ADMINISTRACIÓN </v>
          </cell>
          <cell r="C236">
            <v>137052072</v>
          </cell>
          <cell r="D236">
            <v>0</v>
          </cell>
          <cell r="E236">
            <v>451037</v>
          </cell>
          <cell r="F236">
            <v>137503109</v>
          </cell>
          <cell r="G236">
            <v>137503109</v>
          </cell>
          <cell r="H236">
            <v>0</v>
          </cell>
        </row>
        <row r="237">
          <cell r="A237" t="str">
            <v xml:space="preserve">3 </v>
          </cell>
          <cell r="B237" t="str">
            <v xml:space="preserve">PATRIMONIO </v>
          </cell>
          <cell r="C237">
            <v>479413542004</v>
          </cell>
          <cell r="D237">
            <v>0</v>
          </cell>
          <cell r="E237">
            <v>12007899767</v>
          </cell>
          <cell r="F237">
            <v>491421441771</v>
          </cell>
          <cell r="G237">
            <v>0</v>
          </cell>
          <cell r="H237">
            <v>491421441771</v>
          </cell>
        </row>
        <row r="238">
          <cell r="A238">
            <v>32</v>
          </cell>
          <cell r="B238" t="str">
            <v xml:space="preserve">PATRIMONIO DE LAS EMPRESAS </v>
          </cell>
          <cell r="C238">
            <v>479413542004</v>
          </cell>
          <cell r="D238">
            <v>0</v>
          </cell>
          <cell r="E238">
            <v>12007899767</v>
          </cell>
          <cell r="F238">
            <v>480504515886</v>
          </cell>
          <cell r="G238">
            <v>0</v>
          </cell>
          <cell r="H238">
            <v>491421441771</v>
          </cell>
        </row>
        <row r="239">
          <cell r="A239">
            <v>3208</v>
          </cell>
          <cell r="B239" t="str">
            <v xml:space="preserve">CAPITAL FISCAL </v>
          </cell>
          <cell r="C239">
            <v>321793185623</v>
          </cell>
          <cell r="D239">
            <v>0</v>
          </cell>
          <cell r="E239">
            <v>0</v>
          </cell>
          <cell r="F239">
            <v>321793185623</v>
          </cell>
          <cell r="G239">
            <v>0</v>
          </cell>
          <cell r="H239">
            <v>321793185623</v>
          </cell>
        </row>
        <row r="240">
          <cell r="A240">
            <v>320801</v>
          </cell>
          <cell r="B240" t="str">
            <v xml:space="preserve">CAPITAL FISCAL </v>
          </cell>
          <cell r="C240">
            <v>321793185623</v>
          </cell>
          <cell r="D240">
            <v>0</v>
          </cell>
          <cell r="E240">
            <v>0</v>
          </cell>
          <cell r="F240">
            <v>321793185623</v>
          </cell>
          <cell r="G240">
            <v>0</v>
          </cell>
          <cell r="H240">
            <v>321793185623</v>
          </cell>
        </row>
        <row r="241">
          <cell r="A241">
            <v>3225</v>
          </cell>
          <cell r="B241" t="str">
            <v xml:space="preserve">RESULTADOS DE EJERCICIOS ANTERIORES </v>
          </cell>
          <cell r="C241">
            <v>159614120226</v>
          </cell>
          <cell r="D241">
            <v>0</v>
          </cell>
          <cell r="E241">
            <v>0</v>
          </cell>
          <cell r="F241">
            <v>159614120226</v>
          </cell>
          <cell r="G241">
            <v>0</v>
          </cell>
          <cell r="H241">
            <v>159614120226</v>
          </cell>
        </row>
        <row r="242">
          <cell r="A242">
            <v>322501</v>
          </cell>
          <cell r="B242" t="str">
            <v xml:space="preserve">UTILIDADES O EXCEDENTES ACUMULADOS </v>
          </cell>
          <cell r="C242">
            <v>159614120226</v>
          </cell>
          <cell r="D242">
            <v>0</v>
          </cell>
          <cell r="E242">
            <v>0</v>
          </cell>
          <cell r="F242">
            <v>159614120226</v>
          </cell>
          <cell r="G242">
            <v>0</v>
          </cell>
          <cell r="H242">
            <v>159614120226</v>
          </cell>
        </row>
        <row r="243">
          <cell r="A243">
            <v>3230</v>
          </cell>
          <cell r="B243" t="str">
            <v xml:space="preserve">RESULTADO DEL EJERCICIO </v>
          </cell>
          <cell r="C243">
            <v>0</v>
          </cell>
          <cell r="D243">
            <v>0</v>
          </cell>
          <cell r="E243">
            <v>10916925885</v>
          </cell>
          <cell r="F243">
            <v>10916925885</v>
          </cell>
          <cell r="G243">
            <v>0</v>
          </cell>
          <cell r="H243">
            <v>10916925885</v>
          </cell>
        </row>
        <row r="244">
          <cell r="A244">
            <v>323001</v>
          </cell>
          <cell r="B244" t="str">
            <v xml:space="preserve">UTILIDAD O EXCEDENTE DEL EJERCICIO </v>
          </cell>
          <cell r="C244">
            <v>0</v>
          </cell>
          <cell r="D244">
            <v>0</v>
          </cell>
          <cell r="E244">
            <v>10916925885</v>
          </cell>
          <cell r="F244">
            <v>10916925885</v>
          </cell>
          <cell r="G244">
            <v>0</v>
          </cell>
          <cell r="H244">
            <v>10916925885</v>
          </cell>
        </row>
        <row r="245">
          <cell r="A245">
            <v>3280</v>
          </cell>
          <cell r="B245" t="str">
            <v xml:space="preserve">GANANCIAS O PÉRDIDAS POR PLANES DE BENEFICIOS A EMPLEADOS </v>
          </cell>
          <cell r="C245">
            <v>-1993763845</v>
          </cell>
          <cell r="D245">
            <v>0</v>
          </cell>
          <cell r="E245">
            <v>1090973882</v>
          </cell>
          <cell r="F245">
            <v>-902789963</v>
          </cell>
          <cell r="G245">
            <v>0</v>
          </cell>
          <cell r="H245">
            <v>-902789963</v>
          </cell>
        </row>
        <row r="246">
          <cell r="A246">
            <v>328001</v>
          </cell>
          <cell r="B246" t="str">
            <v xml:space="preserve">GANANCIAS O PÉRDIDAS ACTUARIALES POR PLANES DE BENEFICIOS POSEMPLEO </v>
          </cell>
          <cell r="C246">
            <v>-1993763845</v>
          </cell>
          <cell r="D246">
            <v>0</v>
          </cell>
          <cell r="E246">
            <v>1090973882</v>
          </cell>
          <cell r="F246">
            <v>-902789963</v>
          </cell>
          <cell r="G246">
            <v>0</v>
          </cell>
          <cell r="H246">
            <v>-902789963</v>
          </cell>
        </row>
        <row r="247">
          <cell r="A247" t="str">
            <v xml:space="preserve">4 </v>
          </cell>
          <cell r="B247" t="str">
            <v xml:space="preserve">INGRESOS </v>
          </cell>
          <cell r="C247">
            <v>168445189931</v>
          </cell>
          <cell r="D247">
            <v>51882417217</v>
          </cell>
          <cell r="E247">
            <v>118867980002</v>
          </cell>
          <cell r="F247">
            <v>235430752716</v>
          </cell>
          <cell r="G247">
            <v>0</v>
          </cell>
          <cell r="H247">
            <v>235430752716</v>
          </cell>
        </row>
        <row r="248">
          <cell r="A248">
            <v>42</v>
          </cell>
          <cell r="B248" t="str">
            <v xml:space="preserve">VENTA DE BIENES </v>
          </cell>
          <cell r="C248">
            <v>5202524</v>
          </cell>
          <cell r="D248">
            <v>0</v>
          </cell>
          <cell r="E248">
            <v>4454170</v>
          </cell>
          <cell r="F248">
            <v>9656694</v>
          </cell>
          <cell r="G248">
            <v>0</v>
          </cell>
          <cell r="H248">
            <v>9656694</v>
          </cell>
        </row>
        <row r="249">
          <cell r="A249">
            <v>4210</v>
          </cell>
          <cell r="B249" t="str">
            <v xml:space="preserve">BIENES COMERCIALIZADOS </v>
          </cell>
          <cell r="C249">
            <v>5202524</v>
          </cell>
          <cell r="D249">
            <v>0</v>
          </cell>
          <cell r="E249">
            <v>4454170</v>
          </cell>
          <cell r="F249">
            <v>9656694</v>
          </cell>
          <cell r="G249">
            <v>0</v>
          </cell>
          <cell r="H249">
            <v>9656694</v>
          </cell>
        </row>
        <row r="250">
          <cell r="A250">
            <v>421060</v>
          </cell>
          <cell r="B250" t="str">
            <v xml:space="preserve">MEDICAMENTOS </v>
          </cell>
          <cell r="C250">
            <v>4782254</v>
          </cell>
          <cell r="D250">
            <v>0</v>
          </cell>
          <cell r="E250">
            <v>4190070</v>
          </cell>
          <cell r="F250">
            <v>8972324</v>
          </cell>
          <cell r="G250">
            <v>0</v>
          </cell>
          <cell r="H250">
            <v>8972324</v>
          </cell>
        </row>
        <row r="251">
          <cell r="A251">
            <v>421090</v>
          </cell>
          <cell r="B251" t="str">
            <v xml:space="preserve">OTROS BIENES COMERCIALIZADOS </v>
          </cell>
          <cell r="C251">
            <v>420270</v>
          </cell>
          <cell r="D251">
            <v>0</v>
          </cell>
          <cell r="E251">
            <v>264100</v>
          </cell>
          <cell r="F251">
            <v>684370</v>
          </cell>
          <cell r="G251">
            <v>0</v>
          </cell>
          <cell r="H251">
            <v>684370</v>
          </cell>
        </row>
        <row r="252">
          <cell r="A252">
            <v>43</v>
          </cell>
          <cell r="B252" t="str">
            <v xml:space="preserve">VENTA DE SERVICIOS </v>
          </cell>
          <cell r="C252">
            <v>144134251171</v>
          </cell>
          <cell r="D252">
            <v>37258770475</v>
          </cell>
          <cell r="E252">
            <v>91070337564</v>
          </cell>
          <cell r="F252">
            <v>197945818260</v>
          </cell>
          <cell r="G252">
            <v>0</v>
          </cell>
          <cell r="H252">
            <v>197945818260</v>
          </cell>
        </row>
        <row r="253">
          <cell r="A253">
            <v>4312</v>
          </cell>
          <cell r="B253" t="str">
            <v xml:space="preserve">SERVICIOS DE SALUD </v>
          </cell>
          <cell r="C253">
            <v>144134251171</v>
          </cell>
          <cell r="D253">
            <v>37258770475</v>
          </cell>
          <cell r="E253">
            <v>91070337564</v>
          </cell>
          <cell r="F253">
            <v>197945818260</v>
          </cell>
          <cell r="G253">
            <v>0</v>
          </cell>
          <cell r="H253">
            <v>197945818260</v>
          </cell>
        </row>
        <row r="254">
          <cell r="A254">
            <v>431208</v>
          </cell>
          <cell r="B254" t="str">
            <v xml:space="preserve">URGENCIAS - CONSULTA Y PROCEDIMIENTOS </v>
          </cell>
          <cell r="C254">
            <v>2085083109</v>
          </cell>
          <cell r="D254">
            <v>801849524</v>
          </cell>
          <cell r="E254">
            <v>1505176743</v>
          </cell>
          <cell r="F254">
            <v>2788410328</v>
          </cell>
          <cell r="G254">
            <v>0</v>
          </cell>
          <cell r="H254">
            <v>2788410328</v>
          </cell>
        </row>
        <row r="255">
          <cell r="A255">
            <v>431217</v>
          </cell>
          <cell r="B255" t="str">
            <v xml:space="preserve">SERVICIOS AMBULATORIOS - CONSULTA EXTERNA Y PROCEDIMIENTOS </v>
          </cell>
          <cell r="C255">
            <v>832984941</v>
          </cell>
          <cell r="D255">
            <v>231980860</v>
          </cell>
          <cell r="E255">
            <v>556918833</v>
          </cell>
          <cell r="F255">
            <v>1157922914</v>
          </cell>
          <cell r="G255">
            <v>0</v>
          </cell>
          <cell r="H255">
            <v>1157922914</v>
          </cell>
        </row>
        <row r="256">
          <cell r="A256">
            <v>431219</v>
          </cell>
          <cell r="B256" t="str">
            <v xml:space="preserve">SERVICIOS AMBULATORIOS - SALUD ORAL </v>
          </cell>
          <cell r="C256">
            <v>168124259</v>
          </cell>
          <cell r="D256">
            <v>229215644</v>
          </cell>
          <cell r="E256">
            <v>383856755</v>
          </cell>
          <cell r="F256">
            <v>322765370</v>
          </cell>
          <cell r="G256">
            <v>0</v>
          </cell>
          <cell r="H256">
            <v>322765370</v>
          </cell>
        </row>
        <row r="257">
          <cell r="A257">
            <v>431221</v>
          </cell>
          <cell r="B257" t="str">
            <v xml:space="preserve">SERVICIOS AMBULATORIOS - OTRAS ACTIVIDADES EXTRAMURALES </v>
          </cell>
          <cell r="C257">
            <v>46296296</v>
          </cell>
          <cell r="D257">
            <v>46296296</v>
          </cell>
          <cell r="E257">
            <v>46296296</v>
          </cell>
          <cell r="F257">
            <v>46296296</v>
          </cell>
          <cell r="G257">
            <v>0</v>
          </cell>
          <cell r="H257">
            <v>46296296</v>
          </cell>
        </row>
        <row r="258">
          <cell r="A258">
            <v>431227</v>
          </cell>
          <cell r="B258" t="str">
            <v xml:space="preserve">HOSPITALIZACIÓN - ESTANCIA GENERAL </v>
          </cell>
          <cell r="C258">
            <v>16879993756</v>
          </cell>
          <cell r="D258">
            <v>3530819974</v>
          </cell>
          <cell r="E258">
            <v>9606790581</v>
          </cell>
          <cell r="F258">
            <v>22955964363</v>
          </cell>
          <cell r="G258">
            <v>0</v>
          </cell>
          <cell r="H258">
            <v>22955964363</v>
          </cell>
        </row>
        <row r="259">
          <cell r="A259">
            <v>431228</v>
          </cell>
          <cell r="B259" t="str">
            <v xml:space="preserve">HOSPITALIZACIÓN - CUIDADOS INTENSIVOS </v>
          </cell>
          <cell r="C259">
            <v>10915747059</v>
          </cell>
          <cell r="D259">
            <v>3432109335</v>
          </cell>
          <cell r="E259">
            <v>7311021005</v>
          </cell>
          <cell r="F259">
            <v>14794658729</v>
          </cell>
          <cell r="G259">
            <v>0</v>
          </cell>
          <cell r="H259">
            <v>14794658729</v>
          </cell>
        </row>
        <row r="260">
          <cell r="A260">
            <v>431229</v>
          </cell>
          <cell r="B260" t="str">
            <v xml:space="preserve">HOSPITALIZACIÓN - CUIDADOS INTERMEDIOS </v>
          </cell>
          <cell r="C260">
            <v>1034761912</v>
          </cell>
          <cell r="D260">
            <v>30377829</v>
          </cell>
          <cell r="E260">
            <v>390881695</v>
          </cell>
          <cell r="F260">
            <v>1395265778</v>
          </cell>
          <cell r="G260">
            <v>0</v>
          </cell>
          <cell r="H260">
            <v>1395265778</v>
          </cell>
        </row>
        <row r="261">
          <cell r="A261">
            <v>431230</v>
          </cell>
          <cell r="B261" t="str">
            <v xml:space="preserve">HOSPITALIZACIÓN - RECIÉN NACIDOS </v>
          </cell>
          <cell r="C261">
            <v>4020847904</v>
          </cell>
          <cell r="D261">
            <v>173138174</v>
          </cell>
          <cell r="E261">
            <v>1658627741</v>
          </cell>
          <cell r="F261">
            <v>5506337471</v>
          </cell>
          <cell r="G261">
            <v>0</v>
          </cell>
          <cell r="H261">
            <v>5506337471</v>
          </cell>
        </row>
        <row r="262">
          <cell r="A262">
            <v>431233</v>
          </cell>
          <cell r="B262" t="str">
            <v xml:space="preserve">HOSPITALIZACIÓN - OTROS CUIDADOS ESPECIALES </v>
          </cell>
          <cell r="C262">
            <v>2376360709</v>
          </cell>
          <cell r="D262">
            <v>1570489015</v>
          </cell>
          <cell r="E262">
            <v>2386684116</v>
          </cell>
          <cell r="F262">
            <v>3192555810</v>
          </cell>
          <cell r="G262">
            <v>0</v>
          </cell>
          <cell r="H262">
            <v>3192555810</v>
          </cell>
        </row>
        <row r="263">
          <cell r="A263">
            <v>431236</v>
          </cell>
          <cell r="B263" t="str">
            <v xml:space="preserve">QUIRÓFANOS Y SALAS DE PARTO - QUIRÓFANOS  </v>
          </cell>
          <cell r="C263">
            <v>10803260328</v>
          </cell>
          <cell r="D263">
            <v>2846986984</v>
          </cell>
          <cell r="E263">
            <v>6987304109</v>
          </cell>
          <cell r="F263">
            <v>14943577453</v>
          </cell>
          <cell r="G263">
            <v>0</v>
          </cell>
          <cell r="H263">
            <v>14943577453</v>
          </cell>
        </row>
        <row r="264">
          <cell r="A264">
            <v>431237</v>
          </cell>
          <cell r="B264" t="str">
            <v xml:space="preserve">QUIRÓFANOS Y SALAS DE PARTO - SALAS DE PARTO </v>
          </cell>
          <cell r="C264">
            <v>6858639068</v>
          </cell>
          <cell r="D264">
            <v>1456806327</v>
          </cell>
          <cell r="E264">
            <v>3756060236</v>
          </cell>
          <cell r="F264">
            <v>9157892977</v>
          </cell>
          <cell r="G264">
            <v>0</v>
          </cell>
          <cell r="H264">
            <v>9157892977</v>
          </cell>
        </row>
        <row r="265">
          <cell r="A265">
            <v>431246</v>
          </cell>
          <cell r="B265" t="str">
            <v xml:space="preserve">APOYO DIAGNÓSTICO - LABORATORIO CLÍNICO </v>
          </cell>
          <cell r="C265">
            <v>10517871151</v>
          </cell>
          <cell r="D265">
            <v>2579744465</v>
          </cell>
          <cell r="E265">
            <v>6563830093</v>
          </cell>
          <cell r="F265">
            <v>14501956779</v>
          </cell>
          <cell r="G265">
            <v>0</v>
          </cell>
          <cell r="H265">
            <v>14501956779</v>
          </cell>
        </row>
        <row r="266">
          <cell r="A266">
            <v>431247</v>
          </cell>
          <cell r="B266" t="str">
            <v xml:space="preserve">APOYO DIAGNÓSTICO - IMAGENOLOGÍA </v>
          </cell>
          <cell r="C266">
            <v>9014607313</v>
          </cell>
          <cell r="D266">
            <v>2645803815</v>
          </cell>
          <cell r="E266">
            <v>5818270240</v>
          </cell>
          <cell r="F266">
            <v>12187073738</v>
          </cell>
          <cell r="G266">
            <v>0</v>
          </cell>
          <cell r="H266">
            <v>12187073738</v>
          </cell>
        </row>
        <row r="267">
          <cell r="A267">
            <v>431248</v>
          </cell>
          <cell r="B267" t="str">
            <v xml:space="preserve">APOYO DIAGNÓSTICO - ANATOMÍA PATOLÓGICA </v>
          </cell>
          <cell r="C267">
            <v>997818621</v>
          </cell>
          <cell r="D267">
            <v>242849974</v>
          </cell>
          <cell r="E267">
            <v>627433725</v>
          </cell>
          <cell r="F267">
            <v>1382402372</v>
          </cell>
          <cell r="G267">
            <v>0</v>
          </cell>
          <cell r="H267">
            <v>1382402372</v>
          </cell>
        </row>
        <row r="268">
          <cell r="A268">
            <v>431249</v>
          </cell>
          <cell r="B268" t="str">
            <v xml:space="preserve">APOYO DIAGNÓSTICO - OTRAS UNIDADES DE APOYO DIAGNÓSTICO </v>
          </cell>
          <cell r="C268">
            <v>4602408489</v>
          </cell>
          <cell r="D268">
            <v>959513932</v>
          </cell>
          <cell r="E268">
            <v>2642375525</v>
          </cell>
          <cell r="F268">
            <v>6285270082</v>
          </cell>
          <cell r="G268">
            <v>0</v>
          </cell>
          <cell r="H268">
            <v>6285270082</v>
          </cell>
        </row>
        <row r="269">
          <cell r="A269">
            <v>431256</v>
          </cell>
          <cell r="B269" t="str">
            <v xml:space="preserve">APOYO TERAPÉUTICO - REHABILITACIÓN Y TERAPIAS </v>
          </cell>
          <cell r="C269">
            <v>75750328</v>
          </cell>
          <cell r="D269">
            <v>172538748</v>
          </cell>
          <cell r="E269">
            <v>217499516</v>
          </cell>
          <cell r="F269">
            <v>120711096</v>
          </cell>
          <cell r="G269">
            <v>0</v>
          </cell>
          <cell r="H269">
            <v>120711096</v>
          </cell>
        </row>
        <row r="270">
          <cell r="A270">
            <v>431258</v>
          </cell>
          <cell r="B270" t="str">
            <v xml:space="preserve">APOYO TERAPÉUTICO - BANCO DE SANGRE </v>
          </cell>
          <cell r="C270">
            <v>3736007559</v>
          </cell>
          <cell r="D270">
            <v>813513785</v>
          </cell>
          <cell r="E270">
            <v>2308872048</v>
          </cell>
          <cell r="F270">
            <v>5231365822</v>
          </cell>
          <cell r="G270">
            <v>0</v>
          </cell>
          <cell r="H270">
            <v>5231365822</v>
          </cell>
        </row>
        <row r="271">
          <cell r="A271">
            <v>431262</v>
          </cell>
          <cell r="B271" t="str">
            <v xml:space="preserve">APOYO TERAPÉUTICO - FARMACIA E INSUMOS HOSPITALARIOS </v>
          </cell>
          <cell r="C271">
            <v>57345964703</v>
          </cell>
          <cell r="D271">
            <v>14995614972</v>
          </cell>
          <cell r="E271">
            <v>37035288313</v>
          </cell>
          <cell r="F271">
            <v>79385638044</v>
          </cell>
          <cell r="G271">
            <v>0</v>
          </cell>
          <cell r="H271">
            <v>79385638044</v>
          </cell>
        </row>
        <row r="272">
          <cell r="A272">
            <v>431263</v>
          </cell>
          <cell r="B272" t="str">
            <v xml:space="preserve">APOYO TERAPÉUTICO - OTRAS UNIDADES DE APOYO TERAPÉUTICO </v>
          </cell>
          <cell r="C272">
            <v>875155966</v>
          </cell>
          <cell r="D272">
            <v>480403885</v>
          </cell>
          <cell r="E272">
            <v>779229155</v>
          </cell>
          <cell r="F272">
            <v>1173981236</v>
          </cell>
          <cell r="G272">
            <v>0</v>
          </cell>
          <cell r="H272">
            <v>1173981236</v>
          </cell>
        </row>
        <row r="273">
          <cell r="A273">
            <v>431292</v>
          </cell>
          <cell r="B273" t="str">
            <v xml:space="preserve">SERVICIOS CONEXOS A LA SALUD - INVESTIGACIÓN CIENTÍFICA </v>
          </cell>
          <cell r="C273">
            <v>231054378</v>
          </cell>
          <cell r="D273">
            <v>17102638</v>
          </cell>
          <cell r="E273">
            <v>308350699</v>
          </cell>
          <cell r="F273">
            <v>522302439</v>
          </cell>
          <cell r="G273">
            <v>0</v>
          </cell>
          <cell r="H273">
            <v>522302439</v>
          </cell>
        </row>
        <row r="274">
          <cell r="A274">
            <v>431294</v>
          </cell>
          <cell r="B274" t="str">
            <v xml:space="preserve">SERVICIOS CONEXOS A LA SALUD - SERVICIOS DE AMBULANCIAS </v>
          </cell>
          <cell r="C274">
            <v>80370404</v>
          </cell>
          <cell r="D274">
            <v>1614299</v>
          </cell>
          <cell r="E274">
            <v>15835378</v>
          </cell>
          <cell r="F274">
            <v>94591483</v>
          </cell>
          <cell r="G274">
            <v>0</v>
          </cell>
          <cell r="H274">
            <v>94591483</v>
          </cell>
        </row>
        <row r="275">
          <cell r="A275">
            <v>431295</v>
          </cell>
          <cell r="B275" t="str">
            <v xml:space="preserve">SERVICIOS CONEXOS A LA SALUD - OTROS SERVICIOS </v>
          </cell>
          <cell r="C275">
            <v>635142918</v>
          </cell>
          <cell r="D275">
            <v>0</v>
          </cell>
          <cell r="E275">
            <v>163734762</v>
          </cell>
          <cell r="F275">
            <v>798877680</v>
          </cell>
          <cell r="G275">
            <v>0</v>
          </cell>
          <cell r="H275">
            <v>798877680</v>
          </cell>
        </row>
        <row r="276">
          <cell r="A276">
            <v>44</v>
          </cell>
          <cell r="B276" t="str">
            <v xml:space="preserve">TRANSFERENCIAS Y SUBVENCIONES </v>
          </cell>
          <cell r="C276">
            <v>18207001</v>
          </cell>
          <cell r="D276">
            <v>0</v>
          </cell>
          <cell r="E276">
            <v>2</v>
          </cell>
          <cell r="F276">
            <v>18207003</v>
          </cell>
          <cell r="G276">
            <v>0</v>
          </cell>
          <cell r="H276">
            <v>18207003</v>
          </cell>
        </row>
        <row r="277">
          <cell r="A277">
            <v>4430</v>
          </cell>
          <cell r="B277" t="str">
            <v xml:space="preserve">SUBVENCIONES </v>
          </cell>
          <cell r="C277">
            <v>18207001</v>
          </cell>
          <cell r="D277">
            <v>0</v>
          </cell>
          <cell r="E277">
            <v>2</v>
          </cell>
          <cell r="F277">
            <v>18207003</v>
          </cell>
          <cell r="G277">
            <v>0</v>
          </cell>
          <cell r="H277">
            <v>18207003</v>
          </cell>
        </row>
        <row r="278">
          <cell r="A278">
            <v>443004</v>
          </cell>
          <cell r="B278" t="str">
            <v xml:space="preserve">DONACIONES </v>
          </cell>
          <cell r="C278">
            <v>18207001</v>
          </cell>
          <cell r="D278">
            <v>0</v>
          </cell>
          <cell r="E278">
            <v>2</v>
          </cell>
          <cell r="F278">
            <v>18207003</v>
          </cell>
          <cell r="G278">
            <v>0</v>
          </cell>
          <cell r="H278">
            <v>18207003</v>
          </cell>
        </row>
        <row r="279">
          <cell r="A279">
            <v>48</v>
          </cell>
          <cell r="B279" t="str">
            <v xml:space="preserve">OTROS INGRESOS  </v>
          </cell>
          <cell r="C279">
            <v>24287529235</v>
          </cell>
          <cell r="D279">
            <v>14623646742</v>
          </cell>
          <cell r="E279">
            <v>27793188266</v>
          </cell>
          <cell r="F279">
            <v>37566770266</v>
          </cell>
          <cell r="G279">
            <v>0</v>
          </cell>
          <cell r="H279">
            <v>37457070759</v>
          </cell>
        </row>
        <row r="280">
          <cell r="A280">
            <v>4802</v>
          </cell>
          <cell r="B280" t="str">
            <v xml:space="preserve">FINANCIEROS </v>
          </cell>
          <cell r="C280">
            <v>3423615350</v>
          </cell>
          <cell r="D280">
            <v>344885890</v>
          </cell>
          <cell r="E280">
            <v>1242252674</v>
          </cell>
          <cell r="F280">
            <v>4320982134</v>
          </cell>
          <cell r="G280">
            <v>0</v>
          </cell>
          <cell r="H280">
            <v>4320982134</v>
          </cell>
        </row>
        <row r="281">
          <cell r="A281">
            <v>480201</v>
          </cell>
          <cell r="B281" t="str">
            <v xml:space="preserve">INTERESES SOBRE DEPÓSITOS EN INSTITUCIONES FINANCIERAS </v>
          </cell>
          <cell r="C281">
            <v>130655058</v>
          </cell>
          <cell r="D281">
            <v>70106</v>
          </cell>
          <cell r="E281">
            <v>12185338</v>
          </cell>
          <cell r="F281">
            <v>142770290</v>
          </cell>
          <cell r="G281">
            <v>0</v>
          </cell>
          <cell r="H281">
            <v>142770290</v>
          </cell>
        </row>
        <row r="282">
          <cell r="A282">
            <v>480204</v>
          </cell>
          <cell r="B282" t="str">
            <v xml:space="preserve">INTERESES DE FONDOS DE USO RESTRINGIDO </v>
          </cell>
          <cell r="C282">
            <v>2906912948</v>
          </cell>
          <cell r="D282">
            <v>341856312</v>
          </cell>
          <cell r="E282">
            <v>1061345188</v>
          </cell>
          <cell r="F282">
            <v>3626401824</v>
          </cell>
          <cell r="G282">
            <v>0</v>
          </cell>
          <cell r="H282">
            <v>3626401824</v>
          </cell>
        </row>
        <row r="283">
          <cell r="A283">
            <v>480221</v>
          </cell>
          <cell r="B283" t="str">
            <v xml:space="preserve">RENDIMIENTO EFECTIVO PRÉSTAMOS POR COBRAR </v>
          </cell>
          <cell r="C283">
            <v>147014435</v>
          </cell>
          <cell r="D283">
            <v>0</v>
          </cell>
          <cell r="E283">
            <v>36703979</v>
          </cell>
          <cell r="F283">
            <v>183718414</v>
          </cell>
          <cell r="G283">
            <v>0</v>
          </cell>
          <cell r="H283">
            <v>183718414</v>
          </cell>
        </row>
        <row r="284">
          <cell r="A284">
            <v>480290</v>
          </cell>
          <cell r="B284" t="str">
            <v xml:space="preserve">OTROS INGRESOS FINANCIEROS </v>
          </cell>
          <cell r="C284">
            <v>239032909</v>
          </cell>
          <cell r="D284">
            <v>2959472</v>
          </cell>
          <cell r="E284">
            <v>132018169</v>
          </cell>
          <cell r="F284">
            <v>368091606</v>
          </cell>
          <cell r="G284">
            <v>0</v>
          </cell>
          <cell r="H284">
            <v>368091606</v>
          </cell>
        </row>
        <row r="285">
          <cell r="A285">
            <v>4808</v>
          </cell>
          <cell r="B285" t="str">
            <v xml:space="preserve">INGRESOS DIVERSOS </v>
          </cell>
          <cell r="C285">
            <v>20859441717</v>
          </cell>
          <cell r="D285">
            <v>12005971513</v>
          </cell>
          <cell r="E285">
            <v>24278146253</v>
          </cell>
          <cell r="F285">
            <v>33131616457</v>
          </cell>
          <cell r="G285">
            <v>0</v>
          </cell>
          <cell r="H285">
            <v>33131616457</v>
          </cell>
        </row>
        <row r="286">
          <cell r="A286">
            <v>480803</v>
          </cell>
          <cell r="B286" t="str">
            <v xml:space="preserve">CUOTAS PARTES DE PENSIONES </v>
          </cell>
          <cell r="C286">
            <v>103921175</v>
          </cell>
          <cell r="D286">
            <v>0</v>
          </cell>
          <cell r="E286">
            <v>37761997</v>
          </cell>
          <cell r="F286">
            <v>141683172</v>
          </cell>
          <cell r="G286">
            <v>0</v>
          </cell>
          <cell r="H286">
            <v>141683172</v>
          </cell>
        </row>
        <row r="287">
          <cell r="A287">
            <v>480805</v>
          </cell>
          <cell r="B287" t="str">
            <v xml:space="preserve">GANANCIA POR BAJA EN CUENTAS DE ACTIVOS NO FINANCIEROS </v>
          </cell>
          <cell r="C287">
            <v>46069</v>
          </cell>
          <cell r="D287">
            <v>300000</v>
          </cell>
          <cell r="E287">
            <v>333555</v>
          </cell>
          <cell r="F287">
            <v>79624</v>
          </cell>
          <cell r="G287">
            <v>0</v>
          </cell>
          <cell r="H287">
            <v>79624</v>
          </cell>
        </row>
        <row r="288">
          <cell r="A288">
            <v>480813</v>
          </cell>
          <cell r="B288" t="str">
            <v xml:space="preserve">COMISIONES </v>
          </cell>
          <cell r="C288">
            <v>3112356</v>
          </cell>
          <cell r="D288">
            <v>3112356</v>
          </cell>
          <cell r="E288">
            <v>3112356</v>
          </cell>
          <cell r="F288">
            <v>3112356</v>
          </cell>
          <cell r="G288">
            <v>0</v>
          </cell>
          <cell r="H288">
            <v>3112356</v>
          </cell>
        </row>
        <row r="289">
          <cell r="A289">
            <v>480815</v>
          </cell>
          <cell r="B289" t="str">
            <v xml:space="preserve">FOTOCOPIAS </v>
          </cell>
          <cell r="C289">
            <v>1206557</v>
          </cell>
          <cell r="D289">
            <v>15126</v>
          </cell>
          <cell r="E289">
            <v>397822</v>
          </cell>
          <cell r="F289">
            <v>1589253</v>
          </cell>
          <cell r="G289">
            <v>0</v>
          </cell>
          <cell r="H289">
            <v>1589253</v>
          </cell>
        </row>
        <row r="290">
          <cell r="A290">
            <v>480817</v>
          </cell>
          <cell r="B290" t="str">
            <v xml:space="preserve">ARRENDAMIENTO OPERATIVO </v>
          </cell>
          <cell r="C290">
            <v>666497277</v>
          </cell>
          <cell r="D290">
            <v>9112500</v>
          </cell>
          <cell r="E290">
            <v>255000472</v>
          </cell>
          <cell r="F290">
            <v>912385249</v>
          </cell>
          <cell r="G290">
            <v>0</v>
          </cell>
          <cell r="H290">
            <v>912385249</v>
          </cell>
        </row>
        <row r="291">
          <cell r="A291">
            <v>480825</v>
          </cell>
          <cell r="B291" t="str">
            <v xml:space="preserve">SOBRANTES </v>
          </cell>
          <cell r="C291">
            <v>25843642</v>
          </cell>
          <cell r="D291">
            <v>0</v>
          </cell>
          <cell r="E291">
            <v>13582479</v>
          </cell>
          <cell r="F291">
            <v>39426121</v>
          </cell>
          <cell r="G291">
            <v>0</v>
          </cell>
          <cell r="H291">
            <v>39426121</v>
          </cell>
        </row>
        <row r="292">
          <cell r="A292">
            <v>480826</v>
          </cell>
          <cell r="B292" t="str">
            <v xml:space="preserve">RECUPERACIONES </v>
          </cell>
          <cell r="C292">
            <v>17299224909</v>
          </cell>
          <cell r="D292">
            <v>7672912453</v>
          </cell>
          <cell r="E292">
            <v>21599815465</v>
          </cell>
          <cell r="F292">
            <v>31226127921</v>
          </cell>
          <cell r="G292">
            <v>0</v>
          </cell>
          <cell r="H292">
            <v>31226127921</v>
          </cell>
        </row>
        <row r="293">
          <cell r="A293">
            <v>480827</v>
          </cell>
          <cell r="B293" t="str">
            <v xml:space="preserve">APROVECHAMIENTOS  </v>
          </cell>
          <cell r="C293">
            <v>2706842660</v>
          </cell>
          <cell r="D293">
            <v>4298633210</v>
          </cell>
          <cell r="E293">
            <v>2323784155</v>
          </cell>
          <cell r="F293">
            <v>731993605</v>
          </cell>
          <cell r="G293">
            <v>0</v>
          </cell>
          <cell r="H293">
            <v>731993605</v>
          </cell>
        </row>
        <row r="294">
          <cell r="A294">
            <v>480890</v>
          </cell>
          <cell r="B294" t="str">
            <v xml:space="preserve">OTROS INGRESOS DIVERSOS </v>
          </cell>
          <cell r="C294">
            <v>52747072</v>
          </cell>
          <cell r="D294">
            <v>21885868</v>
          </cell>
          <cell r="E294">
            <v>44357952</v>
          </cell>
          <cell r="F294">
            <v>75219156</v>
          </cell>
          <cell r="G294">
            <v>0</v>
          </cell>
          <cell r="H294">
            <v>75219156</v>
          </cell>
        </row>
        <row r="295">
          <cell r="A295">
            <v>4830</v>
          </cell>
          <cell r="B295" t="str">
            <v xml:space="preserve">REVERSIÓN DE LAS PÉRDIDAS POR DETERIORO DE VALOR </v>
          </cell>
          <cell r="C295">
            <v>4472168</v>
          </cell>
          <cell r="D295">
            <v>2272789339</v>
          </cell>
          <cell r="E295">
            <v>2272789339</v>
          </cell>
          <cell r="F295">
            <v>4472168</v>
          </cell>
          <cell r="G295">
            <v>0</v>
          </cell>
          <cell r="H295">
            <v>4472168</v>
          </cell>
        </row>
        <row r="296">
          <cell r="A296">
            <v>483005</v>
          </cell>
          <cell r="B296" t="str">
            <v xml:space="preserve">INVENTARIOS </v>
          </cell>
          <cell r="C296">
            <v>4472168</v>
          </cell>
          <cell r="D296">
            <v>0</v>
          </cell>
          <cell r="E296">
            <v>0</v>
          </cell>
          <cell r="F296">
            <v>4472168</v>
          </cell>
          <cell r="G296">
            <v>0</v>
          </cell>
          <cell r="H296">
            <v>4472168</v>
          </cell>
        </row>
        <row r="297">
          <cell r="A297">
            <v>483006</v>
          </cell>
          <cell r="B297" t="str">
            <v xml:space="preserve">PROPIEDADES, PLANTA Y EQUIPO </v>
          </cell>
          <cell r="C297">
            <v>0</v>
          </cell>
          <cell r="D297">
            <v>2272789339</v>
          </cell>
          <cell r="E297">
            <v>2272789339</v>
          </cell>
          <cell r="F297">
            <v>0</v>
          </cell>
          <cell r="G297">
            <v>0</v>
          </cell>
          <cell r="H297">
            <v>0</v>
          </cell>
        </row>
        <row r="298">
          <cell r="A298" t="str">
            <v xml:space="preserve">5 </v>
          </cell>
          <cell r="B298" t="str">
            <v xml:space="preserve">GASTOS </v>
          </cell>
          <cell r="C298">
            <v>28693686047</v>
          </cell>
          <cell r="D298">
            <v>78421718517</v>
          </cell>
          <cell r="E298">
            <v>43294279323</v>
          </cell>
          <cell r="F298">
            <v>63821125241</v>
          </cell>
          <cell r="G298">
            <v>0</v>
          </cell>
          <cell r="H298">
            <v>63821125241</v>
          </cell>
        </row>
        <row r="299">
          <cell r="A299">
            <v>51</v>
          </cell>
          <cell r="B299" t="str">
            <v xml:space="preserve">DE ADMINISTRACIÓN Y OPERACIÓN </v>
          </cell>
          <cell r="C299">
            <v>21799118617</v>
          </cell>
          <cell r="D299">
            <v>16633849550</v>
          </cell>
          <cell r="E299">
            <v>1887671448</v>
          </cell>
          <cell r="F299">
            <v>36545296719</v>
          </cell>
          <cell r="G299">
            <v>0</v>
          </cell>
          <cell r="H299">
            <v>36545296719</v>
          </cell>
        </row>
        <row r="300">
          <cell r="A300">
            <v>5101</v>
          </cell>
          <cell r="B300" t="str">
            <v xml:space="preserve">SUELDOS Y SALARIOS </v>
          </cell>
          <cell r="C300">
            <v>5392985595</v>
          </cell>
          <cell r="D300">
            <v>2002300175</v>
          </cell>
          <cell r="E300">
            <v>43478334</v>
          </cell>
          <cell r="F300">
            <v>7351807436</v>
          </cell>
          <cell r="G300">
            <v>0</v>
          </cell>
          <cell r="H300">
            <v>7351807436</v>
          </cell>
        </row>
        <row r="301">
          <cell r="A301">
            <v>510101</v>
          </cell>
          <cell r="B301" t="str">
            <v xml:space="preserve">SUELDOS  </v>
          </cell>
          <cell r="C301">
            <v>5120840416</v>
          </cell>
          <cell r="D301">
            <v>1696402493</v>
          </cell>
          <cell r="E301">
            <v>3020468</v>
          </cell>
          <cell r="F301">
            <v>6814222441</v>
          </cell>
          <cell r="G301">
            <v>0</v>
          </cell>
          <cell r="H301">
            <v>6814222441</v>
          </cell>
        </row>
        <row r="302">
          <cell r="A302">
            <v>510103</v>
          </cell>
          <cell r="B302" t="str">
            <v xml:space="preserve">HORAS EXTRAS Y FESTIVOS </v>
          </cell>
          <cell r="C302">
            <v>130807011</v>
          </cell>
          <cell r="D302">
            <v>62010497</v>
          </cell>
          <cell r="E302">
            <v>157099</v>
          </cell>
          <cell r="F302">
            <v>192660409</v>
          </cell>
          <cell r="G302">
            <v>0</v>
          </cell>
          <cell r="H302">
            <v>192660409</v>
          </cell>
        </row>
        <row r="303">
          <cell r="A303">
            <v>510105</v>
          </cell>
          <cell r="B303" t="str">
            <v xml:space="preserve">GASTOS DE REPRESENTACIÓN </v>
          </cell>
          <cell r="C303">
            <v>911720</v>
          </cell>
          <cell r="D303">
            <v>0</v>
          </cell>
          <cell r="E303">
            <v>0</v>
          </cell>
          <cell r="F303">
            <v>911720</v>
          </cell>
          <cell r="G303">
            <v>0</v>
          </cell>
          <cell r="H303">
            <v>911720</v>
          </cell>
        </row>
        <row r="304">
          <cell r="A304">
            <v>510119</v>
          </cell>
          <cell r="B304" t="str">
            <v xml:space="preserve">BONIFICACIONES  </v>
          </cell>
          <cell r="C304">
            <v>60435019</v>
          </cell>
          <cell r="D304">
            <v>211905703</v>
          </cell>
          <cell r="E304">
            <v>40222166</v>
          </cell>
          <cell r="F304">
            <v>232118556</v>
          </cell>
          <cell r="G304">
            <v>0</v>
          </cell>
          <cell r="H304">
            <v>232118556</v>
          </cell>
        </row>
        <row r="305">
          <cell r="A305">
            <v>510123</v>
          </cell>
          <cell r="B305" t="str">
            <v xml:space="preserve">AUXILIO DE TRANSPORTE </v>
          </cell>
          <cell r="C305">
            <v>49376848</v>
          </cell>
          <cell r="D305">
            <v>19740862</v>
          </cell>
          <cell r="E305">
            <v>48516</v>
          </cell>
          <cell r="F305">
            <v>69069194</v>
          </cell>
          <cell r="G305">
            <v>0</v>
          </cell>
          <cell r="H305">
            <v>69069194</v>
          </cell>
        </row>
        <row r="306">
          <cell r="A306">
            <v>510160</v>
          </cell>
          <cell r="B306" t="str">
            <v xml:space="preserve">SUBSIDIO DE ALIMENTACIÓN </v>
          </cell>
          <cell r="C306">
            <v>30614581</v>
          </cell>
          <cell r="D306">
            <v>12240620</v>
          </cell>
          <cell r="E306">
            <v>30085</v>
          </cell>
          <cell r="F306">
            <v>42825116</v>
          </cell>
          <cell r="G306">
            <v>0</v>
          </cell>
          <cell r="H306">
            <v>42825116</v>
          </cell>
        </row>
        <row r="307">
          <cell r="A307">
            <v>5102</v>
          </cell>
          <cell r="B307" t="str">
            <v xml:space="preserve">CONTRIBUCIONES IMPUTADAS </v>
          </cell>
          <cell r="C307">
            <v>179021700</v>
          </cell>
          <cell r="D307">
            <v>2044129901</v>
          </cell>
          <cell r="E307">
            <v>0</v>
          </cell>
          <cell r="F307">
            <v>2223151601</v>
          </cell>
          <cell r="G307">
            <v>0</v>
          </cell>
          <cell r="H307">
            <v>2223151601</v>
          </cell>
        </row>
        <row r="308">
          <cell r="A308">
            <v>510204</v>
          </cell>
          <cell r="B308" t="str">
            <v xml:space="preserve">GASTOS MÉDICOS Y DROGAS </v>
          </cell>
          <cell r="C308">
            <v>177333463</v>
          </cell>
          <cell r="D308">
            <v>32767866</v>
          </cell>
          <cell r="E308">
            <v>0</v>
          </cell>
          <cell r="F308">
            <v>210101329</v>
          </cell>
          <cell r="G308">
            <v>0</v>
          </cell>
          <cell r="H308">
            <v>210101329</v>
          </cell>
        </row>
        <row r="309">
          <cell r="A309">
            <v>510290</v>
          </cell>
          <cell r="B309" t="str">
            <v xml:space="preserve">OTRAS CONTRIBUCIONES IMPUTADAS </v>
          </cell>
          <cell r="C309">
            <v>1688237</v>
          </cell>
          <cell r="D309">
            <v>2011362035</v>
          </cell>
          <cell r="E309">
            <v>0</v>
          </cell>
          <cell r="F309">
            <v>2013050272</v>
          </cell>
          <cell r="G309">
            <v>0</v>
          </cell>
          <cell r="H309">
            <v>2013050272</v>
          </cell>
        </row>
        <row r="310">
          <cell r="A310">
            <v>5103</v>
          </cell>
          <cell r="B310" t="str">
            <v xml:space="preserve">CONTRIBUCIONES EFECTIVAS </v>
          </cell>
          <cell r="C310">
            <v>1354217640</v>
          </cell>
          <cell r="D310">
            <v>590285848</v>
          </cell>
          <cell r="E310">
            <v>59091128</v>
          </cell>
          <cell r="F310">
            <v>1885412360</v>
          </cell>
          <cell r="G310">
            <v>0</v>
          </cell>
          <cell r="H310">
            <v>1885412360</v>
          </cell>
        </row>
        <row r="311">
          <cell r="A311">
            <v>510302</v>
          </cell>
          <cell r="B311" t="str">
            <v xml:space="preserve">APORTES A CAJAS DE COMPENSACIÓN FAMILIAR </v>
          </cell>
          <cell r="C311">
            <v>181570464</v>
          </cell>
          <cell r="D311">
            <v>101303664</v>
          </cell>
          <cell r="E311">
            <v>19473999</v>
          </cell>
          <cell r="F311">
            <v>263400129</v>
          </cell>
          <cell r="G311">
            <v>0</v>
          </cell>
          <cell r="H311">
            <v>263400129</v>
          </cell>
        </row>
        <row r="312">
          <cell r="A312">
            <v>510303</v>
          </cell>
          <cell r="B312" t="str">
            <v xml:space="preserve">COTIZACIONES A SEGURIDAD SOCIAL EN SALUD </v>
          </cell>
          <cell r="C312">
            <v>441277440</v>
          </cell>
          <cell r="D312">
            <v>219771288</v>
          </cell>
          <cell r="E312">
            <v>25053760</v>
          </cell>
          <cell r="F312">
            <v>635994968</v>
          </cell>
          <cell r="G312">
            <v>0</v>
          </cell>
          <cell r="H312">
            <v>635994968</v>
          </cell>
        </row>
        <row r="313">
          <cell r="A313">
            <v>510304</v>
          </cell>
          <cell r="B313" t="str">
            <v xml:space="preserve">APORTES SINDICALES </v>
          </cell>
          <cell r="C313">
            <v>5094872</v>
          </cell>
          <cell r="D313">
            <v>4955242</v>
          </cell>
          <cell r="E313">
            <v>86132</v>
          </cell>
          <cell r="F313">
            <v>9963982</v>
          </cell>
          <cell r="G313">
            <v>0</v>
          </cell>
          <cell r="H313">
            <v>9963982</v>
          </cell>
        </row>
        <row r="314">
          <cell r="A314">
            <v>510305</v>
          </cell>
          <cell r="B314" t="str">
            <v xml:space="preserve">COTIZACIONES A RIESGOS LABORALES </v>
          </cell>
          <cell r="C314">
            <v>47116791</v>
          </cell>
          <cell r="D314">
            <v>28530277</v>
          </cell>
          <cell r="E314">
            <v>5488701</v>
          </cell>
          <cell r="F314">
            <v>70158367</v>
          </cell>
          <cell r="G314">
            <v>0</v>
          </cell>
          <cell r="H314">
            <v>70158367</v>
          </cell>
        </row>
        <row r="315">
          <cell r="A315">
            <v>510306</v>
          </cell>
          <cell r="B315" t="str">
            <v xml:space="preserve">COTIZACIONES A ENTIDADES ADMINISTRADORAS DEL RÉGIMEN DE PRIMA MEDIA </v>
          </cell>
          <cell r="C315">
            <v>679158073</v>
          </cell>
          <cell r="D315">
            <v>235725377</v>
          </cell>
          <cell r="E315">
            <v>8988536</v>
          </cell>
          <cell r="F315">
            <v>905894914</v>
          </cell>
          <cell r="G315">
            <v>0</v>
          </cell>
          <cell r="H315">
            <v>905894914</v>
          </cell>
        </row>
        <row r="316">
          <cell r="A316">
            <v>5104</v>
          </cell>
          <cell r="B316" t="str">
            <v xml:space="preserve">APORTES SOBRE LA NÓMINA </v>
          </cell>
          <cell r="C316">
            <v>226709589</v>
          </cell>
          <cell r="D316">
            <v>126652801</v>
          </cell>
          <cell r="E316">
            <v>23194998</v>
          </cell>
          <cell r="F316">
            <v>330167392</v>
          </cell>
          <cell r="G316">
            <v>0</v>
          </cell>
          <cell r="H316">
            <v>330167392</v>
          </cell>
        </row>
        <row r="317">
          <cell r="A317">
            <v>510401</v>
          </cell>
          <cell r="B317" t="str">
            <v xml:space="preserve">APORTES AL ICBF </v>
          </cell>
          <cell r="C317">
            <v>135992938</v>
          </cell>
          <cell r="D317">
            <v>75984665</v>
          </cell>
          <cell r="E317">
            <v>13920549</v>
          </cell>
          <cell r="F317">
            <v>198057054</v>
          </cell>
          <cell r="G317">
            <v>0</v>
          </cell>
          <cell r="H317">
            <v>198057054</v>
          </cell>
        </row>
        <row r="318">
          <cell r="A318">
            <v>510402</v>
          </cell>
          <cell r="B318" t="str">
            <v xml:space="preserve">APORTES AL SENA </v>
          </cell>
          <cell r="C318">
            <v>90716651</v>
          </cell>
          <cell r="D318">
            <v>50668136</v>
          </cell>
          <cell r="E318">
            <v>9274449</v>
          </cell>
          <cell r="F318">
            <v>132110338</v>
          </cell>
          <cell r="G318">
            <v>0</v>
          </cell>
          <cell r="H318">
            <v>132110338</v>
          </cell>
        </row>
        <row r="319">
          <cell r="A319">
            <v>5107</v>
          </cell>
          <cell r="B319" t="str">
            <v xml:space="preserve">PRESTACIONES SOCIALES </v>
          </cell>
          <cell r="C319">
            <v>1827101711</v>
          </cell>
          <cell r="D319">
            <v>1162790321</v>
          </cell>
          <cell r="E319">
            <v>303714840</v>
          </cell>
          <cell r="F319">
            <v>2686177192</v>
          </cell>
          <cell r="G319">
            <v>0</v>
          </cell>
          <cell r="H319">
            <v>2686177192</v>
          </cell>
        </row>
        <row r="320">
          <cell r="A320">
            <v>510701</v>
          </cell>
          <cell r="B320" t="str">
            <v xml:space="preserve">VACACIONES </v>
          </cell>
          <cell r="C320">
            <v>346647272</v>
          </cell>
          <cell r="D320">
            <v>146996906</v>
          </cell>
          <cell r="E320">
            <v>5864000</v>
          </cell>
          <cell r="F320">
            <v>487780178</v>
          </cell>
          <cell r="G320">
            <v>0</v>
          </cell>
          <cell r="H320">
            <v>487780178</v>
          </cell>
        </row>
        <row r="321">
          <cell r="A321">
            <v>510702</v>
          </cell>
          <cell r="B321" t="str">
            <v xml:space="preserve">CESANTÍAS  </v>
          </cell>
          <cell r="C321">
            <v>576759794</v>
          </cell>
          <cell r="D321">
            <v>398521169</v>
          </cell>
          <cell r="E321">
            <v>61678736</v>
          </cell>
          <cell r="F321">
            <v>913602227</v>
          </cell>
          <cell r="G321">
            <v>0</v>
          </cell>
          <cell r="H321">
            <v>913602227</v>
          </cell>
        </row>
        <row r="322">
          <cell r="A322">
            <v>510703</v>
          </cell>
          <cell r="B322" t="str">
            <v xml:space="preserve">INTERESES A LAS CESANTÍAS  </v>
          </cell>
          <cell r="C322">
            <v>33798452</v>
          </cell>
          <cell r="D322">
            <v>33941440</v>
          </cell>
          <cell r="E322">
            <v>2034216</v>
          </cell>
          <cell r="F322">
            <v>65705676</v>
          </cell>
          <cell r="G322">
            <v>0</v>
          </cell>
          <cell r="H322">
            <v>65705676</v>
          </cell>
        </row>
        <row r="323">
          <cell r="A323">
            <v>510704</v>
          </cell>
          <cell r="B323" t="str">
            <v xml:space="preserve">PRIMA DE VACACIONES  </v>
          </cell>
          <cell r="C323">
            <v>236429630</v>
          </cell>
          <cell r="D323">
            <v>92050321</v>
          </cell>
          <cell r="E323">
            <v>3437025</v>
          </cell>
          <cell r="F323">
            <v>325042926</v>
          </cell>
          <cell r="G323">
            <v>0</v>
          </cell>
          <cell r="H323">
            <v>325042926</v>
          </cell>
        </row>
        <row r="324">
          <cell r="A324">
            <v>510705</v>
          </cell>
          <cell r="B324" t="str">
            <v xml:space="preserve">PRIMA DE NAVIDAD </v>
          </cell>
          <cell r="C324">
            <v>414028986</v>
          </cell>
          <cell r="D324">
            <v>179256003</v>
          </cell>
          <cell r="E324">
            <v>182879786</v>
          </cell>
          <cell r="F324">
            <v>410405203</v>
          </cell>
          <cell r="G324">
            <v>0</v>
          </cell>
          <cell r="H324">
            <v>410405203</v>
          </cell>
        </row>
        <row r="325">
          <cell r="A325">
            <v>510706</v>
          </cell>
          <cell r="B325" t="str">
            <v xml:space="preserve">PRIMA DE SERVICIOS </v>
          </cell>
          <cell r="C325">
            <v>213005161</v>
          </cell>
          <cell r="D325">
            <v>136967251</v>
          </cell>
          <cell r="E325">
            <v>7773338</v>
          </cell>
          <cell r="F325">
            <v>342199074</v>
          </cell>
          <cell r="G325">
            <v>0</v>
          </cell>
          <cell r="H325">
            <v>342199074</v>
          </cell>
        </row>
        <row r="326">
          <cell r="A326">
            <v>510790</v>
          </cell>
          <cell r="B326" t="str">
            <v xml:space="preserve">OTRAS PRIMAS </v>
          </cell>
          <cell r="C326">
            <v>6432416</v>
          </cell>
          <cell r="D326">
            <v>175057231</v>
          </cell>
          <cell r="E326">
            <v>40047739</v>
          </cell>
          <cell r="F326">
            <v>141441908</v>
          </cell>
          <cell r="G326">
            <v>0</v>
          </cell>
          <cell r="H326">
            <v>141441908</v>
          </cell>
        </row>
        <row r="327">
          <cell r="A327">
            <v>5108</v>
          </cell>
          <cell r="B327" t="str">
            <v xml:space="preserve">GASTOS DE PERSONAL DIVERSOS </v>
          </cell>
          <cell r="C327">
            <v>456216043</v>
          </cell>
          <cell r="D327">
            <v>752225289</v>
          </cell>
          <cell r="E327">
            <v>45259694</v>
          </cell>
          <cell r="F327">
            <v>1163181638</v>
          </cell>
          <cell r="G327">
            <v>0</v>
          </cell>
          <cell r="H327">
            <v>1163181638</v>
          </cell>
        </row>
        <row r="328">
          <cell r="A328">
            <v>510803</v>
          </cell>
          <cell r="B328" t="str">
            <v xml:space="preserve">CAPACITACIÓN, BIENESTAR SOCIAL Y ESTÍMULOS </v>
          </cell>
          <cell r="C328">
            <v>451165539</v>
          </cell>
          <cell r="D328">
            <v>368349555</v>
          </cell>
          <cell r="E328">
            <v>39596960</v>
          </cell>
          <cell r="F328">
            <v>779918134</v>
          </cell>
          <cell r="G328">
            <v>0</v>
          </cell>
          <cell r="H328">
            <v>779918134</v>
          </cell>
        </row>
        <row r="329">
          <cell r="A329">
            <v>510804</v>
          </cell>
          <cell r="B329" t="str">
            <v xml:space="preserve">DOTACIÓN Y SUMINISTRO A TRABAJADORES </v>
          </cell>
          <cell r="C329">
            <v>550078</v>
          </cell>
          <cell r="D329">
            <v>383875734</v>
          </cell>
          <cell r="E329">
            <v>5662734</v>
          </cell>
          <cell r="F329">
            <v>378763078</v>
          </cell>
          <cell r="G329">
            <v>0</v>
          </cell>
          <cell r="H329">
            <v>378763078</v>
          </cell>
        </row>
        <row r="330">
          <cell r="A330">
            <v>510807</v>
          </cell>
          <cell r="B330" t="str">
            <v xml:space="preserve">GASTOS DE VIAJE </v>
          </cell>
          <cell r="C330">
            <v>2250214</v>
          </cell>
          <cell r="D330">
            <v>0</v>
          </cell>
          <cell r="E330">
            <v>0</v>
          </cell>
          <cell r="F330">
            <v>2250214</v>
          </cell>
          <cell r="G330">
            <v>0</v>
          </cell>
          <cell r="H330">
            <v>2250214</v>
          </cell>
        </row>
        <row r="331">
          <cell r="A331">
            <v>510810</v>
          </cell>
          <cell r="B331" t="str">
            <v xml:space="preserve">VIÁTICOS </v>
          </cell>
          <cell r="C331">
            <v>2250212</v>
          </cell>
          <cell r="D331">
            <v>0</v>
          </cell>
          <cell r="E331">
            <v>0</v>
          </cell>
          <cell r="F331">
            <v>2250212</v>
          </cell>
          <cell r="G331">
            <v>0</v>
          </cell>
          <cell r="H331">
            <v>2250212</v>
          </cell>
        </row>
        <row r="332">
          <cell r="A332">
            <v>5111</v>
          </cell>
          <cell r="B332" t="str">
            <v xml:space="preserve">GENERALES </v>
          </cell>
          <cell r="C332">
            <v>12300207157</v>
          </cell>
          <cell r="D332">
            <v>9888272133</v>
          </cell>
          <cell r="E332">
            <v>1412932454</v>
          </cell>
          <cell r="F332">
            <v>20775546836</v>
          </cell>
          <cell r="G332">
            <v>0</v>
          </cell>
          <cell r="H332">
            <v>20775546836</v>
          </cell>
        </row>
        <row r="333">
          <cell r="A333">
            <v>511104</v>
          </cell>
          <cell r="B333" t="str">
            <v xml:space="preserve">LOZA Y CRISTALERÍA </v>
          </cell>
          <cell r="C333">
            <v>11883832</v>
          </cell>
          <cell r="D333">
            <v>0</v>
          </cell>
          <cell r="E333">
            <v>0</v>
          </cell>
          <cell r="F333">
            <v>11883832</v>
          </cell>
          <cell r="G333">
            <v>0</v>
          </cell>
          <cell r="H333">
            <v>11883832</v>
          </cell>
        </row>
        <row r="334">
          <cell r="A334">
            <v>511113</v>
          </cell>
          <cell r="B334" t="str">
            <v xml:space="preserve">VIGILANCIA Y SEGURIDAD </v>
          </cell>
          <cell r="C334">
            <v>316519649</v>
          </cell>
          <cell r="D334">
            <v>158377103</v>
          </cell>
          <cell r="E334">
            <v>0</v>
          </cell>
          <cell r="F334">
            <v>474896752</v>
          </cell>
          <cell r="G334">
            <v>0</v>
          </cell>
          <cell r="H334">
            <v>474896752</v>
          </cell>
        </row>
        <row r="335">
          <cell r="A335">
            <v>511114</v>
          </cell>
          <cell r="B335" t="str">
            <v xml:space="preserve">MATERIALES Y SUMINISTROS </v>
          </cell>
          <cell r="C335">
            <v>84584657</v>
          </cell>
          <cell r="D335">
            <v>14679</v>
          </cell>
          <cell r="E335">
            <v>14679</v>
          </cell>
          <cell r="F335">
            <v>84584657</v>
          </cell>
          <cell r="G335">
            <v>0</v>
          </cell>
          <cell r="H335">
            <v>84584657</v>
          </cell>
        </row>
        <row r="336">
          <cell r="A336">
            <v>511115</v>
          </cell>
          <cell r="B336" t="str">
            <v xml:space="preserve">MANTENIMIENTO </v>
          </cell>
          <cell r="C336">
            <v>1453349424</v>
          </cell>
          <cell r="D336">
            <v>1103422751</v>
          </cell>
          <cell r="E336">
            <v>142377606</v>
          </cell>
          <cell r="F336">
            <v>2414394569</v>
          </cell>
          <cell r="G336">
            <v>0</v>
          </cell>
          <cell r="H336">
            <v>2414394569</v>
          </cell>
        </row>
        <row r="337">
          <cell r="A337">
            <v>511117</v>
          </cell>
          <cell r="B337" t="str">
            <v xml:space="preserve">SERVICIOS PÚBLICOS </v>
          </cell>
          <cell r="C337">
            <v>960885264</v>
          </cell>
          <cell r="D337">
            <v>354759195</v>
          </cell>
          <cell r="E337">
            <v>0</v>
          </cell>
          <cell r="F337">
            <v>1315644459</v>
          </cell>
          <cell r="G337">
            <v>0</v>
          </cell>
          <cell r="H337">
            <v>1315644459</v>
          </cell>
        </row>
        <row r="338">
          <cell r="A338">
            <v>511118</v>
          </cell>
          <cell r="B338" t="str">
            <v xml:space="preserve">ARRENDAMIENTO OPERATIVO </v>
          </cell>
          <cell r="C338">
            <v>172763998</v>
          </cell>
          <cell r="D338">
            <v>2688659</v>
          </cell>
          <cell r="E338">
            <v>577080</v>
          </cell>
          <cell r="F338">
            <v>174875577</v>
          </cell>
          <cell r="G338">
            <v>0</v>
          </cell>
          <cell r="H338">
            <v>174875577</v>
          </cell>
        </row>
        <row r="339">
          <cell r="A339">
            <v>511119</v>
          </cell>
          <cell r="B339" t="str">
            <v xml:space="preserve">VIÁTICOS Y GASTOS DE VIAJE </v>
          </cell>
          <cell r="C339">
            <v>100913837</v>
          </cell>
          <cell r="D339">
            <v>66084585</v>
          </cell>
          <cell r="E339">
            <v>16615924</v>
          </cell>
          <cell r="F339">
            <v>150382498</v>
          </cell>
          <cell r="G339">
            <v>0</v>
          </cell>
          <cell r="H339">
            <v>150382498</v>
          </cell>
        </row>
        <row r="340">
          <cell r="A340">
            <v>511120</v>
          </cell>
          <cell r="B340" t="str">
            <v xml:space="preserve">PUBLICIDAD Y PROPAGANDA </v>
          </cell>
          <cell r="C340">
            <v>78687088</v>
          </cell>
          <cell r="D340">
            <v>47332600</v>
          </cell>
          <cell r="E340">
            <v>36832600</v>
          </cell>
          <cell r="F340">
            <v>89187088</v>
          </cell>
          <cell r="G340">
            <v>0</v>
          </cell>
          <cell r="H340">
            <v>89187088</v>
          </cell>
        </row>
        <row r="341">
          <cell r="A341">
            <v>511121</v>
          </cell>
          <cell r="B341" t="str">
            <v xml:space="preserve">IMPRESOS, PUBLICACIONES, SUSCRIPCIONES Y AFILIACIONES </v>
          </cell>
          <cell r="C341">
            <v>73878916</v>
          </cell>
          <cell r="D341">
            <v>38451955</v>
          </cell>
          <cell r="E341">
            <v>16626042</v>
          </cell>
          <cell r="F341">
            <v>95704829</v>
          </cell>
          <cell r="G341">
            <v>0</v>
          </cell>
          <cell r="H341">
            <v>95704829</v>
          </cell>
        </row>
        <row r="342">
          <cell r="A342">
            <v>511122</v>
          </cell>
          <cell r="B342" t="str">
            <v xml:space="preserve">FOTOCOPIAS </v>
          </cell>
          <cell r="C342">
            <v>187221465</v>
          </cell>
          <cell r="D342">
            <v>86119559</v>
          </cell>
          <cell r="E342">
            <v>3288146</v>
          </cell>
          <cell r="F342">
            <v>270052878</v>
          </cell>
          <cell r="G342">
            <v>0</v>
          </cell>
          <cell r="H342">
            <v>270052878</v>
          </cell>
        </row>
        <row r="343">
          <cell r="A343">
            <v>511123</v>
          </cell>
          <cell r="B343" t="str">
            <v xml:space="preserve">COMUNICACIONES Y TRANSPORTE </v>
          </cell>
          <cell r="C343">
            <v>99069311</v>
          </cell>
          <cell r="D343">
            <v>50525206</v>
          </cell>
          <cell r="E343">
            <v>17916381</v>
          </cell>
          <cell r="F343">
            <v>131678136</v>
          </cell>
          <cell r="G343">
            <v>0</v>
          </cell>
          <cell r="H343">
            <v>131678136</v>
          </cell>
        </row>
        <row r="344">
          <cell r="A344">
            <v>511125</v>
          </cell>
          <cell r="B344" t="str">
            <v xml:space="preserve">SEGUROS GENERALES </v>
          </cell>
          <cell r="C344">
            <v>169565187</v>
          </cell>
          <cell r="D344">
            <v>64256826</v>
          </cell>
          <cell r="E344">
            <v>47893</v>
          </cell>
          <cell r="F344">
            <v>233774120</v>
          </cell>
          <cell r="G344">
            <v>0</v>
          </cell>
          <cell r="H344">
            <v>233774120</v>
          </cell>
        </row>
        <row r="345">
          <cell r="A345">
            <v>511146</v>
          </cell>
          <cell r="B345" t="str">
            <v xml:space="preserve">COMBUSTIBLES Y LUBRICANTES </v>
          </cell>
          <cell r="C345">
            <v>17216010</v>
          </cell>
          <cell r="D345">
            <v>8756593</v>
          </cell>
          <cell r="E345">
            <v>371477</v>
          </cell>
          <cell r="F345">
            <v>25601126</v>
          </cell>
          <cell r="G345">
            <v>0</v>
          </cell>
          <cell r="H345">
            <v>25601126</v>
          </cell>
        </row>
        <row r="346">
          <cell r="A346">
            <v>511149</v>
          </cell>
          <cell r="B346" t="str">
            <v xml:space="preserve">SERVICIOS DE ASEO, CAFETERÍA, RESTAURANTE Y LAVANDERÍA </v>
          </cell>
          <cell r="C346">
            <v>261395267</v>
          </cell>
          <cell r="D346">
            <v>136849825</v>
          </cell>
          <cell r="E346">
            <v>0</v>
          </cell>
          <cell r="F346">
            <v>398245092</v>
          </cell>
          <cell r="G346">
            <v>0</v>
          </cell>
          <cell r="H346">
            <v>398245092</v>
          </cell>
        </row>
        <row r="347">
          <cell r="A347">
            <v>511155</v>
          </cell>
          <cell r="B347" t="str">
            <v xml:space="preserve">ELEMENTOS DE ASEO, LAVANDERÍA Y CAFETERÍA </v>
          </cell>
          <cell r="C347">
            <v>64494930</v>
          </cell>
          <cell r="D347">
            <v>0</v>
          </cell>
          <cell r="E347">
            <v>0</v>
          </cell>
          <cell r="F347">
            <v>64494930</v>
          </cell>
          <cell r="G347">
            <v>0</v>
          </cell>
          <cell r="H347">
            <v>64494930</v>
          </cell>
        </row>
        <row r="348">
          <cell r="A348">
            <v>511164</v>
          </cell>
          <cell r="B348" t="str">
            <v xml:space="preserve">GASTOS LEGALES </v>
          </cell>
          <cell r="C348">
            <v>1468767</v>
          </cell>
          <cell r="D348">
            <v>1126405</v>
          </cell>
          <cell r="E348">
            <v>200169</v>
          </cell>
          <cell r="F348">
            <v>2395003</v>
          </cell>
          <cell r="G348">
            <v>0</v>
          </cell>
          <cell r="H348">
            <v>2395003</v>
          </cell>
        </row>
        <row r="349">
          <cell r="A349">
            <v>511165</v>
          </cell>
          <cell r="B349" t="str">
            <v xml:space="preserve">INTANGIBLES </v>
          </cell>
          <cell r="C349">
            <v>123214242</v>
          </cell>
          <cell r="D349">
            <v>333200</v>
          </cell>
          <cell r="E349">
            <v>333200</v>
          </cell>
          <cell r="F349">
            <v>123214242</v>
          </cell>
          <cell r="G349">
            <v>0</v>
          </cell>
          <cell r="H349">
            <v>123214242</v>
          </cell>
        </row>
        <row r="350">
          <cell r="A350">
            <v>511178</v>
          </cell>
          <cell r="B350" t="str">
            <v xml:space="preserve">COMISIONES </v>
          </cell>
          <cell r="C350">
            <v>76673</v>
          </cell>
          <cell r="D350">
            <v>22036</v>
          </cell>
          <cell r="E350">
            <v>0</v>
          </cell>
          <cell r="F350">
            <v>98709</v>
          </cell>
          <cell r="G350">
            <v>0</v>
          </cell>
          <cell r="H350">
            <v>98709</v>
          </cell>
        </row>
        <row r="351">
          <cell r="A351">
            <v>511179</v>
          </cell>
          <cell r="B351" t="str">
            <v xml:space="preserve">HONORARIOS </v>
          </cell>
          <cell r="C351">
            <v>3421218797</v>
          </cell>
          <cell r="D351">
            <v>4471839829</v>
          </cell>
          <cell r="E351">
            <v>292589550</v>
          </cell>
          <cell r="F351">
            <v>7600469076</v>
          </cell>
          <cell r="G351">
            <v>0</v>
          </cell>
          <cell r="H351">
            <v>7600469076</v>
          </cell>
        </row>
        <row r="352">
          <cell r="A352">
            <v>511180</v>
          </cell>
          <cell r="B352" t="str">
            <v xml:space="preserve">SERVICIOS </v>
          </cell>
          <cell r="C352">
            <v>4680457235</v>
          </cell>
          <cell r="D352">
            <v>3291407527</v>
          </cell>
          <cell r="E352">
            <v>880060407</v>
          </cell>
          <cell r="F352">
            <v>7091804355</v>
          </cell>
          <cell r="G352">
            <v>0</v>
          </cell>
          <cell r="H352">
            <v>7091804355</v>
          </cell>
        </row>
        <row r="353">
          <cell r="A353">
            <v>511190</v>
          </cell>
          <cell r="B353" t="str">
            <v xml:space="preserve">OTROS GASTOS GENERALES </v>
          </cell>
          <cell r="C353">
            <v>21342608</v>
          </cell>
          <cell r="D353">
            <v>5903600</v>
          </cell>
          <cell r="E353">
            <v>5081300</v>
          </cell>
          <cell r="F353">
            <v>22164908</v>
          </cell>
          <cell r="G353">
            <v>0</v>
          </cell>
          <cell r="H353">
            <v>22164908</v>
          </cell>
        </row>
        <row r="354">
          <cell r="A354">
            <v>5120</v>
          </cell>
          <cell r="B354" t="str">
            <v xml:space="preserve">IMPUESTOS, CONTRIBUCIONES Y TASAS </v>
          </cell>
          <cell r="C354">
            <v>62659182</v>
          </cell>
          <cell r="D354">
            <v>67193082</v>
          </cell>
          <cell r="E354">
            <v>0</v>
          </cell>
          <cell r="F354">
            <v>129852264</v>
          </cell>
          <cell r="G354">
            <v>0</v>
          </cell>
          <cell r="H354">
            <v>129852264</v>
          </cell>
        </row>
        <row r="355">
          <cell r="A355">
            <v>512001</v>
          </cell>
          <cell r="B355" t="str">
            <v xml:space="preserve">IMPUESTO PREDIAL UNIFICADO </v>
          </cell>
          <cell r="C355">
            <v>13329750</v>
          </cell>
          <cell r="D355">
            <v>37859676</v>
          </cell>
          <cell r="E355">
            <v>0</v>
          </cell>
          <cell r="F355">
            <v>51189426</v>
          </cell>
          <cell r="G355">
            <v>0</v>
          </cell>
          <cell r="H355">
            <v>51189426</v>
          </cell>
        </row>
        <row r="356">
          <cell r="A356">
            <v>512002</v>
          </cell>
          <cell r="B356" t="str">
            <v xml:space="preserve">CUOTA DE FISCALIZACIÓN Y AUDITAJE </v>
          </cell>
          <cell r="C356">
            <v>5146290</v>
          </cell>
          <cell r="D356">
            <v>0</v>
          </cell>
          <cell r="E356">
            <v>0</v>
          </cell>
          <cell r="F356">
            <v>5146290</v>
          </cell>
          <cell r="G356">
            <v>0</v>
          </cell>
          <cell r="H356">
            <v>5146290</v>
          </cell>
        </row>
        <row r="357">
          <cell r="A357">
            <v>512011</v>
          </cell>
          <cell r="B357" t="str">
            <v xml:space="preserve">IMPUESTO SOBRE VEHÍCULOS AUTOMOTORES </v>
          </cell>
          <cell r="C357">
            <v>221400</v>
          </cell>
          <cell r="D357">
            <v>0</v>
          </cell>
          <cell r="E357">
            <v>0</v>
          </cell>
          <cell r="F357">
            <v>221400</v>
          </cell>
          <cell r="G357">
            <v>0</v>
          </cell>
          <cell r="H357">
            <v>221400</v>
          </cell>
        </row>
        <row r="358">
          <cell r="A358">
            <v>512024</v>
          </cell>
          <cell r="B358" t="str">
            <v xml:space="preserve">GRAVAMEN A LOS MOVIMIENTOS FINANCIEROS  </v>
          </cell>
          <cell r="C358">
            <v>35851533</v>
          </cell>
          <cell r="D358">
            <v>29140079</v>
          </cell>
          <cell r="E358">
            <v>0</v>
          </cell>
          <cell r="F358">
            <v>64991612</v>
          </cell>
          <cell r="G358">
            <v>0</v>
          </cell>
          <cell r="H358">
            <v>64991612</v>
          </cell>
        </row>
        <row r="359">
          <cell r="A359">
            <v>512090</v>
          </cell>
          <cell r="B359" t="str">
            <v xml:space="preserve">OTROS IMPUESTOS, CONTRIBUCIONES Y TASAS </v>
          </cell>
          <cell r="C359">
            <v>8110209</v>
          </cell>
          <cell r="D359">
            <v>193327</v>
          </cell>
          <cell r="E359">
            <v>0</v>
          </cell>
          <cell r="F359">
            <v>8303536</v>
          </cell>
          <cell r="G359">
            <v>0</v>
          </cell>
          <cell r="H359">
            <v>8303536</v>
          </cell>
        </row>
        <row r="360">
          <cell r="A360">
            <v>53</v>
          </cell>
          <cell r="B360" t="str">
            <v xml:space="preserve">DETERIORO, DEPRECIACIONES, AMORTIZACIONES Y PROVISIONES </v>
          </cell>
          <cell r="C360">
            <v>6533675023</v>
          </cell>
          <cell r="D360">
            <v>47981334803</v>
          </cell>
          <cell r="E360">
            <v>38797500372</v>
          </cell>
          <cell r="F360">
            <v>15717509454</v>
          </cell>
          <cell r="G360">
            <v>0</v>
          </cell>
          <cell r="H360">
            <v>15717509454</v>
          </cell>
        </row>
        <row r="361">
          <cell r="A361">
            <v>5347</v>
          </cell>
          <cell r="B361" t="str">
            <v xml:space="preserve">DETERIORO DE CUENTAS POR COBRAR </v>
          </cell>
          <cell r="C361">
            <v>0</v>
          </cell>
          <cell r="D361">
            <v>13005382672</v>
          </cell>
          <cell r="E361">
            <v>5412661781</v>
          </cell>
          <cell r="F361">
            <v>7592720891</v>
          </cell>
          <cell r="G361">
            <v>0</v>
          </cell>
          <cell r="H361">
            <v>7592720891</v>
          </cell>
        </row>
        <row r="362">
          <cell r="A362">
            <v>534709</v>
          </cell>
          <cell r="B362" t="str">
            <v xml:space="preserve">PRESTACIÓN DE SERVICIOS DE SALUD </v>
          </cell>
          <cell r="C362">
            <v>0</v>
          </cell>
          <cell r="D362">
            <v>13005382672</v>
          </cell>
          <cell r="E362">
            <v>5412661781</v>
          </cell>
          <cell r="F362">
            <v>7592720891</v>
          </cell>
          <cell r="G362">
            <v>0</v>
          </cell>
          <cell r="H362">
            <v>7592720891</v>
          </cell>
        </row>
        <row r="363">
          <cell r="A363">
            <v>5350</v>
          </cell>
          <cell r="B363" t="str">
            <v xml:space="preserve">DETERIORO DE INVENTARIOS </v>
          </cell>
          <cell r="C363">
            <v>22852702</v>
          </cell>
          <cell r="D363">
            <v>743281919</v>
          </cell>
          <cell r="E363">
            <v>649060984</v>
          </cell>
          <cell r="F363">
            <v>117073637</v>
          </cell>
          <cell r="G363">
            <v>0</v>
          </cell>
          <cell r="H363">
            <v>117073637</v>
          </cell>
        </row>
        <row r="364">
          <cell r="A364">
            <v>535006</v>
          </cell>
          <cell r="B364" t="str">
            <v xml:space="preserve">INVENTARIOS EN PODER DE TERCEROS </v>
          </cell>
          <cell r="C364">
            <v>22852702</v>
          </cell>
          <cell r="D364">
            <v>743281919</v>
          </cell>
          <cell r="E364">
            <v>649060984</v>
          </cell>
          <cell r="F364">
            <v>117073637</v>
          </cell>
          <cell r="G364">
            <v>0</v>
          </cell>
          <cell r="H364">
            <v>117073637</v>
          </cell>
        </row>
        <row r="365">
          <cell r="A365">
            <v>5351</v>
          </cell>
          <cell r="B365" t="str">
            <v xml:space="preserve">DETERIORO DE PROPIEDADES, PLANTA Y EQUIPO </v>
          </cell>
          <cell r="C365">
            <v>0</v>
          </cell>
          <cell r="D365">
            <v>370316309</v>
          </cell>
          <cell r="E365">
            <v>370316309</v>
          </cell>
          <cell r="F365">
            <v>0</v>
          </cell>
          <cell r="G365">
            <v>0</v>
          </cell>
          <cell r="H365">
            <v>0</v>
          </cell>
        </row>
        <row r="366">
          <cell r="A366">
            <v>535101</v>
          </cell>
          <cell r="B366" t="str">
            <v xml:space="preserve">TERRENOS </v>
          </cell>
          <cell r="C366">
            <v>0</v>
          </cell>
          <cell r="D366">
            <v>370316309</v>
          </cell>
          <cell r="E366">
            <v>370316309</v>
          </cell>
          <cell r="F366">
            <v>0</v>
          </cell>
          <cell r="G366">
            <v>0</v>
          </cell>
          <cell r="H366">
            <v>0</v>
          </cell>
        </row>
        <row r="367">
          <cell r="A367">
            <v>5360</v>
          </cell>
          <cell r="B367" t="str">
            <v xml:space="preserve">DEPRECIACIÓN DE PROPIEDADES, PLANTA Y EQUIPO </v>
          </cell>
          <cell r="C367">
            <v>1269702979</v>
          </cell>
          <cell r="D367">
            <v>489685700</v>
          </cell>
          <cell r="E367">
            <v>0</v>
          </cell>
          <cell r="F367">
            <v>1759388679</v>
          </cell>
          <cell r="G367">
            <v>0</v>
          </cell>
          <cell r="H367">
            <v>1759388679</v>
          </cell>
        </row>
        <row r="368">
          <cell r="A368">
            <v>536001</v>
          </cell>
          <cell r="B368" t="str">
            <v xml:space="preserve">EDIFICACIONES </v>
          </cell>
          <cell r="C368">
            <v>164593359</v>
          </cell>
          <cell r="D368">
            <v>75780678</v>
          </cell>
          <cell r="E368">
            <v>0</v>
          </cell>
          <cell r="F368">
            <v>240374037</v>
          </cell>
          <cell r="G368">
            <v>0</v>
          </cell>
          <cell r="H368">
            <v>240374037</v>
          </cell>
        </row>
        <row r="369">
          <cell r="A369">
            <v>536004</v>
          </cell>
          <cell r="B369" t="str">
            <v xml:space="preserve">MAQUINARIA Y EQUIPO </v>
          </cell>
          <cell r="C369">
            <v>305486021</v>
          </cell>
          <cell r="D369">
            <v>100415362</v>
          </cell>
          <cell r="E369">
            <v>0</v>
          </cell>
          <cell r="F369">
            <v>405901383</v>
          </cell>
          <cell r="G369">
            <v>0</v>
          </cell>
          <cell r="H369">
            <v>405901383</v>
          </cell>
        </row>
        <row r="370">
          <cell r="A370">
            <v>536005</v>
          </cell>
          <cell r="B370" t="str">
            <v xml:space="preserve">EQUIPO MÉDICO Y CIENTÍFICO </v>
          </cell>
          <cell r="C370">
            <v>49374597</v>
          </cell>
          <cell r="D370">
            <v>23002041</v>
          </cell>
          <cell r="E370">
            <v>0</v>
          </cell>
          <cell r="F370">
            <v>72376638</v>
          </cell>
          <cell r="G370">
            <v>0</v>
          </cell>
          <cell r="H370">
            <v>72376638</v>
          </cell>
        </row>
        <row r="371">
          <cell r="A371">
            <v>536006</v>
          </cell>
          <cell r="B371" t="str">
            <v xml:space="preserve">MUEBLES, ENSERES Y EQUIPO DE OFICINA </v>
          </cell>
          <cell r="C371">
            <v>80170065</v>
          </cell>
          <cell r="D371">
            <v>28448197</v>
          </cell>
          <cell r="E371">
            <v>0</v>
          </cell>
          <cell r="F371">
            <v>108618262</v>
          </cell>
          <cell r="G371">
            <v>0</v>
          </cell>
          <cell r="H371">
            <v>108618262</v>
          </cell>
        </row>
        <row r="372">
          <cell r="A372">
            <v>536007</v>
          </cell>
          <cell r="B372" t="str">
            <v xml:space="preserve">EQUIPOS DE COMUNICACIÓN Y COMPUTACIÓN </v>
          </cell>
          <cell r="C372">
            <v>623208817</v>
          </cell>
          <cell r="D372">
            <v>246396521</v>
          </cell>
          <cell r="E372">
            <v>0</v>
          </cell>
          <cell r="F372">
            <v>869605338</v>
          </cell>
          <cell r="G372">
            <v>0</v>
          </cell>
          <cell r="H372">
            <v>869605338</v>
          </cell>
        </row>
        <row r="373">
          <cell r="A373">
            <v>536008</v>
          </cell>
          <cell r="B373" t="str">
            <v xml:space="preserve">EQUIPOS DE TRANSPORTE, TRACCIÓN Y ELEVACIÓN </v>
          </cell>
          <cell r="C373">
            <v>25391284</v>
          </cell>
          <cell r="D373">
            <v>8463763</v>
          </cell>
          <cell r="E373">
            <v>0</v>
          </cell>
          <cell r="F373">
            <v>33855047</v>
          </cell>
          <cell r="G373">
            <v>0</v>
          </cell>
          <cell r="H373">
            <v>33855047</v>
          </cell>
        </row>
        <row r="374">
          <cell r="A374">
            <v>536009</v>
          </cell>
          <cell r="B374" t="str">
            <v xml:space="preserve">EQUIPOS DE COMEDOR, COCINA, DESPENSA Y HOTELERÍA </v>
          </cell>
          <cell r="C374">
            <v>21478836</v>
          </cell>
          <cell r="D374">
            <v>7179138</v>
          </cell>
          <cell r="E374">
            <v>0</v>
          </cell>
          <cell r="F374">
            <v>28657974</v>
          </cell>
          <cell r="G374">
            <v>0</v>
          </cell>
          <cell r="H374">
            <v>28657974</v>
          </cell>
        </row>
        <row r="375">
          <cell r="A375">
            <v>5366</v>
          </cell>
          <cell r="B375" t="str">
            <v xml:space="preserve">AMORTIZACIÓN DE ACTIVOS INTANGIBLES </v>
          </cell>
          <cell r="C375">
            <v>353298282</v>
          </cell>
          <cell r="D375">
            <v>56152400</v>
          </cell>
          <cell r="E375">
            <v>0</v>
          </cell>
          <cell r="F375">
            <v>409450682</v>
          </cell>
          <cell r="G375">
            <v>0</v>
          </cell>
          <cell r="H375">
            <v>409450682</v>
          </cell>
        </row>
        <row r="376">
          <cell r="A376">
            <v>536605</v>
          </cell>
          <cell r="B376" t="str">
            <v xml:space="preserve">LICENCIAS </v>
          </cell>
          <cell r="C376">
            <v>310734071</v>
          </cell>
          <cell r="D376">
            <v>41964329</v>
          </cell>
          <cell r="E376">
            <v>0</v>
          </cell>
          <cell r="F376">
            <v>352698400</v>
          </cell>
          <cell r="G376">
            <v>0</v>
          </cell>
          <cell r="H376">
            <v>352698400</v>
          </cell>
        </row>
        <row r="377">
          <cell r="A377">
            <v>536606</v>
          </cell>
          <cell r="B377" t="str">
            <v xml:space="preserve">SOFTWARES </v>
          </cell>
          <cell r="C377">
            <v>42564211</v>
          </cell>
          <cell r="D377">
            <v>14188071</v>
          </cell>
          <cell r="E377">
            <v>0</v>
          </cell>
          <cell r="F377">
            <v>56752282</v>
          </cell>
          <cell r="G377">
            <v>0</v>
          </cell>
          <cell r="H377">
            <v>56752282</v>
          </cell>
        </row>
        <row r="378">
          <cell r="A378">
            <v>5368</v>
          </cell>
          <cell r="B378" t="str">
            <v xml:space="preserve">PROVISIÓN LITIGIOS Y DEMANDAS </v>
          </cell>
          <cell r="C378">
            <v>4887821060</v>
          </cell>
          <cell r="D378">
            <v>33316515803</v>
          </cell>
          <cell r="E378">
            <v>32365461298</v>
          </cell>
          <cell r="F378">
            <v>5838875565</v>
          </cell>
          <cell r="G378">
            <v>0</v>
          </cell>
          <cell r="H378">
            <v>5838875565</v>
          </cell>
        </row>
        <row r="379">
          <cell r="A379">
            <v>536801</v>
          </cell>
          <cell r="B379" t="str">
            <v xml:space="preserve">CIVILES  </v>
          </cell>
          <cell r="C379">
            <v>4887821060</v>
          </cell>
          <cell r="D379">
            <v>33316515803</v>
          </cell>
          <cell r="E379">
            <v>32365461298</v>
          </cell>
          <cell r="F379">
            <v>5838875565</v>
          </cell>
          <cell r="G379">
            <v>0</v>
          </cell>
          <cell r="H379">
            <v>5838875565</v>
          </cell>
        </row>
        <row r="380">
          <cell r="A380">
            <v>58</v>
          </cell>
          <cell r="B380" t="str">
            <v xml:space="preserve">OTROS GASTOS </v>
          </cell>
          <cell r="C380">
            <v>360892407</v>
          </cell>
          <cell r="D380">
            <v>2889608279</v>
          </cell>
          <cell r="E380">
            <v>2609107503</v>
          </cell>
          <cell r="F380">
            <v>641393183</v>
          </cell>
          <cell r="G380">
            <v>0</v>
          </cell>
          <cell r="H380">
            <v>641393183</v>
          </cell>
        </row>
        <row r="381">
          <cell r="A381">
            <v>5802</v>
          </cell>
          <cell r="B381" t="str">
            <v xml:space="preserve">COMISIONES </v>
          </cell>
          <cell r="C381">
            <v>13749711</v>
          </cell>
          <cell r="D381">
            <v>5052348</v>
          </cell>
          <cell r="E381">
            <v>1245816</v>
          </cell>
          <cell r="F381">
            <v>17556243</v>
          </cell>
          <cell r="G381">
            <v>0</v>
          </cell>
          <cell r="H381">
            <v>17556243</v>
          </cell>
        </row>
        <row r="382">
          <cell r="A382">
            <v>580240</v>
          </cell>
          <cell r="B382" t="str">
            <v xml:space="preserve">COMISIONES SERVICIOS FINANCIEROS </v>
          </cell>
          <cell r="C382">
            <v>13749711</v>
          </cell>
          <cell r="D382">
            <v>5052348</v>
          </cell>
          <cell r="E382">
            <v>1245816</v>
          </cell>
          <cell r="F382">
            <v>17556243</v>
          </cell>
          <cell r="G382">
            <v>0</v>
          </cell>
          <cell r="H382">
            <v>17556243</v>
          </cell>
        </row>
        <row r="383">
          <cell r="A383">
            <v>5803</v>
          </cell>
          <cell r="B383" t="str">
            <v xml:space="preserve">AJUSTE POR DIFERENCIA EN CAMBIO </v>
          </cell>
          <cell r="C383">
            <v>12240</v>
          </cell>
          <cell r="D383">
            <v>0</v>
          </cell>
          <cell r="E383">
            <v>0</v>
          </cell>
          <cell r="F383">
            <v>12240</v>
          </cell>
          <cell r="G383">
            <v>0</v>
          </cell>
          <cell r="H383">
            <v>12240</v>
          </cell>
        </row>
        <row r="384">
          <cell r="A384">
            <v>580390</v>
          </cell>
          <cell r="B384" t="str">
            <v xml:space="preserve">OTROS AJUSTES POR DIFERENCIA EN CAMBIO </v>
          </cell>
          <cell r="C384">
            <v>12240</v>
          </cell>
          <cell r="D384">
            <v>0</v>
          </cell>
          <cell r="E384">
            <v>0</v>
          </cell>
          <cell r="F384">
            <v>12240</v>
          </cell>
          <cell r="G384">
            <v>0</v>
          </cell>
          <cell r="H384">
            <v>12240</v>
          </cell>
        </row>
        <row r="385">
          <cell r="A385">
            <v>5804</v>
          </cell>
          <cell r="B385" t="str">
            <v xml:space="preserve">FINANCIEROS </v>
          </cell>
          <cell r="C385">
            <v>115467888</v>
          </cell>
          <cell r="D385">
            <v>26219073</v>
          </cell>
          <cell r="E385">
            <v>18588425</v>
          </cell>
          <cell r="F385">
            <v>123098536</v>
          </cell>
          <cell r="G385">
            <v>0</v>
          </cell>
          <cell r="H385">
            <v>123098536</v>
          </cell>
        </row>
        <row r="386">
          <cell r="A386">
            <v>580402</v>
          </cell>
          <cell r="B386" t="str">
            <v xml:space="preserve">INTERÉS POR BENEFICIOS A LOS EMPLEADOS </v>
          </cell>
          <cell r="C386">
            <v>36437516</v>
          </cell>
          <cell r="D386">
            <v>7128883</v>
          </cell>
          <cell r="E386">
            <v>0</v>
          </cell>
          <cell r="F386">
            <v>43566399</v>
          </cell>
          <cell r="G386">
            <v>0</v>
          </cell>
          <cell r="H386">
            <v>43566399</v>
          </cell>
        </row>
        <row r="387">
          <cell r="A387">
            <v>580439</v>
          </cell>
          <cell r="B387" t="str">
            <v xml:space="preserve">INTERESES DE MORA </v>
          </cell>
          <cell r="C387">
            <v>79030372</v>
          </cell>
          <cell r="D387">
            <v>500865</v>
          </cell>
          <cell r="E387">
            <v>0</v>
          </cell>
          <cell r="F387">
            <v>79531237</v>
          </cell>
          <cell r="G387">
            <v>0</v>
          </cell>
          <cell r="H387">
            <v>79531237</v>
          </cell>
        </row>
        <row r="388">
          <cell r="A388">
            <v>580490</v>
          </cell>
          <cell r="B388" t="str">
            <v xml:space="preserve">OTROS GASTOS FINANCIEROS </v>
          </cell>
          <cell r="C388">
            <v>0</v>
          </cell>
          <cell r="D388">
            <v>18589325</v>
          </cell>
          <cell r="E388">
            <v>18588425</v>
          </cell>
          <cell r="F388">
            <v>900</v>
          </cell>
          <cell r="G388">
            <v>0</v>
          </cell>
          <cell r="H388">
            <v>900</v>
          </cell>
        </row>
        <row r="389">
          <cell r="A389">
            <v>5890</v>
          </cell>
          <cell r="B389" t="str">
            <v xml:space="preserve">GASTOS DIVERSOS </v>
          </cell>
          <cell r="C389">
            <v>231662568</v>
          </cell>
          <cell r="D389">
            <v>238361357</v>
          </cell>
          <cell r="E389">
            <v>59442818</v>
          </cell>
          <cell r="F389">
            <v>410581107</v>
          </cell>
          <cell r="G389">
            <v>0</v>
          </cell>
          <cell r="H389">
            <v>410581107</v>
          </cell>
        </row>
        <row r="390">
          <cell r="A390">
            <v>589012</v>
          </cell>
          <cell r="B390" t="str">
            <v xml:space="preserve">SENTENCIAS </v>
          </cell>
          <cell r="C390">
            <v>51928213</v>
          </cell>
          <cell r="D390">
            <v>124047231</v>
          </cell>
          <cell r="E390">
            <v>0</v>
          </cell>
          <cell r="F390">
            <v>175975444</v>
          </cell>
          <cell r="G390">
            <v>0</v>
          </cell>
          <cell r="H390">
            <v>175975444</v>
          </cell>
        </row>
        <row r="391">
          <cell r="A391">
            <v>589013</v>
          </cell>
          <cell r="B391" t="str">
            <v xml:space="preserve">LAUDOS ARBITRALES Y CONCILIACIONES EXTRAJUDICIALES </v>
          </cell>
          <cell r="C391">
            <v>5859326</v>
          </cell>
          <cell r="D391">
            <v>0</v>
          </cell>
          <cell r="E391">
            <v>0</v>
          </cell>
          <cell r="F391">
            <v>5859326</v>
          </cell>
          <cell r="G391">
            <v>0</v>
          </cell>
          <cell r="H391">
            <v>5859326</v>
          </cell>
        </row>
        <row r="392">
          <cell r="A392">
            <v>589019</v>
          </cell>
          <cell r="B392" t="str">
            <v xml:space="preserve">PÉRDIDA POR BAJA EN CUENTAS DE ACTIVOS NO FINANCIEROS </v>
          </cell>
          <cell r="C392">
            <v>110121429</v>
          </cell>
          <cell r="D392">
            <v>111954502</v>
          </cell>
          <cell r="E392">
            <v>59137418</v>
          </cell>
          <cell r="F392">
            <v>162938513</v>
          </cell>
          <cell r="G392">
            <v>0</v>
          </cell>
          <cell r="H392">
            <v>162938513</v>
          </cell>
        </row>
        <row r="393">
          <cell r="A393">
            <v>589090</v>
          </cell>
          <cell r="B393" t="str">
            <v xml:space="preserve">OTROS GASTOS DIVERSOS </v>
          </cell>
          <cell r="C393">
            <v>63753600</v>
          </cell>
          <cell r="D393">
            <v>2359624</v>
          </cell>
          <cell r="E393">
            <v>305400</v>
          </cell>
          <cell r="F393">
            <v>65807824</v>
          </cell>
          <cell r="G393">
            <v>0</v>
          </cell>
          <cell r="H393">
            <v>65807824</v>
          </cell>
        </row>
        <row r="394">
          <cell r="A394">
            <v>5895</v>
          </cell>
          <cell r="B394" t="str">
            <v xml:space="preserve">DEVOLUCIONES, REBAJAS Y DESCUENTOS EN VENTA DE SERVICIOS </v>
          </cell>
          <cell r="C394">
            <v>0</v>
          </cell>
          <cell r="D394">
            <v>564758071</v>
          </cell>
          <cell r="E394">
            <v>474613014</v>
          </cell>
          <cell r="F394">
            <v>90145057</v>
          </cell>
          <cell r="G394">
            <v>0</v>
          </cell>
          <cell r="H394">
            <v>90145057</v>
          </cell>
        </row>
        <row r="395">
          <cell r="A395">
            <v>589509</v>
          </cell>
          <cell r="B395" t="str">
            <v xml:space="preserve">SERVICIOS DE SALUD </v>
          </cell>
          <cell r="C395">
            <v>0</v>
          </cell>
          <cell r="D395">
            <v>564758071</v>
          </cell>
          <cell r="E395">
            <v>474613014</v>
          </cell>
          <cell r="F395">
            <v>90145057</v>
          </cell>
          <cell r="G395">
            <v>0</v>
          </cell>
          <cell r="H395">
            <v>90145057</v>
          </cell>
        </row>
        <row r="396">
          <cell r="A396">
            <v>5897</v>
          </cell>
          <cell r="B396" t="str">
            <v xml:space="preserve">COSTOS Y GASTOS POR DISTRIBUIR </v>
          </cell>
          <cell r="C396">
            <v>0</v>
          </cell>
          <cell r="D396">
            <v>2055217430</v>
          </cell>
          <cell r="E396">
            <v>2055217430</v>
          </cell>
          <cell r="F396">
            <v>0</v>
          </cell>
          <cell r="G396">
            <v>0</v>
          </cell>
          <cell r="H396">
            <v>0</v>
          </cell>
        </row>
        <row r="397">
          <cell r="A397">
            <v>589723</v>
          </cell>
          <cell r="B397" t="str">
            <v xml:space="preserve">SERVICIOS </v>
          </cell>
          <cell r="C397">
            <v>0</v>
          </cell>
          <cell r="D397">
            <v>2055217430</v>
          </cell>
          <cell r="E397">
            <v>2055217430</v>
          </cell>
          <cell r="F397">
            <v>0</v>
          </cell>
          <cell r="G397">
            <v>0</v>
          </cell>
          <cell r="H397">
            <v>0</v>
          </cell>
        </row>
        <row r="398">
          <cell r="A398">
            <v>59</v>
          </cell>
          <cell r="B398" t="str">
            <v xml:space="preserve">CIERRE DE INGRESOS, GASTOS Y COSTOS </v>
          </cell>
          <cell r="C398">
            <v>0</v>
          </cell>
          <cell r="D398">
            <v>10916925885</v>
          </cell>
          <cell r="E398">
            <v>0</v>
          </cell>
          <cell r="F398">
            <v>10916925885</v>
          </cell>
          <cell r="G398">
            <v>0</v>
          </cell>
          <cell r="H398">
            <v>10916925885</v>
          </cell>
        </row>
        <row r="399">
          <cell r="A399">
            <v>5905</v>
          </cell>
          <cell r="B399" t="str">
            <v xml:space="preserve">CIERRE DE INGRESOS, GASTOS Y COSTOS </v>
          </cell>
          <cell r="C399">
            <v>0</v>
          </cell>
          <cell r="D399">
            <v>10916925885</v>
          </cell>
          <cell r="E399">
            <v>0</v>
          </cell>
          <cell r="F399">
            <v>10916925885</v>
          </cell>
          <cell r="G399">
            <v>0</v>
          </cell>
          <cell r="H399">
            <v>10916925885</v>
          </cell>
        </row>
        <row r="400">
          <cell r="A400">
            <v>590501</v>
          </cell>
          <cell r="B400" t="str">
            <v xml:space="preserve">CIERRE DE INGRESOS, GASTOS Y COSTOS </v>
          </cell>
          <cell r="C400">
            <v>0</v>
          </cell>
          <cell r="D400">
            <v>10916925885</v>
          </cell>
          <cell r="E400">
            <v>0</v>
          </cell>
          <cell r="F400">
            <v>10916925885</v>
          </cell>
          <cell r="G400">
            <v>0</v>
          </cell>
          <cell r="H400">
            <v>10916925885</v>
          </cell>
        </row>
        <row r="401">
          <cell r="A401" t="str">
            <v xml:space="preserve">6 </v>
          </cell>
          <cell r="B401" t="str">
            <v xml:space="preserve">COSTOS DE VENTAS </v>
          </cell>
          <cell r="C401">
            <v>125380152323</v>
          </cell>
          <cell r="D401">
            <v>50681366444</v>
          </cell>
          <cell r="E401">
            <v>4451891292</v>
          </cell>
          <cell r="F401">
            <v>171609627475</v>
          </cell>
          <cell r="G401">
            <v>0</v>
          </cell>
          <cell r="H401">
            <v>171609627475</v>
          </cell>
        </row>
        <row r="402">
          <cell r="A402">
            <v>62</v>
          </cell>
          <cell r="B402" t="str">
            <v xml:space="preserve">COSTO DE VENTAS DE BIENES </v>
          </cell>
          <cell r="C402">
            <v>4207276</v>
          </cell>
          <cell r="D402">
            <v>4225057</v>
          </cell>
          <cell r="E402">
            <v>5687</v>
          </cell>
          <cell r="F402">
            <v>8426646</v>
          </cell>
          <cell r="G402">
            <v>0</v>
          </cell>
          <cell r="H402">
            <v>8426646</v>
          </cell>
        </row>
        <row r="403">
          <cell r="A403">
            <v>6210</v>
          </cell>
          <cell r="B403" t="str">
            <v xml:space="preserve">BIENES COMERCIALIZADOS  </v>
          </cell>
          <cell r="C403">
            <v>4207276</v>
          </cell>
          <cell r="D403">
            <v>4225057</v>
          </cell>
          <cell r="E403">
            <v>5687</v>
          </cell>
          <cell r="F403">
            <v>8426646</v>
          </cell>
          <cell r="G403">
            <v>0</v>
          </cell>
          <cell r="H403">
            <v>8426646</v>
          </cell>
        </row>
        <row r="404">
          <cell r="A404">
            <v>621023</v>
          </cell>
          <cell r="B404" t="str">
            <v xml:space="preserve">MEDICAMENTOS </v>
          </cell>
          <cell r="C404">
            <v>4207276</v>
          </cell>
          <cell r="D404">
            <v>4225057</v>
          </cell>
          <cell r="E404">
            <v>5687</v>
          </cell>
          <cell r="F404">
            <v>8426646</v>
          </cell>
          <cell r="G404">
            <v>0</v>
          </cell>
          <cell r="H404">
            <v>8426646</v>
          </cell>
        </row>
        <row r="405">
          <cell r="A405">
            <v>63</v>
          </cell>
          <cell r="B405" t="str">
            <v xml:space="preserve">COSTO DE VENTAS DE SERVICIOS </v>
          </cell>
          <cell r="C405">
            <v>125375945047</v>
          </cell>
          <cell r="D405">
            <v>50677141387</v>
          </cell>
          <cell r="E405">
            <v>4451885605</v>
          </cell>
          <cell r="F405">
            <v>171601200829</v>
          </cell>
          <cell r="G405">
            <v>0</v>
          </cell>
          <cell r="H405">
            <v>171601200829</v>
          </cell>
        </row>
        <row r="406">
          <cell r="A406">
            <v>6310</v>
          </cell>
          <cell r="B406" t="str">
            <v xml:space="preserve">SERVICIOS DE SALUD </v>
          </cell>
          <cell r="C406">
            <v>125375945047</v>
          </cell>
          <cell r="D406">
            <v>50677141387</v>
          </cell>
          <cell r="E406">
            <v>4451885605</v>
          </cell>
          <cell r="F406">
            <v>171601200829</v>
          </cell>
          <cell r="G406">
            <v>0</v>
          </cell>
          <cell r="H406">
            <v>171601200829</v>
          </cell>
        </row>
        <row r="407">
          <cell r="A407">
            <v>631001</v>
          </cell>
          <cell r="B407" t="str">
            <v xml:space="preserve">URGENCIAS - CONSULTA Y PROCEDIMIENTOS </v>
          </cell>
          <cell r="C407">
            <v>14598792434</v>
          </cell>
          <cell r="D407">
            <v>4863463378</v>
          </cell>
          <cell r="E407">
            <v>0</v>
          </cell>
          <cell r="F407">
            <v>19462255812</v>
          </cell>
          <cell r="G407">
            <v>0</v>
          </cell>
          <cell r="H407">
            <v>19462255812</v>
          </cell>
        </row>
        <row r="408">
          <cell r="A408">
            <v>631015</v>
          </cell>
          <cell r="B408" t="str">
            <v xml:space="preserve">SERVICIOS AMBULATORIOS - CONSULTA EXTERNA Y PROCEDIMIENTOS </v>
          </cell>
          <cell r="C408">
            <v>1823185010</v>
          </cell>
          <cell r="D408">
            <v>1130228556</v>
          </cell>
          <cell r="E408">
            <v>0</v>
          </cell>
          <cell r="F408">
            <v>2953413566</v>
          </cell>
          <cell r="G408">
            <v>0</v>
          </cell>
          <cell r="H408">
            <v>2953413566</v>
          </cell>
        </row>
        <row r="409">
          <cell r="A409">
            <v>631017</v>
          </cell>
          <cell r="B409" t="str">
            <v xml:space="preserve">SERVICIOS AMBULATORIOS - ACTIVIDADES DE SALUD ORAL </v>
          </cell>
          <cell r="C409">
            <v>410966838</v>
          </cell>
          <cell r="D409">
            <v>161022335</v>
          </cell>
          <cell r="E409">
            <v>0</v>
          </cell>
          <cell r="F409">
            <v>571989173</v>
          </cell>
          <cell r="G409">
            <v>0</v>
          </cell>
          <cell r="H409">
            <v>571989173</v>
          </cell>
        </row>
        <row r="410">
          <cell r="A410">
            <v>631025</v>
          </cell>
          <cell r="B410" t="str">
            <v xml:space="preserve">HOSPITALIZACIÓN - ESTANCIA GENERAL </v>
          </cell>
          <cell r="C410">
            <v>17249796548</v>
          </cell>
          <cell r="D410">
            <v>5911334480</v>
          </cell>
          <cell r="E410">
            <v>0</v>
          </cell>
          <cell r="F410">
            <v>23161131028</v>
          </cell>
          <cell r="G410">
            <v>0</v>
          </cell>
          <cell r="H410">
            <v>23161131028</v>
          </cell>
        </row>
        <row r="411">
          <cell r="A411">
            <v>631026</v>
          </cell>
          <cell r="B411" t="str">
            <v xml:space="preserve">HOSPITALIZACIÓN - CUIDADOS INTENSIVOS </v>
          </cell>
          <cell r="C411">
            <v>12748331162</v>
          </cell>
          <cell r="D411">
            <v>4667627883</v>
          </cell>
          <cell r="E411">
            <v>0</v>
          </cell>
          <cell r="F411">
            <v>17415959045</v>
          </cell>
          <cell r="G411">
            <v>0</v>
          </cell>
          <cell r="H411">
            <v>17415959045</v>
          </cell>
        </row>
        <row r="412">
          <cell r="A412">
            <v>631027</v>
          </cell>
          <cell r="B412" t="str">
            <v xml:space="preserve">HOSPITALIZACIÓN - CUIDADOS INTERMEDIOS </v>
          </cell>
          <cell r="C412">
            <v>2170401518</v>
          </cell>
          <cell r="D412">
            <v>723742817</v>
          </cell>
          <cell r="E412">
            <v>0</v>
          </cell>
          <cell r="F412">
            <v>2894144335</v>
          </cell>
          <cell r="G412">
            <v>0</v>
          </cell>
          <cell r="H412">
            <v>2894144335</v>
          </cell>
        </row>
        <row r="413">
          <cell r="A413">
            <v>631028</v>
          </cell>
          <cell r="B413" t="str">
            <v xml:space="preserve">HOSPITALIZACIÓN - RECIÉN NACIDOS </v>
          </cell>
          <cell r="C413">
            <v>5457661111</v>
          </cell>
          <cell r="D413">
            <v>1871348473</v>
          </cell>
          <cell r="E413">
            <v>0</v>
          </cell>
          <cell r="F413">
            <v>7329009584</v>
          </cell>
          <cell r="G413">
            <v>0</v>
          </cell>
          <cell r="H413">
            <v>7329009584</v>
          </cell>
        </row>
        <row r="414">
          <cell r="A414">
            <v>631031</v>
          </cell>
          <cell r="B414" t="str">
            <v xml:space="preserve">HOSPITALIZACIÓN - OTROS CUIDADOS ESPECIALES </v>
          </cell>
          <cell r="C414">
            <v>2072660497</v>
          </cell>
          <cell r="D414">
            <v>618252951</v>
          </cell>
          <cell r="E414">
            <v>0</v>
          </cell>
          <cell r="F414">
            <v>2690913448</v>
          </cell>
          <cell r="G414">
            <v>0</v>
          </cell>
          <cell r="H414">
            <v>2690913448</v>
          </cell>
        </row>
        <row r="415">
          <cell r="A415">
            <v>631035</v>
          </cell>
          <cell r="B415" t="str">
            <v xml:space="preserve">QUIRÓFANOS Y SALAS DE PARTO - QUIRÓFANOS  </v>
          </cell>
          <cell r="C415">
            <v>9630793307</v>
          </cell>
          <cell r="D415">
            <v>3779184691</v>
          </cell>
          <cell r="E415">
            <v>0</v>
          </cell>
          <cell r="F415">
            <v>13409977998</v>
          </cell>
          <cell r="G415">
            <v>0</v>
          </cell>
          <cell r="H415">
            <v>13409977998</v>
          </cell>
        </row>
        <row r="416">
          <cell r="A416">
            <v>631036</v>
          </cell>
          <cell r="B416" t="str">
            <v xml:space="preserve">QUIRÓFANOS Y SALAS DE PARTO - SALAS DE PARTO </v>
          </cell>
          <cell r="C416">
            <v>6444009922</v>
          </cell>
          <cell r="D416">
            <v>2795121780</v>
          </cell>
          <cell r="E416">
            <v>0</v>
          </cell>
          <cell r="F416">
            <v>9239131702</v>
          </cell>
          <cell r="G416">
            <v>0</v>
          </cell>
          <cell r="H416">
            <v>9239131702</v>
          </cell>
        </row>
        <row r="417">
          <cell r="A417">
            <v>631040</v>
          </cell>
          <cell r="B417" t="str">
            <v xml:space="preserve">APOYO DIAGNÓSTICO - LABORATORIO CLÍNICO </v>
          </cell>
          <cell r="C417">
            <v>3322095321</v>
          </cell>
          <cell r="D417">
            <v>1158130959</v>
          </cell>
          <cell r="E417">
            <v>0</v>
          </cell>
          <cell r="F417">
            <v>4480226280</v>
          </cell>
          <cell r="G417">
            <v>0</v>
          </cell>
          <cell r="H417">
            <v>4480226280</v>
          </cell>
        </row>
        <row r="418">
          <cell r="A418">
            <v>631041</v>
          </cell>
          <cell r="B418" t="str">
            <v xml:space="preserve">APOYO DIAGNÓSTICO - IMAGENOLOGÍA </v>
          </cell>
          <cell r="C418">
            <v>8728893734</v>
          </cell>
          <cell r="D418">
            <v>3779358749</v>
          </cell>
          <cell r="E418">
            <v>0</v>
          </cell>
          <cell r="F418">
            <v>12508252483</v>
          </cell>
          <cell r="G418">
            <v>0</v>
          </cell>
          <cell r="H418">
            <v>12508252483</v>
          </cell>
        </row>
        <row r="419">
          <cell r="A419">
            <v>631042</v>
          </cell>
          <cell r="B419" t="str">
            <v xml:space="preserve">APOYO DIAGNÓSTICO - ANATOMÍA PATOLÓGICA </v>
          </cell>
          <cell r="C419">
            <v>2181549049</v>
          </cell>
          <cell r="D419">
            <v>2915020874</v>
          </cell>
          <cell r="E419">
            <v>2301156487</v>
          </cell>
          <cell r="F419">
            <v>2795413436</v>
          </cell>
          <cell r="G419">
            <v>0</v>
          </cell>
          <cell r="H419">
            <v>2795413436</v>
          </cell>
        </row>
        <row r="420">
          <cell r="A420">
            <v>631050</v>
          </cell>
          <cell r="B420" t="str">
            <v xml:space="preserve">APOYO TERAPÉUTICO - REHABILITACIÓN Y TERAPIAS </v>
          </cell>
          <cell r="C420">
            <v>157769109</v>
          </cell>
          <cell r="D420">
            <v>61172668</v>
          </cell>
          <cell r="E420">
            <v>0</v>
          </cell>
          <cell r="F420">
            <v>218941777</v>
          </cell>
          <cell r="G420">
            <v>0</v>
          </cell>
          <cell r="H420">
            <v>218941777</v>
          </cell>
        </row>
        <row r="421">
          <cell r="A421">
            <v>631052</v>
          </cell>
          <cell r="B421" t="str">
            <v xml:space="preserve">APOYO TERAPÉUTICO - BANCO DE SANGRE </v>
          </cell>
          <cell r="C421">
            <v>1837840059</v>
          </cell>
          <cell r="D421">
            <v>379587666</v>
          </cell>
          <cell r="E421">
            <v>0</v>
          </cell>
          <cell r="F421">
            <v>2217427725</v>
          </cell>
          <cell r="G421">
            <v>0</v>
          </cell>
          <cell r="H421">
            <v>2217427725</v>
          </cell>
        </row>
        <row r="422">
          <cell r="A422">
            <v>631056</v>
          </cell>
          <cell r="B422" t="str">
            <v xml:space="preserve">APOYO TERAPÉUTICO - FARMACIA E INSUMOS HOSPITALARIOS </v>
          </cell>
          <cell r="C422">
            <v>29680169524</v>
          </cell>
          <cell r="D422">
            <v>13148139672</v>
          </cell>
          <cell r="E422">
            <v>2150729118</v>
          </cell>
          <cell r="F422">
            <v>40677580078</v>
          </cell>
          <cell r="G422">
            <v>0</v>
          </cell>
          <cell r="H422">
            <v>40677580078</v>
          </cell>
        </row>
        <row r="423">
          <cell r="A423">
            <v>631057</v>
          </cell>
          <cell r="B423" t="str">
            <v xml:space="preserve">APOYO TERAPÉUTICO - OTRAS UNIDADES DE APOYO TERAPÉUTICO </v>
          </cell>
          <cell r="C423">
            <v>175118619</v>
          </cell>
          <cell r="D423">
            <v>67332525</v>
          </cell>
          <cell r="E423">
            <v>0</v>
          </cell>
          <cell r="F423">
            <v>242451144</v>
          </cell>
          <cell r="G423">
            <v>0</v>
          </cell>
          <cell r="H423">
            <v>242451144</v>
          </cell>
        </row>
        <row r="424">
          <cell r="A424">
            <v>631064</v>
          </cell>
          <cell r="B424" t="str">
            <v xml:space="preserve">SERVICIOS CONEXOS A LA SALUD - INVESTIGACIÓN CIENTÍFICA </v>
          </cell>
          <cell r="C424">
            <v>554015945</v>
          </cell>
          <cell r="D424">
            <v>400993071</v>
          </cell>
          <cell r="E424">
            <v>0</v>
          </cell>
          <cell r="F424">
            <v>955009016</v>
          </cell>
          <cell r="G424">
            <v>0</v>
          </cell>
          <cell r="H424">
            <v>955009016</v>
          </cell>
        </row>
        <row r="425">
          <cell r="A425">
            <v>631066</v>
          </cell>
          <cell r="B425" t="str">
            <v xml:space="preserve">SERVICIOS CONEXOS A LA SALUD - SERVICIOS DE AMBULANCIAS </v>
          </cell>
          <cell r="C425">
            <v>67372283</v>
          </cell>
          <cell r="D425">
            <v>14872360</v>
          </cell>
          <cell r="E425">
            <v>0</v>
          </cell>
          <cell r="F425">
            <v>82244643</v>
          </cell>
          <cell r="G425">
            <v>0</v>
          </cell>
          <cell r="H425">
            <v>82244643</v>
          </cell>
        </row>
        <row r="426">
          <cell r="A426">
            <v>631067</v>
          </cell>
          <cell r="B426" t="str">
            <v xml:space="preserve">SERVICIOS CONEXOS A LA SALUD - OTROS SERVICIOS </v>
          </cell>
          <cell r="C426">
            <v>6064523057</v>
          </cell>
          <cell r="D426">
            <v>2231205499</v>
          </cell>
          <cell r="E426">
            <v>0</v>
          </cell>
          <cell r="F426">
            <v>8295728556</v>
          </cell>
          <cell r="G426">
            <v>0</v>
          </cell>
          <cell r="H426">
            <v>8295728556</v>
          </cell>
        </row>
        <row r="427">
          <cell r="A427" t="str">
            <v xml:space="preserve">7 </v>
          </cell>
          <cell r="B427" t="str">
            <v xml:space="preserve">COSTOS DE TRANSFORMACIÓN </v>
          </cell>
          <cell r="C427">
            <v>0</v>
          </cell>
          <cell r="D427">
            <v>58636917375</v>
          </cell>
          <cell r="E427">
            <v>58636917375</v>
          </cell>
          <cell r="F427">
            <v>0</v>
          </cell>
          <cell r="G427">
            <v>0</v>
          </cell>
          <cell r="H427">
            <v>0</v>
          </cell>
        </row>
        <row r="428">
          <cell r="A428">
            <v>73</v>
          </cell>
          <cell r="B428" t="str">
            <v xml:space="preserve">SERVICIOS DE SALUD </v>
          </cell>
          <cell r="C428">
            <v>0</v>
          </cell>
          <cell r="D428">
            <v>58636917375</v>
          </cell>
          <cell r="E428">
            <v>58636917375</v>
          </cell>
          <cell r="F428">
            <v>0</v>
          </cell>
          <cell r="G428">
            <v>0</v>
          </cell>
          <cell r="H428">
            <v>0</v>
          </cell>
        </row>
        <row r="429">
          <cell r="A429">
            <v>7301</v>
          </cell>
          <cell r="B429" t="str">
            <v xml:space="preserve">URGENCIAS - CONSULTA Y PROCEDIMIENTOS </v>
          </cell>
          <cell r="C429">
            <v>0</v>
          </cell>
          <cell r="D429">
            <v>5032568961</v>
          </cell>
          <cell r="E429">
            <v>5032568961</v>
          </cell>
          <cell r="F429">
            <v>0</v>
          </cell>
          <cell r="G429">
            <v>0</v>
          </cell>
          <cell r="H429">
            <v>0</v>
          </cell>
        </row>
        <row r="430">
          <cell r="A430">
            <v>730101</v>
          </cell>
          <cell r="B430" t="str">
            <v xml:space="preserve">MATERIALES </v>
          </cell>
          <cell r="C430">
            <v>724896869</v>
          </cell>
          <cell r="D430">
            <v>0</v>
          </cell>
          <cell r="E430">
            <v>0</v>
          </cell>
          <cell r="F430">
            <v>724896869</v>
          </cell>
          <cell r="G430">
            <v>0</v>
          </cell>
          <cell r="H430">
            <v>724896869</v>
          </cell>
        </row>
        <row r="431">
          <cell r="A431">
            <v>730102</v>
          </cell>
          <cell r="B431" t="str">
            <v xml:space="preserve">GENERALES </v>
          </cell>
          <cell r="C431">
            <v>4082697839</v>
          </cell>
          <cell r="D431">
            <v>1747285616</v>
          </cell>
          <cell r="E431">
            <v>81902331</v>
          </cell>
          <cell r="F431">
            <v>5748081124</v>
          </cell>
          <cell r="G431">
            <v>0</v>
          </cell>
          <cell r="H431">
            <v>5748081124</v>
          </cell>
        </row>
        <row r="432">
          <cell r="A432">
            <v>730103</v>
          </cell>
          <cell r="B432" t="str">
            <v xml:space="preserve">SUELDOS Y SALARIOS </v>
          </cell>
          <cell r="C432">
            <v>5255733735</v>
          </cell>
          <cell r="D432">
            <v>1612609061</v>
          </cell>
          <cell r="E432">
            <v>92213</v>
          </cell>
          <cell r="F432">
            <v>6868250583</v>
          </cell>
          <cell r="G432">
            <v>0</v>
          </cell>
          <cell r="H432">
            <v>6868250583</v>
          </cell>
        </row>
        <row r="433">
          <cell r="A433">
            <v>730105</v>
          </cell>
          <cell r="B433" t="str">
            <v xml:space="preserve">CONTRIBUCIONES EFECTIVAS </v>
          </cell>
          <cell r="C433">
            <v>2117332537</v>
          </cell>
          <cell r="D433">
            <v>490352597</v>
          </cell>
          <cell r="E433">
            <v>10276929</v>
          </cell>
          <cell r="F433">
            <v>2597408205</v>
          </cell>
          <cell r="G433">
            <v>0</v>
          </cell>
          <cell r="H433">
            <v>2597408205</v>
          </cell>
        </row>
        <row r="434">
          <cell r="A434">
            <v>730106</v>
          </cell>
          <cell r="B434" t="str">
            <v xml:space="preserve">APORTES SOBRE LA NÓMINA </v>
          </cell>
          <cell r="C434">
            <v>400955537</v>
          </cell>
          <cell r="D434">
            <v>106807625</v>
          </cell>
          <cell r="E434">
            <v>0</v>
          </cell>
          <cell r="F434">
            <v>507763162</v>
          </cell>
          <cell r="G434">
            <v>0</v>
          </cell>
          <cell r="H434">
            <v>507763162</v>
          </cell>
        </row>
        <row r="435">
          <cell r="A435">
            <v>730107</v>
          </cell>
          <cell r="B435" t="str">
            <v xml:space="preserve">DEPRECIACIÓN Y AMORTIZACIÓN </v>
          </cell>
          <cell r="C435">
            <v>399072451</v>
          </cell>
          <cell r="D435">
            <v>89573017</v>
          </cell>
          <cell r="E435">
            <v>0</v>
          </cell>
          <cell r="F435">
            <v>488645468</v>
          </cell>
          <cell r="G435">
            <v>0</v>
          </cell>
          <cell r="H435">
            <v>488645468</v>
          </cell>
        </row>
        <row r="436">
          <cell r="A436">
            <v>730108</v>
          </cell>
          <cell r="B436" t="str">
            <v xml:space="preserve">IMPUESTOS </v>
          </cell>
          <cell r="C436">
            <v>34840134</v>
          </cell>
          <cell r="D436">
            <v>17566426</v>
          </cell>
          <cell r="E436">
            <v>0</v>
          </cell>
          <cell r="F436">
            <v>52406560</v>
          </cell>
          <cell r="G436">
            <v>0</v>
          </cell>
          <cell r="H436">
            <v>52406560</v>
          </cell>
        </row>
        <row r="437">
          <cell r="A437">
            <v>730109</v>
          </cell>
          <cell r="B437" t="str">
            <v xml:space="preserve">PRESTACIONES SOCIALES </v>
          </cell>
          <cell r="C437">
            <v>1573613173</v>
          </cell>
          <cell r="D437">
            <v>965379007</v>
          </cell>
          <cell r="E437">
            <v>76834110</v>
          </cell>
          <cell r="F437">
            <v>2462158070</v>
          </cell>
          <cell r="G437">
            <v>0</v>
          </cell>
          <cell r="H437">
            <v>2462158070</v>
          </cell>
        </row>
        <row r="438">
          <cell r="A438">
            <v>730110</v>
          </cell>
          <cell r="B438" t="str">
            <v xml:space="preserve">GASTOS DE PERSONAL DIVERSOS </v>
          </cell>
          <cell r="C438">
            <v>9650159</v>
          </cell>
          <cell r="D438">
            <v>2995612</v>
          </cell>
          <cell r="E438">
            <v>0</v>
          </cell>
          <cell r="F438">
            <v>12645771</v>
          </cell>
          <cell r="G438">
            <v>0</v>
          </cell>
          <cell r="H438">
            <v>12645771</v>
          </cell>
        </row>
        <row r="439">
          <cell r="A439">
            <v>730195</v>
          </cell>
          <cell r="B439" t="str">
            <v xml:space="preserve">TRASLADO DE COSTOS (CR) </v>
          </cell>
          <cell r="C439">
            <v>-14598792434</v>
          </cell>
          <cell r="D439">
            <v>0</v>
          </cell>
          <cell r="E439">
            <v>4863463378</v>
          </cell>
          <cell r="F439">
            <v>-19462255812</v>
          </cell>
          <cell r="G439">
            <v>0</v>
          </cell>
          <cell r="H439">
            <v>-19462255812</v>
          </cell>
        </row>
        <row r="440">
          <cell r="A440">
            <v>7310</v>
          </cell>
          <cell r="B440" t="str">
            <v xml:space="preserve">SERVICIOS AMBULATORIOS - CONSULTA EXTERNA Y PROCEDIMIENTOS </v>
          </cell>
          <cell r="C440">
            <v>0</v>
          </cell>
          <cell r="D440">
            <v>1144711738</v>
          </cell>
          <cell r="E440">
            <v>1144711738</v>
          </cell>
          <cell r="F440">
            <v>0</v>
          </cell>
          <cell r="G440">
            <v>0</v>
          </cell>
          <cell r="H440">
            <v>0</v>
          </cell>
        </row>
        <row r="441">
          <cell r="A441">
            <v>731001</v>
          </cell>
          <cell r="B441" t="str">
            <v xml:space="preserve">MATERIALES </v>
          </cell>
          <cell r="C441">
            <v>40564728</v>
          </cell>
          <cell r="D441">
            <v>0</v>
          </cell>
          <cell r="E441">
            <v>0</v>
          </cell>
          <cell r="F441">
            <v>40564728</v>
          </cell>
          <cell r="G441">
            <v>0</v>
          </cell>
          <cell r="H441">
            <v>40564728</v>
          </cell>
        </row>
        <row r="442">
          <cell r="A442">
            <v>731002</v>
          </cell>
          <cell r="B442" t="str">
            <v xml:space="preserve">GENERALES </v>
          </cell>
          <cell r="C442">
            <v>964747394</v>
          </cell>
          <cell r="D442">
            <v>475929145</v>
          </cell>
          <cell r="E442">
            <v>6801473</v>
          </cell>
          <cell r="F442">
            <v>1433875066</v>
          </cell>
          <cell r="G442">
            <v>0</v>
          </cell>
          <cell r="H442">
            <v>1433875066</v>
          </cell>
        </row>
        <row r="443">
          <cell r="A443">
            <v>731003</v>
          </cell>
          <cell r="B443" t="str">
            <v xml:space="preserve">SUELDOS Y SALARIOS </v>
          </cell>
          <cell r="C443">
            <v>524697284</v>
          </cell>
          <cell r="D443">
            <v>151942447</v>
          </cell>
          <cell r="E443">
            <v>44487</v>
          </cell>
          <cell r="F443">
            <v>676595244</v>
          </cell>
          <cell r="G443">
            <v>0</v>
          </cell>
          <cell r="H443">
            <v>676595244</v>
          </cell>
        </row>
        <row r="444">
          <cell r="A444">
            <v>731004</v>
          </cell>
          <cell r="B444" t="str">
            <v xml:space="preserve">CONTRIBUCIONES IMPUTADAS </v>
          </cell>
          <cell r="C444">
            <v>883324</v>
          </cell>
          <cell r="D444">
            <v>0</v>
          </cell>
          <cell r="E444">
            <v>0</v>
          </cell>
          <cell r="F444">
            <v>883324</v>
          </cell>
          <cell r="G444">
            <v>0</v>
          </cell>
          <cell r="H444">
            <v>883324</v>
          </cell>
        </row>
        <row r="445">
          <cell r="A445">
            <v>731005</v>
          </cell>
          <cell r="B445" t="str">
            <v xml:space="preserve">CONTRIBUCIONES EFECTIVAS </v>
          </cell>
          <cell r="C445">
            <v>100542127</v>
          </cell>
          <cell r="D445">
            <v>47578381</v>
          </cell>
          <cell r="E445">
            <v>797302</v>
          </cell>
          <cell r="F445">
            <v>147323206</v>
          </cell>
          <cell r="G445">
            <v>0</v>
          </cell>
          <cell r="H445">
            <v>147323206</v>
          </cell>
        </row>
        <row r="446">
          <cell r="A446">
            <v>731006</v>
          </cell>
          <cell r="B446" t="str">
            <v xml:space="preserve">APORTES SOBRE LA NÓMINA </v>
          </cell>
          <cell r="C446">
            <v>20380297</v>
          </cell>
          <cell r="D446">
            <v>10651252</v>
          </cell>
          <cell r="E446">
            <v>600</v>
          </cell>
          <cell r="F446">
            <v>31030949</v>
          </cell>
          <cell r="G446">
            <v>0</v>
          </cell>
          <cell r="H446">
            <v>31030949</v>
          </cell>
        </row>
        <row r="447">
          <cell r="A447">
            <v>731007</v>
          </cell>
          <cell r="B447" t="str">
            <v xml:space="preserve">DEPRECIACIÓN Y AMORTIZACIÓN </v>
          </cell>
          <cell r="C447">
            <v>66212256</v>
          </cell>
          <cell r="D447">
            <v>25591481</v>
          </cell>
          <cell r="E447">
            <v>0</v>
          </cell>
          <cell r="F447">
            <v>91803737</v>
          </cell>
          <cell r="G447">
            <v>0</v>
          </cell>
          <cell r="H447">
            <v>91803737</v>
          </cell>
        </row>
        <row r="448">
          <cell r="A448">
            <v>731008</v>
          </cell>
          <cell r="B448" t="str">
            <v xml:space="preserve">IMPUESTOS </v>
          </cell>
          <cell r="C448">
            <v>6563440</v>
          </cell>
          <cell r="D448">
            <v>6401780</v>
          </cell>
          <cell r="E448">
            <v>0</v>
          </cell>
          <cell r="F448">
            <v>12965220</v>
          </cell>
          <cell r="G448">
            <v>0</v>
          </cell>
          <cell r="H448">
            <v>12965220</v>
          </cell>
        </row>
        <row r="449">
          <cell r="A449">
            <v>731009</v>
          </cell>
          <cell r="B449" t="str">
            <v xml:space="preserve">PRESTACIONES SOCIALES </v>
          </cell>
          <cell r="C449">
            <v>96681808</v>
          </cell>
          <cell r="D449">
            <v>425644422</v>
          </cell>
          <cell r="E449">
            <v>6839320</v>
          </cell>
          <cell r="F449">
            <v>515486910</v>
          </cell>
          <cell r="G449">
            <v>0</v>
          </cell>
          <cell r="H449">
            <v>515486910</v>
          </cell>
        </row>
        <row r="450">
          <cell r="A450">
            <v>731010</v>
          </cell>
          <cell r="B450" t="str">
            <v xml:space="preserve">GASTOS DE PERSONAL DIVERSOS </v>
          </cell>
          <cell r="C450">
            <v>1912352</v>
          </cell>
          <cell r="D450">
            <v>972830</v>
          </cell>
          <cell r="E450">
            <v>0</v>
          </cell>
          <cell r="F450">
            <v>2885182</v>
          </cell>
          <cell r="G450">
            <v>0</v>
          </cell>
          <cell r="H450">
            <v>2885182</v>
          </cell>
        </row>
        <row r="451">
          <cell r="A451">
            <v>731095</v>
          </cell>
          <cell r="B451" t="str">
            <v xml:space="preserve">TRASLADO DE COSTOS (CR) </v>
          </cell>
          <cell r="C451">
            <v>-1823185010</v>
          </cell>
          <cell r="D451">
            <v>0</v>
          </cell>
          <cell r="E451">
            <v>1130228556</v>
          </cell>
          <cell r="F451">
            <v>-2953413566</v>
          </cell>
          <cell r="G451">
            <v>0</v>
          </cell>
          <cell r="H451">
            <v>-2953413566</v>
          </cell>
        </row>
        <row r="452">
          <cell r="A452">
            <v>7312</v>
          </cell>
          <cell r="B452" t="str">
            <v xml:space="preserve">SERVICIOS AMBULATORIOS - SALUD ORAL </v>
          </cell>
          <cell r="C452">
            <v>0</v>
          </cell>
          <cell r="D452">
            <v>166303776</v>
          </cell>
          <cell r="E452">
            <v>166303776</v>
          </cell>
          <cell r="F452">
            <v>0</v>
          </cell>
          <cell r="G452">
            <v>0</v>
          </cell>
          <cell r="H452">
            <v>0</v>
          </cell>
        </row>
        <row r="453">
          <cell r="A453">
            <v>731201</v>
          </cell>
          <cell r="B453" t="str">
            <v xml:space="preserve">MATERIALES </v>
          </cell>
          <cell r="C453">
            <v>27851357</v>
          </cell>
          <cell r="D453">
            <v>0</v>
          </cell>
          <cell r="E453">
            <v>0</v>
          </cell>
          <cell r="F453">
            <v>27851357</v>
          </cell>
          <cell r="G453">
            <v>0</v>
          </cell>
          <cell r="H453">
            <v>27851357</v>
          </cell>
        </row>
        <row r="454">
          <cell r="A454">
            <v>731202</v>
          </cell>
          <cell r="B454" t="str">
            <v xml:space="preserve">GENERALES </v>
          </cell>
          <cell r="C454">
            <v>249023321</v>
          </cell>
          <cell r="D454">
            <v>106013768</v>
          </cell>
          <cell r="E454">
            <v>4210072</v>
          </cell>
          <cell r="F454">
            <v>350827017</v>
          </cell>
          <cell r="G454">
            <v>0</v>
          </cell>
          <cell r="H454">
            <v>350827017</v>
          </cell>
        </row>
        <row r="455">
          <cell r="A455">
            <v>731203</v>
          </cell>
          <cell r="B455" t="str">
            <v xml:space="preserve">SUELDOS Y SALARIOS </v>
          </cell>
          <cell r="C455">
            <v>75420110</v>
          </cell>
          <cell r="D455">
            <v>18625616</v>
          </cell>
          <cell r="E455">
            <v>0</v>
          </cell>
          <cell r="F455">
            <v>94045726</v>
          </cell>
          <cell r="G455">
            <v>0</v>
          </cell>
          <cell r="H455">
            <v>94045726</v>
          </cell>
        </row>
        <row r="456">
          <cell r="A456">
            <v>731205</v>
          </cell>
          <cell r="B456" t="str">
            <v xml:space="preserve">CONTRIBUCIONES EFECTIVAS </v>
          </cell>
          <cell r="C456">
            <v>15828262</v>
          </cell>
          <cell r="D456">
            <v>6386932</v>
          </cell>
          <cell r="E456">
            <v>87155</v>
          </cell>
          <cell r="F456">
            <v>22128039</v>
          </cell>
          <cell r="G456">
            <v>0</v>
          </cell>
          <cell r="H456">
            <v>22128039</v>
          </cell>
        </row>
        <row r="457">
          <cell r="A457">
            <v>731206</v>
          </cell>
          <cell r="B457" t="str">
            <v xml:space="preserve">APORTES SOBRE LA NÓMINA </v>
          </cell>
          <cell r="C457">
            <v>3232750</v>
          </cell>
          <cell r="D457">
            <v>1588000</v>
          </cell>
          <cell r="E457">
            <v>0</v>
          </cell>
          <cell r="F457">
            <v>4820750</v>
          </cell>
          <cell r="G457">
            <v>0</v>
          </cell>
          <cell r="H457">
            <v>4820750</v>
          </cell>
        </row>
        <row r="458">
          <cell r="A458">
            <v>731207</v>
          </cell>
          <cell r="B458" t="str">
            <v xml:space="preserve">DEPRECIACIÓN Y AMORTIZACIÓN </v>
          </cell>
          <cell r="C458">
            <v>9160529</v>
          </cell>
          <cell r="D458">
            <v>3617483</v>
          </cell>
          <cell r="E458">
            <v>0</v>
          </cell>
          <cell r="F458">
            <v>12778012</v>
          </cell>
          <cell r="G458">
            <v>0</v>
          </cell>
          <cell r="H458">
            <v>12778012</v>
          </cell>
        </row>
        <row r="459">
          <cell r="A459">
            <v>731208</v>
          </cell>
          <cell r="B459" t="str">
            <v xml:space="preserve">IMPUESTOS </v>
          </cell>
          <cell r="C459">
            <v>1199818</v>
          </cell>
          <cell r="D459">
            <v>452099</v>
          </cell>
          <cell r="E459">
            <v>0</v>
          </cell>
          <cell r="F459">
            <v>1651917</v>
          </cell>
          <cell r="G459">
            <v>0</v>
          </cell>
          <cell r="H459">
            <v>1651917</v>
          </cell>
        </row>
        <row r="460">
          <cell r="A460">
            <v>731209</v>
          </cell>
          <cell r="B460" t="str">
            <v xml:space="preserve">PRESTACIONES SOCIALES </v>
          </cell>
          <cell r="C460">
            <v>28797409</v>
          </cell>
          <cell r="D460">
            <v>29587788</v>
          </cell>
          <cell r="E460">
            <v>982209</v>
          </cell>
          <cell r="F460">
            <v>57402988</v>
          </cell>
          <cell r="G460">
            <v>0</v>
          </cell>
          <cell r="H460">
            <v>57402988</v>
          </cell>
        </row>
        <row r="461">
          <cell r="A461">
            <v>731210</v>
          </cell>
          <cell r="B461" t="str">
            <v xml:space="preserve">GASTOS DE PERSONAL DIVERSOS </v>
          </cell>
          <cell r="C461">
            <v>453282</v>
          </cell>
          <cell r="D461">
            <v>32090</v>
          </cell>
          <cell r="E461">
            <v>2005</v>
          </cell>
          <cell r="F461">
            <v>483367</v>
          </cell>
          <cell r="G461">
            <v>0</v>
          </cell>
          <cell r="H461">
            <v>483367</v>
          </cell>
        </row>
        <row r="462">
          <cell r="A462">
            <v>731295</v>
          </cell>
          <cell r="B462" t="str">
            <v xml:space="preserve">TRASLADO DE COSTOS (CR) </v>
          </cell>
          <cell r="C462">
            <v>-410966838</v>
          </cell>
          <cell r="D462">
            <v>0</v>
          </cell>
          <cell r="E462">
            <v>161022335</v>
          </cell>
          <cell r="F462">
            <v>-571989173</v>
          </cell>
          <cell r="G462">
            <v>0</v>
          </cell>
          <cell r="H462">
            <v>-571989173</v>
          </cell>
        </row>
        <row r="463">
          <cell r="A463">
            <v>7320</v>
          </cell>
          <cell r="B463" t="str">
            <v xml:space="preserve">HOSPITALIZACIÓN - ESTANCIA GENERAL </v>
          </cell>
          <cell r="C463">
            <v>0</v>
          </cell>
          <cell r="D463">
            <v>6239834163</v>
          </cell>
          <cell r="E463">
            <v>6239834163</v>
          </cell>
          <cell r="F463">
            <v>0</v>
          </cell>
          <cell r="G463">
            <v>0</v>
          </cell>
          <cell r="H463">
            <v>0</v>
          </cell>
        </row>
        <row r="464">
          <cell r="A464">
            <v>732001</v>
          </cell>
          <cell r="B464" t="str">
            <v xml:space="preserve">MATERIALES </v>
          </cell>
          <cell r="C464">
            <v>1779062534</v>
          </cell>
          <cell r="D464">
            <v>0</v>
          </cell>
          <cell r="E464">
            <v>0</v>
          </cell>
          <cell r="F464">
            <v>1779062534</v>
          </cell>
          <cell r="G464">
            <v>0</v>
          </cell>
          <cell r="H464">
            <v>1779062534</v>
          </cell>
        </row>
        <row r="465">
          <cell r="A465">
            <v>732002</v>
          </cell>
          <cell r="B465" t="str">
            <v xml:space="preserve">GENERALES </v>
          </cell>
          <cell r="C465">
            <v>5819804035</v>
          </cell>
          <cell r="D465">
            <v>2772008687</v>
          </cell>
          <cell r="E465">
            <v>74874674</v>
          </cell>
          <cell r="F465">
            <v>8516938048</v>
          </cell>
          <cell r="G465">
            <v>0</v>
          </cell>
          <cell r="H465">
            <v>8516938048</v>
          </cell>
        </row>
        <row r="466">
          <cell r="A466">
            <v>732003</v>
          </cell>
          <cell r="B466" t="str">
            <v xml:space="preserve">SUELDOS Y SALARIOS </v>
          </cell>
          <cell r="C466">
            <v>5401948622</v>
          </cell>
          <cell r="D466">
            <v>1525834327</v>
          </cell>
          <cell r="E466">
            <v>61597</v>
          </cell>
          <cell r="F466">
            <v>6927721352</v>
          </cell>
          <cell r="G466">
            <v>0</v>
          </cell>
          <cell r="H466">
            <v>6927721352</v>
          </cell>
        </row>
        <row r="467">
          <cell r="A467">
            <v>732005</v>
          </cell>
          <cell r="B467" t="str">
            <v xml:space="preserve">CONTRIBUCIONES EFECTIVAS </v>
          </cell>
          <cell r="C467">
            <v>2111697135</v>
          </cell>
          <cell r="D467">
            <v>485586660</v>
          </cell>
          <cell r="E467">
            <v>9780796</v>
          </cell>
          <cell r="F467">
            <v>2587502999</v>
          </cell>
          <cell r="G467">
            <v>0</v>
          </cell>
          <cell r="H467">
            <v>2587502999</v>
          </cell>
        </row>
        <row r="468">
          <cell r="A468">
            <v>732006</v>
          </cell>
          <cell r="B468" t="str">
            <v xml:space="preserve">APORTES SOBRE LA NÓMINA </v>
          </cell>
          <cell r="C468">
            <v>403241858</v>
          </cell>
          <cell r="D468">
            <v>105351227</v>
          </cell>
          <cell r="E468">
            <v>840</v>
          </cell>
          <cell r="F468">
            <v>508592245</v>
          </cell>
          <cell r="G468">
            <v>0</v>
          </cell>
          <cell r="H468">
            <v>508592245</v>
          </cell>
        </row>
        <row r="469">
          <cell r="A469">
            <v>732007</v>
          </cell>
          <cell r="B469" t="str">
            <v xml:space="preserve">DEPRECIACIÓN Y AMORTIZACIÓN </v>
          </cell>
          <cell r="C469">
            <v>333802054</v>
          </cell>
          <cell r="D469">
            <v>137954349</v>
          </cell>
          <cell r="E469">
            <v>0</v>
          </cell>
          <cell r="F469">
            <v>471756403</v>
          </cell>
          <cell r="G469">
            <v>0</v>
          </cell>
          <cell r="H469">
            <v>471756403</v>
          </cell>
        </row>
        <row r="470">
          <cell r="A470">
            <v>732008</v>
          </cell>
          <cell r="B470" t="str">
            <v xml:space="preserve">IMPUESTOS </v>
          </cell>
          <cell r="C470">
            <v>54589672</v>
          </cell>
          <cell r="D470">
            <v>38973807</v>
          </cell>
          <cell r="E470">
            <v>0</v>
          </cell>
          <cell r="F470">
            <v>93563479</v>
          </cell>
          <cell r="G470">
            <v>0</v>
          </cell>
          <cell r="H470">
            <v>93563479</v>
          </cell>
        </row>
        <row r="471">
          <cell r="A471">
            <v>732009</v>
          </cell>
          <cell r="B471" t="str">
            <v xml:space="preserve">PRESTACIONES SOCIALES </v>
          </cell>
          <cell r="C471">
            <v>1348609143</v>
          </cell>
          <cell r="D471">
            <v>1173170280</v>
          </cell>
          <cell r="E471">
            <v>243781776</v>
          </cell>
          <cell r="F471">
            <v>2277997647</v>
          </cell>
          <cell r="G471">
            <v>0</v>
          </cell>
          <cell r="H471">
            <v>2277997647</v>
          </cell>
        </row>
        <row r="472">
          <cell r="A472">
            <v>732010</v>
          </cell>
          <cell r="B472" t="str">
            <v xml:space="preserve">GASTOS DE PERSONAL DIVERSOS </v>
          </cell>
          <cell r="C472">
            <v>1356131</v>
          </cell>
          <cell r="D472">
            <v>954826</v>
          </cell>
          <cell r="E472">
            <v>0</v>
          </cell>
          <cell r="F472">
            <v>2310957</v>
          </cell>
          <cell r="G472">
            <v>0</v>
          </cell>
          <cell r="H472">
            <v>2310957</v>
          </cell>
        </row>
        <row r="473">
          <cell r="A473">
            <v>732095</v>
          </cell>
          <cell r="B473" t="str">
            <v xml:space="preserve">TRASLADO DE COSTOS (CR) </v>
          </cell>
          <cell r="C473">
            <v>-17254111184</v>
          </cell>
          <cell r="D473">
            <v>0</v>
          </cell>
          <cell r="E473">
            <v>5911334480</v>
          </cell>
          <cell r="F473">
            <v>-23165445664</v>
          </cell>
          <cell r="G473">
            <v>0</v>
          </cell>
          <cell r="H473">
            <v>-23165445664</v>
          </cell>
        </row>
        <row r="474">
          <cell r="A474">
            <v>7321</v>
          </cell>
          <cell r="B474" t="str">
            <v xml:space="preserve">HOSPITALIZACIÓN - CUIDADOS INTENSIVOS </v>
          </cell>
          <cell r="C474">
            <v>0</v>
          </cell>
          <cell r="D474">
            <v>4740372041</v>
          </cell>
          <cell r="E474">
            <v>4740372041</v>
          </cell>
          <cell r="F474">
            <v>0</v>
          </cell>
          <cell r="G474">
            <v>0</v>
          </cell>
          <cell r="H474">
            <v>0</v>
          </cell>
        </row>
        <row r="475">
          <cell r="A475">
            <v>732101</v>
          </cell>
          <cell r="B475" t="str">
            <v xml:space="preserve">MATERIALES </v>
          </cell>
          <cell r="C475">
            <v>1426269227</v>
          </cell>
          <cell r="D475">
            <v>0</v>
          </cell>
          <cell r="E475">
            <v>0</v>
          </cell>
          <cell r="F475">
            <v>1426269227</v>
          </cell>
          <cell r="G475">
            <v>0</v>
          </cell>
          <cell r="H475">
            <v>1426269227</v>
          </cell>
        </row>
        <row r="476">
          <cell r="A476">
            <v>732102</v>
          </cell>
          <cell r="B476" t="str">
            <v xml:space="preserve">GENERALES </v>
          </cell>
          <cell r="C476">
            <v>4819812384</v>
          </cell>
          <cell r="D476">
            <v>2416046852</v>
          </cell>
          <cell r="E476">
            <v>33585671</v>
          </cell>
          <cell r="F476">
            <v>7202273565</v>
          </cell>
          <cell r="G476">
            <v>0</v>
          </cell>
          <cell r="H476">
            <v>7202273565</v>
          </cell>
        </row>
        <row r="477">
          <cell r="A477">
            <v>732103</v>
          </cell>
          <cell r="B477" t="str">
            <v xml:space="preserve">SUELDOS Y SALARIOS </v>
          </cell>
          <cell r="C477">
            <v>3881450361</v>
          </cell>
          <cell r="D477">
            <v>1238534597</v>
          </cell>
          <cell r="E477">
            <v>54135</v>
          </cell>
          <cell r="F477">
            <v>5119930823</v>
          </cell>
          <cell r="G477">
            <v>0</v>
          </cell>
          <cell r="H477">
            <v>5119930823</v>
          </cell>
        </row>
        <row r="478">
          <cell r="A478">
            <v>732105</v>
          </cell>
          <cell r="B478" t="str">
            <v xml:space="preserve">CONTRIBUCIONES EFECTIVAS </v>
          </cell>
          <cell r="C478">
            <v>1184751008</v>
          </cell>
          <cell r="D478">
            <v>371634443</v>
          </cell>
          <cell r="E478">
            <v>5785948</v>
          </cell>
          <cell r="F478">
            <v>1550599503</v>
          </cell>
          <cell r="G478">
            <v>0</v>
          </cell>
          <cell r="H478">
            <v>1550599503</v>
          </cell>
        </row>
        <row r="479">
          <cell r="A479">
            <v>732106</v>
          </cell>
          <cell r="B479" t="str">
            <v xml:space="preserve">APORTES SOBRE LA NÓMINA </v>
          </cell>
          <cell r="C479">
            <v>226545598</v>
          </cell>
          <cell r="D479">
            <v>81405582</v>
          </cell>
          <cell r="E479">
            <v>0</v>
          </cell>
          <cell r="F479">
            <v>307951180</v>
          </cell>
          <cell r="G479">
            <v>0</v>
          </cell>
          <cell r="H479">
            <v>307951180</v>
          </cell>
        </row>
        <row r="480">
          <cell r="A480">
            <v>732107</v>
          </cell>
          <cell r="B480" t="str">
            <v xml:space="preserve">DEPRECIACIÓN Y AMORTIZACIÓN </v>
          </cell>
          <cell r="C480">
            <v>322923439</v>
          </cell>
          <cell r="D480">
            <v>119121503</v>
          </cell>
          <cell r="E480">
            <v>0</v>
          </cell>
          <cell r="F480">
            <v>442044942</v>
          </cell>
          <cell r="G480">
            <v>0</v>
          </cell>
          <cell r="H480">
            <v>442044942</v>
          </cell>
        </row>
        <row r="481">
          <cell r="A481">
            <v>732108</v>
          </cell>
          <cell r="B481" t="str">
            <v xml:space="preserve">IMPUESTOS </v>
          </cell>
          <cell r="C481">
            <v>39497333</v>
          </cell>
          <cell r="D481">
            <v>15222348</v>
          </cell>
          <cell r="E481">
            <v>0</v>
          </cell>
          <cell r="F481">
            <v>54719681</v>
          </cell>
          <cell r="G481">
            <v>0</v>
          </cell>
          <cell r="H481">
            <v>54719681</v>
          </cell>
        </row>
        <row r="482">
          <cell r="A482">
            <v>732109</v>
          </cell>
          <cell r="B482" t="str">
            <v xml:space="preserve">PRESTACIONES SOCIALES </v>
          </cell>
          <cell r="C482">
            <v>842058584</v>
          </cell>
          <cell r="D482">
            <v>498039064</v>
          </cell>
          <cell r="E482">
            <v>33318404</v>
          </cell>
          <cell r="F482">
            <v>1306779244</v>
          </cell>
          <cell r="G482">
            <v>0</v>
          </cell>
          <cell r="H482">
            <v>1306779244</v>
          </cell>
        </row>
        <row r="483">
          <cell r="A483">
            <v>732110</v>
          </cell>
          <cell r="B483" t="str">
            <v xml:space="preserve">GASTOS DE PERSONAL DIVERSOS </v>
          </cell>
          <cell r="C483">
            <v>2241446</v>
          </cell>
          <cell r="D483">
            <v>367652</v>
          </cell>
          <cell r="E483">
            <v>0</v>
          </cell>
          <cell r="F483">
            <v>2609098</v>
          </cell>
          <cell r="G483">
            <v>0</v>
          </cell>
          <cell r="H483">
            <v>2609098</v>
          </cell>
        </row>
        <row r="484">
          <cell r="A484">
            <v>732195</v>
          </cell>
          <cell r="B484" t="str">
            <v xml:space="preserve">TRASLADO DE COSTOS (CR) </v>
          </cell>
          <cell r="C484">
            <v>-12745549380</v>
          </cell>
          <cell r="D484">
            <v>0</v>
          </cell>
          <cell r="E484">
            <v>4667627883</v>
          </cell>
          <cell r="F484">
            <v>-17413177263</v>
          </cell>
          <cell r="G484">
            <v>0</v>
          </cell>
          <cell r="H484">
            <v>-17413177263</v>
          </cell>
        </row>
        <row r="485">
          <cell r="A485">
            <v>7322</v>
          </cell>
          <cell r="B485" t="str">
            <v xml:space="preserve">HOSPITALIZACIÓN - CUIDADOS INTERMEDIOS </v>
          </cell>
          <cell r="C485">
            <v>0</v>
          </cell>
          <cell r="D485">
            <v>748937258</v>
          </cell>
          <cell r="E485">
            <v>748937258</v>
          </cell>
          <cell r="F485">
            <v>0</v>
          </cell>
          <cell r="G485">
            <v>0</v>
          </cell>
          <cell r="H485">
            <v>0</v>
          </cell>
        </row>
        <row r="486">
          <cell r="A486">
            <v>732201</v>
          </cell>
          <cell r="B486" t="str">
            <v xml:space="preserve">MATERIALES </v>
          </cell>
          <cell r="C486">
            <v>235118818</v>
          </cell>
          <cell r="D486">
            <v>0</v>
          </cell>
          <cell r="E486">
            <v>0</v>
          </cell>
          <cell r="F486">
            <v>235118818</v>
          </cell>
          <cell r="G486">
            <v>0</v>
          </cell>
          <cell r="H486">
            <v>235118818</v>
          </cell>
        </row>
        <row r="487">
          <cell r="A487">
            <v>732202</v>
          </cell>
          <cell r="B487" t="str">
            <v xml:space="preserve">GENERALES </v>
          </cell>
          <cell r="C487">
            <v>475431849</v>
          </cell>
          <cell r="D487">
            <v>185115587</v>
          </cell>
          <cell r="E487">
            <v>23498495</v>
          </cell>
          <cell r="F487">
            <v>637048941</v>
          </cell>
          <cell r="G487">
            <v>0</v>
          </cell>
          <cell r="H487">
            <v>637048941</v>
          </cell>
        </row>
        <row r="488">
          <cell r="A488">
            <v>732203</v>
          </cell>
          <cell r="B488" t="str">
            <v xml:space="preserve">SUELDOS Y SALARIOS </v>
          </cell>
          <cell r="C488">
            <v>943892537</v>
          </cell>
          <cell r="D488">
            <v>300469609</v>
          </cell>
          <cell r="E488">
            <v>0</v>
          </cell>
          <cell r="F488">
            <v>1244362146</v>
          </cell>
          <cell r="G488">
            <v>0</v>
          </cell>
          <cell r="H488">
            <v>1244362146</v>
          </cell>
        </row>
        <row r="489">
          <cell r="A489">
            <v>732205</v>
          </cell>
          <cell r="B489" t="str">
            <v xml:space="preserve">CONTRIBUCIONES EFECTIVAS </v>
          </cell>
          <cell r="C489">
            <v>193457434</v>
          </cell>
          <cell r="D489">
            <v>89703288</v>
          </cell>
          <cell r="E489">
            <v>1037726</v>
          </cell>
          <cell r="F489">
            <v>282122996</v>
          </cell>
          <cell r="G489">
            <v>0</v>
          </cell>
          <cell r="H489">
            <v>282122996</v>
          </cell>
        </row>
        <row r="490">
          <cell r="A490">
            <v>732206</v>
          </cell>
          <cell r="B490" t="str">
            <v xml:space="preserve">APORTES SOBRE LA NÓMINA </v>
          </cell>
          <cell r="C490">
            <v>38547553</v>
          </cell>
          <cell r="D490">
            <v>19961045</v>
          </cell>
          <cell r="E490">
            <v>0</v>
          </cell>
          <cell r="F490">
            <v>58508598</v>
          </cell>
          <cell r="G490">
            <v>0</v>
          </cell>
          <cell r="H490">
            <v>58508598</v>
          </cell>
        </row>
        <row r="491">
          <cell r="A491">
            <v>732207</v>
          </cell>
          <cell r="B491" t="str">
            <v xml:space="preserve">DEPRECIACIÓN Y AMORTIZACIÓN </v>
          </cell>
          <cell r="C491">
            <v>43909957</v>
          </cell>
          <cell r="D491">
            <v>16223477</v>
          </cell>
          <cell r="E491">
            <v>0</v>
          </cell>
          <cell r="F491">
            <v>60133434</v>
          </cell>
          <cell r="G491">
            <v>0</v>
          </cell>
          <cell r="H491">
            <v>60133434</v>
          </cell>
        </row>
        <row r="492">
          <cell r="A492">
            <v>732208</v>
          </cell>
          <cell r="B492" t="str">
            <v xml:space="preserve">IMPUESTOS </v>
          </cell>
          <cell r="C492">
            <v>6525135</v>
          </cell>
          <cell r="D492">
            <v>2719960</v>
          </cell>
          <cell r="E492">
            <v>0</v>
          </cell>
          <cell r="F492">
            <v>9245095</v>
          </cell>
          <cell r="G492">
            <v>0</v>
          </cell>
          <cell r="H492">
            <v>9245095</v>
          </cell>
        </row>
        <row r="493">
          <cell r="A493">
            <v>732209</v>
          </cell>
          <cell r="B493" t="str">
            <v xml:space="preserve">PRESTACIONES SOCIALES </v>
          </cell>
          <cell r="C493">
            <v>230321757</v>
          </cell>
          <cell r="D493">
            <v>130931594</v>
          </cell>
          <cell r="E493">
            <v>658220</v>
          </cell>
          <cell r="F493">
            <v>360595131</v>
          </cell>
          <cell r="G493">
            <v>0</v>
          </cell>
          <cell r="H493">
            <v>360595131</v>
          </cell>
        </row>
        <row r="494">
          <cell r="A494">
            <v>732210</v>
          </cell>
          <cell r="B494" t="str">
            <v xml:space="preserve">GASTOS DE PERSONAL DIVERSOS </v>
          </cell>
          <cell r="C494">
            <v>1811842</v>
          </cell>
          <cell r="D494">
            <v>3812698</v>
          </cell>
          <cell r="E494">
            <v>0</v>
          </cell>
          <cell r="F494">
            <v>5624540</v>
          </cell>
          <cell r="G494">
            <v>0</v>
          </cell>
          <cell r="H494">
            <v>5624540</v>
          </cell>
        </row>
        <row r="495">
          <cell r="A495">
            <v>732295</v>
          </cell>
          <cell r="B495" t="str">
            <v xml:space="preserve">TRASLADO DE COSTOS (CR) </v>
          </cell>
          <cell r="C495">
            <v>-2169016882</v>
          </cell>
          <cell r="D495">
            <v>0</v>
          </cell>
          <cell r="E495">
            <v>723742817</v>
          </cell>
          <cell r="F495">
            <v>-2892759699</v>
          </cell>
          <cell r="G495">
            <v>0</v>
          </cell>
          <cell r="H495">
            <v>-2892759699</v>
          </cell>
        </row>
        <row r="496">
          <cell r="A496">
            <v>7323</v>
          </cell>
          <cell r="B496" t="str">
            <v xml:space="preserve">HOSPITALIZACIÓN - RECIÉN NACIDOS </v>
          </cell>
          <cell r="C496">
            <v>0</v>
          </cell>
          <cell r="D496">
            <v>1992365422</v>
          </cell>
          <cell r="E496">
            <v>1992365422</v>
          </cell>
          <cell r="F496">
            <v>0</v>
          </cell>
          <cell r="G496">
            <v>0</v>
          </cell>
          <cell r="H496">
            <v>0</v>
          </cell>
        </row>
        <row r="497">
          <cell r="A497">
            <v>732301</v>
          </cell>
          <cell r="B497" t="str">
            <v xml:space="preserve">MATERIALES </v>
          </cell>
          <cell r="C497">
            <v>664846724</v>
          </cell>
          <cell r="D497">
            <v>0</v>
          </cell>
          <cell r="E497">
            <v>0</v>
          </cell>
          <cell r="F497">
            <v>664846724</v>
          </cell>
          <cell r="G497">
            <v>0</v>
          </cell>
          <cell r="H497">
            <v>664846724</v>
          </cell>
        </row>
        <row r="498">
          <cell r="A498">
            <v>732302</v>
          </cell>
          <cell r="B498" t="str">
            <v xml:space="preserve">GENERALES </v>
          </cell>
          <cell r="C498">
            <v>1617484425</v>
          </cell>
          <cell r="D498">
            <v>736605554</v>
          </cell>
          <cell r="E498">
            <v>26923805</v>
          </cell>
          <cell r="F498">
            <v>2327166174</v>
          </cell>
          <cell r="G498">
            <v>0</v>
          </cell>
          <cell r="H498">
            <v>2327166174</v>
          </cell>
        </row>
        <row r="499">
          <cell r="A499">
            <v>732303</v>
          </cell>
          <cell r="B499" t="str">
            <v xml:space="preserve">SUELDOS Y SALARIOS </v>
          </cell>
          <cell r="C499">
            <v>2022015292</v>
          </cell>
          <cell r="D499">
            <v>616406965</v>
          </cell>
          <cell r="E499">
            <v>344262</v>
          </cell>
          <cell r="F499">
            <v>2638077995</v>
          </cell>
          <cell r="G499">
            <v>0</v>
          </cell>
          <cell r="H499">
            <v>2638077995</v>
          </cell>
        </row>
        <row r="500">
          <cell r="A500">
            <v>732305</v>
          </cell>
          <cell r="B500" t="str">
            <v xml:space="preserve">CONTRIBUCIONES EFECTIVAS </v>
          </cell>
          <cell r="C500">
            <v>390405939</v>
          </cell>
          <cell r="D500">
            <v>190745415</v>
          </cell>
          <cell r="E500">
            <v>2202837</v>
          </cell>
          <cell r="F500">
            <v>578948517</v>
          </cell>
          <cell r="G500">
            <v>0</v>
          </cell>
          <cell r="H500">
            <v>578948517</v>
          </cell>
        </row>
        <row r="501">
          <cell r="A501">
            <v>732306</v>
          </cell>
          <cell r="B501" t="str">
            <v xml:space="preserve">APORTES SOBRE LA NÓMINA </v>
          </cell>
          <cell r="C501">
            <v>75827724</v>
          </cell>
          <cell r="D501">
            <v>42391116</v>
          </cell>
          <cell r="E501">
            <v>0</v>
          </cell>
          <cell r="F501">
            <v>118218840</v>
          </cell>
          <cell r="G501">
            <v>0</v>
          </cell>
          <cell r="H501">
            <v>118218840</v>
          </cell>
        </row>
        <row r="502">
          <cell r="A502">
            <v>732307</v>
          </cell>
          <cell r="B502" t="str">
            <v xml:space="preserve">DEPRECIACIÓN Y AMORTIZACIÓN </v>
          </cell>
          <cell r="C502">
            <v>292623580</v>
          </cell>
          <cell r="D502">
            <v>103373776</v>
          </cell>
          <cell r="E502">
            <v>0</v>
          </cell>
          <cell r="F502">
            <v>395997356</v>
          </cell>
          <cell r="G502">
            <v>0</v>
          </cell>
          <cell r="H502">
            <v>395997356</v>
          </cell>
        </row>
        <row r="503">
          <cell r="A503">
            <v>732308</v>
          </cell>
          <cell r="B503" t="str">
            <v xml:space="preserve">IMPUESTOS </v>
          </cell>
          <cell r="C503">
            <v>16840191</v>
          </cell>
          <cell r="D503">
            <v>9557794</v>
          </cell>
          <cell r="E503">
            <v>0</v>
          </cell>
          <cell r="F503">
            <v>26397985</v>
          </cell>
          <cell r="G503">
            <v>0</v>
          </cell>
          <cell r="H503">
            <v>26397985</v>
          </cell>
        </row>
        <row r="504">
          <cell r="A504">
            <v>732309</v>
          </cell>
          <cell r="B504" t="str">
            <v xml:space="preserve">PRESTACIONES SOCIALES </v>
          </cell>
          <cell r="C504">
            <v>377937428</v>
          </cell>
          <cell r="D504">
            <v>293284802</v>
          </cell>
          <cell r="E504">
            <v>91546045</v>
          </cell>
          <cell r="F504">
            <v>579676185</v>
          </cell>
          <cell r="G504">
            <v>0</v>
          </cell>
          <cell r="H504">
            <v>579676185</v>
          </cell>
        </row>
        <row r="505">
          <cell r="A505">
            <v>732310</v>
          </cell>
          <cell r="B505" t="str">
            <v xml:space="preserve">GASTOS DE PERSONAL DIVERSOS </v>
          </cell>
          <cell r="C505">
            <v>1137264</v>
          </cell>
          <cell r="D505">
            <v>0</v>
          </cell>
          <cell r="E505">
            <v>0</v>
          </cell>
          <cell r="F505">
            <v>1137264</v>
          </cell>
          <cell r="G505">
            <v>0</v>
          </cell>
          <cell r="H505">
            <v>1137264</v>
          </cell>
        </row>
        <row r="506">
          <cell r="A506">
            <v>732395</v>
          </cell>
          <cell r="B506" t="str">
            <v xml:space="preserve">TRASLADO DE COSTOS (CR) </v>
          </cell>
          <cell r="C506">
            <v>-5459118567</v>
          </cell>
          <cell r="D506">
            <v>0</v>
          </cell>
          <cell r="E506">
            <v>1871348473</v>
          </cell>
          <cell r="F506">
            <v>-7330467040</v>
          </cell>
          <cell r="G506">
            <v>0</v>
          </cell>
          <cell r="H506">
            <v>-7330467040</v>
          </cell>
        </row>
        <row r="507">
          <cell r="A507">
            <v>7326</v>
          </cell>
          <cell r="B507" t="str">
            <v xml:space="preserve">HOSPITALIZACIÓN - OTROS CUIDADOS ESPECIALES </v>
          </cell>
          <cell r="C507">
            <v>0</v>
          </cell>
          <cell r="D507">
            <v>623941411</v>
          </cell>
          <cell r="E507">
            <v>623941411</v>
          </cell>
          <cell r="F507">
            <v>0</v>
          </cell>
          <cell r="G507">
            <v>0</v>
          </cell>
          <cell r="H507">
            <v>0</v>
          </cell>
        </row>
        <row r="508">
          <cell r="A508">
            <v>732601</v>
          </cell>
          <cell r="B508" t="str">
            <v xml:space="preserve">MATERIALES </v>
          </cell>
          <cell r="C508">
            <v>515274352</v>
          </cell>
          <cell r="D508">
            <v>0</v>
          </cell>
          <cell r="E508">
            <v>0</v>
          </cell>
          <cell r="F508">
            <v>515274352</v>
          </cell>
          <cell r="G508">
            <v>0</v>
          </cell>
          <cell r="H508">
            <v>515274352</v>
          </cell>
        </row>
        <row r="509">
          <cell r="A509">
            <v>732602</v>
          </cell>
          <cell r="B509" t="str">
            <v xml:space="preserve">GENERALES </v>
          </cell>
          <cell r="C509">
            <v>840988416</v>
          </cell>
          <cell r="D509">
            <v>348406509</v>
          </cell>
          <cell r="E509">
            <v>3345799</v>
          </cell>
          <cell r="F509">
            <v>1186049126</v>
          </cell>
          <cell r="G509">
            <v>0</v>
          </cell>
          <cell r="H509">
            <v>1186049126</v>
          </cell>
        </row>
        <row r="510">
          <cell r="A510">
            <v>732603</v>
          </cell>
          <cell r="B510" t="str">
            <v xml:space="preserve">SUELDOS Y SALARIOS </v>
          </cell>
          <cell r="C510">
            <v>438688957</v>
          </cell>
          <cell r="D510">
            <v>140464313</v>
          </cell>
          <cell r="E510">
            <v>0</v>
          </cell>
          <cell r="F510">
            <v>579153270</v>
          </cell>
          <cell r="G510">
            <v>0</v>
          </cell>
          <cell r="H510">
            <v>579153270</v>
          </cell>
        </row>
        <row r="511">
          <cell r="A511">
            <v>732605</v>
          </cell>
          <cell r="B511" t="str">
            <v xml:space="preserve">CONTRIBUCIONES EFECTIVAS </v>
          </cell>
          <cell r="C511">
            <v>92434120</v>
          </cell>
          <cell r="D511">
            <v>44069906</v>
          </cell>
          <cell r="E511">
            <v>505948</v>
          </cell>
          <cell r="F511">
            <v>135998078</v>
          </cell>
          <cell r="G511">
            <v>0</v>
          </cell>
          <cell r="H511">
            <v>135998078</v>
          </cell>
        </row>
        <row r="512">
          <cell r="A512">
            <v>732606</v>
          </cell>
          <cell r="B512" t="str">
            <v xml:space="preserve">APORTES SOBRE LA NÓMINA </v>
          </cell>
          <cell r="C512">
            <v>18235784</v>
          </cell>
          <cell r="D512">
            <v>9353075</v>
          </cell>
          <cell r="E512">
            <v>0</v>
          </cell>
          <cell r="F512">
            <v>27588859</v>
          </cell>
          <cell r="G512">
            <v>0</v>
          </cell>
          <cell r="H512">
            <v>27588859</v>
          </cell>
        </row>
        <row r="513">
          <cell r="A513">
            <v>732607</v>
          </cell>
          <cell r="B513" t="str">
            <v xml:space="preserve">DEPRECIACIÓN Y AMORTIZACIÓN </v>
          </cell>
          <cell r="C513">
            <v>39933040</v>
          </cell>
          <cell r="D513">
            <v>17217353</v>
          </cell>
          <cell r="E513">
            <v>0</v>
          </cell>
          <cell r="F513">
            <v>57150393</v>
          </cell>
          <cell r="G513">
            <v>0</v>
          </cell>
          <cell r="H513">
            <v>57150393</v>
          </cell>
        </row>
        <row r="514">
          <cell r="A514">
            <v>732608</v>
          </cell>
          <cell r="B514" t="str">
            <v xml:space="preserve">IMPUESTOS </v>
          </cell>
          <cell r="C514">
            <v>8658321</v>
          </cell>
          <cell r="D514">
            <v>5124241</v>
          </cell>
          <cell r="E514">
            <v>0</v>
          </cell>
          <cell r="F514">
            <v>13782562</v>
          </cell>
          <cell r="G514">
            <v>0</v>
          </cell>
          <cell r="H514">
            <v>13782562</v>
          </cell>
        </row>
        <row r="515">
          <cell r="A515">
            <v>732609</v>
          </cell>
          <cell r="B515" t="str">
            <v xml:space="preserve">PRESTACIONES SOCIALES </v>
          </cell>
          <cell r="C515">
            <v>117777772</v>
          </cell>
          <cell r="D515">
            <v>59122188</v>
          </cell>
          <cell r="E515">
            <v>1836713</v>
          </cell>
          <cell r="F515">
            <v>175063247</v>
          </cell>
          <cell r="G515">
            <v>0</v>
          </cell>
          <cell r="H515">
            <v>175063247</v>
          </cell>
        </row>
        <row r="516">
          <cell r="A516">
            <v>732610</v>
          </cell>
          <cell r="B516" t="str">
            <v xml:space="preserve">GASTOS DE PERSONAL DIVERSOS </v>
          </cell>
          <cell r="C516">
            <v>33082</v>
          </cell>
          <cell r="D516">
            <v>183826</v>
          </cell>
          <cell r="E516">
            <v>0</v>
          </cell>
          <cell r="F516">
            <v>216908</v>
          </cell>
          <cell r="G516">
            <v>0</v>
          </cell>
          <cell r="H516">
            <v>216908</v>
          </cell>
        </row>
        <row r="517">
          <cell r="A517">
            <v>732695</v>
          </cell>
          <cell r="B517" t="str">
            <v xml:space="preserve">TRASLADO DE COSTOS (CR) </v>
          </cell>
          <cell r="C517">
            <v>-2072023844</v>
          </cell>
          <cell r="D517">
            <v>0</v>
          </cell>
          <cell r="E517">
            <v>618252951</v>
          </cell>
          <cell r="F517">
            <v>-2690276795</v>
          </cell>
          <cell r="G517">
            <v>0</v>
          </cell>
          <cell r="H517">
            <v>-2690276795</v>
          </cell>
        </row>
        <row r="518">
          <cell r="A518">
            <v>7330</v>
          </cell>
          <cell r="B518" t="str">
            <v xml:space="preserve">QUIRÓFANOS Y SALAS DE PARTO - QUIRÓFANOS  </v>
          </cell>
          <cell r="C518">
            <v>0</v>
          </cell>
          <cell r="D518">
            <v>3839872858</v>
          </cell>
          <cell r="E518">
            <v>3839872858</v>
          </cell>
          <cell r="F518">
            <v>0</v>
          </cell>
          <cell r="G518">
            <v>0</v>
          </cell>
          <cell r="H518">
            <v>0</v>
          </cell>
        </row>
        <row r="519">
          <cell r="A519">
            <v>733001</v>
          </cell>
          <cell r="B519" t="str">
            <v xml:space="preserve">MATERIALES </v>
          </cell>
          <cell r="C519">
            <v>2272374888</v>
          </cell>
          <cell r="D519">
            <v>0</v>
          </cell>
          <cell r="E519">
            <v>0</v>
          </cell>
          <cell r="F519">
            <v>2272374888</v>
          </cell>
          <cell r="G519">
            <v>0</v>
          </cell>
          <cell r="H519">
            <v>2272374888</v>
          </cell>
        </row>
        <row r="520">
          <cell r="A520">
            <v>733002</v>
          </cell>
          <cell r="B520" t="str">
            <v xml:space="preserve">GENERALES </v>
          </cell>
          <cell r="C520">
            <v>4380366053</v>
          </cell>
          <cell r="D520">
            <v>2652071140</v>
          </cell>
          <cell r="E520">
            <v>49130666</v>
          </cell>
          <cell r="F520">
            <v>6983306527</v>
          </cell>
          <cell r="G520">
            <v>0</v>
          </cell>
          <cell r="H520">
            <v>6983306527</v>
          </cell>
        </row>
        <row r="521">
          <cell r="A521">
            <v>733003</v>
          </cell>
          <cell r="B521" t="str">
            <v xml:space="preserve">SUELDOS Y SALARIOS </v>
          </cell>
          <cell r="C521">
            <v>1558510166</v>
          </cell>
          <cell r="D521">
            <v>537917529</v>
          </cell>
          <cell r="E521">
            <v>130111</v>
          </cell>
          <cell r="F521">
            <v>2096297584</v>
          </cell>
          <cell r="G521">
            <v>0</v>
          </cell>
          <cell r="H521">
            <v>2096297584</v>
          </cell>
        </row>
        <row r="522">
          <cell r="A522">
            <v>733005</v>
          </cell>
          <cell r="B522" t="str">
            <v xml:space="preserve">CONTRIBUCIONES EFECTIVAS </v>
          </cell>
          <cell r="C522">
            <v>337537549</v>
          </cell>
          <cell r="D522">
            <v>177314825</v>
          </cell>
          <cell r="E522">
            <v>1840599</v>
          </cell>
          <cell r="F522">
            <v>513011775</v>
          </cell>
          <cell r="G522">
            <v>0</v>
          </cell>
          <cell r="H522">
            <v>513011775</v>
          </cell>
        </row>
        <row r="523">
          <cell r="A523">
            <v>733006</v>
          </cell>
          <cell r="B523" t="str">
            <v xml:space="preserve">APORTES SOBRE LA NÓMINA </v>
          </cell>
          <cell r="C523">
            <v>61139088</v>
          </cell>
          <cell r="D523">
            <v>35669120</v>
          </cell>
          <cell r="E523">
            <v>0</v>
          </cell>
          <cell r="F523">
            <v>96808208</v>
          </cell>
          <cell r="G523">
            <v>0</v>
          </cell>
          <cell r="H523">
            <v>96808208</v>
          </cell>
        </row>
        <row r="524">
          <cell r="A524">
            <v>733007</v>
          </cell>
          <cell r="B524" t="str">
            <v xml:space="preserve">DEPRECIACIÓN Y AMORTIZACIÓN </v>
          </cell>
          <cell r="C524">
            <v>551324131</v>
          </cell>
          <cell r="D524">
            <v>187462377</v>
          </cell>
          <cell r="E524">
            <v>0</v>
          </cell>
          <cell r="F524">
            <v>738786508</v>
          </cell>
          <cell r="G524">
            <v>0</v>
          </cell>
          <cell r="H524">
            <v>738786508</v>
          </cell>
        </row>
        <row r="525">
          <cell r="A525">
            <v>733008</v>
          </cell>
          <cell r="B525" t="str">
            <v xml:space="preserve">IMPUESTOS </v>
          </cell>
          <cell r="C525">
            <v>35751282</v>
          </cell>
          <cell r="D525">
            <v>15543874</v>
          </cell>
          <cell r="E525">
            <v>0</v>
          </cell>
          <cell r="F525">
            <v>51295156</v>
          </cell>
          <cell r="G525">
            <v>0</v>
          </cell>
          <cell r="H525">
            <v>51295156</v>
          </cell>
        </row>
        <row r="526">
          <cell r="A526">
            <v>733009</v>
          </cell>
          <cell r="B526" t="str">
            <v xml:space="preserve">PRESTACIONES SOCIALES </v>
          </cell>
          <cell r="C526">
            <v>432329016</v>
          </cell>
          <cell r="D526">
            <v>227466900</v>
          </cell>
          <cell r="E526">
            <v>9586791</v>
          </cell>
          <cell r="F526">
            <v>650209125</v>
          </cell>
          <cell r="G526">
            <v>0</v>
          </cell>
          <cell r="H526">
            <v>650209125</v>
          </cell>
        </row>
        <row r="527">
          <cell r="A527">
            <v>733010</v>
          </cell>
          <cell r="B527" t="str">
            <v xml:space="preserve">GASTOS DE PERSONAL DIVERSOS </v>
          </cell>
          <cell r="C527">
            <v>1645167</v>
          </cell>
          <cell r="D527">
            <v>6427093</v>
          </cell>
          <cell r="E527">
            <v>0</v>
          </cell>
          <cell r="F527">
            <v>8072260</v>
          </cell>
          <cell r="G527">
            <v>0</v>
          </cell>
          <cell r="H527">
            <v>8072260</v>
          </cell>
        </row>
        <row r="528">
          <cell r="A528">
            <v>733095</v>
          </cell>
          <cell r="B528" t="str">
            <v xml:space="preserve">TRASLADO DE COSTOS (CR) </v>
          </cell>
          <cell r="C528">
            <v>-9630977340</v>
          </cell>
          <cell r="D528">
            <v>0</v>
          </cell>
          <cell r="E528">
            <v>3779184691</v>
          </cell>
          <cell r="F528">
            <v>-13410162031</v>
          </cell>
          <cell r="G528">
            <v>0</v>
          </cell>
          <cell r="H528">
            <v>-13410162031</v>
          </cell>
        </row>
        <row r="529">
          <cell r="A529">
            <v>7331</v>
          </cell>
          <cell r="B529" t="str">
            <v xml:space="preserve">QUIRÓFANOS Y SALAS DE PARTO - SALAS DE PARTO </v>
          </cell>
          <cell r="C529">
            <v>0</v>
          </cell>
          <cell r="D529">
            <v>2855077135</v>
          </cell>
          <cell r="E529">
            <v>2855077135</v>
          </cell>
          <cell r="F529">
            <v>0</v>
          </cell>
          <cell r="G529">
            <v>0</v>
          </cell>
          <cell r="H529">
            <v>0</v>
          </cell>
        </row>
        <row r="530">
          <cell r="A530">
            <v>733101</v>
          </cell>
          <cell r="B530" t="str">
            <v xml:space="preserve">MATERIALES </v>
          </cell>
          <cell r="C530">
            <v>220493419</v>
          </cell>
          <cell r="D530">
            <v>0</v>
          </cell>
          <cell r="E530">
            <v>0</v>
          </cell>
          <cell r="F530">
            <v>220493419</v>
          </cell>
          <cell r="G530">
            <v>0</v>
          </cell>
          <cell r="H530">
            <v>220493419</v>
          </cell>
        </row>
        <row r="531">
          <cell r="A531">
            <v>733102</v>
          </cell>
          <cell r="B531" t="str">
            <v xml:space="preserve">GENERALES </v>
          </cell>
          <cell r="C531">
            <v>1528706365</v>
          </cell>
          <cell r="D531">
            <v>919940361</v>
          </cell>
          <cell r="E531">
            <v>47173486</v>
          </cell>
          <cell r="F531">
            <v>2401473240</v>
          </cell>
          <cell r="G531">
            <v>0</v>
          </cell>
          <cell r="H531">
            <v>2401473240</v>
          </cell>
        </row>
        <row r="532">
          <cell r="A532">
            <v>733103</v>
          </cell>
          <cell r="B532" t="str">
            <v xml:space="preserve">SUELDOS Y SALARIOS </v>
          </cell>
          <cell r="C532">
            <v>2794660090</v>
          </cell>
          <cell r="D532">
            <v>933756684</v>
          </cell>
          <cell r="E532">
            <v>0</v>
          </cell>
          <cell r="F532">
            <v>3728416774</v>
          </cell>
          <cell r="G532">
            <v>0</v>
          </cell>
          <cell r="H532">
            <v>3728416774</v>
          </cell>
        </row>
        <row r="533">
          <cell r="A533">
            <v>733105</v>
          </cell>
          <cell r="B533" t="str">
            <v xml:space="preserve">CONTRIBUCIONES EFECTIVAS </v>
          </cell>
          <cell r="C533">
            <v>596131147</v>
          </cell>
          <cell r="D533">
            <v>285055291</v>
          </cell>
          <cell r="E533">
            <v>3260803</v>
          </cell>
          <cell r="F533">
            <v>877925635</v>
          </cell>
          <cell r="G533">
            <v>0</v>
          </cell>
          <cell r="H533">
            <v>877925635</v>
          </cell>
        </row>
        <row r="534">
          <cell r="A534">
            <v>733106</v>
          </cell>
          <cell r="B534" t="str">
            <v xml:space="preserve">APORTES SOBRE LA NÓMINA </v>
          </cell>
          <cell r="C534">
            <v>115877042</v>
          </cell>
          <cell r="D534">
            <v>60746418</v>
          </cell>
          <cell r="E534">
            <v>10560</v>
          </cell>
          <cell r="F534">
            <v>176612900</v>
          </cell>
          <cell r="G534">
            <v>0</v>
          </cell>
          <cell r="H534">
            <v>176612900</v>
          </cell>
        </row>
        <row r="535">
          <cell r="A535">
            <v>733107</v>
          </cell>
          <cell r="B535" t="str">
            <v xml:space="preserve">DEPRECIACIÓN Y AMORTIZACIÓN </v>
          </cell>
          <cell r="C535">
            <v>305303319</v>
          </cell>
          <cell r="D535">
            <v>102388700</v>
          </cell>
          <cell r="E535">
            <v>0</v>
          </cell>
          <cell r="F535">
            <v>407692019</v>
          </cell>
          <cell r="G535">
            <v>0</v>
          </cell>
          <cell r="H535">
            <v>407692019</v>
          </cell>
        </row>
        <row r="536">
          <cell r="A536">
            <v>733108</v>
          </cell>
          <cell r="B536" t="str">
            <v xml:space="preserve">IMPUESTOS </v>
          </cell>
          <cell r="C536">
            <v>17583113</v>
          </cell>
          <cell r="D536">
            <v>8742689</v>
          </cell>
          <cell r="E536">
            <v>0</v>
          </cell>
          <cell r="F536">
            <v>26325802</v>
          </cell>
          <cell r="G536">
            <v>0</v>
          </cell>
          <cell r="H536">
            <v>26325802</v>
          </cell>
        </row>
        <row r="537">
          <cell r="A537">
            <v>733109</v>
          </cell>
          <cell r="B537" t="str">
            <v xml:space="preserve">PRESTACIONES SOCIALES </v>
          </cell>
          <cell r="C537">
            <v>860958540</v>
          </cell>
          <cell r="D537">
            <v>542705623</v>
          </cell>
          <cell r="E537">
            <v>9510506</v>
          </cell>
          <cell r="F537">
            <v>1394153657</v>
          </cell>
          <cell r="G537">
            <v>0</v>
          </cell>
          <cell r="H537">
            <v>1394153657</v>
          </cell>
        </row>
        <row r="538">
          <cell r="A538">
            <v>733110</v>
          </cell>
          <cell r="B538" t="str">
            <v xml:space="preserve">GASTOS DE PERSONAL DIVERSOS </v>
          </cell>
          <cell r="C538">
            <v>4148137</v>
          </cell>
          <cell r="D538">
            <v>1741369</v>
          </cell>
          <cell r="E538">
            <v>0</v>
          </cell>
          <cell r="F538">
            <v>5889506</v>
          </cell>
          <cell r="G538">
            <v>0</v>
          </cell>
          <cell r="H538">
            <v>5889506</v>
          </cell>
        </row>
        <row r="539">
          <cell r="A539">
            <v>733195</v>
          </cell>
          <cell r="B539" t="str">
            <v xml:space="preserve">TRASLADO DE COSTOS (CR) </v>
          </cell>
          <cell r="C539">
            <v>-6443861172</v>
          </cell>
          <cell r="D539">
            <v>0</v>
          </cell>
          <cell r="E539">
            <v>2795121780</v>
          </cell>
          <cell r="F539">
            <v>-9238982952</v>
          </cell>
          <cell r="G539">
            <v>0</v>
          </cell>
          <cell r="H539">
            <v>-9238982952</v>
          </cell>
        </row>
        <row r="540">
          <cell r="A540">
            <v>7340</v>
          </cell>
          <cell r="B540" t="str">
            <v xml:space="preserve">APOYO DIAGNÓSTICO - LABORATORIO CLÍNICO </v>
          </cell>
          <cell r="C540">
            <v>0</v>
          </cell>
          <cell r="D540">
            <v>1198030361</v>
          </cell>
          <cell r="E540">
            <v>1198030361</v>
          </cell>
          <cell r="F540">
            <v>0</v>
          </cell>
          <cell r="G540">
            <v>0</v>
          </cell>
          <cell r="H540">
            <v>0</v>
          </cell>
        </row>
        <row r="541">
          <cell r="A541">
            <v>734001</v>
          </cell>
          <cell r="B541" t="str">
            <v xml:space="preserve">MATERIALES </v>
          </cell>
          <cell r="C541">
            <v>863013984</v>
          </cell>
          <cell r="D541">
            <v>0</v>
          </cell>
          <cell r="E541">
            <v>0</v>
          </cell>
          <cell r="F541">
            <v>863013984</v>
          </cell>
          <cell r="G541">
            <v>0</v>
          </cell>
          <cell r="H541">
            <v>863013984</v>
          </cell>
        </row>
        <row r="542">
          <cell r="A542">
            <v>734002</v>
          </cell>
          <cell r="B542" t="str">
            <v xml:space="preserve">GENERALES </v>
          </cell>
          <cell r="C542">
            <v>1445847395</v>
          </cell>
          <cell r="D542">
            <v>720559392</v>
          </cell>
          <cell r="E542">
            <v>32693978</v>
          </cell>
          <cell r="F542">
            <v>2133712809</v>
          </cell>
          <cell r="G542">
            <v>0</v>
          </cell>
          <cell r="H542">
            <v>2133712809</v>
          </cell>
        </row>
        <row r="543">
          <cell r="A543">
            <v>734003</v>
          </cell>
          <cell r="B543" t="str">
            <v xml:space="preserve">SUELDOS Y SALARIOS </v>
          </cell>
          <cell r="C543">
            <v>609728783</v>
          </cell>
          <cell r="D543">
            <v>225163401</v>
          </cell>
          <cell r="E543">
            <v>0</v>
          </cell>
          <cell r="F543">
            <v>834892184</v>
          </cell>
          <cell r="G543">
            <v>0</v>
          </cell>
          <cell r="H543">
            <v>834892184</v>
          </cell>
        </row>
        <row r="544">
          <cell r="A544">
            <v>734004</v>
          </cell>
          <cell r="B544" t="str">
            <v xml:space="preserve">CONTRIBUCIONES IMPUTADAS </v>
          </cell>
          <cell r="C544">
            <v>362676</v>
          </cell>
          <cell r="D544">
            <v>0</v>
          </cell>
          <cell r="E544">
            <v>0</v>
          </cell>
          <cell r="F544">
            <v>362676</v>
          </cell>
          <cell r="G544">
            <v>0</v>
          </cell>
          <cell r="H544">
            <v>362676</v>
          </cell>
        </row>
        <row r="545">
          <cell r="A545">
            <v>734005</v>
          </cell>
          <cell r="B545" t="str">
            <v xml:space="preserve">CONTRIBUCIONES EFECTIVAS </v>
          </cell>
          <cell r="C545">
            <v>129336689</v>
          </cell>
          <cell r="D545">
            <v>66163540</v>
          </cell>
          <cell r="E545">
            <v>768353</v>
          </cell>
          <cell r="F545">
            <v>194731876</v>
          </cell>
          <cell r="G545">
            <v>0</v>
          </cell>
          <cell r="H545">
            <v>194731876</v>
          </cell>
        </row>
        <row r="546">
          <cell r="A546">
            <v>734006</v>
          </cell>
          <cell r="B546" t="str">
            <v xml:space="preserve">APORTES SOBRE LA NÓMINA </v>
          </cell>
          <cell r="C546">
            <v>25549300</v>
          </cell>
          <cell r="D546">
            <v>14608660</v>
          </cell>
          <cell r="E546">
            <v>0</v>
          </cell>
          <cell r="F546">
            <v>40157960</v>
          </cell>
          <cell r="G546">
            <v>0</v>
          </cell>
          <cell r="H546">
            <v>40157960</v>
          </cell>
        </row>
        <row r="547">
          <cell r="A547">
            <v>734007</v>
          </cell>
          <cell r="B547" t="str">
            <v xml:space="preserve">DEPRECIACIÓN Y AMORTIZACIÓN </v>
          </cell>
          <cell r="C547">
            <v>42774741</v>
          </cell>
          <cell r="D547">
            <v>15901942</v>
          </cell>
          <cell r="E547">
            <v>0</v>
          </cell>
          <cell r="F547">
            <v>58676683</v>
          </cell>
          <cell r="G547">
            <v>0</v>
          </cell>
          <cell r="H547">
            <v>58676683</v>
          </cell>
        </row>
        <row r="548">
          <cell r="A548">
            <v>734008</v>
          </cell>
          <cell r="B548" t="str">
            <v xml:space="preserve">IMPUESTOS </v>
          </cell>
          <cell r="C548">
            <v>11050039</v>
          </cell>
          <cell r="D548">
            <v>4375441</v>
          </cell>
          <cell r="E548">
            <v>0</v>
          </cell>
          <cell r="F548">
            <v>15425480</v>
          </cell>
          <cell r="G548">
            <v>0</v>
          </cell>
          <cell r="H548">
            <v>15425480</v>
          </cell>
        </row>
        <row r="549">
          <cell r="A549">
            <v>734009</v>
          </cell>
          <cell r="B549" t="str">
            <v xml:space="preserve">PRESTACIONES SOCIALES </v>
          </cell>
          <cell r="C549">
            <v>191545896</v>
          </cell>
          <cell r="D549">
            <v>150389530</v>
          </cell>
          <cell r="E549">
            <v>6437071</v>
          </cell>
          <cell r="F549">
            <v>335498355</v>
          </cell>
          <cell r="G549">
            <v>0</v>
          </cell>
          <cell r="H549">
            <v>335498355</v>
          </cell>
        </row>
        <row r="550">
          <cell r="A550">
            <v>734010</v>
          </cell>
          <cell r="B550" t="str">
            <v xml:space="preserve">GASTOS DE PERSONAL DIVERSOS </v>
          </cell>
          <cell r="C550">
            <v>2629433</v>
          </cell>
          <cell r="D550">
            <v>868455</v>
          </cell>
          <cell r="E550">
            <v>0</v>
          </cell>
          <cell r="F550">
            <v>3497888</v>
          </cell>
          <cell r="G550">
            <v>0</v>
          </cell>
          <cell r="H550">
            <v>3497888</v>
          </cell>
        </row>
        <row r="551">
          <cell r="A551">
            <v>734095</v>
          </cell>
          <cell r="B551" t="str">
            <v xml:space="preserve">TRASLADO DE COSTOS (CR) </v>
          </cell>
          <cell r="C551">
            <v>-3321838936</v>
          </cell>
          <cell r="D551">
            <v>0</v>
          </cell>
          <cell r="E551">
            <v>1158130959</v>
          </cell>
          <cell r="F551">
            <v>-4479969895</v>
          </cell>
          <cell r="G551">
            <v>0</v>
          </cell>
          <cell r="H551">
            <v>-4479969895</v>
          </cell>
        </row>
        <row r="552">
          <cell r="A552">
            <v>7341</v>
          </cell>
          <cell r="B552" t="str">
            <v xml:space="preserve">APOYO DIAGNÓSTICO - IMAGENOLOGÍA </v>
          </cell>
          <cell r="C552">
            <v>0</v>
          </cell>
          <cell r="D552">
            <v>3906762726</v>
          </cell>
          <cell r="E552">
            <v>3906762726</v>
          </cell>
          <cell r="F552">
            <v>0</v>
          </cell>
          <cell r="G552">
            <v>0</v>
          </cell>
          <cell r="H552">
            <v>0</v>
          </cell>
        </row>
        <row r="553">
          <cell r="A553">
            <v>734101</v>
          </cell>
          <cell r="B553" t="str">
            <v xml:space="preserve">MATERIALES </v>
          </cell>
          <cell r="C553">
            <v>1538219575</v>
          </cell>
          <cell r="D553">
            <v>0</v>
          </cell>
          <cell r="E553">
            <v>0</v>
          </cell>
          <cell r="F553">
            <v>1538219575</v>
          </cell>
          <cell r="G553">
            <v>0</v>
          </cell>
          <cell r="H553">
            <v>1538219575</v>
          </cell>
        </row>
        <row r="554">
          <cell r="A554">
            <v>734102</v>
          </cell>
          <cell r="B554" t="str">
            <v xml:space="preserve">GENERALES </v>
          </cell>
          <cell r="C554">
            <v>4452670203</v>
          </cell>
          <cell r="D554">
            <v>2804436712</v>
          </cell>
          <cell r="E554">
            <v>116305843</v>
          </cell>
          <cell r="F554">
            <v>7140801072</v>
          </cell>
          <cell r="G554">
            <v>0</v>
          </cell>
          <cell r="H554">
            <v>7140801072</v>
          </cell>
        </row>
        <row r="555">
          <cell r="A555">
            <v>734103</v>
          </cell>
          <cell r="B555" t="str">
            <v xml:space="preserve">SUELDOS Y SALARIOS </v>
          </cell>
          <cell r="C555">
            <v>995922249</v>
          </cell>
          <cell r="D555">
            <v>357585091</v>
          </cell>
          <cell r="E555">
            <v>1915291</v>
          </cell>
          <cell r="F555">
            <v>1351592049</v>
          </cell>
          <cell r="G555">
            <v>0</v>
          </cell>
          <cell r="H555">
            <v>1351592049</v>
          </cell>
        </row>
        <row r="556">
          <cell r="A556">
            <v>734104</v>
          </cell>
          <cell r="B556" t="str">
            <v xml:space="preserve">CONTRIBUCIONES IMPUTADAS </v>
          </cell>
          <cell r="C556">
            <v>2980393</v>
          </cell>
          <cell r="D556">
            <v>362676</v>
          </cell>
          <cell r="E556">
            <v>0</v>
          </cell>
          <cell r="F556">
            <v>3343069</v>
          </cell>
          <cell r="G556">
            <v>0</v>
          </cell>
          <cell r="H556">
            <v>3343069</v>
          </cell>
        </row>
        <row r="557">
          <cell r="A557">
            <v>734105</v>
          </cell>
          <cell r="B557" t="str">
            <v xml:space="preserve">CONTRIBUCIONES EFECTIVAS </v>
          </cell>
          <cell r="C557">
            <v>344075572</v>
          </cell>
          <cell r="D557">
            <v>161069535</v>
          </cell>
          <cell r="E557">
            <v>1797911</v>
          </cell>
          <cell r="F557">
            <v>503347196</v>
          </cell>
          <cell r="G557">
            <v>0</v>
          </cell>
          <cell r="H557">
            <v>503347196</v>
          </cell>
        </row>
        <row r="558">
          <cell r="A558">
            <v>734106</v>
          </cell>
          <cell r="B558" t="str">
            <v xml:space="preserve">APORTES SOBRE LA NÓMINA </v>
          </cell>
          <cell r="C558">
            <v>40420903</v>
          </cell>
          <cell r="D558">
            <v>23344924</v>
          </cell>
          <cell r="E558">
            <v>90100</v>
          </cell>
          <cell r="F558">
            <v>63675727</v>
          </cell>
          <cell r="G558">
            <v>0</v>
          </cell>
          <cell r="H558">
            <v>63675727</v>
          </cell>
        </row>
        <row r="559">
          <cell r="A559">
            <v>734107</v>
          </cell>
          <cell r="B559" t="str">
            <v xml:space="preserve">DEPRECIACIÓN Y AMORTIZACIÓN </v>
          </cell>
          <cell r="C559">
            <v>978396108</v>
          </cell>
          <cell r="D559">
            <v>329906449</v>
          </cell>
          <cell r="E559">
            <v>0</v>
          </cell>
          <cell r="F559">
            <v>1308302557</v>
          </cell>
          <cell r="G559">
            <v>0</v>
          </cell>
          <cell r="H559">
            <v>1308302557</v>
          </cell>
        </row>
        <row r="560">
          <cell r="A560">
            <v>734108</v>
          </cell>
          <cell r="B560" t="str">
            <v xml:space="preserve">IMPUESTOS </v>
          </cell>
          <cell r="C560">
            <v>29047988</v>
          </cell>
          <cell r="D560">
            <v>12374149</v>
          </cell>
          <cell r="E560">
            <v>0</v>
          </cell>
          <cell r="F560">
            <v>41422137</v>
          </cell>
          <cell r="G560">
            <v>0</v>
          </cell>
          <cell r="H560">
            <v>41422137</v>
          </cell>
        </row>
        <row r="561">
          <cell r="A561">
            <v>734109</v>
          </cell>
          <cell r="B561" t="str">
            <v xml:space="preserve">PRESTACIONES SOCIALES </v>
          </cell>
          <cell r="C561">
            <v>338861521</v>
          </cell>
          <cell r="D561">
            <v>216456080</v>
          </cell>
          <cell r="E561">
            <v>7294832</v>
          </cell>
          <cell r="F561">
            <v>548022769</v>
          </cell>
          <cell r="G561">
            <v>0</v>
          </cell>
          <cell r="H561">
            <v>548022769</v>
          </cell>
        </row>
        <row r="562">
          <cell r="A562">
            <v>734110</v>
          </cell>
          <cell r="B562" t="str">
            <v xml:space="preserve">GASTOS DE PERSONAL DIVERSOS </v>
          </cell>
          <cell r="C562">
            <v>8849370</v>
          </cell>
          <cell r="D562">
            <v>1227110</v>
          </cell>
          <cell r="E562">
            <v>0</v>
          </cell>
          <cell r="F562">
            <v>10076480</v>
          </cell>
          <cell r="G562">
            <v>0</v>
          </cell>
          <cell r="H562">
            <v>10076480</v>
          </cell>
        </row>
        <row r="563">
          <cell r="A563">
            <v>734195</v>
          </cell>
          <cell r="B563" t="str">
            <v xml:space="preserve">TRASLADO DE COSTOS (CR) </v>
          </cell>
          <cell r="C563">
            <v>-8729443882</v>
          </cell>
          <cell r="D563">
            <v>0</v>
          </cell>
          <cell r="E563">
            <v>3779358749</v>
          </cell>
          <cell r="F563">
            <v>-12508802631</v>
          </cell>
          <cell r="G563">
            <v>0</v>
          </cell>
          <cell r="H563">
            <v>-12508802631</v>
          </cell>
        </row>
        <row r="564">
          <cell r="A564">
            <v>7342</v>
          </cell>
          <cell r="B564" t="str">
            <v xml:space="preserve">APOYO DIAGNÓSTICO - ANATOMÍA PATOLÓGICA </v>
          </cell>
          <cell r="C564">
            <v>0</v>
          </cell>
          <cell r="D564">
            <v>232447470</v>
          </cell>
          <cell r="E564">
            <v>232447470</v>
          </cell>
          <cell r="F564">
            <v>0</v>
          </cell>
          <cell r="G564">
            <v>0</v>
          </cell>
          <cell r="H564">
            <v>0</v>
          </cell>
        </row>
        <row r="565">
          <cell r="A565">
            <v>734202</v>
          </cell>
          <cell r="B565" t="str">
            <v xml:space="preserve">GENERALES </v>
          </cell>
          <cell r="C565">
            <v>623148117</v>
          </cell>
          <cell r="D565">
            <v>217386473</v>
          </cell>
          <cell r="E565">
            <v>19107820</v>
          </cell>
          <cell r="F565">
            <v>821426770</v>
          </cell>
          <cell r="G565">
            <v>0</v>
          </cell>
          <cell r="H565">
            <v>821426770</v>
          </cell>
        </row>
        <row r="566">
          <cell r="A566">
            <v>734207</v>
          </cell>
          <cell r="B566" t="str">
            <v xml:space="preserve">DEPRECIACIÓN Y AMORTIZACIÓN </v>
          </cell>
          <cell r="C566">
            <v>39091700</v>
          </cell>
          <cell r="D566">
            <v>14163787</v>
          </cell>
          <cell r="E566">
            <v>0</v>
          </cell>
          <cell r="F566">
            <v>53255487</v>
          </cell>
          <cell r="G566">
            <v>0</v>
          </cell>
          <cell r="H566">
            <v>53255487</v>
          </cell>
        </row>
        <row r="567">
          <cell r="A567">
            <v>734208</v>
          </cell>
          <cell r="B567" t="str">
            <v xml:space="preserve">IMPUESTOS </v>
          </cell>
          <cell r="C567">
            <v>1607561</v>
          </cell>
          <cell r="D567">
            <v>897210</v>
          </cell>
          <cell r="E567">
            <v>0</v>
          </cell>
          <cell r="F567">
            <v>2504771</v>
          </cell>
          <cell r="G567">
            <v>0</v>
          </cell>
          <cell r="H567">
            <v>2504771</v>
          </cell>
        </row>
        <row r="568">
          <cell r="A568">
            <v>734295</v>
          </cell>
          <cell r="B568" t="str">
            <v xml:space="preserve">TRASLADO DE COSTOS (CR) </v>
          </cell>
          <cell r="C568">
            <v>-663847378</v>
          </cell>
          <cell r="D568">
            <v>0</v>
          </cell>
          <cell r="E568">
            <v>213339650</v>
          </cell>
          <cell r="F568">
            <v>-877187028</v>
          </cell>
          <cell r="G568">
            <v>0</v>
          </cell>
          <cell r="H568">
            <v>-877187028</v>
          </cell>
        </row>
        <row r="569">
          <cell r="A569">
            <v>7343</v>
          </cell>
          <cell r="B569" t="str">
            <v xml:space="preserve">APOYO DIAGNÓSTICO - OTRAS UNIDADES DE APOYO DIAGNÓSTICO </v>
          </cell>
          <cell r="C569">
            <v>0</v>
          </cell>
          <cell r="D569">
            <v>4589915608</v>
          </cell>
          <cell r="E569">
            <v>4589915608</v>
          </cell>
          <cell r="F569">
            <v>0</v>
          </cell>
          <cell r="G569">
            <v>0</v>
          </cell>
          <cell r="H569">
            <v>0</v>
          </cell>
        </row>
        <row r="570">
          <cell r="A570">
            <v>734301</v>
          </cell>
          <cell r="B570" t="str">
            <v xml:space="preserve">MATERIALES </v>
          </cell>
          <cell r="C570">
            <v>17584770</v>
          </cell>
          <cell r="D570">
            <v>0</v>
          </cell>
          <cell r="E570">
            <v>0</v>
          </cell>
          <cell r="F570">
            <v>17584770</v>
          </cell>
          <cell r="G570">
            <v>0</v>
          </cell>
          <cell r="H570">
            <v>17584770</v>
          </cell>
        </row>
        <row r="571">
          <cell r="A571">
            <v>734302</v>
          </cell>
          <cell r="B571" t="str">
            <v xml:space="preserve">GENERALES </v>
          </cell>
          <cell r="C571">
            <v>1277286922</v>
          </cell>
          <cell r="D571">
            <v>2212133723</v>
          </cell>
          <cell r="E571">
            <v>1885886480</v>
          </cell>
          <cell r="F571">
            <v>1603534165</v>
          </cell>
          <cell r="G571">
            <v>0</v>
          </cell>
          <cell r="H571">
            <v>1603534165</v>
          </cell>
        </row>
        <row r="572">
          <cell r="A572">
            <v>734303</v>
          </cell>
          <cell r="B572" t="str">
            <v xml:space="preserve">SUELDOS Y SALARIOS </v>
          </cell>
          <cell r="C572">
            <v>92455012</v>
          </cell>
          <cell r="D572">
            <v>25011265</v>
          </cell>
          <cell r="E572">
            <v>0</v>
          </cell>
          <cell r="F572">
            <v>117466277</v>
          </cell>
          <cell r="G572">
            <v>0</v>
          </cell>
          <cell r="H572">
            <v>117466277</v>
          </cell>
        </row>
        <row r="573">
          <cell r="A573">
            <v>734305</v>
          </cell>
          <cell r="B573" t="str">
            <v xml:space="preserve">CONTRIBUCIONES EFECTIVAS </v>
          </cell>
          <cell r="C573">
            <v>17009193</v>
          </cell>
          <cell r="D573">
            <v>7673134</v>
          </cell>
          <cell r="E573">
            <v>90100</v>
          </cell>
          <cell r="F573">
            <v>24592227</v>
          </cell>
          <cell r="G573">
            <v>0</v>
          </cell>
          <cell r="H573">
            <v>24592227</v>
          </cell>
        </row>
        <row r="574">
          <cell r="A574">
            <v>734306</v>
          </cell>
          <cell r="B574" t="str">
            <v xml:space="preserve">APORTES SOBRE LA NÓMINA </v>
          </cell>
          <cell r="C574">
            <v>3805903</v>
          </cell>
          <cell r="D574">
            <v>1737320</v>
          </cell>
          <cell r="E574">
            <v>0</v>
          </cell>
          <cell r="F574">
            <v>5543223</v>
          </cell>
          <cell r="G574">
            <v>0</v>
          </cell>
          <cell r="H574">
            <v>5543223</v>
          </cell>
        </row>
        <row r="575">
          <cell r="A575">
            <v>734307</v>
          </cell>
          <cell r="B575" t="str">
            <v xml:space="preserve">DEPRECIACIÓN Y AMORTIZACIÓN </v>
          </cell>
          <cell r="C575">
            <v>68152470</v>
          </cell>
          <cell r="D575">
            <v>22995210</v>
          </cell>
          <cell r="E575">
            <v>0</v>
          </cell>
          <cell r="F575">
            <v>91147680</v>
          </cell>
          <cell r="G575">
            <v>0</v>
          </cell>
          <cell r="H575">
            <v>91147680</v>
          </cell>
        </row>
        <row r="576">
          <cell r="A576">
            <v>734308</v>
          </cell>
          <cell r="B576" t="str">
            <v xml:space="preserve">IMPUESTOS </v>
          </cell>
          <cell r="C576">
            <v>3696540</v>
          </cell>
          <cell r="D576">
            <v>3247881</v>
          </cell>
          <cell r="E576">
            <v>0</v>
          </cell>
          <cell r="F576">
            <v>6944421</v>
          </cell>
          <cell r="G576">
            <v>0</v>
          </cell>
          <cell r="H576">
            <v>6944421</v>
          </cell>
        </row>
        <row r="577">
          <cell r="A577">
            <v>734309</v>
          </cell>
          <cell r="B577" t="str">
            <v xml:space="preserve">PRESTACIONES SOCIALES </v>
          </cell>
          <cell r="C577">
            <v>36348807</v>
          </cell>
          <cell r="D577">
            <v>15888532</v>
          </cell>
          <cell r="E577">
            <v>2257804</v>
          </cell>
          <cell r="F577">
            <v>49979535</v>
          </cell>
          <cell r="G577">
            <v>0</v>
          </cell>
          <cell r="H577">
            <v>49979535</v>
          </cell>
        </row>
        <row r="578">
          <cell r="A578">
            <v>734310</v>
          </cell>
          <cell r="B578" t="str">
            <v xml:space="preserve">GASTOS DE PERSONAL DIVERSOS </v>
          </cell>
          <cell r="C578">
            <v>211610</v>
          </cell>
          <cell r="D578">
            <v>72056</v>
          </cell>
          <cell r="E578">
            <v>0</v>
          </cell>
          <cell r="F578">
            <v>283666</v>
          </cell>
          <cell r="G578">
            <v>0</v>
          </cell>
          <cell r="H578">
            <v>283666</v>
          </cell>
        </row>
        <row r="579">
          <cell r="A579">
            <v>734395</v>
          </cell>
          <cell r="B579" t="str">
            <v xml:space="preserve">TRASLADO DE COSTOS (CR) </v>
          </cell>
          <cell r="C579">
            <v>-1516551227</v>
          </cell>
          <cell r="D579">
            <v>2301156487</v>
          </cell>
          <cell r="E579">
            <v>2701681224</v>
          </cell>
          <cell r="F579">
            <v>-1917075964</v>
          </cell>
          <cell r="G579">
            <v>0</v>
          </cell>
          <cell r="H579">
            <v>-1917075964</v>
          </cell>
        </row>
        <row r="580">
          <cell r="A580">
            <v>7349</v>
          </cell>
          <cell r="B580" t="str">
            <v xml:space="preserve">APOYO TERAPÉUTICO - REHABILITACIÓN Y TERAPIAS </v>
          </cell>
          <cell r="C580">
            <v>0</v>
          </cell>
          <cell r="D580">
            <v>61762214</v>
          </cell>
          <cell r="E580">
            <v>61762214</v>
          </cell>
          <cell r="F580">
            <v>0</v>
          </cell>
          <cell r="G580">
            <v>0</v>
          </cell>
          <cell r="H580">
            <v>0</v>
          </cell>
        </row>
        <row r="581">
          <cell r="A581">
            <v>734902</v>
          </cell>
          <cell r="B581" t="str">
            <v xml:space="preserve">GENERALES </v>
          </cell>
          <cell r="C581">
            <v>22642665</v>
          </cell>
          <cell r="D581">
            <v>8941288</v>
          </cell>
          <cell r="E581">
            <v>514000</v>
          </cell>
          <cell r="F581">
            <v>31069953</v>
          </cell>
          <cell r="G581">
            <v>0</v>
          </cell>
          <cell r="H581">
            <v>31069953</v>
          </cell>
        </row>
        <row r="582">
          <cell r="A582">
            <v>734903</v>
          </cell>
          <cell r="B582" t="str">
            <v xml:space="preserve">SUELDOS Y SALARIOS </v>
          </cell>
          <cell r="C582">
            <v>68650562</v>
          </cell>
          <cell r="D582">
            <v>22763644</v>
          </cell>
          <cell r="E582">
            <v>0</v>
          </cell>
          <cell r="F582">
            <v>91414206</v>
          </cell>
          <cell r="G582">
            <v>0</v>
          </cell>
          <cell r="H582">
            <v>91414206</v>
          </cell>
        </row>
        <row r="583">
          <cell r="A583">
            <v>734905</v>
          </cell>
          <cell r="B583" t="str">
            <v xml:space="preserve">CONTRIBUCIONES EFECTIVAS </v>
          </cell>
          <cell r="C583">
            <v>13945516</v>
          </cell>
          <cell r="D583">
            <v>6804880</v>
          </cell>
          <cell r="E583">
            <v>75546</v>
          </cell>
          <cell r="F583">
            <v>20674850</v>
          </cell>
          <cell r="G583">
            <v>0</v>
          </cell>
          <cell r="H583">
            <v>20674850</v>
          </cell>
        </row>
        <row r="584">
          <cell r="A584">
            <v>734906</v>
          </cell>
          <cell r="B584" t="str">
            <v xml:space="preserve">APORTES SOBRE LA NÓMINA </v>
          </cell>
          <cell r="C584">
            <v>2762600</v>
          </cell>
          <cell r="D584">
            <v>1606000</v>
          </cell>
          <cell r="E584">
            <v>0</v>
          </cell>
          <cell r="F584">
            <v>4368600</v>
          </cell>
          <cell r="G584">
            <v>0</v>
          </cell>
          <cell r="H584">
            <v>4368600</v>
          </cell>
        </row>
        <row r="585">
          <cell r="A585">
            <v>734907</v>
          </cell>
          <cell r="B585" t="str">
            <v xml:space="preserve">DEPRECIACIÓN Y AMORTIZACIÓN </v>
          </cell>
          <cell r="C585">
            <v>23072371</v>
          </cell>
          <cell r="D585">
            <v>7980949</v>
          </cell>
          <cell r="E585">
            <v>0</v>
          </cell>
          <cell r="F585">
            <v>31053320</v>
          </cell>
          <cell r="G585">
            <v>0</v>
          </cell>
          <cell r="H585">
            <v>31053320</v>
          </cell>
        </row>
        <row r="586">
          <cell r="A586">
            <v>734908</v>
          </cell>
          <cell r="B586" t="str">
            <v xml:space="preserve">IMPUESTOS </v>
          </cell>
          <cell r="C586">
            <v>559979</v>
          </cell>
          <cell r="D586">
            <v>706248</v>
          </cell>
          <cell r="E586">
            <v>0</v>
          </cell>
          <cell r="F586">
            <v>1266227</v>
          </cell>
          <cell r="G586">
            <v>0</v>
          </cell>
          <cell r="H586">
            <v>1266227</v>
          </cell>
        </row>
        <row r="587">
          <cell r="A587">
            <v>734909</v>
          </cell>
          <cell r="B587" t="str">
            <v xml:space="preserve">PRESTACIONES SOCIALES </v>
          </cell>
          <cell r="C587">
            <v>23987793</v>
          </cell>
          <cell r="D587">
            <v>11249205</v>
          </cell>
          <cell r="E587">
            <v>0</v>
          </cell>
          <cell r="F587">
            <v>35236998</v>
          </cell>
          <cell r="G587">
            <v>0</v>
          </cell>
          <cell r="H587">
            <v>35236998</v>
          </cell>
        </row>
        <row r="588">
          <cell r="A588">
            <v>734910</v>
          </cell>
          <cell r="B588" t="str">
            <v xml:space="preserve">GASTOS DE PERSONAL DIVERSOS </v>
          </cell>
          <cell r="C588">
            <v>2000000</v>
          </cell>
          <cell r="D588">
            <v>1710000</v>
          </cell>
          <cell r="E588">
            <v>0</v>
          </cell>
          <cell r="F588">
            <v>3710000</v>
          </cell>
          <cell r="G588">
            <v>0</v>
          </cell>
          <cell r="H588">
            <v>3710000</v>
          </cell>
        </row>
        <row r="589">
          <cell r="A589">
            <v>734995</v>
          </cell>
          <cell r="B589" t="str">
            <v xml:space="preserve">TRASLADO DE COSTOS (CR) </v>
          </cell>
          <cell r="C589">
            <v>-157621486</v>
          </cell>
          <cell r="D589">
            <v>0</v>
          </cell>
          <cell r="E589">
            <v>61172668</v>
          </cell>
          <cell r="F589">
            <v>-218794154</v>
          </cell>
          <cell r="G589">
            <v>0</v>
          </cell>
          <cell r="H589">
            <v>-218794154</v>
          </cell>
        </row>
        <row r="590">
          <cell r="A590">
            <v>7351</v>
          </cell>
          <cell r="B590" t="str">
            <v xml:space="preserve">APOYO TERAPÉUTICO - BANCO DE SANGRE </v>
          </cell>
          <cell r="C590">
            <v>0</v>
          </cell>
          <cell r="D590">
            <v>408364536</v>
          </cell>
          <cell r="E590">
            <v>408364536</v>
          </cell>
          <cell r="F590">
            <v>0</v>
          </cell>
          <cell r="G590">
            <v>0</v>
          </cell>
          <cell r="H590">
            <v>0</v>
          </cell>
        </row>
        <row r="591">
          <cell r="A591">
            <v>735101</v>
          </cell>
          <cell r="B591" t="str">
            <v xml:space="preserve">MATERIALES </v>
          </cell>
          <cell r="C591">
            <v>551125771</v>
          </cell>
          <cell r="D591">
            <v>0</v>
          </cell>
          <cell r="E591">
            <v>0</v>
          </cell>
          <cell r="F591">
            <v>551125771</v>
          </cell>
          <cell r="G591">
            <v>0</v>
          </cell>
          <cell r="H591">
            <v>551125771</v>
          </cell>
        </row>
        <row r="592">
          <cell r="A592">
            <v>735102</v>
          </cell>
          <cell r="B592" t="str">
            <v xml:space="preserve">GENERALES </v>
          </cell>
          <cell r="C592">
            <v>449001424</v>
          </cell>
          <cell r="D592">
            <v>89791517</v>
          </cell>
          <cell r="E592">
            <v>16220292</v>
          </cell>
          <cell r="F592">
            <v>522572649</v>
          </cell>
          <cell r="G592">
            <v>0</v>
          </cell>
          <cell r="H592">
            <v>522572649</v>
          </cell>
        </row>
        <row r="593">
          <cell r="A593">
            <v>735103</v>
          </cell>
          <cell r="B593" t="str">
            <v xml:space="preserve">SUELDOS Y SALARIOS </v>
          </cell>
          <cell r="C593">
            <v>506568554</v>
          </cell>
          <cell r="D593">
            <v>165719170</v>
          </cell>
          <cell r="E593">
            <v>0</v>
          </cell>
          <cell r="F593">
            <v>672287724</v>
          </cell>
          <cell r="G593">
            <v>0</v>
          </cell>
          <cell r="H593">
            <v>672287724</v>
          </cell>
        </row>
        <row r="594">
          <cell r="A594">
            <v>735104</v>
          </cell>
          <cell r="B594" t="str">
            <v xml:space="preserve">CONTRIBUCIONES IMPUTADAS </v>
          </cell>
          <cell r="C594">
            <v>552077</v>
          </cell>
          <cell r="D594">
            <v>0</v>
          </cell>
          <cell r="E594">
            <v>0</v>
          </cell>
          <cell r="F594">
            <v>552077</v>
          </cell>
          <cell r="G594">
            <v>0</v>
          </cell>
          <cell r="H594">
            <v>552077</v>
          </cell>
        </row>
        <row r="595">
          <cell r="A595">
            <v>735105</v>
          </cell>
          <cell r="B595" t="str">
            <v xml:space="preserve">CONTRIBUCIONES EFECTIVAS </v>
          </cell>
          <cell r="C595">
            <v>101339239</v>
          </cell>
          <cell r="D595">
            <v>49044863</v>
          </cell>
          <cell r="E595">
            <v>594922</v>
          </cell>
          <cell r="F595">
            <v>149789180</v>
          </cell>
          <cell r="G595">
            <v>0</v>
          </cell>
          <cell r="H595">
            <v>149789180</v>
          </cell>
        </row>
        <row r="596">
          <cell r="A596">
            <v>735106</v>
          </cell>
          <cell r="B596" t="str">
            <v xml:space="preserve">APORTES SOBRE LA NÓMINA </v>
          </cell>
          <cell r="C596">
            <v>19916800</v>
          </cell>
          <cell r="D596">
            <v>11039900</v>
          </cell>
          <cell r="E596">
            <v>0</v>
          </cell>
          <cell r="F596">
            <v>30956700</v>
          </cell>
          <cell r="G596">
            <v>0</v>
          </cell>
          <cell r="H596">
            <v>30956700</v>
          </cell>
        </row>
        <row r="597">
          <cell r="A597">
            <v>735107</v>
          </cell>
          <cell r="B597" t="str">
            <v xml:space="preserve">DEPRECIACIÓN Y AMORTIZACIÓN </v>
          </cell>
          <cell r="C597">
            <v>46267580</v>
          </cell>
          <cell r="D597">
            <v>16545323</v>
          </cell>
          <cell r="E597">
            <v>0</v>
          </cell>
          <cell r="F597">
            <v>62812903</v>
          </cell>
          <cell r="G597">
            <v>0</v>
          </cell>
          <cell r="H597">
            <v>62812903</v>
          </cell>
        </row>
        <row r="598">
          <cell r="A598">
            <v>735108</v>
          </cell>
          <cell r="B598" t="str">
            <v xml:space="preserve">IMPUESTOS </v>
          </cell>
          <cell r="C598">
            <v>7072391</v>
          </cell>
          <cell r="D598">
            <v>2740376</v>
          </cell>
          <cell r="E598">
            <v>0</v>
          </cell>
          <cell r="F598">
            <v>9812767</v>
          </cell>
          <cell r="G598">
            <v>0</v>
          </cell>
          <cell r="H598">
            <v>9812767</v>
          </cell>
        </row>
        <row r="599">
          <cell r="A599">
            <v>735109</v>
          </cell>
          <cell r="B599" t="str">
            <v xml:space="preserve">PRESTACIONES SOCIALES </v>
          </cell>
          <cell r="C599">
            <v>155996223</v>
          </cell>
          <cell r="D599">
            <v>73483387</v>
          </cell>
          <cell r="E599">
            <v>11961656</v>
          </cell>
          <cell r="F599">
            <v>217517954</v>
          </cell>
          <cell r="G599">
            <v>0</v>
          </cell>
          <cell r="H599">
            <v>217517954</v>
          </cell>
        </row>
        <row r="600">
          <cell r="A600">
            <v>735195</v>
          </cell>
          <cell r="B600" t="str">
            <v xml:space="preserve">TRASLADO DE COSTOS (CR) </v>
          </cell>
          <cell r="C600">
            <v>-1837840059</v>
          </cell>
          <cell r="D600">
            <v>0</v>
          </cell>
          <cell r="E600">
            <v>379587666</v>
          </cell>
          <cell r="F600">
            <v>-2217427725</v>
          </cell>
          <cell r="G600">
            <v>0</v>
          </cell>
          <cell r="H600">
            <v>-2217427725</v>
          </cell>
        </row>
        <row r="601">
          <cell r="A601">
            <v>7355</v>
          </cell>
          <cell r="B601" t="str">
            <v xml:space="preserve">APOYO TERAPÉUTICO - FARMACIA E INSUMOS HOSPITALARIOS </v>
          </cell>
          <cell r="C601">
            <v>0</v>
          </cell>
          <cell r="D601">
            <v>18098610363</v>
          </cell>
          <cell r="E601">
            <v>18098610363</v>
          </cell>
          <cell r="F601">
            <v>0</v>
          </cell>
          <cell r="G601">
            <v>0</v>
          </cell>
          <cell r="H601">
            <v>0</v>
          </cell>
        </row>
        <row r="602">
          <cell r="A602">
            <v>735501</v>
          </cell>
          <cell r="B602" t="str">
            <v xml:space="preserve">MATERIALES </v>
          </cell>
          <cell r="C602">
            <v>26079593381</v>
          </cell>
          <cell r="D602">
            <v>14317857559</v>
          </cell>
          <cell r="E602">
            <v>4855115172</v>
          </cell>
          <cell r="F602">
            <v>35542335768</v>
          </cell>
          <cell r="G602">
            <v>0</v>
          </cell>
          <cell r="H602">
            <v>35542335768</v>
          </cell>
        </row>
        <row r="603">
          <cell r="A603">
            <v>735502</v>
          </cell>
          <cell r="B603" t="str">
            <v xml:space="preserve">GENERALES </v>
          </cell>
          <cell r="C603">
            <v>1768327713</v>
          </cell>
          <cell r="D603">
            <v>852921631</v>
          </cell>
          <cell r="E603">
            <v>47659728</v>
          </cell>
          <cell r="F603">
            <v>2573589616</v>
          </cell>
          <cell r="G603">
            <v>0</v>
          </cell>
          <cell r="H603">
            <v>2573589616</v>
          </cell>
        </row>
        <row r="604">
          <cell r="A604">
            <v>735503</v>
          </cell>
          <cell r="B604" t="str">
            <v xml:space="preserve">SUELDOS Y SALARIOS </v>
          </cell>
          <cell r="C604">
            <v>1154853528</v>
          </cell>
          <cell r="D604">
            <v>374368684</v>
          </cell>
          <cell r="E604">
            <v>0</v>
          </cell>
          <cell r="F604">
            <v>1529222212</v>
          </cell>
          <cell r="G604">
            <v>0</v>
          </cell>
          <cell r="H604">
            <v>1529222212</v>
          </cell>
        </row>
        <row r="605">
          <cell r="A605">
            <v>735505</v>
          </cell>
          <cell r="B605" t="str">
            <v xml:space="preserve">CONTRIBUCIONES EFECTIVAS </v>
          </cell>
          <cell r="C605">
            <v>234245313</v>
          </cell>
          <cell r="D605">
            <v>108621560</v>
          </cell>
          <cell r="E605">
            <v>1293152</v>
          </cell>
          <cell r="F605">
            <v>341573721</v>
          </cell>
          <cell r="G605">
            <v>0</v>
          </cell>
          <cell r="H605">
            <v>341573721</v>
          </cell>
        </row>
        <row r="606">
          <cell r="A606">
            <v>735506</v>
          </cell>
          <cell r="B606" t="str">
            <v xml:space="preserve">APORTES SOBRE LA NÓMINA </v>
          </cell>
          <cell r="C606">
            <v>48736160</v>
          </cell>
          <cell r="D606">
            <v>24109080</v>
          </cell>
          <cell r="E606">
            <v>0</v>
          </cell>
          <cell r="F606">
            <v>72845240</v>
          </cell>
          <cell r="G606">
            <v>0</v>
          </cell>
          <cell r="H606">
            <v>72845240</v>
          </cell>
        </row>
        <row r="607">
          <cell r="A607">
            <v>735507</v>
          </cell>
          <cell r="B607" t="str">
            <v xml:space="preserve">DEPRECIACIÓN Y AMORTIZACIÓN </v>
          </cell>
          <cell r="C607">
            <v>63302066</v>
          </cell>
          <cell r="D607">
            <v>24107797</v>
          </cell>
          <cell r="E607">
            <v>0</v>
          </cell>
          <cell r="F607">
            <v>87409863</v>
          </cell>
          <cell r="G607">
            <v>0</v>
          </cell>
          <cell r="H607">
            <v>87409863</v>
          </cell>
        </row>
        <row r="608">
          <cell r="A608">
            <v>735508</v>
          </cell>
          <cell r="B608" t="str">
            <v xml:space="preserve">IMPUESTOS </v>
          </cell>
          <cell r="C608">
            <v>7565586</v>
          </cell>
          <cell r="D608">
            <v>3486704</v>
          </cell>
          <cell r="E608">
            <v>0</v>
          </cell>
          <cell r="F608">
            <v>11052290</v>
          </cell>
          <cell r="G608">
            <v>0</v>
          </cell>
          <cell r="H608">
            <v>11052290</v>
          </cell>
        </row>
        <row r="609">
          <cell r="A609">
            <v>735509</v>
          </cell>
          <cell r="B609" t="str">
            <v xml:space="preserve">PRESTACIONES SOCIALES </v>
          </cell>
          <cell r="C609">
            <v>308104578</v>
          </cell>
          <cell r="D609">
            <v>186836528</v>
          </cell>
          <cell r="E609">
            <v>878052</v>
          </cell>
          <cell r="F609">
            <v>494063054</v>
          </cell>
          <cell r="G609">
            <v>0</v>
          </cell>
          <cell r="H609">
            <v>494063054</v>
          </cell>
        </row>
        <row r="610">
          <cell r="A610">
            <v>735510</v>
          </cell>
          <cell r="B610" t="str">
            <v xml:space="preserve">GASTOS DE PERSONAL DIVERSOS </v>
          </cell>
          <cell r="C610">
            <v>16069852</v>
          </cell>
          <cell r="D610">
            <v>55571702</v>
          </cell>
          <cell r="E610">
            <v>45524587</v>
          </cell>
          <cell r="F610">
            <v>26116967</v>
          </cell>
          <cell r="G610">
            <v>0</v>
          </cell>
          <cell r="H610">
            <v>26116967</v>
          </cell>
        </row>
        <row r="611">
          <cell r="A611">
            <v>735595</v>
          </cell>
          <cell r="B611" t="str">
            <v xml:space="preserve">TRASLADO DE COSTOS (CR) </v>
          </cell>
          <cell r="C611">
            <v>-29680798177</v>
          </cell>
          <cell r="D611">
            <v>2150729118</v>
          </cell>
          <cell r="E611">
            <v>13148139672</v>
          </cell>
          <cell r="F611">
            <v>-40678208731</v>
          </cell>
          <cell r="G611">
            <v>0</v>
          </cell>
          <cell r="H611">
            <v>-40678208731</v>
          </cell>
        </row>
        <row r="612">
          <cell r="A612">
            <v>7356</v>
          </cell>
          <cell r="B612" t="str">
            <v xml:space="preserve">APOYO TERAPÉUTICO - OTRAS UNIDADES DE APOYO TERAPÉUTICO </v>
          </cell>
          <cell r="C612">
            <v>0</v>
          </cell>
          <cell r="D612">
            <v>68209542</v>
          </cell>
          <cell r="E612">
            <v>68209542</v>
          </cell>
          <cell r="F612">
            <v>0</v>
          </cell>
          <cell r="G612">
            <v>0</v>
          </cell>
          <cell r="H612">
            <v>0</v>
          </cell>
        </row>
        <row r="613">
          <cell r="A613">
            <v>735601</v>
          </cell>
          <cell r="B613" t="str">
            <v xml:space="preserve">MATERIALES </v>
          </cell>
          <cell r="C613">
            <v>1866509</v>
          </cell>
          <cell r="D613">
            <v>0</v>
          </cell>
          <cell r="E613">
            <v>0</v>
          </cell>
          <cell r="F613">
            <v>1866509</v>
          </cell>
          <cell r="G613">
            <v>0</v>
          </cell>
          <cell r="H613">
            <v>1866509</v>
          </cell>
        </row>
        <row r="614">
          <cell r="A614">
            <v>735602</v>
          </cell>
          <cell r="B614" t="str">
            <v xml:space="preserve">GENERALES </v>
          </cell>
          <cell r="C614">
            <v>43476644</v>
          </cell>
          <cell r="D614">
            <v>15528644</v>
          </cell>
          <cell r="E614">
            <v>0</v>
          </cell>
          <cell r="F614">
            <v>59005288</v>
          </cell>
          <cell r="G614">
            <v>0</v>
          </cell>
          <cell r="H614">
            <v>59005288</v>
          </cell>
        </row>
        <row r="615">
          <cell r="A615">
            <v>735603</v>
          </cell>
          <cell r="B615" t="str">
            <v xml:space="preserve">SUELDOS Y SALARIOS </v>
          </cell>
          <cell r="C615">
            <v>74575623</v>
          </cell>
          <cell r="D615">
            <v>25121201</v>
          </cell>
          <cell r="E615">
            <v>0</v>
          </cell>
          <cell r="F615">
            <v>99696824</v>
          </cell>
          <cell r="G615">
            <v>0</v>
          </cell>
          <cell r="H615">
            <v>99696824</v>
          </cell>
        </row>
        <row r="616">
          <cell r="A616">
            <v>735605</v>
          </cell>
          <cell r="B616" t="str">
            <v xml:space="preserve">CONTRIBUCIONES EFECTIVAS </v>
          </cell>
          <cell r="C616">
            <v>15371148</v>
          </cell>
          <cell r="D616">
            <v>7504606</v>
          </cell>
          <cell r="E616">
            <v>84683</v>
          </cell>
          <cell r="F616">
            <v>22791071</v>
          </cell>
          <cell r="G616">
            <v>0</v>
          </cell>
          <cell r="H616">
            <v>22791071</v>
          </cell>
        </row>
        <row r="617">
          <cell r="A617">
            <v>735606</v>
          </cell>
          <cell r="B617" t="str">
            <v xml:space="preserve">APORTES SOBRE LA NÓMINA </v>
          </cell>
          <cell r="C617">
            <v>3141507</v>
          </cell>
          <cell r="D617">
            <v>1694913</v>
          </cell>
          <cell r="E617">
            <v>0</v>
          </cell>
          <cell r="F617">
            <v>4836420</v>
          </cell>
          <cell r="G617">
            <v>0</v>
          </cell>
          <cell r="H617">
            <v>4836420</v>
          </cell>
        </row>
        <row r="618">
          <cell r="A618">
            <v>735607</v>
          </cell>
          <cell r="B618" t="str">
            <v xml:space="preserve">DEPRECIACIÓN Y AMORTIZACIÓN </v>
          </cell>
          <cell r="C618">
            <v>8946501</v>
          </cell>
          <cell r="D618">
            <v>4383867</v>
          </cell>
          <cell r="E618">
            <v>0</v>
          </cell>
          <cell r="F618">
            <v>13330368</v>
          </cell>
          <cell r="G618">
            <v>0</v>
          </cell>
          <cell r="H618">
            <v>13330368</v>
          </cell>
        </row>
        <row r="619">
          <cell r="A619">
            <v>735608</v>
          </cell>
          <cell r="B619" t="str">
            <v xml:space="preserve">IMPUESTOS </v>
          </cell>
          <cell r="C619">
            <v>865253</v>
          </cell>
          <cell r="D619">
            <v>1480599</v>
          </cell>
          <cell r="E619">
            <v>0</v>
          </cell>
          <cell r="F619">
            <v>2345852</v>
          </cell>
          <cell r="G619">
            <v>0</v>
          </cell>
          <cell r="H619">
            <v>2345852</v>
          </cell>
        </row>
        <row r="620">
          <cell r="A620">
            <v>735609</v>
          </cell>
          <cell r="B620" t="str">
            <v xml:space="preserve">PRESTACIONES SOCIALES </v>
          </cell>
          <cell r="C620">
            <v>25248892</v>
          </cell>
          <cell r="D620">
            <v>12184834</v>
          </cell>
          <cell r="E620">
            <v>792334</v>
          </cell>
          <cell r="F620">
            <v>36641392</v>
          </cell>
          <cell r="G620">
            <v>0</v>
          </cell>
          <cell r="H620">
            <v>36641392</v>
          </cell>
        </row>
        <row r="621">
          <cell r="A621">
            <v>735610</v>
          </cell>
          <cell r="B621" t="str">
            <v xml:space="preserve">GASTOS DE PERSONAL DIVERSOS </v>
          </cell>
          <cell r="C621">
            <v>991789</v>
          </cell>
          <cell r="D621">
            <v>310878</v>
          </cell>
          <cell r="E621">
            <v>0</v>
          </cell>
          <cell r="F621">
            <v>1302667</v>
          </cell>
          <cell r="G621">
            <v>0</v>
          </cell>
          <cell r="H621">
            <v>1302667</v>
          </cell>
        </row>
        <row r="622">
          <cell r="A622">
            <v>735695</v>
          </cell>
          <cell r="B622" t="str">
            <v xml:space="preserve">TRASLADO DE COSTOS (CR) </v>
          </cell>
          <cell r="C622">
            <v>-174483866</v>
          </cell>
          <cell r="D622">
            <v>0</v>
          </cell>
          <cell r="E622">
            <v>67332525</v>
          </cell>
          <cell r="F622">
            <v>-241816391</v>
          </cell>
          <cell r="G622">
            <v>0</v>
          </cell>
          <cell r="H622">
            <v>-241816391</v>
          </cell>
        </row>
        <row r="623">
          <cell r="A623">
            <v>7384</v>
          </cell>
          <cell r="B623" t="str">
            <v xml:space="preserve">SERVICIOS CONEXOS A LA SALUD - INVESTIGACIÓN CIENTÍFICA </v>
          </cell>
          <cell r="C623">
            <v>0</v>
          </cell>
          <cell r="D623">
            <v>422747422</v>
          </cell>
          <cell r="E623">
            <v>422747422</v>
          </cell>
          <cell r="F623">
            <v>0</v>
          </cell>
          <cell r="G623">
            <v>0</v>
          </cell>
          <cell r="H623">
            <v>0</v>
          </cell>
        </row>
        <row r="624">
          <cell r="A624">
            <v>738402</v>
          </cell>
          <cell r="B624" t="str">
            <v xml:space="preserve">GENERALES </v>
          </cell>
          <cell r="C624">
            <v>478832553</v>
          </cell>
          <cell r="D624">
            <v>412932537</v>
          </cell>
          <cell r="E624">
            <v>18376913</v>
          </cell>
          <cell r="F624">
            <v>873388177</v>
          </cell>
          <cell r="G624">
            <v>0</v>
          </cell>
          <cell r="H624">
            <v>873388177</v>
          </cell>
        </row>
        <row r="625">
          <cell r="A625">
            <v>738403</v>
          </cell>
          <cell r="B625" t="str">
            <v xml:space="preserve">SUELDOS Y SALARIOS </v>
          </cell>
          <cell r="C625">
            <v>34659270</v>
          </cell>
          <cell r="D625">
            <v>6004662</v>
          </cell>
          <cell r="E625">
            <v>301732</v>
          </cell>
          <cell r="F625">
            <v>40362200</v>
          </cell>
          <cell r="G625">
            <v>0</v>
          </cell>
          <cell r="H625">
            <v>40362200</v>
          </cell>
        </row>
        <row r="626">
          <cell r="A626">
            <v>738405</v>
          </cell>
          <cell r="B626" t="str">
            <v xml:space="preserve">CONTRIBUCIONES EFECTIVAS </v>
          </cell>
          <cell r="C626">
            <v>11099515</v>
          </cell>
          <cell r="D626">
            <v>943460</v>
          </cell>
          <cell r="E626">
            <v>45745</v>
          </cell>
          <cell r="F626">
            <v>11997230</v>
          </cell>
          <cell r="G626">
            <v>0</v>
          </cell>
          <cell r="H626">
            <v>11997230</v>
          </cell>
        </row>
        <row r="627">
          <cell r="A627">
            <v>738406</v>
          </cell>
          <cell r="B627" t="str">
            <v xml:space="preserve">APORTES SOBRE LA NÓMINA </v>
          </cell>
          <cell r="C627">
            <v>2072125</v>
          </cell>
          <cell r="D627">
            <v>175140</v>
          </cell>
          <cell r="E627">
            <v>0</v>
          </cell>
          <cell r="F627">
            <v>2247265</v>
          </cell>
          <cell r="G627">
            <v>0</v>
          </cell>
          <cell r="H627">
            <v>2247265</v>
          </cell>
        </row>
        <row r="628">
          <cell r="A628">
            <v>738407</v>
          </cell>
          <cell r="B628" t="str">
            <v xml:space="preserve">DEPRECIACIÓN Y AMORTIZACIÓN </v>
          </cell>
          <cell r="C628">
            <v>491322</v>
          </cell>
          <cell r="D628">
            <v>226211</v>
          </cell>
          <cell r="E628">
            <v>0</v>
          </cell>
          <cell r="F628">
            <v>717533</v>
          </cell>
          <cell r="G628">
            <v>0</v>
          </cell>
          <cell r="H628">
            <v>717533</v>
          </cell>
        </row>
        <row r="629">
          <cell r="A629">
            <v>738408</v>
          </cell>
          <cell r="B629" t="str">
            <v xml:space="preserve">IMPUESTOS </v>
          </cell>
          <cell r="C629">
            <v>1388794</v>
          </cell>
          <cell r="D629">
            <v>1029928</v>
          </cell>
          <cell r="E629">
            <v>0</v>
          </cell>
          <cell r="F629">
            <v>2418722</v>
          </cell>
          <cell r="G629">
            <v>0</v>
          </cell>
          <cell r="H629">
            <v>2418722</v>
          </cell>
        </row>
        <row r="630">
          <cell r="A630">
            <v>738409</v>
          </cell>
          <cell r="B630" t="str">
            <v xml:space="preserve">PRESTACIONES SOCIALES </v>
          </cell>
          <cell r="C630">
            <v>25472366</v>
          </cell>
          <cell r="D630">
            <v>1435484</v>
          </cell>
          <cell r="E630">
            <v>3029961</v>
          </cell>
          <cell r="F630">
            <v>23877889</v>
          </cell>
          <cell r="G630">
            <v>0</v>
          </cell>
          <cell r="H630">
            <v>23877889</v>
          </cell>
        </row>
        <row r="631">
          <cell r="A631">
            <v>738495</v>
          </cell>
          <cell r="B631" t="str">
            <v xml:space="preserve">TRASLADO DE COSTOS (CR) </v>
          </cell>
          <cell r="C631">
            <v>-554015945</v>
          </cell>
          <cell r="D631">
            <v>0</v>
          </cell>
          <cell r="E631">
            <v>400993071</v>
          </cell>
          <cell r="F631">
            <v>-955009016</v>
          </cell>
          <cell r="G631">
            <v>0</v>
          </cell>
          <cell r="H631">
            <v>-955009016</v>
          </cell>
        </row>
        <row r="632">
          <cell r="A632">
            <v>7386</v>
          </cell>
          <cell r="B632" t="str">
            <v xml:space="preserve">SERVICIOS CONEXOS A LA SALUD - SERVICIO DE AMBULANCIAS </v>
          </cell>
          <cell r="C632">
            <v>0</v>
          </cell>
          <cell r="D632">
            <v>14872360</v>
          </cell>
          <cell r="E632">
            <v>14872360</v>
          </cell>
          <cell r="F632">
            <v>0</v>
          </cell>
          <cell r="G632">
            <v>0</v>
          </cell>
          <cell r="H632">
            <v>0</v>
          </cell>
        </row>
        <row r="633">
          <cell r="A633">
            <v>738602</v>
          </cell>
          <cell r="B633" t="str">
            <v xml:space="preserve">GENERALES </v>
          </cell>
          <cell r="C633">
            <v>61329839</v>
          </cell>
          <cell r="D633">
            <v>12881698</v>
          </cell>
          <cell r="E633">
            <v>0</v>
          </cell>
          <cell r="F633">
            <v>74211537</v>
          </cell>
          <cell r="G633">
            <v>0</v>
          </cell>
          <cell r="H633">
            <v>74211537</v>
          </cell>
        </row>
        <row r="634">
          <cell r="A634">
            <v>738607</v>
          </cell>
          <cell r="B634" t="str">
            <v xml:space="preserve">DEPRECIACIÓN Y AMORTIZACIÓN </v>
          </cell>
          <cell r="C634">
            <v>5896314</v>
          </cell>
          <cell r="D634">
            <v>1965438</v>
          </cell>
          <cell r="E634">
            <v>0</v>
          </cell>
          <cell r="F634">
            <v>7861752</v>
          </cell>
          <cell r="G634">
            <v>0</v>
          </cell>
          <cell r="H634">
            <v>7861752</v>
          </cell>
        </row>
        <row r="635">
          <cell r="A635">
            <v>738608</v>
          </cell>
          <cell r="B635" t="str">
            <v xml:space="preserve">IMPUESTOS </v>
          </cell>
          <cell r="C635">
            <v>146130</v>
          </cell>
          <cell r="D635">
            <v>25224</v>
          </cell>
          <cell r="E635">
            <v>0</v>
          </cell>
          <cell r="F635">
            <v>171354</v>
          </cell>
          <cell r="G635">
            <v>0</v>
          </cell>
          <cell r="H635">
            <v>171354</v>
          </cell>
        </row>
        <row r="636">
          <cell r="A636">
            <v>738695</v>
          </cell>
          <cell r="B636" t="str">
            <v xml:space="preserve">TRASLADO DE COSTOS (CR) </v>
          </cell>
          <cell r="C636">
            <v>-67372283</v>
          </cell>
          <cell r="D636">
            <v>0</v>
          </cell>
          <cell r="E636">
            <v>14872360</v>
          </cell>
          <cell r="F636">
            <v>-82244643</v>
          </cell>
          <cell r="G636">
            <v>0</v>
          </cell>
          <cell r="H636">
            <v>-82244643</v>
          </cell>
        </row>
        <row r="637">
          <cell r="A637">
            <v>7387</v>
          </cell>
          <cell r="B637" t="str">
            <v xml:space="preserve">SERVICIOS CONEXOS A LA SALUD - OTROS SERVICIOS </v>
          </cell>
          <cell r="C637">
            <v>0</v>
          </cell>
          <cell r="D637">
            <v>2251210010</v>
          </cell>
          <cell r="E637">
            <v>2251210010</v>
          </cell>
          <cell r="F637">
            <v>0</v>
          </cell>
          <cell r="G637">
            <v>0</v>
          </cell>
          <cell r="H637">
            <v>0</v>
          </cell>
        </row>
        <row r="638">
          <cell r="A638">
            <v>738701</v>
          </cell>
          <cell r="B638" t="str">
            <v xml:space="preserve">MATERIALES </v>
          </cell>
          <cell r="C638">
            <v>240038736</v>
          </cell>
          <cell r="D638">
            <v>0</v>
          </cell>
          <cell r="E638">
            <v>0</v>
          </cell>
          <cell r="F638">
            <v>240038736</v>
          </cell>
          <cell r="G638">
            <v>0</v>
          </cell>
          <cell r="H638">
            <v>240038736</v>
          </cell>
        </row>
        <row r="639">
          <cell r="A639">
            <v>738702</v>
          </cell>
          <cell r="B639" t="str">
            <v xml:space="preserve">GENERALES </v>
          </cell>
          <cell r="C639">
            <v>5634335291</v>
          </cell>
          <cell r="D639">
            <v>2156872803</v>
          </cell>
          <cell r="E639">
            <v>13928996</v>
          </cell>
          <cell r="F639">
            <v>7777279098</v>
          </cell>
          <cell r="G639">
            <v>0</v>
          </cell>
          <cell r="H639">
            <v>7777279098</v>
          </cell>
        </row>
        <row r="640">
          <cell r="A640">
            <v>738703</v>
          </cell>
          <cell r="B640" t="str">
            <v xml:space="preserve">SUELDOS Y SALARIOS </v>
          </cell>
          <cell r="C640">
            <v>31056298</v>
          </cell>
          <cell r="D640">
            <v>19633960</v>
          </cell>
          <cell r="E640">
            <v>2628031</v>
          </cell>
          <cell r="F640">
            <v>48062227</v>
          </cell>
          <cell r="G640">
            <v>0</v>
          </cell>
          <cell r="H640">
            <v>48062227</v>
          </cell>
        </row>
        <row r="641">
          <cell r="A641">
            <v>738704</v>
          </cell>
          <cell r="B641" t="str">
            <v xml:space="preserve">CONTRIBUCIONES IMPUTADAS </v>
          </cell>
          <cell r="C641">
            <v>441662</v>
          </cell>
          <cell r="D641">
            <v>362676</v>
          </cell>
          <cell r="E641">
            <v>0</v>
          </cell>
          <cell r="F641">
            <v>804338</v>
          </cell>
          <cell r="G641">
            <v>0</v>
          </cell>
          <cell r="H641">
            <v>804338</v>
          </cell>
        </row>
        <row r="642">
          <cell r="A642">
            <v>738705</v>
          </cell>
          <cell r="B642" t="str">
            <v xml:space="preserve">CONTRIBUCIONES EFECTIVAS </v>
          </cell>
          <cell r="C642">
            <v>4584000</v>
          </cell>
          <cell r="D642">
            <v>2309789</v>
          </cell>
          <cell r="E642">
            <v>314479</v>
          </cell>
          <cell r="F642">
            <v>6579310</v>
          </cell>
          <cell r="G642">
            <v>0</v>
          </cell>
          <cell r="H642">
            <v>6579310</v>
          </cell>
        </row>
        <row r="643">
          <cell r="A643">
            <v>738707</v>
          </cell>
          <cell r="B643" t="str">
            <v xml:space="preserve">DEPRECIACIÓN Y AMORTIZACIÓN </v>
          </cell>
          <cell r="C643">
            <v>120147452</v>
          </cell>
          <cell r="D643">
            <v>53113987</v>
          </cell>
          <cell r="E643">
            <v>101700</v>
          </cell>
          <cell r="F643">
            <v>173159739</v>
          </cell>
          <cell r="G643">
            <v>0</v>
          </cell>
          <cell r="H643">
            <v>173159739</v>
          </cell>
        </row>
        <row r="644">
          <cell r="A644">
            <v>738708</v>
          </cell>
          <cell r="B644" t="str">
            <v xml:space="preserve">IMPUESTOS </v>
          </cell>
          <cell r="C644">
            <v>18347046</v>
          </cell>
          <cell r="D644">
            <v>12256606</v>
          </cell>
          <cell r="E644">
            <v>0</v>
          </cell>
          <cell r="F644">
            <v>30603652</v>
          </cell>
          <cell r="G644">
            <v>0</v>
          </cell>
          <cell r="H644">
            <v>30603652</v>
          </cell>
        </row>
        <row r="645">
          <cell r="A645">
            <v>738709</v>
          </cell>
          <cell r="B645" t="str">
            <v xml:space="preserve">PRESTACIONES SOCIALES </v>
          </cell>
          <cell r="C645">
            <v>15572572</v>
          </cell>
          <cell r="D645">
            <v>6660189</v>
          </cell>
          <cell r="E645">
            <v>3031305</v>
          </cell>
          <cell r="F645">
            <v>19201456</v>
          </cell>
          <cell r="G645">
            <v>0</v>
          </cell>
          <cell r="H645">
            <v>19201456</v>
          </cell>
        </row>
        <row r="646">
          <cell r="A646">
            <v>738795</v>
          </cell>
          <cell r="B646" t="str">
            <v xml:space="preserve">TRASLADO DE COSTOS (CR) </v>
          </cell>
          <cell r="C646">
            <v>-6064523057</v>
          </cell>
          <cell r="D646">
            <v>0</v>
          </cell>
          <cell r="E646">
            <v>2231205499</v>
          </cell>
          <cell r="F646">
            <v>-8295728556</v>
          </cell>
          <cell r="G646">
            <v>0</v>
          </cell>
          <cell r="H646">
            <v>-8295728556</v>
          </cell>
        </row>
        <row r="647">
          <cell r="A647" t="str">
            <v xml:space="preserve">8 </v>
          </cell>
          <cell r="B647" t="str">
            <v xml:space="preserve">CUENTAS DE ORDEN DEUDORAS </v>
          </cell>
          <cell r="C647">
            <v>0</v>
          </cell>
          <cell r="D647">
            <v>72074877411</v>
          </cell>
          <cell r="E647">
            <v>72074877411</v>
          </cell>
          <cell r="F647">
            <v>0</v>
          </cell>
          <cell r="G647">
            <v>0</v>
          </cell>
          <cell r="H647">
            <v>0</v>
          </cell>
        </row>
        <row r="648">
          <cell r="A648">
            <v>83</v>
          </cell>
          <cell r="B648" t="str">
            <v xml:space="preserve">DEUDORAS DE CONTROL </v>
          </cell>
          <cell r="C648">
            <v>55586082966</v>
          </cell>
          <cell r="D648">
            <v>51678674600</v>
          </cell>
          <cell r="E648">
            <v>52892485071</v>
          </cell>
          <cell r="F648">
            <v>54372284675</v>
          </cell>
          <cell r="G648">
            <v>0</v>
          </cell>
          <cell r="H648">
            <v>54372272495</v>
          </cell>
        </row>
        <row r="649">
          <cell r="A649">
            <v>8315</v>
          </cell>
          <cell r="B649" t="str">
            <v xml:space="preserve">BIENES Y DERECHOS RETIRADOS </v>
          </cell>
          <cell r="C649">
            <v>26346128958</v>
          </cell>
          <cell r="D649">
            <v>0</v>
          </cell>
          <cell r="E649">
            <v>0</v>
          </cell>
          <cell r="F649">
            <v>26346128958</v>
          </cell>
          <cell r="G649">
            <v>0</v>
          </cell>
          <cell r="H649">
            <v>26346128958</v>
          </cell>
        </row>
        <row r="650">
          <cell r="A650">
            <v>831535</v>
          </cell>
          <cell r="B650" t="str">
            <v xml:space="preserve">CUENTAS POR COBRAR </v>
          </cell>
          <cell r="C650">
            <v>26346128958</v>
          </cell>
          <cell r="D650">
            <v>0</v>
          </cell>
          <cell r="E650">
            <v>0</v>
          </cell>
          <cell r="F650">
            <v>26346128958</v>
          </cell>
          <cell r="G650">
            <v>0</v>
          </cell>
          <cell r="H650">
            <v>26346128958</v>
          </cell>
        </row>
        <row r="651">
          <cell r="A651">
            <v>8333</v>
          </cell>
          <cell r="B651" t="str">
            <v xml:space="preserve">FACTURACIÓN GLOSADA EN VENTA DE SERVICIOS DE SALUD </v>
          </cell>
          <cell r="C651">
            <v>9148955891</v>
          </cell>
          <cell r="D651">
            <v>19147318334</v>
          </cell>
          <cell r="E651">
            <v>20306128805</v>
          </cell>
          <cell r="F651">
            <v>7990145420</v>
          </cell>
          <cell r="G651">
            <v>0</v>
          </cell>
          <cell r="H651">
            <v>7990145420</v>
          </cell>
        </row>
        <row r="652">
          <cell r="A652">
            <v>833301</v>
          </cell>
          <cell r="B652" t="str">
            <v xml:space="preserve">PLAN DE BENEFICIOS EN SALUD (PBS) - EPS </v>
          </cell>
          <cell r="C652">
            <v>247712422</v>
          </cell>
          <cell r="D652">
            <v>1413060154</v>
          </cell>
          <cell r="E652">
            <v>1218719156</v>
          </cell>
          <cell r="F652">
            <v>442053420</v>
          </cell>
          <cell r="G652">
            <v>0</v>
          </cell>
          <cell r="H652">
            <v>442053420</v>
          </cell>
        </row>
        <row r="653">
          <cell r="A653">
            <v>833303</v>
          </cell>
          <cell r="B653" t="str">
            <v xml:space="preserve">PLAN SUBSIDIADO DE SALUD PBSS - EPS </v>
          </cell>
          <cell r="C653">
            <v>2287746874</v>
          </cell>
          <cell r="D653">
            <v>12583614086</v>
          </cell>
          <cell r="E653">
            <v>11095244115</v>
          </cell>
          <cell r="F653">
            <v>3776116845</v>
          </cell>
          <cell r="G653">
            <v>0</v>
          </cell>
          <cell r="H653">
            <v>3776116845</v>
          </cell>
        </row>
        <row r="654">
          <cell r="A654">
            <v>833304</v>
          </cell>
          <cell r="B654" t="str">
            <v xml:space="preserve">SERVICIOS DE SALUD - IPS PRIVADAS </v>
          </cell>
          <cell r="C654">
            <v>30085846</v>
          </cell>
          <cell r="D654">
            <v>23175739</v>
          </cell>
          <cell r="E654">
            <v>22623032</v>
          </cell>
          <cell r="F654">
            <v>30638553</v>
          </cell>
          <cell r="G654">
            <v>0</v>
          </cell>
          <cell r="H654">
            <v>30638553</v>
          </cell>
        </row>
        <row r="655">
          <cell r="A655">
            <v>833306</v>
          </cell>
          <cell r="B655" t="str">
            <v xml:space="preserve">SERVICIOS DE SALUD - COMPAÑÍAS ASEGURADORAS </v>
          </cell>
          <cell r="C655">
            <v>1964158</v>
          </cell>
          <cell r="D655">
            <v>3085744</v>
          </cell>
          <cell r="E655">
            <v>1921100</v>
          </cell>
          <cell r="F655">
            <v>3128802</v>
          </cell>
          <cell r="G655">
            <v>0</v>
          </cell>
          <cell r="H655">
            <v>3128802</v>
          </cell>
        </row>
        <row r="656">
          <cell r="A656">
            <v>833307</v>
          </cell>
          <cell r="B656" t="str">
            <v xml:space="preserve">SERVICIOS DE SALUD - IPS PÚBLICAS </v>
          </cell>
          <cell r="C656">
            <v>4250718</v>
          </cell>
          <cell r="D656">
            <v>31287727</v>
          </cell>
          <cell r="E656">
            <v>31577718</v>
          </cell>
          <cell r="F656">
            <v>3960727</v>
          </cell>
          <cell r="G656">
            <v>0</v>
          </cell>
          <cell r="H656">
            <v>3960727</v>
          </cell>
        </row>
        <row r="657">
          <cell r="A657">
            <v>833308</v>
          </cell>
          <cell r="B657" t="str">
            <v xml:space="preserve">SERVICIOS DE SALUD - ENTIDADES CON RÉGIMEN ESPECIAL </v>
          </cell>
          <cell r="C657">
            <v>42145781</v>
          </cell>
          <cell r="D657">
            <v>406820760</v>
          </cell>
          <cell r="E657">
            <v>349970718</v>
          </cell>
          <cell r="F657">
            <v>98995823</v>
          </cell>
          <cell r="G657">
            <v>0</v>
          </cell>
          <cell r="H657">
            <v>98995823</v>
          </cell>
        </row>
        <row r="658">
          <cell r="A658">
            <v>833309</v>
          </cell>
          <cell r="B658" t="str">
            <v xml:space="preserve">ATENCIÓN CON CARGO AL SUBSIDIO A LA OFERTA </v>
          </cell>
          <cell r="C658">
            <v>21080584</v>
          </cell>
          <cell r="D658">
            <v>676604944</v>
          </cell>
          <cell r="E658">
            <v>678814648</v>
          </cell>
          <cell r="F658">
            <v>18870880</v>
          </cell>
          <cell r="G658">
            <v>0</v>
          </cell>
          <cell r="H658">
            <v>18870880</v>
          </cell>
        </row>
        <row r="659">
          <cell r="A659">
            <v>833310</v>
          </cell>
          <cell r="B659" t="str">
            <v xml:space="preserve">RIESGOS LABORALES - ARL </v>
          </cell>
          <cell r="C659">
            <v>0</v>
          </cell>
          <cell r="D659">
            <v>182349</v>
          </cell>
          <cell r="E659">
            <v>182349</v>
          </cell>
          <cell r="F659">
            <v>0</v>
          </cell>
          <cell r="G659">
            <v>0</v>
          </cell>
          <cell r="H659">
            <v>0</v>
          </cell>
        </row>
        <row r="660">
          <cell r="A660">
            <v>833311</v>
          </cell>
          <cell r="B660" t="str">
            <v xml:space="preserve">ATENCIÓN ACCIDENTES DE TRÁNSITO SOAT - COMPAÑÍAS DE SEGUROS </v>
          </cell>
          <cell r="C660">
            <v>93175710</v>
          </cell>
          <cell r="D660">
            <v>458320067</v>
          </cell>
          <cell r="E660">
            <v>483589897</v>
          </cell>
          <cell r="F660">
            <v>67905880</v>
          </cell>
          <cell r="G660">
            <v>0</v>
          </cell>
          <cell r="H660">
            <v>67905880</v>
          </cell>
        </row>
        <row r="661">
          <cell r="A661">
            <v>833312</v>
          </cell>
          <cell r="B661" t="str">
            <v xml:space="preserve">RECLAMACIONES CON CARGO A LOS RECURSOS DEL SISTEMA GENERAL DE SEGURIDAD SOCIAL EN SALUD </v>
          </cell>
          <cell r="C661">
            <v>3046369</v>
          </cell>
          <cell r="D661">
            <v>0</v>
          </cell>
          <cell r="E661">
            <v>0</v>
          </cell>
          <cell r="F661">
            <v>3046369</v>
          </cell>
          <cell r="G661">
            <v>0</v>
          </cell>
          <cell r="H661">
            <v>3046369</v>
          </cell>
        </row>
        <row r="662">
          <cell r="A662">
            <v>833390</v>
          </cell>
          <cell r="B662" t="str">
            <v xml:space="preserve">OTRAS CUENTAS POR COBRAR SERVICIOS DE SALUD </v>
          </cell>
          <cell r="C662">
            <v>6417747429</v>
          </cell>
          <cell r="D662">
            <v>3551166764</v>
          </cell>
          <cell r="E662">
            <v>6423486072</v>
          </cell>
          <cell r="F662">
            <v>3545428121</v>
          </cell>
          <cell r="G662">
            <v>0</v>
          </cell>
          <cell r="H662">
            <v>3545428121</v>
          </cell>
        </row>
        <row r="663">
          <cell r="A663">
            <v>8368</v>
          </cell>
          <cell r="B663" t="str">
            <v xml:space="preserve">BIENES HISTÓRICOS Y CULTURALES </v>
          </cell>
          <cell r="C663">
            <v>55000000</v>
          </cell>
          <cell r="D663">
            <v>0</v>
          </cell>
          <cell r="E663">
            <v>55000000</v>
          </cell>
          <cell r="F663">
            <v>0</v>
          </cell>
          <cell r="G663">
            <v>0</v>
          </cell>
          <cell r="H663">
            <v>0</v>
          </cell>
        </row>
        <row r="664">
          <cell r="A664">
            <v>836803</v>
          </cell>
          <cell r="B664" t="str">
            <v xml:space="preserve">OBRAS DE ARTE </v>
          </cell>
          <cell r="C664">
            <v>37200000</v>
          </cell>
          <cell r="D664">
            <v>0</v>
          </cell>
          <cell r="E664">
            <v>37200000</v>
          </cell>
          <cell r="F664">
            <v>0</v>
          </cell>
          <cell r="G664">
            <v>0</v>
          </cell>
          <cell r="H664">
            <v>0</v>
          </cell>
        </row>
        <row r="665">
          <cell r="A665">
            <v>836890</v>
          </cell>
          <cell r="B665" t="str">
            <v xml:space="preserve">OTROS BIENES HISTÓRICOS Y CULTURALES </v>
          </cell>
          <cell r="C665">
            <v>17800000</v>
          </cell>
          <cell r="D665">
            <v>0</v>
          </cell>
          <cell r="E665">
            <v>17800000</v>
          </cell>
          <cell r="F665">
            <v>0</v>
          </cell>
          <cell r="G665">
            <v>0</v>
          </cell>
          <cell r="H665">
            <v>0</v>
          </cell>
        </row>
        <row r="666">
          <cell r="A666">
            <v>8390</v>
          </cell>
          <cell r="B666" t="str">
            <v xml:space="preserve">OTRAS CUENTAS DEUDORAS DE CONTROL </v>
          </cell>
          <cell r="C666">
            <v>20035998117</v>
          </cell>
          <cell r="D666">
            <v>32531356266</v>
          </cell>
          <cell r="E666">
            <v>32531356266</v>
          </cell>
          <cell r="F666">
            <v>20035998117</v>
          </cell>
          <cell r="G666">
            <v>0</v>
          </cell>
          <cell r="H666">
            <v>20035998117</v>
          </cell>
        </row>
        <row r="667">
          <cell r="A667">
            <v>839004</v>
          </cell>
          <cell r="B667" t="str">
            <v xml:space="preserve">ESQUEMAS DE COBRO </v>
          </cell>
          <cell r="C667">
            <v>8444856172</v>
          </cell>
          <cell r="D667">
            <v>0</v>
          </cell>
          <cell r="E667">
            <v>0</v>
          </cell>
          <cell r="F667">
            <v>8444856172</v>
          </cell>
          <cell r="G667">
            <v>0</v>
          </cell>
          <cell r="H667">
            <v>8444856172</v>
          </cell>
        </row>
        <row r="668">
          <cell r="A668">
            <v>839090</v>
          </cell>
          <cell r="B668" t="str">
            <v xml:space="preserve">OTRAS CUENTAS DEUDORAS DE CONTROL </v>
          </cell>
          <cell r="C668">
            <v>11591141945</v>
          </cell>
          <cell r="D668">
            <v>32531356266</v>
          </cell>
          <cell r="E668">
            <v>32531356266</v>
          </cell>
          <cell r="F668">
            <v>11591141945</v>
          </cell>
          <cell r="G668">
            <v>0</v>
          </cell>
          <cell r="H668">
            <v>11591141945</v>
          </cell>
        </row>
        <row r="669">
          <cell r="A669">
            <v>89</v>
          </cell>
          <cell r="B669" t="str">
            <v xml:space="preserve">DEUDORAS POR CONTRA (CR) </v>
          </cell>
          <cell r="C669">
            <v>-55586082966</v>
          </cell>
          <cell r="D669">
            <v>20396202811</v>
          </cell>
          <cell r="E669">
            <v>19182392340</v>
          </cell>
          <cell r="F669">
            <v>-54372284675</v>
          </cell>
          <cell r="G669">
            <v>0</v>
          </cell>
          <cell r="H669">
            <v>-54372272495</v>
          </cell>
        </row>
        <row r="670">
          <cell r="A670">
            <v>8915</v>
          </cell>
          <cell r="B670" t="str">
            <v xml:space="preserve">DEUDORAS DE CONTROL POR CONTRA (CR) </v>
          </cell>
          <cell r="C670">
            <v>-55586082966</v>
          </cell>
          <cell r="D670">
            <v>20396202811</v>
          </cell>
          <cell r="E670">
            <v>19182392340</v>
          </cell>
          <cell r="F670">
            <v>-54372272495</v>
          </cell>
          <cell r="G670">
            <v>0</v>
          </cell>
          <cell r="H670">
            <v>-54372272495</v>
          </cell>
        </row>
        <row r="671">
          <cell r="A671">
            <v>891504</v>
          </cell>
          <cell r="B671" t="str">
            <v xml:space="preserve">DOCUMENTOS ENTREGADOS PARA SU COBRO </v>
          </cell>
          <cell r="C671">
            <v>-8444856172</v>
          </cell>
          <cell r="D671">
            <v>0</v>
          </cell>
          <cell r="E671">
            <v>0</v>
          </cell>
          <cell r="F671">
            <v>-8444856172</v>
          </cell>
          <cell r="G671">
            <v>0</v>
          </cell>
          <cell r="H671">
            <v>-8444856172</v>
          </cell>
        </row>
        <row r="672">
          <cell r="A672">
            <v>891506</v>
          </cell>
          <cell r="B672" t="str">
            <v xml:space="preserve">BIENES Y DERECHOS RETIRADOS </v>
          </cell>
          <cell r="C672">
            <v>-26346128958</v>
          </cell>
          <cell r="D672">
            <v>0</v>
          </cell>
          <cell r="E672">
            <v>0</v>
          </cell>
          <cell r="F672">
            <v>-26346128958</v>
          </cell>
          <cell r="G672">
            <v>0</v>
          </cell>
          <cell r="H672">
            <v>-26346128958</v>
          </cell>
        </row>
        <row r="673">
          <cell r="A673">
            <v>891517</v>
          </cell>
          <cell r="B673" t="str">
            <v xml:space="preserve">FACTURACIÓN GLOSADA EN VENTA DE SERVICIOS DE SALUD </v>
          </cell>
          <cell r="C673">
            <v>-9148955891</v>
          </cell>
          <cell r="D673">
            <v>20341202811</v>
          </cell>
          <cell r="E673">
            <v>19182392340</v>
          </cell>
          <cell r="F673">
            <v>-7990145420</v>
          </cell>
          <cell r="G673">
            <v>0</v>
          </cell>
          <cell r="H673">
            <v>-7990145420</v>
          </cell>
        </row>
        <row r="674">
          <cell r="A674">
            <v>891532</v>
          </cell>
          <cell r="B674" t="str">
            <v xml:space="preserve">BIENES HISTÓRICOS Y CULTURALES </v>
          </cell>
          <cell r="C674">
            <v>-55000000</v>
          </cell>
          <cell r="D674">
            <v>55000000</v>
          </cell>
          <cell r="E674">
            <v>0</v>
          </cell>
          <cell r="F674">
            <v>0</v>
          </cell>
          <cell r="G674">
            <v>0</v>
          </cell>
          <cell r="H674">
            <v>0</v>
          </cell>
        </row>
        <row r="675">
          <cell r="A675">
            <v>891590</v>
          </cell>
          <cell r="B675" t="str">
            <v xml:space="preserve">OTRAS CUENTAS DEUDORAS DE CONTROL POR CONTRA </v>
          </cell>
          <cell r="C675">
            <v>-11591141945</v>
          </cell>
          <cell r="D675">
            <v>0</v>
          </cell>
          <cell r="E675">
            <v>0</v>
          </cell>
          <cell r="F675">
            <v>-11591141945</v>
          </cell>
          <cell r="G675">
            <v>0</v>
          </cell>
          <cell r="H675">
            <v>-11591141945</v>
          </cell>
        </row>
        <row r="676">
          <cell r="A676" t="str">
            <v xml:space="preserve">9 </v>
          </cell>
          <cell r="B676" t="str">
            <v xml:space="preserve">CUENTAS DE ORDEN ACREEDORAS </v>
          </cell>
          <cell r="C676">
            <v>0</v>
          </cell>
          <cell r="D676">
            <v>306255766669</v>
          </cell>
          <cell r="E676">
            <v>306255766669</v>
          </cell>
          <cell r="F676">
            <v>0</v>
          </cell>
          <cell r="G676">
            <v>0</v>
          </cell>
          <cell r="H676">
            <v>0</v>
          </cell>
        </row>
        <row r="677">
          <cell r="A677">
            <v>91</v>
          </cell>
          <cell r="B677" t="str">
            <v xml:space="preserve">PASIVOS CONTINGENTES </v>
          </cell>
          <cell r="C677">
            <v>0</v>
          </cell>
          <cell r="D677">
            <v>119908879445</v>
          </cell>
          <cell r="E677">
            <v>180323210953</v>
          </cell>
          <cell r="F677">
            <v>60414331508</v>
          </cell>
          <cell r="G677">
            <v>0</v>
          </cell>
          <cell r="H677">
            <v>60414331508</v>
          </cell>
        </row>
        <row r="678">
          <cell r="A678">
            <v>9120</v>
          </cell>
          <cell r="B678" t="str">
            <v xml:space="preserve">LITIGIOS Y MECANISMOS ALTERNATIVOS DE SOLUCIÓN DE CONFLICTOS </v>
          </cell>
          <cell r="C678">
            <v>0</v>
          </cell>
          <cell r="D678">
            <v>119908879445</v>
          </cell>
          <cell r="E678">
            <v>180323210953</v>
          </cell>
          <cell r="F678">
            <v>60414331508</v>
          </cell>
          <cell r="G678">
            <v>0</v>
          </cell>
          <cell r="H678">
            <v>60414331508</v>
          </cell>
        </row>
        <row r="679">
          <cell r="A679">
            <v>912001</v>
          </cell>
          <cell r="B679" t="str">
            <v xml:space="preserve">CIVILES </v>
          </cell>
          <cell r="C679">
            <v>0</v>
          </cell>
          <cell r="D679">
            <v>70379031136</v>
          </cell>
          <cell r="E679">
            <v>105711603513</v>
          </cell>
          <cell r="F679">
            <v>35332572377</v>
          </cell>
          <cell r="G679">
            <v>0</v>
          </cell>
          <cell r="H679">
            <v>35332572377</v>
          </cell>
        </row>
        <row r="680">
          <cell r="A680">
            <v>912002</v>
          </cell>
          <cell r="B680" t="str">
            <v xml:space="preserve">LABORALES </v>
          </cell>
          <cell r="C680">
            <v>0</v>
          </cell>
          <cell r="D680">
            <v>49529848309</v>
          </cell>
          <cell r="E680">
            <v>74611607440</v>
          </cell>
          <cell r="F680">
            <v>25081759131</v>
          </cell>
          <cell r="G680">
            <v>0</v>
          </cell>
          <cell r="H680">
            <v>25081759131</v>
          </cell>
        </row>
        <row r="681">
          <cell r="A681">
            <v>93</v>
          </cell>
          <cell r="B681" t="str">
            <v xml:space="preserve">ACREEDORAS DE CONTROL </v>
          </cell>
          <cell r="C681">
            <v>19194178324</v>
          </cell>
          <cell r="D681">
            <v>3812486258</v>
          </cell>
          <cell r="E681">
            <v>4840363604</v>
          </cell>
          <cell r="F681">
            <v>20222055670</v>
          </cell>
          <cell r="G681">
            <v>0</v>
          </cell>
          <cell r="H681">
            <v>20222055670</v>
          </cell>
        </row>
        <row r="682">
          <cell r="A682">
            <v>9306</v>
          </cell>
          <cell r="B682" t="str">
            <v xml:space="preserve">BIENES RECIBIDOS EN CUSTODIA </v>
          </cell>
          <cell r="C682">
            <v>13007436603</v>
          </cell>
          <cell r="D682">
            <v>16500001</v>
          </cell>
          <cell r="E682">
            <v>264095581</v>
          </cell>
          <cell r="F682">
            <v>13255032183</v>
          </cell>
          <cell r="G682">
            <v>0</v>
          </cell>
          <cell r="H682">
            <v>13255032183</v>
          </cell>
        </row>
        <row r="683">
          <cell r="A683">
            <v>930617</v>
          </cell>
          <cell r="B683" t="str">
            <v xml:space="preserve">PROPIEDADES, PLANTA Y EQUIPO </v>
          </cell>
          <cell r="C683">
            <v>13007436603</v>
          </cell>
          <cell r="D683">
            <v>16500001</v>
          </cell>
          <cell r="E683">
            <v>264095581</v>
          </cell>
          <cell r="F683">
            <v>13255032183</v>
          </cell>
          <cell r="G683">
            <v>0</v>
          </cell>
          <cell r="H683">
            <v>13255032183</v>
          </cell>
        </row>
        <row r="684">
          <cell r="A684">
            <v>9311</v>
          </cell>
          <cell r="B684" t="str">
            <v xml:space="preserve">CÁLCULO ACTUARIAL DE PENSIONES PARA EL CUMPLIMIENTO DE DISPOSICIONES LEGALES </v>
          </cell>
          <cell r="C684">
            <v>231118592</v>
          </cell>
          <cell r="D684">
            <v>0</v>
          </cell>
          <cell r="E684">
            <v>0</v>
          </cell>
          <cell r="F684">
            <v>231118592</v>
          </cell>
          <cell r="G684">
            <v>0</v>
          </cell>
          <cell r="H684">
            <v>231118592</v>
          </cell>
        </row>
        <row r="685">
          <cell r="A685">
            <v>931105</v>
          </cell>
          <cell r="B685" t="str">
            <v xml:space="preserve">CUOTAS PARTES DE PENSIONES CONMUTADAS </v>
          </cell>
          <cell r="C685">
            <v>231118592</v>
          </cell>
          <cell r="D685">
            <v>0</v>
          </cell>
          <cell r="E685">
            <v>0</v>
          </cell>
          <cell r="F685">
            <v>231118592</v>
          </cell>
          <cell r="G685">
            <v>0</v>
          </cell>
          <cell r="H685">
            <v>231118592</v>
          </cell>
        </row>
        <row r="686">
          <cell r="A686">
            <v>9313</v>
          </cell>
          <cell r="B686" t="str">
            <v xml:space="preserve">MERCANCÍAS RECIBIDAS EN CONSIGNACIÓN </v>
          </cell>
          <cell r="C686">
            <v>5955623129</v>
          </cell>
          <cell r="D686">
            <v>3795986257</v>
          </cell>
          <cell r="E686">
            <v>4576268023</v>
          </cell>
          <cell r="F686">
            <v>6735904895</v>
          </cell>
          <cell r="G686">
            <v>0</v>
          </cell>
          <cell r="H686">
            <v>6735904895</v>
          </cell>
        </row>
        <row r="687">
          <cell r="A687">
            <v>931301</v>
          </cell>
          <cell r="B687" t="str">
            <v xml:space="preserve">MERCANCÍAS RECIBIDAS EN CONSIGNACIÓN </v>
          </cell>
          <cell r="C687">
            <v>5955623129</v>
          </cell>
          <cell r="D687">
            <v>3795986257</v>
          </cell>
          <cell r="E687">
            <v>4576268023</v>
          </cell>
          <cell r="F687">
            <v>6735904895</v>
          </cell>
          <cell r="G687">
            <v>0</v>
          </cell>
          <cell r="H687">
            <v>6735904895</v>
          </cell>
        </row>
        <row r="688">
          <cell r="A688">
            <v>99</v>
          </cell>
          <cell r="B688" t="str">
            <v xml:space="preserve">ACREEDORAS POR CONTRA (DB) </v>
          </cell>
          <cell r="C688">
            <v>-19194178324</v>
          </cell>
          <cell r="D688">
            <v>182534400966</v>
          </cell>
          <cell r="E688">
            <v>121092192112</v>
          </cell>
          <cell r="F688">
            <v>-80636387178</v>
          </cell>
          <cell r="G688">
            <v>0</v>
          </cell>
          <cell r="H688">
            <v>-80636387178</v>
          </cell>
        </row>
        <row r="689">
          <cell r="A689">
            <v>9905</v>
          </cell>
          <cell r="B689" t="str">
            <v xml:space="preserve">PASIVOS CONTINGENTES POR CONTRA (DB) </v>
          </cell>
          <cell r="C689">
            <v>-231118592</v>
          </cell>
          <cell r="D689">
            <v>180323210953</v>
          </cell>
          <cell r="E689">
            <v>119908879445</v>
          </cell>
          <cell r="F689">
            <v>-60645450100</v>
          </cell>
          <cell r="G689">
            <v>0</v>
          </cell>
          <cell r="H689">
            <v>-60645450100</v>
          </cell>
        </row>
        <row r="690">
          <cell r="A690">
            <v>990505</v>
          </cell>
          <cell r="B690" t="str">
            <v xml:space="preserve">LITIGIOS Y MECANISMOS ALTERNATIVOS DE SOLUCIÓN DE CONFLICTOS </v>
          </cell>
          <cell r="C690">
            <v>0</v>
          </cell>
          <cell r="D690">
            <v>180323210953</v>
          </cell>
          <cell r="E690">
            <v>119908879445</v>
          </cell>
          <cell r="F690">
            <v>-60414331508</v>
          </cell>
          <cell r="G690">
            <v>0</v>
          </cell>
          <cell r="H690">
            <v>-60414331508</v>
          </cell>
        </row>
        <row r="691">
          <cell r="A691">
            <v>990590</v>
          </cell>
          <cell r="B691" t="str">
            <v xml:space="preserve">OTROS PASIVOS CONTINGENTES POR CONTRA </v>
          </cell>
          <cell r="C691">
            <v>-231118592</v>
          </cell>
          <cell r="D691">
            <v>0</v>
          </cell>
          <cell r="E691">
            <v>0</v>
          </cell>
          <cell r="F691">
            <v>-231118592</v>
          </cell>
          <cell r="G691">
            <v>0</v>
          </cell>
          <cell r="H691">
            <v>-231118592</v>
          </cell>
        </row>
        <row r="692">
          <cell r="A692">
            <v>9915</v>
          </cell>
          <cell r="B692" t="str">
            <v xml:space="preserve">ACREEDORAS DE CONTROL POR CONTRA (DB) </v>
          </cell>
          <cell r="C692">
            <v>-18963059732</v>
          </cell>
          <cell r="D692">
            <v>2211190013</v>
          </cell>
          <cell r="E692">
            <v>1183312667</v>
          </cell>
          <cell r="F692">
            <v>-19990937078</v>
          </cell>
          <cell r="G692">
            <v>0</v>
          </cell>
          <cell r="H692">
            <v>-19990937078</v>
          </cell>
        </row>
        <row r="693">
          <cell r="A693">
            <v>991502</v>
          </cell>
          <cell r="B693" t="str">
            <v xml:space="preserve">BIENES RECIBIDOS EN CUSTODIA </v>
          </cell>
          <cell r="C693">
            <v>-13007436603</v>
          </cell>
          <cell r="D693">
            <v>264095581</v>
          </cell>
          <cell r="E693">
            <v>16500001</v>
          </cell>
          <cell r="F693">
            <v>-13255032183</v>
          </cell>
          <cell r="G693">
            <v>0</v>
          </cell>
          <cell r="H693">
            <v>-13255032183</v>
          </cell>
        </row>
        <row r="694">
          <cell r="A694">
            <v>991503</v>
          </cell>
          <cell r="B694" t="str">
            <v xml:space="preserve">MERCANCÍAS RECIBIDAS EN CONSIGNACIÓN </v>
          </cell>
          <cell r="C694">
            <v>-5955623129</v>
          </cell>
          <cell r="D694">
            <v>1947094432</v>
          </cell>
          <cell r="E694">
            <v>1166812666</v>
          </cell>
          <cell r="F694">
            <v>-6735904895</v>
          </cell>
          <cell r="G694">
            <v>0</v>
          </cell>
          <cell r="H694">
            <v>-6735904895</v>
          </cell>
        </row>
      </sheetData>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 (4)"/>
      <sheetName val="PLANTILLA"/>
      <sheetName val="UNIDADES DE NEGOCIOS - ÁREAS"/>
      <sheetName val="EGRESOS"/>
      <sheetName val="Equipos Responsables"/>
    </sheetNames>
    <sheetDataSet>
      <sheetData sheetId="0" refreshError="1"/>
      <sheetData sheetId="1" refreshError="1"/>
      <sheetData sheetId="2" refreshError="1"/>
      <sheetData sheetId="3" refreshError="1"/>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1"/>
      <sheetName val="BCE AGTO 2004"/>
      <sheetName val="GYP AGTO 2004"/>
      <sheetName val="MAF BCE"/>
      <sheetName val="MAF GYPA"/>
      <sheetName val="MAF INGRESOS"/>
      <sheetName val="MAF CYG"/>
      <sheetName val="MAF CVS"/>
      <sheetName val="MAF DAPA"/>
      <sheetName val="MAF NOC"/>
      <sheetName val="MAF NOA"/>
      <sheetName val="FORMULAS"/>
      <sheetName val="FORMATO MAYO"/>
      <sheetName val="FORMATO GYP"/>
      <sheetName val="Arbol y EVA"/>
      <sheetName val="Est Fros Pes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1"/>
      <sheetName val="BCE JULIO 2004"/>
      <sheetName val="GYP JULIO 2004"/>
      <sheetName val="MAF BCE"/>
      <sheetName val="MAF GYPA"/>
      <sheetName val="MAF INGRESOS"/>
      <sheetName val="MAF CYG"/>
      <sheetName val="MAF CVS"/>
      <sheetName val="MAF DAPA"/>
      <sheetName val="MAF NOC"/>
      <sheetName val="MAF NOA"/>
      <sheetName val="FORMULAS"/>
      <sheetName val="BCE AGTO 2004"/>
      <sheetName val="GYP AGTO 2004"/>
      <sheetName val="FORMATO MAYO"/>
      <sheetName val="FORMATO GY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1"/>
      <sheetName val="FORMATO JUNIO"/>
      <sheetName val="FORMATO PYG"/>
      <sheetName val="MAF BCE"/>
      <sheetName val="MAF GYPA"/>
      <sheetName val="MAF INGRESOS"/>
      <sheetName val="MAF CYG"/>
      <sheetName val="MAF CVS"/>
      <sheetName val="MAF DAPA"/>
      <sheetName val="MAF NOC"/>
      <sheetName val="MAF NOA"/>
      <sheetName val="FORMULAS"/>
      <sheetName val="BCE JULIO 2004"/>
      <sheetName val="GYP JULIO 2004"/>
      <sheetName val="BCE AGTO 2004"/>
      <sheetName val="GYP AGTO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1"/>
      <sheetName val="FORMATO JUNIO"/>
      <sheetName val="FORMATO GYP"/>
      <sheetName val="MAF BCE"/>
      <sheetName val="MAF GYPA"/>
      <sheetName val="MAF INGRESOS"/>
      <sheetName val="MAF CYG"/>
      <sheetName val="MAF CVS"/>
      <sheetName val="MAF DAPA"/>
      <sheetName val="MAF NOC"/>
      <sheetName val="MAF NOA"/>
      <sheetName val="FORMULAS"/>
      <sheetName val="FORMATO PYG"/>
      <sheetName val="BCE JULIO 2004"/>
      <sheetName val="GYP JULIO 2004"/>
    </sheetNames>
    <sheetDataSet>
      <sheetData sheetId="0"/>
      <sheetData sheetId="1">
        <row r="4">
          <cell r="A4" t="str">
            <v>SISTEMA DE CONTABILIDAD</v>
          </cell>
          <cell r="D4" t="str">
            <v>BALANCE GENERAL CON REFERE</v>
          </cell>
          <cell r="E4" t="str">
            <v>NCIAS PARA MODELO FI</v>
          </cell>
          <cell r="F4" t="str">
            <v>NANCIERO MAF</v>
          </cell>
        </row>
        <row r="5">
          <cell r="A5" t="str">
            <v>MODULO DE REPORTES</v>
          </cell>
          <cell r="D5" t="str">
            <v>(9) EMPRESA DE ENERG</v>
          </cell>
          <cell r="E5" t="str">
            <v>IA DEL QUINDIO S.A</v>
          </cell>
          <cell r="F5" t="str">
            <v>E.S.P.</v>
          </cell>
        </row>
        <row r="6">
          <cell r="A6" t="str">
            <v>Factor de conversion: 1</v>
          </cell>
          <cell r="D6" t="str">
            <v>Periodo  Desde:</v>
          </cell>
          <cell r="E6" t="str">
            <v>06/2004  Hasta: 06/2</v>
          </cell>
          <cell r="F6">
            <v>4</v>
          </cell>
        </row>
        <row r="8">
          <cell r="E8" t="str">
            <v>Saldo</v>
          </cell>
          <cell r="F8" t="str">
            <v>Saldo</v>
          </cell>
        </row>
        <row r="9">
          <cell r="A9" t="str">
            <v>Referencia</v>
          </cell>
          <cell r="B9" t="str">
            <v>Mayor</v>
          </cell>
          <cell r="C9" t="str">
            <v>Descripcion</v>
          </cell>
          <cell r="D9" t="str">
            <v>Referencia</v>
          </cell>
          <cell r="E9">
            <v>38108</v>
          </cell>
          <cell r="F9">
            <v>38139</v>
          </cell>
        </row>
        <row r="10">
          <cell r="A10" t="str">
            <v>==============================</v>
          </cell>
          <cell r="B10" t="str">
            <v>=========</v>
          </cell>
          <cell r="C10" t="str">
            <v>=======================================================</v>
          </cell>
          <cell r="D10" t="str">
            <v>==============================</v>
          </cell>
          <cell r="E10" t="str">
            <v>===================</v>
          </cell>
          <cell r="F10" t="str">
            <v>===================</v>
          </cell>
        </row>
        <row r="11">
          <cell r="A11">
            <v>1</v>
          </cell>
          <cell r="B11">
            <v>1</v>
          </cell>
          <cell r="C11" t="str">
            <v>ACTIVO</v>
          </cell>
          <cell r="E11">
            <v>109673.23</v>
          </cell>
          <cell r="F11">
            <v>109689.62</v>
          </cell>
        </row>
        <row r="12">
          <cell r="A12">
            <v>11</v>
          </cell>
          <cell r="B12">
            <v>11</v>
          </cell>
          <cell r="C12" t="str">
            <v>EFECTIVO</v>
          </cell>
          <cell r="E12">
            <v>4908.71</v>
          </cell>
          <cell r="F12">
            <v>3981.63</v>
          </cell>
        </row>
        <row r="13">
          <cell r="A13">
            <v>1105</v>
          </cell>
          <cell r="B13">
            <v>1105</v>
          </cell>
          <cell r="C13" t="str">
            <v>CAJA</v>
          </cell>
          <cell r="E13">
            <v>84.36</v>
          </cell>
          <cell r="F13">
            <v>142.30000000000001</v>
          </cell>
        </row>
        <row r="14">
          <cell r="A14">
            <v>110501</v>
          </cell>
          <cell r="B14">
            <v>110501</v>
          </cell>
          <cell r="C14" t="str">
            <v>CAJA PRINCIPAL</v>
          </cell>
          <cell r="E14">
            <v>63.07</v>
          </cell>
          <cell r="F14">
            <v>130.75</v>
          </cell>
        </row>
        <row r="15">
          <cell r="A15">
            <v>11050101</v>
          </cell>
          <cell r="B15">
            <v>11050101</v>
          </cell>
          <cell r="C15" t="str">
            <v>MONEDA NACIONAL</v>
          </cell>
          <cell r="E15">
            <v>63.07</v>
          </cell>
          <cell r="F15">
            <v>130.75</v>
          </cell>
        </row>
        <row r="16">
          <cell r="A16">
            <v>110502</v>
          </cell>
          <cell r="B16">
            <v>110502</v>
          </cell>
          <cell r="C16" t="str">
            <v>CAJAS MENORES</v>
          </cell>
          <cell r="E16">
            <v>21.3</v>
          </cell>
          <cell r="F16">
            <v>11.55</v>
          </cell>
        </row>
        <row r="17">
          <cell r="A17">
            <v>11050201</v>
          </cell>
          <cell r="B17">
            <v>11050201</v>
          </cell>
          <cell r="C17" t="str">
            <v>GERENCIA GENERAL</v>
          </cell>
          <cell r="E17">
            <v>1.79</v>
          </cell>
          <cell r="F17">
            <v>1.79</v>
          </cell>
        </row>
        <row r="18">
          <cell r="A18">
            <v>11050203</v>
          </cell>
          <cell r="B18">
            <v>11050203</v>
          </cell>
          <cell r="C18" t="str">
            <v>SERVICIOS ADMINISTRATIVOS</v>
          </cell>
          <cell r="E18">
            <v>3.58</v>
          </cell>
          <cell r="F18">
            <v>3.58</v>
          </cell>
        </row>
        <row r="19">
          <cell r="A19">
            <v>11050204</v>
          </cell>
          <cell r="B19">
            <v>11050204</v>
          </cell>
          <cell r="C19" t="str">
            <v>MATRICULAS</v>
          </cell>
          <cell r="E19">
            <v>0.26</v>
          </cell>
          <cell r="F19">
            <v>0.26</v>
          </cell>
        </row>
        <row r="20">
          <cell r="A20">
            <v>11050205</v>
          </cell>
          <cell r="B20">
            <v>11050205</v>
          </cell>
          <cell r="C20" t="str">
            <v>RECURSOS HUMANOS -VIATICOS</v>
          </cell>
          <cell r="E20">
            <v>10.65</v>
          </cell>
          <cell r="F20">
            <v>0.91</v>
          </cell>
        </row>
        <row r="21">
          <cell r="A21">
            <v>11050206</v>
          </cell>
          <cell r="B21">
            <v>11050206</v>
          </cell>
          <cell r="C21" t="str">
            <v>TESORERIA Y PRESUPUESTO</v>
          </cell>
          <cell r="E21">
            <v>5.01</v>
          </cell>
          <cell r="F21">
            <v>5.01</v>
          </cell>
        </row>
        <row r="22">
          <cell r="A22">
            <v>1110</v>
          </cell>
          <cell r="B22">
            <v>1110</v>
          </cell>
          <cell r="C22" t="str">
            <v>BANCOS Y CORPORACIONES</v>
          </cell>
          <cell r="E22">
            <v>4200.7299999999996</v>
          </cell>
          <cell r="F22">
            <v>3258.51</v>
          </cell>
        </row>
        <row r="23">
          <cell r="A23">
            <v>111005</v>
          </cell>
          <cell r="B23">
            <v>111005</v>
          </cell>
          <cell r="C23" t="str">
            <v>CUENTA CORRIENTE BANCARIA</v>
          </cell>
          <cell r="E23">
            <v>1059.51</v>
          </cell>
          <cell r="F23">
            <v>910.29</v>
          </cell>
        </row>
        <row r="24">
          <cell r="A24" t="str">
            <v>111005CL1</v>
          </cell>
          <cell r="B24">
            <v>111005</v>
          </cell>
          <cell r="C24" t="str">
            <v>CORTO-LARGO PLAZO / CORTO P</v>
          </cell>
          <cell r="D24" t="str">
            <v>CL - 1</v>
          </cell>
          <cell r="E24">
            <v>-3.53</v>
          </cell>
          <cell r="F24">
            <v>-3.53</v>
          </cell>
        </row>
        <row r="25">
          <cell r="A25">
            <v>111007</v>
          </cell>
          <cell r="B25">
            <v>111007</v>
          </cell>
          <cell r="C25" t="str">
            <v>CUENTA DE AHORRO DE VR. CONSTANTE</v>
          </cell>
          <cell r="E25">
            <v>3141.22</v>
          </cell>
          <cell r="F25">
            <v>2348.2199999999998</v>
          </cell>
        </row>
        <row r="26">
          <cell r="A26" t="str">
            <v>111007CL1</v>
          </cell>
          <cell r="B26">
            <v>111007</v>
          </cell>
          <cell r="C26" t="str">
            <v>CORTO-LARGO PLAZO / CORTO P</v>
          </cell>
          <cell r="D26" t="str">
            <v>CL - 1</v>
          </cell>
          <cell r="E26">
            <v>-130.68</v>
          </cell>
          <cell r="F26">
            <v>-130.68</v>
          </cell>
        </row>
        <row r="27">
          <cell r="A27" t="str">
            <v>111007ED0</v>
          </cell>
          <cell r="B27">
            <v>111007</v>
          </cell>
          <cell r="C27" t="str">
            <v>EDAD / CXC CORRIENTE</v>
          </cell>
          <cell r="D27" t="str">
            <v>ED - 0</v>
          </cell>
        </row>
        <row r="28">
          <cell r="A28" t="str">
            <v>111007FD06/08/2001</v>
          </cell>
          <cell r="B28">
            <v>111007</v>
          </cell>
          <cell r="C28" t="str">
            <v>FECHA DOCUMENTO</v>
          </cell>
          <cell r="D28" t="str">
            <v>FD - 06/08/2001</v>
          </cell>
        </row>
        <row r="29">
          <cell r="A29" t="str">
            <v>111007NB50</v>
          </cell>
          <cell r="B29">
            <v>111007</v>
          </cell>
          <cell r="C29" t="str">
            <v>BANCO CORPORACIONES / CONAV</v>
          </cell>
          <cell r="D29" t="str">
            <v>NB - 50</v>
          </cell>
          <cell r="E29">
            <v>0.02</v>
          </cell>
          <cell r="F29">
            <v>0.02</v>
          </cell>
        </row>
        <row r="30">
          <cell r="A30">
            <v>1125</v>
          </cell>
          <cell r="B30">
            <v>1125</v>
          </cell>
          <cell r="C30" t="str">
            <v>FONDOS ESPECIALES</v>
          </cell>
          <cell r="E30">
            <v>623.61</v>
          </cell>
          <cell r="F30">
            <v>580.82000000000005</v>
          </cell>
        </row>
        <row r="31">
          <cell r="A31">
            <v>112506</v>
          </cell>
          <cell r="B31">
            <v>112506</v>
          </cell>
          <cell r="C31" t="str">
            <v>CUENTA DE AHORRO DE VR. CONSTANTE</v>
          </cell>
          <cell r="E31">
            <v>86.41</v>
          </cell>
          <cell r="F31">
            <v>37.14</v>
          </cell>
        </row>
        <row r="32">
          <cell r="A32">
            <v>112590</v>
          </cell>
          <cell r="B32">
            <v>112590</v>
          </cell>
          <cell r="C32" t="str">
            <v>OTROS DEPOSITOS</v>
          </cell>
          <cell r="E32">
            <v>537.21</v>
          </cell>
          <cell r="F32">
            <v>543.67999999999995</v>
          </cell>
        </row>
        <row r="33">
          <cell r="A33">
            <v>12</v>
          </cell>
          <cell r="B33">
            <v>12</v>
          </cell>
          <cell r="C33" t="str">
            <v>INVERSIONES</v>
          </cell>
          <cell r="E33">
            <v>8118.25</v>
          </cell>
          <cell r="F33">
            <v>7953.41</v>
          </cell>
        </row>
        <row r="34">
          <cell r="A34">
            <v>1201</v>
          </cell>
          <cell r="B34">
            <v>1201</v>
          </cell>
          <cell r="C34" t="str">
            <v>INVERSIONES ADMON DE LIQ.-RENTA FIJA</v>
          </cell>
          <cell r="E34">
            <v>4245.54</v>
          </cell>
          <cell r="F34">
            <v>4245.54</v>
          </cell>
        </row>
        <row r="35">
          <cell r="A35">
            <v>120106</v>
          </cell>
          <cell r="B35">
            <v>120106</v>
          </cell>
          <cell r="C35" t="str">
            <v>CERTIFICADOS DE DEPOSITO A TERMINO</v>
          </cell>
          <cell r="E35">
            <v>4245.54</v>
          </cell>
          <cell r="F35">
            <v>4245.54</v>
          </cell>
        </row>
        <row r="36">
          <cell r="A36" t="str">
            <v>120106CL1</v>
          </cell>
          <cell r="B36">
            <v>120106</v>
          </cell>
          <cell r="C36" t="str">
            <v>CORTO-LARGO PLAZO / CORTO P</v>
          </cell>
          <cell r="D36" t="str">
            <v>CL - 1</v>
          </cell>
          <cell r="E36">
            <v>4245.54</v>
          </cell>
          <cell r="F36">
            <v>4245.54</v>
          </cell>
        </row>
        <row r="37">
          <cell r="A37" t="str">
            <v>120106CNSIN</v>
          </cell>
          <cell r="B37">
            <v>120106</v>
          </cell>
          <cell r="C37" t="str">
            <v>CEDULA O TITULO #</v>
          </cell>
          <cell r="D37" t="str">
            <v>CN - SIN</v>
          </cell>
        </row>
        <row r="38">
          <cell r="A38" t="str">
            <v>120106CN1</v>
          </cell>
          <cell r="B38">
            <v>120106</v>
          </cell>
          <cell r="C38" t="str">
            <v>CEDULA O TITULO #</v>
          </cell>
          <cell r="D38" t="str">
            <v>CN - 1</v>
          </cell>
        </row>
        <row r="39">
          <cell r="A39">
            <v>1202</v>
          </cell>
          <cell r="B39">
            <v>1202</v>
          </cell>
          <cell r="C39" t="str">
            <v>INVERSIONES ADMON DE LIQ.-RENTA VARIABLE</v>
          </cell>
          <cell r="E39">
            <v>1992.66</v>
          </cell>
          <cell r="F39">
            <v>1827.82</v>
          </cell>
        </row>
        <row r="40">
          <cell r="A40">
            <v>120204</v>
          </cell>
          <cell r="B40">
            <v>120204</v>
          </cell>
          <cell r="C40" t="str">
            <v>DERECHOS EN FDOS DE VRES.Y FIDUCIAS DE I</v>
          </cell>
          <cell r="E40">
            <v>1992.66</v>
          </cell>
          <cell r="F40">
            <v>1827.82</v>
          </cell>
        </row>
        <row r="41">
          <cell r="A41" t="str">
            <v>120204CL1</v>
          </cell>
          <cell r="B41">
            <v>120204</v>
          </cell>
          <cell r="C41" t="str">
            <v>CORTO-LARGO PLAZO / CORTO P</v>
          </cell>
          <cell r="D41" t="str">
            <v>CL - 1</v>
          </cell>
          <cell r="E41">
            <v>1973.39</v>
          </cell>
          <cell r="F41">
            <v>1808.56</v>
          </cell>
        </row>
        <row r="42">
          <cell r="A42" t="str">
            <v>120204FD01/01/1999</v>
          </cell>
          <cell r="B42">
            <v>120204</v>
          </cell>
          <cell r="C42" t="str">
            <v>FECHA DOCUMENTO</v>
          </cell>
          <cell r="D42" t="str">
            <v>FD - 01/01/1999</v>
          </cell>
        </row>
        <row r="43">
          <cell r="A43" t="str">
            <v>120204FD01/02/1999</v>
          </cell>
          <cell r="B43">
            <v>120204</v>
          </cell>
          <cell r="C43" t="str">
            <v>FECHA DOCUMENTO</v>
          </cell>
          <cell r="D43" t="str">
            <v>FD - 01/02/1999</v>
          </cell>
        </row>
        <row r="44">
          <cell r="A44" t="str">
            <v>120204FD01/03/1999</v>
          </cell>
          <cell r="B44">
            <v>120204</v>
          </cell>
          <cell r="C44" t="str">
            <v>FECHA DOCUMENTO</v>
          </cell>
          <cell r="D44" t="str">
            <v>FD - 01/03/1999</v>
          </cell>
        </row>
        <row r="45">
          <cell r="A45" t="str">
            <v>120204FD01/05/1999</v>
          </cell>
          <cell r="B45">
            <v>120204</v>
          </cell>
          <cell r="C45" t="str">
            <v>FECHA DOCUMENTO</v>
          </cell>
          <cell r="D45" t="str">
            <v>FD - 01/05/1999</v>
          </cell>
        </row>
        <row r="46">
          <cell r="A46" t="str">
            <v>120204FD01/06/1999</v>
          </cell>
          <cell r="B46">
            <v>120204</v>
          </cell>
          <cell r="C46" t="str">
            <v>FECHA DOCUMENTO</v>
          </cell>
          <cell r="D46" t="str">
            <v>FD - 01/06/1999</v>
          </cell>
        </row>
        <row r="47">
          <cell r="A47" t="str">
            <v>120204FD01/12/98</v>
          </cell>
          <cell r="B47">
            <v>120204</v>
          </cell>
          <cell r="C47" t="str">
            <v>FECHA DOCUMENTO</v>
          </cell>
          <cell r="D47" t="str">
            <v>FD - 01/12/98</v>
          </cell>
        </row>
        <row r="48">
          <cell r="A48" t="str">
            <v>120204FD02/01/1999</v>
          </cell>
          <cell r="B48">
            <v>120204</v>
          </cell>
          <cell r="C48" t="str">
            <v>FECHA DOCUMENTO</v>
          </cell>
          <cell r="D48" t="str">
            <v>FD - 02/01/1999</v>
          </cell>
        </row>
        <row r="49">
          <cell r="A49" t="str">
            <v>120204FD02/02/1999</v>
          </cell>
          <cell r="B49">
            <v>120204</v>
          </cell>
          <cell r="C49" t="str">
            <v>FECHA DOCUMENTO</v>
          </cell>
          <cell r="D49" t="str">
            <v>FD - 02/02/1999</v>
          </cell>
        </row>
        <row r="50">
          <cell r="A50" t="str">
            <v>120204FD02/03/1999</v>
          </cell>
          <cell r="B50">
            <v>120204</v>
          </cell>
          <cell r="C50" t="str">
            <v>FECHA DOCUMENTO</v>
          </cell>
          <cell r="D50" t="str">
            <v>FD - 02/03/1999</v>
          </cell>
        </row>
        <row r="51">
          <cell r="A51" t="str">
            <v>120204FD02/06/1999</v>
          </cell>
          <cell r="B51">
            <v>120204</v>
          </cell>
          <cell r="C51" t="str">
            <v>FECHA DOCUMENTO</v>
          </cell>
          <cell r="D51" t="str">
            <v>FD - 02/06/1999</v>
          </cell>
        </row>
        <row r="52">
          <cell r="A52" t="str">
            <v>120204FD02/12/98</v>
          </cell>
          <cell r="B52">
            <v>120204</v>
          </cell>
          <cell r="C52" t="str">
            <v>FECHA DOCUMENTO</v>
          </cell>
          <cell r="D52" t="str">
            <v>FD - 02/12/98</v>
          </cell>
        </row>
        <row r="53">
          <cell r="A53" t="str">
            <v>120204FD02/12/98/</v>
          </cell>
          <cell r="B53">
            <v>120204</v>
          </cell>
          <cell r="C53" t="str">
            <v>FECHA DOCUMENTO</v>
          </cell>
          <cell r="D53" t="str">
            <v>FD - 02/12/98/</v>
          </cell>
        </row>
        <row r="54">
          <cell r="A54" t="str">
            <v>120204FD03/02/1999</v>
          </cell>
          <cell r="B54">
            <v>120204</v>
          </cell>
          <cell r="C54" t="str">
            <v>FECHA DOCUMENTO</v>
          </cell>
          <cell r="D54" t="str">
            <v>FD - 03/02/1999</v>
          </cell>
        </row>
        <row r="55">
          <cell r="A55" t="str">
            <v>120204FD03/03/1999</v>
          </cell>
          <cell r="B55">
            <v>120204</v>
          </cell>
          <cell r="C55" t="str">
            <v>FECHA DOCUMENTO</v>
          </cell>
          <cell r="D55" t="str">
            <v>FD - 03/03/1999</v>
          </cell>
        </row>
        <row r="56">
          <cell r="A56" t="str">
            <v>120204FD03/04/1999</v>
          </cell>
          <cell r="B56">
            <v>120204</v>
          </cell>
          <cell r="C56" t="str">
            <v>FECHA DOCUMENTO</v>
          </cell>
          <cell r="D56" t="str">
            <v>FD - 03/04/1999</v>
          </cell>
        </row>
        <row r="57">
          <cell r="A57" t="str">
            <v>120204FD03/05/1999</v>
          </cell>
          <cell r="B57">
            <v>120204</v>
          </cell>
          <cell r="C57" t="str">
            <v>FECHA DOCUMENTO</v>
          </cell>
          <cell r="D57" t="str">
            <v>FD - 03/05/1999</v>
          </cell>
        </row>
        <row r="58">
          <cell r="A58" t="str">
            <v>120204FD03/12/98</v>
          </cell>
          <cell r="B58">
            <v>120204</v>
          </cell>
          <cell r="C58" t="str">
            <v>FECHA DOCUMENTO</v>
          </cell>
          <cell r="D58" t="str">
            <v>FD - 03/12/98</v>
          </cell>
        </row>
        <row r="59">
          <cell r="A59" t="str">
            <v>120204FD04/01/1999</v>
          </cell>
          <cell r="B59">
            <v>120204</v>
          </cell>
          <cell r="C59" t="str">
            <v>FECHA DOCUMENTO</v>
          </cell>
          <cell r="D59" t="str">
            <v>FD - 04/01/1999</v>
          </cell>
        </row>
        <row r="60">
          <cell r="A60" t="str">
            <v>120204FD04/02/1999</v>
          </cell>
          <cell r="B60">
            <v>120204</v>
          </cell>
          <cell r="C60" t="str">
            <v>FECHA DOCUMENTO</v>
          </cell>
          <cell r="D60" t="str">
            <v>FD - 04/02/1999</v>
          </cell>
        </row>
        <row r="61">
          <cell r="A61" t="str">
            <v>120204FD04/03/1999</v>
          </cell>
          <cell r="B61">
            <v>120204</v>
          </cell>
          <cell r="C61" t="str">
            <v>FECHA DOCUMENTO</v>
          </cell>
          <cell r="D61" t="str">
            <v>FD - 04/03/1999</v>
          </cell>
        </row>
        <row r="62">
          <cell r="A62" t="str">
            <v>120204FD04/04/1999</v>
          </cell>
          <cell r="B62">
            <v>120204</v>
          </cell>
          <cell r="C62" t="str">
            <v>FECHA DOCUMENTO</v>
          </cell>
          <cell r="D62" t="str">
            <v>FD - 04/04/1999</v>
          </cell>
        </row>
        <row r="63">
          <cell r="A63" t="str">
            <v>120204FD04/05/1999</v>
          </cell>
          <cell r="B63">
            <v>120204</v>
          </cell>
          <cell r="C63" t="str">
            <v>FECHA DOCUMENTO</v>
          </cell>
          <cell r="D63" t="str">
            <v>FD - 04/05/1999</v>
          </cell>
        </row>
        <row r="64">
          <cell r="A64" t="str">
            <v>120204FD04/12/98</v>
          </cell>
          <cell r="B64">
            <v>120204</v>
          </cell>
          <cell r="C64" t="str">
            <v>FECHA DOCUMENTO</v>
          </cell>
          <cell r="D64" t="str">
            <v>FD - 04/12/98</v>
          </cell>
        </row>
        <row r="65">
          <cell r="A65" t="str">
            <v>120204FD04/12/98/</v>
          </cell>
          <cell r="B65">
            <v>120204</v>
          </cell>
          <cell r="C65" t="str">
            <v>FECHA DOCUMENTO</v>
          </cell>
          <cell r="D65" t="str">
            <v>FD - 04/12/98/</v>
          </cell>
        </row>
        <row r="66">
          <cell r="A66" t="str">
            <v>120204FD05/01/1999</v>
          </cell>
          <cell r="B66">
            <v>120204</v>
          </cell>
          <cell r="C66" t="str">
            <v>FECHA DOCUMENTO</v>
          </cell>
          <cell r="D66" t="str">
            <v>FD - 05/01/1999</v>
          </cell>
        </row>
        <row r="67">
          <cell r="A67" t="str">
            <v>120204FD05/02/1999</v>
          </cell>
          <cell r="B67">
            <v>120204</v>
          </cell>
          <cell r="C67" t="str">
            <v>FECHA DOCUMENTO</v>
          </cell>
          <cell r="D67" t="str">
            <v>FD - 05/02/1999</v>
          </cell>
        </row>
        <row r="68">
          <cell r="A68" t="str">
            <v>120204FD05/03/1999</v>
          </cell>
          <cell r="B68">
            <v>120204</v>
          </cell>
          <cell r="C68" t="str">
            <v>FECHA DOCUMENTO</v>
          </cell>
          <cell r="D68" t="str">
            <v>FD - 05/03/1999</v>
          </cell>
        </row>
        <row r="69">
          <cell r="A69" t="str">
            <v>120204FD05/04/1999</v>
          </cell>
          <cell r="B69">
            <v>120204</v>
          </cell>
          <cell r="C69" t="str">
            <v>FECHA DOCUMENTO</v>
          </cell>
          <cell r="D69" t="str">
            <v>FD - 05/04/1999</v>
          </cell>
        </row>
        <row r="70">
          <cell r="A70" t="str">
            <v>120204FD05/05/1999</v>
          </cell>
          <cell r="B70">
            <v>120204</v>
          </cell>
          <cell r="C70" t="str">
            <v>FECHA DOCUMENTO</v>
          </cell>
          <cell r="D70" t="str">
            <v>FD - 05/05/1999</v>
          </cell>
        </row>
        <row r="71">
          <cell r="A71" t="str">
            <v>120204FD05/12/98</v>
          </cell>
          <cell r="B71">
            <v>120204</v>
          </cell>
          <cell r="C71" t="str">
            <v>FECHA DOCUMENTO</v>
          </cell>
          <cell r="D71" t="str">
            <v>FD - 05/12/98</v>
          </cell>
        </row>
        <row r="72">
          <cell r="A72" t="str">
            <v>120204FD06/01/1999</v>
          </cell>
          <cell r="B72">
            <v>120204</v>
          </cell>
          <cell r="C72" t="str">
            <v>FECHA DOCUMENTO</v>
          </cell>
          <cell r="D72" t="str">
            <v>FD - 06/01/1999</v>
          </cell>
        </row>
        <row r="73">
          <cell r="A73" t="str">
            <v>120204FD06/02/1999</v>
          </cell>
          <cell r="B73">
            <v>120204</v>
          </cell>
          <cell r="C73" t="str">
            <v>FECHA DOCUMENTO</v>
          </cell>
          <cell r="D73" t="str">
            <v>FD - 06/02/1999</v>
          </cell>
        </row>
        <row r="74">
          <cell r="A74" t="str">
            <v>120204FD06/03/1999</v>
          </cell>
          <cell r="B74">
            <v>120204</v>
          </cell>
          <cell r="C74" t="str">
            <v>FECHA DOCUMENTO</v>
          </cell>
          <cell r="D74" t="str">
            <v>FD - 06/03/1999</v>
          </cell>
        </row>
        <row r="75">
          <cell r="A75" t="str">
            <v>120204FD06/04/1999</v>
          </cell>
          <cell r="B75">
            <v>120204</v>
          </cell>
          <cell r="C75" t="str">
            <v>FECHA DOCUMENTO</v>
          </cell>
          <cell r="D75" t="str">
            <v>FD - 06/04/1999</v>
          </cell>
        </row>
        <row r="76">
          <cell r="A76" t="str">
            <v>120204FD06/05/1999</v>
          </cell>
          <cell r="B76">
            <v>120204</v>
          </cell>
          <cell r="C76" t="str">
            <v>FECHA DOCUMENTO</v>
          </cell>
          <cell r="D76" t="str">
            <v>FD - 06/05/1999</v>
          </cell>
        </row>
        <row r="77">
          <cell r="A77" t="str">
            <v>120204FD07/01/1999</v>
          </cell>
          <cell r="B77">
            <v>120204</v>
          </cell>
          <cell r="C77" t="str">
            <v>FECHA DOCUMENTO</v>
          </cell>
          <cell r="D77" t="str">
            <v>FD - 07/01/1999</v>
          </cell>
        </row>
        <row r="78">
          <cell r="A78" t="str">
            <v>120204FD07/02/1999</v>
          </cell>
          <cell r="B78">
            <v>120204</v>
          </cell>
          <cell r="C78" t="str">
            <v>FECHA DOCUMENTO</v>
          </cell>
          <cell r="D78" t="str">
            <v>FD - 07/02/1999</v>
          </cell>
        </row>
        <row r="79">
          <cell r="A79" t="str">
            <v>120204FD07/04/1999</v>
          </cell>
          <cell r="B79">
            <v>120204</v>
          </cell>
          <cell r="C79" t="str">
            <v>FECHA DOCUMENTO</v>
          </cell>
          <cell r="D79" t="str">
            <v>FD - 07/04/1999</v>
          </cell>
        </row>
        <row r="80">
          <cell r="A80" t="str">
            <v>120204FD07/05/1999</v>
          </cell>
          <cell r="B80">
            <v>120204</v>
          </cell>
          <cell r="C80" t="str">
            <v>FECHA DOCUMENTO</v>
          </cell>
          <cell r="D80" t="str">
            <v>FD - 07/05/1999</v>
          </cell>
        </row>
        <row r="81">
          <cell r="A81" t="str">
            <v>120204FD07/12/98</v>
          </cell>
          <cell r="B81">
            <v>120204</v>
          </cell>
          <cell r="C81" t="str">
            <v>FECHA DOCUMENTO</v>
          </cell>
          <cell r="D81" t="str">
            <v>FD - 07/12/98</v>
          </cell>
        </row>
        <row r="82">
          <cell r="A82" t="str">
            <v>120204FD07/12/98/</v>
          </cell>
          <cell r="B82">
            <v>120204</v>
          </cell>
          <cell r="C82" t="str">
            <v>FECHA DOCUMENTO</v>
          </cell>
          <cell r="D82" t="str">
            <v>FD - 07/12/98/</v>
          </cell>
        </row>
        <row r="83">
          <cell r="A83" t="str">
            <v>120204FD08/01/1999</v>
          </cell>
          <cell r="B83">
            <v>120204</v>
          </cell>
          <cell r="C83" t="str">
            <v>FECHA DOCUMENTO</v>
          </cell>
          <cell r="D83" t="str">
            <v>FD - 08/01/1999</v>
          </cell>
        </row>
        <row r="84">
          <cell r="A84" t="str">
            <v>120204FD08/02/1999</v>
          </cell>
          <cell r="B84">
            <v>120204</v>
          </cell>
          <cell r="C84" t="str">
            <v>FECHA DOCUMENTO</v>
          </cell>
          <cell r="D84" t="str">
            <v>FD - 08/02/1999</v>
          </cell>
        </row>
        <row r="85">
          <cell r="A85" t="str">
            <v>120204FD08/03/1999</v>
          </cell>
          <cell r="B85">
            <v>120204</v>
          </cell>
          <cell r="C85" t="str">
            <v>FECHA DOCUMENTO</v>
          </cell>
          <cell r="D85" t="str">
            <v>FD - 08/03/1999</v>
          </cell>
        </row>
        <row r="86">
          <cell r="A86" t="str">
            <v>120204FD08/04/1999</v>
          </cell>
          <cell r="B86">
            <v>120204</v>
          </cell>
          <cell r="C86" t="str">
            <v>FECHA DOCUMENTO</v>
          </cell>
          <cell r="D86" t="str">
            <v>FD - 08/04/1999</v>
          </cell>
        </row>
        <row r="87">
          <cell r="A87" t="str">
            <v>120204FD08/05/1999</v>
          </cell>
          <cell r="B87">
            <v>120204</v>
          </cell>
          <cell r="C87" t="str">
            <v>FECHA DOCUMENTO</v>
          </cell>
          <cell r="D87" t="str">
            <v>FD - 08/05/1999</v>
          </cell>
        </row>
        <row r="88">
          <cell r="A88" t="str">
            <v>120204FD08/12/98</v>
          </cell>
          <cell r="B88">
            <v>120204</v>
          </cell>
          <cell r="C88" t="str">
            <v>FECHA DOCUMENTO</v>
          </cell>
          <cell r="D88" t="str">
            <v>FD - 08/12/98</v>
          </cell>
        </row>
        <row r="89">
          <cell r="A89" t="str">
            <v>120204FD09/01/1999</v>
          </cell>
          <cell r="B89">
            <v>120204</v>
          </cell>
          <cell r="C89" t="str">
            <v>FECHA DOCUMENTO</v>
          </cell>
          <cell r="D89" t="str">
            <v>FD - 09/01/1999</v>
          </cell>
        </row>
        <row r="90">
          <cell r="A90" t="str">
            <v>120204FD09/02/1999</v>
          </cell>
          <cell r="B90">
            <v>120204</v>
          </cell>
          <cell r="C90" t="str">
            <v>FECHA DOCUMENTO</v>
          </cell>
          <cell r="D90" t="str">
            <v>FD - 09/02/1999</v>
          </cell>
        </row>
        <row r="91">
          <cell r="A91" t="str">
            <v>120204FD09/03/1999</v>
          </cell>
          <cell r="B91">
            <v>120204</v>
          </cell>
          <cell r="C91" t="str">
            <v>FECHA DOCUMENTO</v>
          </cell>
          <cell r="D91" t="str">
            <v>FD - 09/03/1999</v>
          </cell>
        </row>
        <row r="92">
          <cell r="A92" t="str">
            <v>120204FD09/04/1999</v>
          </cell>
          <cell r="B92">
            <v>120204</v>
          </cell>
          <cell r="C92" t="str">
            <v>FECHA DOCUMENTO</v>
          </cell>
          <cell r="D92" t="str">
            <v>FD - 09/04/1999</v>
          </cell>
        </row>
        <row r="93">
          <cell r="A93" t="str">
            <v>120204FD09/05/1999</v>
          </cell>
          <cell r="B93">
            <v>120204</v>
          </cell>
          <cell r="C93" t="str">
            <v>FECHA DOCUMENTO</v>
          </cell>
          <cell r="D93" t="str">
            <v>FD - 09/05/1999</v>
          </cell>
        </row>
        <row r="94">
          <cell r="A94" t="str">
            <v>120204FD09/12/98</v>
          </cell>
          <cell r="B94">
            <v>120204</v>
          </cell>
          <cell r="C94" t="str">
            <v>FECHA DOCUMENTO</v>
          </cell>
          <cell r="D94" t="str">
            <v>FD - 09/12/98</v>
          </cell>
        </row>
        <row r="95">
          <cell r="A95" t="str">
            <v>120204FD09/12/98/</v>
          </cell>
          <cell r="B95">
            <v>120204</v>
          </cell>
          <cell r="C95" t="str">
            <v>FECHA DOCUMENTO</v>
          </cell>
          <cell r="D95" t="str">
            <v>FD - 09/12/98/</v>
          </cell>
        </row>
        <row r="96">
          <cell r="A96" t="str">
            <v>120204FD10/02/1999</v>
          </cell>
          <cell r="B96">
            <v>120204</v>
          </cell>
          <cell r="C96" t="str">
            <v>FECHA DOCUMENTO</v>
          </cell>
          <cell r="D96" t="str">
            <v>FD - 10/02/1999</v>
          </cell>
        </row>
        <row r="97">
          <cell r="A97" t="str">
            <v>120204FD10/03/1999</v>
          </cell>
          <cell r="B97">
            <v>120204</v>
          </cell>
          <cell r="C97" t="str">
            <v>FECHA DOCUMENTO</v>
          </cell>
          <cell r="D97" t="str">
            <v>FD - 10/03/1999</v>
          </cell>
        </row>
        <row r="98">
          <cell r="A98" t="str">
            <v>120204FD10/04/1999</v>
          </cell>
          <cell r="B98">
            <v>120204</v>
          </cell>
          <cell r="C98" t="str">
            <v>FECHA DOCUMENTO</v>
          </cell>
          <cell r="D98" t="str">
            <v>FD - 10/04/1999</v>
          </cell>
        </row>
        <row r="99">
          <cell r="A99" t="str">
            <v>120204FD10/05/1999</v>
          </cell>
          <cell r="B99">
            <v>120204</v>
          </cell>
          <cell r="C99" t="str">
            <v>FECHA DOCUMENTO</v>
          </cell>
          <cell r="D99" t="str">
            <v>FD - 10/05/1999</v>
          </cell>
        </row>
        <row r="100">
          <cell r="A100" t="str">
            <v>120204FD10/12/98</v>
          </cell>
          <cell r="B100">
            <v>120204</v>
          </cell>
          <cell r="C100" t="str">
            <v>FECHA DOCUMENTO</v>
          </cell>
          <cell r="D100" t="str">
            <v>FD - 10/12/98</v>
          </cell>
        </row>
        <row r="101">
          <cell r="A101" t="str">
            <v>120204FD10/12/98/</v>
          </cell>
          <cell r="B101">
            <v>120204</v>
          </cell>
          <cell r="C101" t="str">
            <v>FECHA DOCUMENTO</v>
          </cell>
          <cell r="D101" t="str">
            <v>FD - 10/12/98/</v>
          </cell>
        </row>
        <row r="102">
          <cell r="A102" t="str">
            <v>120204FD11/02/1999</v>
          </cell>
          <cell r="B102">
            <v>120204</v>
          </cell>
          <cell r="C102" t="str">
            <v>FECHA DOCUMENTO</v>
          </cell>
          <cell r="D102" t="str">
            <v>FD - 11/02/1999</v>
          </cell>
        </row>
        <row r="103">
          <cell r="A103" t="str">
            <v>120204FD11/03/1999</v>
          </cell>
          <cell r="B103">
            <v>120204</v>
          </cell>
          <cell r="C103" t="str">
            <v>FECHA DOCUMENTO</v>
          </cell>
          <cell r="D103" t="str">
            <v>FD - 11/03/1999</v>
          </cell>
        </row>
        <row r="104">
          <cell r="A104" t="str">
            <v>120204FD11/05/1999</v>
          </cell>
          <cell r="B104">
            <v>120204</v>
          </cell>
          <cell r="C104" t="str">
            <v>FECHA DOCUMENTO</v>
          </cell>
          <cell r="D104" t="str">
            <v>FD - 11/05/1999</v>
          </cell>
        </row>
        <row r="105">
          <cell r="A105" t="str">
            <v>120204FD11/12/98</v>
          </cell>
          <cell r="B105">
            <v>120204</v>
          </cell>
          <cell r="C105" t="str">
            <v>FECHA DOCUMENTO</v>
          </cell>
          <cell r="D105" t="str">
            <v>FD - 11/12/98</v>
          </cell>
        </row>
        <row r="106">
          <cell r="A106" t="str">
            <v>120204FD11/12/98/</v>
          </cell>
          <cell r="B106">
            <v>120204</v>
          </cell>
          <cell r="C106" t="str">
            <v>FECHA DOCUMENTO</v>
          </cell>
          <cell r="D106" t="str">
            <v>FD - 11/12/98/</v>
          </cell>
        </row>
        <row r="107">
          <cell r="A107" t="str">
            <v>120204FD12/01/1999</v>
          </cell>
          <cell r="B107">
            <v>120204</v>
          </cell>
          <cell r="C107" t="str">
            <v>FECHA DOCUMENTO</v>
          </cell>
          <cell r="D107" t="str">
            <v>FD - 12/01/1999</v>
          </cell>
        </row>
        <row r="108">
          <cell r="A108" t="str">
            <v>120204FD12/02/1999</v>
          </cell>
          <cell r="B108">
            <v>120204</v>
          </cell>
          <cell r="C108" t="str">
            <v>FECHA DOCUMENTO</v>
          </cell>
          <cell r="D108" t="str">
            <v>FD - 12/02/1999</v>
          </cell>
        </row>
        <row r="109">
          <cell r="A109" t="str">
            <v>120204FD12/03/1999</v>
          </cell>
          <cell r="B109">
            <v>120204</v>
          </cell>
          <cell r="C109" t="str">
            <v>FECHA DOCUMENTO</v>
          </cell>
          <cell r="D109" t="str">
            <v>FD - 12/03/1999</v>
          </cell>
        </row>
        <row r="110">
          <cell r="A110" t="str">
            <v>120204FD12/04/1999</v>
          </cell>
          <cell r="B110">
            <v>120204</v>
          </cell>
          <cell r="C110" t="str">
            <v>FECHA DOCUMENTO</v>
          </cell>
          <cell r="D110" t="str">
            <v>FD - 12/04/1999</v>
          </cell>
        </row>
        <row r="111">
          <cell r="A111" t="str">
            <v>120204FD12/05/1999</v>
          </cell>
          <cell r="B111">
            <v>120204</v>
          </cell>
          <cell r="C111" t="str">
            <v>FECHA DOCUMENTO</v>
          </cell>
          <cell r="D111" t="str">
            <v>FD - 12/05/1999</v>
          </cell>
        </row>
        <row r="112">
          <cell r="A112" t="str">
            <v>120204FD12/12/98</v>
          </cell>
          <cell r="B112">
            <v>120204</v>
          </cell>
          <cell r="C112" t="str">
            <v>FECHA DOCUMENTO</v>
          </cell>
          <cell r="D112" t="str">
            <v>FD - 12/12/98</v>
          </cell>
        </row>
        <row r="113">
          <cell r="A113" t="str">
            <v>120204FD12/12/98/</v>
          </cell>
          <cell r="B113">
            <v>120204</v>
          </cell>
          <cell r="C113" t="str">
            <v>FECHA DOCUMENTO</v>
          </cell>
          <cell r="D113" t="str">
            <v>FD - 12/12/98/</v>
          </cell>
        </row>
        <row r="114">
          <cell r="A114" t="str">
            <v>120204FD13/01/1999</v>
          </cell>
          <cell r="B114">
            <v>120204</v>
          </cell>
          <cell r="C114" t="str">
            <v>FECHA DOCUMENTO</v>
          </cell>
          <cell r="D114" t="str">
            <v>FD - 13/01/1999</v>
          </cell>
        </row>
        <row r="115">
          <cell r="A115" t="str">
            <v>120204FD13/02/1999</v>
          </cell>
          <cell r="B115">
            <v>120204</v>
          </cell>
          <cell r="C115" t="str">
            <v>FECHA DOCUMENTO</v>
          </cell>
          <cell r="D115" t="str">
            <v>FD - 13/02/1999</v>
          </cell>
        </row>
        <row r="116">
          <cell r="A116" t="str">
            <v>120204FD13/03/1999</v>
          </cell>
          <cell r="B116">
            <v>120204</v>
          </cell>
          <cell r="C116" t="str">
            <v>FECHA DOCUMENTO</v>
          </cell>
          <cell r="D116" t="str">
            <v>FD - 13/03/1999</v>
          </cell>
        </row>
        <row r="117">
          <cell r="A117" t="str">
            <v>120204FD13/04/1999</v>
          </cell>
          <cell r="B117">
            <v>120204</v>
          </cell>
          <cell r="C117" t="str">
            <v>FECHA DOCUMENTO</v>
          </cell>
          <cell r="D117" t="str">
            <v>FD - 13/04/1999</v>
          </cell>
        </row>
        <row r="118">
          <cell r="A118" t="str">
            <v>120204FD13/05/1999</v>
          </cell>
          <cell r="B118">
            <v>120204</v>
          </cell>
          <cell r="C118" t="str">
            <v>FECHA DOCUMENTO</v>
          </cell>
          <cell r="D118" t="str">
            <v>FD - 13/05/1999</v>
          </cell>
        </row>
        <row r="119">
          <cell r="A119" t="str">
            <v>120204FD13/12/98</v>
          </cell>
          <cell r="B119">
            <v>120204</v>
          </cell>
          <cell r="C119" t="str">
            <v>FECHA DOCUMENTO</v>
          </cell>
          <cell r="D119" t="str">
            <v>FD - 13/12/98</v>
          </cell>
        </row>
        <row r="120">
          <cell r="A120" t="str">
            <v>120204FD14/01/1999</v>
          </cell>
          <cell r="B120">
            <v>120204</v>
          </cell>
          <cell r="C120" t="str">
            <v>FECHA DOCUMENTO</v>
          </cell>
          <cell r="D120" t="str">
            <v>FD - 14/01/1999</v>
          </cell>
        </row>
        <row r="121">
          <cell r="A121" t="str">
            <v>120204FD14/04/1999</v>
          </cell>
          <cell r="B121">
            <v>120204</v>
          </cell>
          <cell r="C121" t="str">
            <v>FECHA DOCUMENTO</v>
          </cell>
          <cell r="D121" t="str">
            <v>FD - 14/04/1999</v>
          </cell>
        </row>
        <row r="122">
          <cell r="A122" t="str">
            <v>120204FD14/05/1999</v>
          </cell>
          <cell r="B122">
            <v>120204</v>
          </cell>
          <cell r="C122" t="str">
            <v>FECHA DOCUMENTO</v>
          </cell>
          <cell r="D122" t="str">
            <v>FD - 14/05/1999</v>
          </cell>
        </row>
        <row r="123">
          <cell r="A123" t="str">
            <v>120204FD14/12/98</v>
          </cell>
          <cell r="B123">
            <v>120204</v>
          </cell>
          <cell r="C123" t="str">
            <v>FECHA DOCUMENTO</v>
          </cell>
          <cell r="D123" t="str">
            <v>FD - 14/12/98</v>
          </cell>
        </row>
        <row r="124">
          <cell r="A124" t="str">
            <v>120204FD15/01/1999</v>
          </cell>
          <cell r="B124">
            <v>120204</v>
          </cell>
          <cell r="C124" t="str">
            <v>FECHA DOCUMENTO</v>
          </cell>
          <cell r="D124" t="str">
            <v>FD - 15/01/1999</v>
          </cell>
        </row>
        <row r="125">
          <cell r="A125" t="str">
            <v>120204FD15/02/1999</v>
          </cell>
          <cell r="B125">
            <v>120204</v>
          </cell>
          <cell r="C125" t="str">
            <v>FECHA DOCUMENTO</v>
          </cell>
          <cell r="D125" t="str">
            <v>FD - 15/02/1999</v>
          </cell>
        </row>
        <row r="126">
          <cell r="A126" t="str">
            <v>120204FD15/03/1999</v>
          </cell>
          <cell r="B126">
            <v>120204</v>
          </cell>
          <cell r="C126" t="str">
            <v>FECHA DOCUMENTO</v>
          </cell>
          <cell r="D126" t="str">
            <v>FD - 15/03/1999</v>
          </cell>
        </row>
        <row r="127">
          <cell r="A127" t="str">
            <v>120204FD15/04/1999</v>
          </cell>
          <cell r="B127">
            <v>120204</v>
          </cell>
          <cell r="C127" t="str">
            <v>FECHA DOCUMENTO</v>
          </cell>
          <cell r="D127" t="str">
            <v>FD - 15/04/1999</v>
          </cell>
        </row>
        <row r="128">
          <cell r="A128" t="str">
            <v>120204FD15/05/1999</v>
          </cell>
          <cell r="B128">
            <v>120204</v>
          </cell>
          <cell r="C128" t="str">
            <v>FECHA DOCUMENTO</v>
          </cell>
          <cell r="D128" t="str">
            <v>FD - 15/05/1999</v>
          </cell>
        </row>
        <row r="129">
          <cell r="A129" t="str">
            <v>120204FD15/12/98</v>
          </cell>
          <cell r="B129">
            <v>120204</v>
          </cell>
          <cell r="C129" t="str">
            <v>FECHA DOCUMENTO</v>
          </cell>
          <cell r="D129" t="str">
            <v>FD - 15/12/98</v>
          </cell>
        </row>
        <row r="130">
          <cell r="A130" t="str">
            <v>120204FD16/01/1999</v>
          </cell>
          <cell r="B130">
            <v>120204</v>
          </cell>
          <cell r="C130" t="str">
            <v>FECHA DOCUMENTO</v>
          </cell>
          <cell r="D130" t="str">
            <v>FD - 16/01/1999</v>
          </cell>
        </row>
        <row r="131">
          <cell r="A131" t="str">
            <v>120204FD16/02/1999</v>
          </cell>
          <cell r="B131">
            <v>120204</v>
          </cell>
          <cell r="C131" t="str">
            <v>FECHA DOCUMENTO</v>
          </cell>
          <cell r="D131" t="str">
            <v>FD - 16/02/1999</v>
          </cell>
        </row>
        <row r="132">
          <cell r="A132" t="str">
            <v>120204FD16/03/1999</v>
          </cell>
          <cell r="B132">
            <v>120204</v>
          </cell>
          <cell r="C132" t="str">
            <v>FECHA DOCUMENTO</v>
          </cell>
          <cell r="D132" t="str">
            <v>FD - 16/03/1999</v>
          </cell>
        </row>
        <row r="133">
          <cell r="A133" t="str">
            <v>120204FD16/04/1999</v>
          </cell>
          <cell r="B133">
            <v>120204</v>
          </cell>
          <cell r="C133" t="str">
            <v>FECHA DOCUMENTO</v>
          </cell>
          <cell r="D133" t="str">
            <v>FD - 16/04/1999</v>
          </cell>
        </row>
        <row r="134">
          <cell r="A134" t="str">
            <v>120204FD16/12/98</v>
          </cell>
          <cell r="B134">
            <v>120204</v>
          </cell>
          <cell r="C134" t="str">
            <v>FECHA DOCUMENTO</v>
          </cell>
          <cell r="D134" t="str">
            <v>FD - 16/12/98</v>
          </cell>
        </row>
        <row r="135">
          <cell r="A135" t="str">
            <v>120204FD17/02/1999</v>
          </cell>
          <cell r="B135">
            <v>120204</v>
          </cell>
          <cell r="C135" t="str">
            <v>FECHA DOCUMENTO</v>
          </cell>
          <cell r="D135" t="str">
            <v>FD - 17/02/1999</v>
          </cell>
        </row>
        <row r="136">
          <cell r="A136" t="str">
            <v>120204FD17/03/1999</v>
          </cell>
          <cell r="B136">
            <v>120204</v>
          </cell>
          <cell r="C136" t="str">
            <v>FECHA DOCUMENTO</v>
          </cell>
          <cell r="D136" t="str">
            <v>FD - 17/03/1999</v>
          </cell>
        </row>
        <row r="137">
          <cell r="A137" t="str">
            <v>120204FD17/04/1999</v>
          </cell>
          <cell r="B137">
            <v>120204</v>
          </cell>
          <cell r="C137" t="str">
            <v>FECHA DOCUMENTO</v>
          </cell>
          <cell r="D137" t="str">
            <v>FD - 17/04/1999</v>
          </cell>
        </row>
        <row r="138">
          <cell r="A138" t="str">
            <v>120204FD17/12/98</v>
          </cell>
          <cell r="B138">
            <v>120204</v>
          </cell>
          <cell r="C138" t="str">
            <v>FECHA DOCUMENTO</v>
          </cell>
          <cell r="D138" t="str">
            <v>FD - 17/12/98</v>
          </cell>
        </row>
        <row r="139">
          <cell r="A139" t="str">
            <v>120204FD17/12/98/</v>
          </cell>
          <cell r="B139">
            <v>120204</v>
          </cell>
          <cell r="C139" t="str">
            <v>FECHA DOCUMENTO</v>
          </cell>
          <cell r="D139" t="str">
            <v>FD - 17/12/98/</v>
          </cell>
        </row>
        <row r="140">
          <cell r="A140" t="str">
            <v>120204FD18/01/1999</v>
          </cell>
          <cell r="B140">
            <v>120204</v>
          </cell>
          <cell r="C140" t="str">
            <v>FECHA DOCUMENTO</v>
          </cell>
          <cell r="D140" t="str">
            <v>FD - 18/01/1999</v>
          </cell>
        </row>
        <row r="141">
          <cell r="A141" t="str">
            <v>120204FD18/02/1999</v>
          </cell>
          <cell r="B141">
            <v>120204</v>
          </cell>
          <cell r="C141" t="str">
            <v>FECHA DOCUMENTO</v>
          </cell>
          <cell r="D141" t="str">
            <v>FD - 18/02/1999</v>
          </cell>
        </row>
        <row r="142">
          <cell r="A142" t="str">
            <v>120204FD18/03/1999</v>
          </cell>
          <cell r="B142">
            <v>120204</v>
          </cell>
          <cell r="C142" t="str">
            <v>FECHA DOCUMENTO</v>
          </cell>
          <cell r="D142" t="str">
            <v>FD - 18/03/1999</v>
          </cell>
        </row>
        <row r="143">
          <cell r="A143" t="str">
            <v>120204FD18/05/1999</v>
          </cell>
          <cell r="B143">
            <v>120204</v>
          </cell>
          <cell r="C143" t="str">
            <v>FECHA DOCUMENTO</v>
          </cell>
          <cell r="D143" t="str">
            <v>FD - 18/05/1999</v>
          </cell>
        </row>
        <row r="144">
          <cell r="A144" t="str">
            <v>120204FD18/12/98</v>
          </cell>
          <cell r="B144">
            <v>120204</v>
          </cell>
          <cell r="C144" t="str">
            <v>FECHA DOCUMENTO</v>
          </cell>
          <cell r="D144" t="str">
            <v>FD - 18/12/98</v>
          </cell>
        </row>
        <row r="145">
          <cell r="A145" t="str">
            <v>120204FD19/01/1999</v>
          </cell>
          <cell r="B145">
            <v>120204</v>
          </cell>
          <cell r="C145" t="str">
            <v>FECHA DOCUMENTO</v>
          </cell>
          <cell r="D145" t="str">
            <v>FD - 19/01/1999</v>
          </cell>
        </row>
        <row r="146">
          <cell r="A146" t="str">
            <v>120204FD19/02/1999</v>
          </cell>
          <cell r="B146">
            <v>120204</v>
          </cell>
          <cell r="C146" t="str">
            <v>FECHA DOCUMENTO</v>
          </cell>
          <cell r="D146" t="str">
            <v>FD - 19/02/1999</v>
          </cell>
        </row>
        <row r="147">
          <cell r="A147" t="str">
            <v>120204FD19/03/1999</v>
          </cell>
          <cell r="B147">
            <v>120204</v>
          </cell>
          <cell r="C147" t="str">
            <v>FECHA DOCUMENTO</v>
          </cell>
          <cell r="D147" t="str">
            <v>FD - 19/03/1999</v>
          </cell>
        </row>
        <row r="148">
          <cell r="A148" t="str">
            <v>120204FD19/04/1999</v>
          </cell>
          <cell r="B148">
            <v>120204</v>
          </cell>
          <cell r="C148" t="str">
            <v>FECHA DOCUMENTO</v>
          </cell>
          <cell r="D148" t="str">
            <v>FD - 19/04/1999</v>
          </cell>
        </row>
        <row r="149">
          <cell r="A149" t="str">
            <v>120204FD19/05/1999</v>
          </cell>
          <cell r="B149">
            <v>120204</v>
          </cell>
          <cell r="C149" t="str">
            <v>FECHA DOCUMENTO</v>
          </cell>
          <cell r="D149" t="str">
            <v>FD - 19/05/1999</v>
          </cell>
        </row>
        <row r="150">
          <cell r="A150" t="str">
            <v>120204FD19/11/98</v>
          </cell>
          <cell r="B150">
            <v>120204</v>
          </cell>
          <cell r="C150" t="str">
            <v>FECHA DOCUMENTO</v>
          </cell>
          <cell r="D150" t="str">
            <v>FD - 19/11/98</v>
          </cell>
        </row>
        <row r="151">
          <cell r="A151" t="str">
            <v>120204FD19/12/98</v>
          </cell>
          <cell r="B151">
            <v>120204</v>
          </cell>
          <cell r="C151" t="str">
            <v>FECHA DOCUMENTO</v>
          </cell>
          <cell r="D151" t="str">
            <v>FD - 19/12/98</v>
          </cell>
        </row>
        <row r="152">
          <cell r="A152" t="str">
            <v>120204FD20/01/1999</v>
          </cell>
          <cell r="B152">
            <v>120204</v>
          </cell>
          <cell r="C152" t="str">
            <v>FECHA DOCUMENTO</v>
          </cell>
          <cell r="D152" t="str">
            <v>FD - 20/01/1999</v>
          </cell>
        </row>
        <row r="153">
          <cell r="A153" t="str">
            <v>120204FD20/03/1999</v>
          </cell>
          <cell r="B153">
            <v>120204</v>
          </cell>
          <cell r="C153" t="str">
            <v>FECHA DOCUMENTO</v>
          </cell>
          <cell r="D153" t="str">
            <v>FD - 20/03/1999</v>
          </cell>
        </row>
        <row r="154">
          <cell r="A154" t="str">
            <v>120204FD20/04/1999</v>
          </cell>
          <cell r="B154">
            <v>120204</v>
          </cell>
          <cell r="C154" t="str">
            <v>FECHA DOCUMENTO</v>
          </cell>
          <cell r="D154" t="str">
            <v>FD - 20/04/1999</v>
          </cell>
        </row>
        <row r="155">
          <cell r="A155" t="str">
            <v>120204FD20/05/1999</v>
          </cell>
          <cell r="B155">
            <v>120204</v>
          </cell>
          <cell r="C155" t="str">
            <v>FECHA DOCUMENTO</v>
          </cell>
          <cell r="D155" t="str">
            <v>FD - 20/05/1999</v>
          </cell>
        </row>
        <row r="156">
          <cell r="A156" t="str">
            <v>120204FD20/11/98</v>
          </cell>
          <cell r="B156">
            <v>120204</v>
          </cell>
          <cell r="C156" t="str">
            <v>FECHA DOCUMENTO</v>
          </cell>
          <cell r="D156" t="str">
            <v>FD - 20/11/98</v>
          </cell>
        </row>
        <row r="157">
          <cell r="A157" t="str">
            <v>120204FD20/12/98</v>
          </cell>
          <cell r="B157">
            <v>120204</v>
          </cell>
          <cell r="C157" t="str">
            <v>FECHA DOCUMENTO</v>
          </cell>
          <cell r="D157" t="str">
            <v>FD - 20/12/98</v>
          </cell>
        </row>
        <row r="158">
          <cell r="A158" t="str">
            <v>120204FD21/01/1999</v>
          </cell>
          <cell r="B158">
            <v>120204</v>
          </cell>
          <cell r="C158" t="str">
            <v>FECHA DOCUMENTO</v>
          </cell>
          <cell r="D158" t="str">
            <v>FD - 21/01/1999</v>
          </cell>
        </row>
        <row r="159">
          <cell r="A159" t="str">
            <v>120204FD21/02/1999</v>
          </cell>
          <cell r="B159">
            <v>120204</v>
          </cell>
          <cell r="C159" t="str">
            <v>FECHA DOCUMENTO</v>
          </cell>
          <cell r="D159" t="str">
            <v>FD - 21/02/1999</v>
          </cell>
        </row>
        <row r="160">
          <cell r="A160" t="str">
            <v>120204FD21/04/1999</v>
          </cell>
          <cell r="B160">
            <v>120204</v>
          </cell>
          <cell r="C160" t="str">
            <v>FECHA DOCUMENTO</v>
          </cell>
          <cell r="D160" t="str">
            <v>FD - 21/04/1999</v>
          </cell>
        </row>
        <row r="161">
          <cell r="A161" t="str">
            <v>120204FD21/05/1999</v>
          </cell>
          <cell r="B161">
            <v>120204</v>
          </cell>
          <cell r="C161" t="str">
            <v>FECHA DOCUMENTO</v>
          </cell>
          <cell r="D161" t="str">
            <v>FD - 21/05/1999</v>
          </cell>
        </row>
        <row r="162">
          <cell r="A162" t="str">
            <v>120204FD21/12/98</v>
          </cell>
          <cell r="B162">
            <v>120204</v>
          </cell>
          <cell r="C162" t="str">
            <v>FECHA DOCUMENTO</v>
          </cell>
          <cell r="D162" t="str">
            <v>FD - 21/12/98</v>
          </cell>
        </row>
        <row r="163">
          <cell r="A163" t="str">
            <v>120204FD22/01/1999</v>
          </cell>
          <cell r="B163">
            <v>120204</v>
          </cell>
          <cell r="C163" t="str">
            <v>FECHA DOCUMENTO</v>
          </cell>
          <cell r="D163" t="str">
            <v>FD - 22/01/1999</v>
          </cell>
        </row>
        <row r="164">
          <cell r="A164" t="str">
            <v>120204FD22/02/1999</v>
          </cell>
          <cell r="B164">
            <v>120204</v>
          </cell>
          <cell r="C164" t="str">
            <v>FECHA DOCUMENTO</v>
          </cell>
          <cell r="D164" t="str">
            <v>FD - 22/02/1999</v>
          </cell>
        </row>
        <row r="165">
          <cell r="A165" t="str">
            <v>120204FD22/04/1999</v>
          </cell>
          <cell r="B165">
            <v>120204</v>
          </cell>
          <cell r="C165" t="str">
            <v>FECHA DOCUMENTO</v>
          </cell>
          <cell r="D165" t="str">
            <v>FD - 22/04/1999</v>
          </cell>
        </row>
        <row r="166">
          <cell r="A166" t="str">
            <v>120204FD22/05/1999</v>
          </cell>
          <cell r="B166">
            <v>120204</v>
          </cell>
          <cell r="C166" t="str">
            <v>FECHA DOCUMENTO</v>
          </cell>
          <cell r="D166" t="str">
            <v>FD - 22/05/1999</v>
          </cell>
        </row>
        <row r="167">
          <cell r="A167" t="str">
            <v>120204FD22/12/98</v>
          </cell>
          <cell r="B167">
            <v>120204</v>
          </cell>
          <cell r="C167" t="str">
            <v>FECHA DOCUMENTO</v>
          </cell>
          <cell r="D167" t="str">
            <v>FD - 22/12/98</v>
          </cell>
        </row>
        <row r="168">
          <cell r="A168" t="str">
            <v>120204FD22/12/98/</v>
          </cell>
          <cell r="B168">
            <v>120204</v>
          </cell>
          <cell r="C168" t="str">
            <v>FECHA DOCUMENTO</v>
          </cell>
          <cell r="D168" t="str">
            <v>FD - 22/12/98/</v>
          </cell>
        </row>
        <row r="169">
          <cell r="A169" t="str">
            <v>120204FD23/01/1999</v>
          </cell>
          <cell r="B169">
            <v>120204</v>
          </cell>
          <cell r="C169" t="str">
            <v>FECHA DOCUMENTO</v>
          </cell>
          <cell r="D169" t="str">
            <v>FD - 23/01/1999</v>
          </cell>
        </row>
        <row r="170">
          <cell r="A170" t="str">
            <v>120204FD23/02/1999</v>
          </cell>
          <cell r="B170">
            <v>120204</v>
          </cell>
          <cell r="C170" t="str">
            <v>FECHA DOCUMENTO</v>
          </cell>
          <cell r="D170" t="str">
            <v>FD - 23/02/1999</v>
          </cell>
        </row>
        <row r="171">
          <cell r="A171" t="str">
            <v>120204FD23/03/1999</v>
          </cell>
          <cell r="B171">
            <v>120204</v>
          </cell>
          <cell r="C171" t="str">
            <v>FECHA DOCUMENTO</v>
          </cell>
          <cell r="D171" t="str">
            <v>FD - 23/03/1999</v>
          </cell>
        </row>
        <row r="172">
          <cell r="A172" t="str">
            <v>120204FD23/04/1999</v>
          </cell>
          <cell r="B172">
            <v>120204</v>
          </cell>
          <cell r="C172" t="str">
            <v>FECHA DOCUMENTO</v>
          </cell>
          <cell r="D172" t="str">
            <v>FD - 23/04/1999</v>
          </cell>
        </row>
        <row r="173">
          <cell r="A173" t="str">
            <v>120204FD23/12/98</v>
          </cell>
          <cell r="B173">
            <v>120204</v>
          </cell>
          <cell r="C173" t="str">
            <v>FECHA DOCUMENTO</v>
          </cell>
          <cell r="D173" t="str">
            <v>FD - 23/12/98</v>
          </cell>
        </row>
        <row r="174">
          <cell r="A174" t="str">
            <v>120204FD23/12/98/</v>
          </cell>
          <cell r="B174">
            <v>120204</v>
          </cell>
          <cell r="C174" t="str">
            <v>FECHA DOCUMENTO</v>
          </cell>
          <cell r="D174" t="str">
            <v>FD - 23/12/98/</v>
          </cell>
        </row>
        <row r="175">
          <cell r="A175" t="str">
            <v>120204FD24/02/1999</v>
          </cell>
          <cell r="B175">
            <v>120204</v>
          </cell>
          <cell r="C175" t="str">
            <v>FECHA DOCUMENTO</v>
          </cell>
          <cell r="D175" t="str">
            <v>FD - 24/02/1999</v>
          </cell>
        </row>
        <row r="176">
          <cell r="A176" t="str">
            <v>120204FD24/03/1999</v>
          </cell>
          <cell r="B176">
            <v>120204</v>
          </cell>
          <cell r="C176" t="str">
            <v>FECHA DOCUMENTO</v>
          </cell>
          <cell r="D176" t="str">
            <v>FD - 24/03/1999</v>
          </cell>
        </row>
        <row r="177">
          <cell r="A177" t="str">
            <v>120204FD24/04/1999</v>
          </cell>
          <cell r="B177">
            <v>120204</v>
          </cell>
          <cell r="C177" t="str">
            <v>FECHA DOCUMENTO</v>
          </cell>
          <cell r="D177" t="str">
            <v>FD - 24/04/1999</v>
          </cell>
        </row>
        <row r="178">
          <cell r="A178" t="str">
            <v>120204FD24/05/1999</v>
          </cell>
          <cell r="B178">
            <v>120204</v>
          </cell>
          <cell r="C178" t="str">
            <v>FECHA DOCUMENTO</v>
          </cell>
          <cell r="D178" t="str">
            <v>FD - 24/05/1999</v>
          </cell>
        </row>
        <row r="179">
          <cell r="A179" t="str">
            <v>120204FD25/01/1999</v>
          </cell>
          <cell r="B179">
            <v>120204</v>
          </cell>
          <cell r="C179" t="str">
            <v>FECHA DOCUMENTO</v>
          </cell>
          <cell r="D179" t="str">
            <v>FD - 25/01/1999</v>
          </cell>
        </row>
        <row r="180">
          <cell r="A180" t="str">
            <v>120204FD25/02/1999</v>
          </cell>
          <cell r="B180">
            <v>120204</v>
          </cell>
          <cell r="C180" t="str">
            <v>FECHA DOCUMENTO</v>
          </cell>
          <cell r="D180" t="str">
            <v>FD - 25/02/1999</v>
          </cell>
        </row>
        <row r="181">
          <cell r="A181" t="str">
            <v>120204FD25/03/1999</v>
          </cell>
          <cell r="B181">
            <v>120204</v>
          </cell>
          <cell r="C181" t="str">
            <v>FECHA DOCUMENTO</v>
          </cell>
          <cell r="D181" t="str">
            <v>FD - 25/03/1999</v>
          </cell>
        </row>
        <row r="182">
          <cell r="A182" t="str">
            <v>120204FD25/05/1999</v>
          </cell>
          <cell r="B182">
            <v>120204</v>
          </cell>
          <cell r="C182" t="str">
            <v>FECHA DOCUMENTO</v>
          </cell>
          <cell r="D182" t="str">
            <v>FD - 25/05/1999</v>
          </cell>
        </row>
        <row r="183">
          <cell r="A183" t="str">
            <v>120204FD25/11/98</v>
          </cell>
          <cell r="B183">
            <v>120204</v>
          </cell>
          <cell r="C183" t="str">
            <v>FECHA DOCUMENTO</v>
          </cell>
          <cell r="D183" t="str">
            <v>FD - 25/11/98</v>
          </cell>
        </row>
        <row r="184">
          <cell r="A184" t="str">
            <v>120204FD25/11/98/</v>
          </cell>
          <cell r="B184">
            <v>120204</v>
          </cell>
          <cell r="C184" t="str">
            <v>FECHA DOCUMENTO</v>
          </cell>
          <cell r="D184" t="str">
            <v>FD - 25/11/98/</v>
          </cell>
        </row>
        <row r="185">
          <cell r="A185" t="str">
            <v>120204FD26/01/1999</v>
          </cell>
          <cell r="B185">
            <v>120204</v>
          </cell>
          <cell r="C185" t="str">
            <v>FECHA DOCUMENTO</v>
          </cell>
          <cell r="D185" t="str">
            <v>FD - 26/01/1999</v>
          </cell>
        </row>
        <row r="186">
          <cell r="A186" t="str">
            <v>120204FD26/02/1999</v>
          </cell>
          <cell r="B186">
            <v>120204</v>
          </cell>
          <cell r="C186" t="str">
            <v>FECHA DOCUMENTO</v>
          </cell>
          <cell r="D186" t="str">
            <v>FD - 26/02/1999</v>
          </cell>
        </row>
        <row r="187">
          <cell r="A187" t="str">
            <v>120204FD26/03/1999</v>
          </cell>
          <cell r="B187">
            <v>120204</v>
          </cell>
          <cell r="C187" t="str">
            <v>FECHA DOCUMENTO</v>
          </cell>
          <cell r="D187" t="str">
            <v>FD - 26/03/1999</v>
          </cell>
        </row>
        <row r="188">
          <cell r="A188" t="str">
            <v>120204FD26/04/1999</v>
          </cell>
          <cell r="B188">
            <v>120204</v>
          </cell>
          <cell r="C188" t="str">
            <v>FECHA DOCUMENTO</v>
          </cell>
          <cell r="D188" t="str">
            <v>FD - 26/04/1999</v>
          </cell>
        </row>
        <row r="189">
          <cell r="A189" t="str">
            <v>120204FD26/05/1999</v>
          </cell>
          <cell r="B189">
            <v>120204</v>
          </cell>
          <cell r="C189" t="str">
            <v>FECHA DOCUMENTO</v>
          </cell>
          <cell r="D189" t="str">
            <v>FD - 26/05/1999</v>
          </cell>
        </row>
        <row r="190">
          <cell r="A190" t="str">
            <v>120204FD26/11/98/</v>
          </cell>
          <cell r="B190">
            <v>120204</v>
          </cell>
          <cell r="C190" t="str">
            <v>FECHA DOCUMENTO</v>
          </cell>
          <cell r="D190" t="str">
            <v>FD - 26/11/98/</v>
          </cell>
        </row>
        <row r="191">
          <cell r="A191" t="str">
            <v>120204FD26/12/98</v>
          </cell>
          <cell r="B191">
            <v>120204</v>
          </cell>
          <cell r="C191" t="str">
            <v>FECHA DOCUMENTO</v>
          </cell>
          <cell r="D191" t="str">
            <v>FD - 26/12/98</v>
          </cell>
        </row>
        <row r="192">
          <cell r="A192" t="str">
            <v>120204FD27/01/1999</v>
          </cell>
          <cell r="B192">
            <v>120204</v>
          </cell>
          <cell r="C192" t="str">
            <v>FECHA DOCUMENTO</v>
          </cell>
          <cell r="D192" t="str">
            <v>FD - 27/01/1999</v>
          </cell>
        </row>
        <row r="193">
          <cell r="A193" t="str">
            <v>120204FD27/02/1999</v>
          </cell>
          <cell r="B193">
            <v>120204</v>
          </cell>
          <cell r="C193" t="str">
            <v>FECHA DOCUMENTO</v>
          </cell>
          <cell r="D193" t="str">
            <v>FD - 27/02/1999</v>
          </cell>
        </row>
        <row r="194">
          <cell r="A194" t="str">
            <v>120204FD27/03/1999</v>
          </cell>
          <cell r="B194">
            <v>120204</v>
          </cell>
          <cell r="C194" t="str">
            <v>FECHA DOCUMENTO</v>
          </cell>
          <cell r="D194" t="str">
            <v>FD - 27/03/1999</v>
          </cell>
        </row>
        <row r="195">
          <cell r="A195" t="str">
            <v>120204FD27/04/1999</v>
          </cell>
          <cell r="B195">
            <v>120204</v>
          </cell>
          <cell r="C195" t="str">
            <v>FECHA DOCUMENTO</v>
          </cell>
          <cell r="D195" t="str">
            <v>FD - 27/04/1999</v>
          </cell>
        </row>
        <row r="196">
          <cell r="A196" t="str">
            <v>120204FD27/05/1999</v>
          </cell>
          <cell r="B196">
            <v>120204</v>
          </cell>
          <cell r="C196" t="str">
            <v>FECHA DOCUMENTO</v>
          </cell>
          <cell r="D196" t="str">
            <v>FD - 27/05/1999</v>
          </cell>
        </row>
        <row r="197">
          <cell r="A197" t="str">
            <v>120204FD27/11/98</v>
          </cell>
          <cell r="B197">
            <v>120204</v>
          </cell>
          <cell r="C197" t="str">
            <v>FECHA DOCUMENTO</v>
          </cell>
          <cell r="D197" t="str">
            <v>FD - 27/11/98</v>
          </cell>
        </row>
        <row r="198">
          <cell r="A198" t="str">
            <v>120204FD27/11/98/</v>
          </cell>
          <cell r="B198">
            <v>120204</v>
          </cell>
          <cell r="C198" t="str">
            <v>FECHA DOCUMENTO</v>
          </cell>
          <cell r="D198" t="str">
            <v>FD - 27/11/98/</v>
          </cell>
        </row>
        <row r="199">
          <cell r="A199" t="str">
            <v>120204FD28/01/1999</v>
          </cell>
          <cell r="B199">
            <v>120204</v>
          </cell>
          <cell r="C199" t="str">
            <v>FECHA DOCUMENTO</v>
          </cell>
          <cell r="D199" t="str">
            <v>FD - 28/01/1999</v>
          </cell>
        </row>
        <row r="200">
          <cell r="A200" t="str">
            <v>120204FD28/04/1999</v>
          </cell>
          <cell r="B200">
            <v>120204</v>
          </cell>
          <cell r="C200" t="str">
            <v>FECHA DOCUMENTO</v>
          </cell>
          <cell r="D200" t="str">
            <v>FD - 28/04/1999</v>
          </cell>
        </row>
        <row r="201">
          <cell r="A201" t="str">
            <v>120204FD28/05/1999</v>
          </cell>
          <cell r="B201">
            <v>120204</v>
          </cell>
          <cell r="C201" t="str">
            <v>FECHA DOCUMENTO</v>
          </cell>
          <cell r="D201" t="str">
            <v>FD - 28/05/1999</v>
          </cell>
        </row>
        <row r="202">
          <cell r="A202" t="str">
            <v>120204FD28/11/98</v>
          </cell>
          <cell r="B202">
            <v>120204</v>
          </cell>
          <cell r="C202" t="str">
            <v>FECHA DOCUMENTO</v>
          </cell>
          <cell r="D202" t="str">
            <v>FD - 28/11/98</v>
          </cell>
        </row>
        <row r="203">
          <cell r="A203" t="str">
            <v>120204FD28/11/98/</v>
          </cell>
          <cell r="B203">
            <v>120204</v>
          </cell>
          <cell r="C203" t="str">
            <v>FECHA DOCUMENTO</v>
          </cell>
          <cell r="D203" t="str">
            <v>FD - 28/11/98/</v>
          </cell>
        </row>
        <row r="204">
          <cell r="A204" t="str">
            <v>120204FD28/12/98</v>
          </cell>
          <cell r="B204">
            <v>120204</v>
          </cell>
          <cell r="C204" t="str">
            <v>FECHA DOCUMENTO</v>
          </cell>
          <cell r="D204" t="str">
            <v>FD - 28/12/98</v>
          </cell>
        </row>
        <row r="205">
          <cell r="A205" t="str">
            <v>120204FD29/01/1999</v>
          </cell>
          <cell r="B205">
            <v>120204</v>
          </cell>
          <cell r="C205" t="str">
            <v>FECHA DOCUMENTO</v>
          </cell>
          <cell r="D205" t="str">
            <v>FD - 29/01/1999</v>
          </cell>
        </row>
        <row r="206">
          <cell r="A206" t="str">
            <v>120204FD29/03/1999</v>
          </cell>
          <cell r="B206">
            <v>120204</v>
          </cell>
          <cell r="C206" t="str">
            <v>FECHA DOCUMENTO</v>
          </cell>
          <cell r="D206" t="str">
            <v>FD - 29/03/1999</v>
          </cell>
        </row>
        <row r="207">
          <cell r="A207" t="str">
            <v>120204FD29/04/1999</v>
          </cell>
          <cell r="B207">
            <v>120204</v>
          </cell>
          <cell r="C207" t="str">
            <v>FECHA DOCUMENTO</v>
          </cell>
          <cell r="D207" t="str">
            <v>FD - 29/04/1999</v>
          </cell>
        </row>
        <row r="208">
          <cell r="A208" t="str">
            <v>120204FD29/05/1999</v>
          </cell>
          <cell r="B208">
            <v>120204</v>
          </cell>
          <cell r="C208" t="str">
            <v>FECHA DOCUMENTO</v>
          </cell>
          <cell r="D208" t="str">
            <v>FD - 29/05/1999</v>
          </cell>
        </row>
        <row r="209">
          <cell r="A209" t="str">
            <v>120204FD29/12/1998</v>
          </cell>
          <cell r="B209">
            <v>120204</v>
          </cell>
          <cell r="C209" t="str">
            <v>FECHA DOCUMENTO</v>
          </cell>
          <cell r="D209" t="str">
            <v>FD - 29/12/1998</v>
          </cell>
        </row>
        <row r="210">
          <cell r="A210" t="str">
            <v>120204FD29/12/98</v>
          </cell>
          <cell r="B210">
            <v>120204</v>
          </cell>
          <cell r="C210" t="str">
            <v>FECHA DOCUMENTO</v>
          </cell>
          <cell r="D210" t="str">
            <v>FD - 29/12/98</v>
          </cell>
        </row>
        <row r="211">
          <cell r="A211" t="str">
            <v>120204FD30/01/1999</v>
          </cell>
          <cell r="B211">
            <v>120204</v>
          </cell>
          <cell r="C211" t="str">
            <v>FECHA DOCUMENTO</v>
          </cell>
          <cell r="D211" t="str">
            <v>FD - 30/01/1999</v>
          </cell>
        </row>
        <row r="212">
          <cell r="A212" t="str">
            <v>120204FD30/03/1999</v>
          </cell>
          <cell r="B212">
            <v>120204</v>
          </cell>
          <cell r="C212" t="str">
            <v>FECHA DOCUMENTO</v>
          </cell>
          <cell r="D212" t="str">
            <v>FD - 30/03/1999</v>
          </cell>
        </row>
        <row r="213">
          <cell r="A213" t="str">
            <v>120204FD30/04/1999</v>
          </cell>
          <cell r="B213">
            <v>120204</v>
          </cell>
          <cell r="C213" t="str">
            <v>FECHA DOCUMENTO</v>
          </cell>
          <cell r="D213" t="str">
            <v>FD - 30/04/1999</v>
          </cell>
        </row>
        <row r="214">
          <cell r="A214" t="str">
            <v>120204FD30/11/98</v>
          </cell>
          <cell r="B214">
            <v>120204</v>
          </cell>
          <cell r="C214" t="str">
            <v>FECHA DOCUMENTO</v>
          </cell>
          <cell r="D214" t="str">
            <v>FD - 30/11/98</v>
          </cell>
        </row>
        <row r="215">
          <cell r="A215" t="str">
            <v>120204FD30/11/98/</v>
          </cell>
          <cell r="B215">
            <v>120204</v>
          </cell>
          <cell r="C215" t="str">
            <v>FECHA DOCUMENTO</v>
          </cell>
          <cell r="D215" t="str">
            <v>FD - 30/11/98/</v>
          </cell>
        </row>
        <row r="216">
          <cell r="A216" t="str">
            <v>120204FD30/12/1998</v>
          </cell>
          <cell r="B216">
            <v>120204</v>
          </cell>
          <cell r="C216" t="str">
            <v>FECHA DOCUMENTO</v>
          </cell>
          <cell r="D216" t="str">
            <v>FD - 30/12/1998</v>
          </cell>
        </row>
        <row r="217">
          <cell r="A217" t="str">
            <v>120204FD30/12/98</v>
          </cell>
          <cell r="B217">
            <v>120204</v>
          </cell>
          <cell r="C217" t="str">
            <v>FECHA DOCUMENTO</v>
          </cell>
          <cell r="D217" t="str">
            <v>FD - 30/12/98</v>
          </cell>
        </row>
        <row r="218">
          <cell r="A218" t="str">
            <v>120204FD31/03/1999</v>
          </cell>
          <cell r="B218">
            <v>120204</v>
          </cell>
          <cell r="C218" t="str">
            <v>FECHA DOCUMENTO</v>
          </cell>
          <cell r="D218" t="str">
            <v>FD - 31/03/1999</v>
          </cell>
        </row>
        <row r="219">
          <cell r="A219" t="str">
            <v>120204FD31/05/1999</v>
          </cell>
          <cell r="B219">
            <v>120204</v>
          </cell>
          <cell r="C219" t="str">
            <v>FECHA DOCUMENTO</v>
          </cell>
          <cell r="D219" t="str">
            <v>FD - 31/05/1999</v>
          </cell>
        </row>
        <row r="220">
          <cell r="A220" t="str">
            <v>120204FD31/05/99/</v>
          </cell>
          <cell r="B220">
            <v>120204</v>
          </cell>
          <cell r="C220" t="str">
            <v>FECHA DOCUMENTO</v>
          </cell>
          <cell r="D220" t="str">
            <v>FD - 31/05/99/</v>
          </cell>
        </row>
        <row r="221">
          <cell r="A221">
            <v>1207</v>
          </cell>
          <cell r="B221">
            <v>1207</v>
          </cell>
          <cell r="C221" t="str">
            <v>INVERSIONES PATRIMONIALES-METOD.DEL COST</v>
          </cell>
          <cell r="E221">
            <v>1909</v>
          </cell>
          <cell r="F221">
            <v>1909</v>
          </cell>
        </row>
        <row r="222">
          <cell r="A222">
            <v>120704</v>
          </cell>
          <cell r="B222">
            <v>120704</v>
          </cell>
          <cell r="C222" t="str">
            <v>EN EMPRESAS DE S.P.D. DEL NIVEL NAL</v>
          </cell>
          <cell r="E222">
            <v>23.35</v>
          </cell>
          <cell r="F222">
            <v>23.35</v>
          </cell>
        </row>
        <row r="223">
          <cell r="A223">
            <v>12070401</v>
          </cell>
          <cell r="B223">
            <v>12070401</v>
          </cell>
          <cell r="C223" t="str">
            <v>EN EMPRESAS DE S.P.D. DEL NIVEL NAL</v>
          </cell>
          <cell r="E223">
            <v>23.35</v>
          </cell>
          <cell r="F223">
            <v>23.35</v>
          </cell>
        </row>
        <row r="224">
          <cell r="A224" t="str">
            <v>12070401CL1</v>
          </cell>
          <cell r="B224">
            <v>12070401</v>
          </cell>
          <cell r="C224" t="str">
            <v>CORTO-LARGO PLAZO / CORTO P</v>
          </cell>
          <cell r="D224" t="str">
            <v>CL - 1</v>
          </cell>
          <cell r="E224">
            <v>22.23</v>
          </cell>
          <cell r="F224">
            <v>22.23</v>
          </cell>
        </row>
        <row r="225">
          <cell r="A225" t="str">
            <v>12070401CL2</v>
          </cell>
          <cell r="B225">
            <v>12070401</v>
          </cell>
          <cell r="C225" t="str">
            <v>CORTO-LARGO PLAZO / LARGO P</v>
          </cell>
          <cell r="D225" t="str">
            <v>CL - 2</v>
          </cell>
          <cell r="E225">
            <v>-49.69</v>
          </cell>
          <cell r="F225">
            <v>-49.69</v>
          </cell>
        </row>
        <row r="226">
          <cell r="A226">
            <v>120751</v>
          </cell>
          <cell r="B226">
            <v>120751</v>
          </cell>
          <cell r="C226" t="str">
            <v>EN ENTIDADES PRIVADAS</v>
          </cell>
          <cell r="E226">
            <v>1315.28</v>
          </cell>
          <cell r="F226">
            <v>1315.28</v>
          </cell>
        </row>
        <row r="227">
          <cell r="A227" t="str">
            <v>120751CL2</v>
          </cell>
          <cell r="B227">
            <v>120751</v>
          </cell>
          <cell r="C227" t="str">
            <v>CORTO-LARGO PLAZO / LARGO P</v>
          </cell>
          <cell r="D227" t="str">
            <v>CL - 2</v>
          </cell>
          <cell r="E227">
            <v>1315.28</v>
          </cell>
          <cell r="F227">
            <v>1315.28</v>
          </cell>
        </row>
        <row r="228">
          <cell r="A228">
            <v>120799</v>
          </cell>
          <cell r="B228">
            <v>120799</v>
          </cell>
          <cell r="C228" t="str">
            <v>AJUSTES POR INFLACION</v>
          </cell>
          <cell r="E228">
            <v>570.37</v>
          </cell>
          <cell r="F228">
            <v>570.37</v>
          </cell>
        </row>
        <row r="229">
          <cell r="A229" t="str">
            <v>120799CL2</v>
          </cell>
          <cell r="B229">
            <v>120799</v>
          </cell>
          <cell r="C229" t="str">
            <v>CORTO-LARGO PLAZO / LARGO P</v>
          </cell>
          <cell r="D229" t="str">
            <v>CL - 2</v>
          </cell>
          <cell r="E229">
            <v>570.37</v>
          </cell>
          <cell r="F229">
            <v>570.37</v>
          </cell>
        </row>
        <row r="230">
          <cell r="A230">
            <v>1280</v>
          </cell>
          <cell r="B230">
            <v>1280</v>
          </cell>
          <cell r="C230" t="str">
            <v>PROVISION PARA PROTECCION DE INVERSIONES (CR)</v>
          </cell>
          <cell r="E230">
            <v>-28.95</v>
          </cell>
          <cell r="F230">
            <v>-28.95</v>
          </cell>
        </row>
        <row r="231">
          <cell r="A231">
            <v>128006</v>
          </cell>
          <cell r="B231">
            <v>128006</v>
          </cell>
          <cell r="C231" t="str">
            <v>EN EMPRESAS DE SERVICIOS PUBLICOS DOMICILIARIOS DE</v>
          </cell>
          <cell r="E231">
            <v>-28.95</v>
          </cell>
          <cell r="F231">
            <v>-28.95</v>
          </cell>
        </row>
        <row r="232">
          <cell r="A232" t="str">
            <v>128006CL2</v>
          </cell>
          <cell r="B232">
            <v>128006</v>
          </cell>
          <cell r="C232" t="str">
            <v>CORTO-LARGO PLAZO / LARGO P</v>
          </cell>
          <cell r="D232" t="str">
            <v>CL - 2</v>
          </cell>
          <cell r="E232">
            <v>-28.95</v>
          </cell>
          <cell r="F232">
            <v>-28.95</v>
          </cell>
        </row>
        <row r="233">
          <cell r="A233">
            <v>14</v>
          </cell>
          <cell r="B233">
            <v>14</v>
          </cell>
          <cell r="C233" t="str">
            <v>DEUDORES</v>
          </cell>
          <cell r="E233">
            <v>16761.96</v>
          </cell>
          <cell r="F233">
            <v>17693.03</v>
          </cell>
        </row>
        <row r="234">
          <cell r="A234">
            <v>1408</v>
          </cell>
          <cell r="B234">
            <v>1408</v>
          </cell>
          <cell r="C234" t="str">
            <v>SERVICIOS PUBLICOS</v>
          </cell>
          <cell r="E234">
            <v>8168.8</v>
          </cell>
          <cell r="F234">
            <v>8542.56</v>
          </cell>
        </row>
        <row r="235">
          <cell r="A235">
            <v>140801</v>
          </cell>
          <cell r="B235">
            <v>140801</v>
          </cell>
          <cell r="C235" t="str">
            <v>SERVICIOS DE ENERGIA</v>
          </cell>
          <cell r="E235">
            <v>8168.8</v>
          </cell>
          <cell r="F235">
            <v>8542.56</v>
          </cell>
        </row>
        <row r="236">
          <cell r="A236">
            <v>14080101</v>
          </cell>
          <cell r="B236">
            <v>14080101</v>
          </cell>
          <cell r="C236" t="str">
            <v>RESIDENCIAL</v>
          </cell>
          <cell r="E236">
            <v>3047.6</v>
          </cell>
          <cell r="F236">
            <v>3219.13</v>
          </cell>
        </row>
        <row r="237">
          <cell r="A237" t="str">
            <v>14080101CL1</v>
          </cell>
          <cell r="B237">
            <v>14080101</v>
          </cell>
          <cell r="C237" t="str">
            <v>CORTO-LARGO PLAZO / CORTO P</v>
          </cell>
          <cell r="D237" t="str">
            <v>CL - 1</v>
          </cell>
          <cell r="E237">
            <v>3047.46</v>
          </cell>
          <cell r="F237">
            <v>3219</v>
          </cell>
        </row>
        <row r="238">
          <cell r="A238" t="str">
            <v>14080101CL2</v>
          </cell>
          <cell r="B238">
            <v>14080101</v>
          </cell>
          <cell r="C238" t="str">
            <v>CORTO-LARGO PLAZO / LARGO P</v>
          </cell>
          <cell r="D238" t="str">
            <v>CL - 2</v>
          </cell>
          <cell r="E238">
            <v>0.13</v>
          </cell>
          <cell r="F238">
            <v>0.13</v>
          </cell>
        </row>
        <row r="239">
          <cell r="A239" t="str">
            <v>14080101ED0</v>
          </cell>
          <cell r="B239">
            <v>14080101</v>
          </cell>
          <cell r="C239" t="str">
            <v>EDAD / CXC CORRIENTE</v>
          </cell>
          <cell r="D239" t="str">
            <v>ED - 0</v>
          </cell>
        </row>
        <row r="240">
          <cell r="A240" t="str">
            <v>14080101ED1</v>
          </cell>
          <cell r="B240">
            <v>14080101</v>
          </cell>
          <cell r="C240" t="str">
            <v>EDAD / DE 1 A 90 DIAS</v>
          </cell>
          <cell r="D240" t="str">
            <v>ED - 1</v>
          </cell>
        </row>
        <row r="241">
          <cell r="A241" t="str">
            <v>14080101ED2</v>
          </cell>
          <cell r="B241">
            <v>14080101</v>
          </cell>
          <cell r="C241" t="str">
            <v>EDAD / DE 91 A 180 DIAS</v>
          </cell>
          <cell r="D241" t="str">
            <v>ED - 2</v>
          </cell>
        </row>
        <row r="242">
          <cell r="A242" t="str">
            <v>14080101ED3</v>
          </cell>
          <cell r="B242">
            <v>14080101</v>
          </cell>
          <cell r="C242" t="str">
            <v>EDAD / DE 181 A 360</v>
          </cell>
          <cell r="D242" t="str">
            <v>ED - 3</v>
          </cell>
        </row>
        <row r="243">
          <cell r="A243" t="str">
            <v>14080101ED4</v>
          </cell>
          <cell r="B243">
            <v>14080101</v>
          </cell>
          <cell r="C243" t="str">
            <v>EDAD / MAS DE 360 DIAS</v>
          </cell>
          <cell r="D243" t="str">
            <v>ED - 4</v>
          </cell>
        </row>
        <row r="244">
          <cell r="A244" t="str">
            <v>14080101ES01</v>
          </cell>
          <cell r="B244">
            <v>14080101</v>
          </cell>
          <cell r="C244" t="str">
            <v>ESTRATOS / ESTRATO 1</v>
          </cell>
          <cell r="D244" t="str">
            <v>ES - 01</v>
          </cell>
        </row>
        <row r="245">
          <cell r="A245" t="str">
            <v>14080101ES1</v>
          </cell>
          <cell r="B245">
            <v>14080101</v>
          </cell>
          <cell r="C245" t="str">
            <v>ESTRATOS</v>
          </cell>
          <cell r="D245" t="str">
            <v>ES - 1</v>
          </cell>
        </row>
        <row r="246">
          <cell r="A246" t="str">
            <v>14080101ES2</v>
          </cell>
          <cell r="B246">
            <v>14080101</v>
          </cell>
          <cell r="C246" t="str">
            <v>ESTRATOS</v>
          </cell>
          <cell r="D246" t="str">
            <v>ES - 2</v>
          </cell>
        </row>
        <row r="247">
          <cell r="A247" t="str">
            <v>14080101ES3</v>
          </cell>
          <cell r="B247">
            <v>14080101</v>
          </cell>
          <cell r="C247" t="str">
            <v>ESTRATOS</v>
          </cell>
          <cell r="D247" t="str">
            <v>ES - 3</v>
          </cell>
        </row>
        <row r="248">
          <cell r="A248" t="str">
            <v>14080101ES4</v>
          </cell>
          <cell r="B248">
            <v>14080101</v>
          </cell>
          <cell r="C248" t="str">
            <v>ESTRATOS</v>
          </cell>
          <cell r="D248" t="str">
            <v>ES - 4</v>
          </cell>
        </row>
        <row r="249">
          <cell r="A249" t="str">
            <v>14080101ES5</v>
          </cell>
          <cell r="B249">
            <v>14080101</v>
          </cell>
          <cell r="C249" t="str">
            <v>ESTRATOS</v>
          </cell>
          <cell r="D249" t="str">
            <v>ES - 5</v>
          </cell>
        </row>
        <row r="250">
          <cell r="A250" t="str">
            <v>14080101ES6</v>
          </cell>
          <cell r="B250">
            <v>14080101</v>
          </cell>
          <cell r="C250" t="str">
            <v>ESTRATOS</v>
          </cell>
          <cell r="D250" t="str">
            <v>ES - 6</v>
          </cell>
        </row>
        <row r="251">
          <cell r="A251">
            <v>14080102</v>
          </cell>
          <cell r="B251">
            <v>14080102</v>
          </cell>
          <cell r="C251" t="str">
            <v>COMERCIAL</v>
          </cell>
          <cell r="E251">
            <v>289.60000000000002</v>
          </cell>
          <cell r="F251">
            <v>408.92</v>
          </cell>
        </row>
        <row r="252">
          <cell r="A252" t="str">
            <v>14080102CL1</v>
          </cell>
          <cell r="B252">
            <v>14080102</v>
          </cell>
          <cell r="C252" t="str">
            <v>CORTO-LARGO PLAZO / CORTO P</v>
          </cell>
          <cell r="D252" t="str">
            <v>CL - 1</v>
          </cell>
          <cell r="E252">
            <v>289.60000000000002</v>
          </cell>
          <cell r="F252">
            <v>408.92</v>
          </cell>
        </row>
        <row r="253">
          <cell r="A253" t="str">
            <v>14080102ED0</v>
          </cell>
          <cell r="B253">
            <v>14080102</v>
          </cell>
          <cell r="C253" t="str">
            <v>EDAD / CXC CORRIENTE</v>
          </cell>
          <cell r="D253" t="str">
            <v>ED - 0</v>
          </cell>
        </row>
        <row r="254">
          <cell r="A254" t="str">
            <v>14080102ED1</v>
          </cell>
          <cell r="B254">
            <v>14080102</v>
          </cell>
          <cell r="C254" t="str">
            <v>EDAD / DE 1 A 90 DIAS</v>
          </cell>
          <cell r="D254" t="str">
            <v>ED - 1</v>
          </cell>
        </row>
        <row r="255">
          <cell r="A255" t="str">
            <v>14080102ED2</v>
          </cell>
          <cell r="B255">
            <v>14080102</v>
          </cell>
          <cell r="C255" t="str">
            <v>EDAD / DE 91 A 180 DIAS</v>
          </cell>
          <cell r="D255" t="str">
            <v>ED - 2</v>
          </cell>
        </row>
        <row r="256">
          <cell r="A256" t="str">
            <v>14080102ED3</v>
          </cell>
          <cell r="B256">
            <v>14080102</v>
          </cell>
          <cell r="C256" t="str">
            <v>EDAD / DE 181 A 360</v>
          </cell>
          <cell r="D256" t="str">
            <v>ED - 3</v>
          </cell>
        </row>
        <row r="257">
          <cell r="A257" t="str">
            <v>14080102ED4</v>
          </cell>
          <cell r="B257">
            <v>14080102</v>
          </cell>
          <cell r="C257" t="str">
            <v>EDAD / MAS DE 360 DIAS</v>
          </cell>
          <cell r="D257" t="str">
            <v>ED - 4</v>
          </cell>
        </row>
        <row r="258">
          <cell r="A258" t="str">
            <v>14080102ES1</v>
          </cell>
          <cell r="B258">
            <v>14080102</v>
          </cell>
          <cell r="C258" t="str">
            <v>ESTRATOS</v>
          </cell>
          <cell r="D258" t="str">
            <v>ES - 1</v>
          </cell>
        </row>
        <row r="259">
          <cell r="A259">
            <v>14080103</v>
          </cell>
          <cell r="B259">
            <v>14080103</v>
          </cell>
          <cell r="C259" t="str">
            <v>INDUSTRIAL</v>
          </cell>
          <cell r="E259">
            <v>316.87</v>
          </cell>
          <cell r="F259">
            <v>288.62</v>
          </cell>
        </row>
        <row r="260">
          <cell r="A260" t="str">
            <v>14080103CL1</v>
          </cell>
          <cell r="B260">
            <v>14080103</v>
          </cell>
          <cell r="C260" t="str">
            <v>CORTO-LARGO PLAZO / CORTO P</v>
          </cell>
          <cell r="D260" t="str">
            <v>CL - 1</v>
          </cell>
          <cell r="E260">
            <v>316.87</v>
          </cell>
          <cell r="F260">
            <v>288.62</v>
          </cell>
        </row>
        <row r="261">
          <cell r="A261" t="str">
            <v>14080103ED0</v>
          </cell>
          <cell r="B261">
            <v>14080103</v>
          </cell>
          <cell r="C261" t="str">
            <v>EDAD / CXC CORRIENTE</v>
          </cell>
          <cell r="D261" t="str">
            <v>ED - 0</v>
          </cell>
        </row>
        <row r="262">
          <cell r="A262" t="str">
            <v>14080103ED1</v>
          </cell>
          <cell r="B262">
            <v>14080103</v>
          </cell>
          <cell r="C262" t="str">
            <v>EDAD / DE 1 A 90 DIAS</v>
          </cell>
          <cell r="D262" t="str">
            <v>ED - 1</v>
          </cell>
        </row>
        <row r="263">
          <cell r="A263" t="str">
            <v>14080103ED2</v>
          </cell>
          <cell r="B263">
            <v>14080103</v>
          </cell>
          <cell r="C263" t="str">
            <v>EDAD / DE 91 A 180 DIAS</v>
          </cell>
          <cell r="D263" t="str">
            <v>ED - 2</v>
          </cell>
        </row>
        <row r="264">
          <cell r="A264" t="str">
            <v>14080103ED3</v>
          </cell>
          <cell r="B264">
            <v>14080103</v>
          </cell>
          <cell r="C264" t="str">
            <v>EDAD / DE 181 A 360</v>
          </cell>
          <cell r="D264" t="str">
            <v>ED - 3</v>
          </cell>
        </row>
        <row r="265">
          <cell r="A265" t="str">
            <v>14080103ED4</v>
          </cell>
          <cell r="B265">
            <v>14080103</v>
          </cell>
          <cell r="C265" t="str">
            <v>EDAD / MAS DE 360 DIAS</v>
          </cell>
          <cell r="D265" t="str">
            <v>ED - 4</v>
          </cell>
        </row>
        <row r="266">
          <cell r="A266">
            <v>14080104</v>
          </cell>
          <cell r="B266">
            <v>14080104</v>
          </cell>
          <cell r="C266" t="str">
            <v>OFICIAL</v>
          </cell>
          <cell r="E266">
            <v>84.85</v>
          </cell>
          <cell r="F266">
            <v>137.56</v>
          </cell>
        </row>
        <row r="267">
          <cell r="A267" t="str">
            <v>14080104CL1</v>
          </cell>
          <cell r="B267">
            <v>14080104</v>
          </cell>
          <cell r="C267" t="str">
            <v>CORTO-LARGO PLAZO / CORTO P</v>
          </cell>
          <cell r="D267" t="str">
            <v>CL - 1</v>
          </cell>
          <cell r="E267">
            <v>84.85</v>
          </cell>
          <cell r="F267">
            <v>137.56</v>
          </cell>
        </row>
        <row r="268">
          <cell r="A268" t="str">
            <v>14080104ED0</v>
          </cell>
          <cell r="B268">
            <v>14080104</v>
          </cell>
          <cell r="C268" t="str">
            <v>EDAD / CXC CORRIENTE</v>
          </cell>
          <cell r="D268" t="str">
            <v>ED - 0</v>
          </cell>
        </row>
        <row r="269">
          <cell r="A269" t="str">
            <v>14080104ED1</v>
          </cell>
          <cell r="B269">
            <v>14080104</v>
          </cell>
          <cell r="C269" t="str">
            <v>EDAD / DE 1 A 90 DIAS</v>
          </cell>
          <cell r="D269" t="str">
            <v>ED - 1</v>
          </cell>
        </row>
        <row r="270">
          <cell r="A270" t="str">
            <v>14080104ED2</v>
          </cell>
          <cell r="B270">
            <v>14080104</v>
          </cell>
          <cell r="C270" t="str">
            <v>EDAD / DE 91 A 180 DIAS</v>
          </cell>
          <cell r="D270" t="str">
            <v>ED - 2</v>
          </cell>
        </row>
        <row r="271">
          <cell r="A271" t="str">
            <v>14080104ED3</v>
          </cell>
          <cell r="B271">
            <v>14080104</v>
          </cell>
          <cell r="C271" t="str">
            <v>EDAD / DE 181 A 360</v>
          </cell>
          <cell r="D271" t="str">
            <v>ED - 3</v>
          </cell>
        </row>
        <row r="272">
          <cell r="A272" t="str">
            <v>14080104ED4</v>
          </cell>
          <cell r="B272">
            <v>14080104</v>
          </cell>
          <cell r="C272" t="str">
            <v>EDAD / MAS DE 360 DIAS</v>
          </cell>
          <cell r="D272" t="str">
            <v>ED - 4</v>
          </cell>
        </row>
        <row r="273">
          <cell r="A273">
            <v>14080106</v>
          </cell>
          <cell r="B273">
            <v>14080106</v>
          </cell>
          <cell r="C273" t="str">
            <v>ESPECIAL ASISTENCIAL</v>
          </cell>
          <cell r="E273">
            <v>211.23</v>
          </cell>
          <cell r="F273">
            <v>212.42</v>
          </cell>
        </row>
        <row r="274">
          <cell r="A274" t="str">
            <v>14080106CL1</v>
          </cell>
          <cell r="B274">
            <v>14080106</v>
          </cell>
          <cell r="C274" t="str">
            <v>CORTO-LARGO PLAZO / CORTO P</v>
          </cell>
          <cell r="D274" t="str">
            <v>CL - 1</v>
          </cell>
          <cell r="E274">
            <v>211.29</v>
          </cell>
          <cell r="F274">
            <v>212.49</v>
          </cell>
        </row>
        <row r="275">
          <cell r="A275" t="str">
            <v>14080106CL2</v>
          </cell>
          <cell r="B275">
            <v>14080106</v>
          </cell>
          <cell r="C275" t="str">
            <v>CORTO-LARGO PLAZO / LARGO P</v>
          </cell>
          <cell r="D275" t="str">
            <v>CL - 2</v>
          </cell>
          <cell r="E275">
            <v>-7.0000000000000007E-2</v>
          </cell>
          <cell r="F275">
            <v>-7.0000000000000007E-2</v>
          </cell>
        </row>
        <row r="276">
          <cell r="A276" t="str">
            <v>14080106ED0</v>
          </cell>
          <cell r="B276">
            <v>14080106</v>
          </cell>
          <cell r="C276" t="str">
            <v>EDAD / CXC CORRIENTE</v>
          </cell>
          <cell r="D276" t="str">
            <v>ED - 0</v>
          </cell>
        </row>
        <row r="277">
          <cell r="A277" t="str">
            <v>14080106ED1</v>
          </cell>
          <cell r="B277">
            <v>14080106</v>
          </cell>
          <cell r="C277" t="str">
            <v>EDAD / DE 1 A 90 DIAS</v>
          </cell>
          <cell r="D277" t="str">
            <v>ED - 1</v>
          </cell>
        </row>
        <row r="278">
          <cell r="A278" t="str">
            <v>14080106ED2</v>
          </cell>
          <cell r="B278">
            <v>14080106</v>
          </cell>
          <cell r="C278" t="str">
            <v>EDAD / DE 91 A 180 DIAS</v>
          </cell>
          <cell r="D278" t="str">
            <v>ED - 2</v>
          </cell>
        </row>
        <row r="279">
          <cell r="A279" t="str">
            <v>14080106ED3</v>
          </cell>
          <cell r="B279">
            <v>14080106</v>
          </cell>
          <cell r="C279" t="str">
            <v>EDAD / DE 181 A 360</v>
          </cell>
          <cell r="D279" t="str">
            <v>ED - 3</v>
          </cell>
        </row>
        <row r="280">
          <cell r="A280" t="str">
            <v>14080106ED4</v>
          </cell>
          <cell r="B280">
            <v>14080106</v>
          </cell>
          <cell r="C280" t="str">
            <v>EDAD / MAS DE 360 DIAS</v>
          </cell>
          <cell r="D280" t="str">
            <v>ED - 4</v>
          </cell>
        </row>
        <row r="281">
          <cell r="A281">
            <v>14080107</v>
          </cell>
          <cell r="B281">
            <v>14080107</v>
          </cell>
          <cell r="C281" t="str">
            <v>PROVISIONAL</v>
          </cell>
          <cell r="E281">
            <v>24.87</v>
          </cell>
          <cell r="F281">
            <v>37.43</v>
          </cell>
        </row>
        <row r="282">
          <cell r="A282" t="str">
            <v>14080107CL1</v>
          </cell>
          <cell r="B282">
            <v>14080107</v>
          </cell>
          <cell r="C282" t="str">
            <v>CORTO-LARGO PLAZO / CORTO P</v>
          </cell>
          <cell r="D282" t="str">
            <v>CL - 1</v>
          </cell>
          <cell r="E282">
            <v>24.87</v>
          </cell>
          <cell r="F282">
            <v>37.43</v>
          </cell>
        </row>
        <row r="283">
          <cell r="A283" t="str">
            <v>14080107ED0</v>
          </cell>
          <cell r="B283">
            <v>14080107</v>
          </cell>
          <cell r="C283" t="str">
            <v>EDAD / CXC CORRIENTE</v>
          </cell>
          <cell r="D283" t="str">
            <v>ED - 0</v>
          </cell>
        </row>
        <row r="284">
          <cell r="A284" t="str">
            <v>14080107ED1</v>
          </cell>
          <cell r="B284">
            <v>14080107</v>
          </cell>
          <cell r="C284" t="str">
            <v>EDAD / DE 1 A 90 DIAS</v>
          </cell>
          <cell r="D284" t="str">
            <v>ED - 1</v>
          </cell>
        </row>
        <row r="285">
          <cell r="A285" t="str">
            <v>14080107ED2</v>
          </cell>
          <cell r="B285">
            <v>14080107</v>
          </cell>
          <cell r="C285" t="str">
            <v>EDAD / DE 91 A 180 DIAS</v>
          </cell>
          <cell r="D285" t="str">
            <v>ED - 2</v>
          </cell>
        </row>
        <row r="286">
          <cell r="A286" t="str">
            <v>14080107ED3</v>
          </cell>
          <cell r="B286">
            <v>14080107</v>
          </cell>
          <cell r="C286" t="str">
            <v>EDAD / DE 181 A 360</v>
          </cell>
          <cell r="D286" t="str">
            <v>ED - 3</v>
          </cell>
        </row>
        <row r="287">
          <cell r="A287" t="str">
            <v>14080107ED4</v>
          </cell>
          <cell r="B287">
            <v>14080107</v>
          </cell>
          <cell r="C287" t="str">
            <v>EDAD / MAS DE 360 DIAS</v>
          </cell>
          <cell r="D287" t="str">
            <v>ED - 4</v>
          </cell>
        </row>
        <row r="288">
          <cell r="A288">
            <v>14080110</v>
          </cell>
          <cell r="B288">
            <v>14080110</v>
          </cell>
          <cell r="C288" t="str">
            <v>AREAS COMUNES</v>
          </cell>
          <cell r="E288">
            <v>29.96</v>
          </cell>
          <cell r="F288">
            <v>33.76</v>
          </cell>
        </row>
        <row r="289">
          <cell r="A289" t="str">
            <v>14080110CL1</v>
          </cell>
          <cell r="B289">
            <v>14080110</v>
          </cell>
          <cell r="C289" t="str">
            <v>CORTO-LARGO PLAZO / CORTO P</v>
          </cell>
          <cell r="D289" t="str">
            <v>CL - 1</v>
          </cell>
          <cell r="E289">
            <v>29.96</v>
          </cell>
          <cell r="F289">
            <v>33.770000000000003</v>
          </cell>
        </row>
        <row r="290">
          <cell r="A290" t="str">
            <v>14080110CL2</v>
          </cell>
          <cell r="B290">
            <v>14080110</v>
          </cell>
          <cell r="C290" t="str">
            <v>CORTO-LARGO PLAZO / LARGO P</v>
          </cell>
          <cell r="D290" t="str">
            <v>CL - 2</v>
          </cell>
        </row>
        <row r="291">
          <cell r="A291" t="str">
            <v>14080110ED0</v>
          </cell>
          <cell r="B291">
            <v>14080110</v>
          </cell>
          <cell r="C291" t="str">
            <v>EDAD / CXC CORRIENTE</v>
          </cell>
          <cell r="D291" t="str">
            <v>ED - 0</v>
          </cell>
        </row>
        <row r="292">
          <cell r="A292" t="str">
            <v>14080110ED1</v>
          </cell>
          <cell r="B292">
            <v>14080110</v>
          </cell>
          <cell r="C292" t="str">
            <v>EDAD / DE 1 A 90 DIAS</v>
          </cell>
          <cell r="D292" t="str">
            <v>ED - 1</v>
          </cell>
        </row>
        <row r="293">
          <cell r="A293" t="str">
            <v>14080110ED2</v>
          </cell>
          <cell r="B293">
            <v>14080110</v>
          </cell>
          <cell r="C293" t="str">
            <v>EDAD / DE 91 A 180 DIAS</v>
          </cell>
          <cell r="D293" t="str">
            <v>ED - 2</v>
          </cell>
        </row>
        <row r="294">
          <cell r="A294" t="str">
            <v>14080110ED3</v>
          </cell>
          <cell r="B294">
            <v>14080110</v>
          </cell>
          <cell r="C294" t="str">
            <v>EDAD / DE 181 A 360</v>
          </cell>
          <cell r="D294" t="str">
            <v>ED - 3</v>
          </cell>
        </row>
        <row r="295">
          <cell r="A295" t="str">
            <v>14080110ED4</v>
          </cell>
          <cell r="B295">
            <v>14080110</v>
          </cell>
          <cell r="C295" t="str">
            <v>EDAD / MAS DE 360 DIAS</v>
          </cell>
          <cell r="D295" t="str">
            <v>ED - 4</v>
          </cell>
        </row>
        <row r="296">
          <cell r="A296">
            <v>14080112</v>
          </cell>
          <cell r="B296">
            <v>14080112</v>
          </cell>
          <cell r="C296" t="str">
            <v>OTROS (USUARIOS INACTIVOS)</v>
          </cell>
          <cell r="E296">
            <v>2244.02</v>
          </cell>
          <cell r="F296">
            <v>2242.56</v>
          </cell>
        </row>
        <row r="297">
          <cell r="A297" t="str">
            <v>14080112CL1</v>
          </cell>
          <cell r="B297">
            <v>14080112</v>
          </cell>
          <cell r="C297" t="str">
            <v>CORTO-LARGO PLAZO / CORTO P</v>
          </cell>
          <cell r="D297" t="str">
            <v>CL - 1</v>
          </cell>
          <cell r="E297">
            <v>2244.02</v>
          </cell>
          <cell r="F297">
            <v>2242.56</v>
          </cell>
        </row>
        <row r="298">
          <cell r="A298" t="str">
            <v>14080112ED0</v>
          </cell>
          <cell r="B298">
            <v>14080112</v>
          </cell>
          <cell r="C298" t="str">
            <v>EDAD / CXC CORRIENTE</v>
          </cell>
          <cell r="D298" t="str">
            <v>ED - 0</v>
          </cell>
        </row>
        <row r="299">
          <cell r="A299" t="str">
            <v>14080112ED1</v>
          </cell>
          <cell r="B299">
            <v>14080112</v>
          </cell>
          <cell r="C299" t="str">
            <v>EDAD / DE 1 A 90 DIAS</v>
          </cell>
          <cell r="D299" t="str">
            <v>ED - 1</v>
          </cell>
        </row>
        <row r="300">
          <cell r="A300" t="str">
            <v>14080112ED2</v>
          </cell>
          <cell r="B300">
            <v>14080112</v>
          </cell>
          <cell r="C300" t="str">
            <v>EDAD / DE 91 A 180 DIAS</v>
          </cell>
          <cell r="D300" t="str">
            <v>ED - 2</v>
          </cell>
        </row>
        <row r="301">
          <cell r="A301" t="str">
            <v>14080112ED3</v>
          </cell>
          <cell r="B301">
            <v>14080112</v>
          </cell>
          <cell r="C301" t="str">
            <v>EDAD / DE 181 A 360</v>
          </cell>
          <cell r="D301" t="str">
            <v>ED - 3</v>
          </cell>
        </row>
        <row r="302">
          <cell r="A302" t="str">
            <v>14080112ED4</v>
          </cell>
          <cell r="B302">
            <v>14080112</v>
          </cell>
          <cell r="C302" t="str">
            <v>EDAD / MAS DE 360 DIAS</v>
          </cell>
          <cell r="D302" t="str">
            <v>ED - 4</v>
          </cell>
        </row>
        <row r="303">
          <cell r="A303" t="str">
            <v>14080112ED5</v>
          </cell>
          <cell r="B303">
            <v>14080112</v>
          </cell>
          <cell r="C303" t="str">
            <v>EDAD / CUENTAS INACTIVAS</v>
          </cell>
          <cell r="D303" t="str">
            <v>ED - 5</v>
          </cell>
        </row>
        <row r="304">
          <cell r="A304" t="str">
            <v>14080112ED6</v>
          </cell>
          <cell r="B304">
            <v>14080112</v>
          </cell>
          <cell r="C304" t="str">
            <v>EDAD / CHEQUES DEVUELTOS</v>
          </cell>
          <cell r="D304" t="str">
            <v>ED - 6</v>
          </cell>
        </row>
        <row r="305">
          <cell r="A305">
            <v>14080191</v>
          </cell>
          <cell r="B305">
            <v>14080191</v>
          </cell>
          <cell r="C305" t="str">
            <v>CUENTA PUENTE REGISTRO ESTIMADO</v>
          </cell>
          <cell r="E305">
            <v>1919.81</v>
          </cell>
          <cell r="F305">
            <v>1962.14</v>
          </cell>
        </row>
        <row r="306">
          <cell r="A306" t="str">
            <v>14080191CL1</v>
          </cell>
          <cell r="B306">
            <v>14080191</v>
          </cell>
          <cell r="C306" t="str">
            <v>CORTO-LARGO PLAZO / CORTO P</v>
          </cell>
          <cell r="D306" t="str">
            <v>CL - 1</v>
          </cell>
          <cell r="E306">
            <v>1919.81</v>
          </cell>
          <cell r="F306">
            <v>1962.14</v>
          </cell>
        </row>
        <row r="307">
          <cell r="A307">
            <v>1415</v>
          </cell>
          <cell r="B307">
            <v>1415</v>
          </cell>
          <cell r="C307" t="str">
            <v>PRESTAMOS CONCEDIDOS</v>
          </cell>
          <cell r="E307">
            <v>7182.27</v>
          </cell>
          <cell r="F307">
            <v>7260.11</v>
          </cell>
        </row>
        <row r="308">
          <cell r="A308">
            <v>141506</v>
          </cell>
          <cell r="B308">
            <v>141506</v>
          </cell>
          <cell r="C308" t="str">
            <v>PRESTAMOS HIPOTECARIOS</v>
          </cell>
          <cell r="E308">
            <v>410.76</v>
          </cell>
          <cell r="F308">
            <v>445.43</v>
          </cell>
        </row>
        <row r="309">
          <cell r="A309" t="str">
            <v>141506CL1</v>
          </cell>
          <cell r="B309">
            <v>141506</v>
          </cell>
          <cell r="C309" t="str">
            <v>CORTO-LARGO PLAZO / CORTO P</v>
          </cell>
          <cell r="D309" t="str">
            <v>CL - 1</v>
          </cell>
          <cell r="E309">
            <v>25.56</v>
          </cell>
          <cell r="F309">
            <v>108.9</v>
          </cell>
        </row>
        <row r="310">
          <cell r="A310" t="str">
            <v>141506CL2</v>
          </cell>
          <cell r="B310">
            <v>141506</v>
          </cell>
          <cell r="C310" t="str">
            <v>CORTO-LARGO PLAZO / LARGO P</v>
          </cell>
          <cell r="D310" t="str">
            <v>CL - 2</v>
          </cell>
          <cell r="E310">
            <v>385.2</v>
          </cell>
          <cell r="F310">
            <v>336.53</v>
          </cell>
        </row>
        <row r="311">
          <cell r="A311">
            <v>141590</v>
          </cell>
          <cell r="B311">
            <v>141590</v>
          </cell>
          <cell r="C311" t="str">
            <v>OTROS PRESTAMOS CONCEDIDOS</v>
          </cell>
          <cell r="E311">
            <v>6771.51</v>
          </cell>
          <cell r="F311">
            <v>6814.68</v>
          </cell>
        </row>
        <row r="312">
          <cell r="A312" t="str">
            <v>141590CL2</v>
          </cell>
          <cell r="B312">
            <v>141590</v>
          </cell>
          <cell r="C312" t="str">
            <v>CORTO-LARGO PLAZO / LARGO P</v>
          </cell>
          <cell r="D312" t="str">
            <v>CL - 2</v>
          </cell>
          <cell r="E312">
            <v>6771.51</v>
          </cell>
          <cell r="F312">
            <v>6814.68</v>
          </cell>
        </row>
        <row r="313">
          <cell r="A313">
            <v>1420</v>
          </cell>
          <cell r="B313">
            <v>1420</v>
          </cell>
          <cell r="C313" t="str">
            <v>AVANCES Y ANTICIPOS ENTREGADOS</v>
          </cell>
          <cell r="E313">
            <v>111.34</v>
          </cell>
          <cell r="F313">
            <v>181.32</v>
          </cell>
        </row>
        <row r="314">
          <cell r="A314">
            <v>142012</v>
          </cell>
          <cell r="B314">
            <v>142012</v>
          </cell>
          <cell r="C314" t="str">
            <v>ANTICIPO PARA ADQUISIC.DE BIENES Y SERV.</v>
          </cell>
          <cell r="E314">
            <v>54.9</v>
          </cell>
          <cell r="F314">
            <v>54.37</v>
          </cell>
        </row>
        <row r="315">
          <cell r="A315" t="str">
            <v>142012CL1</v>
          </cell>
          <cell r="B315">
            <v>142012</v>
          </cell>
          <cell r="C315" t="str">
            <v>CORTO-LARGO PLAZO / CORTO P</v>
          </cell>
          <cell r="D315" t="str">
            <v>CL - 1</v>
          </cell>
          <cell r="E315">
            <v>54.9</v>
          </cell>
          <cell r="F315">
            <v>54.37</v>
          </cell>
        </row>
        <row r="316">
          <cell r="A316">
            <v>142013</v>
          </cell>
          <cell r="B316">
            <v>142013</v>
          </cell>
          <cell r="C316" t="str">
            <v>ANTICIPO PARA PROYECTOS DE INVERSION</v>
          </cell>
          <cell r="E316">
            <v>3.59</v>
          </cell>
          <cell r="F316">
            <v>3.59</v>
          </cell>
        </row>
        <row r="317">
          <cell r="A317">
            <v>14201302</v>
          </cell>
          <cell r="B317">
            <v>14201302</v>
          </cell>
          <cell r="C317" t="str">
            <v>ANTICIPO PARA PROYECTOS ESPECIFICOS-BOOT</v>
          </cell>
          <cell r="E317">
            <v>3.59</v>
          </cell>
          <cell r="F317">
            <v>3.59</v>
          </cell>
        </row>
        <row r="318">
          <cell r="A318" t="str">
            <v>14201302CL1</v>
          </cell>
          <cell r="B318">
            <v>14201302</v>
          </cell>
          <cell r="C318" t="str">
            <v>CORTO-LARGO PLAZO / CORTO P</v>
          </cell>
          <cell r="D318" t="str">
            <v>CL - 1</v>
          </cell>
          <cell r="E318">
            <v>3.59</v>
          </cell>
          <cell r="F318">
            <v>3.59</v>
          </cell>
        </row>
        <row r="319">
          <cell r="A319">
            <v>142090</v>
          </cell>
          <cell r="B319">
            <v>142090</v>
          </cell>
          <cell r="C319" t="str">
            <v>OTROS AVANCES Y ANTICIPOS</v>
          </cell>
          <cell r="E319">
            <v>52.84</v>
          </cell>
          <cell r="F319">
            <v>123.36</v>
          </cell>
        </row>
        <row r="320">
          <cell r="A320" t="str">
            <v>142090CL1</v>
          </cell>
          <cell r="B320">
            <v>142090</v>
          </cell>
          <cell r="C320" t="str">
            <v>CORTO-LARGO PLAZO / CORTO P</v>
          </cell>
          <cell r="D320" t="str">
            <v>CL - 1</v>
          </cell>
          <cell r="E320">
            <v>52.84</v>
          </cell>
          <cell r="F320">
            <v>123.36</v>
          </cell>
        </row>
        <row r="321">
          <cell r="A321">
            <v>1422</v>
          </cell>
          <cell r="B321">
            <v>1422</v>
          </cell>
          <cell r="C321" t="str">
            <v>ANTIC.O SDOS A FAVOR POR IMPTOS Y CONTR.</v>
          </cell>
          <cell r="E321">
            <v>964.7</v>
          </cell>
          <cell r="F321">
            <v>1013.82</v>
          </cell>
        </row>
        <row r="322">
          <cell r="A322">
            <v>142201</v>
          </cell>
          <cell r="B322">
            <v>142201</v>
          </cell>
          <cell r="C322" t="str">
            <v>ANTICIPOS DE IMPUESTOS SOBRE LA RENTA</v>
          </cell>
          <cell r="E322">
            <v>164.47</v>
          </cell>
          <cell r="F322">
            <v>164.47</v>
          </cell>
        </row>
        <row r="323">
          <cell r="A323" t="str">
            <v>142201CL1</v>
          </cell>
          <cell r="B323">
            <v>142201</v>
          </cell>
          <cell r="C323" t="str">
            <v>CORTO-LARGO PLAZO / CORTO P</v>
          </cell>
          <cell r="D323" t="str">
            <v>CL - 1</v>
          </cell>
          <cell r="E323">
            <v>164.47</v>
          </cell>
          <cell r="F323">
            <v>164.47</v>
          </cell>
        </row>
        <row r="324">
          <cell r="A324">
            <v>142202</v>
          </cell>
          <cell r="B324">
            <v>142202</v>
          </cell>
          <cell r="C324" t="str">
            <v>RETENCION EN LA FUENTE</v>
          </cell>
          <cell r="E324">
            <v>800.22</v>
          </cell>
          <cell r="F324">
            <v>849.35</v>
          </cell>
        </row>
        <row r="325">
          <cell r="A325" t="str">
            <v>142202ARA300</v>
          </cell>
          <cell r="B325">
            <v>142202</v>
          </cell>
          <cell r="C325" t="str">
            <v>A. DE RESPONS.ADMIN. / GERE</v>
          </cell>
          <cell r="D325" t="str">
            <v>ARA - 300</v>
          </cell>
          <cell r="F325">
            <v>0.3</v>
          </cell>
        </row>
        <row r="326">
          <cell r="A326" t="str">
            <v>142202CL1</v>
          </cell>
          <cell r="B326">
            <v>142202</v>
          </cell>
          <cell r="C326" t="str">
            <v>CORTO-LARGO PLAZO / CORTO P</v>
          </cell>
          <cell r="D326" t="str">
            <v>CL - 1</v>
          </cell>
          <cell r="E326">
            <v>800.22</v>
          </cell>
          <cell r="F326">
            <v>849.05</v>
          </cell>
        </row>
        <row r="327">
          <cell r="A327">
            <v>1470</v>
          </cell>
          <cell r="B327">
            <v>1470</v>
          </cell>
          <cell r="C327" t="str">
            <v>OTROS DEUDORES</v>
          </cell>
          <cell r="E327">
            <v>2634.9</v>
          </cell>
          <cell r="F327">
            <v>2995.27</v>
          </cell>
        </row>
        <row r="328">
          <cell r="A328">
            <v>147006</v>
          </cell>
          <cell r="B328">
            <v>147006</v>
          </cell>
          <cell r="C328" t="str">
            <v>ARRENDAMIENTOS</v>
          </cell>
          <cell r="E328">
            <v>175.6</v>
          </cell>
          <cell r="F328">
            <v>191.74</v>
          </cell>
        </row>
        <row r="329">
          <cell r="A329" t="str">
            <v>147006CL1</v>
          </cell>
          <cell r="B329">
            <v>147006</v>
          </cell>
          <cell r="C329" t="str">
            <v>CORTO-LARGO PLAZO / CORTO P</v>
          </cell>
          <cell r="D329" t="str">
            <v>CL - 1</v>
          </cell>
          <cell r="E329">
            <v>175.6</v>
          </cell>
          <cell r="F329">
            <v>191.74</v>
          </cell>
        </row>
        <row r="330">
          <cell r="A330">
            <v>147008</v>
          </cell>
          <cell r="B330">
            <v>147008</v>
          </cell>
          <cell r="C330" t="str">
            <v>CUOTAS PARTES DE PENSIONES</v>
          </cell>
          <cell r="E330">
            <v>69.260000000000005</v>
          </cell>
          <cell r="F330">
            <v>71.11</v>
          </cell>
        </row>
        <row r="331">
          <cell r="A331" t="str">
            <v>147008CL1</v>
          </cell>
          <cell r="B331">
            <v>147008</v>
          </cell>
          <cell r="C331" t="str">
            <v>CORTO-LARGO PLAZO / CORTO P</v>
          </cell>
          <cell r="D331" t="str">
            <v>CL - 1</v>
          </cell>
          <cell r="E331">
            <v>69.260000000000005</v>
          </cell>
          <cell r="F331">
            <v>71.11</v>
          </cell>
        </row>
        <row r="332">
          <cell r="A332">
            <v>147012</v>
          </cell>
          <cell r="B332">
            <v>147012</v>
          </cell>
          <cell r="C332" t="str">
            <v>CREDITOS A EMPLEADOS</v>
          </cell>
          <cell r="E332">
            <v>217.36</v>
          </cell>
          <cell r="F332">
            <v>212.2</v>
          </cell>
        </row>
        <row r="333">
          <cell r="A333">
            <v>14701201</v>
          </cell>
          <cell r="B333">
            <v>14701201</v>
          </cell>
          <cell r="C333" t="str">
            <v>VEHICULOS</v>
          </cell>
          <cell r="E333">
            <v>-0.37</v>
          </cell>
          <cell r="F333">
            <v>-0.56000000000000005</v>
          </cell>
        </row>
        <row r="334">
          <cell r="A334" t="str">
            <v>14701201CL1</v>
          </cell>
          <cell r="B334">
            <v>14701201</v>
          </cell>
          <cell r="C334" t="str">
            <v>CORTO-LARGO PLAZO / CORTO P</v>
          </cell>
          <cell r="D334" t="str">
            <v>CL - 1</v>
          </cell>
          <cell r="E334">
            <v>-1.7</v>
          </cell>
          <cell r="F334">
            <v>-1.88</v>
          </cell>
        </row>
        <row r="335">
          <cell r="A335" t="str">
            <v>14701201CL2</v>
          </cell>
          <cell r="B335">
            <v>14701201</v>
          </cell>
          <cell r="C335" t="str">
            <v>CORTO-LARGO PLAZO / LARGO P</v>
          </cell>
          <cell r="D335" t="str">
            <v>CL - 2</v>
          </cell>
          <cell r="E335">
            <v>1.32</v>
          </cell>
          <cell r="F335">
            <v>1.32</v>
          </cell>
        </row>
        <row r="336">
          <cell r="A336">
            <v>14701202</v>
          </cell>
          <cell r="B336">
            <v>14701202</v>
          </cell>
          <cell r="C336" t="str">
            <v>DROGAS Y SERVICIO MEDICO</v>
          </cell>
          <cell r="E336">
            <v>2.4</v>
          </cell>
          <cell r="F336">
            <v>2.1800000000000002</v>
          </cell>
        </row>
        <row r="337">
          <cell r="A337" t="str">
            <v>14701202CL1</v>
          </cell>
          <cell r="B337">
            <v>14701202</v>
          </cell>
          <cell r="C337" t="str">
            <v>CORTO-LARGO PLAZO / CORTO P</v>
          </cell>
          <cell r="D337" t="str">
            <v>CL - 1</v>
          </cell>
          <cell r="E337">
            <v>2.4</v>
          </cell>
          <cell r="F337">
            <v>2.1800000000000002</v>
          </cell>
        </row>
        <row r="338">
          <cell r="A338">
            <v>14701203</v>
          </cell>
          <cell r="B338">
            <v>14701203</v>
          </cell>
          <cell r="C338" t="str">
            <v>CALAMIDAD DOMESTICA</v>
          </cell>
          <cell r="E338">
            <v>11.12</v>
          </cell>
          <cell r="F338">
            <v>12.26</v>
          </cell>
        </row>
        <row r="339">
          <cell r="A339" t="str">
            <v>14701203CL1</v>
          </cell>
          <cell r="B339">
            <v>14701203</v>
          </cell>
          <cell r="C339" t="str">
            <v>CORTO-LARGO PLAZO / CORTO P</v>
          </cell>
          <cell r="D339" t="str">
            <v>CL - 1</v>
          </cell>
          <cell r="E339">
            <v>11.12</v>
          </cell>
          <cell r="F339">
            <v>12.26</v>
          </cell>
        </row>
        <row r="340">
          <cell r="A340">
            <v>14701204</v>
          </cell>
          <cell r="B340">
            <v>14701204</v>
          </cell>
          <cell r="C340" t="str">
            <v>OTROS, POLIZAS</v>
          </cell>
          <cell r="E340">
            <v>3.58</v>
          </cell>
          <cell r="F340">
            <v>4.43</v>
          </cell>
        </row>
        <row r="341">
          <cell r="A341" t="str">
            <v>14701204CL1</v>
          </cell>
          <cell r="B341">
            <v>14701204</v>
          </cell>
          <cell r="C341" t="str">
            <v>CORTO-LARGO PLAZO / CORTO P</v>
          </cell>
          <cell r="D341" t="str">
            <v>CL - 1</v>
          </cell>
          <cell r="E341">
            <v>3.58</v>
          </cell>
          <cell r="F341">
            <v>4.43</v>
          </cell>
        </row>
        <row r="342">
          <cell r="A342">
            <v>14701206</v>
          </cell>
          <cell r="B342">
            <v>14701206</v>
          </cell>
          <cell r="C342" t="str">
            <v>VIVIENDA Y BIENESTAR SOCIAL</v>
          </cell>
          <cell r="E342">
            <v>182.15</v>
          </cell>
          <cell r="F342">
            <v>176.24</v>
          </cell>
        </row>
        <row r="343">
          <cell r="A343" t="str">
            <v>14701206CL1</v>
          </cell>
          <cell r="B343">
            <v>14701206</v>
          </cell>
          <cell r="C343" t="str">
            <v>CORTO-LARGO PLAZO / CORTO P</v>
          </cell>
          <cell r="D343" t="str">
            <v>CL - 1</v>
          </cell>
          <cell r="E343">
            <v>22.04</v>
          </cell>
          <cell r="F343">
            <v>67.209999999999994</v>
          </cell>
        </row>
        <row r="344">
          <cell r="A344" t="str">
            <v>14701206CL2</v>
          </cell>
          <cell r="B344">
            <v>14701206</v>
          </cell>
          <cell r="C344" t="str">
            <v>CORTO-LARGO PLAZO / LARGO P</v>
          </cell>
          <cell r="D344" t="str">
            <v>CL - 2</v>
          </cell>
          <cell r="E344">
            <v>160.11000000000001</v>
          </cell>
          <cell r="F344">
            <v>109.02</v>
          </cell>
        </row>
        <row r="345">
          <cell r="A345">
            <v>14701207</v>
          </cell>
          <cell r="B345">
            <v>14701207</v>
          </cell>
          <cell r="C345" t="str">
            <v>VIVIENDA EDEQ S.A. E.S.P.</v>
          </cell>
          <cell r="E345">
            <v>18.489999999999998</v>
          </cell>
          <cell r="F345">
            <v>17.649999999999999</v>
          </cell>
        </row>
        <row r="346">
          <cell r="A346" t="str">
            <v>14701207CL1</v>
          </cell>
          <cell r="B346">
            <v>14701207</v>
          </cell>
          <cell r="C346" t="str">
            <v>CORTO-LARGO PLAZO / CORTO P</v>
          </cell>
          <cell r="D346" t="str">
            <v>CL - 1</v>
          </cell>
          <cell r="E346">
            <v>-4.38</v>
          </cell>
          <cell r="F346">
            <v>-5.21</v>
          </cell>
        </row>
        <row r="347">
          <cell r="A347" t="str">
            <v>14701207CL2</v>
          </cell>
          <cell r="B347">
            <v>14701207</v>
          </cell>
          <cell r="C347" t="str">
            <v>CORTO-LARGO PLAZO / LARGO P</v>
          </cell>
          <cell r="D347" t="str">
            <v>CL - 2</v>
          </cell>
          <cell r="E347">
            <v>22.87</v>
          </cell>
          <cell r="F347">
            <v>22.87</v>
          </cell>
        </row>
        <row r="348">
          <cell r="A348">
            <v>147024</v>
          </cell>
          <cell r="B348">
            <v>147024</v>
          </cell>
          <cell r="C348" t="str">
            <v>FONDO DE SOLIDARIDAD Y REDISTR.DEL INGR.</v>
          </cell>
          <cell r="E348">
            <v>1218.75</v>
          </cell>
          <cell r="F348">
            <v>1516.09</v>
          </cell>
        </row>
        <row r="349">
          <cell r="A349" t="str">
            <v>147024CL1</v>
          </cell>
          <cell r="B349">
            <v>147024</v>
          </cell>
          <cell r="C349" t="str">
            <v>CORTO-LARGO PLAZO / CORTO P</v>
          </cell>
          <cell r="D349" t="str">
            <v>CL - 1</v>
          </cell>
          <cell r="E349">
            <v>1218.75</v>
          </cell>
          <cell r="F349">
            <v>1516.09</v>
          </cell>
        </row>
        <row r="350">
          <cell r="A350" t="str">
            <v>147024MUN1</v>
          </cell>
          <cell r="B350">
            <v>147024</v>
          </cell>
          <cell r="C350" t="str">
            <v>MUNICIPIOS</v>
          </cell>
          <cell r="D350" t="str">
            <v>MUN - 1</v>
          </cell>
        </row>
        <row r="351">
          <cell r="A351">
            <v>147090</v>
          </cell>
          <cell r="B351">
            <v>147090</v>
          </cell>
          <cell r="C351" t="str">
            <v>OTROS DEUDORES</v>
          </cell>
          <cell r="E351">
            <v>953.94</v>
          </cell>
          <cell r="F351">
            <v>1004.12</v>
          </cell>
        </row>
        <row r="352">
          <cell r="A352">
            <v>14709001</v>
          </cell>
          <cell r="B352">
            <v>14709001</v>
          </cell>
          <cell r="C352" t="str">
            <v>OTROS DEUDORES</v>
          </cell>
          <cell r="E352">
            <v>792.39</v>
          </cell>
          <cell r="F352">
            <v>842.64</v>
          </cell>
        </row>
        <row r="353">
          <cell r="A353" t="str">
            <v>14709001CL1</v>
          </cell>
          <cell r="B353">
            <v>14709001</v>
          </cell>
          <cell r="C353" t="str">
            <v>CORTO-LARGO PLAZO / CORTO P</v>
          </cell>
          <cell r="D353" t="str">
            <v>CL - 1</v>
          </cell>
          <cell r="E353">
            <v>792.39</v>
          </cell>
          <cell r="F353">
            <v>842.64</v>
          </cell>
        </row>
        <row r="354">
          <cell r="A354">
            <v>14709002</v>
          </cell>
          <cell r="B354">
            <v>14709002</v>
          </cell>
          <cell r="C354" t="str">
            <v>RESPONSABILIDADES</v>
          </cell>
          <cell r="E354">
            <v>1.63</v>
          </cell>
          <cell r="F354">
            <v>1.56</v>
          </cell>
        </row>
        <row r="355">
          <cell r="A355" t="str">
            <v>14709002CL1</v>
          </cell>
          <cell r="B355">
            <v>14709002</v>
          </cell>
          <cell r="C355" t="str">
            <v>CORTO-LARGO PLAZO / CORTO P</v>
          </cell>
          <cell r="D355" t="str">
            <v>CL - 1</v>
          </cell>
          <cell r="E355">
            <v>1.63</v>
          </cell>
          <cell r="F355">
            <v>1.56</v>
          </cell>
        </row>
        <row r="356">
          <cell r="A356">
            <v>14709003</v>
          </cell>
          <cell r="B356">
            <v>14709003</v>
          </cell>
          <cell r="C356" t="str">
            <v>VENTA EN BOLSA</v>
          </cell>
          <cell r="E356">
            <v>106.4</v>
          </cell>
          <cell r="F356">
            <v>106.4</v>
          </cell>
        </row>
        <row r="357">
          <cell r="A357" t="str">
            <v>14709003CL1</v>
          </cell>
          <cell r="B357">
            <v>14709003</v>
          </cell>
          <cell r="C357" t="str">
            <v>CORTO-LARGO PLAZO / CORTO P</v>
          </cell>
          <cell r="D357" t="str">
            <v>CL - 1</v>
          </cell>
          <cell r="E357">
            <v>106.4</v>
          </cell>
          <cell r="F357">
            <v>106.4</v>
          </cell>
        </row>
        <row r="358">
          <cell r="A358">
            <v>14709004</v>
          </cell>
          <cell r="B358">
            <v>14709004</v>
          </cell>
          <cell r="C358" t="str">
            <v>S.T.N.</v>
          </cell>
          <cell r="E358">
            <v>3.48</v>
          </cell>
          <cell r="F358">
            <v>3.48</v>
          </cell>
        </row>
        <row r="359">
          <cell r="A359" t="str">
            <v>14709004CL1</v>
          </cell>
          <cell r="B359">
            <v>14709004</v>
          </cell>
          <cell r="C359" t="str">
            <v>CORTO-LARGO PLAZO / CORTO P</v>
          </cell>
          <cell r="D359" t="str">
            <v>CL - 1</v>
          </cell>
          <cell r="E359">
            <v>3.48</v>
          </cell>
          <cell r="F359">
            <v>3.48</v>
          </cell>
        </row>
        <row r="360">
          <cell r="A360">
            <v>14709006</v>
          </cell>
          <cell r="B360">
            <v>14709006</v>
          </cell>
          <cell r="C360" t="str">
            <v>CONVENIO DE ENERGIA USUARIOS</v>
          </cell>
          <cell r="E360">
            <v>50.04</v>
          </cell>
          <cell r="F360">
            <v>50.04</v>
          </cell>
        </row>
        <row r="361">
          <cell r="A361" t="str">
            <v>14709006CL1</v>
          </cell>
          <cell r="B361">
            <v>14709006</v>
          </cell>
          <cell r="C361" t="str">
            <v>CORTO-LARGO PLAZO / CORTO P</v>
          </cell>
          <cell r="D361" t="str">
            <v>CL - 1</v>
          </cell>
          <cell r="E361">
            <v>48.33</v>
          </cell>
          <cell r="F361">
            <v>48.33</v>
          </cell>
        </row>
        <row r="362">
          <cell r="A362" t="str">
            <v>14709006CL2</v>
          </cell>
          <cell r="B362">
            <v>14709006</v>
          </cell>
          <cell r="C362" t="str">
            <v>CORTO-LARGO PLAZO / LARGO P</v>
          </cell>
          <cell r="D362" t="str">
            <v>CL - 2</v>
          </cell>
          <cell r="E362">
            <v>1.7</v>
          </cell>
          <cell r="F362">
            <v>1.7</v>
          </cell>
        </row>
        <row r="363">
          <cell r="A363" t="str">
            <v>14709006NU01</v>
          </cell>
          <cell r="B363">
            <v>14709006</v>
          </cell>
          <cell r="C363" t="str">
            <v>DOCUMENTO # / P.0609</v>
          </cell>
          <cell r="D363" t="str">
            <v>NU - 01</v>
          </cell>
        </row>
        <row r="364">
          <cell r="A364" t="str">
            <v>14709006NU05</v>
          </cell>
          <cell r="B364">
            <v>14709006</v>
          </cell>
          <cell r="C364" t="str">
            <v>DOCUMENTO # / P.0853</v>
          </cell>
          <cell r="D364" t="str">
            <v>NU - 05</v>
          </cell>
        </row>
        <row r="365">
          <cell r="A365" t="str">
            <v>14709006NU06</v>
          </cell>
          <cell r="B365">
            <v>14709006</v>
          </cell>
          <cell r="C365" t="str">
            <v>DOCUMENTO # / SIN</v>
          </cell>
          <cell r="D365" t="str">
            <v>NU - 06</v>
          </cell>
        </row>
        <row r="366">
          <cell r="A366">
            <v>1480</v>
          </cell>
          <cell r="B366">
            <v>1480</v>
          </cell>
          <cell r="C366" t="str">
            <v>PROVISION PARA DEUDORES  (CR)</v>
          </cell>
          <cell r="E366">
            <v>-2300.04</v>
          </cell>
          <cell r="F366">
            <v>-2300.04</v>
          </cell>
        </row>
        <row r="367">
          <cell r="A367">
            <v>148006</v>
          </cell>
          <cell r="B367">
            <v>148006</v>
          </cell>
          <cell r="C367" t="str">
            <v>DEUDAS DE DIFICIL COBRO</v>
          </cell>
          <cell r="E367">
            <v>-59.6</v>
          </cell>
          <cell r="F367">
            <v>-59.6</v>
          </cell>
        </row>
        <row r="368">
          <cell r="A368" t="str">
            <v>148006CL1</v>
          </cell>
          <cell r="B368">
            <v>148006</v>
          </cell>
          <cell r="C368" t="str">
            <v>CORTO-LARGO PLAZO / CORTO P</v>
          </cell>
          <cell r="D368" t="str">
            <v>CL - 1</v>
          </cell>
          <cell r="E368">
            <v>-59.6</v>
          </cell>
          <cell r="F368">
            <v>-59.6</v>
          </cell>
        </row>
        <row r="369">
          <cell r="A369">
            <v>148013</v>
          </cell>
          <cell r="B369">
            <v>148013</v>
          </cell>
          <cell r="C369" t="str">
            <v>SERVICIOS PUBLICOS</v>
          </cell>
          <cell r="E369">
            <v>-2240.44</v>
          </cell>
          <cell r="F369">
            <v>-2240.44</v>
          </cell>
        </row>
        <row r="370">
          <cell r="A370" t="str">
            <v>148013CL1</v>
          </cell>
          <cell r="B370">
            <v>148013</v>
          </cell>
          <cell r="C370" t="str">
            <v>CORTO-LARGO PLAZO / CORTO P</v>
          </cell>
          <cell r="D370" t="str">
            <v>CL - 1</v>
          </cell>
          <cell r="E370">
            <v>-2240.44</v>
          </cell>
          <cell r="F370">
            <v>-2240.44</v>
          </cell>
        </row>
        <row r="371">
          <cell r="A371">
            <v>15</v>
          </cell>
          <cell r="B371">
            <v>15</v>
          </cell>
          <cell r="C371" t="str">
            <v>INVENTARIOS</v>
          </cell>
          <cell r="E371">
            <v>492.87</v>
          </cell>
          <cell r="F371">
            <v>515.53</v>
          </cell>
        </row>
        <row r="372">
          <cell r="A372">
            <v>1518</v>
          </cell>
          <cell r="B372">
            <v>1518</v>
          </cell>
          <cell r="C372" t="str">
            <v>MATERIALES PARA LA PRESTACION DE SERVICIOS</v>
          </cell>
          <cell r="E372">
            <v>505.57</v>
          </cell>
          <cell r="F372">
            <v>528.24</v>
          </cell>
        </row>
        <row r="373">
          <cell r="A373">
            <v>151807</v>
          </cell>
          <cell r="B373">
            <v>151807</v>
          </cell>
          <cell r="C373" t="str">
            <v>REPUESTOS</v>
          </cell>
          <cell r="E373">
            <v>108.36</v>
          </cell>
          <cell r="F373">
            <v>108.04</v>
          </cell>
        </row>
        <row r="374">
          <cell r="A374" t="str">
            <v>151807CL1</v>
          </cell>
          <cell r="B374">
            <v>151807</v>
          </cell>
          <cell r="C374" t="str">
            <v>CORTO-LARGO PLAZO / CORTO P</v>
          </cell>
          <cell r="D374" t="str">
            <v>CL - 1</v>
          </cell>
          <cell r="E374">
            <v>108.36</v>
          </cell>
          <cell r="F374">
            <v>108.04</v>
          </cell>
        </row>
        <row r="375">
          <cell r="A375">
            <v>151808</v>
          </cell>
          <cell r="B375">
            <v>151808</v>
          </cell>
          <cell r="C375" t="str">
            <v>ELEMENTOS Y ACCESORIOS DE ENERGIA</v>
          </cell>
          <cell r="E375">
            <v>317.55</v>
          </cell>
          <cell r="F375">
            <v>336.85</v>
          </cell>
        </row>
        <row r="376">
          <cell r="A376">
            <v>15180801</v>
          </cell>
          <cell r="B376">
            <v>15180801</v>
          </cell>
          <cell r="C376" t="str">
            <v>MATERIAL ELECTRICO PARA MANTENIMIENTO</v>
          </cell>
          <cell r="E376">
            <v>309.36</v>
          </cell>
          <cell r="F376">
            <v>329.05</v>
          </cell>
        </row>
        <row r="377">
          <cell r="A377" t="str">
            <v>15180801CL1</v>
          </cell>
          <cell r="B377">
            <v>15180801</v>
          </cell>
          <cell r="C377" t="str">
            <v>CORTO-LARGO PLAZO / CORTO P</v>
          </cell>
          <cell r="D377" t="str">
            <v>CL - 1</v>
          </cell>
          <cell r="E377">
            <v>309.36</v>
          </cell>
          <cell r="F377">
            <v>329.05</v>
          </cell>
        </row>
        <row r="378">
          <cell r="A378">
            <v>15180802</v>
          </cell>
          <cell r="B378">
            <v>15180802</v>
          </cell>
          <cell r="C378" t="str">
            <v>MATERIALES VARIOS</v>
          </cell>
          <cell r="E378">
            <v>8.19</v>
          </cell>
          <cell r="F378">
            <v>7.81</v>
          </cell>
        </row>
        <row r="379">
          <cell r="A379" t="str">
            <v>15180802CL1</v>
          </cell>
          <cell r="B379">
            <v>15180802</v>
          </cell>
          <cell r="C379" t="str">
            <v>CORTO-LARGO PLAZO / CORTO P</v>
          </cell>
          <cell r="D379" t="str">
            <v>CL - 1</v>
          </cell>
          <cell r="E379">
            <v>8.19</v>
          </cell>
          <cell r="F379">
            <v>7.81</v>
          </cell>
        </row>
        <row r="380">
          <cell r="A380">
            <v>151890</v>
          </cell>
          <cell r="B380">
            <v>151890</v>
          </cell>
          <cell r="C380" t="str">
            <v>OTROS MATERIALES</v>
          </cell>
          <cell r="E380">
            <v>79.67</v>
          </cell>
          <cell r="F380">
            <v>83.34</v>
          </cell>
        </row>
        <row r="381">
          <cell r="A381">
            <v>15189001</v>
          </cell>
          <cell r="B381">
            <v>15189001</v>
          </cell>
          <cell r="C381" t="str">
            <v>LLANTAS Y NEUMATICOS</v>
          </cell>
          <cell r="E381">
            <v>1.29</v>
          </cell>
          <cell r="F381">
            <v>1.29</v>
          </cell>
        </row>
        <row r="382">
          <cell r="A382" t="str">
            <v>15189001CL1</v>
          </cell>
          <cell r="B382">
            <v>15189001</v>
          </cell>
          <cell r="C382" t="str">
            <v>CORTO-LARGO PLAZO / CORTO P</v>
          </cell>
          <cell r="D382" t="str">
            <v>CL - 1</v>
          </cell>
          <cell r="E382">
            <v>1.29</v>
          </cell>
          <cell r="F382">
            <v>1.29</v>
          </cell>
        </row>
        <row r="383">
          <cell r="A383">
            <v>15189002</v>
          </cell>
          <cell r="B383">
            <v>15189002</v>
          </cell>
          <cell r="C383" t="str">
            <v>PAPELERIA Y UTILES DE ESCRITORIO</v>
          </cell>
          <cell r="E383">
            <v>29.37</v>
          </cell>
          <cell r="F383">
            <v>29.64</v>
          </cell>
        </row>
        <row r="384">
          <cell r="A384" t="str">
            <v>15189002CL1</v>
          </cell>
          <cell r="B384">
            <v>15189002</v>
          </cell>
          <cell r="C384" t="str">
            <v>CORTO-LARGO PLAZO / CORTO P</v>
          </cell>
          <cell r="D384" t="str">
            <v>CL - 1</v>
          </cell>
          <cell r="E384">
            <v>29.37</v>
          </cell>
          <cell r="F384">
            <v>29.64</v>
          </cell>
        </row>
        <row r="385">
          <cell r="A385">
            <v>15189003</v>
          </cell>
          <cell r="B385">
            <v>15189003</v>
          </cell>
          <cell r="C385" t="str">
            <v>DOTACION ROPA, ELEMENTOS DE PROTECCION</v>
          </cell>
          <cell r="E385">
            <v>45.02</v>
          </cell>
          <cell r="F385">
            <v>48</v>
          </cell>
        </row>
        <row r="386">
          <cell r="A386" t="str">
            <v>15189003CL1</v>
          </cell>
          <cell r="B386">
            <v>15189003</v>
          </cell>
          <cell r="C386" t="str">
            <v>CORTO-LARGO PLAZO / CORTO P</v>
          </cell>
          <cell r="D386" t="str">
            <v>CL - 1</v>
          </cell>
          <cell r="E386">
            <v>45.02</v>
          </cell>
          <cell r="F386">
            <v>48</v>
          </cell>
        </row>
        <row r="387">
          <cell r="A387">
            <v>15189004</v>
          </cell>
          <cell r="B387">
            <v>15189004</v>
          </cell>
          <cell r="C387" t="str">
            <v>ELEMENTOS DE ASEO Y CAFETERIA</v>
          </cell>
          <cell r="E387">
            <v>2.79</v>
          </cell>
          <cell r="F387">
            <v>3.21</v>
          </cell>
        </row>
        <row r="388">
          <cell r="A388" t="str">
            <v>15189004CL1</v>
          </cell>
          <cell r="B388">
            <v>15189004</v>
          </cell>
          <cell r="C388" t="str">
            <v>CORTO-LARGO PLAZO / CORTO P</v>
          </cell>
          <cell r="D388" t="str">
            <v>CL - 1</v>
          </cell>
          <cell r="E388">
            <v>2.79</v>
          </cell>
          <cell r="F388">
            <v>3.21</v>
          </cell>
        </row>
        <row r="389">
          <cell r="A389">
            <v>15189006</v>
          </cell>
          <cell r="B389">
            <v>15189006</v>
          </cell>
          <cell r="C389" t="str">
            <v>GASOLINA</v>
          </cell>
          <cell r="E389">
            <v>1.2</v>
          </cell>
          <cell r="F389">
            <v>1.2</v>
          </cell>
        </row>
        <row r="390">
          <cell r="A390" t="str">
            <v>15189006CL1</v>
          </cell>
          <cell r="B390">
            <v>15189006</v>
          </cell>
          <cell r="C390" t="str">
            <v>CORTO-LARGO PLAZO / CORTO P</v>
          </cell>
          <cell r="D390" t="str">
            <v>CL - 1</v>
          </cell>
          <cell r="E390">
            <v>1.2</v>
          </cell>
          <cell r="F390">
            <v>1.2</v>
          </cell>
        </row>
        <row r="391">
          <cell r="A391">
            <v>1525</v>
          </cell>
          <cell r="B391">
            <v>1525</v>
          </cell>
          <cell r="C391" t="str">
            <v>MERCANCIAS EN TRANSITO</v>
          </cell>
          <cell r="E391">
            <v>12.58</v>
          </cell>
          <cell r="F391">
            <v>12.58</v>
          </cell>
        </row>
        <row r="392">
          <cell r="A392">
            <v>152537</v>
          </cell>
          <cell r="B392">
            <v>152537</v>
          </cell>
          <cell r="C392" t="str">
            <v>MATERIALES PARA LA PRESTACION DE SERVIC.</v>
          </cell>
          <cell r="E392">
            <v>12.58</v>
          </cell>
          <cell r="F392">
            <v>12.58</v>
          </cell>
        </row>
        <row r="393">
          <cell r="A393">
            <v>1580</v>
          </cell>
          <cell r="B393">
            <v>1580</v>
          </cell>
          <cell r="C393" t="str">
            <v>PROVISION PARA PROTECCION DE INVENTARIOS  (CR)</v>
          </cell>
          <cell r="E393">
            <v>-25.29</v>
          </cell>
          <cell r="F393">
            <v>-25.29</v>
          </cell>
        </row>
        <row r="394">
          <cell r="A394">
            <v>158009</v>
          </cell>
          <cell r="B394">
            <v>158009</v>
          </cell>
          <cell r="C394" t="str">
            <v>MATERIALES PARA LA PRESTACION DE SERVICIOS</v>
          </cell>
          <cell r="E394">
            <v>-25.29</v>
          </cell>
          <cell r="F394">
            <v>-25.29</v>
          </cell>
        </row>
        <row r="395">
          <cell r="A395" t="str">
            <v>158009CL1</v>
          </cell>
          <cell r="B395">
            <v>158009</v>
          </cell>
          <cell r="C395" t="str">
            <v>CORTO-LARGO PLAZO / CORTO P</v>
          </cell>
          <cell r="D395" t="str">
            <v>CL - 1</v>
          </cell>
          <cell r="E395">
            <v>-25.29</v>
          </cell>
          <cell r="F395">
            <v>-25.29</v>
          </cell>
        </row>
        <row r="396">
          <cell r="A396">
            <v>16</v>
          </cell>
          <cell r="B396">
            <v>16</v>
          </cell>
          <cell r="C396" t="str">
            <v>PROPIEDAD, PLANTA Y EQUIPO</v>
          </cell>
          <cell r="E396">
            <v>55588.54</v>
          </cell>
          <cell r="F396">
            <v>55368.25</v>
          </cell>
        </row>
        <row r="397">
          <cell r="A397">
            <v>1605</v>
          </cell>
          <cell r="B397">
            <v>1605</v>
          </cell>
          <cell r="C397" t="str">
            <v>TERRENOS</v>
          </cell>
          <cell r="E397">
            <v>969.35</v>
          </cell>
          <cell r="F397">
            <v>969.35</v>
          </cell>
        </row>
        <row r="398">
          <cell r="A398">
            <v>160501</v>
          </cell>
          <cell r="B398">
            <v>160501</v>
          </cell>
          <cell r="C398" t="str">
            <v>URBANOS</v>
          </cell>
          <cell r="E398">
            <v>331.68</v>
          </cell>
          <cell r="F398">
            <v>331.68</v>
          </cell>
        </row>
        <row r="399">
          <cell r="A399">
            <v>16050102</v>
          </cell>
          <cell r="B399">
            <v>16050102</v>
          </cell>
          <cell r="C399" t="str">
            <v>LOTE SEDE ADMINISTRATIVA</v>
          </cell>
          <cell r="E399">
            <v>331.68</v>
          </cell>
          <cell r="F399">
            <v>331.68</v>
          </cell>
        </row>
        <row r="400">
          <cell r="A400" t="str">
            <v>16050102FIC1</v>
          </cell>
          <cell r="B400">
            <v>16050102</v>
          </cell>
          <cell r="C400" t="str">
            <v>FICHA CATASTRAL / 01-00-066</v>
          </cell>
          <cell r="D400" t="str">
            <v>FIC - 1</v>
          </cell>
          <cell r="E400">
            <v>10.28</v>
          </cell>
          <cell r="F400">
            <v>10.28</v>
          </cell>
        </row>
        <row r="401">
          <cell r="A401" t="str">
            <v>16050102FIC10</v>
          </cell>
          <cell r="B401">
            <v>16050102</v>
          </cell>
          <cell r="C401" t="str">
            <v>FICHA CATASTRAL / SIN</v>
          </cell>
          <cell r="D401" t="str">
            <v>FIC - 10</v>
          </cell>
          <cell r="E401">
            <v>10.43</v>
          </cell>
          <cell r="F401">
            <v>10.43</v>
          </cell>
        </row>
        <row r="402">
          <cell r="A402" t="str">
            <v>16050102FIC2</v>
          </cell>
          <cell r="B402">
            <v>16050102</v>
          </cell>
          <cell r="C402" t="str">
            <v>FICHA CATASTRAL / 01-04-015</v>
          </cell>
          <cell r="D402" t="str">
            <v>FIC - 2</v>
          </cell>
          <cell r="E402">
            <v>29.03</v>
          </cell>
          <cell r="F402">
            <v>29.03</v>
          </cell>
        </row>
        <row r="403">
          <cell r="A403" t="str">
            <v>16050102FIC3</v>
          </cell>
          <cell r="B403">
            <v>16050102</v>
          </cell>
          <cell r="C403" t="str">
            <v>FICHA CATASTRAL / 01-00-008</v>
          </cell>
          <cell r="D403" t="str">
            <v>FIC - 3</v>
          </cell>
          <cell r="E403">
            <v>2.69</v>
          </cell>
          <cell r="F403">
            <v>2.69</v>
          </cell>
        </row>
        <row r="404">
          <cell r="A404" t="str">
            <v>16050102FIC4</v>
          </cell>
          <cell r="B404">
            <v>16050102</v>
          </cell>
          <cell r="C404" t="str">
            <v>FICHA CATASTRAL / 01-00-028</v>
          </cell>
          <cell r="D404" t="str">
            <v>FIC - 4</v>
          </cell>
          <cell r="E404">
            <v>1.54</v>
          </cell>
          <cell r="F404">
            <v>1.54</v>
          </cell>
        </row>
        <row r="405">
          <cell r="A405" t="str">
            <v>16050102FIC5</v>
          </cell>
          <cell r="B405">
            <v>16050102</v>
          </cell>
          <cell r="C405" t="str">
            <v>FICHA CATASTRAL / 01-00-086</v>
          </cell>
          <cell r="D405" t="str">
            <v>FIC - 5</v>
          </cell>
          <cell r="E405">
            <v>23.73</v>
          </cell>
          <cell r="F405">
            <v>23.73</v>
          </cell>
        </row>
        <row r="406">
          <cell r="A406" t="str">
            <v>16050102FIC6</v>
          </cell>
          <cell r="B406">
            <v>16050102</v>
          </cell>
          <cell r="C406" t="str">
            <v>FICHA CATASTRAL / 01-01-049</v>
          </cell>
          <cell r="D406" t="str">
            <v>FIC - 6</v>
          </cell>
          <cell r="E406">
            <v>18.579999999999998</v>
          </cell>
          <cell r="F406">
            <v>18.579999999999998</v>
          </cell>
        </row>
        <row r="407">
          <cell r="A407" t="str">
            <v>16050102FIC8</v>
          </cell>
          <cell r="B407">
            <v>16050102</v>
          </cell>
          <cell r="C407" t="str">
            <v>FICHA CATASTRAL / 01-04-000</v>
          </cell>
          <cell r="D407" t="str">
            <v>FIC - 8</v>
          </cell>
          <cell r="E407">
            <v>200.13</v>
          </cell>
          <cell r="F407">
            <v>200.13</v>
          </cell>
        </row>
        <row r="408">
          <cell r="A408" t="str">
            <v>16050102MU1</v>
          </cell>
          <cell r="B408">
            <v>16050102</v>
          </cell>
          <cell r="C408" t="str">
            <v>MUNICIPIO # / ARMENIA</v>
          </cell>
          <cell r="D408" t="str">
            <v>MU - 1</v>
          </cell>
        </row>
        <row r="409">
          <cell r="A409" t="str">
            <v>16050102MU2</v>
          </cell>
          <cell r="B409">
            <v>16050102</v>
          </cell>
          <cell r="C409" t="str">
            <v>MUNICIPIO # / CALARCA</v>
          </cell>
          <cell r="D409" t="str">
            <v>MU - 2</v>
          </cell>
        </row>
        <row r="410">
          <cell r="A410" t="str">
            <v>16050102MU6</v>
          </cell>
          <cell r="B410">
            <v>16050102</v>
          </cell>
          <cell r="C410" t="str">
            <v>MUNICIPIO # / LA TEBAIDA</v>
          </cell>
          <cell r="D410" t="str">
            <v>MU - 6</v>
          </cell>
        </row>
        <row r="411">
          <cell r="A411" t="str">
            <v>16050102UBURBANO</v>
          </cell>
          <cell r="B411">
            <v>16050102</v>
          </cell>
          <cell r="C411" t="str">
            <v>UBICACION / URBANO</v>
          </cell>
          <cell r="D411" t="str">
            <v>UB - URBANO</v>
          </cell>
        </row>
        <row r="412">
          <cell r="A412">
            <v>160502</v>
          </cell>
          <cell r="B412">
            <v>160502</v>
          </cell>
          <cell r="C412" t="str">
            <v>RURALES</v>
          </cell>
          <cell r="E412">
            <v>143.29</v>
          </cell>
          <cell r="F412">
            <v>143.29</v>
          </cell>
        </row>
        <row r="413">
          <cell r="A413">
            <v>16050201</v>
          </cell>
          <cell r="B413">
            <v>16050201</v>
          </cell>
          <cell r="C413" t="str">
            <v>LOTES SUBESTACIONES</v>
          </cell>
          <cell r="E413">
            <v>143.29</v>
          </cell>
          <cell r="F413">
            <v>143.29</v>
          </cell>
        </row>
        <row r="414">
          <cell r="A414" t="str">
            <v>16050201FIC0101032000</v>
          </cell>
          <cell r="B414">
            <v>16050201</v>
          </cell>
          <cell r="C414" t="str">
            <v>FICHA CATASTRAL</v>
          </cell>
          <cell r="D414" t="str">
            <v>FIC - 01-01-032-000</v>
          </cell>
          <cell r="E414">
            <v>10.89</v>
          </cell>
          <cell r="F414">
            <v>10.89</v>
          </cell>
        </row>
        <row r="415">
          <cell r="A415" t="str">
            <v>16050201MU8</v>
          </cell>
          <cell r="B415">
            <v>16050201</v>
          </cell>
          <cell r="C415" t="str">
            <v>MUNICIPIO # / MONTENEGRO</v>
          </cell>
          <cell r="D415" t="str">
            <v>MU - 8</v>
          </cell>
        </row>
        <row r="416">
          <cell r="A416" t="str">
            <v>16050201UBRURAL</v>
          </cell>
          <cell r="B416">
            <v>16050201</v>
          </cell>
          <cell r="C416" t="str">
            <v>UBICACION / RURAL</v>
          </cell>
          <cell r="D416" t="str">
            <v>UB - RURAL</v>
          </cell>
        </row>
        <row r="417">
          <cell r="A417">
            <v>160599</v>
          </cell>
          <cell r="B417">
            <v>160599</v>
          </cell>
          <cell r="C417" t="str">
            <v>AJUSTES POR INFLACION</v>
          </cell>
          <cell r="E417">
            <v>494.38</v>
          </cell>
          <cell r="F417">
            <v>494.38</v>
          </cell>
        </row>
        <row r="418">
          <cell r="A418">
            <v>16059901</v>
          </cell>
          <cell r="B418">
            <v>16059901</v>
          </cell>
          <cell r="C418" t="str">
            <v>AXI-URBANOS</v>
          </cell>
          <cell r="E418">
            <v>133.38</v>
          </cell>
          <cell r="F418">
            <v>133.38</v>
          </cell>
        </row>
        <row r="419">
          <cell r="A419">
            <v>16059902</v>
          </cell>
          <cell r="B419">
            <v>16059902</v>
          </cell>
          <cell r="C419" t="str">
            <v>AXI-RURALES</v>
          </cell>
          <cell r="E419">
            <v>361</v>
          </cell>
          <cell r="F419">
            <v>361</v>
          </cell>
        </row>
        <row r="420">
          <cell r="A420">
            <v>1615</v>
          </cell>
          <cell r="B420">
            <v>1615</v>
          </cell>
          <cell r="C420" t="str">
            <v>CONSTRUCCIONES EN CURSO</v>
          </cell>
          <cell r="E420">
            <v>270.98</v>
          </cell>
          <cell r="F420">
            <v>279.74</v>
          </cell>
        </row>
        <row r="421">
          <cell r="A421">
            <v>161501</v>
          </cell>
          <cell r="B421">
            <v>161501</v>
          </cell>
          <cell r="C421" t="str">
            <v>EDIFICACIONES</v>
          </cell>
          <cell r="E421">
            <v>12.15</v>
          </cell>
          <cell r="F421">
            <v>12.15</v>
          </cell>
        </row>
        <row r="422">
          <cell r="A422" t="str">
            <v>161501CO11</v>
          </cell>
          <cell r="B422">
            <v>161501</v>
          </cell>
          <cell r="C422" t="str">
            <v>OBRA # / CONSTRUCC Y REMODE</v>
          </cell>
          <cell r="D422" t="str">
            <v>CO - 11</v>
          </cell>
        </row>
        <row r="423">
          <cell r="A423" t="str">
            <v>161501CO13</v>
          </cell>
          <cell r="B423">
            <v>161501</v>
          </cell>
          <cell r="C423" t="str">
            <v>OBRA # / SEDE ADMINISTRATIV</v>
          </cell>
          <cell r="D423" t="str">
            <v>CO - 13</v>
          </cell>
        </row>
        <row r="424">
          <cell r="A424" t="str">
            <v>161501CO2</v>
          </cell>
          <cell r="B424">
            <v>161501</v>
          </cell>
          <cell r="C424" t="str">
            <v>OBRA # / SUBESTACION PUERTO</v>
          </cell>
          <cell r="D424" t="str">
            <v>CO - 2</v>
          </cell>
        </row>
        <row r="425">
          <cell r="A425" t="str">
            <v>161501CO4</v>
          </cell>
          <cell r="B425">
            <v>161501</v>
          </cell>
          <cell r="C425" t="str">
            <v>OBRA # / LINEA 33</v>
          </cell>
          <cell r="D425" t="str">
            <v>CO - 4</v>
          </cell>
        </row>
        <row r="426">
          <cell r="A426" t="str">
            <v>161501CO7</v>
          </cell>
          <cell r="B426">
            <v>161501</v>
          </cell>
          <cell r="C426" t="str">
            <v>OBRA # / REDES SECUNDARIAS</v>
          </cell>
          <cell r="D426" t="str">
            <v>CO - 7</v>
          </cell>
        </row>
        <row r="427">
          <cell r="A427" t="str">
            <v>161501GT05</v>
          </cell>
          <cell r="B427">
            <v>161501</v>
          </cell>
          <cell r="C427" t="str">
            <v>TIPO DE GASTO OBRA / ESTUDI</v>
          </cell>
          <cell r="D427" t="str">
            <v>GT - 05</v>
          </cell>
          <cell r="E427">
            <v>0.16</v>
          </cell>
          <cell r="F427">
            <v>0.16</v>
          </cell>
        </row>
        <row r="428">
          <cell r="A428" t="str">
            <v>161501GT13</v>
          </cell>
          <cell r="B428">
            <v>161501</v>
          </cell>
          <cell r="C428" t="str">
            <v>TIPO DE GASTO OBRA / OBRAS</v>
          </cell>
          <cell r="D428" t="str">
            <v>GT - 13</v>
          </cell>
          <cell r="E428">
            <v>11.98</v>
          </cell>
          <cell r="F428">
            <v>11.98</v>
          </cell>
        </row>
        <row r="429">
          <cell r="A429">
            <v>161505</v>
          </cell>
          <cell r="B429">
            <v>161505</v>
          </cell>
          <cell r="C429" t="str">
            <v>REDES, LINEAS Y CABLES</v>
          </cell>
          <cell r="E429">
            <v>258.83</v>
          </cell>
          <cell r="F429">
            <v>267.58999999999997</v>
          </cell>
        </row>
        <row r="430">
          <cell r="A430" t="str">
            <v>161505CO1</v>
          </cell>
          <cell r="B430">
            <v>161505</v>
          </cell>
          <cell r="C430" t="str">
            <v>OBRA # / SUBESTACION CALARC</v>
          </cell>
          <cell r="D430" t="str">
            <v>CO - 1</v>
          </cell>
        </row>
        <row r="431">
          <cell r="A431" t="str">
            <v>161505CO10</v>
          </cell>
          <cell r="B431">
            <v>161505</v>
          </cell>
          <cell r="C431" t="str">
            <v>OBRA # / BARRIO ORTEGA DE C</v>
          </cell>
          <cell r="D431" t="str">
            <v>CO - 10</v>
          </cell>
        </row>
        <row r="432">
          <cell r="A432" t="str">
            <v>161505CO11</v>
          </cell>
          <cell r="B432">
            <v>161505</v>
          </cell>
          <cell r="C432" t="str">
            <v>OBRA # / CONSTRUCC Y REMODE</v>
          </cell>
          <cell r="D432" t="str">
            <v>CO - 11</v>
          </cell>
        </row>
        <row r="433">
          <cell r="A433" t="str">
            <v>161505CO12</v>
          </cell>
          <cell r="B433">
            <v>161505</v>
          </cell>
          <cell r="C433" t="str">
            <v>OBRA # / REDES PRIM. Y SECU</v>
          </cell>
          <cell r="D433" t="str">
            <v>CO - 12</v>
          </cell>
        </row>
        <row r="434">
          <cell r="A434" t="str">
            <v>161505CO15</v>
          </cell>
          <cell r="B434">
            <v>161505</v>
          </cell>
          <cell r="C434" t="str">
            <v>OBRA # / REDES PRIM. Y SECU</v>
          </cell>
          <cell r="D434" t="str">
            <v>CO - 15</v>
          </cell>
        </row>
        <row r="435">
          <cell r="A435" t="str">
            <v>161505CO20</v>
          </cell>
          <cell r="B435">
            <v>161505</v>
          </cell>
          <cell r="C435" t="str">
            <v>OBRA # / RED PRIMARIA AEREA</v>
          </cell>
          <cell r="D435" t="str">
            <v>CO - 20</v>
          </cell>
        </row>
        <row r="436">
          <cell r="A436" t="str">
            <v>161505CO23</v>
          </cell>
          <cell r="B436">
            <v>161505</v>
          </cell>
          <cell r="C436" t="str">
            <v>OBRA # / CONSTRUCCION DE CA</v>
          </cell>
          <cell r="D436" t="str">
            <v>CO - 23</v>
          </cell>
        </row>
        <row r="437">
          <cell r="A437" t="str">
            <v>161505CO25</v>
          </cell>
          <cell r="B437">
            <v>161505</v>
          </cell>
          <cell r="C437" t="str">
            <v>OBRA #</v>
          </cell>
          <cell r="D437" t="str">
            <v>CO - 25</v>
          </cell>
        </row>
        <row r="438">
          <cell r="A438" t="str">
            <v>161505CO4</v>
          </cell>
          <cell r="B438">
            <v>161505</v>
          </cell>
          <cell r="C438" t="str">
            <v>OBRA # / LINEA 33</v>
          </cell>
          <cell r="D438" t="str">
            <v>CO - 4</v>
          </cell>
        </row>
        <row r="439">
          <cell r="A439" t="str">
            <v>161505CO50</v>
          </cell>
          <cell r="B439">
            <v>161505</v>
          </cell>
          <cell r="C439" t="str">
            <v>OBRA #</v>
          </cell>
          <cell r="D439" t="str">
            <v>CO - 50</v>
          </cell>
        </row>
        <row r="440">
          <cell r="A440" t="str">
            <v>161505GT04</v>
          </cell>
          <cell r="B440">
            <v>161505</v>
          </cell>
          <cell r="C440" t="str">
            <v>TIPO DE GASTO OBRA / OTROS</v>
          </cell>
          <cell r="D440" t="str">
            <v>GT - 04</v>
          </cell>
          <cell r="E440">
            <v>-0.24</v>
          </cell>
          <cell r="F440">
            <v>-0.24</v>
          </cell>
        </row>
        <row r="441">
          <cell r="A441" t="str">
            <v>161505GT13</v>
          </cell>
          <cell r="B441">
            <v>161505</v>
          </cell>
          <cell r="C441" t="str">
            <v>TIPO DE GASTO OBRA / OBRAS</v>
          </cell>
          <cell r="D441" t="str">
            <v>GT - 13</v>
          </cell>
        </row>
        <row r="442">
          <cell r="A442" t="str">
            <v>161505GT26</v>
          </cell>
          <cell r="B442">
            <v>161505</v>
          </cell>
          <cell r="C442" t="str">
            <v>TIPO DE GASTO OBRA / CONEXI</v>
          </cell>
          <cell r="D442" t="str">
            <v>GT - 26</v>
          </cell>
          <cell r="E442">
            <v>46.82</v>
          </cell>
          <cell r="F442">
            <v>46.82</v>
          </cell>
        </row>
        <row r="443">
          <cell r="A443" t="str">
            <v>161505GT31</v>
          </cell>
          <cell r="B443">
            <v>161505</v>
          </cell>
          <cell r="C443" t="str">
            <v>TIPO DE GASTO OBRA / AJUSTE</v>
          </cell>
          <cell r="D443" t="str">
            <v>GT - 31</v>
          </cell>
          <cell r="E443">
            <v>0.01</v>
          </cell>
          <cell r="F443">
            <v>0.01</v>
          </cell>
        </row>
        <row r="444">
          <cell r="A444" t="str">
            <v>161505GT38</v>
          </cell>
          <cell r="B444">
            <v>161505</v>
          </cell>
          <cell r="C444" t="str">
            <v>TIPO DE GASTO OBRA / MATERI</v>
          </cell>
          <cell r="D444" t="str">
            <v>GT - 38</v>
          </cell>
          <cell r="E444">
            <v>205.72</v>
          </cell>
          <cell r="F444">
            <v>214.48</v>
          </cell>
        </row>
        <row r="445">
          <cell r="A445" t="str">
            <v>161505GT39</v>
          </cell>
          <cell r="B445">
            <v>161505</v>
          </cell>
          <cell r="C445" t="str">
            <v>TIPO DE GASTO OBRA / AFLORA</v>
          </cell>
          <cell r="D445" t="str">
            <v>GT - 39</v>
          </cell>
          <cell r="E445">
            <v>6.51</v>
          </cell>
          <cell r="F445">
            <v>6.51</v>
          </cell>
        </row>
        <row r="446">
          <cell r="A446" t="str">
            <v>161505GT417</v>
          </cell>
          <cell r="B446">
            <v>161505</v>
          </cell>
          <cell r="C446" t="str">
            <v>TIPO DE GASTO OBRA</v>
          </cell>
          <cell r="D446" t="str">
            <v>GT - 417</v>
          </cell>
          <cell r="E446">
            <v>0.01</v>
          </cell>
          <cell r="F446">
            <v>0.01</v>
          </cell>
        </row>
        <row r="447">
          <cell r="A447" t="str">
            <v>161505GT503</v>
          </cell>
          <cell r="B447">
            <v>161505</v>
          </cell>
          <cell r="C447" t="str">
            <v>TIPO DE GASTO OBRA</v>
          </cell>
          <cell r="D447" t="str">
            <v>GT - 503</v>
          </cell>
          <cell r="E447">
            <v>-0.01</v>
          </cell>
          <cell r="F447">
            <v>-0.01</v>
          </cell>
        </row>
        <row r="448">
          <cell r="A448">
            <v>1635</v>
          </cell>
          <cell r="B448">
            <v>1635</v>
          </cell>
          <cell r="C448" t="str">
            <v>BIENES MUEBLES EN BODEGA</v>
          </cell>
          <cell r="E448">
            <v>707.01</v>
          </cell>
          <cell r="F448">
            <v>700.39</v>
          </cell>
        </row>
        <row r="449">
          <cell r="A449">
            <v>163501</v>
          </cell>
          <cell r="B449">
            <v>163501</v>
          </cell>
          <cell r="C449" t="str">
            <v>MAQUINARIA Y EQUIPO</v>
          </cell>
          <cell r="E449">
            <v>123.65</v>
          </cell>
          <cell r="F449">
            <v>120.4</v>
          </cell>
        </row>
        <row r="450">
          <cell r="A450">
            <v>16350101</v>
          </cell>
          <cell r="B450">
            <v>16350101</v>
          </cell>
          <cell r="C450" t="str">
            <v>SERVIBLES</v>
          </cell>
          <cell r="E450">
            <v>123.65</v>
          </cell>
          <cell r="F450">
            <v>120.4</v>
          </cell>
        </row>
        <row r="451">
          <cell r="A451" t="str">
            <v>16350101AV01</v>
          </cell>
          <cell r="B451">
            <v>16350101</v>
          </cell>
          <cell r="C451" t="str">
            <v>ACTIVOS VARIOS / ELEMENTOS</v>
          </cell>
          <cell r="D451" t="str">
            <v>AV - 01</v>
          </cell>
          <cell r="E451">
            <v>0.35</v>
          </cell>
          <cell r="F451">
            <v>0.35</v>
          </cell>
        </row>
        <row r="452">
          <cell r="A452" t="str">
            <v>16350101AV1</v>
          </cell>
          <cell r="B452">
            <v>16350101</v>
          </cell>
          <cell r="C452" t="str">
            <v>ACTIVOS VARIOS</v>
          </cell>
          <cell r="D452" t="str">
            <v>AV - 1</v>
          </cell>
          <cell r="E452">
            <v>1.23</v>
          </cell>
          <cell r="F452">
            <v>1.23</v>
          </cell>
        </row>
        <row r="453">
          <cell r="A453" t="str">
            <v>16350101CL1</v>
          </cell>
          <cell r="B453">
            <v>16350101</v>
          </cell>
          <cell r="C453" t="str">
            <v>CORTO-LARGO PLAZO / CORTO P</v>
          </cell>
          <cell r="D453" t="str">
            <v>CL - 1</v>
          </cell>
          <cell r="E453">
            <v>-3.65</v>
          </cell>
          <cell r="F453">
            <v>-3.65</v>
          </cell>
        </row>
        <row r="454">
          <cell r="A454">
            <v>163503</v>
          </cell>
          <cell r="B454">
            <v>163503</v>
          </cell>
          <cell r="C454" t="str">
            <v>MUEBLES, ENSERES Y EQUIPO DE OFICINA</v>
          </cell>
          <cell r="E454">
            <v>45.36</v>
          </cell>
          <cell r="F454">
            <v>49.6</v>
          </cell>
        </row>
        <row r="455">
          <cell r="A455">
            <v>16350301</v>
          </cell>
          <cell r="B455">
            <v>16350301</v>
          </cell>
          <cell r="C455" t="str">
            <v>SERVIBLES</v>
          </cell>
          <cell r="E455">
            <v>45.36</v>
          </cell>
          <cell r="F455">
            <v>49.6</v>
          </cell>
        </row>
        <row r="456">
          <cell r="A456" t="str">
            <v>16350301CL1</v>
          </cell>
          <cell r="B456">
            <v>16350301</v>
          </cell>
          <cell r="C456" t="str">
            <v>CORTO-LARGO PLAZO / CORTO P</v>
          </cell>
          <cell r="D456" t="str">
            <v>CL - 1</v>
          </cell>
          <cell r="E456">
            <v>-0.02</v>
          </cell>
          <cell r="F456">
            <v>-0.02</v>
          </cell>
        </row>
        <row r="457">
          <cell r="A457">
            <v>163504</v>
          </cell>
          <cell r="B457">
            <v>163504</v>
          </cell>
          <cell r="C457" t="str">
            <v>EQUIPO DE COMUNICACION Y COMPUTACION</v>
          </cell>
          <cell r="E457">
            <v>441.77</v>
          </cell>
          <cell r="F457">
            <v>462.35</v>
          </cell>
        </row>
        <row r="458">
          <cell r="A458">
            <v>16350401</v>
          </cell>
          <cell r="B458">
            <v>16350401</v>
          </cell>
          <cell r="C458" t="str">
            <v>SERVIBLES</v>
          </cell>
          <cell r="E458">
            <v>441.77</v>
          </cell>
          <cell r="F458">
            <v>462.35</v>
          </cell>
        </row>
        <row r="459">
          <cell r="A459" t="str">
            <v>16350401CL1</v>
          </cell>
          <cell r="B459">
            <v>16350401</v>
          </cell>
          <cell r="C459" t="str">
            <v>CORTO-LARGO PLAZO / CORTO P</v>
          </cell>
          <cell r="D459" t="str">
            <v>CL - 1</v>
          </cell>
          <cell r="E459">
            <v>-12.21</v>
          </cell>
          <cell r="F459">
            <v>-12.21</v>
          </cell>
        </row>
        <row r="460">
          <cell r="A460">
            <v>163505</v>
          </cell>
          <cell r="B460">
            <v>163505</v>
          </cell>
          <cell r="C460" t="str">
            <v>EQUIPO DE TRANSPORTE, TRACCION Y ELEVAC.</v>
          </cell>
          <cell r="E460">
            <v>35.08</v>
          </cell>
        </row>
        <row r="461">
          <cell r="A461">
            <v>16350501</v>
          </cell>
          <cell r="B461">
            <v>16350501</v>
          </cell>
          <cell r="C461" t="str">
            <v>SERVIBLES</v>
          </cell>
          <cell r="E461">
            <v>35.08</v>
          </cell>
        </row>
        <row r="462">
          <cell r="A462">
            <v>163507</v>
          </cell>
          <cell r="B462">
            <v>163507</v>
          </cell>
          <cell r="C462" t="str">
            <v>REDES, LINEAS Y CABLES</v>
          </cell>
          <cell r="E462">
            <v>59.75</v>
          </cell>
          <cell r="F462">
            <v>66.5</v>
          </cell>
        </row>
        <row r="463">
          <cell r="A463">
            <v>16350701</v>
          </cell>
          <cell r="B463">
            <v>16350701</v>
          </cell>
          <cell r="C463" t="str">
            <v>SERVIBLES</v>
          </cell>
          <cell r="E463">
            <v>59.75</v>
          </cell>
          <cell r="F463">
            <v>66.5</v>
          </cell>
        </row>
        <row r="464">
          <cell r="A464">
            <v>163590</v>
          </cell>
          <cell r="B464">
            <v>163590</v>
          </cell>
          <cell r="C464" t="str">
            <v>OTROS BIENES EN BODEGA</v>
          </cell>
          <cell r="E464">
            <v>1.39</v>
          </cell>
          <cell r="F464">
            <v>1.55</v>
          </cell>
        </row>
        <row r="465">
          <cell r="A465">
            <v>16359001</v>
          </cell>
          <cell r="B465">
            <v>16359001</v>
          </cell>
          <cell r="C465" t="str">
            <v>SERVIBLES</v>
          </cell>
          <cell r="E465">
            <v>1.39</v>
          </cell>
          <cell r="F465">
            <v>1.55</v>
          </cell>
        </row>
        <row r="466">
          <cell r="A466">
            <v>1640</v>
          </cell>
          <cell r="B466">
            <v>1640</v>
          </cell>
          <cell r="C466" t="str">
            <v>EDIFICACIONES</v>
          </cell>
          <cell r="E466">
            <v>1326.32</v>
          </cell>
          <cell r="F466">
            <v>1326.32</v>
          </cell>
        </row>
        <row r="467">
          <cell r="A467">
            <v>164002</v>
          </cell>
          <cell r="B467">
            <v>164002</v>
          </cell>
          <cell r="C467" t="str">
            <v>OFICINAS</v>
          </cell>
          <cell r="E467">
            <v>219.01</v>
          </cell>
          <cell r="F467">
            <v>219.01</v>
          </cell>
        </row>
        <row r="468">
          <cell r="A468">
            <v>164018</v>
          </cell>
          <cell r="B468">
            <v>164018</v>
          </cell>
          <cell r="C468" t="str">
            <v>BODEGAS Y HANGARES</v>
          </cell>
          <cell r="E468">
            <v>174.61</v>
          </cell>
          <cell r="F468">
            <v>174.61</v>
          </cell>
        </row>
        <row r="469">
          <cell r="A469">
            <v>164090</v>
          </cell>
          <cell r="B469">
            <v>164090</v>
          </cell>
          <cell r="C469" t="str">
            <v>OTRAS EDIFICACIONES</v>
          </cell>
          <cell r="E469">
            <v>737.84</v>
          </cell>
          <cell r="F469">
            <v>737.84</v>
          </cell>
        </row>
        <row r="470">
          <cell r="A470">
            <v>164099</v>
          </cell>
          <cell r="B470">
            <v>164099</v>
          </cell>
          <cell r="C470" t="str">
            <v>AJUSTES POR INFLACION</v>
          </cell>
          <cell r="E470">
            <v>194.87</v>
          </cell>
          <cell r="F470">
            <v>194.87</v>
          </cell>
        </row>
        <row r="471">
          <cell r="A471">
            <v>1650</v>
          </cell>
          <cell r="B471">
            <v>1650</v>
          </cell>
          <cell r="C471" t="str">
            <v>REDES, LINEAS Y CABLES</v>
          </cell>
          <cell r="E471">
            <v>69370.13</v>
          </cell>
          <cell r="F471">
            <v>69382.320000000007</v>
          </cell>
        </row>
        <row r="472">
          <cell r="A472">
            <v>165002</v>
          </cell>
          <cell r="B472">
            <v>165002</v>
          </cell>
          <cell r="C472" t="str">
            <v>REDES DE DISTRIBUCION</v>
          </cell>
          <cell r="E472">
            <v>28190.59</v>
          </cell>
          <cell r="F472">
            <v>28202.77</v>
          </cell>
        </row>
        <row r="473">
          <cell r="A473">
            <v>16500201</v>
          </cell>
          <cell r="B473">
            <v>16500201</v>
          </cell>
          <cell r="C473" t="str">
            <v>REDES DE 220/110 V-BAJA</v>
          </cell>
          <cell r="E473">
            <v>19308.63</v>
          </cell>
          <cell r="F473">
            <v>19308.63</v>
          </cell>
        </row>
        <row r="474">
          <cell r="A474" t="str">
            <v>16500201AV01</v>
          </cell>
          <cell r="B474">
            <v>16500201</v>
          </cell>
          <cell r="C474" t="str">
            <v>ACTIVOS VARIOS / ELEMENTOS</v>
          </cell>
          <cell r="D474" t="str">
            <v>AV - 01</v>
          </cell>
          <cell r="E474">
            <v>-2.15</v>
          </cell>
          <cell r="F474">
            <v>-2.15</v>
          </cell>
        </row>
        <row r="475">
          <cell r="A475" t="str">
            <v>16500201AV03</v>
          </cell>
          <cell r="B475">
            <v>16500201</v>
          </cell>
          <cell r="C475" t="str">
            <v>ACTIVOS VARIOS / BIBLIOTECA</v>
          </cell>
          <cell r="D475" t="str">
            <v>AV - 03</v>
          </cell>
          <cell r="E475">
            <v>107.55</v>
          </cell>
          <cell r="F475">
            <v>107.55</v>
          </cell>
        </row>
        <row r="476">
          <cell r="A476" t="str">
            <v>16500201AV04</v>
          </cell>
          <cell r="B476">
            <v>16500201</v>
          </cell>
          <cell r="C476" t="str">
            <v>ACTIVOS VARIOS / MUEBLES Y</v>
          </cell>
          <cell r="D476" t="str">
            <v>AV - 04</v>
          </cell>
          <cell r="E476">
            <v>0.86</v>
          </cell>
          <cell r="F476">
            <v>0.86</v>
          </cell>
        </row>
        <row r="477">
          <cell r="A477" t="str">
            <v>16500201AV07</v>
          </cell>
          <cell r="B477">
            <v>16500201</v>
          </cell>
          <cell r="C477" t="str">
            <v>ACTIVOS VARIOS / ELEMTOS DE</v>
          </cell>
          <cell r="D477" t="str">
            <v>AV - 07</v>
          </cell>
          <cell r="E477">
            <v>4.8</v>
          </cell>
          <cell r="F477">
            <v>4.8</v>
          </cell>
        </row>
        <row r="478">
          <cell r="A478" t="str">
            <v>16500201AV08</v>
          </cell>
          <cell r="B478">
            <v>16500201</v>
          </cell>
          <cell r="C478" t="str">
            <v>ACTIVOS VARIOS / PROTECCION</v>
          </cell>
          <cell r="D478" t="str">
            <v>AV - 08</v>
          </cell>
          <cell r="E478">
            <v>77.900000000000006</v>
          </cell>
          <cell r="F478">
            <v>77.900000000000006</v>
          </cell>
        </row>
        <row r="479">
          <cell r="A479" t="str">
            <v>16500201AV09</v>
          </cell>
          <cell r="B479">
            <v>16500201</v>
          </cell>
          <cell r="C479" t="str">
            <v>ACTIVOS VARIOS / OTROS BIEN</v>
          </cell>
          <cell r="D479" t="str">
            <v>AV - 09</v>
          </cell>
          <cell r="E479">
            <v>1.41</v>
          </cell>
          <cell r="F479">
            <v>1.41</v>
          </cell>
        </row>
        <row r="480">
          <cell r="A480" t="str">
            <v>16500201AV09/12/1997</v>
          </cell>
          <cell r="B480">
            <v>16500201</v>
          </cell>
          <cell r="C480" t="str">
            <v>ACTIVOS VARIOS</v>
          </cell>
          <cell r="D480" t="str">
            <v>AV - 09/12/1997</v>
          </cell>
          <cell r="E480">
            <v>19.79</v>
          </cell>
          <cell r="F480">
            <v>19.79</v>
          </cell>
        </row>
        <row r="481">
          <cell r="A481" t="str">
            <v>16500201AV1</v>
          </cell>
          <cell r="B481">
            <v>16500201</v>
          </cell>
          <cell r="C481" t="str">
            <v>ACTIVOS VARIOS</v>
          </cell>
          <cell r="D481" t="str">
            <v>AV - 1</v>
          </cell>
          <cell r="E481">
            <v>-8.76</v>
          </cell>
          <cell r="F481">
            <v>-8.76</v>
          </cell>
        </row>
        <row r="482">
          <cell r="A482" t="str">
            <v>16500201AV10</v>
          </cell>
          <cell r="B482">
            <v>16500201</v>
          </cell>
          <cell r="C482" t="str">
            <v>ACTIVOS VARIOS / ALUMBRADO</v>
          </cell>
          <cell r="D482" t="str">
            <v>AV - 10</v>
          </cell>
          <cell r="E482">
            <v>20.48</v>
          </cell>
          <cell r="F482">
            <v>20.48</v>
          </cell>
        </row>
        <row r="483">
          <cell r="A483" t="str">
            <v>16500201AV11</v>
          </cell>
          <cell r="B483">
            <v>16500201</v>
          </cell>
          <cell r="C483" t="str">
            <v>ACTIVOS VARIOS / REFLECTORE</v>
          </cell>
          <cell r="D483" t="str">
            <v>AV - 11</v>
          </cell>
          <cell r="E483">
            <v>0.17</v>
          </cell>
          <cell r="F483">
            <v>0.17</v>
          </cell>
        </row>
        <row r="484">
          <cell r="A484" t="str">
            <v>16500201AV12</v>
          </cell>
          <cell r="B484">
            <v>16500201</v>
          </cell>
          <cell r="C484" t="str">
            <v>ACTIVOS VARIOS / CAMARAS</v>
          </cell>
          <cell r="D484" t="str">
            <v>AV - 12</v>
          </cell>
          <cell r="E484">
            <v>16.38</v>
          </cell>
          <cell r="F484">
            <v>16.38</v>
          </cell>
        </row>
        <row r="485">
          <cell r="A485" t="str">
            <v>16500201AV12004</v>
          </cell>
          <cell r="B485">
            <v>16500201</v>
          </cell>
          <cell r="C485" t="str">
            <v>ACTIVOS VARIOS</v>
          </cell>
          <cell r="D485" t="str">
            <v>AV - 12004</v>
          </cell>
          <cell r="E485">
            <v>0.08</v>
          </cell>
          <cell r="F485">
            <v>0.08</v>
          </cell>
        </row>
        <row r="486">
          <cell r="A486" t="str">
            <v>16500201AV13</v>
          </cell>
          <cell r="B486">
            <v>16500201</v>
          </cell>
          <cell r="C486" t="str">
            <v>ACTIVOS VARIOS / TRANSFORMA</v>
          </cell>
          <cell r="D486" t="str">
            <v>AV - 13</v>
          </cell>
          <cell r="E486">
            <v>2275.5500000000002</v>
          </cell>
          <cell r="F486">
            <v>2275.5500000000002</v>
          </cell>
        </row>
        <row r="487">
          <cell r="A487" t="str">
            <v>16500201AV1333334</v>
          </cell>
          <cell r="B487">
            <v>16500201</v>
          </cell>
          <cell r="C487" t="str">
            <v>ACTIVOS VARIOS</v>
          </cell>
          <cell r="D487" t="str">
            <v>AV - 1333334</v>
          </cell>
          <cell r="E487">
            <v>-0.13</v>
          </cell>
          <cell r="F487">
            <v>-0.13</v>
          </cell>
        </row>
        <row r="488">
          <cell r="A488" t="str">
            <v>16500201AV133334</v>
          </cell>
          <cell r="B488">
            <v>16500201</v>
          </cell>
          <cell r="C488" t="str">
            <v>ACTIVOS VARIOS</v>
          </cell>
          <cell r="D488" t="str">
            <v>AV - 133334</v>
          </cell>
          <cell r="E488">
            <v>-1.47</v>
          </cell>
          <cell r="F488">
            <v>-1.47</v>
          </cell>
        </row>
        <row r="489">
          <cell r="A489" t="str">
            <v>16500201AV14</v>
          </cell>
          <cell r="B489">
            <v>16500201</v>
          </cell>
          <cell r="C489" t="str">
            <v>ACTIVOS VARIOS / REDES Y LI</v>
          </cell>
          <cell r="D489" t="str">
            <v>AV - 14</v>
          </cell>
          <cell r="E489">
            <v>1126.49</v>
          </cell>
          <cell r="F489">
            <v>1126.49</v>
          </cell>
        </row>
        <row r="490">
          <cell r="A490" t="str">
            <v>16500201AV15</v>
          </cell>
          <cell r="B490">
            <v>16500201</v>
          </cell>
          <cell r="C490" t="str">
            <v>ACTIVOS VARIOS / SUBESTACIO</v>
          </cell>
          <cell r="D490" t="str">
            <v>AV - 15</v>
          </cell>
          <cell r="E490">
            <v>6173.56</v>
          </cell>
          <cell r="F490">
            <v>6173.56</v>
          </cell>
        </row>
        <row r="491">
          <cell r="A491" t="str">
            <v>16500201AV16</v>
          </cell>
          <cell r="B491">
            <v>16500201</v>
          </cell>
          <cell r="C491" t="str">
            <v>ACTIVOS VARIOS / ALUMBRADO</v>
          </cell>
          <cell r="D491" t="str">
            <v>AV - 16</v>
          </cell>
          <cell r="E491">
            <v>1055</v>
          </cell>
          <cell r="F491">
            <v>1055</v>
          </cell>
        </row>
        <row r="492">
          <cell r="A492" t="str">
            <v>16500201AV16/10/1996</v>
          </cell>
          <cell r="B492">
            <v>16500201</v>
          </cell>
          <cell r="C492" t="str">
            <v>ACTIVOS VARIOS</v>
          </cell>
          <cell r="D492" t="str">
            <v>AV - 16/10/1996</v>
          </cell>
          <cell r="E492">
            <v>1.38</v>
          </cell>
          <cell r="F492">
            <v>1.38</v>
          </cell>
        </row>
        <row r="493">
          <cell r="A493" t="str">
            <v>16500201AV18/11/1997</v>
          </cell>
          <cell r="B493">
            <v>16500201</v>
          </cell>
          <cell r="C493" t="str">
            <v>ACTIVOS VARIOS</v>
          </cell>
          <cell r="D493" t="str">
            <v>AV - 18/11/1997</v>
          </cell>
          <cell r="E493">
            <v>1.51</v>
          </cell>
          <cell r="F493">
            <v>1.51</v>
          </cell>
        </row>
        <row r="494">
          <cell r="A494" t="str">
            <v>16500201AV19</v>
          </cell>
          <cell r="B494">
            <v>16500201</v>
          </cell>
          <cell r="C494" t="str">
            <v>ACTIVOS VARIOS / LINEAS DE</v>
          </cell>
          <cell r="D494" t="str">
            <v>AV - 19</v>
          </cell>
          <cell r="E494">
            <v>417.98</v>
          </cell>
          <cell r="F494">
            <v>417.98</v>
          </cell>
        </row>
        <row r="495">
          <cell r="A495" t="str">
            <v>16500201AV20</v>
          </cell>
          <cell r="B495">
            <v>16500201</v>
          </cell>
          <cell r="C495" t="str">
            <v>ACTIVOS VARIOS / LINEAS DE</v>
          </cell>
          <cell r="D495" t="str">
            <v>AV - 20</v>
          </cell>
          <cell r="E495">
            <v>3631.64</v>
          </cell>
          <cell r="F495">
            <v>3631.64</v>
          </cell>
        </row>
        <row r="496">
          <cell r="A496" t="str">
            <v>16500201AV20/04/1999</v>
          </cell>
          <cell r="B496">
            <v>16500201</v>
          </cell>
          <cell r="C496" t="str">
            <v>ACTIVOS VARIOS</v>
          </cell>
          <cell r="D496" t="str">
            <v>AV - 20/04/1999</v>
          </cell>
          <cell r="E496">
            <v>-0.4</v>
          </cell>
          <cell r="F496">
            <v>-0.4</v>
          </cell>
        </row>
        <row r="497">
          <cell r="A497" t="str">
            <v>16500201AV21</v>
          </cell>
          <cell r="B497">
            <v>16500201</v>
          </cell>
          <cell r="C497" t="str">
            <v>ACTIVOS VARIOS / REDES DE 2</v>
          </cell>
          <cell r="D497" t="str">
            <v>AV - 21</v>
          </cell>
          <cell r="E497">
            <v>3439.12</v>
          </cell>
          <cell r="F497">
            <v>3439.12</v>
          </cell>
        </row>
        <row r="498">
          <cell r="A498" t="str">
            <v>16500201AV21/11/1997</v>
          </cell>
          <cell r="B498">
            <v>16500201</v>
          </cell>
          <cell r="C498" t="str">
            <v>ACTIVOS VARIOS</v>
          </cell>
          <cell r="D498" t="str">
            <v>AV - 21/11/1997</v>
          </cell>
          <cell r="E498">
            <v>0.09</v>
          </cell>
          <cell r="F498">
            <v>0.09</v>
          </cell>
        </row>
        <row r="499">
          <cell r="A499" t="str">
            <v>16500201AV22</v>
          </cell>
          <cell r="B499">
            <v>16500201</v>
          </cell>
          <cell r="C499" t="str">
            <v>ACTIVOS VARIOS / POSTERIA</v>
          </cell>
          <cell r="D499" t="str">
            <v>AV - 22</v>
          </cell>
          <cell r="E499">
            <v>473.23</v>
          </cell>
          <cell r="F499">
            <v>473.23</v>
          </cell>
        </row>
        <row r="500">
          <cell r="A500" t="str">
            <v>16500201AV22/05/1999</v>
          </cell>
          <cell r="B500">
            <v>16500201</v>
          </cell>
          <cell r="C500" t="str">
            <v>ACTIVOS VARIOS</v>
          </cell>
          <cell r="D500" t="str">
            <v>AV - 22/05/1999</v>
          </cell>
          <cell r="E500">
            <v>0.08</v>
          </cell>
          <cell r="F500">
            <v>0.08</v>
          </cell>
        </row>
        <row r="501">
          <cell r="A501" t="str">
            <v>16500201AV23</v>
          </cell>
          <cell r="B501">
            <v>16500201</v>
          </cell>
          <cell r="C501" t="str">
            <v>ACTIVOS VARIOS / POSTES Y A</v>
          </cell>
          <cell r="D501" t="str">
            <v>AV - 23</v>
          </cell>
          <cell r="E501">
            <v>422.9</v>
          </cell>
          <cell r="F501">
            <v>422.9</v>
          </cell>
        </row>
        <row r="502">
          <cell r="A502" t="str">
            <v>16500201AV24</v>
          </cell>
          <cell r="B502">
            <v>16500201</v>
          </cell>
          <cell r="C502" t="str">
            <v>ACTIVOS VARIOS / POSTERIA -</v>
          </cell>
          <cell r="D502" t="str">
            <v>AV - 24</v>
          </cell>
          <cell r="E502">
            <v>42.01</v>
          </cell>
          <cell r="F502">
            <v>42.01</v>
          </cell>
        </row>
        <row r="503">
          <cell r="A503" t="str">
            <v>16500201AV25</v>
          </cell>
          <cell r="B503">
            <v>16500201</v>
          </cell>
          <cell r="C503" t="str">
            <v>ACTIVOS VARIOS / SUBESTACIO</v>
          </cell>
          <cell r="D503" t="str">
            <v>AV - 25</v>
          </cell>
          <cell r="E503">
            <v>10.85</v>
          </cell>
          <cell r="F503">
            <v>10.85</v>
          </cell>
        </row>
        <row r="504">
          <cell r="A504" t="str">
            <v>16500201AV28/11/1997</v>
          </cell>
          <cell r="B504">
            <v>16500201</v>
          </cell>
          <cell r="C504" t="str">
            <v>ACTIVOS VARIOS</v>
          </cell>
          <cell r="D504" t="str">
            <v>AV - 28/11/1997</v>
          </cell>
          <cell r="E504">
            <v>0.04</v>
          </cell>
          <cell r="F504">
            <v>0.04</v>
          </cell>
        </row>
        <row r="505">
          <cell r="A505" t="str">
            <v>16500201AV29/06/1999</v>
          </cell>
          <cell r="B505">
            <v>16500201</v>
          </cell>
          <cell r="C505" t="str">
            <v>ACTIVOS VARIOS</v>
          </cell>
          <cell r="D505" t="str">
            <v>AV - 29/06/1999</v>
          </cell>
          <cell r="E505">
            <v>-0.16</v>
          </cell>
          <cell r="F505">
            <v>-0.16</v>
          </cell>
        </row>
        <row r="506">
          <cell r="A506" t="str">
            <v>16500201AV30/06/1999</v>
          </cell>
          <cell r="B506">
            <v>16500201</v>
          </cell>
          <cell r="C506" t="str">
            <v>ACTIVOS VARIOS</v>
          </cell>
          <cell r="D506" t="str">
            <v>AV - 30/06/1999</v>
          </cell>
          <cell r="E506">
            <v>-0.13</v>
          </cell>
          <cell r="F506">
            <v>-0.13</v>
          </cell>
        </row>
        <row r="507">
          <cell r="A507" t="str">
            <v>16500201AV30/12/2002</v>
          </cell>
          <cell r="B507">
            <v>16500201</v>
          </cell>
          <cell r="C507" t="str">
            <v>ACTIVOS VARIOS</v>
          </cell>
          <cell r="D507" t="str">
            <v>AV - 30/12/2002</v>
          </cell>
          <cell r="E507">
            <v>-0.56999999999999995</v>
          </cell>
          <cell r="F507">
            <v>-0.56999999999999995</v>
          </cell>
        </row>
        <row r="508">
          <cell r="A508" t="str">
            <v>16500201AV600</v>
          </cell>
          <cell r="B508">
            <v>16500201</v>
          </cell>
          <cell r="C508" t="str">
            <v>ACTIVOS VARIOS</v>
          </cell>
          <cell r="D508" t="str">
            <v>AV - 600</v>
          </cell>
          <cell r="E508">
            <v>-1.19</v>
          </cell>
          <cell r="F508">
            <v>-1.19</v>
          </cell>
        </row>
        <row r="509">
          <cell r="A509" t="str">
            <v>16500201AV81058</v>
          </cell>
          <cell r="B509">
            <v>16500201</v>
          </cell>
          <cell r="C509" t="str">
            <v>ACTIVOS VARIOS</v>
          </cell>
          <cell r="D509" t="str">
            <v>AV - 81058</v>
          </cell>
          <cell r="E509">
            <v>-0.08</v>
          </cell>
          <cell r="F509">
            <v>-0.08</v>
          </cell>
        </row>
        <row r="510">
          <cell r="A510" t="str">
            <v>16500201AV84058</v>
          </cell>
          <cell r="B510">
            <v>16500201</v>
          </cell>
          <cell r="C510" t="str">
            <v>ACTIVOS VARIOS</v>
          </cell>
          <cell r="D510" t="str">
            <v>AV - 84058</v>
          </cell>
          <cell r="E510">
            <v>-0.08</v>
          </cell>
          <cell r="F510">
            <v>-0.08</v>
          </cell>
        </row>
        <row r="511">
          <cell r="A511" t="str">
            <v>16500201PUB1</v>
          </cell>
          <cell r="B511">
            <v>16500201</v>
          </cell>
          <cell r="C511" t="str">
            <v>PUBLICIDAD,PROPAG.</v>
          </cell>
          <cell r="D511" t="str">
            <v>PUB - 1</v>
          </cell>
          <cell r="E511">
            <v>2.9</v>
          </cell>
          <cell r="F511">
            <v>2.9</v>
          </cell>
        </row>
        <row r="512">
          <cell r="A512">
            <v>16500202</v>
          </cell>
          <cell r="B512">
            <v>16500202</v>
          </cell>
          <cell r="C512" t="str">
            <v>REDES Y LINEAS DE DISTRIBUCION</v>
          </cell>
          <cell r="E512">
            <v>8881.9599999999991</v>
          </cell>
          <cell r="F512">
            <v>8894.14</v>
          </cell>
        </row>
        <row r="513">
          <cell r="A513" t="str">
            <v>16500202AV          13</v>
          </cell>
          <cell r="B513">
            <v>16500202</v>
          </cell>
          <cell r="C513" t="str">
            <v>ACTIVOS VARIOS</v>
          </cell>
          <cell r="D513" t="str">
            <v>AV -           13</v>
          </cell>
          <cell r="E513">
            <v>3.07</v>
          </cell>
          <cell r="F513">
            <v>3.07</v>
          </cell>
        </row>
        <row r="514">
          <cell r="A514" t="str">
            <v>16500202AV12</v>
          </cell>
          <cell r="B514">
            <v>16500202</v>
          </cell>
          <cell r="C514" t="str">
            <v>ACTIVOS VARIOS / CAMARAS</v>
          </cell>
          <cell r="D514" t="str">
            <v>AV - 12</v>
          </cell>
          <cell r="E514">
            <v>54.77</v>
          </cell>
          <cell r="F514">
            <v>54.77</v>
          </cell>
        </row>
        <row r="515">
          <cell r="A515" t="str">
            <v>16500202AV13</v>
          </cell>
          <cell r="B515">
            <v>16500202</v>
          </cell>
          <cell r="C515" t="str">
            <v>ACTIVOS VARIOS / TRANSFORMA</v>
          </cell>
          <cell r="D515" t="str">
            <v>AV - 13</v>
          </cell>
          <cell r="E515">
            <v>1108.6400000000001</v>
          </cell>
          <cell r="F515">
            <v>1112.3900000000001</v>
          </cell>
        </row>
        <row r="516">
          <cell r="A516" t="str">
            <v>16500202AV14</v>
          </cell>
          <cell r="B516">
            <v>16500202</v>
          </cell>
          <cell r="C516" t="str">
            <v>ACTIVOS VARIOS / REDES Y LI</v>
          </cell>
          <cell r="D516" t="str">
            <v>AV - 14</v>
          </cell>
          <cell r="E516">
            <v>7148.11</v>
          </cell>
          <cell r="F516">
            <v>7148.11</v>
          </cell>
        </row>
        <row r="517">
          <cell r="A517" t="str">
            <v>16500202AV15</v>
          </cell>
          <cell r="B517">
            <v>16500202</v>
          </cell>
          <cell r="C517" t="str">
            <v>ACTIVOS VARIOS / SUBESTACIO</v>
          </cell>
          <cell r="D517" t="str">
            <v>AV - 15</v>
          </cell>
          <cell r="E517">
            <v>120.91</v>
          </cell>
          <cell r="F517">
            <v>120.91</v>
          </cell>
        </row>
        <row r="518">
          <cell r="A518" t="str">
            <v>16500202AV16</v>
          </cell>
          <cell r="B518">
            <v>16500202</v>
          </cell>
          <cell r="C518" t="str">
            <v>ACTIVOS VARIOS / ALUMBRADO</v>
          </cell>
          <cell r="D518" t="str">
            <v>AV - 16</v>
          </cell>
          <cell r="E518">
            <v>16.600000000000001</v>
          </cell>
          <cell r="F518">
            <v>16.600000000000001</v>
          </cell>
        </row>
        <row r="519">
          <cell r="A519" t="str">
            <v>16500202AV20</v>
          </cell>
          <cell r="B519">
            <v>16500202</v>
          </cell>
          <cell r="C519" t="str">
            <v>ACTIVOS VARIOS / LINEAS DE</v>
          </cell>
          <cell r="D519" t="str">
            <v>AV - 20</v>
          </cell>
          <cell r="E519">
            <v>83.97</v>
          </cell>
          <cell r="F519">
            <v>83.97</v>
          </cell>
        </row>
        <row r="520">
          <cell r="A520" t="str">
            <v>16500202AV22</v>
          </cell>
          <cell r="B520">
            <v>16500202</v>
          </cell>
          <cell r="C520" t="str">
            <v>ACTIVOS VARIOS / POSTERIA</v>
          </cell>
          <cell r="D520" t="str">
            <v>AV - 22</v>
          </cell>
          <cell r="E520">
            <v>320.45999999999998</v>
          </cell>
          <cell r="F520">
            <v>328.89</v>
          </cell>
        </row>
        <row r="521">
          <cell r="A521" t="str">
            <v>16500202AV24</v>
          </cell>
          <cell r="B521">
            <v>16500202</v>
          </cell>
          <cell r="C521" t="str">
            <v>ACTIVOS VARIOS / POSTERIA -</v>
          </cell>
          <cell r="D521" t="str">
            <v>AV - 24</v>
          </cell>
          <cell r="E521">
            <v>25.44</v>
          </cell>
          <cell r="F521">
            <v>25.44</v>
          </cell>
        </row>
        <row r="522">
          <cell r="A522">
            <v>165009</v>
          </cell>
          <cell r="B522">
            <v>165009</v>
          </cell>
          <cell r="C522" t="str">
            <v>LINEAS Y CABLES DE CONDUCCION</v>
          </cell>
          <cell r="E522">
            <v>2480.64</v>
          </cell>
          <cell r="F522">
            <v>2480.64</v>
          </cell>
        </row>
        <row r="523">
          <cell r="A523">
            <v>16500901</v>
          </cell>
          <cell r="B523">
            <v>16500901</v>
          </cell>
          <cell r="C523" t="str">
            <v>LINEAS DE 13.2 KV - MEDIA</v>
          </cell>
          <cell r="E523">
            <v>952.75</v>
          </cell>
          <cell r="F523">
            <v>952.75</v>
          </cell>
        </row>
        <row r="524">
          <cell r="A524" t="str">
            <v>16500901AV14</v>
          </cell>
          <cell r="B524">
            <v>16500901</v>
          </cell>
          <cell r="C524" t="str">
            <v>ACTIVOS VARIOS / REDES Y LI</v>
          </cell>
          <cell r="D524" t="str">
            <v>AV - 14</v>
          </cell>
          <cell r="E524">
            <v>56.87</v>
          </cell>
          <cell r="F524">
            <v>56.87</v>
          </cell>
        </row>
        <row r="525">
          <cell r="A525" t="str">
            <v>16500901AV15</v>
          </cell>
          <cell r="B525">
            <v>16500901</v>
          </cell>
          <cell r="C525" t="str">
            <v>ACTIVOS VARIOS / SUBESTACIO</v>
          </cell>
          <cell r="D525" t="str">
            <v>AV - 15</v>
          </cell>
          <cell r="E525">
            <v>41.47</v>
          </cell>
          <cell r="F525">
            <v>41.47</v>
          </cell>
        </row>
        <row r="526">
          <cell r="A526" t="str">
            <v>16500901AV20</v>
          </cell>
          <cell r="B526">
            <v>16500901</v>
          </cell>
          <cell r="C526" t="str">
            <v>ACTIVOS VARIOS / LINEAS DE</v>
          </cell>
          <cell r="D526" t="str">
            <v>AV - 20</v>
          </cell>
          <cell r="E526">
            <v>854.4</v>
          </cell>
          <cell r="F526">
            <v>854.4</v>
          </cell>
        </row>
        <row r="527">
          <cell r="A527">
            <v>16500902</v>
          </cell>
          <cell r="B527">
            <v>16500902</v>
          </cell>
          <cell r="C527" t="str">
            <v>LINEAS DE 33.5 KV - ALTA</v>
          </cell>
          <cell r="E527">
            <v>1527.89</v>
          </cell>
          <cell r="F527">
            <v>1527.89</v>
          </cell>
        </row>
        <row r="528">
          <cell r="A528" t="str">
            <v>16500902AV09</v>
          </cell>
          <cell r="B528">
            <v>16500902</v>
          </cell>
          <cell r="C528" t="str">
            <v>ACTIVOS VARIOS / OTROS BIEN</v>
          </cell>
          <cell r="D528" t="str">
            <v>AV - 09</v>
          </cell>
          <cell r="E528">
            <v>1014.8</v>
          </cell>
          <cell r="F528">
            <v>1014.8</v>
          </cell>
        </row>
        <row r="529">
          <cell r="A529" t="str">
            <v>16500902AV14</v>
          </cell>
          <cell r="B529">
            <v>16500902</v>
          </cell>
          <cell r="C529" t="str">
            <v>ACTIVOS VARIOS / REDES Y LI</v>
          </cell>
          <cell r="D529" t="str">
            <v>AV - 14</v>
          </cell>
          <cell r="E529">
            <v>194.73</v>
          </cell>
          <cell r="F529">
            <v>194.73</v>
          </cell>
        </row>
        <row r="530">
          <cell r="A530" t="str">
            <v>16500902AV19</v>
          </cell>
          <cell r="B530">
            <v>16500902</v>
          </cell>
          <cell r="C530" t="str">
            <v>ACTIVOS VARIOS / LINEAS DE</v>
          </cell>
          <cell r="D530" t="str">
            <v>AV - 19</v>
          </cell>
          <cell r="E530">
            <v>238.92</v>
          </cell>
          <cell r="F530">
            <v>238.92</v>
          </cell>
        </row>
        <row r="531">
          <cell r="A531" t="str">
            <v>16500902AV20</v>
          </cell>
          <cell r="B531">
            <v>16500902</v>
          </cell>
          <cell r="C531" t="str">
            <v>ACTIVOS VARIOS / LINEAS DE</v>
          </cell>
          <cell r="D531" t="str">
            <v>AV - 20</v>
          </cell>
          <cell r="E531">
            <v>79.44</v>
          </cell>
          <cell r="F531">
            <v>79.44</v>
          </cell>
        </row>
        <row r="532">
          <cell r="A532">
            <v>165099</v>
          </cell>
          <cell r="B532">
            <v>165099</v>
          </cell>
          <cell r="C532" t="str">
            <v>AJUSTES POR INFLACION</v>
          </cell>
          <cell r="E532">
            <v>38698.910000000003</v>
          </cell>
          <cell r="F532">
            <v>38698.910000000003</v>
          </cell>
        </row>
        <row r="533">
          <cell r="A533">
            <v>16509901</v>
          </cell>
          <cell r="B533">
            <v>16509901</v>
          </cell>
          <cell r="C533" t="str">
            <v>REDES DE DISTRIBUCION</v>
          </cell>
          <cell r="E533">
            <v>38698.910000000003</v>
          </cell>
          <cell r="F533">
            <v>38698.910000000003</v>
          </cell>
        </row>
        <row r="534">
          <cell r="A534">
            <v>1655</v>
          </cell>
          <cell r="B534">
            <v>1655</v>
          </cell>
          <cell r="C534" t="str">
            <v>MAQUINARIA Y EQUIPO</v>
          </cell>
          <cell r="E534">
            <v>816.46</v>
          </cell>
          <cell r="F534">
            <v>819.45</v>
          </cell>
        </row>
        <row r="535">
          <cell r="A535">
            <v>165511</v>
          </cell>
          <cell r="B535">
            <v>165511</v>
          </cell>
          <cell r="C535" t="str">
            <v>HERRAMIENTAS Y ACCESORIOS</v>
          </cell>
          <cell r="E535">
            <v>340.08</v>
          </cell>
          <cell r="F535">
            <v>343.07</v>
          </cell>
        </row>
        <row r="536">
          <cell r="A536" t="str">
            <v>165511AV01</v>
          </cell>
          <cell r="B536">
            <v>165511</v>
          </cell>
          <cell r="C536" t="str">
            <v>ACTIVOS VARIOS / ELEMENTOS</v>
          </cell>
          <cell r="D536" t="str">
            <v>AV - 01</v>
          </cell>
          <cell r="E536">
            <v>-4.79</v>
          </cell>
          <cell r="F536">
            <v>-4.79</v>
          </cell>
        </row>
        <row r="537">
          <cell r="A537" t="str">
            <v>165511AV13</v>
          </cell>
          <cell r="B537">
            <v>165511</v>
          </cell>
          <cell r="C537" t="str">
            <v>ACTIVOS VARIOS / TRANSFORMA</v>
          </cell>
          <cell r="D537" t="str">
            <v>AV - 13</v>
          </cell>
          <cell r="E537">
            <v>4.01</v>
          </cell>
          <cell r="F537">
            <v>4.01</v>
          </cell>
        </row>
        <row r="538">
          <cell r="A538" t="str">
            <v>165511AV14</v>
          </cell>
          <cell r="B538">
            <v>165511</v>
          </cell>
          <cell r="C538" t="str">
            <v>ACTIVOS VARIOS / REDES Y LI</v>
          </cell>
          <cell r="D538" t="str">
            <v>AV - 14</v>
          </cell>
          <cell r="E538">
            <v>304</v>
          </cell>
          <cell r="F538">
            <v>304</v>
          </cell>
        </row>
        <row r="539">
          <cell r="A539" t="str">
            <v>165511CL1</v>
          </cell>
          <cell r="B539">
            <v>165511</v>
          </cell>
          <cell r="C539" t="str">
            <v>CORTO-LARGO PLAZO / CORTO P</v>
          </cell>
          <cell r="D539" t="str">
            <v>CL - 1</v>
          </cell>
          <cell r="E539">
            <v>-5.29</v>
          </cell>
          <cell r="F539">
            <v>-5.29</v>
          </cell>
        </row>
        <row r="540">
          <cell r="A540" t="str">
            <v>165511PVOWR026</v>
          </cell>
          <cell r="B540">
            <v>165511</v>
          </cell>
          <cell r="C540" t="str">
            <v>PLACA VEHICULO / CAMION CHE</v>
          </cell>
          <cell r="D540" t="str">
            <v>PV - OWR026</v>
          </cell>
          <cell r="E540">
            <v>7.0000000000000007E-2</v>
          </cell>
          <cell r="F540">
            <v>7.0000000000000007E-2</v>
          </cell>
        </row>
        <row r="541">
          <cell r="A541" t="str">
            <v>165511PV0000</v>
          </cell>
          <cell r="B541">
            <v>165511</v>
          </cell>
          <cell r="C541" t="str">
            <v>PLACA VEHICULO</v>
          </cell>
          <cell r="D541" t="str">
            <v>PV - 0000</v>
          </cell>
          <cell r="E541">
            <v>0.22</v>
          </cell>
          <cell r="F541">
            <v>0.22</v>
          </cell>
        </row>
        <row r="542">
          <cell r="A542" t="str">
            <v>165511SE0</v>
          </cell>
          <cell r="B542">
            <v>165511</v>
          </cell>
          <cell r="C542" t="str">
            <v>AREA RESPONSABILIDAD</v>
          </cell>
          <cell r="D542" t="str">
            <v>SE - 0</v>
          </cell>
        </row>
        <row r="543">
          <cell r="A543" t="str">
            <v>165511SE503</v>
          </cell>
          <cell r="B543">
            <v>165511</v>
          </cell>
          <cell r="C543" t="str">
            <v>AREA RESPONSABILIDAD / DIVI</v>
          </cell>
          <cell r="D543" t="str">
            <v>SE - 503</v>
          </cell>
        </row>
        <row r="544">
          <cell r="A544">
            <v>165590</v>
          </cell>
          <cell r="B544">
            <v>165590</v>
          </cell>
          <cell r="C544" t="str">
            <v>OTROS:  MAQUINARIA Y EQUIPO</v>
          </cell>
          <cell r="E544">
            <v>1.49</v>
          </cell>
          <cell r="F544">
            <v>1.49</v>
          </cell>
        </row>
        <row r="545">
          <cell r="A545">
            <v>16559002</v>
          </cell>
          <cell r="B545">
            <v>16559002</v>
          </cell>
          <cell r="C545" t="str">
            <v>EQUIPO DE PRIMEROS AUXILIOS</v>
          </cell>
          <cell r="E545">
            <v>1.49</v>
          </cell>
          <cell r="F545">
            <v>1.49</v>
          </cell>
        </row>
        <row r="546">
          <cell r="A546">
            <v>165599</v>
          </cell>
          <cell r="B546">
            <v>165599</v>
          </cell>
          <cell r="C546" t="str">
            <v>AJUSTES POR INFLACION</v>
          </cell>
          <cell r="E546">
            <v>474.9</v>
          </cell>
          <cell r="F546">
            <v>474.9</v>
          </cell>
        </row>
        <row r="547">
          <cell r="A547">
            <v>1665</v>
          </cell>
          <cell r="B547">
            <v>1665</v>
          </cell>
          <cell r="C547" t="str">
            <v>MUEBLES, ENSERES Y EQUIPO DE OFICINA</v>
          </cell>
          <cell r="E547">
            <v>994.37</v>
          </cell>
          <cell r="F547">
            <v>1029.6300000000001</v>
          </cell>
        </row>
        <row r="548">
          <cell r="A548">
            <v>166501</v>
          </cell>
          <cell r="B548">
            <v>166501</v>
          </cell>
          <cell r="C548" t="str">
            <v>MUEBLES Y ENSERES</v>
          </cell>
          <cell r="E548">
            <v>573.19000000000005</v>
          </cell>
          <cell r="F548">
            <v>594.35</v>
          </cell>
        </row>
        <row r="549">
          <cell r="A549" t="str">
            <v>166501AV01</v>
          </cell>
          <cell r="B549">
            <v>166501</v>
          </cell>
          <cell r="C549" t="str">
            <v>ACTIVOS VARIOS / ELEMENTOS</v>
          </cell>
          <cell r="D549" t="str">
            <v>AV - 01</v>
          </cell>
          <cell r="E549">
            <v>0.42</v>
          </cell>
          <cell r="F549">
            <v>1.64</v>
          </cell>
        </row>
        <row r="550">
          <cell r="A550" t="str">
            <v>166501AV08/07/2002</v>
          </cell>
          <cell r="B550">
            <v>166501</v>
          </cell>
          <cell r="C550" t="str">
            <v>ACTIVOS VARIOS</v>
          </cell>
          <cell r="D550" t="str">
            <v>AV - 08/07/2002</v>
          </cell>
          <cell r="E550">
            <v>0.28999999999999998</v>
          </cell>
          <cell r="F550">
            <v>0.28999999999999998</v>
          </cell>
        </row>
        <row r="551">
          <cell r="A551" t="str">
            <v>166501AV09</v>
          </cell>
          <cell r="B551">
            <v>166501</v>
          </cell>
          <cell r="C551" t="str">
            <v>ACTIVOS VARIOS / OTROS BIEN</v>
          </cell>
          <cell r="D551" t="str">
            <v>AV - 09</v>
          </cell>
          <cell r="E551">
            <v>-1.1000000000000001</v>
          </cell>
          <cell r="F551">
            <v>-1.1000000000000001</v>
          </cell>
        </row>
        <row r="552">
          <cell r="A552" t="str">
            <v>166501AV13</v>
          </cell>
          <cell r="B552">
            <v>166501</v>
          </cell>
          <cell r="C552" t="str">
            <v>ACTIVOS VARIOS / TRANSFORMA</v>
          </cell>
          <cell r="D552" t="str">
            <v>AV - 13</v>
          </cell>
          <cell r="E552">
            <v>0.1</v>
          </cell>
          <cell r="F552">
            <v>0.1</v>
          </cell>
        </row>
        <row r="553">
          <cell r="A553" t="str">
            <v>166501AV22</v>
          </cell>
          <cell r="B553">
            <v>166501</v>
          </cell>
          <cell r="C553" t="str">
            <v>ACTIVOS VARIOS / POSTERIA</v>
          </cell>
          <cell r="D553" t="str">
            <v>AV - 22</v>
          </cell>
          <cell r="E553">
            <v>-2.12</v>
          </cell>
          <cell r="F553">
            <v>-2.12</v>
          </cell>
        </row>
        <row r="554">
          <cell r="A554" t="str">
            <v>166501AV28</v>
          </cell>
          <cell r="B554">
            <v>166501</v>
          </cell>
          <cell r="C554" t="str">
            <v>ACTIVOS VARIOS / OTROS M Y</v>
          </cell>
          <cell r="D554" t="str">
            <v>AV - 28</v>
          </cell>
          <cell r="E554">
            <v>0.08</v>
          </cell>
          <cell r="F554">
            <v>0.08</v>
          </cell>
        </row>
        <row r="555">
          <cell r="A555" t="str">
            <v>166501AV480</v>
          </cell>
          <cell r="B555">
            <v>166501</v>
          </cell>
          <cell r="C555" t="str">
            <v>ACTIVOS VARIOS</v>
          </cell>
          <cell r="D555" t="str">
            <v>AV - 480</v>
          </cell>
          <cell r="E555">
            <v>0.24</v>
          </cell>
          <cell r="F555">
            <v>0.24</v>
          </cell>
        </row>
        <row r="556">
          <cell r="A556">
            <v>166502</v>
          </cell>
          <cell r="B556">
            <v>166502</v>
          </cell>
          <cell r="C556" t="str">
            <v>EQUIPO Y MAQUINA DE OFICINA</v>
          </cell>
          <cell r="E556">
            <v>-0.04</v>
          </cell>
          <cell r="F556">
            <v>-0.04</v>
          </cell>
        </row>
        <row r="557">
          <cell r="A557">
            <v>166590</v>
          </cell>
          <cell r="B557">
            <v>166590</v>
          </cell>
          <cell r="C557" t="str">
            <v>OTROS MUEBLES, ENSERES Y EQPO DE OFICIN.</v>
          </cell>
          <cell r="E557">
            <v>149.61000000000001</v>
          </cell>
          <cell r="F557">
            <v>163.71</v>
          </cell>
        </row>
        <row r="558">
          <cell r="A558" t="str">
            <v>166590AV00923</v>
          </cell>
          <cell r="B558">
            <v>166590</v>
          </cell>
          <cell r="C558" t="str">
            <v>ACTIVOS VARIOS</v>
          </cell>
          <cell r="D558" t="str">
            <v>AV - 00923</v>
          </cell>
          <cell r="E558">
            <v>0.01</v>
          </cell>
          <cell r="F558">
            <v>0.01</v>
          </cell>
        </row>
        <row r="559">
          <cell r="A559" t="str">
            <v>166590AV01</v>
          </cell>
          <cell r="B559">
            <v>166590</v>
          </cell>
          <cell r="C559" t="str">
            <v>ACTIVOS VARIOS / ELEMENTOS</v>
          </cell>
          <cell r="D559" t="str">
            <v>AV - 01</v>
          </cell>
          <cell r="E559">
            <v>151.04</v>
          </cell>
          <cell r="F559">
            <v>165.14</v>
          </cell>
        </row>
        <row r="560">
          <cell r="A560" t="str">
            <v>166590AV02</v>
          </cell>
          <cell r="B560">
            <v>166590</v>
          </cell>
          <cell r="C560" t="str">
            <v>ACTIVOS VARIOS / EQUIPO DE</v>
          </cell>
          <cell r="D560" t="str">
            <v>AV - 02</v>
          </cell>
          <cell r="E560">
            <v>5.29</v>
          </cell>
          <cell r="F560">
            <v>5.29</v>
          </cell>
        </row>
        <row r="561">
          <cell r="A561" t="str">
            <v>166590AV03</v>
          </cell>
          <cell r="B561">
            <v>166590</v>
          </cell>
          <cell r="C561" t="str">
            <v>ACTIVOS VARIOS / BIBLIOTECA</v>
          </cell>
          <cell r="D561" t="str">
            <v>AV - 03</v>
          </cell>
          <cell r="E561">
            <v>6</v>
          </cell>
          <cell r="F561">
            <v>6</v>
          </cell>
        </row>
        <row r="562">
          <cell r="A562" t="str">
            <v>166590AV03/09/1999</v>
          </cell>
          <cell r="B562">
            <v>166590</v>
          </cell>
          <cell r="C562" t="str">
            <v>ACTIVOS VARIOS</v>
          </cell>
          <cell r="D562" t="str">
            <v>AV - 03/09/1999</v>
          </cell>
          <cell r="E562">
            <v>-0.4</v>
          </cell>
          <cell r="F562">
            <v>-0.4</v>
          </cell>
        </row>
        <row r="563">
          <cell r="A563" t="str">
            <v>166590AV04</v>
          </cell>
          <cell r="B563">
            <v>166590</v>
          </cell>
          <cell r="C563" t="str">
            <v>ACTIVOS VARIOS / MUEBLES Y</v>
          </cell>
          <cell r="D563" t="str">
            <v>AV - 04</v>
          </cell>
          <cell r="E563">
            <v>4.03</v>
          </cell>
          <cell r="F563">
            <v>4.03</v>
          </cell>
        </row>
        <row r="564">
          <cell r="A564" t="str">
            <v>166590AV05/12/1997</v>
          </cell>
          <cell r="B564">
            <v>166590</v>
          </cell>
          <cell r="C564" t="str">
            <v>ACTIVOS VARIOS</v>
          </cell>
          <cell r="D564" t="str">
            <v>AV - 05/12/1997</v>
          </cell>
          <cell r="E564">
            <v>0.05</v>
          </cell>
          <cell r="F564">
            <v>0.05</v>
          </cell>
        </row>
        <row r="565">
          <cell r="A565" t="str">
            <v>166590AV06/09/1999</v>
          </cell>
          <cell r="B565">
            <v>166590</v>
          </cell>
          <cell r="C565" t="str">
            <v>ACTIVOS VARIOS</v>
          </cell>
          <cell r="D565" t="str">
            <v>AV - 06/09/1999</v>
          </cell>
          <cell r="E565">
            <v>-0.04</v>
          </cell>
          <cell r="F565">
            <v>-0.04</v>
          </cell>
        </row>
        <row r="566">
          <cell r="A566" t="str">
            <v>166590AV07</v>
          </cell>
          <cell r="B566">
            <v>166590</v>
          </cell>
          <cell r="C566" t="str">
            <v>ACTIVOS VARIOS / ELEMTOS DE</v>
          </cell>
          <cell r="D566" t="str">
            <v>AV - 07</v>
          </cell>
          <cell r="E566">
            <v>0.1</v>
          </cell>
          <cell r="F566">
            <v>0.1</v>
          </cell>
        </row>
        <row r="567">
          <cell r="A567" t="str">
            <v>166590AV07/09/1999</v>
          </cell>
          <cell r="B567">
            <v>166590</v>
          </cell>
          <cell r="C567" t="str">
            <v>ACTIVOS VARIOS</v>
          </cell>
          <cell r="D567" t="str">
            <v>AV - 07/09/1999</v>
          </cell>
          <cell r="E567">
            <v>-0.35</v>
          </cell>
          <cell r="F567">
            <v>-0.35</v>
          </cell>
        </row>
        <row r="568">
          <cell r="A568" t="str">
            <v>166590AV08</v>
          </cell>
          <cell r="B568">
            <v>166590</v>
          </cell>
          <cell r="C568" t="str">
            <v>ACTIVOS VARIOS / PROTECCION</v>
          </cell>
          <cell r="D568" t="str">
            <v>AV - 08</v>
          </cell>
          <cell r="E568">
            <v>0.35</v>
          </cell>
          <cell r="F568">
            <v>0.35</v>
          </cell>
        </row>
        <row r="569">
          <cell r="A569" t="str">
            <v>166590AV08/07/1999</v>
          </cell>
          <cell r="B569">
            <v>166590</v>
          </cell>
          <cell r="C569" t="str">
            <v>ACTIVOS VARIOS</v>
          </cell>
          <cell r="D569" t="str">
            <v>AV - 08/07/1999</v>
          </cell>
          <cell r="E569">
            <v>-0.71</v>
          </cell>
          <cell r="F569">
            <v>-0.71</v>
          </cell>
        </row>
        <row r="570">
          <cell r="A570" t="str">
            <v>166590AV09</v>
          </cell>
          <cell r="B570">
            <v>166590</v>
          </cell>
          <cell r="C570" t="str">
            <v>ACTIVOS VARIOS / OTROS BIEN</v>
          </cell>
          <cell r="D570" t="str">
            <v>AV - 09</v>
          </cell>
          <cell r="E570">
            <v>-10.95</v>
          </cell>
          <cell r="F570">
            <v>-10.95</v>
          </cell>
        </row>
        <row r="571">
          <cell r="A571" t="str">
            <v>166590AV1</v>
          </cell>
          <cell r="B571">
            <v>166590</v>
          </cell>
          <cell r="C571" t="str">
            <v>ACTIVOS VARIOS</v>
          </cell>
          <cell r="D571" t="str">
            <v>AV - 1</v>
          </cell>
          <cell r="E571">
            <v>0.96</v>
          </cell>
          <cell r="F571">
            <v>0.96</v>
          </cell>
        </row>
        <row r="572">
          <cell r="A572" t="str">
            <v>166590AV100</v>
          </cell>
          <cell r="B572">
            <v>166590</v>
          </cell>
          <cell r="C572" t="str">
            <v>ACTIVOS VARIOS</v>
          </cell>
          <cell r="D572" t="str">
            <v>AV - 100</v>
          </cell>
          <cell r="E572">
            <v>0.05</v>
          </cell>
          <cell r="F572">
            <v>0.05</v>
          </cell>
        </row>
        <row r="573">
          <cell r="A573" t="str">
            <v>166590AV110</v>
          </cell>
          <cell r="B573">
            <v>166590</v>
          </cell>
          <cell r="C573" t="str">
            <v>ACTIVOS VARIOS</v>
          </cell>
          <cell r="D573" t="str">
            <v>AV - 110</v>
          </cell>
          <cell r="E573">
            <v>0.04</v>
          </cell>
          <cell r="F573">
            <v>0.04</v>
          </cell>
        </row>
        <row r="574">
          <cell r="A574" t="str">
            <v>166590AV14</v>
          </cell>
          <cell r="B574">
            <v>166590</v>
          </cell>
          <cell r="C574" t="str">
            <v>ACTIVOS VARIOS / REDES Y LI</v>
          </cell>
          <cell r="D574" t="str">
            <v>AV - 14</v>
          </cell>
          <cell r="E574">
            <v>-0.03</v>
          </cell>
          <cell r="F574">
            <v>-0.03</v>
          </cell>
        </row>
        <row r="575">
          <cell r="A575" t="str">
            <v>166590AV17</v>
          </cell>
          <cell r="B575">
            <v>166590</v>
          </cell>
          <cell r="C575" t="str">
            <v>ACTIVOS VARIOS / OTROS BIEN</v>
          </cell>
          <cell r="D575" t="str">
            <v>AV - 17</v>
          </cell>
          <cell r="E575">
            <v>0.04</v>
          </cell>
          <cell r="F575">
            <v>0.04</v>
          </cell>
        </row>
        <row r="576">
          <cell r="A576" t="str">
            <v>166590AV17000</v>
          </cell>
          <cell r="B576">
            <v>166590</v>
          </cell>
          <cell r="C576" t="str">
            <v>ACTIVOS VARIOS</v>
          </cell>
          <cell r="D576" t="str">
            <v>AV - 17000</v>
          </cell>
          <cell r="E576">
            <v>-0.02</v>
          </cell>
          <cell r="F576">
            <v>-0.02</v>
          </cell>
        </row>
        <row r="577">
          <cell r="A577" t="str">
            <v>166590AV18</v>
          </cell>
          <cell r="B577">
            <v>166590</v>
          </cell>
          <cell r="C577" t="str">
            <v>ACTIVOS VARIOS / NINGUNA</v>
          </cell>
          <cell r="D577" t="str">
            <v>AV - 18</v>
          </cell>
          <cell r="E577">
            <v>-0.03</v>
          </cell>
          <cell r="F577">
            <v>-0.03</v>
          </cell>
        </row>
        <row r="578">
          <cell r="A578" t="str">
            <v>166590AV19/05/1998</v>
          </cell>
          <cell r="B578">
            <v>166590</v>
          </cell>
          <cell r="C578" t="str">
            <v>ACTIVOS VARIOS</v>
          </cell>
          <cell r="D578" t="str">
            <v>AV - 19/05/1998</v>
          </cell>
          <cell r="E578">
            <v>1.27</v>
          </cell>
          <cell r="F578">
            <v>1.27</v>
          </cell>
        </row>
        <row r="579">
          <cell r="A579" t="str">
            <v>166590AV22</v>
          </cell>
          <cell r="B579">
            <v>166590</v>
          </cell>
          <cell r="C579" t="str">
            <v>ACTIVOS VARIOS / POSTERIA</v>
          </cell>
          <cell r="D579" t="str">
            <v>AV - 22</v>
          </cell>
          <cell r="E579">
            <v>0.09</v>
          </cell>
          <cell r="F579">
            <v>0.09</v>
          </cell>
        </row>
        <row r="580">
          <cell r="A580" t="str">
            <v>166590AV26</v>
          </cell>
          <cell r="B580">
            <v>166590</v>
          </cell>
          <cell r="C580" t="str">
            <v>ACTIVOS VARIOS / CARPA EN P</v>
          </cell>
          <cell r="D580" t="str">
            <v>AV - 26</v>
          </cell>
          <cell r="E580">
            <v>0.68</v>
          </cell>
          <cell r="F580">
            <v>0.68</v>
          </cell>
        </row>
        <row r="581">
          <cell r="A581" t="str">
            <v>166590AV28</v>
          </cell>
          <cell r="B581">
            <v>166590</v>
          </cell>
          <cell r="C581" t="str">
            <v>ACTIVOS VARIOS / OTROS M Y</v>
          </cell>
          <cell r="D581" t="str">
            <v>AV - 28</v>
          </cell>
          <cell r="E581">
            <v>-8.02</v>
          </cell>
          <cell r="F581">
            <v>-8.02</v>
          </cell>
        </row>
        <row r="582">
          <cell r="A582" t="str">
            <v>166590AV300</v>
          </cell>
          <cell r="B582">
            <v>166590</v>
          </cell>
          <cell r="C582" t="str">
            <v>ACTIVOS VARIOS</v>
          </cell>
          <cell r="D582" t="str">
            <v>AV - 300</v>
          </cell>
          <cell r="E582">
            <v>0.02</v>
          </cell>
          <cell r="F582">
            <v>0.02</v>
          </cell>
        </row>
        <row r="583">
          <cell r="A583" t="str">
            <v>166590AV310</v>
          </cell>
          <cell r="B583">
            <v>166590</v>
          </cell>
          <cell r="C583" t="str">
            <v>ACTIVOS VARIOS</v>
          </cell>
          <cell r="D583" t="str">
            <v>AV - 310</v>
          </cell>
          <cell r="E583">
            <v>0.04</v>
          </cell>
          <cell r="F583">
            <v>0.04</v>
          </cell>
        </row>
        <row r="584">
          <cell r="A584" t="str">
            <v>166590AV360</v>
          </cell>
          <cell r="B584">
            <v>166590</v>
          </cell>
          <cell r="C584" t="str">
            <v>ACTIVOS VARIOS</v>
          </cell>
          <cell r="D584" t="str">
            <v>AV - 360</v>
          </cell>
          <cell r="E584">
            <v>0.22</v>
          </cell>
          <cell r="F584">
            <v>0.22</v>
          </cell>
        </row>
        <row r="585">
          <cell r="A585" t="str">
            <v>166590AV410</v>
          </cell>
          <cell r="B585">
            <v>166590</v>
          </cell>
          <cell r="C585" t="str">
            <v>ACTIVOS VARIOS</v>
          </cell>
          <cell r="D585" t="str">
            <v>AV - 410</v>
          </cell>
          <cell r="E585">
            <v>0.01</v>
          </cell>
          <cell r="F585">
            <v>0.01</v>
          </cell>
        </row>
        <row r="586">
          <cell r="A586" t="str">
            <v>166590AV420</v>
          </cell>
          <cell r="B586">
            <v>166590</v>
          </cell>
          <cell r="C586" t="str">
            <v>ACTIVOS VARIOS</v>
          </cell>
          <cell r="D586" t="str">
            <v>AV - 420</v>
          </cell>
          <cell r="E586">
            <v>0.06</v>
          </cell>
          <cell r="F586">
            <v>0.06</v>
          </cell>
        </row>
        <row r="587">
          <cell r="A587" t="str">
            <v>166590AV510</v>
          </cell>
          <cell r="B587">
            <v>166590</v>
          </cell>
          <cell r="C587" t="str">
            <v>ACTIVOS VARIOS</v>
          </cell>
          <cell r="D587" t="str">
            <v>AV - 510</v>
          </cell>
          <cell r="E587">
            <v>0.05</v>
          </cell>
          <cell r="F587">
            <v>0.05</v>
          </cell>
        </row>
        <row r="588">
          <cell r="A588" t="str">
            <v>166590AV60.585</v>
          </cell>
          <cell r="B588">
            <v>166590</v>
          </cell>
          <cell r="C588" t="str">
            <v>ACTIVOS VARIOS</v>
          </cell>
          <cell r="D588" t="str">
            <v>AV - 60.585</v>
          </cell>
          <cell r="E588">
            <v>-0.06</v>
          </cell>
          <cell r="F588">
            <v>-0.06</v>
          </cell>
        </row>
        <row r="589">
          <cell r="A589" t="str">
            <v>166590AV60585</v>
          </cell>
          <cell r="B589">
            <v>166590</v>
          </cell>
          <cell r="C589" t="str">
            <v>ACTIVOS VARIOS</v>
          </cell>
          <cell r="D589" t="str">
            <v>AV - 60585</v>
          </cell>
          <cell r="E589">
            <v>-0.06</v>
          </cell>
          <cell r="F589">
            <v>-0.06</v>
          </cell>
        </row>
        <row r="590">
          <cell r="A590" t="str">
            <v>166590AV90000</v>
          </cell>
          <cell r="B590">
            <v>166590</v>
          </cell>
          <cell r="C590" t="str">
            <v>ACTIVOS VARIOS</v>
          </cell>
          <cell r="D590" t="str">
            <v>AV - 90000</v>
          </cell>
          <cell r="E590">
            <v>-0.09</v>
          </cell>
          <cell r="F590">
            <v>-0.09</v>
          </cell>
        </row>
        <row r="591">
          <cell r="A591">
            <v>166599</v>
          </cell>
          <cell r="B591">
            <v>166599</v>
          </cell>
          <cell r="C591" t="str">
            <v>AJUSTES POR INFLACION</v>
          </cell>
          <cell r="E591">
            <v>271.62</v>
          </cell>
          <cell r="F591">
            <v>271.62</v>
          </cell>
        </row>
        <row r="592">
          <cell r="A592" t="str">
            <v>166599AV23</v>
          </cell>
          <cell r="B592">
            <v>166599</v>
          </cell>
          <cell r="C592" t="str">
            <v>ACTIVOS VARIOS / POSTES Y A</v>
          </cell>
          <cell r="D592" t="str">
            <v>AV - 23</v>
          </cell>
          <cell r="E592">
            <v>23.59</v>
          </cell>
          <cell r="F592">
            <v>23.59</v>
          </cell>
        </row>
        <row r="593">
          <cell r="A593">
            <v>1670</v>
          </cell>
          <cell r="B593">
            <v>1670</v>
          </cell>
          <cell r="C593" t="str">
            <v>EQUIPO DE COMUNICACION Y COMPUTACION</v>
          </cell>
          <cell r="E593">
            <v>2352.06</v>
          </cell>
          <cell r="F593">
            <v>2377.92</v>
          </cell>
        </row>
        <row r="594">
          <cell r="A594">
            <v>167001</v>
          </cell>
          <cell r="B594">
            <v>167001</v>
          </cell>
          <cell r="C594" t="str">
            <v>EQUIPO DE COMUNICACION</v>
          </cell>
          <cell r="E594">
            <v>204.62</v>
          </cell>
          <cell r="F594">
            <v>204.62</v>
          </cell>
        </row>
        <row r="595">
          <cell r="A595">
            <v>16700101</v>
          </cell>
          <cell r="B595">
            <v>16700101</v>
          </cell>
          <cell r="C595" t="str">
            <v>EQUIPO DE TELECOMUNICACION</v>
          </cell>
          <cell r="E595">
            <v>21.45</v>
          </cell>
          <cell r="F595">
            <v>21.45</v>
          </cell>
        </row>
        <row r="596">
          <cell r="A596" t="str">
            <v>16700101AV01</v>
          </cell>
          <cell r="B596">
            <v>16700101</v>
          </cell>
          <cell r="C596" t="str">
            <v>ACTIVOS VARIOS / ELEMENTOS</v>
          </cell>
          <cell r="D596" t="str">
            <v>AV - 01</v>
          </cell>
          <cell r="E596">
            <v>0.09</v>
          </cell>
          <cell r="F596">
            <v>0.09</v>
          </cell>
        </row>
        <row r="597">
          <cell r="A597" t="str">
            <v>16700101CL1</v>
          </cell>
          <cell r="B597">
            <v>16700101</v>
          </cell>
          <cell r="C597" t="str">
            <v>CORTO-LARGO PLAZO / CORTO P</v>
          </cell>
          <cell r="D597" t="str">
            <v>CL - 1</v>
          </cell>
          <cell r="E597">
            <v>-0.74</v>
          </cell>
          <cell r="F597">
            <v>-0.74</v>
          </cell>
        </row>
        <row r="598">
          <cell r="A598">
            <v>16700102</v>
          </cell>
          <cell r="B598">
            <v>16700102</v>
          </cell>
          <cell r="C598" t="str">
            <v>EQUIPOS DE RADIO</v>
          </cell>
          <cell r="E598">
            <v>183.18</v>
          </cell>
          <cell r="F598">
            <v>183.18</v>
          </cell>
        </row>
        <row r="599">
          <cell r="A599" t="str">
            <v>16700102AV01</v>
          </cell>
          <cell r="B599">
            <v>16700102</v>
          </cell>
          <cell r="C599" t="str">
            <v>ACTIVOS VARIOS / ELEMENTOS</v>
          </cell>
          <cell r="D599" t="str">
            <v>AV - 01</v>
          </cell>
          <cell r="E599">
            <v>0.13</v>
          </cell>
          <cell r="F599">
            <v>0.13</v>
          </cell>
        </row>
        <row r="600">
          <cell r="A600">
            <v>167002</v>
          </cell>
          <cell r="B600">
            <v>167002</v>
          </cell>
          <cell r="C600" t="str">
            <v>EQUIPO DE COMPUTACION</v>
          </cell>
          <cell r="E600">
            <v>979.63</v>
          </cell>
          <cell r="F600">
            <v>1005.49</v>
          </cell>
        </row>
        <row r="601">
          <cell r="A601">
            <v>167099</v>
          </cell>
          <cell r="B601">
            <v>167099</v>
          </cell>
          <cell r="C601" t="str">
            <v>AJUSTES POR INFLACION</v>
          </cell>
          <cell r="E601">
            <v>1167.8</v>
          </cell>
          <cell r="F601">
            <v>1167.8</v>
          </cell>
        </row>
        <row r="602">
          <cell r="A602">
            <v>16709901</v>
          </cell>
          <cell r="B602">
            <v>16709901</v>
          </cell>
          <cell r="C602" t="str">
            <v>AXI-EQUIPO DE COMUNICACION</v>
          </cell>
          <cell r="E602">
            <v>1167.8</v>
          </cell>
          <cell r="F602">
            <v>1167.8</v>
          </cell>
        </row>
        <row r="603">
          <cell r="A603">
            <v>1675</v>
          </cell>
          <cell r="B603">
            <v>1675</v>
          </cell>
          <cell r="C603" t="str">
            <v>EQUIPO DE TRANSPORTE,TRACCION Y ELEV.</v>
          </cell>
          <cell r="E603">
            <v>1772.78</v>
          </cell>
          <cell r="F603">
            <v>1808.01</v>
          </cell>
        </row>
        <row r="604">
          <cell r="A604">
            <v>167502</v>
          </cell>
          <cell r="B604">
            <v>167502</v>
          </cell>
          <cell r="C604" t="str">
            <v>TERRESTRE</v>
          </cell>
          <cell r="E604">
            <v>276.08</v>
          </cell>
          <cell r="F604">
            <v>311.31</v>
          </cell>
        </row>
        <row r="605">
          <cell r="A605" t="str">
            <v>167502PV.</v>
          </cell>
          <cell r="B605">
            <v>167502</v>
          </cell>
          <cell r="C605" t="str">
            <v>PLACA VEHICULO</v>
          </cell>
          <cell r="D605" t="str">
            <v>PV - .</v>
          </cell>
          <cell r="E605">
            <v>-2.6</v>
          </cell>
          <cell r="F605">
            <v>-2.6</v>
          </cell>
        </row>
        <row r="606">
          <cell r="A606" t="str">
            <v>167502PVARP173</v>
          </cell>
          <cell r="B606">
            <v>167502</v>
          </cell>
          <cell r="C606" t="str">
            <v>PLACA VEHICULO</v>
          </cell>
          <cell r="D606" t="str">
            <v>PV - ARP173</v>
          </cell>
          <cell r="E606">
            <v>43.58</v>
          </cell>
          <cell r="F606">
            <v>43.58</v>
          </cell>
        </row>
        <row r="607">
          <cell r="A607" t="str">
            <v>167502PVARP713</v>
          </cell>
          <cell r="B607">
            <v>167502</v>
          </cell>
          <cell r="C607" t="str">
            <v>PLACA VEHICULO / CAMIONETA</v>
          </cell>
          <cell r="D607" t="str">
            <v>PV - ARP713</v>
          </cell>
          <cell r="E607">
            <v>3</v>
          </cell>
          <cell r="F607">
            <v>3</v>
          </cell>
        </row>
        <row r="608">
          <cell r="A608" t="str">
            <v>167502PVJVG 980</v>
          </cell>
          <cell r="B608">
            <v>167502</v>
          </cell>
          <cell r="C608" t="str">
            <v>PLACA VEHICULO</v>
          </cell>
          <cell r="D608" t="str">
            <v>PV - JVG 980</v>
          </cell>
          <cell r="E608">
            <v>-3</v>
          </cell>
          <cell r="F608">
            <v>-3</v>
          </cell>
        </row>
        <row r="609">
          <cell r="A609" t="str">
            <v>167502PVJVG659</v>
          </cell>
          <cell r="B609">
            <v>167502</v>
          </cell>
          <cell r="C609" t="str">
            <v>PLACA VEHICULO / CAMIONETA</v>
          </cell>
          <cell r="D609" t="str">
            <v>PV - JVG659</v>
          </cell>
          <cell r="E609">
            <v>-7.0000000000000007E-2</v>
          </cell>
          <cell r="F609">
            <v>-7.0000000000000007E-2</v>
          </cell>
        </row>
        <row r="610">
          <cell r="A610" t="str">
            <v>167502PVJVG980</v>
          </cell>
          <cell r="B610">
            <v>167502</v>
          </cell>
          <cell r="C610" t="str">
            <v>PLACA VEHICULO / CAMIONETA</v>
          </cell>
          <cell r="D610" t="str">
            <v>PV - JVG980</v>
          </cell>
          <cell r="E610">
            <v>3</v>
          </cell>
          <cell r="F610">
            <v>3</v>
          </cell>
        </row>
        <row r="611">
          <cell r="A611" t="str">
            <v>167502PVOKX300</v>
          </cell>
          <cell r="B611">
            <v>167502</v>
          </cell>
          <cell r="C611" t="str">
            <v>PLACA VEHICULO</v>
          </cell>
          <cell r="D611" t="str">
            <v>PV - OKX300</v>
          </cell>
          <cell r="E611">
            <v>23.76</v>
          </cell>
          <cell r="F611">
            <v>23.76</v>
          </cell>
        </row>
        <row r="612">
          <cell r="A612" t="str">
            <v>167502PVowr 003</v>
          </cell>
          <cell r="B612">
            <v>167502</v>
          </cell>
          <cell r="C612" t="str">
            <v>PLACA VEHICULO</v>
          </cell>
          <cell r="D612" t="str">
            <v>PV - owr 003</v>
          </cell>
          <cell r="E612">
            <v>7.0000000000000007E-2</v>
          </cell>
          <cell r="F612">
            <v>7.0000000000000007E-2</v>
          </cell>
        </row>
        <row r="613">
          <cell r="A613" t="str">
            <v>167502PVOWR 063</v>
          </cell>
          <cell r="B613">
            <v>167502</v>
          </cell>
          <cell r="C613" t="str">
            <v>PLACA VEHICULO</v>
          </cell>
          <cell r="D613" t="str">
            <v>PV - OWR 063</v>
          </cell>
          <cell r="F613">
            <v>8.02</v>
          </cell>
        </row>
        <row r="614">
          <cell r="A614" t="str">
            <v>167502PVOWR 077</v>
          </cell>
          <cell r="B614">
            <v>167502</v>
          </cell>
          <cell r="C614" t="str">
            <v>PLACA VEHICULO</v>
          </cell>
          <cell r="D614" t="str">
            <v>PV - OWR 077</v>
          </cell>
          <cell r="F614">
            <v>0.15</v>
          </cell>
        </row>
        <row r="615">
          <cell r="A615" t="str">
            <v>167502PVOWR 115</v>
          </cell>
          <cell r="B615">
            <v>167502</v>
          </cell>
          <cell r="C615" t="str">
            <v>PLACA VEHICULO</v>
          </cell>
          <cell r="D615" t="str">
            <v>PV - OWR 115</v>
          </cell>
          <cell r="F615">
            <v>8.02</v>
          </cell>
        </row>
        <row r="616">
          <cell r="A616" t="str">
            <v>167502PVOWR0 042</v>
          </cell>
          <cell r="B616">
            <v>167502</v>
          </cell>
          <cell r="C616" t="str">
            <v>PLACA VEHICULO</v>
          </cell>
          <cell r="D616" t="str">
            <v>PV - OWR0 042</v>
          </cell>
          <cell r="F616">
            <v>6.9</v>
          </cell>
        </row>
        <row r="617">
          <cell r="A617" t="str">
            <v>167502PVOWR002</v>
          </cell>
          <cell r="B617">
            <v>167502</v>
          </cell>
          <cell r="C617" t="str">
            <v>PLACA VEHICULO / CAMIONETA</v>
          </cell>
          <cell r="D617" t="str">
            <v>PV - OWR002</v>
          </cell>
        </row>
        <row r="618">
          <cell r="A618" t="str">
            <v>167502PVOWR003</v>
          </cell>
          <cell r="B618">
            <v>167502</v>
          </cell>
          <cell r="C618" t="str">
            <v>PLACA VEHICULO / CAMION CHE</v>
          </cell>
          <cell r="D618" t="str">
            <v>PV - OWR003</v>
          </cell>
          <cell r="E618">
            <v>21.18</v>
          </cell>
          <cell r="F618">
            <v>21.18</v>
          </cell>
        </row>
        <row r="619">
          <cell r="A619" t="str">
            <v>167502PVOWR004</v>
          </cell>
          <cell r="B619">
            <v>167502</v>
          </cell>
          <cell r="C619" t="str">
            <v>PLACA VEHICULO / CAMIONETA</v>
          </cell>
          <cell r="D619" t="str">
            <v>PV - OWR004</v>
          </cell>
        </row>
        <row r="620">
          <cell r="A620" t="str">
            <v>167502PVOWR006</v>
          </cell>
          <cell r="B620">
            <v>167502</v>
          </cell>
          <cell r="C620" t="str">
            <v>PLACA VEHICULO / CAMIONETA</v>
          </cell>
          <cell r="D620" t="str">
            <v>PV - OWR006</v>
          </cell>
        </row>
        <row r="621">
          <cell r="A621" t="str">
            <v>167502PVOWR007</v>
          </cell>
          <cell r="B621">
            <v>167502</v>
          </cell>
          <cell r="C621" t="str">
            <v>PLACA VEHICULO / CAMPERO CH</v>
          </cell>
          <cell r="D621" t="str">
            <v>PV - OWR007</v>
          </cell>
        </row>
        <row r="622">
          <cell r="A622" t="str">
            <v>167502PVOWR010</v>
          </cell>
          <cell r="B622">
            <v>167502</v>
          </cell>
          <cell r="C622" t="str">
            <v>PLACA VEHICULO / CAMIONETA</v>
          </cell>
          <cell r="D622" t="str">
            <v>PV - OWR010</v>
          </cell>
        </row>
        <row r="623">
          <cell r="A623" t="str">
            <v>167502PVOWR026</v>
          </cell>
          <cell r="B623">
            <v>167502</v>
          </cell>
          <cell r="C623" t="str">
            <v>PLACA VEHICULO / CAMION CHE</v>
          </cell>
          <cell r="D623" t="str">
            <v>PV - OWR026</v>
          </cell>
          <cell r="E623">
            <v>38.72</v>
          </cell>
          <cell r="F623">
            <v>38.72</v>
          </cell>
        </row>
        <row r="624">
          <cell r="A624" t="str">
            <v>167502PVOWR027</v>
          </cell>
          <cell r="B624">
            <v>167502</v>
          </cell>
          <cell r="C624" t="str">
            <v>PLACA VEHICULO / CAMION CHE</v>
          </cell>
          <cell r="D624" t="str">
            <v>PV - OWR027</v>
          </cell>
          <cell r="E624">
            <v>38.31</v>
          </cell>
          <cell r="F624">
            <v>38.31</v>
          </cell>
        </row>
        <row r="625">
          <cell r="A625" t="str">
            <v>167502PVOWR042</v>
          </cell>
          <cell r="B625">
            <v>167502</v>
          </cell>
          <cell r="C625" t="str">
            <v>PLACA VEHICULO / CAMPERO CH</v>
          </cell>
          <cell r="D625" t="str">
            <v>PV - OWR042</v>
          </cell>
          <cell r="E625">
            <v>0.15</v>
          </cell>
          <cell r="F625">
            <v>0.15</v>
          </cell>
        </row>
        <row r="626">
          <cell r="A626" t="str">
            <v>167502PVOWR063</v>
          </cell>
          <cell r="B626">
            <v>167502</v>
          </cell>
          <cell r="C626" t="str">
            <v>PLACA VEHICULO / CAMIONETA</v>
          </cell>
          <cell r="D626" t="str">
            <v>PV - OWR063</v>
          </cell>
          <cell r="E626">
            <v>1.68</v>
          </cell>
          <cell r="F626">
            <v>1.68</v>
          </cell>
        </row>
        <row r="627">
          <cell r="A627" t="str">
            <v>167502PVOWR077</v>
          </cell>
          <cell r="B627">
            <v>167502</v>
          </cell>
          <cell r="C627" t="str">
            <v>PLACA VEHICULO / CAMIONETA</v>
          </cell>
          <cell r="D627" t="str">
            <v>PV - OWR077</v>
          </cell>
          <cell r="E627">
            <v>-0.15</v>
          </cell>
          <cell r="F627">
            <v>12.01</v>
          </cell>
        </row>
        <row r="628">
          <cell r="A628" t="str">
            <v>167502PVOWR115</v>
          </cell>
          <cell r="B628">
            <v>167502</v>
          </cell>
          <cell r="C628" t="str">
            <v>PLACA VEHICULO / CAMIONETA</v>
          </cell>
          <cell r="D628" t="str">
            <v>PV - OWR115</v>
          </cell>
          <cell r="E628">
            <v>7.89</v>
          </cell>
          <cell r="F628">
            <v>7.89</v>
          </cell>
        </row>
        <row r="629">
          <cell r="A629" t="str">
            <v>167502PVOWR118</v>
          </cell>
          <cell r="B629">
            <v>167502</v>
          </cell>
          <cell r="C629" t="str">
            <v>PLACA VEHICULO / CAMIONETA</v>
          </cell>
          <cell r="D629" t="str">
            <v>PV - OWR118</v>
          </cell>
          <cell r="E629">
            <v>8.02</v>
          </cell>
          <cell r="F629">
            <v>8.02</v>
          </cell>
        </row>
        <row r="630">
          <cell r="A630" t="str">
            <v>167502PVOWR136</v>
          </cell>
          <cell r="B630">
            <v>167502</v>
          </cell>
          <cell r="C630" t="str">
            <v>PLACA VEHICULO / CAMPERO CH</v>
          </cell>
          <cell r="D630" t="str">
            <v>PV - OWR136</v>
          </cell>
          <cell r="E630">
            <v>22.12</v>
          </cell>
          <cell r="F630">
            <v>22.12</v>
          </cell>
        </row>
        <row r="631">
          <cell r="A631" t="str">
            <v>167502PVOWR174</v>
          </cell>
          <cell r="B631">
            <v>167502</v>
          </cell>
          <cell r="C631" t="str">
            <v>PLACA VEHICULO / CAMIONETA</v>
          </cell>
          <cell r="D631" t="str">
            <v>PV - OWR174</v>
          </cell>
          <cell r="E631">
            <v>21.85</v>
          </cell>
          <cell r="F631">
            <v>21.85</v>
          </cell>
        </row>
        <row r="632">
          <cell r="A632" t="str">
            <v>167502PVOW3192</v>
          </cell>
          <cell r="B632">
            <v>167502</v>
          </cell>
          <cell r="C632" t="str">
            <v>PLACA VEHICULO / CAMION CHE</v>
          </cell>
          <cell r="D632" t="str">
            <v>PV - OW3192</v>
          </cell>
          <cell r="E632">
            <v>23.62</v>
          </cell>
          <cell r="F632">
            <v>23.62</v>
          </cell>
        </row>
        <row r="633">
          <cell r="A633" t="str">
            <v>167502PVOW3214</v>
          </cell>
          <cell r="B633">
            <v>167502</v>
          </cell>
          <cell r="C633" t="str">
            <v>PLACA VEHICULO / CAMION DOD</v>
          </cell>
          <cell r="D633" t="str">
            <v>PV - OW3214</v>
          </cell>
        </row>
        <row r="634">
          <cell r="A634" t="str">
            <v>167502PVOW3357</v>
          </cell>
          <cell r="B634">
            <v>167502</v>
          </cell>
          <cell r="C634" t="str">
            <v>PLACA VEHICULO / CAMPERO SU</v>
          </cell>
          <cell r="D634" t="str">
            <v>PV - OW3357</v>
          </cell>
        </row>
        <row r="635">
          <cell r="A635" t="str">
            <v>167502PVOW3381</v>
          </cell>
          <cell r="B635">
            <v>167502</v>
          </cell>
          <cell r="C635" t="str">
            <v>PLACA VEHICULO / CAMION FOR</v>
          </cell>
          <cell r="D635" t="str">
            <v>PV - OW3381</v>
          </cell>
        </row>
        <row r="636">
          <cell r="A636" t="str">
            <v>167502PVOW3404</v>
          </cell>
          <cell r="B636">
            <v>167502</v>
          </cell>
          <cell r="C636" t="str">
            <v>PLACA VEHICULO / CAMION GMC</v>
          </cell>
          <cell r="D636" t="str">
            <v>PV - OW3404</v>
          </cell>
          <cell r="E636">
            <v>27.29</v>
          </cell>
          <cell r="F636">
            <v>27.29</v>
          </cell>
        </row>
        <row r="637">
          <cell r="A637" t="str">
            <v>167502PVOW3514</v>
          </cell>
          <cell r="B637">
            <v>167502</v>
          </cell>
          <cell r="C637" t="str">
            <v>PLACA VEHICULO / CAMPERO CH</v>
          </cell>
          <cell r="D637" t="str">
            <v>PV - OW3514</v>
          </cell>
        </row>
        <row r="638">
          <cell r="A638" t="str">
            <v>167502PVUBP68</v>
          </cell>
          <cell r="B638">
            <v>167502</v>
          </cell>
          <cell r="C638" t="str">
            <v>PLACA VEHICULO / MOTO</v>
          </cell>
          <cell r="D638" t="str">
            <v>PV - UBP-68</v>
          </cell>
          <cell r="E638">
            <v>1.37</v>
          </cell>
          <cell r="F638">
            <v>1.37</v>
          </cell>
        </row>
        <row r="639">
          <cell r="A639" t="str">
            <v>167502PVUCK 76</v>
          </cell>
          <cell r="B639">
            <v>167502</v>
          </cell>
          <cell r="C639" t="str">
            <v>PLACA VEHICULO / MOTO</v>
          </cell>
          <cell r="D639" t="str">
            <v>PV - UCK 76</v>
          </cell>
          <cell r="E639">
            <v>1.37</v>
          </cell>
          <cell r="F639">
            <v>1.37</v>
          </cell>
        </row>
        <row r="640">
          <cell r="A640" t="str">
            <v>167502PVuck 76</v>
          </cell>
          <cell r="B640">
            <v>167502</v>
          </cell>
          <cell r="C640" t="str">
            <v>PLACA VEHICULO</v>
          </cell>
          <cell r="D640" t="str">
            <v>PV - uck 76</v>
          </cell>
          <cell r="E640">
            <v>-1.37</v>
          </cell>
          <cell r="F640">
            <v>-1.37</v>
          </cell>
        </row>
        <row r="641">
          <cell r="A641" t="str">
            <v>167502PVUCK65</v>
          </cell>
          <cell r="B641">
            <v>167502</v>
          </cell>
          <cell r="C641" t="str">
            <v>PLACA VEHICULO / MOTO</v>
          </cell>
          <cell r="D641" t="str">
            <v>PV - UCK-65</v>
          </cell>
          <cell r="E641">
            <v>1.37</v>
          </cell>
          <cell r="F641">
            <v>1.37</v>
          </cell>
        </row>
        <row r="642">
          <cell r="A642" t="str">
            <v>167502PVUCK67</v>
          </cell>
          <cell r="B642">
            <v>167502</v>
          </cell>
          <cell r="C642" t="str">
            <v>PLACA VEHICULO / MOTO</v>
          </cell>
          <cell r="D642" t="str">
            <v>PV - UCK-67</v>
          </cell>
          <cell r="E642">
            <v>1.37</v>
          </cell>
          <cell r="F642">
            <v>1.37</v>
          </cell>
        </row>
        <row r="643">
          <cell r="A643" t="str">
            <v>167502PVuck67</v>
          </cell>
          <cell r="B643">
            <v>167502</v>
          </cell>
          <cell r="C643" t="str">
            <v>PLACA VEHICULO</v>
          </cell>
          <cell r="D643" t="str">
            <v>PV - uck-67</v>
          </cell>
          <cell r="E643">
            <v>-1.37</v>
          </cell>
          <cell r="F643">
            <v>-1.37</v>
          </cell>
        </row>
        <row r="644">
          <cell r="A644" t="str">
            <v>167502PVUCK68</v>
          </cell>
          <cell r="B644">
            <v>167502</v>
          </cell>
          <cell r="C644" t="str">
            <v>PLACA VEHICULO / MOTO</v>
          </cell>
          <cell r="D644" t="str">
            <v>PV - UCK-68</v>
          </cell>
          <cell r="E644">
            <v>1.37</v>
          </cell>
          <cell r="F644">
            <v>1.37</v>
          </cell>
        </row>
        <row r="645">
          <cell r="A645" t="str">
            <v>167502PVUCK70</v>
          </cell>
          <cell r="B645">
            <v>167502</v>
          </cell>
          <cell r="C645" t="str">
            <v>PLACA VEHICULO / MOTO</v>
          </cell>
          <cell r="D645" t="str">
            <v>PV - UCK-70</v>
          </cell>
          <cell r="E645">
            <v>1.37</v>
          </cell>
          <cell r="F645">
            <v>1.37</v>
          </cell>
        </row>
        <row r="646">
          <cell r="A646" t="str">
            <v>167502PVuck70</v>
          </cell>
          <cell r="B646">
            <v>167502</v>
          </cell>
          <cell r="C646" t="str">
            <v>PLACA VEHICULO</v>
          </cell>
          <cell r="D646" t="str">
            <v>PV - uck-70</v>
          </cell>
          <cell r="E646">
            <v>-1.37</v>
          </cell>
          <cell r="F646">
            <v>-1.37</v>
          </cell>
        </row>
        <row r="647">
          <cell r="A647" t="str">
            <v>167502PVUCK77</v>
          </cell>
          <cell r="B647">
            <v>167502</v>
          </cell>
          <cell r="C647" t="str">
            <v>PLACA VEHICULO / MOTO</v>
          </cell>
          <cell r="D647" t="str">
            <v>PV - UCK-77</v>
          </cell>
          <cell r="E647">
            <v>1.37</v>
          </cell>
          <cell r="F647">
            <v>1.37</v>
          </cell>
        </row>
        <row r="648">
          <cell r="A648" t="str">
            <v>167502PVuck77</v>
          </cell>
          <cell r="B648">
            <v>167502</v>
          </cell>
          <cell r="C648" t="str">
            <v>PLACA VEHICULO</v>
          </cell>
          <cell r="D648" t="str">
            <v>PV - uck-77</v>
          </cell>
          <cell r="E648">
            <v>-1.37</v>
          </cell>
          <cell r="F648">
            <v>-1.37</v>
          </cell>
        </row>
        <row r="649">
          <cell r="A649" t="str">
            <v>167502PVUCK82</v>
          </cell>
          <cell r="B649">
            <v>167502</v>
          </cell>
          <cell r="C649" t="str">
            <v>PLACA VEHICULO / MOTO</v>
          </cell>
          <cell r="D649" t="str">
            <v>PV - UCK-82</v>
          </cell>
          <cell r="E649">
            <v>1.37</v>
          </cell>
          <cell r="F649">
            <v>1.37</v>
          </cell>
        </row>
        <row r="650">
          <cell r="A650" t="str">
            <v>167502PVUCY 43</v>
          </cell>
          <cell r="B650">
            <v>167502</v>
          </cell>
          <cell r="C650" t="str">
            <v>PLACA VEHICULO / MOTO</v>
          </cell>
          <cell r="D650" t="str">
            <v>PV - UCY 43</v>
          </cell>
          <cell r="E650">
            <v>1.71</v>
          </cell>
          <cell r="F650">
            <v>1.71</v>
          </cell>
        </row>
        <row r="651">
          <cell r="A651" t="str">
            <v>167502PVucy 43</v>
          </cell>
          <cell r="B651">
            <v>167502</v>
          </cell>
          <cell r="C651" t="str">
            <v>PLACA VEHICULO</v>
          </cell>
          <cell r="D651" t="str">
            <v>PV - ucy 43</v>
          </cell>
          <cell r="E651">
            <v>-1.71</v>
          </cell>
          <cell r="F651">
            <v>-1.71</v>
          </cell>
        </row>
        <row r="652">
          <cell r="A652" t="str">
            <v>167502PV0000</v>
          </cell>
          <cell r="B652">
            <v>167502</v>
          </cell>
          <cell r="C652" t="str">
            <v>PLACA VEHICULO</v>
          </cell>
          <cell r="D652" t="str">
            <v>PV - 0000</v>
          </cell>
          <cell r="E652">
            <v>-0.86</v>
          </cell>
          <cell r="F652">
            <v>-0.86</v>
          </cell>
        </row>
        <row r="653">
          <cell r="A653" t="str">
            <v>167502PV08/02/2001</v>
          </cell>
          <cell r="B653">
            <v>167502</v>
          </cell>
          <cell r="C653" t="str">
            <v>PLACA VEHICULO</v>
          </cell>
          <cell r="D653" t="str">
            <v>PV - 08/02/2001</v>
          </cell>
          <cell r="E653">
            <v>-1.37</v>
          </cell>
          <cell r="F653">
            <v>-1.37</v>
          </cell>
        </row>
        <row r="654">
          <cell r="A654" t="str">
            <v>167502PV09</v>
          </cell>
          <cell r="B654">
            <v>167502</v>
          </cell>
          <cell r="C654" t="str">
            <v>PLACA VEHICULO</v>
          </cell>
          <cell r="D654" t="str">
            <v>PV - 09</v>
          </cell>
          <cell r="E654">
            <v>-8.02</v>
          </cell>
          <cell r="F654">
            <v>-8.02</v>
          </cell>
        </row>
        <row r="655">
          <cell r="A655" t="str">
            <v>167502PV1</v>
          </cell>
          <cell r="B655">
            <v>167502</v>
          </cell>
          <cell r="C655" t="str">
            <v>PLACA VEHICULO</v>
          </cell>
          <cell r="D655" t="str">
            <v>PV - 1</v>
          </cell>
          <cell r="E655">
            <v>7.0000000000000007E-2</v>
          </cell>
          <cell r="F655">
            <v>7.0000000000000007E-2</v>
          </cell>
        </row>
        <row r="656">
          <cell r="A656" t="str">
            <v>167502PV21/12/2003</v>
          </cell>
          <cell r="B656">
            <v>167502</v>
          </cell>
          <cell r="C656" t="str">
            <v>PLACA VEHICULO</v>
          </cell>
          <cell r="D656" t="str">
            <v>PV - 21/12/2003</v>
          </cell>
          <cell r="E656">
            <v>3.01</v>
          </cell>
          <cell r="F656">
            <v>3.01</v>
          </cell>
        </row>
        <row r="657">
          <cell r="A657" t="str">
            <v>167502PV28/10/2003</v>
          </cell>
          <cell r="B657">
            <v>167502</v>
          </cell>
          <cell r="C657" t="str">
            <v>PLACA VEHICULO</v>
          </cell>
          <cell r="D657" t="str">
            <v>PV - 28/10/2003</v>
          </cell>
          <cell r="E657">
            <v>-0.64</v>
          </cell>
          <cell r="F657">
            <v>-0.64</v>
          </cell>
        </row>
        <row r="658">
          <cell r="A658" t="str">
            <v>167502SE0</v>
          </cell>
          <cell r="B658">
            <v>167502</v>
          </cell>
          <cell r="C658" t="str">
            <v>AREA RESPONSABILIDAD</v>
          </cell>
          <cell r="D658" t="str">
            <v>SE - 0</v>
          </cell>
        </row>
        <row r="659">
          <cell r="A659" t="str">
            <v>167502SE1</v>
          </cell>
          <cell r="B659">
            <v>167502</v>
          </cell>
          <cell r="C659" t="str">
            <v>AREA RESPONSABILIDAD / JUNT</v>
          </cell>
          <cell r="D659" t="str">
            <v>SE - 1</v>
          </cell>
        </row>
        <row r="660">
          <cell r="A660" t="str">
            <v>167502SE100</v>
          </cell>
          <cell r="B660">
            <v>167502</v>
          </cell>
          <cell r="C660" t="str">
            <v>AREA RESPONSABILIDAD / GERE</v>
          </cell>
          <cell r="D660" t="str">
            <v>SE - 100</v>
          </cell>
        </row>
        <row r="661">
          <cell r="A661" t="str">
            <v>167502SE300</v>
          </cell>
          <cell r="B661">
            <v>167502</v>
          </cell>
          <cell r="C661" t="str">
            <v>AREA RESPONSABILIDAD / GERE</v>
          </cell>
          <cell r="D661" t="str">
            <v>SE - 300</v>
          </cell>
        </row>
        <row r="662">
          <cell r="A662" t="str">
            <v>167502SE310</v>
          </cell>
          <cell r="B662">
            <v>167502</v>
          </cell>
          <cell r="C662" t="str">
            <v>AREA RESPONSABILIDAD / GRUP</v>
          </cell>
          <cell r="D662" t="str">
            <v>SE - 310</v>
          </cell>
        </row>
        <row r="663">
          <cell r="A663" t="str">
            <v>167502SE320</v>
          </cell>
          <cell r="B663">
            <v>167502</v>
          </cell>
          <cell r="C663" t="str">
            <v>AREA RESPONSABILIDAD / GRUP</v>
          </cell>
          <cell r="D663" t="str">
            <v>SE - 320</v>
          </cell>
        </row>
        <row r="664">
          <cell r="A664" t="str">
            <v>167502SE360</v>
          </cell>
          <cell r="B664">
            <v>167502</v>
          </cell>
          <cell r="C664" t="str">
            <v>AREA RESPONSABILIDAD / GRUP</v>
          </cell>
          <cell r="D664" t="str">
            <v>SE - 360</v>
          </cell>
        </row>
        <row r="665">
          <cell r="A665" t="str">
            <v>167502SE400</v>
          </cell>
          <cell r="B665">
            <v>167502</v>
          </cell>
          <cell r="C665" t="str">
            <v>AREA RESPONSABILIDAD / GERE</v>
          </cell>
          <cell r="D665" t="str">
            <v>SE - 400</v>
          </cell>
        </row>
        <row r="666">
          <cell r="A666" t="str">
            <v>167502SE410</v>
          </cell>
          <cell r="B666">
            <v>167502</v>
          </cell>
          <cell r="C666" t="str">
            <v>AREA RESPONSABILIDAD / GRUP</v>
          </cell>
          <cell r="D666" t="str">
            <v>SE - 410</v>
          </cell>
        </row>
        <row r="667">
          <cell r="A667" t="str">
            <v>167502SE420</v>
          </cell>
          <cell r="B667">
            <v>167502</v>
          </cell>
          <cell r="C667" t="str">
            <v>AREA RESPONSABILIDAD / GRUP</v>
          </cell>
          <cell r="D667" t="str">
            <v>SE - 420</v>
          </cell>
        </row>
        <row r="668">
          <cell r="A668" t="str">
            <v>167502SE500</v>
          </cell>
          <cell r="B668">
            <v>167502</v>
          </cell>
          <cell r="C668" t="str">
            <v>AREA RESPONSABILIDAD / GERE</v>
          </cell>
          <cell r="D668" t="str">
            <v>SE - 500</v>
          </cell>
        </row>
        <row r="669">
          <cell r="A669" t="str">
            <v>167502SE502</v>
          </cell>
          <cell r="B669">
            <v>167502</v>
          </cell>
          <cell r="C669" t="str">
            <v>AREA RESPONSABILIDAD / DIVI</v>
          </cell>
          <cell r="D669" t="str">
            <v>SE - 502</v>
          </cell>
        </row>
        <row r="670">
          <cell r="A670" t="str">
            <v>167502SE503</v>
          </cell>
          <cell r="B670">
            <v>167502</v>
          </cell>
          <cell r="C670" t="str">
            <v>AREA RESPONSABILIDAD / DIVI</v>
          </cell>
          <cell r="D670" t="str">
            <v>SE - 503</v>
          </cell>
        </row>
        <row r="671">
          <cell r="A671" t="str">
            <v>167502SE510</v>
          </cell>
          <cell r="B671">
            <v>167502</v>
          </cell>
          <cell r="C671" t="str">
            <v>AREA RESPONSABILIDAD / DIVI</v>
          </cell>
          <cell r="D671" t="str">
            <v>SE - 510</v>
          </cell>
        </row>
        <row r="672">
          <cell r="A672" t="str">
            <v>167502SE520</v>
          </cell>
          <cell r="B672">
            <v>167502</v>
          </cell>
          <cell r="C672" t="str">
            <v>AREA RESPONSABILIDAD / DIVI</v>
          </cell>
          <cell r="D672" t="str">
            <v>SE - 520</v>
          </cell>
        </row>
        <row r="673">
          <cell r="A673" t="str">
            <v>167502SE530</v>
          </cell>
          <cell r="B673">
            <v>167502</v>
          </cell>
          <cell r="C673" t="str">
            <v>AREA RESPONSABILIDAD / DIVI</v>
          </cell>
          <cell r="D673" t="str">
            <v>SE - 530</v>
          </cell>
        </row>
        <row r="674">
          <cell r="A674" t="str">
            <v>167502SE540</v>
          </cell>
          <cell r="B674">
            <v>167502</v>
          </cell>
          <cell r="C674" t="str">
            <v>AREA RESPONSABILIDAD / DIVI</v>
          </cell>
          <cell r="D674" t="str">
            <v>SE - 540</v>
          </cell>
        </row>
        <row r="675">
          <cell r="A675">
            <v>167599</v>
          </cell>
          <cell r="B675">
            <v>167599</v>
          </cell>
          <cell r="C675" t="str">
            <v>AJUSTES POR INFLACION</v>
          </cell>
          <cell r="E675">
            <v>1496.7</v>
          </cell>
          <cell r="F675">
            <v>1496.7</v>
          </cell>
        </row>
        <row r="676">
          <cell r="A676">
            <v>1685</v>
          </cell>
          <cell r="B676">
            <v>1685</v>
          </cell>
          <cell r="C676" t="str">
            <v>DEPRECIACION ACUMULADA</v>
          </cell>
          <cell r="E676">
            <v>-22990.92</v>
          </cell>
          <cell r="F676">
            <v>-23324.880000000001</v>
          </cell>
        </row>
        <row r="677">
          <cell r="A677">
            <v>168501</v>
          </cell>
          <cell r="B677">
            <v>168501</v>
          </cell>
          <cell r="C677" t="str">
            <v>EDIFICACIONES</v>
          </cell>
          <cell r="E677">
            <v>-489.75</v>
          </cell>
          <cell r="F677">
            <v>-498.9</v>
          </cell>
        </row>
        <row r="678">
          <cell r="A678">
            <v>168503</v>
          </cell>
          <cell r="B678">
            <v>168503</v>
          </cell>
          <cell r="C678" t="str">
            <v>REDES, LINEAS Y CABLES</v>
          </cell>
          <cell r="E678">
            <v>-10922.23</v>
          </cell>
          <cell r="F678">
            <v>-10543.16</v>
          </cell>
        </row>
        <row r="679">
          <cell r="A679" t="str">
            <v>168503AV01</v>
          </cell>
          <cell r="B679">
            <v>168503</v>
          </cell>
          <cell r="C679" t="str">
            <v>ACTIVOS VARIOS / ELEMENTOS</v>
          </cell>
          <cell r="D679" t="str">
            <v>AV - 01</v>
          </cell>
          <cell r="E679">
            <v>2.8</v>
          </cell>
          <cell r="F679">
            <v>2.8</v>
          </cell>
        </row>
        <row r="680">
          <cell r="A680" t="str">
            <v>168503AV06</v>
          </cell>
          <cell r="B680">
            <v>168503</v>
          </cell>
          <cell r="C680" t="str">
            <v>ACTIVOS VARIOS / INSTALACIO</v>
          </cell>
          <cell r="D680" t="str">
            <v>AV - 06</v>
          </cell>
          <cell r="E680">
            <v>-2.8</v>
          </cell>
          <cell r="F680">
            <v>-2.8</v>
          </cell>
        </row>
        <row r="681">
          <cell r="A681" t="str">
            <v>168503AV13</v>
          </cell>
          <cell r="B681">
            <v>168503</v>
          </cell>
          <cell r="C681" t="str">
            <v>ACTIVOS VARIOS / TRANSFORMA</v>
          </cell>
          <cell r="D681" t="str">
            <v>AV - 13</v>
          </cell>
          <cell r="E681">
            <v>8.64</v>
          </cell>
          <cell r="F681">
            <v>8.64</v>
          </cell>
        </row>
        <row r="682">
          <cell r="A682" t="str">
            <v>168503AV133335</v>
          </cell>
          <cell r="B682">
            <v>168503</v>
          </cell>
          <cell r="C682" t="str">
            <v>ACTIVOS VARIOS</v>
          </cell>
          <cell r="D682" t="str">
            <v>AV - 133335</v>
          </cell>
          <cell r="E682">
            <v>-0.13</v>
          </cell>
          <cell r="F682">
            <v>-0.13</v>
          </cell>
        </row>
        <row r="683">
          <cell r="A683" t="str">
            <v>168503AV14</v>
          </cell>
          <cell r="B683">
            <v>168503</v>
          </cell>
          <cell r="C683" t="str">
            <v>ACTIVOS VARIOS / REDES Y LI</v>
          </cell>
          <cell r="D683" t="str">
            <v>AV - 14</v>
          </cell>
          <cell r="E683">
            <v>-714.38</v>
          </cell>
          <cell r="F683">
            <v>-714.38</v>
          </cell>
        </row>
        <row r="684">
          <cell r="A684" t="str">
            <v>168503AV15</v>
          </cell>
          <cell r="B684">
            <v>168503</v>
          </cell>
          <cell r="C684" t="str">
            <v>ACTIVOS VARIOS / SUBESTACIO</v>
          </cell>
          <cell r="D684" t="str">
            <v>AV - 15</v>
          </cell>
          <cell r="E684">
            <v>-340.23</v>
          </cell>
          <cell r="F684">
            <v>-340.23</v>
          </cell>
        </row>
        <row r="685">
          <cell r="A685" t="str">
            <v>168503AV16</v>
          </cell>
          <cell r="B685">
            <v>168503</v>
          </cell>
          <cell r="C685" t="str">
            <v>ACTIVOS VARIOS / ALUMBRADO</v>
          </cell>
          <cell r="D685" t="str">
            <v>AV - 16</v>
          </cell>
          <cell r="E685">
            <v>-203.83</v>
          </cell>
          <cell r="F685">
            <v>-203.83</v>
          </cell>
        </row>
        <row r="686">
          <cell r="A686" t="str">
            <v>168503AV17</v>
          </cell>
          <cell r="B686">
            <v>168503</v>
          </cell>
          <cell r="C686" t="str">
            <v>ACTIVOS VARIOS / OTROS BIEN</v>
          </cell>
          <cell r="D686" t="str">
            <v>AV - 17</v>
          </cell>
          <cell r="E686">
            <v>-276.88</v>
          </cell>
          <cell r="F686">
            <v>-276.88</v>
          </cell>
        </row>
        <row r="687">
          <cell r="A687" t="str">
            <v>168503AV22</v>
          </cell>
          <cell r="B687">
            <v>168503</v>
          </cell>
          <cell r="C687" t="str">
            <v>ACTIVOS VARIOS / POSTERIA</v>
          </cell>
          <cell r="D687" t="str">
            <v>AV - 22</v>
          </cell>
          <cell r="E687">
            <v>0.21</v>
          </cell>
          <cell r="F687">
            <v>0.21</v>
          </cell>
        </row>
        <row r="688">
          <cell r="A688" t="str">
            <v>168503AV29/06/1999</v>
          </cell>
          <cell r="B688">
            <v>168503</v>
          </cell>
          <cell r="C688" t="str">
            <v>ACTIVOS VARIOS</v>
          </cell>
          <cell r="D688" t="str">
            <v>AV - 29/06/1999</v>
          </cell>
          <cell r="E688">
            <v>-0.08</v>
          </cell>
          <cell r="F688">
            <v>-0.08</v>
          </cell>
        </row>
        <row r="689">
          <cell r="A689">
            <v>168504</v>
          </cell>
          <cell r="B689">
            <v>168504</v>
          </cell>
          <cell r="C689" t="str">
            <v>MAQUINARIA Y EQUIPO</v>
          </cell>
          <cell r="E689">
            <v>-1108.79</v>
          </cell>
          <cell r="F689">
            <v>-1625.24</v>
          </cell>
        </row>
        <row r="690">
          <cell r="A690">
            <v>168506</v>
          </cell>
          <cell r="B690">
            <v>168506</v>
          </cell>
          <cell r="C690" t="str">
            <v>MUEBLES, ENSERES Y EQUIPO DE OFICINA</v>
          </cell>
          <cell r="E690">
            <v>-704.85</v>
          </cell>
          <cell r="F690">
            <v>-717.16</v>
          </cell>
        </row>
        <row r="691">
          <cell r="A691">
            <v>168507</v>
          </cell>
          <cell r="B691">
            <v>168507</v>
          </cell>
          <cell r="C691" t="str">
            <v>EQUIPOS DE COMUNICACION Y COMPUTACION</v>
          </cell>
          <cell r="E691">
            <v>-1986.28</v>
          </cell>
          <cell r="F691">
            <v>-2161.39</v>
          </cell>
        </row>
        <row r="692">
          <cell r="A692">
            <v>168508</v>
          </cell>
          <cell r="B692">
            <v>168508</v>
          </cell>
          <cell r="C692" t="str">
            <v>EQUIPO DE TRANSPORTE, TRACCION Y ELEVAC.</v>
          </cell>
          <cell r="E692">
            <v>-1724.96</v>
          </cell>
          <cell r="F692">
            <v>-1724.96</v>
          </cell>
        </row>
        <row r="693">
          <cell r="A693">
            <v>168599</v>
          </cell>
          <cell r="B693">
            <v>168599</v>
          </cell>
          <cell r="C693" t="str">
            <v>AJUSTES POR INFLACION</v>
          </cell>
          <cell r="E693">
            <v>-6054.07</v>
          </cell>
          <cell r="F693">
            <v>-6054.07</v>
          </cell>
        </row>
        <row r="694">
          <cell r="A694">
            <v>19</v>
          </cell>
          <cell r="B694">
            <v>19</v>
          </cell>
          <cell r="C694" t="str">
            <v>OTROS ACTIVOS</v>
          </cell>
          <cell r="E694">
            <v>23802.91</v>
          </cell>
          <cell r="F694">
            <v>24177.75</v>
          </cell>
        </row>
        <row r="695">
          <cell r="A695">
            <v>1905</v>
          </cell>
          <cell r="B695">
            <v>1905</v>
          </cell>
          <cell r="C695" t="str">
            <v>GASTOS PAGADOS POR ANTICIPADO</v>
          </cell>
          <cell r="E695">
            <v>1476.73</v>
          </cell>
          <cell r="F695">
            <v>1766.22</v>
          </cell>
        </row>
        <row r="696">
          <cell r="A696">
            <v>190501</v>
          </cell>
          <cell r="B696">
            <v>190501</v>
          </cell>
          <cell r="C696" t="str">
            <v>SEGUROS</v>
          </cell>
          <cell r="E696">
            <v>9.4700000000000006</v>
          </cell>
          <cell r="F696">
            <v>319.89999999999998</v>
          </cell>
        </row>
        <row r="697">
          <cell r="A697">
            <v>19050101</v>
          </cell>
          <cell r="B697">
            <v>19050101</v>
          </cell>
          <cell r="C697" t="str">
            <v>COLECTIVO</v>
          </cell>
          <cell r="F697">
            <v>38.4</v>
          </cell>
        </row>
        <row r="698">
          <cell r="A698" t="str">
            <v>19050101CL1</v>
          </cell>
          <cell r="B698">
            <v>19050101</v>
          </cell>
          <cell r="C698" t="str">
            <v>CORTO-LARGO PLAZO / CORTO P</v>
          </cell>
          <cell r="D698" t="str">
            <v>CL - 1</v>
          </cell>
          <cell r="E698">
            <v>-0.11</v>
          </cell>
          <cell r="F698">
            <v>38.29</v>
          </cell>
        </row>
        <row r="699">
          <cell r="A699" t="str">
            <v>19050101PL11</v>
          </cell>
          <cell r="B699">
            <v>19050101</v>
          </cell>
          <cell r="C699" t="str">
            <v>POLIZA # / PZA.332623</v>
          </cell>
          <cell r="D699" t="str">
            <v>PL - 11</v>
          </cell>
        </row>
        <row r="700">
          <cell r="A700" t="str">
            <v>19050101PL65</v>
          </cell>
          <cell r="B700">
            <v>19050101</v>
          </cell>
          <cell r="C700" t="str">
            <v>POLIZA # / POL.#1001041-LA</v>
          </cell>
          <cell r="D700" t="str">
            <v>PL - 65</v>
          </cell>
        </row>
        <row r="701">
          <cell r="A701" t="str">
            <v>19050101PL78</v>
          </cell>
          <cell r="B701">
            <v>19050101</v>
          </cell>
          <cell r="C701" t="str">
            <v>POLIZA # / POLIZAS 2004</v>
          </cell>
          <cell r="D701" t="str">
            <v>PL - 78</v>
          </cell>
        </row>
        <row r="702">
          <cell r="A702" t="str">
            <v>19050101SG14</v>
          </cell>
          <cell r="B702">
            <v>19050101</v>
          </cell>
          <cell r="C702" t="str">
            <v>SEGUROS / FLOTA Y EQUIPO DE</v>
          </cell>
          <cell r="D702" t="str">
            <v>SG - 14</v>
          </cell>
          <cell r="E702">
            <v>0.11</v>
          </cell>
          <cell r="F702">
            <v>0.11</v>
          </cell>
        </row>
        <row r="703">
          <cell r="A703">
            <v>19050102</v>
          </cell>
          <cell r="B703">
            <v>19050102</v>
          </cell>
          <cell r="C703" t="str">
            <v>INCENDIO Y RAYO</v>
          </cell>
          <cell r="F703">
            <v>3.62</v>
          </cell>
        </row>
        <row r="704">
          <cell r="A704" t="str">
            <v>19050102CL1</v>
          </cell>
          <cell r="B704">
            <v>19050102</v>
          </cell>
          <cell r="C704" t="str">
            <v>CORTO-LARGO PLAZO / CORTO P</v>
          </cell>
          <cell r="D704" t="str">
            <v>CL - 1</v>
          </cell>
          <cell r="F704">
            <v>3.62</v>
          </cell>
        </row>
        <row r="705">
          <cell r="A705" t="str">
            <v>19050102PL78</v>
          </cell>
          <cell r="B705">
            <v>19050102</v>
          </cell>
          <cell r="C705" t="str">
            <v>POLIZA # / POLIZAS 2004</v>
          </cell>
          <cell r="D705" t="str">
            <v>PL - 78</v>
          </cell>
        </row>
        <row r="706">
          <cell r="A706">
            <v>19050104</v>
          </cell>
          <cell r="B706">
            <v>19050104</v>
          </cell>
          <cell r="C706" t="str">
            <v>VEHICULOS</v>
          </cell>
          <cell r="F706">
            <v>17.149999999999999</v>
          </cell>
        </row>
        <row r="707">
          <cell r="A707" t="str">
            <v>19050104CL1</v>
          </cell>
          <cell r="B707">
            <v>19050104</v>
          </cell>
          <cell r="C707" t="str">
            <v>CORTO-LARGO PLAZO / CORTO P</v>
          </cell>
          <cell r="D707" t="str">
            <v>CL - 1</v>
          </cell>
          <cell r="F707">
            <v>17.149999999999999</v>
          </cell>
        </row>
        <row r="708">
          <cell r="A708" t="str">
            <v>19050104PL46</v>
          </cell>
          <cell r="B708">
            <v>19050104</v>
          </cell>
          <cell r="C708" t="str">
            <v>POLIZA # / POL.#100006 -RES</v>
          </cell>
          <cell r="D708" t="str">
            <v>PL - 46</v>
          </cell>
        </row>
        <row r="709">
          <cell r="A709" t="str">
            <v>19050104PL48</v>
          </cell>
          <cell r="B709">
            <v>19050104</v>
          </cell>
          <cell r="C709" t="str">
            <v>POLIZA # / POL.#3607063-5 -</v>
          </cell>
          <cell r="D709" t="str">
            <v>PL - 48</v>
          </cell>
        </row>
        <row r="710">
          <cell r="A710" t="str">
            <v>19050104PL66</v>
          </cell>
          <cell r="B710">
            <v>19050104</v>
          </cell>
          <cell r="C710" t="str">
            <v>POLIZA # / POL.SEGURO OBLIG</v>
          </cell>
          <cell r="D710" t="str">
            <v>PL - 66</v>
          </cell>
        </row>
        <row r="711">
          <cell r="A711" t="str">
            <v>19050104PL78</v>
          </cell>
          <cell r="B711">
            <v>19050104</v>
          </cell>
          <cell r="C711" t="str">
            <v>POLIZA # / POLIZAS 2004</v>
          </cell>
          <cell r="D711" t="str">
            <v>PL - 78</v>
          </cell>
        </row>
        <row r="712">
          <cell r="A712">
            <v>19050105</v>
          </cell>
          <cell r="B712">
            <v>19050105</v>
          </cell>
          <cell r="C712" t="str">
            <v>RESPONSABILIDAD CIVIL</v>
          </cell>
          <cell r="E712">
            <v>9.4700000000000006</v>
          </cell>
          <cell r="F712">
            <v>51.4</v>
          </cell>
        </row>
        <row r="713">
          <cell r="A713" t="str">
            <v>19050105CL1</v>
          </cell>
          <cell r="B713">
            <v>19050105</v>
          </cell>
          <cell r="C713" t="str">
            <v>CORTO-LARGO PLAZO / CORTO P</v>
          </cell>
          <cell r="D713" t="str">
            <v>CL - 1</v>
          </cell>
          <cell r="E713">
            <v>9.4700000000000006</v>
          </cell>
          <cell r="F713">
            <v>51.4</v>
          </cell>
        </row>
        <row r="714">
          <cell r="A714" t="str">
            <v>19050105PL32</v>
          </cell>
          <cell r="B714">
            <v>19050105</v>
          </cell>
          <cell r="C714" t="str">
            <v>POLIZA # / POL.#0247109 -LA</v>
          </cell>
          <cell r="D714" t="str">
            <v>PL - 32</v>
          </cell>
        </row>
        <row r="715">
          <cell r="A715" t="str">
            <v>19050105PL34</v>
          </cell>
          <cell r="B715">
            <v>19050105</v>
          </cell>
          <cell r="C715" t="str">
            <v>POLIZA # / POL.#22236 CUMPL</v>
          </cell>
          <cell r="D715" t="str">
            <v>PL - 34</v>
          </cell>
        </row>
        <row r="716">
          <cell r="A716" t="str">
            <v>19050105PL45</v>
          </cell>
          <cell r="B716">
            <v>19050105</v>
          </cell>
          <cell r="C716" t="str">
            <v>POLIZA # / POL.#100005 -RES</v>
          </cell>
          <cell r="D716" t="str">
            <v>PL - 45</v>
          </cell>
        </row>
        <row r="717">
          <cell r="A717" t="str">
            <v>19050105PL46</v>
          </cell>
          <cell r="B717">
            <v>19050105</v>
          </cell>
          <cell r="C717" t="str">
            <v>POLIZA # / POL.#100006 -RES</v>
          </cell>
          <cell r="D717" t="str">
            <v>PL - 46</v>
          </cell>
        </row>
        <row r="718">
          <cell r="A718" t="str">
            <v>19050105PL78</v>
          </cell>
          <cell r="B718">
            <v>19050105</v>
          </cell>
          <cell r="C718" t="str">
            <v>POLIZA # / POLIZAS 2004</v>
          </cell>
          <cell r="D718" t="str">
            <v>PL - 78</v>
          </cell>
        </row>
        <row r="719">
          <cell r="A719">
            <v>19050106</v>
          </cell>
          <cell r="B719">
            <v>19050106</v>
          </cell>
          <cell r="C719" t="str">
            <v>DE ROBO</v>
          </cell>
          <cell r="F719">
            <v>11.43</v>
          </cell>
        </row>
        <row r="720">
          <cell r="A720" t="str">
            <v>19050106CL1</v>
          </cell>
          <cell r="B720">
            <v>19050106</v>
          </cell>
          <cell r="C720" t="str">
            <v>CORTO-LARGO PLAZO / CORTO P</v>
          </cell>
          <cell r="D720" t="str">
            <v>CL - 1</v>
          </cell>
          <cell r="F720">
            <v>11.43</v>
          </cell>
        </row>
        <row r="721">
          <cell r="A721" t="str">
            <v>19050106PL75</v>
          </cell>
          <cell r="B721">
            <v>19050106</v>
          </cell>
          <cell r="C721" t="str">
            <v>POLIZA # / POLIZAS 2001</v>
          </cell>
          <cell r="D721" t="str">
            <v>PL - 75</v>
          </cell>
        </row>
        <row r="722">
          <cell r="A722" t="str">
            <v>19050106PL78</v>
          </cell>
          <cell r="B722">
            <v>19050106</v>
          </cell>
          <cell r="C722" t="str">
            <v>POLIZA # / POLIZAS 2004</v>
          </cell>
          <cell r="D722" t="str">
            <v>PL - 78</v>
          </cell>
        </row>
        <row r="723">
          <cell r="A723">
            <v>19050107</v>
          </cell>
          <cell r="B723">
            <v>19050107</v>
          </cell>
          <cell r="C723" t="str">
            <v>MANEJO</v>
          </cell>
          <cell r="F723">
            <v>13.34</v>
          </cell>
        </row>
        <row r="724">
          <cell r="A724" t="str">
            <v>19050107CL1</v>
          </cell>
          <cell r="B724">
            <v>19050107</v>
          </cell>
          <cell r="C724" t="str">
            <v>CORTO-LARGO PLAZO / CORTO P</v>
          </cell>
          <cell r="D724" t="str">
            <v>CL - 1</v>
          </cell>
          <cell r="F724">
            <v>13.34</v>
          </cell>
        </row>
        <row r="725">
          <cell r="A725" t="str">
            <v>19050107PL33</v>
          </cell>
          <cell r="B725">
            <v>19050107</v>
          </cell>
          <cell r="C725" t="str">
            <v>POLIZA # / POL.#8442195 A L</v>
          </cell>
          <cell r="D725" t="str">
            <v>PL - 33</v>
          </cell>
        </row>
        <row r="726">
          <cell r="A726" t="str">
            <v>19050107PL57</v>
          </cell>
          <cell r="B726">
            <v>19050107</v>
          </cell>
          <cell r="C726" t="str">
            <v>POLIZA # / POL.#1002182-PRE</v>
          </cell>
          <cell r="D726" t="str">
            <v>PL - 57</v>
          </cell>
        </row>
        <row r="727">
          <cell r="A727" t="str">
            <v>19050107PL78</v>
          </cell>
          <cell r="B727">
            <v>19050107</v>
          </cell>
          <cell r="C727" t="str">
            <v>POLIZA # / POLIZAS 2004</v>
          </cell>
          <cell r="D727" t="str">
            <v>PL - 78</v>
          </cell>
        </row>
        <row r="728">
          <cell r="A728">
            <v>19050110</v>
          </cell>
          <cell r="B728">
            <v>19050110</v>
          </cell>
          <cell r="C728" t="str">
            <v>RIESGOS EQUIPO Y MAQUINARIA</v>
          </cell>
          <cell r="F728">
            <v>14.2</v>
          </cell>
        </row>
        <row r="729">
          <cell r="A729" t="str">
            <v>19050110CL1</v>
          </cell>
          <cell r="B729">
            <v>19050110</v>
          </cell>
          <cell r="C729" t="str">
            <v>CORTO-LARGO PLAZO / CORTO P</v>
          </cell>
          <cell r="D729" t="str">
            <v>CL - 1</v>
          </cell>
          <cell r="F729">
            <v>14.2</v>
          </cell>
        </row>
        <row r="730">
          <cell r="A730" t="str">
            <v>19050110PL61</v>
          </cell>
          <cell r="B730">
            <v>19050110</v>
          </cell>
          <cell r="C730" t="str">
            <v>POLIZA # / POL.#1000005-PRE</v>
          </cell>
          <cell r="D730" t="str">
            <v>PL - 61</v>
          </cell>
        </row>
        <row r="731">
          <cell r="A731" t="str">
            <v>19050110PL64</v>
          </cell>
          <cell r="B731">
            <v>19050110</v>
          </cell>
          <cell r="C731" t="str">
            <v>POLIZA # / POL.#1001008-PRE</v>
          </cell>
          <cell r="D731" t="str">
            <v>PL - 64</v>
          </cell>
        </row>
        <row r="732">
          <cell r="A732" t="str">
            <v>19050110PL78</v>
          </cell>
          <cell r="B732">
            <v>19050110</v>
          </cell>
          <cell r="C732" t="str">
            <v>POLIZA # / POLIZAS 2004</v>
          </cell>
          <cell r="D732" t="str">
            <v>PL - 78</v>
          </cell>
        </row>
        <row r="733">
          <cell r="A733">
            <v>19050114</v>
          </cell>
          <cell r="B733">
            <v>19050114</v>
          </cell>
          <cell r="C733" t="str">
            <v>POLIZA DE DANOS MATERIALES COMBINADOS</v>
          </cell>
          <cell r="F733">
            <v>170.36</v>
          </cell>
        </row>
        <row r="734">
          <cell r="A734" t="str">
            <v>19050114CL1</v>
          </cell>
          <cell r="B734">
            <v>19050114</v>
          </cell>
          <cell r="C734" t="str">
            <v>CORTO-LARGO PLAZO / CORTO P</v>
          </cell>
          <cell r="D734" t="str">
            <v>CL - 1</v>
          </cell>
          <cell r="F734">
            <v>170.36</v>
          </cell>
        </row>
        <row r="735">
          <cell r="A735" t="str">
            <v>19050114PL78</v>
          </cell>
          <cell r="B735">
            <v>19050114</v>
          </cell>
          <cell r="C735" t="str">
            <v>POLIZA # / POLIZAS 2004</v>
          </cell>
          <cell r="D735" t="str">
            <v>PL - 78</v>
          </cell>
        </row>
        <row r="736">
          <cell r="A736">
            <v>190507</v>
          </cell>
          <cell r="B736">
            <v>190507</v>
          </cell>
          <cell r="C736" t="str">
            <v>SERVICIOS</v>
          </cell>
          <cell r="E736">
            <v>47.72</v>
          </cell>
          <cell r="F736">
            <v>47.33</v>
          </cell>
        </row>
        <row r="737">
          <cell r="A737" t="str">
            <v>190507CL1</v>
          </cell>
          <cell r="B737">
            <v>190507</v>
          </cell>
          <cell r="C737" t="str">
            <v>CORTO-LARGO PLAZO / CORTO P</v>
          </cell>
          <cell r="D737" t="str">
            <v>CL - 1</v>
          </cell>
          <cell r="E737">
            <v>-566.59</v>
          </cell>
          <cell r="F737">
            <v>-566.98</v>
          </cell>
        </row>
        <row r="738">
          <cell r="A738" t="str">
            <v>190507NUCOP.025/10/93</v>
          </cell>
          <cell r="B738">
            <v>190507</v>
          </cell>
          <cell r="C738" t="str">
            <v>DOCUMENTO #</v>
          </cell>
          <cell r="D738" t="str">
            <v>NU - COP.025/10/93</v>
          </cell>
          <cell r="E738">
            <v>8.48</v>
          </cell>
          <cell r="F738">
            <v>8.48</v>
          </cell>
        </row>
        <row r="739">
          <cell r="A739">
            <v>190508</v>
          </cell>
          <cell r="B739">
            <v>190508</v>
          </cell>
          <cell r="C739" t="str">
            <v>MANTENIMIENTO</v>
          </cell>
          <cell r="E739">
            <v>1126.5899999999999</v>
          </cell>
          <cell r="F739">
            <v>1105.54</v>
          </cell>
        </row>
        <row r="740">
          <cell r="A740" t="str">
            <v>190508CL0</v>
          </cell>
          <cell r="B740">
            <v>190508</v>
          </cell>
          <cell r="C740" t="str">
            <v>CORTO-LARGO PLAZO</v>
          </cell>
          <cell r="D740" t="str">
            <v>CL - 0</v>
          </cell>
          <cell r="E740">
            <v>0.37</v>
          </cell>
          <cell r="F740">
            <v>0.37</v>
          </cell>
        </row>
        <row r="741">
          <cell r="A741" t="str">
            <v>190508CL01</v>
          </cell>
          <cell r="B741">
            <v>190508</v>
          </cell>
          <cell r="C741" t="str">
            <v>CORTO-LARGO PLAZO</v>
          </cell>
          <cell r="D741" t="str">
            <v>CL - 01</v>
          </cell>
          <cell r="E741">
            <v>0.46</v>
          </cell>
          <cell r="F741">
            <v>0.46</v>
          </cell>
        </row>
        <row r="742">
          <cell r="A742" t="str">
            <v>190508CL1</v>
          </cell>
          <cell r="B742">
            <v>190508</v>
          </cell>
          <cell r="C742" t="str">
            <v>CORTO-LARGO PLAZO / CORTO P</v>
          </cell>
          <cell r="D742" t="str">
            <v>CL - 1</v>
          </cell>
          <cell r="E742">
            <v>1154.08</v>
          </cell>
          <cell r="F742">
            <v>1133.02</v>
          </cell>
        </row>
        <row r="743">
          <cell r="A743" t="str">
            <v>190508CL503</v>
          </cell>
          <cell r="B743">
            <v>190508</v>
          </cell>
          <cell r="C743" t="str">
            <v>CORTO-LARGO PLAZO</v>
          </cell>
          <cell r="D743" t="str">
            <v>CL - 503</v>
          </cell>
          <cell r="E743">
            <v>0.11</v>
          </cell>
          <cell r="F743">
            <v>0.11</v>
          </cell>
        </row>
        <row r="744">
          <cell r="A744" t="str">
            <v>190508NDO1</v>
          </cell>
          <cell r="B744">
            <v>190508</v>
          </cell>
          <cell r="C744" t="str">
            <v>NO.DE DOCUMENTO</v>
          </cell>
          <cell r="D744" t="str">
            <v>NDO - 1</v>
          </cell>
        </row>
        <row r="745">
          <cell r="A745" t="str">
            <v>190508NUCONTR.003/01/94</v>
          </cell>
          <cell r="B745">
            <v>190508</v>
          </cell>
          <cell r="C745" t="str">
            <v>DOCUMENTO #</v>
          </cell>
          <cell r="D745" t="str">
            <v>NU - CONTR.003/01/94</v>
          </cell>
          <cell r="E745">
            <v>2.4700000000000002</v>
          </cell>
          <cell r="F745">
            <v>2.4700000000000002</v>
          </cell>
        </row>
        <row r="746">
          <cell r="A746" t="str">
            <v>190508NUCONTR.011/02/94</v>
          </cell>
          <cell r="B746">
            <v>190508</v>
          </cell>
          <cell r="C746" t="str">
            <v>DOCUMENTO #</v>
          </cell>
          <cell r="D746" t="str">
            <v>NU - CONTR.011/02/94</v>
          </cell>
          <cell r="E746">
            <v>16.11</v>
          </cell>
          <cell r="F746">
            <v>16.11</v>
          </cell>
        </row>
        <row r="747">
          <cell r="A747" t="str">
            <v>190508NUCONTR.012/02/94</v>
          </cell>
          <cell r="B747">
            <v>190508</v>
          </cell>
          <cell r="C747" t="str">
            <v>DOCUMENTO #</v>
          </cell>
          <cell r="D747" t="str">
            <v>NU - CONTR.012/02/94</v>
          </cell>
          <cell r="E747">
            <v>22.92</v>
          </cell>
          <cell r="F747">
            <v>22.92</v>
          </cell>
        </row>
        <row r="748">
          <cell r="A748" t="str">
            <v>190508NUCONTR.012/04/95</v>
          </cell>
          <cell r="B748">
            <v>190508</v>
          </cell>
          <cell r="C748" t="str">
            <v>DOCUMENTO #</v>
          </cell>
          <cell r="D748" t="str">
            <v>NU - CONTR.012/04/95</v>
          </cell>
          <cell r="E748">
            <v>7.07</v>
          </cell>
          <cell r="F748">
            <v>7.07</v>
          </cell>
        </row>
        <row r="749">
          <cell r="A749" t="str">
            <v>190508NUCONTR.013/04/95</v>
          </cell>
          <cell r="B749">
            <v>190508</v>
          </cell>
          <cell r="C749" t="str">
            <v>DOCUMENTO #</v>
          </cell>
          <cell r="D749" t="str">
            <v>NU - CONTR.013/04/95</v>
          </cell>
          <cell r="E749">
            <v>9.11</v>
          </cell>
          <cell r="F749">
            <v>9.11</v>
          </cell>
        </row>
        <row r="750">
          <cell r="A750" t="str">
            <v>190508NUCONTR.018/05/94</v>
          </cell>
          <cell r="B750">
            <v>190508</v>
          </cell>
          <cell r="C750" t="str">
            <v>DOCUMENTO #</v>
          </cell>
          <cell r="D750" t="str">
            <v>NU - CONTR.018/05/94</v>
          </cell>
          <cell r="E750">
            <v>15.5</v>
          </cell>
          <cell r="F750">
            <v>15.5</v>
          </cell>
        </row>
        <row r="751">
          <cell r="A751" t="str">
            <v>190508NUO.T.472 DIC.21</v>
          </cell>
          <cell r="B751">
            <v>190508</v>
          </cell>
          <cell r="C751" t="str">
            <v>DOCUMENTO #</v>
          </cell>
          <cell r="D751" t="str">
            <v>NU - O.T.472 DIC.21</v>
          </cell>
          <cell r="E751">
            <v>4.3099999999999996</v>
          </cell>
          <cell r="F751">
            <v>4.3099999999999996</v>
          </cell>
        </row>
        <row r="752">
          <cell r="A752" t="str">
            <v>190508NUO.T.477 DIC.27</v>
          </cell>
          <cell r="B752">
            <v>190508</v>
          </cell>
          <cell r="C752" t="str">
            <v>DOCUMENTO #</v>
          </cell>
          <cell r="D752" t="str">
            <v>NU - O.T.477 DIC.27</v>
          </cell>
          <cell r="E752">
            <v>11.26</v>
          </cell>
          <cell r="F752">
            <v>11.26</v>
          </cell>
        </row>
        <row r="753">
          <cell r="A753">
            <v>190590</v>
          </cell>
          <cell r="B753">
            <v>190590</v>
          </cell>
          <cell r="C753" t="str">
            <v>OTROS GASTOS PAGADOS POR ANTICIPADO</v>
          </cell>
          <cell r="E753">
            <v>292.94</v>
          </cell>
          <cell r="F753">
            <v>293.45999999999998</v>
          </cell>
        </row>
        <row r="754">
          <cell r="A754" t="str">
            <v>190590CL1</v>
          </cell>
          <cell r="B754">
            <v>190590</v>
          </cell>
          <cell r="C754" t="str">
            <v>CORTO-LARGO PLAZO / CORTO P</v>
          </cell>
          <cell r="D754" t="str">
            <v>CL - 1</v>
          </cell>
          <cell r="E754">
            <v>292.94</v>
          </cell>
          <cell r="F754">
            <v>293.45999999999998</v>
          </cell>
        </row>
        <row r="755">
          <cell r="A755">
            <v>1910</v>
          </cell>
          <cell r="B755">
            <v>1910</v>
          </cell>
          <cell r="C755" t="str">
            <v>CARGOS DIFERIDOS</v>
          </cell>
          <cell r="E755">
            <v>5701.6</v>
          </cell>
          <cell r="F755">
            <v>5703.72</v>
          </cell>
        </row>
        <row r="756">
          <cell r="A756">
            <v>191004</v>
          </cell>
          <cell r="B756">
            <v>191004</v>
          </cell>
          <cell r="C756" t="str">
            <v>DOTACION A TRABAJADORES</v>
          </cell>
          <cell r="E756">
            <v>4.26</v>
          </cell>
          <cell r="F756">
            <v>8.6</v>
          </cell>
        </row>
        <row r="757">
          <cell r="A757">
            <v>19100401</v>
          </cell>
          <cell r="B757">
            <v>19100401</v>
          </cell>
          <cell r="C757" t="str">
            <v>DOTACION ROPA, ELEMENTOS DE PROTECCION</v>
          </cell>
          <cell r="E757">
            <v>4.26</v>
          </cell>
          <cell r="F757">
            <v>8.6</v>
          </cell>
        </row>
        <row r="758">
          <cell r="A758" t="str">
            <v>19100401CL1</v>
          </cell>
          <cell r="B758">
            <v>19100401</v>
          </cell>
          <cell r="C758" t="str">
            <v>CORTO-LARGO PLAZO / CORTO P</v>
          </cell>
          <cell r="D758" t="str">
            <v>CL - 1</v>
          </cell>
          <cell r="E758">
            <v>-3.44</v>
          </cell>
          <cell r="F758">
            <v>0.9</v>
          </cell>
        </row>
        <row r="759">
          <cell r="A759">
            <v>191007</v>
          </cell>
          <cell r="B759">
            <v>191007</v>
          </cell>
          <cell r="C759" t="str">
            <v>GASTOS DE ORGANIZAC. Y PUESTA EN MARCHA</v>
          </cell>
          <cell r="E759">
            <v>3259.14</v>
          </cell>
          <cell r="F759">
            <v>3259.14</v>
          </cell>
        </row>
        <row r="760">
          <cell r="A760" t="str">
            <v>191007CL1</v>
          </cell>
          <cell r="B760">
            <v>191007</v>
          </cell>
          <cell r="C760" t="str">
            <v>CORTO-LARGO PLAZO / CORTO P</v>
          </cell>
          <cell r="D760" t="str">
            <v>CL - 1</v>
          </cell>
          <cell r="E760">
            <v>-699.61</v>
          </cell>
          <cell r="F760">
            <v>-699.61</v>
          </cell>
        </row>
        <row r="761">
          <cell r="A761" t="str">
            <v>191007CL2</v>
          </cell>
          <cell r="B761">
            <v>191007</v>
          </cell>
          <cell r="C761" t="str">
            <v>CORTO-LARGO PLAZO / LARGO P</v>
          </cell>
          <cell r="D761" t="str">
            <v>CL - 2</v>
          </cell>
          <cell r="E761">
            <v>-236.6</v>
          </cell>
          <cell r="F761">
            <v>-236.6</v>
          </cell>
        </row>
        <row r="762">
          <cell r="A762" t="str">
            <v>191007TG1</v>
          </cell>
          <cell r="B762">
            <v>191007</v>
          </cell>
          <cell r="C762" t="str">
            <v>TIPO GASTOS Y COSTOS / SUEL</v>
          </cell>
          <cell r="D762" t="str">
            <v>TG - 1</v>
          </cell>
          <cell r="E762">
            <v>37.200000000000003</v>
          </cell>
          <cell r="F762">
            <v>37.200000000000003</v>
          </cell>
        </row>
        <row r="763">
          <cell r="A763" t="str">
            <v>191007TG10</v>
          </cell>
          <cell r="B763">
            <v>191007</v>
          </cell>
          <cell r="C763" t="str">
            <v>TIPO GASTOS Y COSTOS / PRIM</v>
          </cell>
          <cell r="D763" t="str">
            <v>TG - 10</v>
          </cell>
          <cell r="E763">
            <v>3.68</v>
          </cell>
          <cell r="F763">
            <v>3.68</v>
          </cell>
        </row>
        <row r="764">
          <cell r="A764" t="str">
            <v>191007TG100</v>
          </cell>
          <cell r="B764">
            <v>191007</v>
          </cell>
          <cell r="C764" t="str">
            <v>TIPO GASTOS Y COSTOS / GENE</v>
          </cell>
          <cell r="D764" t="str">
            <v>TG - 100</v>
          </cell>
          <cell r="E764">
            <v>-699.24</v>
          </cell>
          <cell r="F764">
            <v>-699.24</v>
          </cell>
        </row>
        <row r="765">
          <cell r="A765" t="str">
            <v>191007TG101</v>
          </cell>
          <cell r="B765">
            <v>191007</v>
          </cell>
          <cell r="C765" t="str">
            <v>TIPO GASTOS Y COSTOS / ASEO</v>
          </cell>
          <cell r="D765" t="str">
            <v>TG - 101</v>
          </cell>
          <cell r="E765">
            <v>10.39</v>
          </cell>
          <cell r="F765">
            <v>10.39</v>
          </cell>
        </row>
        <row r="766">
          <cell r="A766" t="str">
            <v>191007TG102</v>
          </cell>
          <cell r="B766">
            <v>191007</v>
          </cell>
          <cell r="C766" t="str">
            <v>TIPO GASTOS Y COSTOS / MANT</v>
          </cell>
          <cell r="D766" t="str">
            <v>TG - 102</v>
          </cell>
          <cell r="E766">
            <v>34.880000000000003</v>
          </cell>
          <cell r="F766">
            <v>34.880000000000003</v>
          </cell>
        </row>
        <row r="767">
          <cell r="A767" t="str">
            <v>191007TG106</v>
          </cell>
          <cell r="B767">
            <v>191007</v>
          </cell>
          <cell r="C767" t="str">
            <v>TIPO GASTOS Y COSTOS / COMP</v>
          </cell>
          <cell r="D767" t="str">
            <v>TG - 106</v>
          </cell>
        </row>
        <row r="768">
          <cell r="A768" t="str">
            <v>191007TG107</v>
          </cell>
          <cell r="B768">
            <v>191007</v>
          </cell>
          <cell r="C768" t="str">
            <v>TIPO GASTOS Y COSTOS / APOR</v>
          </cell>
          <cell r="D768" t="str">
            <v>TG - 107</v>
          </cell>
        </row>
        <row r="769">
          <cell r="A769" t="str">
            <v>191007TG11</v>
          </cell>
          <cell r="B769">
            <v>191007</v>
          </cell>
          <cell r="C769" t="str">
            <v>TIPO GASTOS Y COSTOS / VIAT</v>
          </cell>
          <cell r="D769" t="str">
            <v>TG - 11</v>
          </cell>
          <cell r="E769">
            <v>3.89</v>
          </cell>
          <cell r="F769">
            <v>3.89</v>
          </cell>
        </row>
        <row r="770">
          <cell r="A770" t="str">
            <v>191007TG14</v>
          </cell>
          <cell r="B770">
            <v>191007</v>
          </cell>
          <cell r="C770" t="str">
            <v>TIPO GASTOS Y COSTOS / INTE</v>
          </cell>
          <cell r="D770" t="str">
            <v>TG - 14</v>
          </cell>
        </row>
        <row r="771">
          <cell r="A771" t="str">
            <v>191007TG15</v>
          </cell>
          <cell r="B771">
            <v>191007</v>
          </cell>
          <cell r="C771" t="str">
            <v>TIPO GASTOS Y COSTOS / ALIM</v>
          </cell>
          <cell r="D771" t="str">
            <v>TG - 15</v>
          </cell>
        </row>
        <row r="772">
          <cell r="A772" t="str">
            <v>191007TG17</v>
          </cell>
          <cell r="B772">
            <v>191007</v>
          </cell>
          <cell r="C772" t="str">
            <v>TIPO GASTOS Y COSTOS / ROPA</v>
          </cell>
          <cell r="D772" t="str">
            <v>TG - 17</v>
          </cell>
          <cell r="E772">
            <v>1.54</v>
          </cell>
          <cell r="F772">
            <v>1.54</v>
          </cell>
        </row>
        <row r="773">
          <cell r="A773" t="str">
            <v>191007TG19</v>
          </cell>
          <cell r="B773">
            <v>191007</v>
          </cell>
          <cell r="C773" t="str">
            <v>TIPO GASTOS Y COSTOS / COMF</v>
          </cell>
          <cell r="D773" t="str">
            <v>TG - 19</v>
          </cell>
          <cell r="E773">
            <v>1.1599999999999999</v>
          </cell>
          <cell r="F773">
            <v>1.1599999999999999</v>
          </cell>
        </row>
        <row r="774">
          <cell r="A774" t="str">
            <v>191007TG2</v>
          </cell>
          <cell r="B774">
            <v>191007</v>
          </cell>
          <cell r="C774" t="str">
            <v>TIPO GASTOS Y COSTOS / HORA</v>
          </cell>
          <cell r="D774" t="str">
            <v>TG - 2</v>
          </cell>
          <cell r="E774">
            <v>6.18</v>
          </cell>
          <cell r="F774">
            <v>6.18</v>
          </cell>
        </row>
        <row r="775">
          <cell r="A775" t="str">
            <v>191007TG20</v>
          </cell>
          <cell r="B775">
            <v>191007</v>
          </cell>
          <cell r="C775" t="str">
            <v>TIPO GASTOS Y COSTOS / APOR</v>
          </cell>
          <cell r="D775" t="str">
            <v>TG - 20</v>
          </cell>
          <cell r="E775">
            <v>6.36</v>
          </cell>
          <cell r="F775">
            <v>6.36</v>
          </cell>
        </row>
        <row r="776">
          <cell r="A776" t="str">
            <v>191007TG21</v>
          </cell>
          <cell r="B776">
            <v>191007</v>
          </cell>
          <cell r="C776" t="str">
            <v>TIPO GASTOS Y COSTOS / I.C.</v>
          </cell>
          <cell r="D776" t="str">
            <v>TG - 21</v>
          </cell>
          <cell r="E776">
            <v>0.87</v>
          </cell>
          <cell r="F776">
            <v>0.87</v>
          </cell>
        </row>
        <row r="777">
          <cell r="A777" t="str">
            <v>191007TG22</v>
          </cell>
          <cell r="B777">
            <v>191007</v>
          </cell>
          <cell r="C777" t="str">
            <v>TIPO GASTOS Y COSTOS / AUXI</v>
          </cell>
          <cell r="D777" t="str">
            <v>TG - 22</v>
          </cell>
          <cell r="E777">
            <v>0.26</v>
          </cell>
          <cell r="F777">
            <v>0.26</v>
          </cell>
        </row>
        <row r="778">
          <cell r="A778" t="str">
            <v>191007TG24</v>
          </cell>
          <cell r="B778">
            <v>191007</v>
          </cell>
          <cell r="C778" t="str">
            <v>TIPO GASTOS Y COSTOS / OTRO</v>
          </cell>
          <cell r="D778" t="str">
            <v>TG - 24</v>
          </cell>
          <cell r="E778">
            <v>0.37</v>
          </cell>
          <cell r="F778">
            <v>0.37</v>
          </cell>
        </row>
        <row r="779">
          <cell r="A779" t="str">
            <v>191007TG25</v>
          </cell>
          <cell r="B779">
            <v>191007</v>
          </cell>
          <cell r="C779" t="str">
            <v>TIPO GASTOS Y COSTOS / UTIL</v>
          </cell>
          <cell r="D779" t="str">
            <v>TG - 25</v>
          </cell>
          <cell r="E779">
            <v>0.17</v>
          </cell>
          <cell r="F779">
            <v>0.17</v>
          </cell>
        </row>
        <row r="780">
          <cell r="A780" t="str">
            <v>191007TG29</v>
          </cell>
          <cell r="B780">
            <v>191007</v>
          </cell>
          <cell r="C780" t="str">
            <v>TIPO GASTOS Y COSTOS / ARRE</v>
          </cell>
          <cell r="D780" t="str">
            <v>TG - 29</v>
          </cell>
        </row>
        <row r="781">
          <cell r="A781" t="str">
            <v>191007TG30</v>
          </cell>
          <cell r="B781">
            <v>191007</v>
          </cell>
          <cell r="C781" t="str">
            <v>TIPO GASTOS Y COSTOS / TRAN</v>
          </cell>
          <cell r="D781" t="str">
            <v>TG - 30</v>
          </cell>
          <cell r="E781">
            <v>0.17</v>
          </cell>
          <cell r="F781">
            <v>0.17</v>
          </cell>
        </row>
        <row r="782">
          <cell r="A782" t="str">
            <v>191007TG31</v>
          </cell>
          <cell r="B782">
            <v>191007</v>
          </cell>
          <cell r="C782" t="str">
            <v>TIPO GASTOS Y COSTOS / REPA</v>
          </cell>
          <cell r="D782" t="str">
            <v>TG - 31</v>
          </cell>
          <cell r="E782">
            <v>18.32</v>
          </cell>
          <cell r="F782">
            <v>18.32</v>
          </cell>
        </row>
        <row r="783">
          <cell r="A783" t="str">
            <v>191007TG32</v>
          </cell>
          <cell r="B783">
            <v>191007</v>
          </cell>
          <cell r="C783" t="str">
            <v>TIPO GASTOS Y COSTOS / OTRO</v>
          </cell>
          <cell r="D783" t="str">
            <v>TG - 32</v>
          </cell>
          <cell r="E783">
            <v>387.48</v>
          </cell>
          <cell r="F783">
            <v>387.48</v>
          </cell>
        </row>
        <row r="784">
          <cell r="A784" t="str">
            <v>191007TG36</v>
          </cell>
          <cell r="B784">
            <v>191007</v>
          </cell>
          <cell r="C784" t="str">
            <v>TIPO GASTOS Y COSTOS / GAST</v>
          </cell>
          <cell r="D784" t="str">
            <v>TG - 36</v>
          </cell>
          <cell r="E784">
            <v>3.51</v>
          </cell>
          <cell r="F784">
            <v>3.51</v>
          </cell>
        </row>
        <row r="785">
          <cell r="A785" t="str">
            <v>191007TG37</v>
          </cell>
          <cell r="B785">
            <v>191007</v>
          </cell>
          <cell r="C785" t="str">
            <v>TIPO GASTOS Y COSTOS / MANO</v>
          </cell>
          <cell r="D785" t="str">
            <v>TG - 37</v>
          </cell>
        </row>
        <row r="786">
          <cell r="A786" t="str">
            <v>191007TG38</v>
          </cell>
          <cell r="B786">
            <v>191007</v>
          </cell>
          <cell r="C786" t="str">
            <v>TIPO GASTOS Y COSTOS / MATE</v>
          </cell>
          <cell r="D786" t="str">
            <v>TG - 38</v>
          </cell>
          <cell r="E786">
            <v>27.36</v>
          </cell>
          <cell r="F786">
            <v>27.36</v>
          </cell>
        </row>
        <row r="787">
          <cell r="A787" t="str">
            <v>191007TG39</v>
          </cell>
          <cell r="B787">
            <v>191007</v>
          </cell>
          <cell r="C787" t="str">
            <v>TIPO GASTOS Y COSTOS / EQUI</v>
          </cell>
          <cell r="D787" t="str">
            <v>TG - 39</v>
          </cell>
          <cell r="E787">
            <v>3.72</v>
          </cell>
          <cell r="F787">
            <v>3.72</v>
          </cell>
        </row>
        <row r="788">
          <cell r="A788" t="str">
            <v>191007TG4</v>
          </cell>
          <cell r="B788">
            <v>191007</v>
          </cell>
          <cell r="C788" t="str">
            <v>TIPO GASTOS Y COSTOS / SUBS</v>
          </cell>
          <cell r="D788" t="str">
            <v>TG - 4</v>
          </cell>
          <cell r="E788">
            <v>1.97</v>
          </cell>
          <cell r="F788">
            <v>1.97</v>
          </cell>
        </row>
        <row r="789">
          <cell r="A789" t="str">
            <v>191007TG40</v>
          </cell>
          <cell r="B789">
            <v>191007</v>
          </cell>
          <cell r="C789" t="str">
            <v>TIPO GASTOS Y COSTOS / GAST</v>
          </cell>
          <cell r="D789" t="str">
            <v>TG - 40</v>
          </cell>
          <cell r="E789">
            <v>510.74</v>
          </cell>
          <cell r="F789">
            <v>510.74</v>
          </cell>
        </row>
        <row r="790">
          <cell r="A790" t="str">
            <v>191007TG41</v>
          </cell>
          <cell r="B790">
            <v>191007</v>
          </cell>
          <cell r="C790" t="str">
            <v>TIPO GASTOS Y COSTOS / ACTI</v>
          </cell>
          <cell r="D790" t="str">
            <v>TG - 41</v>
          </cell>
          <cell r="E790">
            <v>22.83</v>
          </cell>
          <cell r="F790">
            <v>22.83</v>
          </cell>
        </row>
        <row r="791">
          <cell r="A791" t="str">
            <v>191007TG43</v>
          </cell>
          <cell r="B791">
            <v>191007</v>
          </cell>
          <cell r="C791" t="str">
            <v>TIPO GASTOS Y COSTOS / AJUS</v>
          </cell>
          <cell r="D791" t="str">
            <v>TG - 43</v>
          </cell>
          <cell r="E791">
            <v>2960.43</v>
          </cell>
          <cell r="F791">
            <v>2960.43</v>
          </cell>
        </row>
        <row r="792">
          <cell r="A792" t="str">
            <v>191007TG45</v>
          </cell>
          <cell r="B792">
            <v>191007</v>
          </cell>
          <cell r="C792" t="str">
            <v>TIPO GASTOS Y COSTOS / GAST</v>
          </cell>
          <cell r="D792" t="str">
            <v>TG - 45</v>
          </cell>
          <cell r="E792">
            <v>0.19</v>
          </cell>
          <cell r="F792">
            <v>0.19</v>
          </cell>
        </row>
        <row r="793">
          <cell r="A793" t="str">
            <v>191007TG46</v>
          </cell>
          <cell r="B793">
            <v>191007</v>
          </cell>
          <cell r="C793" t="str">
            <v>TIPO GASTOS Y COSTOS / GAST</v>
          </cell>
          <cell r="D793" t="str">
            <v>TG - 46</v>
          </cell>
          <cell r="E793">
            <v>0.01</v>
          </cell>
          <cell r="F793">
            <v>0.01</v>
          </cell>
        </row>
        <row r="794">
          <cell r="A794" t="str">
            <v>191007TG47</v>
          </cell>
          <cell r="B794">
            <v>191007</v>
          </cell>
          <cell r="C794" t="str">
            <v>TIPO GASTOS Y COSTOS / SEGU</v>
          </cell>
          <cell r="D794" t="str">
            <v>TG - 47</v>
          </cell>
          <cell r="E794">
            <v>31.73</v>
          </cell>
          <cell r="F794">
            <v>31.73</v>
          </cell>
        </row>
        <row r="795">
          <cell r="A795" t="str">
            <v>191007TG49</v>
          </cell>
          <cell r="B795">
            <v>191007</v>
          </cell>
          <cell r="C795" t="str">
            <v>TIPO GASTOS Y COSTOS / REPU</v>
          </cell>
          <cell r="D795" t="str">
            <v>TG - 49</v>
          </cell>
          <cell r="E795">
            <v>8.17</v>
          </cell>
          <cell r="F795">
            <v>8.17</v>
          </cell>
        </row>
        <row r="796">
          <cell r="A796" t="str">
            <v>191007TG5</v>
          </cell>
          <cell r="B796">
            <v>191007</v>
          </cell>
          <cell r="C796" t="str">
            <v>TIPO GASTOS Y COSTOS / CESA</v>
          </cell>
          <cell r="D796" t="str">
            <v>TG - 5</v>
          </cell>
          <cell r="E796">
            <v>6.65</v>
          </cell>
          <cell r="F796">
            <v>6.65</v>
          </cell>
        </row>
        <row r="797">
          <cell r="A797" t="str">
            <v>191007TG50</v>
          </cell>
          <cell r="B797">
            <v>191007</v>
          </cell>
          <cell r="C797" t="str">
            <v>TIPO GASTOS Y COSTOS / ELEM</v>
          </cell>
          <cell r="D797" t="str">
            <v>TG - 50</v>
          </cell>
          <cell r="E797">
            <v>6.5</v>
          </cell>
          <cell r="F797">
            <v>6.5</v>
          </cell>
        </row>
        <row r="798">
          <cell r="A798" t="str">
            <v>191007TG51</v>
          </cell>
          <cell r="B798">
            <v>191007</v>
          </cell>
          <cell r="C798" t="str">
            <v>TIPO GASTOS Y COSTOS / ELEM</v>
          </cell>
          <cell r="D798" t="str">
            <v>TG - 51</v>
          </cell>
        </row>
        <row r="799">
          <cell r="A799" t="str">
            <v>191007TG52</v>
          </cell>
          <cell r="B799">
            <v>191007</v>
          </cell>
          <cell r="C799" t="str">
            <v>TIPO GASTOS Y COSTOS / AGUA</v>
          </cell>
          <cell r="D799" t="str">
            <v>TG - 52</v>
          </cell>
          <cell r="E799">
            <v>0.26</v>
          </cell>
          <cell r="F799">
            <v>0.26</v>
          </cell>
        </row>
        <row r="800">
          <cell r="A800" t="str">
            <v>191007TG53</v>
          </cell>
          <cell r="B800">
            <v>191007</v>
          </cell>
          <cell r="C800" t="str">
            <v>TIPO GASTOS Y COSTOS / GAST</v>
          </cell>
          <cell r="D800" t="str">
            <v>TG - 53</v>
          </cell>
          <cell r="E800">
            <v>0.02</v>
          </cell>
          <cell r="F800">
            <v>0.02</v>
          </cell>
        </row>
        <row r="801">
          <cell r="A801" t="str">
            <v>191007TG54</v>
          </cell>
          <cell r="B801">
            <v>191007</v>
          </cell>
          <cell r="C801" t="str">
            <v>TIPO GASTOS Y COSTOS / SEGU</v>
          </cell>
          <cell r="D801" t="str">
            <v>TG - 54</v>
          </cell>
        </row>
        <row r="802">
          <cell r="A802" t="str">
            <v>191007TG6</v>
          </cell>
          <cell r="B802">
            <v>191007</v>
          </cell>
          <cell r="C802" t="str">
            <v>TIPO GASTOS Y COSTOS / PRIM</v>
          </cell>
          <cell r="D802" t="str">
            <v>TG - 6</v>
          </cell>
          <cell r="E802">
            <v>2.58</v>
          </cell>
          <cell r="F802">
            <v>2.58</v>
          </cell>
        </row>
        <row r="803">
          <cell r="A803" t="str">
            <v>191007TG60</v>
          </cell>
          <cell r="B803">
            <v>191007</v>
          </cell>
          <cell r="C803" t="str">
            <v>TIPO GASTOS Y COSTOS / GAST</v>
          </cell>
          <cell r="D803" t="str">
            <v>TG - 60</v>
          </cell>
          <cell r="E803">
            <v>0.15</v>
          </cell>
          <cell r="F803">
            <v>0.15</v>
          </cell>
        </row>
        <row r="804">
          <cell r="A804" t="str">
            <v>191007TG63</v>
          </cell>
          <cell r="B804">
            <v>191007</v>
          </cell>
          <cell r="C804" t="str">
            <v>TIPO GASTOS Y COSTOS / OBRA</v>
          </cell>
          <cell r="D804" t="str">
            <v>TG - 63</v>
          </cell>
          <cell r="E804">
            <v>151.18</v>
          </cell>
          <cell r="F804">
            <v>151.18</v>
          </cell>
        </row>
        <row r="805">
          <cell r="A805" t="str">
            <v>191007TG67</v>
          </cell>
          <cell r="B805">
            <v>191007</v>
          </cell>
          <cell r="C805" t="str">
            <v>TIPO GASTOS Y COSTOS / REPA</v>
          </cell>
          <cell r="D805" t="str">
            <v>TG - 67</v>
          </cell>
          <cell r="E805">
            <v>27.73</v>
          </cell>
          <cell r="F805">
            <v>27.73</v>
          </cell>
        </row>
        <row r="806">
          <cell r="A806" t="str">
            <v>191007TG7</v>
          </cell>
          <cell r="B806">
            <v>191007</v>
          </cell>
          <cell r="C806" t="str">
            <v>TIPO GASTOS Y COSTOS / VACA</v>
          </cell>
          <cell r="D806" t="str">
            <v>TG - 7</v>
          </cell>
          <cell r="E806">
            <v>2.76</v>
          </cell>
          <cell r="F806">
            <v>2.76</v>
          </cell>
        </row>
        <row r="807">
          <cell r="A807" t="str">
            <v>191007TG70</v>
          </cell>
          <cell r="B807">
            <v>191007</v>
          </cell>
          <cell r="C807" t="str">
            <v>TIPO GASTOS Y COSTOS / TRIB</v>
          </cell>
          <cell r="D807" t="str">
            <v>TG - 70</v>
          </cell>
          <cell r="E807">
            <v>2</v>
          </cell>
          <cell r="F807">
            <v>2</v>
          </cell>
        </row>
        <row r="808">
          <cell r="A808" t="str">
            <v>191007TG71</v>
          </cell>
          <cell r="B808">
            <v>191007</v>
          </cell>
          <cell r="C808" t="str">
            <v>TIPO GASTOS Y COSTOS / SERV</v>
          </cell>
          <cell r="D808" t="str">
            <v>TG - 71</v>
          </cell>
          <cell r="E808">
            <v>0.15</v>
          </cell>
          <cell r="F808">
            <v>0.15</v>
          </cell>
        </row>
        <row r="809">
          <cell r="A809" t="str">
            <v>191007TG72</v>
          </cell>
          <cell r="B809">
            <v>191007</v>
          </cell>
          <cell r="C809" t="str">
            <v>TIPO GASTOS Y COSTOS / COMB</v>
          </cell>
          <cell r="D809" t="str">
            <v>TG - 72</v>
          </cell>
          <cell r="E809">
            <v>0.97</v>
          </cell>
          <cell r="F809">
            <v>0.97</v>
          </cell>
        </row>
        <row r="810">
          <cell r="A810" t="str">
            <v>191007TG76</v>
          </cell>
          <cell r="B810">
            <v>191007</v>
          </cell>
          <cell r="C810" t="str">
            <v>TIPO GASTOS Y COSTOS / PEAJ</v>
          </cell>
          <cell r="D810" t="str">
            <v>TG - 76</v>
          </cell>
          <cell r="E810">
            <v>9.09</v>
          </cell>
          <cell r="F810">
            <v>9.09</v>
          </cell>
        </row>
        <row r="811">
          <cell r="A811" t="str">
            <v>191007TG77</v>
          </cell>
          <cell r="B811">
            <v>191007</v>
          </cell>
          <cell r="C811" t="str">
            <v>TIPO GASTOS Y COSTOS / SERV</v>
          </cell>
          <cell r="D811" t="str">
            <v>TG - 77</v>
          </cell>
          <cell r="E811">
            <v>0.15</v>
          </cell>
          <cell r="F811">
            <v>0.15</v>
          </cell>
        </row>
        <row r="812">
          <cell r="A812" t="str">
            <v>191007TG79</v>
          </cell>
          <cell r="B812">
            <v>191007</v>
          </cell>
          <cell r="C812" t="str">
            <v>TIPO GASTOS Y COSTOS / MATE</v>
          </cell>
          <cell r="D812" t="str">
            <v>TG - 79</v>
          </cell>
        </row>
        <row r="813">
          <cell r="A813" t="str">
            <v>191007TG8</v>
          </cell>
          <cell r="B813">
            <v>191007</v>
          </cell>
          <cell r="C813" t="str">
            <v>TIPO GASTOS Y COSTOS / PRIM</v>
          </cell>
          <cell r="D813" t="str">
            <v>TG - 8</v>
          </cell>
          <cell r="E813">
            <v>0.39</v>
          </cell>
          <cell r="F813">
            <v>0.39</v>
          </cell>
        </row>
        <row r="814">
          <cell r="A814" t="str">
            <v>191007TG80</v>
          </cell>
          <cell r="B814">
            <v>191007</v>
          </cell>
          <cell r="C814" t="str">
            <v>TIPO GASTOS Y COSTOS / MATE</v>
          </cell>
          <cell r="D814" t="str">
            <v>TG - 80</v>
          </cell>
        </row>
        <row r="815">
          <cell r="A815" t="str">
            <v>191007TG83</v>
          </cell>
          <cell r="B815">
            <v>191007</v>
          </cell>
          <cell r="C815" t="str">
            <v>TIPO GASTOS Y COSTOS / HONO</v>
          </cell>
          <cell r="D815" t="str">
            <v>TG - 83</v>
          </cell>
          <cell r="E815">
            <v>11.26</v>
          </cell>
          <cell r="F815">
            <v>11.26</v>
          </cell>
        </row>
        <row r="816">
          <cell r="A816" t="str">
            <v>191007TG85</v>
          </cell>
          <cell r="B816">
            <v>191007</v>
          </cell>
          <cell r="C816" t="str">
            <v>TIPO GASTOS Y COSTOS / PRIM</v>
          </cell>
          <cell r="D816" t="str">
            <v>TG - 85</v>
          </cell>
          <cell r="E816">
            <v>0.75</v>
          </cell>
          <cell r="F816">
            <v>0.75</v>
          </cell>
        </row>
        <row r="817">
          <cell r="A817" t="str">
            <v>191007TG86</v>
          </cell>
          <cell r="B817">
            <v>191007</v>
          </cell>
          <cell r="C817" t="str">
            <v>TIPO GASTOS Y COSTOS / SERV</v>
          </cell>
          <cell r="D817" t="str">
            <v>TG - 86</v>
          </cell>
          <cell r="E817">
            <v>0.02</v>
          </cell>
          <cell r="F817">
            <v>0.02</v>
          </cell>
        </row>
        <row r="818">
          <cell r="A818" t="str">
            <v>191007TG87</v>
          </cell>
          <cell r="B818">
            <v>191007</v>
          </cell>
          <cell r="C818" t="str">
            <v>TIPO GASTOS Y COSTOS / CONT</v>
          </cell>
          <cell r="D818" t="str">
            <v>TG - 87</v>
          </cell>
          <cell r="E818">
            <v>250.58</v>
          </cell>
          <cell r="F818">
            <v>250.58</v>
          </cell>
        </row>
        <row r="819">
          <cell r="A819" t="str">
            <v>191007TG89</v>
          </cell>
          <cell r="B819">
            <v>191007</v>
          </cell>
          <cell r="C819" t="str">
            <v>TIPO GASTOS Y COSTOS / ADEC</v>
          </cell>
          <cell r="D819" t="str">
            <v>TG - 89</v>
          </cell>
          <cell r="E819">
            <v>2.71</v>
          </cell>
          <cell r="F819">
            <v>2.71</v>
          </cell>
        </row>
        <row r="820">
          <cell r="A820" t="str">
            <v>191007TG9</v>
          </cell>
          <cell r="B820">
            <v>191007</v>
          </cell>
          <cell r="C820" t="str">
            <v>TIPO GASTOS Y COSTOS / PRIM</v>
          </cell>
          <cell r="D820" t="str">
            <v>TG - 9</v>
          </cell>
          <cell r="E820">
            <v>5.66</v>
          </cell>
          <cell r="F820">
            <v>5.66</v>
          </cell>
        </row>
        <row r="821">
          <cell r="A821" t="str">
            <v>191007TG90</v>
          </cell>
          <cell r="B821">
            <v>191007</v>
          </cell>
          <cell r="C821" t="str">
            <v>TIPO GASTOS Y COSTOS / SERV</v>
          </cell>
          <cell r="D821" t="str">
            <v>TG - 90</v>
          </cell>
        </row>
        <row r="822">
          <cell r="A822" t="str">
            <v>191007TG92</v>
          </cell>
          <cell r="B822">
            <v>191007</v>
          </cell>
          <cell r="C822" t="str">
            <v>TIPO GASTOS Y COSTOS / CONT</v>
          </cell>
          <cell r="D822" t="str">
            <v>TG - 92</v>
          </cell>
          <cell r="E822">
            <v>0.3</v>
          </cell>
          <cell r="F822">
            <v>0.3</v>
          </cell>
        </row>
        <row r="823">
          <cell r="A823" t="str">
            <v>191007TG94</v>
          </cell>
          <cell r="B823">
            <v>191007</v>
          </cell>
          <cell r="C823" t="str">
            <v>TIPO GASTOS Y COSTOS / SENA</v>
          </cell>
          <cell r="D823" t="str">
            <v>TG - 94</v>
          </cell>
          <cell r="E823">
            <v>0.56999999999999995</v>
          </cell>
          <cell r="F823">
            <v>0.56999999999999995</v>
          </cell>
        </row>
        <row r="824">
          <cell r="A824" t="str">
            <v>191007TG95</v>
          </cell>
          <cell r="B824">
            <v>191007</v>
          </cell>
          <cell r="C824" t="str">
            <v>TIPO GASTOS Y COSTOS / CAPI</v>
          </cell>
          <cell r="D824" t="str">
            <v>TG - 95</v>
          </cell>
          <cell r="E824">
            <v>328.5</v>
          </cell>
          <cell r="F824">
            <v>328.5</v>
          </cell>
        </row>
        <row r="825">
          <cell r="A825" t="str">
            <v>191007TG96</v>
          </cell>
          <cell r="B825">
            <v>191007</v>
          </cell>
          <cell r="C825" t="str">
            <v>TIPO GASTOS Y COSTOS / OTRO</v>
          </cell>
          <cell r="D825" t="str">
            <v>TG - 96</v>
          </cell>
          <cell r="E825">
            <v>0.11</v>
          </cell>
          <cell r="F825">
            <v>0.11</v>
          </cell>
        </row>
        <row r="826">
          <cell r="A826" t="str">
            <v>191007TG98</v>
          </cell>
          <cell r="B826">
            <v>191007</v>
          </cell>
          <cell r="C826" t="str">
            <v>TIPO GASTOS Y COSTOS / TEMP</v>
          </cell>
          <cell r="D826" t="str">
            <v>TG - 98</v>
          </cell>
        </row>
        <row r="827">
          <cell r="A827">
            <v>191008</v>
          </cell>
          <cell r="B827">
            <v>191008</v>
          </cell>
          <cell r="C827" t="str">
            <v>ESTUDIOS Y PROYECTOS</v>
          </cell>
          <cell r="E827">
            <v>621.66999999999996</v>
          </cell>
          <cell r="F827">
            <v>656.08</v>
          </cell>
        </row>
        <row r="828">
          <cell r="A828" t="str">
            <v>191008CL1</v>
          </cell>
          <cell r="B828">
            <v>191008</v>
          </cell>
          <cell r="C828" t="str">
            <v>CORTO-LARGO PLAZO / CORTO P</v>
          </cell>
          <cell r="D828" t="str">
            <v>CL - 1</v>
          </cell>
          <cell r="E828">
            <v>621.66999999999996</v>
          </cell>
          <cell r="F828">
            <v>656.08</v>
          </cell>
        </row>
        <row r="829">
          <cell r="A829" t="str">
            <v>191008EST13</v>
          </cell>
          <cell r="B829">
            <v>191008</v>
          </cell>
          <cell r="C829" t="str">
            <v>ESTUDIOS Y PROYECTOS / CALI</v>
          </cell>
          <cell r="D829" t="str">
            <v>EST - 13</v>
          </cell>
        </row>
        <row r="830">
          <cell r="A830" t="str">
            <v>191008EST9</v>
          </cell>
          <cell r="B830">
            <v>191008</v>
          </cell>
          <cell r="C830" t="str">
            <v>ESTUDIOS Y PROYECTOS</v>
          </cell>
          <cell r="D830" t="str">
            <v>EST - 9</v>
          </cell>
        </row>
        <row r="831">
          <cell r="A831" t="str">
            <v>191008TG108</v>
          </cell>
          <cell r="B831">
            <v>191008</v>
          </cell>
          <cell r="C831" t="str">
            <v>TIPO GASTOS Y COSTOS / ENER</v>
          </cell>
          <cell r="D831" t="str">
            <v>TG - 108</v>
          </cell>
        </row>
        <row r="832">
          <cell r="A832" t="str">
            <v>191008TG11</v>
          </cell>
          <cell r="B832">
            <v>191008</v>
          </cell>
          <cell r="C832" t="str">
            <v>TIPO GASTOS Y COSTOS / VIAT</v>
          </cell>
          <cell r="D832" t="str">
            <v>TG - 11</v>
          </cell>
        </row>
        <row r="833">
          <cell r="A833" t="str">
            <v>191008TG27</v>
          </cell>
          <cell r="B833">
            <v>191008</v>
          </cell>
          <cell r="C833" t="str">
            <v>TIPO GASTOS Y COSTOS / TELE</v>
          </cell>
          <cell r="D833" t="str">
            <v>TG - 27</v>
          </cell>
        </row>
        <row r="834">
          <cell r="A834" t="str">
            <v>191008TG29</v>
          </cell>
          <cell r="B834">
            <v>191008</v>
          </cell>
          <cell r="C834" t="str">
            <v>TIPO GASTOS Y COSTOS / ARRE</v>
          </cell>
          <cell r="D834" t="str">
            <v>TG - 29</v>
          </cell>
        </row>
        <row r="835">
          <cell r="A835" t="str">
            <v>191008TG52</v>
          </cell>
          <cell r="B835">
            <v>191008</v>
          </cell>
          <cell r="C835" t="str">
            <v>TIPO GASTOS Y COSTOS / AGUA</v>
          </cell>
          <cell r="D835" t="str">
            <v>TG - 52</v>
          </cell>
        </row>
        <row r="836">
          <cell r="A836" t="str">
            <v>191008TG83</v>
          </cell>
          <cell r="B836">
            <v>191008</v>
          </cell>
          <cell r="C836" t="str">
            <v>TIPO GASTOS Y COSTOS / HONO</v>
          </cell>
          <cell r="D836" t="str">
            <v>TG - 83</v>
          </cell>
        </row>
        <row r="837">
          <cell r="A837" t="str">
            <v>191008TG96</v>
          </cell>
          <cell r="B837">
            <v>191008</v>
          </cell>
          <cell r="C837" t="str">
            <v>TIPO GASTOS Y COSTOS / OTRO</v>
          </cell>
          <cell r="D837" t="str">
            <v>TG - 96</v>
          </cell>
        </row>
        <row r="838">
          <cell r="A838">
            <v>191028</v>
          </cell>
          <cell r="B838">
            <v>191028</v>
          </cell>
          <cell r="C838" t="str">
            <v>IMPTO PARA PRESERVAR LA SEGURIDAD DEMOCR</v>
          </cell>
          <cell r="E838">
            <v>234.58</v>
          </cell>
          <cell r="F838">
            <v>201.06</v>
          </cell>
        </row>
        <row r="839">
          <cell r="A839" t="str">
            <v>191028CL1</v>
          </cell>
          <cell r="B839">
            <v>191028</v>
          </cell>
          <cell r="C839" t="str">
            <v>CORTO-LARGO PLAZO / CORTO P</v>
          </cell>
          <cell r="D839" t="str">
            <v>CL - 1</v>
          </cell>
          <cell r="E839">
            <v>234.58</v>
          </cell>
          <cell r="F839">
            <v>201.06</v>
          </cell>
        </row>
        <row r="840">
          <cell r="A840">
            <v>191089</v>
          </cell>
          <cell r="B840">
            <v>191089</v>
          </cell>
          <cell r="C840" t="str">
            <v>CARGOS POR CORRECCION MONETERIA DIFERIDA</v>
          </cell>
          <cell r="E840">
            <v>1501.15</v>
          </cell>
          <cell r="F840">
            <v>1501.15</v>
          </cell>
        </row>
        <row r="841">
          <cell r="A841">
            <v>19108902</v>
          </cell>
          <cell r="B841">
            <v>19108902</v>
          </cell>
          <cell r="C841" t="str">
            <v>CARGO POR CORRECC.MONET-P.C.H.EL BOSQUE</v>
          </cell>
          <cell r="E841">
            <v>1501.15</v>
          </cell>
          <cell r="F841">
            <v>1501.15</v>
          </cell>
        </row>
        <row r="842">
          <cell r="A842" t="str">
            <v>19108902CL1</v>
          </cell>
          <cell r="B842">
            <v>19108902</v>
          </cell>
          <cell r="C842" t="str">
            <v>CORTO-LARGO PLAZO / CORTO P</v>
          </cell>
          <cell r="D842" t="str">
            <v>CL - 1</v>
          </cell>
          <cell r="E842">
            <v>266.32</v>
          </cell>
          <cell r="F842">
            <v>266.32</v>
          </cell>
        </row>
        <row r="843">
          <cell r="A843" t="str">
            <v>19108902CL2</v>
          </cell>
          <cell r="B843">
            <v>19108902</v>
          </cell>
          <cell r="C843" t="str">
            <v>CORTO-LARGO PLAZO / LARGO P</v>
          </cell>
          <cell r="D843" t="str">
            <v>CL - 2</v>
          </cell>
          <cell r="E843">
            <v>-66.489999999999995</v>
          </cell>
          <cell r="F843">
            <v>-66.489999999999995</v>
          </cell>
        </row>
        <row r="844">
          <cell r="A844">
            <v>191090</v>
          </cell>
          <cell r="B844">
            <v>191090</v>
          </cell>
          <cell r="C844" t="str">
            <v>OTROS CARGOS DIFERIDOS</v>
          </cell>
          <cell r="E844">
            <v>80.8</v>
          </cell>
          <cell r="F844">
            <v>77.69</v>
          </cell>
        </row>
        <row r="845">
          <cell r="A845" t="str">
            <v>191090CL1</v>
          </cell>
          <cell r="B845">
            <v>191090</v>
          </cell>
          <cell r="C845" t="str">
            <v>CORTO-LARGO PLAZO / CORTO P</v>
          </cell>
          <cell r="D845" t="str">
            <v>CL - 1</v>
          </cell>
          <cell r="E845">
            <v>80.8</v>
          </cell>
          <cell r="F845">
            <v>77.69</v>
          </cell>
        </row>
        <row r="846">
          <cell r="A846">
            <v>1920</v>
          </cell>
          <cell r="B846">
            <v>1920</v>
          </cell>
          <cell r="C846" t="str">
            <v>BIENES ENTREGADOS A TERCEROS</v>
          </cell>
          <cell r="E846">
            <v>6284.72</v>
          </cell>
          <cell r="F846">
            <v>6377.56</v>
          </cell>
        </row>
        <row r="847">
          <cell r="A847">
            <v>192005</v>
          </cell>
          <cell r="B847">
            <v>192005</v>
          </cell>
          <cell r="C847" t="str">
            <v>BIENES MUEBLES EN COMODATO</v>
          </cell>
          <cell r="E847">
            <v>3.21</v>
          </cell>
          <cell r="F847">
            <v>3.21</v>
          </cell>
        </row>
        <row r="848">
          <cell r="A848" t="str">
            <v>192005CL1</v>
          </cell>
          <cell r="B848">
            <v>192005</v>
          </cell>
          <cell r="C848" t="str">
            <v>CORTO-LARGO PLAZO / CORTO P</v>
          </cell>
          <cell r="D848" t="str">
            <v>CL - 1</v>
          </cell>
          <cell r="E848">
            <v>3.21</v>
          </cell>
          <cell r="F848">
            <v>3.21</v>
          </cell>
        </row>
        <row r="849">
          <cell r="A849">
            <v>192090</v>
          </cell>
          <cell r="B849">
            <v>192090</v>
          </cell>
          <cell r="C849" t="str">
            <v>OTROS BIENES ENTREGADOS A TERCEROS</v>
          </cell>
          <cell r="E849">
            <v>6281.51</v>
          </cell>
          <cell r="F849">
            <v>6374.35</v>
          </cell>
        </row>
        <row r="850">
          <cell r="A850">
            <v>19209002</v>
          </cell>
          <cell r="B850">
            <v>19209002</v>
          </cell>
          <cell r="C850" t="str">
            <v>PROYECTO BOOT</v>
          </cell>
          <cell r="E850">
            <v>17842.099999999999</v>
          </cell>
          <cell r="F850">
            <v>17934.939999999999</v>
          </cell>
        </row>
        <row r="851">
          <cell r="A851" t="str">
            <v>19209002CL1</v>
          </cell>
          <cell r="B851">
            <v>19209002</v>
          </cell>
          <cell r="C851" t="str">
            <v>CORTO-LARGO PLAZO / CORTO P</v>
          </cell>
          <cell r="D851" t="str">
            <v>CL - 1</v>
          </cell>
          <cell r="E851">
            <v>-22.72</v>
          </cell>
          <cell r="F851">
            <v>-22.72</v>
          </cell>
        </row>
        <row r="852">
          <cell r="A852" t="str">
            <v>19209002CL2</v>
          </cell>
          <cell r="B852">
            <v>19209002</v>
          </cell>
          <cell r="C852" t="str">
            <v>CORTO-LARGO PLAZO / LARGO P</v>
          </cell>
          <cell r="D852" t="str">
            <v>CL - 2</v>
          </cell>
          <cell r="E852">
            <v>17864.82</v>
          </cell>
          <cell r="F852">
            <v>17957.66</v>
          </cell>
        </row>
        <row r="853">
          <cell r="A853">
            <v>19209090</v>
          </cell>
          <cell r="B853">
            <v>19209090</v>
          </cell>
          <cell r="C853" t="str">
            <v>PROVISION PROYECTO BOOT</v>
          </cell>
          <cell r="E853">
            <v>-11560.59</v>
          </cell>
          <cell r="F853">
            <v>-11560.59</v>
          </cell>
        </row>
        <row r="854">
          <cell r="A854" t="str">
            <v>19209090CL2</v>
          </cell>
          <cell r="B854">
            <v>19209090</v>
          </cell>
          <cell r="C854" t="str">
            <v>CORTO-LARGO PLAZO / LARGO P</v>
          </cell>
          <cell r="D854" t="str">
            <v>CL - 2</v>
          </cell>
          <cell r="E854">
            <v>-11560.59</v>
          </cell>
          <cell r="F854">
            <v>-11560.59</v>
          </cell>
        </row>
        <row r="855">
          <cell r="A855">
            <v>1950</v>
          </cell>
          <cell r="B855">
            <v>1950</v>
          </cell>
          <cell r="C855" t="str">
            <v>RESPONSABILIDADES</v>
          </cell>
          <cell r="E855">
            <v>667.58</v>
          </cell>
          <cell r="F855">
            <v>667.58</v>
          </cell>
        </row>
        <row r="856">
          <cell r="A856">
            <v>195003</v>
          </cell>
          <cell r="B856">
            <v>195003</v>
          </cell>
          <cell r="C856" t="str">
            <v>RESPONSABILIDADES EN PROCESO - INTERNAS</v>
          </cell>
          <cell r="E856">
            <v>667.58</v>
          </cell>
          <cell r="F856">
            <v>667.58</v>
          </cell>
        </row>
        <row r="857">
          <cell r="A857" t="str">
            <v>195003CL1</v>
          </cell>
          <cell r="B857">
            <v>195003</v>
          </cell>
          <cell r="C857" t="str">
            <v>CORTO-LARGO PLAZO / CORTO P</v>
          </cell>
          <cell r="D857" t="str">
            <v>CL - 1</v>
          </cell>
          <cell r="E857">
            <v>667.58</v>
          </cell>
          <cell r="F857">
            <v>667.58</v>
          </cell>
        </row>
        <row r="858">
          <cell r="A858">
            <v>1970</v>
          </cell>
          <cell r="B858">
            <v>1970</v>
          </cell>
          <cell r="C858" t="str">
            <v>INTANGIBLES</v>
          </cell>
          <cell r="E858">
            <v>633.82000000000005</v>
          </cell>
          <cell r="F858">
            <v>624.21</v>
          </cell>
        </row>
        <row r="859">
          <cell r="A859">
            <v>197005</v>
          </cell>
          <cell r="B859">
            <v>197005</v>
          </cell>
          <cell r="C859" t="str">
            <v>DERECHOS</v>
          </cell>
          <cell r="E859">
            <v>7.85</v>
          </cell>
          <cell r="F859">
            <v>7.85</v>
          </cell>
        </row>
        <row r="860">
          <cell r="A860" t="str">
            <v>197005CL2</v>
          </cell>
          <cell r="B860">
            <v>197005</v>
          </cell>
          <cell r="C860" t="str">
            <v>CORTO-LARGO PLAZO / LARGO P</v>
          </cell>
          <cell r="D860" t="str">
            <v>CL - 2</v>
          </cell>
          <cell r="E860">
            <v>7.85</v>
          </cell>
          <cell r="F860">
            <v>7.85</v>
          </cell>
        </row>
        <row r="861">
          <cell r="A861">
            <v>197007</v>
          </cell>
          <cell r="B861">
            <v>197007</v>
          </cell>
          <cell r="C861" t="str">
            <v>LICENCIAS</v>
          </cell>
          <cell r="E861">
            <v>164.8</v>
          </cell>
          <cell r="F861">
            <v>162.11000000000001</v>
          </cell>
        </row>
        <row r="862">
          <cell r="A862" t="str">
            <v>197007CL1</v>
          </cell>
          <cell r="B862">
            <v>197007</v>
          </cell>
          <cell r="C862" t="str">
            <v>CORTO-LARGO PLAZO / CORTO P</v>
          </cell>
          <cell r="D862" t="str">
            <v>CL - 1</v>
          </cell>
          <cell r="E862">
            <v>114.19</v>
          </cell>
          <cell r="F862">
            <v>114.19</v>
          </cell>
        </row>
        <row r="863">
          <cell r="A863" t="str">
            <v>197007CL2</v>
          </cell>
          <cell r="B863">
            <v>197007</v>
          </cell>
          <cell r="C863" t="str">
            <v>CORTO-LARGO PLAZO / LARGO P</v>
          </cell>
          <cell r="D863" t="str">
            <v>CL - 2</v>
          </cell>
          <cell r="E863">
            <v>-13.48</v>
          </cell>
          <cell r="F863">
            <v>-16.170000000000002</v>
          </cell>
        </row>
        <row r="864">
          <cell r="A864" t="str">
            <v>197007PRO44</v>
          </cell>
          <cell r="B864">
            <v>197007</v>
          </cell>
          <cell r="C864" t="str">
            <v>PROGR.PARA COMPUTAD. / ORAC</v>
          </cell>
          <cell r="D864" t="str">
            <v>PRO - 44</v>
          </cell>
        </row>
        <row r="865">
          <cell r="A865" t="str">
            <v>197007PRO51</v>
          </cell>
          <cell r="B865">
            <v>197007</v>
          </cell>
          <cell r="C865" t="str">
            <v>PROGR.PARA COMPUTAD. / XENI</v>
          </cell>
          <cell r="D865" t="str">
            <v>PRO - 51</v>
          </cell>
        </row>
        <row r="866">
          <cell r="A866">
            <v>197008</v>
          </cell>
          <cell r="B866">
            <v>197008</v>
          </cell>
          <cell r="C866" t="str">
            <v>SOFTWARE</v>
          </cell>
          <cell r="E866">
            <v>281.81</v>
          </cell>
          <cell r="F866">
            <v>275.83</v>
          </cell>
        </row>
        <row r="867">
          <cell r="A867" t="str">
            <v>197008CL1</v>
          </cell>
          <cell r="B867">
            <v>197008</v>
          </cell>
          <cell r="C867" t="str">
            <v>CORTO-LARGO PLAZO / CORTO P</v>
          </cell>
          <cell r="D867" t="str">
            <v>CL - 1</v>
          </cell>
          <cell r="E867">
            <v>-319.77999999999997</v>
          </cell>
          <cell r="F867">
            <v>-325.76</v>
          </cell>
        </row>
        <row r="868">
          <cell r="A868" t="str">
            <v>197008PRO01</v>
          </cell>
          <cell r="B868">
            <v>197008</v>
          </cell>
          <cell r="C868" t="str">
            <v>PROGR.PARA COMPUTAD. / ALMA</v>
          </cell>
          <cell r="D868" t="str">
            <v>PRO - 01</v>
          </cell>
          <cell r="E868">
            <v>1.84</v>
          </cell>
          <cell r="F868">
            <v>1.84</v>
          </cell>
        </row>
        <row r="869">
          <cell r="A869" t="str">
            <v>197008PRO02</v>
          </cell>
          <cell r="B869">
            <v>197008</v>
          </cell>
          <cell r="C869" t="str">
            <v>PROGR.PARA COMPUTAD. / NOMI</v>
          </cell>
          <cell r="D869" t="str">
            <v>PRO - 02</v>
          </cell>
          <cell r="E869">
            <v>3.72</v>
          </cell>
          <cell r="F869">
            <v>3.72</v>
          </cell>
        </row>
        <row r="870">
          <cell r="A870" t="str">
            <v>197008PRO03</v>
          </cell>
          <cell r="B870">
            <v>197008</v>
          </cell>
          <cell r="C870" t="str">
            <v>PROGR.PARA COMPUTAD. / SIST</v>
          </cell>
          <cell r="D870" t="str">
            <v>PRO - 03</v>
          </cell>
          <cell r="E870">
            <v>46.08</v>
          </cell>
          <cell r="F870">
            <v>46.08</v>
          </cell>
        </row>
        <row r="871">
          <cell r="A871" t="str">
            <v>197008PRO04</v>
          </cell>
          <cell r="B871">
            <v>197008</v>
          </cell>
          <cell r="C871" t="str">
            <v>PROGR.PARA COMPUTAD. / PARQ</v>
          </cell>
          <cell r="D871" t="str">
            <v>PRO - 04</v>
          </cell>
          <cell r="E871">
            <v>0.3</v>
          </cell>
          <cell r="F871">
            <v>0.3</v>
          </cell>
        </row>
        <row r="872">
          <cell r="A872" t="str">
            <v>197008PRO05</v>
          </cell>
          <cell r="B872">
            <v>197008</v>
          </cell>
          <cell r="C872" t="str">
            <v>PROGR.PARA COMPUTAD. / CONT</v>
          </cell>
          <cell r="D872" t="str">
            <v>PRO - 05</v>
          </cell>
          <cell r="E872">
            <v>1.89</v>
          </cell>
          <cell r="F872">
            <v>1.89</v>
          </cell>
        </row>
        <row r="873">
          <cell r="A873" t="str">
            <v>197008PRO06</v>
          </cell>
          <cell r="B873">
            <v>197008</v>
          </cell>
          <cell r="C873" t="str">
            <v>PROGR.PARA COMPUTAD. / CONT</v>
          </cell>
          <cell r="D873" t="str">
            <v>PRO - 06</v>
          </cell>
          <cell r="E873">
            <v>1.02</v>
          </cell>
          <cell r="F873">
            <v>1.02</v>
          </cell>
        </row>
        <row r="874">
          <cell r="A874" t="str">
            <v>197008PRO07</v>
          </cell>
          <cell r="B874">
            <v>197008</v>
          </cell>
          <cell r="C874" t="str">
            <v>PROGR.PARA COMPUTAD. / ANAL</v>
          </cell>
          <cell r="D874" t="str">
            <v>PRO - 07</v>
          </cell>
          <cell r="E874">
            <v>0.23</v>
          </cell>
          <cell r="F874">
            <v>0.23</v>
          </cell>
        </row>
        <row r="875">
          <cell r="A875" t="str">
            <v>197008PRO08</v>
          </cell>
          <cell r="B875">
            <v>197008</v>
          </cell>
          <cell r="C875" t="str">
            <v>PROGR.PARA COMPUTAD. / LICE</v>
          </cell>
          <cell r="D875" t="str">
            <v>PRO - 08</v>
          </cell>
          <cell r="E875">
            <v>81.66</v>
          </cell>
          <cell r="F875">
            <v>81.66</v>
          </cell>
        </row>
        <row r="876">
          <cell r="A876" t="str">
            <v>197008PRO09</v>
          </cell>
          <cell r="B876">
            <v>197008</v>
          </cell>
          <cell r="C876" t="str">
            <v>PROGR.PARA COMPUTAD. / LOTU</v>
          </cell>
          <cell r="D876" t="str">
            <v>PRO - 09</v>
          </cell>
          <cell r="E876">
            <v>5.23</v>
          </cell>
          <cell r="F876">
            <v>5.23</v>
          </cell>
        </row>
        <row r="877">
          <cell r="A877" t="str">
            <v>197008PRO10</v>
          </cell>
          <cell r="B877">
            <v>197008</v>
          </cell>
          <cell r="C877" t="str">
            <v>PROGR.PARA COMPUTAD. / WORD</v>
          </cell>
          <cell r="D877" t="str">
            <v>PRO - 10</v>
          </cell>
          <cell r="E877">
            <v>5.43</v>
          </cell>
          <cell r="F877">
            <v>5.43</v>
          </cell>
        </row>
        <row r="878">
          <cell r="A878" t="str">
            <v>197008PRO11</v>
          </cell>
          <cell r="B878">
            <v>197008</v>
          </cell>
          <cell r="C878" t="str">
            <v>PROGR.PARA COMPUTAD. / TESO</v>
          </cell>
          <cell r="D878" t="str">
            <v>PRO - 11</v>
          </cell>
          <cell r="E878">
            <v>1</v>
          </cell>
          <cell r="F878">
            <v>1</v>
          </cell>
        </row>
        <row r="879">
          <cell r="A879" t="str">
            <v>197008PRO12</v>
          </cell>
          <cell r="B879">
            <v>197008</v>
          </cell>
          <cell r="C879" t="str">
            <v>PROGR.PARA COMPUTAD. / MS O</v>
          </cell>
          <cell r="D879" t="str">
            <v>PRO - 12</v>
          </cell>
          <cell r="E879">
            <v>0.59</v>
          </cell>
          <cell r="F879">
            <v>0.59</v>
          </cell>
        </row>
        <row r="880">
          <cell r="A880" t="str">
            <v>197008PRO13</v>
          </cell>
          <cell r="B880">
            <v>197008</v>
          </cell>
          <cell r="C880" t="str">
            <v>PROGR.PARA COMPUTAD. / AJUS</v>
          </cell>
          <cell r="D880" t="str">
            <v>PRO - 13</v>
          </cell>
          <cell r="E880">
            <v>316.45</v>
          </cell>
          <cell r="F880">
            <v>316.45</v>
          </cell>
        </row>
        <row r="881">
          <cell r="A881" t="str">
            <v>197008PRO15</v>
          </cell>
          <cell r="B881">
            <v>197008</v>
          </cell>
          <cell r="C881" t="str">
            <v>PROGR.PARA COMPUTAD. / SIST</v>
          </cell>
          <cell r="D881" t="str">
            <v>PRO - 15</v>
          </cell>
          <cell r="E881">
            <v>34.770000000000003</v>
          </cell>
          <cell r="F881">
            <v>34.770000000000003</v>
          </cell>
        </row>
        <row r="882">
          <cell r="A882" t="str">
            <v>197008PRO16</v>
          </cell>
          <cell r="B882">
            <v>197008</v>
          </cell>
          <cell r="C882" t="str">
            <v>PROGR.PARA COMPUTAD. / MS-D</v>
          </cell>
          <cell r="D882" t="str">
            <v>PRO - 16</v>
          </cell>
          <cell r="E882">
            <v>0.38</v>
          </cell>
          <cell r="F882">
            <v>0.38</v>
          </cell>
        </row>
        <row r="883">
          <cell r="A883" t="str">
            <v>197008PRO17</v>
          </cell>
          <cell r="B883">
            <v>197008</v>
          </cell>
          <cell r="C883" t="str">
            <v>PROGR.PARA COMPUTAD. / MS-O</v>
          </cell>
          <cell r="D883" t="str">
            <v>PRO - 17</v>
          </cell>
          <cell r="E883">
            <v>15.26</v>
          </cell>
          <cell r="F883">
            <v>15.26</v>
          </cell>
        </row>
        <row r="884">
          <cell r="A884" t="str">
            <v>197008PRO20</v>
          </cell>
          <cell r="B884">
            <v>197008</v>
          </cell>
          <cell r="C884" t="str">
            <v>PROGR.PARA COMPUTAD. / P.A.</v>
          </cell>
          <cell r="D884" t="str">
            <v>PRO - 20</v>
          </cell>
          <cell r="E884">
            <v>0.73</v>
          </cell>
          <cell r="F884">
            <v>0.73</v>
          </cell>
        </row>
        <row r="885">
          <cell r="A885" t="str">
            <v>197008PRO21</v>
          </cell>
          <cell r="B885">
            <v>197008</v>
          </cell>
          <cell r="C885" t="str">
            <v>PROGR.PARA COMPUTAD. / SIST</v>
          </cell>
          <cell r="D885" t="str">
            <v>PRO - 21</v>
          </cell>
          <cell r="E885">
            <v>50.23</v>
          </cell>
          <cell r="F885">
            <v>50.23</v>
          </cell>
        </row>
        <row r="886">
          <cell r="A886" t="str">
            <v>197008PRO22</v>
          </cell>
          <cell r="B886">
            <v>197008</v>
          </cell>
          <cell r="C886" t="str">
            <v>PROGR.PARA COMPUTAD. / CORE</v>
          </cell>
          <cell r="D886" t="str">
            <v>PRO - 22</v>
          </cell>
          <cell r="E886">
            <v>0.13</v>
          </cell>
          <cell r="F886">
            <v>0.13</v>
          </cell>
        </row>
        <row r="887">
          <cell r="A887" t="str">
            <v>197008PRO23</v>
          </cell>
          <cell r="B887">
            <v>197008</v>
          </cell>
          <cell r="C887" t="str">
            <v>PROGR.PARA COMPUTAD. / CORE</v>
          </cell>
          <cell r="D887" t="str">
            <v>PRO - 23</v>
          </cell>
          <cell r="E887">
            <v>0.89</v>
          </cell>
          <cell r="F887">
            <v>0.89</v>
          </cell>
        </row>
        <row r="888">
          <cell r="A888" t="str">
            <v>197008PRO24</v>
          </cell>
          <cell r="B888">
            <v>197008</v>
          </cell>
          <cell r="C888" t="str">
            <v>PROGR.PARA COMPUTAD. / WIND</v>
          </cell>
          <cell r="D888" t="str">
            <v>PRO - 24</v>
          </cell>
          <cell r="E888">
            <v>2.88</v>
          </cell>
          <cell r="F888">
            <v>2.88</v>
          </cell>
        </row>
        <row r="889">
          <cell r="A889" t="str">
            <v>197008PRO25</v>
          </cell>
          <cell r="B889">
            <v>197008</v>
          </cell>
          <cell r="C889" t="str">
            <v>PROGR.PARA COMPUTAD. / WIND</v>
          </cell>
          <cell r="D889" t="str">
            <v>PRO - 25</v>
          </cell>
          <cell r="E889">
            <v>0.37</v>
          </cell>
          <cell r="F889">
            <v>0.37</v>
          </cell>
        </row>
        <row r="890">
          <cell r="A890" t="str">
            <v>197008PRO27</v>
          </cell>
          <cell r="B890">
            <v>197008</v>
          </cell>
          <cell r="C890" t="str">
            <v>PROGR.PARA COMPUTAD. / ACTU</v>
          </cell>
          <cell r="D890" t="str">
            <v>PRO - 27</v>
          </cell>
          <cell r="E890">
            <v>1.5</v>
          </cell>
          <cell r="F890">
            <v>1.5</v>
          </cell>
        </row>
        <row r="891">
          <cell r="A891" t="str">
            <v>197008PRO28</v>
          </cell>
          <cell r="B891">
            <v>197008</v>
          </cell>
          <cell r="C891" t="str">
            <v>PROGR.PARA COMPUTAD. / INTE</v>
          </cell>
          <cell r="D891" t="str">
            <v>PRO - 28</v>
          </cell>
          <cell r="E891">
            <v>29</v>
          </cell>
          <cell r="F891">
            <v>29</v>
          </cell>
        </row>
        <row r="892">
          <cell r="A892" t="str">
            <v>197008PRO29</v>
          </cell>
          <cell r="B892">
            <v>197008</v>
          </cell>
          <cell r="C892" t="str">
            <v>PROGR.PARA COMPUTAD. / SIST</v>
          </cell>
          <cell r="D892" t="str">
            <v>PRO - 29</v>
          </cell>
        </row>
        <row r="893">
          <cell r="A893" t="str">
            <v>197008PRO30</v>
          </cell>
          <cell r="B893">
            <v>197008</v>
          </cell>
          <cell r="C893" t="str">
            <v>PROGR.PARA COMPUTAD. / PROG</v>
          </cell>
          <cell r="D893" t="str">
            <v>PRO - 30</v>
          </cell>
        </row>
        <row r="894">
          <cell r="A894" t="str">
            <v>197008PRO31</v>
          </cell>
          <cell r="B894">
            <v>197008</v>
          </cell>
          <cell r="C894" t="str">
            <v>PROGR.PARA COMPUTAD. / MS O</v>
          </cell>
          <cell r="D894" t="str">
            <v>PRO - 31</v>
          </cell>
        </row>
        <row r="895">
          <cell r="A895" t="str">
            <v>197008PRO32</v>
          </cell>
          <cell r="B895">
            <v>197008</v>
          </cell>
          <cell r="C895" t="str">
            <v>PROGR.PARA COMPUTAD. / CENT</v>
          </cell>
          <cell r="D895" t="str">
            <v>PRO - 32</v>
          </cell>
        </row>
        <row r="896">
          <cell r="A896" t="str">
            <v>197008PRO33</v>
          </cell>
          <cell r="B896">
            <v>197008</v>
          </cell>
          <cell r="C896" t="str">
            <v>PROGR.PARA COMPUTAD. / NUEV</v>
          </cell>
          <cell r="D896" t="str">
            <v>PRO - 33</v>
          </cell>
        </row>
        <row r="897">
          <cell r="A897" t="str">
            <v>197008PRO34</v>
          </cell>
          <cell r="B897">
            <v>197008</v>
          </cell>
          <cell r="C897" t="str">
            <v>PROGR.PARA COMPUTAD. / BASE</v>
          </cell>
          <cell r="D897" t="str">
            <v>PRO - 34</v>
          </cell>
        </row>
        <row r="898">
          <cell r="A898" t="str">
            <v>197008PRO35</v>
          </cell>
          <cell r="B898">
            <v>197008</v>
          </cell>
          <cell r="C898" t="str">
            <v>PROGR.PARA COMPUTAD. / LICE</v>
          </cell>
          <cell r="D898" t="str">
            <v>PRO - 35</v>
          </cell>
        </row>
        <row r="899">
          <cell r="A899" t="str">
            <v>197008PRO40</v>
          </cell>
          <cell r="B899">
            <v>197008</v>
          </cell>
          <cell r="C899" t="str">
            <v>PROGR.PARA COMPUTAD. / ANTI</v>
          </cell>
          <cell r="D899" t="str">
            <v>PRO - 40</v>
          </cell>
        </row>
        <row r="900">
          <cell r="A900" t="str">
            <v>197008PRO41</v>
          </cell>
          <cell r="B900">
            <v>197008</v>
          </cell>
          <cell r="C900" t="str">
            <v>PROGR.PARA COMPUTAD. / AUTO</v>
          </cell>
          <cell r="D900" t="str">
            <v>PRO - 41</v>
          </cell>
        </row>
        <row r="901">
          <cell r="A901" t="str">
            <v>197008PRO42</v>
          </cell>
          <cell r="B901">
            <v>197008</v>
          </cell>
          <cell r="C901" t="str">
            <v>PROGR.PARA COMPUTAD. / SOFT</v>
          </cell>
          <cell r="D901" t="str">
            <v>PRO - 42</v>
          </cell>
        </row>
        <row r="902">
          <cell r="A902" t="str">
            <v>197008PRO45</v>
          </cell>
          <cell r="B902">
            <v>197008</v>
          </cell>
          <cell r="C902" t="str">
            <v>PROGR.PARA COMPUTAD. / ACTU</v>
          </cell>
          <cell r="D902" t="str">
            <v>PRO - 45</v>
          </cell>
        </row>
        <row r="903">
          <cell r="A903" t="str">
            <v>197008PRO49</v>
          </cell>
          <cell r="B903">
            <v>197008</v>
          </cell>
          <cell r="C903" t="str">
            <v>PROGR.PARA COMPUTAD. / MICR</v>
          </cell>
          <cell r="D903" t="str">
            <v>PRO - 49</v>
          </cell>
        </row>
        <row r="904">
          <cell r="A904" t="str">
            <v>197008PRO50</v>
          </cell>
          <cell r="B904">
            <v>197008</v>
          </cell>
          <cell r="C904" t="str">
            <v>PROGR.PARA COMPUTAD. / PC -</v>
          </cell>
          <cell r="D904" t="str">
            <v>PRO - 50</v>
          </cell>
        </row>
        <row r="905">
          <cell r="A905" t="str">
            <v>197008PRO52</v>
          </cell>
          <cell r="B905">
            <v>197008</v>
          </cell>
          <cell r="C905" t="str">
            <v>PROGR.PARA COMPUTAD. / CORE</v>
          </cell>
          <cell r="D905" t="str">
            <v>PRO - 52</v>
          </cell>
        </row>
        <row r="906">
          <cell r="A906" t="str">
            <v>197008PRO54</v>
          </cell>
          <cell r="B906">
            <v>197008</v>
          </cell>
          <cell r="C906" t="str">
            <v>PROGR.PARA COMPUTAD. / PHOT</v>
          </cell>
          <cell r="D906" t="str">
            <v>PRO - 54</v>
          </cell>
        </row>
        <row r="907">
          <cell r="A907" t="str">
            <v>197008PRO55</v>
          </cell>
          <cell r="B907">
            <v>197008</v>
          </cell>
          <cell r="C907" t="str">
            <v>PROGR.PARA COMPUTAD. / MACR</v>
          </cell>
          <cell r="D907" t="str">
            <v>PRO - 55</v>
          </cell>
        </row>
        <row r="908">
          <cell r="A908" t="str">
            <v>197008PRO6</v>
          </cell>
          <cell r="B908">
            <v>197008</v>
          </cell>
          <cell r="C908" t="str">
            <v>PROGR.PARA COMPUTAD.</v>
          </cell>
          <cell r="D908" t="str">
            <v>PRO - 6</v>
          </cell>
        </row>
        <row r="909">
          <cell r="A909">
            <v>197009</v>
          </cell>
          <cell r="B909">
            <v>197009</v>
          </cell>
          <cell r="C909" t="str">
            <v>SERVIDUMBRES</v>
          </cell>
          <cell r="E909">
            <v>7.84</v>
          </cell>
          <cell r="F909">
            <v>7.44</v>
          </cell>
        </row>
        <row r="910">
          <cell r="A910" t="str">
            <v>197009CL1</v>
          </cell>
          <cell r="B910">
            <v>197009</v>
          </cell>
          <cell r="C910" t="str">
            <v>CORTO-LARGO PLAZO / CORTO P</v>
          </cell>
          <cell r="D910" t="str">
            <v>CL - 1</v>
          </cell>
          <cell r="E910">
            <v>6.17</v>
          </cell>
          <cell r="F910">
            <v>5.96</v>
          </cell>
        </row>
        <row r="911">
          <cell r="A911" t="str">
            <v>197009CL2</v>
          </cell>
          <cell r="B911">
            <v>197009</v>
          </cell>
          <cell r="C911" t="str">
            <v>CORTO-LARGO PLAZO / LARGO P</v>
          </cell>
          <cell r="D911" t="str">
            <v>CL - 2</v>
          </cell>
          <cell r="E911">
            <v>1.66</v>
          </cell>
          <cell r="F911">
            <v>1.48</v>
          </cell>
        </row>
        <row r="912">
          <cell r="A912">
            <v>197099</v>
          </cell>
          <cell r="B912">
            <v>197099</v>
          </cell>
          <cell r="C912" t="str">
            <v>AJUSTES POR INFLACION</v>
          </cell>
          <cell r="E912">
            <v>171.52</v>
          </cell>
          <cell r="F912">
            <v>170.97</v>
          </cell>
        </row>
        <row r="913">
          <cell r="A913" t="str">
            <v>197099PRO13</v>
          </cell>
          <cell r="B913">
            <v>197099</v>
          </cell>
          <cell r="C913" t="str">
            <v>PROGR.PARA COMPUTAD. / AJUS</v>
          </cell>
          <cell r="D913" t="str">
            <v>PRO - 13</v>
          </cell>
          <cell r="E913">
            <v>111.87</v>
          </cell>
          <cell r="F913">
            <v>111.87</v>
          </cell>
        </row>
        <row r="914">
          <cell r="A914">
            <v>1996</v>
          </cell>
          <cell r="B914">
            <v>1996</v>
          </cell>
          <cell r="C914" t="str">
            <v>BIENES Y DERECHOS EN INVESTIGACION ADMINISTRATIVA</v>
          </cell>
          <cell r="E914">
            <v>696.78</v>
          </cell>
          <cell r="F914">
            <v>696.78</v>
          </cell>
        </row>
        <row r="915">
          <cell r="A915">
            <v>199603</v>
          </cell>
          <cell r="B915">
            <v>199603</v>
          </cell>
          <cell r="C915" t="str">
            <v>DEUDORES</v>
          </cell>
          <cell r="E915">
            <v>125.45</v>
          </cell>
          <cell r="F915">
            <v>125.45</v>
          </cell>
        </row>
        <row r="916">
          <cell r="A916">
            <v>19960320</v>
          </cell>
          <cell r="B916">
            <v>19960320</v>
          </cell>
          <cell r="C916" t="str">
            <v>DEUDORES VARIOS</v>
          </cell>
          <cell r="E916">
            <v>125.45</v>
          </cell>
          <cell r="F916">
            <v>125.45</v>
          </cell>
        </row>
        <row r="917">
          <cell r="A917" t="str">
            <v>19960320CL1</v>
          </cell>
          <cell r="B917">
            <v>19960320</v>
          </cell>
          <cell r="C917" t="str">
            <v>CORTO-LARGO PLAZO / CORTO P</v>
          </cell>
          <cell r="D917" t="str">
            <v>CL - 1</v>
          </cell>
          <cell r="E917">
            <v>125.45</v>
          </cell>
          <cell r="F917">
            <v>125.45</v>
          </cell>
        </row>
        <row r="918">
          <cell r="A918">
            <v>199604</v>
          </cell>
          <cell r="B918">
            <v>199604</v>
          </cell>
          <cell r="C918" t="str">
            <v>PROPIEDADES, PLANTA Y EQUIPO</v>
          </cell>
          <cell r="E918">
            <v>571.33000000000004</v>
          </cell>
          <cell r="F918">
            <v>571.33000000000004</v>
          </cell>
        </row>
        <row r="919">
          <cell r="A919">
            <v>19960401</v>
          </cell>
          <cell r="B919">
            <v>19960401</v>
          </cell>
          <cell r="C919" t="str">
            <v>MAQUINARIA Y EQUIPO</v>
          </cell>
          <cell r="E919">
            <v>333.73</v>
          </cell>
          <cell r="F919">
            <v>333.73</v>
          </cell>
        </row>
        <row r="920">
          <cell r="A920" t="str">
            <v>19960401CL1</v>
          </cell>
          <cell r="B920">
            <v>19960401</v>
          </cell>
          <cell r="C920" t="str">
            <v>CORTO-LARGO PLAZO / CORTO P</v>
          </cell>
          <cell r="D920" t="str">
            <v>CL - 1</v>
          </cell>
          <cell r="E920">
            <v>333.73</v>
          </cell>
          <cell r="F920">
            <v>333.73</v>
          </cell>
        </row>
        <row r="921">
          <cell r="A921">
            <v>19960402</v>
          </cell>
          <cell r="B921">
            <v>19960402</v>
          </cell>
          <cell r="C921" t="str">
            <v>MUEBLES , ENSERES Y EQUIPO DE OFICINA</v>
          </cell>
          <cell r="E921">
            <v>51.73</v>
          </cell>
          <cell r="F921">
            <v>51.73</v>
          </cell>
        </row>
        <row r="922">
          <cell r="A922" t="str">
            <v>19960402CL1</v>
          </cell>
          <cell r="B922">
            <v>19960402</v>
          </cell>
          <cell r="C922" t="str">
            <v>CORTO-LARGO PLAZO / CORTO P</v>
          </cell>
          <cell r="D922" t="str">
            <v>CL - 1</v>
          </cell>
          <cell r="E922">
            <v>51.73</v>
          </cell>
          <cell r="F922">
            <v>51.73</v>
          </cell>
        </row>
        <row r="923">
          <cell r="A923">
            <v>19960403</v>
          </cell>
          <cell r="B923">
            <v>19960403</v>
          </cell>
          <cell r="C923" t="str">
            <v>EQUIPO DE COMUNICACION Y COMPUTO</v>
          </cell>
          <cell r="E923">
            <v>185.87</v>
          </cell>
          <cell r="F923">
            <v>185.87</v>
          </cell>
        </row>
        <row r="924">
          <cell r="A924" t="str">
            <v>19960403CL1</v>
          </cell>
          <cell r="B924">
            <v>19960403</v>
          </cell>
          <cell r="C924" t="str">
            <v>CORTO-LARGO PLAZO / CORTO P</v>
          </cell>
          <cell r="D924" t="str">
            <v>CL - 1</v>
          </cell>
          <cell r="E924">
            <v>185.87</v>
          </cell>
          <cell r="F924">
            <v>185.87</v>
          </cell>
        </row>
        <row r="925">
          <cell r="A925">
            <v>1997</v>
          </cell>
          <cell r="B925">
            <v>1997</v>
          </cell>
          <cell r="C925" t="str">
            <v>PROVISION PARA BIENES Y DERECHOS EN INVESTIGACION AD</v>
          </cell>
          <cell r="E925">
            <v>-696.78</v>
          </cell>
          <cell r="F925">
            <v>-696.78</v>
          </cell>
        </row>
        <row r="926">
          <cell r="A926">
            <v>199703</v>
          </cell>
          <cell r="B926">
            <v>199703</v>
          </cell>
          <cell r="C926" t="str">
            <v>DEUDORES</v>
          </cell>
          <cell r="E926">
            <v>-125.45</v>
          </cell>
          <cell r="F926">
            <v>-125.45</v>
          </cell>
        </row>
        <row r="927">
          <cell r="A927" t="str">
            <v>199703CL1</v>
          </cell>
          <cell r="B927">
            <v>199703</v>
          </cell>
          <cell r="C927" t="str">
            <v>CORTO-LARGO PLAZO / CORTO P</v>
          </cell>
          <cell r="D927" t="str">
            <v>CL - 1</v>
          </cell>
          <cell r="E927">
            <v>-125.45</v>
          </cell>
          <cell r="F927">
            <v>-125.45</v>
          </cell>
        </row>
        <row r="928">
          <cell r="A928">
            <v>199704</v>
          </cell>
          <cell r="B928">
            <v>199704</v>
          </cell>
          <cell r="C928" t="str">
            <v>PROPIEDAD, PLANTA Y EQUIPO</v>
          </cell>
          <cell r="E928">
            <v>-571.33000000000004</v>
          </cell>
          <cell r="F928">
            <v>-571.33000000000004</v>
          </cell>
        </row>
        <row r="929">
          <cell r="A929" t="str">
            <v>199704CL1</v>
          </cell>
          <cell r="B929">
            <v>199704</v>
          </cell>
          <cell r="C929" t="str">
            <v>CORTO-LARGO PLAZO / CORTO P</v>
          </cell>
          <cell r="D929" t="str">
            <v>CL - 1</v>
          </cell>
          <cell r="E929">
            <v>-571.33000000000004</v>
          </cell>
          <cell r="F929">
            <v>-571.33000000000004</v>
          </cell>
        </row>
        <row r="930">
          <cell r="A930">
            <v>1999</v>
          </cell>
          <cell r="B930">
            <v>1999</v>
          </cell>
          <cell r="C930" t="str">
            <v>VALORIZACIONES</v>
          </cell>
          <cell r="E930">
            <v>9038.4699999999993</v>
          </cell>
          <cell r="F930">
            <v>9038.4699999999993</v>
          </cell>
        </row>
        <row r="931">
          <cell r="A931">
            <v>199951</v>
          </cell>
          <cell r="B931">
            <v>199951</v>
          </cell>
          <cell r="C931" t="str">
            <v>INVERSIONES EN ENTIDADES</v>
          </cell>
          <cell r="E931">
            <v>918.99</v>
          </cell>
          <cell r="F931">
            <v>918.99</v>
          </cell>
        </row>
        <row r="932">
          <cell r="A932" t="str">
            <v>199951CL1</v>
          </cell>
          <cell r="B932">
            <v>199951</v>
          </cell>
          <cell r="C932" t="str">
            <v>CORTO-LARGO PLAZO / CORTO P</v>
          </cell>
          <cell r="D932" t="str">
            <v>CL - 1</v>
          </cell>
          <cell r="E932">
            <v>918.99</v>
          </cell>
          <cell r="F932">
            <v>918.99</v>
          </cell>
        </row>
        <row r="933">
          <cell r="A933">
            <v>199952</v>
          </cell>
          <cell r="B933">
            <v>199952</v>
          </cell>
          <cell r="C933" t="str">
            <v>TERRENOS</v>
          </cell>
          <cell r="E933">
            <v>1109.6600000000001</v>
          </cell>
          <cell r="F933">
            <v>1109.6600000000001</v>
          </cell>
        </row>
        <row r="934">
          <cell r="A934" t="str">
            <v>199952CL1</v>
          </cell>
          <cell r="B934">
            <v>199952</v>
          </cell>
          <cell r="C934" t="str">
            <v>CORTO-LARGO PLAZO / CORTO P</v>
          </cell>
          <cell r="D934" t="str">
            <v>CL - 1</v>
          </cell>
          <cell r="E934">
            <v>384.12</v>
          </cell>
          <cell r="F934">
            <v>384.12</v>
          </cell>
        </row>
        <row r="935">
          <cell r="A935" t="str">
            <v>199952CL2</v>
          </cell>
          <cell r="B935">
            <v>199952</v>
          </cell>
          <cell r="C935" t="str">
            <v>CORTO-LARGO PLAZO / LARGO P</v>
          </cell>
          <cell r="D935" t="str">
            <v>CL - 2</v>
          </cell>
          <cell r="E935">
            <v>725.55</v>
          </cell>
          <cell r="F935">
            <v>725.55</v>
          </cell>
        </row>
        <row r="936">
          <cell r="A936">
            <v>199962</v>
          </cell>
          <cell r="B936">
            <v>199962</v>
          </cell>
          <cell r="C936" t="str">
            <v>EDIFICACIONES</v>
          </cell>
          <cell r="E936">
            <v>1087.19</v>
          </cell>
          <cell r="F936">
            <v>1087.19</v>
          </cell>
        </row>
        <row r="937">
          <cell r="A937" t="str">
            <v>199962CL1</v>
          </cell>
          <cell r="B937">
            <v>199962</v>
          </cell>
          <cell r="C937" t="str">
            <v>CORTO-LARGO PLAZO / CORTO P</v>
          </cell>
          <cell r="D937" t="str">
            <v>CL - 1</v>
          </cell>
          <cell r="E937">
            <v>274.91000000000003</v>
          </cell>
          <cell r="F937">
            <v>274.91000000000003</v>
          </cell>
        </row>
        <row r="938">
          <cell r="A938" t="str">
            <v>199962CL2</v>
          </cell>
          <cell r="B938">
            <v>199962</v>
          </cell>
          <cell r="C938" t="str">
            <v>CORTO-LARGO PLAZO / LARGO P</v>
          </cell>
          <cell r="D938" t="str">
            <v>CL - 2</v>
          </cell>
          <cell r="E938">
            <v>812.28</v>
          </cell>
          <cell r="F938">
            <v>812.28</v>
          </cell>
        </row>
        <row r="939">
          <cell r="A939">
            <v>199965</v>
          </cell>
          <cell r="B939">
            <v>199965</v>
          </cell>
          <cell r="C939" t="str">
            <v>REDES,  LINEAS Y CABLES</v>
          </cell>
          <cell r="E939">
            <v>5922.63</v>
          </cell>
          <cell r="F939">
            <v>5922.63</v>
          </cell>
        </row>
        <row r="940">
          <cell r="A940" t="str">
            <v>199965CL2</v>
          </cell>
          <cell r="B940">
            <v>199965</v>
          </cell>
          <cell r="C940" t="str">
            <v>CORTO-LARGO PLAZO / LARGO P</v>
          </cell>
          <cell r="D940" t="str">
            <v>CL - 2</v>
          </cell>
          <cell r="E940">
            <v>5922.63</v>
          </cell>
          <cell r="F940">
            <v>5922.63</v>
          </cell>
        </row>
        <row r="941">
          <cell r="A941">
            <v>2</v>
          </cell>
          <cell r="B941">
            <v>2</v>
          </cell>
          <cell r="C941" t="str">
            <v>PASIVO</v>
          </cell>
          <cell r="E941">
            <v>27989.86</v>
          </cell>
          <cell r="F941">
            <v>27804.47</v>
          </cell>
        </row>
        <row r="942">
          <cell r="A942">
            <v>23</v>
          </cell>
          <cell r="B942">
            <v>23</v>
          </cell>
          <cell r="C942" t="str">
            <v>OBLIGACIONES FINANCIERAS</v>
          </cell>
          <cell r="E942">
            <v>3453.57</v>
          </cell>
          <cell r="F942">
            <v>3242.05</v>
          </cell>
        </row>
        <row r="943">
          <cell r="A943">
            <v>2302</v>
          </cell>
          <cell r="B943">
            <v>2302</v>
          </cell>
          <cell r="C943" t="str">
            <v>CREDITOS OBTENIDOS</v>
          </cell>
          <cell r="E943">
            <v>3320.09</v>
          </cell>
          <cell r="F943">
            <v>3117.08</v>
          </cell>
        </row>
        <row r="944">
          <cell r="A944">
            <v>230202</v>
          </cell>
          <cell r="B944">
            <v>230202</v>
          </cell>
          <cell r="C944" t="str">
            <v>BANCA DE FOMENTO</v>
          </cell>
          <cell r="E944">
            <v>2588.84</v>
          </cell>
          <cell r="F944">
            <v>2385.83</v>
          </cell>
        </row>
        <row r="945">
          <cell r="A945">
            <v>23020201</v>
          </cell>
          <cell r="B945">
            <v>23020201</v>
          </cell>
          <cell r="C945" t="str">
            <v>CREDITOS INTERNOS</v>
          </cell>
          <cell r="E945">
            <v>2588.84</v>
          </cell>
          <cell r="F945">
            <v>2385.83</v>
          </cell>
        </row>
        <row r="946">
          <cell r="A946" t="str">
            <v>23020201CL1</v>
          </cell>
          <cell r="B946">
            <v>23020201</v>
          </cell>
          <cell r="C946" t="str">
            <v>CORTO-LARGO PLAZO / CORTO P</v>
          </cell>
          <cell r="D946" t="str">
            <v>CL - 1</v>
          </cell>
          <cell r="E946">
            <v>516.24</v>
          </cell>
          <cell r="F946">
            <v>313.24</v>
          </cell>
        </row>
        <row r="947">
          <cell r="A947" t="str">
            <v>23020201CL2</v>
          </cell>
          <cell r="B947">
            <v>23020201</v>
          </cell>
          <cell r="C947" t="str">
            <v>CORTO-LARGO PLAZO / LARGO P</v>
          </cell>
          <cell r="D947" t="str">
            <v>CL - 2</v>
          </cell>
          <cell r="E947">
            <v>2072.59</v>
          </cell>
          <cell r="F947">
            <v>2072.59</v>
          </cell>
        </row>
        <row r="948">
          <cell r="A948" t="str">
            <v>23020201OB11</v>
          </cell>
          <cell r="B948">
            <v>23020201</v>
          </cell>
          <cell r="C948" t="str">
            <v>OBLIGACION # / P.85477 FEN</v>
          </cell>
          <cell r="D948" t="str">
            <v>OB - 11</v>
          </cell>
        </row>
        <row r="949">
          <cell r="A949" t="str">
            <v>23020201OB13</v>
          </cell>
          <cell r="B949">
            <v>23020201</v>
          </cell>
          <cell r="C949" t="str">
            <v>OBLIGACION # / PAGARE DEQ.-</v>
          </cell>
          <cell r="D949" t="str">
            <v>OB - 13</v>
          </cell>
        </row>
        <row r="950">
          <cell r="A950" t="str">
            <v>23020201OB8</v>
          </cell>
          <cell r="B950">
            <v>23020201</v>
          </cell>
          <cell r="C950" t="str">
            <v>OBLIGACION #</v>
          </cell>
          <cell r="D950" t="str">
            <v>OB - 8</v>
          </cell>
        </row>
        <row r="951">
          <cell r="A951">
            <v>230290</v>
          </cell>
          <cell r="B951">
            <v>230290</v>
          </cell>
          <cell r="C951" t="str">
            <v>OTRAS ENTIDADES</v>
          </cell>
          <cell r="E951">
            <v>731.25</v>
          </cell>
          <cell r="F951">
            <v>731.25</v>
          </cell>
        </row>
        <row r="952">
          <cell r="A952">
            <v>23029001</v>
          </cell>
          <cell r="B952">
            <v>23029001</v>
          </cell>
          <cell r="C952" t="str">
            <v>CREDITOS INTERNOS</v>
          </cell>
          <cell r="E952">
            <v>731.25</v>
          </cell>
          <cell r="F952">
            <v>731.25</v>
          </cell>
        </row>
        <row r="953">
          <cell r="A953" t="str">
            <v>23029001CL1</v>
          </cell>
          <cell r="B953">
            <v>23029001</v>
          </cell>
          <cell r="C953" t="str">
            <v>CORTO-LARGO PLAZO / CORTO P</v>
          </cell>
          <cell r="D953" t="str">
            <v>CL - 1</v>
          </cell>
          <cell r="E953">
            <v>112.5</v>
          </cell>
          <cell r="F953">
            <v>112.5</v>
          </cell>
        </row>
        <row r="954">
          <cell r="A954" t="str">
            <v>23029001CL2</v>
          </cell>
          <cell r="B954">
            <v>23029001</v>
          </cell>
          <cell r="C954" t="str">
            <v>CORTO-LARGO PLAZO / LARGO P</v>
          </cell>
          <cell r="D954" t="str">
            <v>CL - 2</v>
          </cell>
          <cell r="E954">
            <v>618.75</v>
          </cell>
          <cell r="F954">
            <v>618.75</v>
          </cell>
        </row>
        <row r="955">
          <cell r="A955" t="str">
            <v>23029001OB13</v>
          </cell>
          <cell r="B955">
            <v>23029001</v>
          </cell>
          <cell r="C955" t="str">
            <v>OBLIGACION # / PAGARE DEQ.-</v>
          </cell>
          <cell r="D955" t="str">
            <v>OB - 13</v>
          </cell>
        </row>
        <row r="956">
          <cell r="A956">
            <v>2322</v>
          </cell>
          <cell r="B956">
            <v>2322</v>
          </cell>
          <cell r="C956" t="str">
            <v>INTERESES CREDITOS OBTENIDOS</v>
          </cell>
          <cell r="E956">
            <v>133.49</v>
          </cell>
          <cell r="F956">
            <v>124.97</v>
          </cell>
        </row>
        <row r="957">
          <cell r="A957">
            <v>232202</v>
          </cell>
          <cell r="B957">
            <v>232202</v>
          </cell>
          <cell r="C957" t="str">
            <v>BANCA DE FOMENTO</v>
          </cell>
          <cell r="E957">
            <v>125.18</v>
          </cell>
          <cell r="F957">
            <v>109.04</v>
          </cell>
        </row>
        <row r="958">
          <cell r="A958">
            <v>23220201</v>
          </cell>
          <cell r="B958">
            <v>23220201</v>
          </cell>
          <cell r="C958" t="str">
            <v>CREDITOS INTERNOS</v>
          </cell>
          <cell r="E958">
            <v>125.18</v>
          </cell>
          <cell r="F958">
            <v>109.04</v>
          </cell>
        </row>
        <row r="959">
          <cell r="A959" t="str">
            <v>23220201CL1</v>
          </cell>
          <cell r="B959">
            <v>23220201</v>
          </cell>
          <cell r="C959" t="str">
            <v>CORTO-LARGO PLAZO / CORTO P</v>
          </cell>
          <cell r="D959" t="str">
            <v>CL - 1</v>
          </cell>
          <cell r="E959">
            <v>82.65</v>
          </cell>
          <cell r="F959">
            <v>66.510000000000005</v>
          </cell>
        </row>
        <row r="960">
          <cell r="A960" t="str">
            <v>23220201OB11</v>
          </cell>
          <cell r="B960">
            <v>23220201</v>
          </cell>
          <cell r="C960" t="str">
            <v>OBLIGACION # / P.85477 FEN</v>
          </cell>
          <cell r="D960" t="str">
            <v>OB - 11</v>
          </cell>
        </row>
        <row r="961">
          <cell r="A961" t="str">
            <v>23220201OB13</v>
          </cell>
          <cell r="B961">
            <v>23220201</v>
          </cell>
          <cell r="C961" t="str">
            <v>OBLIGACION # / PAGARE DEQ.-</v>
          </cell>
          <cell r="D961" t="str">
            <v>OB - 13</v>
          </cell>
        </row>
        <row r="962">
          <cell r="A962" t="str">
            <v>23220201OB8</v>
          </cell>
          <cell r="B962">
            <v>23220201</v>
          </cell>
          <cell r="C962" t="str">
            <v>OBLIGACION #</v>
          </cell>
          <cell r="D962" t="str">
            <v>OB - 8</v>
          </cell>
        </row>
        <row r="963">
          <cell r="A963">
            <v>232290</v>
          </cell>
          <cell r="B963">
            <v>232290</v>
          </cell>
          <cell r="C963" t="str">
            <v>OTRAS ENTIDADES</v>
          </cell>
          <cell r="E963">
            <v>8.31</v>
          </cell>
          <cell r="F963">
            <v>15.93</v>
          </cell>
        </row>
        <row r="964">
          <cell r="A964">
            <v>23229001</v>
          </cell>
          <cell r="B964">
            <v>23229001</v>
          </cell>
          <cell r="C964" t="str">
            <v>INTERNOS - ELECTRIFICADORAS</v>
          </cell>
          <cell r="E964">
            <v>2.46</v>
          </cell>
          <cell r="F964">
            <v>2.46</v>
          </cell>
        </row>
        <row r="965">
          <cell r="A965" t="str">
            <v>23229001CL1</v>
          </cell>
          <cell r="B965">
            <v>23229001</v>
          </cell>
          <cell r="C965" t="str">
            <v>CORTO-LARGO PLAZO / CORTO P</v>
          </cell>
          <cell r="D965" t="str">
            <v>CL - 1</v>
          </cell>
          <cell r="E965">
            <v>2.46</v>
          </cell>
          <cell r="F965">
            <v>2.46</v>
          </cell>
        </row>
        <row r="966">
          <cell r="A966" t="str">
            <v>23229001OB12</v>
          </cell>
          <cell r="B966">
            <v>23229001</v>
          </cell>
          <cell r="C966" t="str">
            <v>OBLIGACION # / SIN-CTA ENER</v>
          </cell>
          <cell r="D966" t="str">
            <v>OB - 12</v>
          </cell>
        </row>
        <row r="967">
          <cell r="A967">
            <v>23229002</v>
          </cell>
          <cell r="B967">
            <v>23229002</v>
          </cell>
          <cell r="C967" t="str">
            <v>INTERESES CREDITOS CON PARTICULARES</v>
          </cell>
          <cell r="E967">
            <v>5.85</v>
          </cell>
          <cell r="F967">
            <v>13.47</v>
          </cell>
        </row>
        <row r="968">
          <cell r="A968" t="str">
            <v>23229002CL1</v>
          </cell>
          <cell r="B968">
            <v>23229002</v>
          </cell>
          <cell r="C968" t="str">
            <v>CORTO-LARGO PLAZO / CORTO P</v>
          </cell>
          <cell r="D968" t="str">
            <v>CL - 1</v>
          </cell>
          <cell r="E968">
            <v>5.85</v>
          </cell>
          <cell r="F968">
            <v>13.47</v>
          </cell>
        </row>
        <row r="969">
          <cell r="A969" t="str">
            <v>23229002OB13</v>
          </cell>
          <cell r="B969">
            <v>23229002</v>
          </cell>
          <cell r="C969" t="str">
            <v>OBLIGACION # / PAGARE DEQ.-</v>
          </cell>
          <cell r="D969" t="str">
            <v>OB - 13</v>
          </cell>
        </row>
        <row r="970">
          <cell r="A970" t="str">
            <v>23229002OB14</v>
          </cell>
          <cell r="B970">
            <v>23229002</v>
          </cell>
          <cell r="C970" t="str">
            <v>OBLIGACION # / CREDITOS CON</v>
          </cell>
          <cell r="D970" t="str">
            <v>OB - 14</v>
          </cell>
        </row>
        <row r="971">
          <cell r="A971">
            <v>24</v>
          </cell>
          <cell r="B971">
            <v>24</v>
          </cell>
          <cell r="C971" t="str">
            <v>CUENTAS POR PAGAR</v>
          </cell>
          <cell r="E971">
            <v>11766.48</v>
          </cell>
          <cell r="F971">
            <v>11858.98</v>
          </cell>
        </row>
        <row r="972">
          <cell r="A972">
            <v>2401</v>
          </cell>
          <cell r="B972">
            <v>2401</v>
          </cell>
          <cell r="C972" t="str">
            <v>ADQUISICION DE BIENES Y SERVICIOS NALES</v>
          </cell>
          <cell r="E972">
            <v>9810.09</v>
          </cell>
          <cell r="F972">
            <v>9773.34</v>
          </cell>
        </row>
        <row r="973">
          <cell r="A973">
            <v>240101</v>
          </cell>
          <cell r="B973">
            <v>240101</v>
          </cell>
          <cell r="C973" t="str">
            <v>BIENES Y SERVICIOS</v>
          </cell>
          <cell r="E973">
            <v>9810.09</v>
          </cell>
          <cell r="F973">
            <v>9773.34</v>
          </cell>
        </row>
        <row r="974">
          <cell r="A974">
            <v>24010101</v>
          </cell>
          <cell r="B974">
            <v>24010101</v>
          </cell>
          <cell r="C974" t="str">
            <v>BIENES Y SERVICIOS</v>
          </cell>
          <cell r="E974">
            <v>5270.42</v>
          </cell>
          <cell r="F974">
            <v>5277.5</v>
          </cell>
        </row>
        <row r="975">
          <cell r="A975" t="str">
            <v>24010101CL1</v>
          </cell>
          <cell r="B975">
            <v>24010101</v>
          </cell>
          <cell r="C975" t="str">
            <v>CORTO-LARGO PLAZO / CORTO P</v>
          </cell>
          <cell r="D975" t="str">
            <v>CL - 1</v>
          </cell>
          <cell r="E975">
            <v>5270.42</v>
          </cell>
          <cell r="F975">
            <v>5277.5</v>
          </cell>
        </row>
        <row r="976">
          <cell r="A976" t="str">
            <v>24010101NUSIN</v>
          </cell>
          <cell r="B976">
            <v>24010101</v>
          </cell>
          <cell r="C976" t="str">
            <v>DOCUMENTO #</v>
          </cell>
          <cell r="D976" t="str">
            <v>NU - SIN</v>
          </cell>
        </row>
        <row r="977">
          <cell r="A977">
            <v>24010103</v>
          </cell>
          <cell r="B977">
            <v>24010103</v>
          </cell>
          <cell r="C977" t="str">
            <v>PEAJES</v>
          </cell>
          <cell r="E977">
            <v>1021.36</v>
          </cell>
          <cell r="F977">
            <v>1050.03</v>
          </cell>
        </row>
        <row r="978">
          <cell r="A978" t="str">
            <v>24010103CL1</v>
          </cell>
          <cell r="B978">
            <v>24010103</v>
          </cell>
          <cell r="C978" t="str">
            <v>CORTO-LARGO PLAZO / CORTO P</v>
          </cell>
          <cell r="D978" t="str">
            <v>CL - 1</v>
          </cell>
          <cell r="E978">
            <v>1021.36</v>
          </cell>
          <cell r="F978">
            <v>1050.03</v>
          </cell>
        </row>
        <row r="979">
          <cell r="A979" t="str">
            <v>24010103OB12</v>
          </cell>
          <cell r="B979">
            <v>24010103</v>
          </cell>
          <cell r="C979" t="str">
            <v>OBLIGACION # / SIN-CTA ENER</v>
          </cell>
          <cell r="D979" t="str">
            <v>OB - 12</v>
          </cell>
        </row>
        <row r="980">
          <cell r="A980">
            <v>24010120</v>
          </cell>
          <cell r="B980">
            <v>24010120</v>
          </cell>
          <cell r="C980" t="str">
            <v>ESTIMADOS</v>
          </cell>
          <cell r="E980">
            <v>3518.31</v>
          </cell>
          <cell r="F980">
            <v>3445.8</v>
          </cell>
        </row>
        <row r="981">
          <cell r="A981" t="str">
            <v>24010120CES1</v>
          </cell>
          <cell r="B981">
            <v>24010120</v>
          </cell>
          <cell r="C981" t="str">
            <v>CLASE DE ESTIMADO / ENERGIA</v>
          </cell>
          <cell r="D981" t="str">
            <v>CES - 1</v>
          </cell>
        </row>
        <row r="982">
          <cell r="A982" t="str">
            <v>24010120CES2</v>
          </cell>
          <cell r="B982">
            <v>24010120</v>
          </cell>
          <cell r="C982" t="str">
            <v>CLASE DE ESTIMADO / ENERGIA</v>
          </cell>
          <cell r="D982" t="str">
            <v>CES - 2</v>
          </cell>
        </row>
        <row r="983">
          <cell r="A983" t="str">
            <v>24010120CES3</v>
          </cell>
          <cell r="B983">
            <v>24010120</v>
          </cell>
          <cell r="C983" t="str">
            <v>CLASE DE ESTIMADO / S.T.R.</v>
          </cell>
          <cell r="D983" t="str">
            <v>CES - 3</v>
          </cell>
        </row>
        <row r="984">
          <cell r="A984" t="str">
            <v>24010120CES4</v>
          </cell>
          <cell r="B984">
            <v>24010120</v>
          </cell>
          <cell r="C984" t="str">
            <v>CLASE DE ESTIMADO / PEAJES</v>
          </cell>
          <cell r="D984" t="str">
            <v>CES - 4</v>
          </cell>
        </row>
        <row r="985">
          <cell r="A985" t="str">
            <v>24010120CES5</v>
          </cell>
          <cell r="B985">
            <v>24010120</v>
          </cell>
          <cell r="C985" t="str">
            <v>CLASE DE ESTIMADO / USO CND</v>
          </cell>
          <cell r="D985" t="str">
            <v>CES - 5</v>
          </cell>
        </row>
        <row r="986">
          <cell r="A986" t="str">
            <v>24010120CL1</v>
          </cell>
          <cell r="B986">
            <v>24010120</v>
          </cell>
          <cell r="C986" t="str">
            <v>CORTO-LARGO PLAZO / CORTO P</v>
          </cell>
          <cell r="D986" t="str">
            <v>CL - 1</v>
          </cell>
          <cell r="E986">
            <v>3518.31</v>
          </cell>
          <cell r="F986">
            <v>3445.8</v>
          </cell>
        </row>
        <row r="987">
          <cell r="A987">
            <v>2425</v>
          </cell>
          <cell r="B987">
            <v>2425</v>
          </cell>
          <cell r="C987" t="str">
            <v>ACREEDORES</v>
          </cell>
          <cell r="E987">
            <v>735.91</v>
          </cell>
          <cell r="F987">
            <v>850.56</v>
          </cell>
        </row>
        <row r="988">
          <cell r="A988">
            <v>242501</v>
          </cell>
          <cell r="B988">
            <v>242501</v>
          </cell>
          <cell r="C988" t="str">
            <v>COMISIONES, HONORARIOS Y SERVICIOS</v>
          </cell>
          <cell r="E988">
            <v>319.48</v>
          </cell>
          <cell r="F988">
            <v>397.55</v>
          </cell>
        </row>
        <row r="989">
          <cell r="A989">
            <v>24250102</v>
          </cell>
          <cell r="B989">
            <v>24250102</v>
          </cell>
          <cell r="C989" t="str">
            <v>HONORARIOS</v>
          </cell>
          <cell r="E989">
            <v>163.41</v>
          </cell>
          <cell r="F989">
            <v>264.56</v>
          </cell>
        </row>
        <row r="990">
          <cell r="A990" t="str">
            <v>24250102CL1</v>
          </cell>
          <cell r="B990">
            <v>24250102</v>
          </cell>
          <cell r="C990" t="str">
            <v>CORTO-LARGO PLAZO / CORTO P</v>
          </cell>
          <cell r="D990" t="str">
            <v>CL - 1</v>
          </cell>
          <cell r="E990">
            <v>163.41</v>
          </cell>
          <cell r="F990">
            <v>264.56</v>
          </cell>
        </row>
        <row r="991">
          <cell r="A991">
            <v>24250103</v>
          </cell>
          <cell r="B991">
            <v>24250103</v>
          </cell>
          <cell r="C991" t="str">
            <v>SERVICIOS</v>
          </cell>
          <cell r="E991">
            <v>156.07</v>
          </cell>
          <cell r="F991">
            <v>133</v>
          </cell>
        </row>
        <row r="992">
          <cell r="A992" t="str">
            <v>24250103CGVARIOS</v>
          </cell>
          <cell r="B992">
            <v>24250103</v>
          </cell>
          <cell r="C992" t="str">
            <v>COSTOS Y GTOS X PAGR / VARI</v>
          </cell>
          <cell r="D992" t="str">
            <v>CG - VARIOS</v>
          </cell>
        </row>
        <row r="993">
          <cell r="A993" t="str">
            <v>24250103CL1</v>
          </cell>
          <cell r="B993">
            <v>24250103</v>
          </cell>
          <cell r="C993" t="str">
            <v>CORTO-LARGO PLAZO / CORTO P</v>
          </cell>
          <cell r="D993" t="str">
            <v>CL - 1</v>
          </cell>
          <cell r="E993">
            <v>156.07</v>
          </cell>
          <cell r="F993">
            <v>133</v>
          </cell>
        </row>
        <row r="994">
          <cell r="A994">
            <v>242504</v>
          </cell>
          <cell r="B994">
            <v>242504</v>
          </cell>
          <cell r="C994" t="str">
            <v>SERVICIOS PUBLICOS</v>
          </cell>
          <cell r="E994">
            <v>9.84</v>
          </cell>
          <cell r="F994">
            <v>13.17</v>
          </cell>
        </row>
        <row r="995">
          <cell r="A995" t="str">
            <v>242504CL1</v>
          </cell>
          <cell r="B995">
            <v>242504</v>
          </cell>
          <cell r="C995" t="str">
            <v>CORTO-LARGO PLAZO / CORTO P</v>
          </cell>
          <cell r="D995" t="str">
            <v>CL - 1</v>
          </cell>
          <cell r="E995">
            <v>9.84</v>
          </cell>
          <cell r="F995">
            <v>13.17</v>
          </cell>
        </row>
        <row r="996">
          <cell r="A996">
            <v>242505</v>
          </cell>
          <cell r="B996">
            <v>242505</v>
          </cell>
          <cell r="C996" t="str">
            <v>TRANSPORTES Y ACARREOS</v>
          </cell>
          <cell r="E996">
            <v>90.61</v>
          </cell>
          <cell r="F996">
            <v>42.18</v>
          </cell>
        </row>
        <row r="997">
          <cell r="A997" t="str">
            <v>242505CL1</v>
          </cell>
          <cell r="B997">
            <v>242505</v>
          </cell>
          <cell r="C997" t="str">
            <v>CORTO-LARGO PLAZO / CORTO P</v>
          </cell>
          <cell r="D997" t="str">
            <v>CL - 1</v>
          </cell>
          <cell r="E997">
            <v>90.61</v>
          </cell>
          <cell r="F997">
            <v>42.18</v>
          </cell>
        </row>
        <row r="998">
          <cell r="A998">
            <v>242507</v>
          </cell>
          <cell r="B998">
            <v>242507</v>
          </cell>
          <cell r="C998" t="str">
            <v>ARRENDAMIENTOS</v>
          </cell>
          <cell r="E998">
            <v>39.21</v>
          </cell>
          <cell r="F998">
            <v>44.1</v>
          </cell>
        </row>
        <row r="999">
          <cell r="A999" t="str">
            <v>242507CL1</v>
          </cell>
          <cell r="B999">
            <v>242507</v>
          </cell>
          <cell r="C999" t="str">
            <v>CORTO-LARGO PLAZO / CORTO P</v>
          </cell>
          <cell r="D999" t="str">
            <v>CL - 1</v>
          </cell>
          <cell r="E999">
            <v>39.21</v>
          </cell>
          <cell r="F999">
            <v>44.1</v>
          </cell>
        </row>
        <row r="1000">
          <cell r="A1000">
            <v>242508</v>
          </cell>
          <cell r="B1000">
            <v>242508</v>
          </cell>
          <cell r="C1000" t="str">
            <v>VIATICOS Y GASTOS DE VIAJE</v>
          </cell>
          <cell r="E1000">
            <v>1.69</v>
          </cell>
          <cell r="F1000">
            <v>5.93</v>
          </cell>
        </row>
        <row r="1001">
          <cell r="A1001" t="str">
            <v>242508CL1</v>
          </cell>
          <cell r="B1001">
            <v>242508</v>
          </cell>
          <cell r="C1001" t="str">
            <v>CORTO-LARGO PLAZO / CORTO P</v>
          </cell>
          <cell r="D1001" t="str">
            <v>CL - 1</v>
          </cell>
          <cell r="E1001">
            <v>1.69</v>
          </cell>
          <cell r="F1001">
            <v>5.93</v>
          </cell>
        </row>
        <row r="1002">
          <cell r="A1002">
            <v>242510</v>
          </cell>
          <cell r="B1002">
            <v>242510</v>
          </cell>
          <cell r="C1002" t="str">
            <v>SEGUROS</v>
          </cell>
          <cell r="F1002">
            <v>182</v>
          </cell>
        </row>
        <row r="1003">
          <cell r="A1003" t="str">
            <v>242510CL1</v>
          </cell>
          <cell r="B1003">
            <v>242510</v>
          </cell>
          <cell r="C1003" t="str">
            <v>CORTO-LARGO PLAZO / CORTO P</v>
          </cell>
          <cell r="D1003" t="str">
            <v>CL - 1</v>
          </cell>
          <cell r="F1003">
            <v>182</v>
          </cell>
        </row>
        <row r="1004">
          <cell r="A1004">
            <v>242518</v>
          </cell>
          <cell r="B1004">
            <v>242518</v>
          </cell>
          <cell r="C1004" t="str">
            <v>APORTES A FONDOS PENSIONALES</v>
          </cell>
          <cell r="E1004">
            <v>39.07</v>
          </cell>
          <cell r="F1004">
            <v>39.64</v>
          </cell>
        </row>
        <row r="1005">
          <cell r="A1005" t="str">
            <v>242518CL1</v>
          </cell>
          <cell r="B1005">
            <v>242518</v>
          </cell>
          <cell r="C1005" t="str">
            <v>CORTO-LARGO PLAZO / CORTO P</v>
          </cell>
          <cell r="D1005" t="str">
            <v>CL - 1</v>
          </cell>
          <cell r="E1005">
            <v>39.07</v>
          </cell>
          <cell r="F1005">
            <v>39.64</v>
          </cell>
        </row>
        <row r="1006">
          <cell r="A1006">
            <v>242519</v>
          </cell>
          <cell r="B1006">
            <v>242519</v>
          </cell>
          <cell r="C1006" t="str">
            <v>APORTES A SEGURIDAD SOCIAL EN SALUD</v>
          </cell>
          <cell r="E1006">
            <v>30.61</v>
          </cell>
          <cell r="F1006">
            <v>34.950000000000003</v>
          </cell>
        </row>
        <row r="1007">
          <cell r="A1007" t="str">
            <v>242519CL1</v>
          </cell>
          <cell r="B1007">
            <v>242519</v>
          </cell>
          <cell r="C1007" t="str">
            <v>CORTO-LARGO PLAZO / CORTO P</v>
          </cell>
          <cell r="D1007" t="str">
            <v>CL - 1</v>
          </cell>
          <cell r="E1007">
            <v>30.61</v>
          </cell>
          <cell r="F1007">
            <v>34.950000000000003</v>
          </cell>
        </row>
        <row r="1008">
          <cell r="A1008">
            <v>242520</v>
          </cell>
          <cell r="B1008">
            <v>242520</v>
          </cell>
          <cell r="C1008" t="str">
            <v>APORTES AL ICBF, SENA Y CAJAS DE COMPENS</v>
          </cell>
          <cell r="E1008">
            <v>-19.64</v>
          </cell>
          <cell r="F1008">
            <v>2.68</v>
          </cell>
        </row>
        <row r="1009">
          <cell r="A1009" t="str">
            <v>242520CL1</v>
          </cell>
          <cell r="B1009">
            <v>242520</v>
          </cell>
          <cell r="C1009" t="str">
            <v>CORTO-LARGO PLAZO / CORTO P</v>
          </cell>
          <cell r="D1009" t="str">
            <v>CL - 1</v>
          </cell>
          <cell r="E1009">
            <v>-19.64</v>
          </cell>
          <cell r="F1009">
            <v>2.68</v>
          </cell>
        </row>
        <row r="1010">
          <cell r="A1010">
            <v>242521</v>
          </cell>
          <cell r="B1010">
            <v>242521</v>
          </cell>
          <cell r="C1010" t="str">
            <v>SINDICATO</v>
          </cell>
          <cell r="E1010">
            <v>0.25</v>
          </cell>
          <cell r="F1010">
            <v>0.15</v>
          </cell>
        </row>
        <row r="1011">
          <cell r="A1011" t="str">
            <v>242521CL1</v>
          </cell>
          <cell r="B1011">
            <v>242521</v>
          </cell>
          <cell r="C1011" t="str">
            <v>CORTO-LARGO PLAZO / CORTO P</v>
          </cell>
          <cell r="D1011" t="str">
            <v>CL - 1</v>
          </cell>
          <cell r="E1011">
            <v>0.25</v>
          </cell>
          <cell r="F1011">
            <v>0.15</v>
          </cell>
        </row>
        <row r="1012">
          <cell r="A1012">
            <v>242522</v>
          </cell>
          <cell r="B1012">
            <v>242522</v>
          </cell>
          <cell r="C1012" t="str">
            <v>COOPERATIVAS</v>
          </cell>
          <cell r="E1012">
            <v>9.94</v>
          </cell>
          <cell r="F1012">
            <v>25.51</v>
          </cell>
        </row>
        <row r="1013">
          <cell r="A1013" t="str">
            <v>242522CL1</v>
          </cell>
          <cell r="B1013">
            <v>242522</v>
          </cell>
          <cell r="C1013" t="str">
            <v>CORTO-LARGO PLAZO / CORTO P</v>
          </cell>
          <cell r="D1013" t="str">
            <v>CL - 1</v>
          </cell>
          <cell r="E1013">
            <v>9.94</v>
          </cell>
          <cell r="F1013">
            <v>25.51</v>
          </cell>
        </row>
        <row r="1014">
          <cell r="A1014">
            <v>242523</v>
          </cell>
          <cell r="B1014">
            <v>242523</v>
          </cell>
          <cell r="C1014" t="str">
            <v>FONDOS DE EMPLEADOS</v>
          </cell>
          <cell r="E1014">
            <v>8.74</v>
          </cell>
          <cell r="F1014">
            <v>11.25</v>
          </cell>
        </row>
        <row r="1015">
          <cell r="A1015" t="str">
            <v>242523CL1</v>
          </cell>
          <cell r="B1015">
            <v>242523</v>
          </cell>
          <cell r="C1015" t="str">
            <v>CORTO-LARGO PLAZO / CORTO P</v>
          </cell>
          <cell r="D1015" t="str">
            <v>CL - 1</v>
          </cell>
          <cell r="E1015">
            <v>8.74</v>
          </cell>
          <cell r="F1015">
            <v>11.25</v>
          </cell>
        </row>
        <row r="1016">
          <cell r="A1016" t="str">
            <v>242523TEM2</v>
          </cell>
          <cell r="B1016">
            <v>242523</v>
          </cell>
          <cell r="C1016" t="str">
            <v>TIPO DE EMBARGO / EMBARGO D</v>
          </cell>
          <cell r="D1016" t="str">
            <v>TEM - 2</v>
          </cell>
        </row>
        <row r="1017">
          <cell r="A1017">
            <v>242524</v>
          </cell>
          <cell r="B1017">
            <v>242524</v>
          </cell>
          <cell r="C1017" t="str">
            <v>EMBARGOS JUDICIALES</v>
          </cell>
          <cell r="E1017">
            <v>1.36</v>
          </cell>
          <cell r="F1017">
            <v>1.51</v>
          </cell>
        </row>
        <row r="1018">
          <cell r="A1018" t="str">
            <v>242524CL1</v>
          </cell>
          <cell r="B1018">
            <v>242524</v>
          </cell>
          <cell r="C1018" t="str">
            <v>CORTO-LARGO PLAZO / CORTO P</v>
          </cell>
          <cell r="D1018" t="str">
            <v>CL - 1</v>
          </cell>
          <cell r="E1018">
            <v>7.38</v>
          </cell>
          <cell r="F1018">
            <v>7.53</v>
          </cell>
        </row>
        <row r="1019">
          <cell r="A1019" t="str">
            <v>242524TEALIMENTOS</v>
          </cell>
          <cell r="B1019">
            <v>242524</v>
          </cell>
          <cell r="C1019" t="str">
            <v>TIPO EMBARGO / EMBARGO ALIM</v>
          </cell>
          <cell r="D1019" t="str">
            <v>TE - ALIMENTOS</v>
          </cell>
          <cell r="E1019">
            <v>0.16</v>
          </cell>
          <cell r="F1019">
            <v>0.16</v>
          </cell>
        </row>
        <row r="1020">
          <cell r="A1020" t="str">
            <v>242524TEJUDICIAL</v>
          </cell>
          <cell r="B1020">
            <v>242524</v>
          </cell>
          <cell r="C1020" t="str">
            <v>TIPO EMBARGO / EMBARGO JUDI</v>
          </cell>
          <cell r="D1020" t="str">
            <v>TE - JUDICIAL</v>
          </cell>
          <cell r="E1020">
            <v>-6.18</v>
          </cell>
          <cell r="F1020">
            <v>-6.18</v>
          </cell>
        </row>
        <row r="1021">
          <cell r="A1021" t="str">
            <v>242524TEM1</v>
          </cell>
          <cell r="B1021">
            <v>242524</v>
          </cell>
          <cell r="C1021" t="str">
            <v>TIPO DE EMBARGO / EMBARGO J</v>
          </cell>
          <cell r="D1021" t="str">
            <v>TEM - 1</v>
          </cell>
        </row>
        <row r="1022">
          <cell r="A1022" t="str">
            <v>242524TEM2</v>
          </cell>
          <cell r="B1022">
            <v>242524</v>
          </cell>
          <cell r="C1022" t="str">
            <v>TIPO DE EMBARGO / EMBARGO D</v>
          </cell>
          <cell r="D1022" t="str">
            <v>TEM - 2</v>
          </cell>
        </row>
        <row r="1023">
          <cell r="A1023">
            <v>242530</v>
          </cell>
          <cell r="B1023">
            <v>242530</v>
          </cell>
          <cell r="C1023" t="str">
            <v>GASTOS DE REPRESENTACION</v>
          </cell>
          <cell r="E1023">
            <v>-0.05</v>
          </cell>
          <cell r="F1023">
            <v>-0.33</v>
          </cell>
        </row>
        <row r="1024">
          <cell r="A1024" t="str">
            <v>242530CL1</v>
          </cell>
          <cell r="B1024">
            <v>242530</v>
          </cell>
          <cell r="C1024" t="str">
            <v>CORTO-LARGO PLAZO / CORTO P</v>
          </cell>
          <cell r="D1024" t="str">
            <v>CL - 1</v>
          </cell>
          <cell r="E1024">
            <v>-0.05</v>
          </cell>
          <cell r="F1024">
            <v>-0.33</v>
          </cell>
        </row>
        <row r="1025">
          <cell r="A1025">
            <v>242532</v>
          </cell>
          <cell r="B1025">
            <v>242532</v>
          </cell>
          <cell r="C1025" t="str">
            <v>APORTES A RIESGOS PROFESIONALES</v>
          </cell>
          <cell r="E1025">
            <v>4.62</v>
          </cell>
          <cell r="F1025">
            <v>4.66</v>
          </cell>
        </row>
        <row r="1026">
          <cell r="A1026" t="str">
            <v>242532CL1</v>
          </cell>
          <cell r="B1026">
            <v>242532</v>
          </cell>
          <cell r="C1026" t="str">
            <v>CORTO-LARGO PLAZO / CORTO P</v>
          </cell>
          <cell r="D1026" t="str">
            <v>CL - 1</v>
          </cell>
          <cell r="E1026">
            <v>4.62</v>
          </cell>
          <cell r="F1026">
            <v>4.66</v>
          </cell>
        </row>
        <row r="1027">
          <cell r="A1027">
            <v>242535</v>
          </cell>
          <cell r="B1027">
            <v>242535</v>
          </cell>
          <cell r="C1027" t="str">
            <v>LIBRANZAS</v>
          </cell>
          <cell r="E1027">
            <v>7.21</v>
          </cell>
          <cell r="F1027">
            <v>8.09</v>
          </cell>
        </row>
        <row r="1028">
          <cell r="A1028" t="str">
            <v>242535CL1</v>
          </cell>
          <cell r="B1028">
            <v>242535</v>
          </cell>
          <cell r="C1028" t="str">
            <v>CORTO-LARGO PLAZO / CORTO P</v>
          </cell>
          <cell r="D1028" t="str">
            <v>CL - 1</v>
          </cell>
          <cell r="E1028">
            <v>7.21</v>
          </cell>
          <cell r="F1028">
            <v>8.09</v>
          </cell>
        </row>
        <row r="1029">
          <cell r="A1029">
            <v>242590</v>
          </cell>
          <cell r="B1029">
            <v>242590</v>
          </cell>
          <cell r="C1029" t="str">
            <v>OTROS ACREEDORES</v>
          </cell>
          <cell r="E1029">
            <v>192.97</v>
          </cell>
          <cell r="F1029">
            <v>37.49</v>
          </cell>
        </row>
        <row r="1030">
          <cell r="A1030">
            <v>24259001</v>
          </cell>
          <cell r="B1030">
            <v>24259001</v>
          </cell>
          <cell r="C1030" t="str">
            <v>EMPLEADOS</v>
          </cell>
          <cell r="E1030">
            <v>16.91</v>
          </cell>
          <cell r="F1030">
            <v>12.39</v>
          </cell>
        </row>
        <row r="1031">
          <cell r="A1031" t="str">
            <v>24259001CGEMPLEADOS</v>
          </cell>
          <cell r="B1031">
            <v>24259001</v>
          </cell>
          <cell r="C1031" t="str">
            <v>COSTOS Y GTOS X PAGR / EMPL</v>
          </cell>
          <cell r="D1031" t="str">
            <v>CG - EMPLEADOS</v>
          </cell>
        </row>
        <row r="1032">
          <cell r="A1032" t="str">
            <v>24259001CGVARIOS</v>
          </cell>
          <cell r="B1032">
            <v>24259001</v>
          </cell>
          <cell r="C1032" t="str">
            <v>COSTOS Y GTOS X PAGR / VARI</v>
          </cell>
          <cell r="D1032" t="str">
            <v>CG - VARIOS</v>
          </cell>
        </row>
        <row r="1033">
          <cell r="A1033" t="str">
            <v>24259001CL1</v>
          </cell>
          <cell r="B1033">
            <v>24259001</v>
          </cell>
          <cell r="C1033" t="str">
            <v>CORTO-LARGO PLAZO / CORTO P</v>
          </cell>
          <cell r="D1033" t="str">
            <v>CL - 1</v>
          </cell>
          <cell r="E1033">
            <v>16.91</v>
          </cell>
          <cell r="F1033">
            <v>12.39</v>
          </cell>
        </row>
        <row r="1034">
          <cell r="A1034">
            <v>24259003</v>
          </cell>
          <cell r="B1034">
            <v>24259003</v>
          </cell>
          <cell r="C1034" t="str">
            <v>VARIOS</v>
          </cell>
          <cell r="E1034">
            <v>-1.76</v>
          </cell>
          <cell r="F1034">
            <v>5.74</v>
          </cell>
        </row>
        <row r="1035">
          <cell r="A1035" t="str">
            <v>24259003CL1</v>
          </cell>
          <cell r="B1035">
            <v>24259003</v>
          </cell>
          <cell r="C1035" t="str">
            <v>CORTO-LARGO PLAZO / CORTO P</v>
          </cell>
          <cell r="D1035" t="str">
            <v>CL - 1</v>
          </cell>
          <cell r="E1035">
            <v>-1.76</v>
          </cell>
          <cell r="F1035">
            <v>5.74</v>
          </cell>
        </row>
        <row r="1036">
          <cell r="A1036">
            <v>24259004</v>
          </cell>
          <cell r="B1036">
            <v>24259004</v>
          </cell>
          <cell r="C1036" t="str">
            <v>ASOCIACIONES</v>
          </cell>
          <cell r="E1036">
            <v>1.1200000000000001</v>
          </cell>
          <cell r="F1036">
            <v>0.7</v>
          </cell>
        </row>
        <row r="1037">
          <cell r="A1037" t="str">
            <v>24259004CL1</v>
          </cell>
          <cell r="B1037">
            <v>24259004</v>
          </cell>
          <cell r="C1037" t="str">
            <v>CORTO-LARGO PLAZO / CORTO P</v>
          </cell>
          <cell r="D1037" t="str">
            <v>CL - 1</v>
          </cell>
          <cell r="E1037">
            <v>1.1200000000000001</v>
          </cell>
          <cell r="F1037">
            <v>0.7</v>
          </cell>
        </row>
        <row r="1038">
          <cell r="A1038">
            <v>24259020</v>
          </cell>
          <cell r="B1038">
            <v>24259020</v>
          </cell>
          <cell r="C1038" t="str">
            <v>ESTIMADOS</v>
          </cell>
          <cell r="E1038">
            <v>176.7</v>
          </cell>
          <cell r="F1038">
            <v>18.649999999999999</v>
          </cell>
        </row>
        <row r="1039">
          <cell r="A1039" t="str">
            <v>24259020CES10</v>
          </cell>
          <cell r="B1039">
            <v>24259020</v>
          </cell>
          <cell r="C1039" t="str">
            <v>CLASE DE ESTIMADO / TELEFON</v>
          </cell>
          <cell r="D1039" t="str">
            <v>CES - 10</v>
          </cell>
        </row>
        <row r="1040">
          <cell r="A1040" t="str">
            <v>24259020CES11</v>
          </cell>
          <cell r="B1040">
            <v>24259020</v>
          </cell>
          <cell r="C1040" t="str">
            <v>CLASE DE ESTIMADO / HONORAR</v>
          </cell>
          <cell r="D1040" t="str">
            <v>CES - 11</v>
          </cell>
        </row>
        <row r="1041">
          <cell r="A1041" t="str">
            <v>24259020CES8</v>
          </cell>
          <cell r="B1041">
            <v>24259020</v>
          </cell>
          <cell r="C1041" t="str">
            <v>CLASE DE ESTIMADO / SERVICI</v>
          </cell>
          <cell r="D1041" t="str">
            <v>CES - 8</v>
          </cell>
        </row>
        <row r="1042">
          <cell r="A1042" t="str">
            <v>24259020CL1</v>
          </cell>
          <cell r="B1042">
            <v>24259020</v>
          </cell>
          <cell r="C1042" t="str">
            <v>CORTO-LARGO PLAZO / CORTO P</v>
          </cell>
          <cell r="D1042" t="str">
            <v>CL - 1</v>
          </cell>
          <cell r="E1042">
            <v>176.7</v>
          </cell>
          <cell r="F1042">
            <v>18.649999999999999</v>
          </cell>
        </row>
        <row r="1043">
          <cell r="A1043">
            <v>2430</v>
          </cell>
          <cell r="B1043">
            <v>2430</v>
          </cell>
          <cell r="C1043" t="str">
            <v>SUBSIDIOS ASIGNADOS</v>
          </cell>
        </row>
        <row r="1044">
          <cell r="A1044">
            <v>24301101</v>
          </cell>
          <cell r="B1044">
            <v>24301101</v>
          </cell>
          <cell r="C1044" t="str">
            <v>CONTRIBUCIONES-RESIDENCIAL</v>
          </cell>
        </row>
        <row r="1045">
          <cell r="A1045" t="str">
            <v>24301101CL1</v>
          </cell>
          <cell r="B1045">
            <v>24301101</v>
          </cell>
          <cell r="C1045" t="str">
            <v>CORTO-LARGO PLAZO / CORTO P</v>
          </cell>
          <cell r="D1045" t="str">
            <v>CL - 1</v>
          </cell>
        </row>
        <row r="1046">
          <cell r="A1046" t="str">
            <v>24301101MUN1</v>
          </cell>
          <cell r="B1046">
            <v>24301101</v>
          </cell>
          <cell r="C1046" t="str">
            <v>MUNICIPIOS</v>
          </cell>
          <cell r="D1046" t="str">
            <v>MUN - 1</v>
          </cell>
        </row>
        <row r="1047">
          <cell r="A1047" t="str">
            <v>24301101MUN10</v>
          </cell>
          <cell r="B1047">
            <v>24301101</v>
          </cell>
          <cell r="C1047" t="str">
            <v>MUNICIPIOS / BUENAVISTA</v>
          </cell>
          <cell r="D1047" t="str">
            <v>MUN - 10</v>
          </cell>
        </row>
        <row r="1048">
          <cell r="A1048" t="str">
            <v>24301101MUN11</v>
          </cell>
          <cell r="B1048">
            <v>24301101</v>
          </cell>
          <cell r="C1048" t="str">
            <v>MUNICIPIOS / SALENTO</v>
          </cell>
          <cell r="D1048" t="str">
            <v>MUN - 11</v>
          </cell>
        </row>
        <row r="1049">
          <cell r="A1049" t="str">
            <v>24301101MUN12</v>
          </cell>
          <cell r="B1049">
            <v>24301101</v>
          </cell>
          <cell r="C1049" t="str">
            <v>MUNICIPIOS / FILANDIA</v>
          </cell>
          <cell r="D1049" t="str">
            <v>MUN - 12</v>
          </cell>
        </row>
        <row r="1050">
          <cell r="A1050" t="str">
            <v>24301101MUN2</v>
          </cell>
          <cell r="B1050">
            <v>24301101</v>
          </cell>
          <cell r="C1050" t="str">
            <v>MUNICIPIOS</v>
          </cell>
          <cell r="D1050" t="str">
            <v>MUN - 2</v>
          </cell>
        </row>
        <row r="1051">
          <cell r="A1051" t="str">
            <v>24301101MUN3</v>
          </cell>
          <cell r="B1051">
            <v>24301101</v>
          </cell>
          <cell r="C1051" t="str">
            <v>MUNICIPIOS</v>
          </cell>
          <cell r="D1051" t="str">
            <v>MUN - 3</v>
          </cell>
        </row>
        <row r="1052">
          <cell r="A1052" t="str">
            <v>24301101MUN4</v>
          </cell>
          <cell r="B1052">
            <v>24301101</v>
          </cell>
          <cell r="C1052" t="str">
            <v>MUNICIPIOS</v>
          </cell>
          <cell r="D1052" t="str">
            <v>MUN - 4</v>
          </cell>
        </row>
        <row r="1053">
          <cell r="A1053" t="str">
            <v>24301101MUN5</v>
          </cell>
          <cell r="B1053">
            <v>24301101</v>
          </cell>
          <cell r="C1053" t="str">
            <v>MUNICIPIOS</v>
          </cell>
          <cell r="D1053" t="str">
            <v>MUN - 5</v>
          </cell>
        </row>
        <row r="1054">
          <cell r="A1054" t="str">
            <v>24301101MUN6</v>
          </cell>
          <cell r="B1054">
            <v>24301101</v>
          </cell>
          <cell r="C1054" t="str">
            <v>MUNICIPIOS</v>
          </cell>
          <cell r="D1054" t="str">
            <v>MUN - 6</v>
          </cell>
        </row>
        <row r="1055">
          <cell r="A1055" t="str">
            <v>24301101MUN7</v>
          </cell>
          <cell r="B1055">
            <v>24301101</v>
          </cell>
          <cell r="C1055" t="str">
            <v>MUNICIPIOS</v>
          </cell>
          <cell r="D1055" t="str">
            <v>MUN - 7</v>
          </cell>
        </row>
        <row r="1056">
          <cell r="A1056" t="str">
            <v>24301101MUN8</v>
          </cell>
          <cell r="B1056">
            <v>24301101</v>
          </cell>
          <cell r="C1056" t="str">
            <v>MUNICIPIOS</v>
          </cell>
          <cell r="D1056" t="str">
            <v>MUN - 8</v>
          </cell>
        </row>
        <row r="1057">
          <cell r="A1057" t="str">
            <v>24301101MUN9</v>
          </cell>
          <cell r="B1057">
            <v>24301101</v>
          </cell>
          <cell r="C1057" t="str">
            <v>MUNICIPIOS</v>
          </cell>
          <cell r="D1057" t="str">
            <v>MUN - 9</v>
          </cell>
        </row>
        <row r="1058">
          <cell r="A1058">
            <v>24301102</v>
          </cell>
          <cell r="B1058">
            <v>24301102</v>
          </cell>
          <cell r="C1058" t="str">
            <v>CONTRIBUCIONES-COMERCIAL</v>
          </cell>
        </row>
        <row r="1059">
          <cell r="A1059" t="str">
            <v>24301102CL1</v>
          </cell>
          <cell r="B1059">
            <v>24301102</v>
          </cell>
          <cell r="C1059" t="str">
            <v>CORTO-LARGO PLAZO / CORTO P</v>
          </cell>
          <cell r="D1059" t="str">
            <v>CL - 1</v>
          </cell>
        </row>
        <row r="1060">
          <cell r="A1060" t="str">
            <v>24301102MUN01</v>
          </cell>
          <cell r="B1060">
            <v>24301102</v>
          </cell>
          <cell r="C1060" t="str">
            <v>MUNICIPIOS / ARMENIA</v>
          </cell>
          <cell r="D1060" t="str">
            <v>MUN - 01</v>
          </cell>
        </row>
        <row r="1061">
          <cell r="A1061" t="str">
            <v>24301102MUN03</v>
          </cell>
          <cell r="B1061">
            <v>24301102</v>
          </cell>
          <cell r="C1061" t="str">
            <v>MUNICIPIOS / MONTENEGRO</v>
          </cell>
          <cell r="D1061" t="str">
            <v>MUN - 03</v>
          </cell>
        </row>
        <row r="1062">
          <cell r="A1062" t="str">
            <v>24301102MUN1</v>
          </cell>
          <cell r="B1062">
            <v>24301102</v>
          </cell>
          <cell r="C1062" t="str">
            <v>MUNICIPIOS</v>
          </cell>
          <cell r="D1062" t="str">
            <v>MUN - 1</v>
          </cell>
        </row>
        <row r="1063">
          <cell r="A1063" t="str">
            <v>24301102MUN10</v>
          </cell>
          <cell r="B1063">
            <v>24301102</v>
          </cell>
          <cell r="C1063" t="str">
            <v>MUNICIPIOS / BUENAVISTA</v>
          </cell>
          <cell r="D1063" t="str">
            <v>MUN - 10</v>
          </cell>
        </row>
        <row r="1064">
          <cell r="A1064" t="str">
            <v>24301102MUN11</v>
          </cell>
          <cell r="B1064">
            <v>24301102</v>
          </cell>
          <cell r="C1064" t="str">
            <v>MUNICIPIOS / SALENTO</v>
          </cell>
          <cell r="D1064" t="str">
            <v>MUN - 11</v>
          </cell>
        </row>
        <row r="1065">
          <cell r="A1065" t="str">
            <v>24301102MUN12</v>
          </cell>
          <cell r="B1065">
            <v>24301102</v>
          </cell>
          <cell r="C1065" t="str">
            <v>MUNICIPIOS / FILANDIA</v>
          </cell>
          <cell r="D1065" t="str">
            <v>MUN - 12</v>
          </cell>
        </row>
        <row r="1066">
          <cell r="A1066" t="str">
            <v>24301102MUN2</v>
          </cell>
          <cell r="B1066">
            <v>24301102</v>
          </cell>
          <cell r="C1066" t="str">
            <v>MUNICIPIOS</v>
          </cell>
          <cell r="D1066" t="str">
            <v>MUN - 2</v>
          </cell>
        </row>
        <row r="1067">
          <cell r="A1067" t="str">
            <v>24301102MUN3</v>
          </cell>
          <cell r="B1067">
            <v>24301102</v>
          </cell>
          <cell r="C1067" t="str">
            <v>MUNICIPIOS</v>
          </cell>
          <cell r="D1067" t="str">
            <v>MUN - 3</v>
          </cell>
        </row>
        <row r="1068">
          <cell r="A1068" t="str">
            <v>24301102MUN4</v>
          </cell>
          <cell r="B1068">
            <v>24301102</v>
          </cell>
          <cell r="C1068" t="str">
            <v>MUNICIPIOS</v>
          </cell>
          <cell r="D1068" t="str">
            <v>MUN - 4</v>
          </cell>
        </row>
        <row r="1069">
          <cell r="A1069" t="str">
            <v>24301102MUN5</v>
          </cell>
          <cell r="B1069">
            <v>24301102</v>
          </cell>
          <cell r="C1069" t="str">
            <v>MUNICIPIOS</v>
          </cell>
          <cell r="D1069" t="str">
            <v>MUN - 5</v>
          </cell>
        </row>
        <row r="1070">
          <cell r="A1070" t="str">
            <v>24301102MUN6</v>
          </cell>
          <cell r="B1070">
            <v>24301102</v>
          </cell>
          <cell r="C1070" t="str">
            <v>MUNICIPIOS</v>
          </cell>
          <cell r="D1070" t="str">
            <v>MUN - 6</v>
          </cell>
        </row>
        <row r="1071">
          <cell r="A1071" t="str">
            <v>24301102MUN7</v>
          </cell>
          <cell r="B1071">
            <v>24301102</v>
          </cell>
          <cell r="C1071" t="str">
            <v>MUNICIPIOS</v>
          </cell>
          <cell r="D1071" t="str">
            <v>MUN - 7</v>
          </cell>
        </row>
        <row r="1072">
          <cell r="A1072" t="str">
            <v>24301102MUN8</v>
          </cell>
          <cell r="B1072">
            <v>24301102</v>
          </cell>
          <cell r="C1072" t="str">
            <v>MUNICIPIOS</v>
          </cell>
          <cell r="D1072" t="str">
            <v>MUN - 8</v>
          </cell>
        </row>
        <row r="1073">
          <cell r="A1073" t="str">
            <v>24301102MUN9</v>
          </cell>
          <cell r="B1073">
            <v>24301102</v>
          </cell>
          <cell r="C1073" t="str">
            <v>MUNICIPIOS</v>
          </cell>
          <cell r="D1073" t="str">
            <v>MUN - 9</v>
          </cell>
        </row>
        <row r="1074">
          <cell r="A1074">
            <v>24301103</v>
          </cell>
          <cell r="B1074">
            <v>24301103</v>
          </cell>
          <cell r="C1074" t="str">
            <v>CONTRIBUCIONES-INDUSTRIAL</v>
          </cell>
        </row>
        <row r="1075">
          <cell r="A1075" t="str">
            <v>24301103CL1</v>
          </cell>
          <cell r="B1075">
            <v>24301103</v>
          </cell>
          <cell r="C1075" t="str">
            <v>CORTO-LARGO PLAZO / CORTO P</v>
          </cell>
          <cell r="D1075" t="str">
            <v>CL - 1</v>
          </cell>
        </row>
        <row r="1076">
          <cell r="A1076" t="str">
            <v>24301103MUN1</v>
          </cell>
          <cell r="B1076">
            <v>24301103</v>
          </cell>
          <cell r="C1076" t="str">
            <v>MUNICIPIOS</v>
          </cell>
          <cell r="D1076" t="str">
            <v>MUN - 1</v>
          </cell>
        </row>
        <row r="1077">
          <cell r="A1077" t="str">
            <v>24301103MUN10</v>
          </cell>
          <cell r="B1077">
            <v>24301103</v>
          </cell>
          <cell r="C1077" t="str">
            <v>MUNICIPIOS / BUENAVISTA</v>
          </cell>
          <cell r="D1077" t="str">
            <v>MUN - 10</v>
          </cell>
        </row>
        <row r="1078">
          <cell r="A1078" t="str">
            <v>24301103MUN11</v>
          </cell>
          <cell r="B1078">
            <v>24301103</v>
          </cell>
          <cell r="C1078" t="str">
            <v>MUNICIPIOS / SALENTO</v>
          </cell>
          <cell r="D1078" t="str">
            <v>MUN - 11</v>
          </cell>
        </row>
        <row r="1079">
          <cell r="A1079" t="str">
            <v>24301103MUN12</v>
          </cell>
          <cell r="B1079">
            <v>24301103</v>
          </cell>
          <cell r="C1079" t="str">
            <v>MUNICIPIOS / FILANDIA</v>
          </cell>
          <cell r="D1079" t="str">
            <v>MUN - 12</v>
          </cell>
        </row>
        <row r="1080">
          <cell r="A1080" t="str">
            <v>24301103MUN2</v>
          </cell>
          <cell r="B1080">
            <v>24301103</v>
          </cell>
          <cell r="C1080" t="str">
            <v>MUNICIPIOS</v>
          </cell>
          <cell r="D1080" t="str">
            <v>MUN - 2</v>
          </cell>
        </row>
        <row r="1081">
          <cell r="A1081" t="str">
            <v>24301103MUN3</v>
          </cell>
          <cell r="B1081">
            <v>24301103</v>
          </cell>
          <cell r="C1081" t="str">
            <v>MUNICIPIOS</v>
          </cell>
          <cell r="D1081" t="str">
            <v>MUN - 3</v>
          </cell>
        </row>
        <row r="1082">
          <cell r="A1082" t="str">
            <v>24301103MUN4</v>
          </cell>
          <cell r="B1082">
            <v>24301103</v>
          </cell>
          <cell r="C1082" t="str">
            <v>MUNICIPIOS</v>
          </cell>
          <cell r="D1082" t="str">
            <v>MUN - 4</v>
          </cell>
        </row>
        <row r="1083">
          <cell r="A1083" t="str">
            <v>24301103MUN5</v>
          </cell>
          <cell r="B1083">
            <v>24301103</v>
          </cell>
          <cell r="C1083" t="str">
            <v>MUNICIPIOS</v>
          </cell>
          <cell r="D1083" t="str">
            <v>MUN - 5</v>
          </cell>
        </row>
        <row r="1084">
          <cell r="A1084" t="str">
            <v>24301103MUN6</v>
          </cell>
          <cell r="B1084">
            <v>24301103</v>
          </cell>
          <cell r="C1084" t="str">
            <v>MUNICIPIOS</v>
          </cell>
          <cell r="D1084" t="str">
            <v>MUN - 6</v>
          </cell>
        </row>
        <row r="1085">
          <cell r="A1085" t="str">
            <v>24301103MUN7</v>
          </cell>
          <cell r="B1085">
            <v>24301103</v>
          </cell>
          <cell r="C1085" t="str">
            <v>MUNICIPIOS</v>
          </cell>
          <cell r="D1085" t="str">
            <v>MUN - 7</v>
          </cell>
        </row>
        <row r="1086">
          <cell r="A1086" t="str">
            <v>24301103MUN8</v>
          </cell>
          <cell r="B1086">
            <v>24301103</v>
          </cell>
          <cell r="C1086" t="str">
            <v>MUNICIPIOS</v>
          </cell>
          <cell r="D1086" t="str">
            <v>MUN - 8</v>
          </cell>
        </row>
        <row r="1087">
          <cell r="A1087" t="str">
            <v>24301103MUN9</v>
          </cell>
          <cell r="B1087">
            <v>24301103</v>
          </cell>
          <cell r="C1087" t="str">
            <v>MUNICIPIOS</v>
          </cell>
          <cell r="D1087" t="str">
            <v>MUN - 9</v>
          </cell>
        </row>
        <row r="1088">
          <cell r="A1088">
            <v>24301107</v>
          </cell>
          <cell r="B1088">
            <v>24301107</v>
          </cell>
          <cell r="C1088" t="str">
            <v>CONTRIBUCIONES-PROVISIONAL</v>
          </cell>
        </row>
        <row r="1089">
          <cell r="A1089" t="str">
            <v>24301107CL1</v>
          </cell>
          <cell r="B1089">
            <v>24301107</v>
          </cell>
          <cell r="C1089" t="str">
            <v>CORTO-LARGO PLAZO / CORTO P</v>
          </cell>
          <cell r="D1089" t="str">
            <v>CL - 1</v>
          </cell>
        </row>
        <row r="1090">
          <cell r="A1090" t="str">
            <v>24301107MUN1</v>
          </cell>
          <cell r="B1090">
            <v>24301107</v>
          </cell>
          <cell r="C1090" t="str">
            <v>MUNICIPIOS</v>
          </cell>
          <cell r="D1090" t="str">
            <v>MUN - 1</v>
          </cell>
        </row>
        <row r="1091">
          <cell r="A1091" t="str">
            <v>24301107MUN10</v>
          </cell>
          <cell r="B1091">
            <v>24301107</v>
          </cell>
          <cell r="C1091" t="str">
            <v>MUNICIPIOS / BUENAVISTA</v>
          </cell>
          <cell r="D1091" t="str">
            <v>MUN - 10</v>
          </cell>
        </row>
        <row r="1092">
          <cell r="A1092" t="str">
            <v>24301107MUN11</v>
          </cell>
          <cell r="B1092">
            <v>24301107</v>
          </cell>
          <cell r="C1092" t="str">
            <v>MUNICIPIOS / SALENTO</v>
          </cell>
          <cell r="D1092" t="str">
            <v>MUN - 11</v>
          </cell>
        </row>
        <row r="1093">
          <cell r="A1093" t="str">
            <v>24301107MUN12</v>
          </cell>
          <cell r="B1093">
            <v>24301107</v>
          </cell>
          <cell r="C1093" t="str">
            <v>MUNICIPIOS / FILANDIA</v>
          </cell>
          <cell r="D1093" t="str">
            <v>MUN - 12</v>
          </cell>
        </row>
        <row r="1094">
          <cell r="A1094" t="str">
            <v>24301107MUN2</v>
          </cell>
          <cell r="B1094">
            <v>24301107</v>
          </cell>
          <cell r="C1094" t="str">
            <v>MUNICIPIOS</v>
          </cell>
          <cell r="D1094" t="str">
            <v>MUN - 2</v>
          </cell>
        </row>
        <row r="1095">
          <cell r="A1095" t="str">
            <v>24301107MUN3</v>
          </cell>
          <cell r="B1095">
            <v>24301107</v>
          </cell>
          <cell r="C1095" t="str">
            <v>MUNICIPIOS</v>
          </cell>
          <cell r="D1095" t="str">
            <v>MUN - 3</v>
          </cell>
        </row>
        <row r="1096">
          <cell r="A1096" t="str">
            <v>24301107MUN4</v>
          </cell>
          <cell r="B1096">
            <v>24301107</v>
          </cell>
          <cell r="C1096" t="str">
            <v>MUNICIPIOS</v>
          </cell>
          <cell r="D1096" t="str">
            <v>MUN - 4</v>
          </cell>
        </row>
        <row r="1097">
          <cell r="A1097" t="str">
            <v>24301107MUN5</v>
          </cell>
          <cell r="B1097">
            <v>24301107</v>
          </cell>
          <cell r="C1097" t="str">
            <v>MUNICIPIOS</v>
          </cell>
          <cell r="D1097" t="str">
            <v>MUN - 5</v>
          </cell>
        </row>
        <row r="1098">
          <cell r="A1098" t="str">
            <v>24301107MUN6</v>
          </cell>
          <cell r="B1098">
            <v>24301107</v>
          </cell>
          <cell r="C1098" t="str">
            <v>MUNICIPIOS</v>
          </cell>
          <cell r="D1098" t="str">
            <v>MUN - 6</v>
          </cell>
        </row>
        <row r="1099">
          <cell r="A1099" t="str">
            <v>24301107MUN7</v>
          </cell>
          <cell r="B1099">
            <v>24301107</v>
          </cell>
          <cell r="C1099" t="str">
            <v>MUNICIPIOS</v>
          </cell>
          <cell r="D1099" t="str">
            <v>MUN - 7</v>
          </cell>
        </row>
        <row r="1100">
          <cell r="A1100" t="str">
            <v>24301107MUN8</v>
          </cell>
          <cell r="B1100">
            <v>24301107</v>
          </cell>
          <cell r="C1100" t="str">
            <v>MUNICIPIOS</v>
          </cell>
          <cell r="D1100" t="str">
            <v>MUN - 8</v>
          </cell>
        </row>
        <row r="1101">
          <cell r="A1101" t="str">
            <v>24301107MUN9</v>
          </cell>
          <cell r="B1101">
            <v>24301107</v>
          </cell>
          <cell r="C1101" t="str">
            <v>MUNICIPIOS</v>
          </cell>
          <cell r="D1101" t="str">
            <v>MUN - 9</v>
          </cell>
        </row>
        <row r="1102">
          <cell r="A1102">
            <v>24301110</v>
          </cell>
          <cell r="B1102">
            <v>24301110</v>
          </cell>
          <cell r="C1102" t="str">
            <v>CONTRIBUCIONES-AREAS COMUNES</v>
          </cell>
        </row>
        <row r="1103">
          <cell r="A1103" t="str">
            <v>24301110CL1</v>
          </cell>
          <cell r="B1103">
            <v>24301110</v>
          </cell>
          <cell r="C1103" t="str">
            <v>CORTO-LARGO PLAZO / CORTO P</v>
          </cell>
          <cell r="D1103" t="str">
            <v>CL - 1</v>
          </cell>
        </row>
        <row r="1104">
          <cell r="A1104" t="str">
            <v>24301110MUN1</v>
          </cell>
          <cell r="B1104">
            <v>24301110</v>
          </cell>
          <cell r="C1104" t="str">
            <v>MUNICIPIOS</v>
          </cell>
          <cell r="D1104" t="str">
            <v>MUN - 1</v>
          </cell>
        </row>
        <row r="1105">
          <cell r="A1105" t="str">
            <v>24301110MUN10</v>
          </cell>
          <cell r="B1105">
            <v>24301110</v>
          </cell>
          <cell r="C1105" t="str">
            <v>MUNICIPIOS / BUENAVISTA</v>
          </cell>
          <cell r="D1105" t="str">
            <v>MUN - 10</v>
          </cell>
        </row>
        <row r="1106">
          <cell r="A1106" t="str">
            <v>24301110MUN11</v>
          </cell>
          <cell r="B1106">
            <v>24301110</v>
          </cell>
          <cell r="C1106" t="str">
            <v>MUNICIPIOS / SALENTO</v>
          </cell>
          <cell r="D1106" t="str">
            <v>MUN - 11</v>
          </cell>
        </row>
        <row r="1107">
          <cell r="A1107" t="str">
            <v>24301110MUN12</v>
          </cell>
          <cell r="B1107">
            <v>24301110</v>
          </cell>
          <cell r="C1107" t="str">
            <v>MUNICIPIOS / FILANDIA</v>
          </cell>
          <cell r="D1107" t="str">
            <v>MUN - 12</v>
          </cell>
        </row>
        <row r="1108">
          <cell r="A1108" t="str">
            <v>24301110MUN2</v>
          </cell>
          <cell r="B1108">
            <v>24301110</v>
          </cell>
          <cell r="C1108" t="str">
            <v>MUNICIPIOS</v>
          </cell>
          <cell r="D1108" t="str">
            <v>MUN - 2</v>
          </cell>
        </row>
        <row r="1109">
          <cell r="A1109" t="str">
            <v>24301110MUN3</v>
          </cell>
          <cell r="B1109">
            <v>24301110</v>
          </cell>
          <cell r="C1109" t="str">
            <v>MUNICIPIOS</v>
          </cell>
          <cell r="D1109" t="str">
            <v>MUN - 3</v>
          </cell>
        </row>
        <row r="1110">
          <cell r="A1110" t="str">
            <v>24301110MUN4</v>
          </cell>
          <cell r="B1110">
            <v>24301110</v>
          </cell>
          <cell r="C1110" t="str">
            <v>MUNICIPIOS</v>
          </cell>
          <cell r="D1110" t="str">
            <v>MUN - 4</v>
          </cell>
        </row>
        <row r="1111">
          <cell r="A1111" t="str">
            <v>24301110MUN5</v>
          </cell>
          <cell r="B1111">
            <v>24301110</v>
          </cell>
          <cell r="C1111" t="str">
            <v>MUNICIPIOS</v>
          </cell>
          <cell r="D1111" t="str">
            <v>MUN - 5</v>
          </cell>
        </row>
        <row r="1112">
          <cell r="A1112" t="str">
            <v>24301110MUN6</v>
          </cell>
          <cell r="B1112">
            <v>24301110</v>
          </cell>
          <cell r="C1112" t="str">
            <v>MUNICIPIOS</v>
          </cell>
          <cell r="D1112" t="str">
            <v>MUN - 6</v>
          </cell>
        </row>
        <row r="1113">
          <cell r="A1113" t="str">
            <v>24301110MUN8</v>
          </cell>
          <cell r="B1113">
            <v>24301110</v>
          </cell>
          <cell r="C1113" t="str">
            <v>MUNICIPIOS</v>
          </cell>
          <cell r="D1113" t="str">
            <v>MUN - 8</v>
          </cell>
        </row>
        <row r="1114">
          <cell r="A1114" t="str">
            <v>24301110MUN9</v>
          </cell>
          <cell r="B1114">
            <v>24301110</v>
          </cell>
          <cell r="C1114" t="str">
            <v>MUNICIPIOS</v>
          </cell>
          <cell r="D1114" t="str">
            <v>MUN - 9</v>
          </cell>
        </row>
        <row r="1115">
          <cell r="A1115">
            <v>24301113</v>
          </cell>
          <cell r="B1115">
            <v>24301113</v>
          </cell>
          <cell r="C1115" t="str">
            <v>SUBSIDIOS -RESIDENCIAL</v>
          </cell>
        </row>
        <row r="1116">
          <cell r="A1116" t="str">
            <v>24301113CL1</v>
          </cell>
          <cell r="B1116">
            <v>24301113</v>
          </cell>
          <cell r="C1116" t="str">
            <v>CORTO-LARGO PLAZO / CORTO P</v>
          </cell>
          <cell r="D1116" t="str">
            <v>CL - 1</v>
          </cell>
        </row>
        <row r="1117">
          <cell r="A1117" t="str">
            <v>24301113MUN1</v>
          </cell>
          <cell r="B1117">
            <v>24301113</v>
          </cell>
          <cell r="C1117" t="str">
            <v>MUNICIPIOS</v>
          </cell>
          <cell r="D1117" t="str">
            <v>MUN - 1</v>
          </cell>
        </row>
        <row r="1118">
          <cell r="A1118" t="str">
            <v>24301113MUN10</v>
          </cell>
          <cell r="B1118">
            <v>24301113</v>
          </cell>
          <cell r="C1118" t="str">
            <v>MUNICIPIOS / BUENAVISTA</v>
          </cell>
          <cell r="D1118" t="str">
            <v>MUN - 10</v>
          </cell>
        </row>
        <row r="1119">
          <cell r="A1119" t="str">
            <v>24301113MUN11</v>
          </cell>
          <cell r="B1119">
            <v>24301113</v>
          </cell>
          <cell r="C1119" t="str">
            <v>MUNICIPIOS / SALENTO</v>
          </cell>
          <cell r="D1119" t="str">
            <v>MUN - 11</v>
          </cell>
        </row>
        <row r="1120">
          <cell r="A1120" t="str">
            <v>24301113MUN12</v>
          </cell>
          <cell r="B1120">
            <v>24301113</v>
          </cell>
          <cell r="C1120" t="str">
            <v>MUNICIPIOS / FILANDIA</v>
          </cell>
          <cell r="D1120" t="str">
            <v>MUN - 12</v>
          </cell>
        </row>
        <row r="1121">
          <cell r="A1121" t="str">
            <v>24301113MUN2</v>
          </cell>
          <cell r="B1121">
            <v>24301113</v>
          </cell>
          <cell r="C1121" t="str">
            <v>MUNICIPIOS</v>
          </cell>
          <cell r="D1121" t="str">
            <v>MUN - 2</v>
          </cell>
        </row>
        <row r="1122">
          <cell r="A1122" t="str">
            <v>24301113MUN3</v>
          </cell>
          <cell r="B1122">
            <v>24301113</v>
          </cell>
          <cell r="C1122" t="str">
            <v>MUNICIPIOS</v>
          </cell>
          <cell r="D1122" t="str">
            <v>MUN - 3</v>
          </cell>
        </row>
        <row r="1123">
          <cell r="A1123" t="str">
            <v>24301113MUN4</v>
          </cell>
          <cell r="B1123">
            <v>24301113</v>
          </cell>
          <cell r="C1123" t="str">
            <v>MUNICIPIOS</v>
          </cell>
          <cell r="D1123" t="str">
            <v>MUN - 4</v>
          </cell>
        </row>
        <row r="1124">
          <cell r="A1124" t="str">
            <v>24301113MUN5</v>
          </cell>
          <cell r="B1124">
            <v>24301113</v>
          </cell>
          <cell r="C1124" t="str">
            <v>MUNICIPIOS</v>
          </cell>
          <cell r="D1124" t="str">
            <v>MUN - 5</v>
          </cell>
        </row>
        <row r="1125">
          <cell r="A1125" t="str">
            <v>24301113MUN6</v>
          </cell>
          <cell r="B1125">
            <v>24301113</v>
          </cell>
          <cell r="C1125" t="str">
            <v>MUNICIPIOS</v>
          </cell>
          <cell r="D1125" t="str">
            <v>MUN - 6</v>
          </cell>
        </row>
        <row r="1126">
          <cell r="A1126" t="str">
            <v>24301113MUN7</v>
          </cell>
          <cell r="B1126">
            <v>24301113</v>
          </cell>
          <cell r="C1126" t="str">
            <v>MUNICIPIOS</v>
          </cell>
          <cell r="D1126" t="str">
            <v>MUN - 7</v>
          </cell>
        </row>
        <row r="1127">
          <cell r="A1127" t="str">
            <v>24301113MUN8</v>
          </cell>
          <cell r="B1127">
            <v>24301113</v>
          </cell>
          <cell r="C1127" t="str">
            <v>MUNICIPIOS</v>
          </cell>
          <cell r="D1127" t="str">
            <v>MUN - 8</v>
          </cell>
        </row>
        <row r="1128">
          <cell r="A1128" t="str">
            <v>24301113MUN9</v>
          </cell>
          <cell r="B1128">
            <v>24301113</v>
          </cell>
          <cell r="C1128" t="str">
            <v>MUNICIPIOS</v>
          </cell>
          <cell r="D1128" t="str">
            <v>MUN - 9</v>
          </cell>
        </row>
        <row r="1129">
          <cell r="A1129">
            <v>2436</v>
          </cell>
          <cell r="B1129">
            <v>2436</v>
          </cell>
          <cell r="C1129" t="str">
            <v>RETENCION EN LA FUENTE E IMPTO DE TIMBRE</v>
          </cell>
          <cell r="E1129">
            <v>335.41</v>
          </cell>
          <cell r="F1129">
            <v>384.32</v>
          </cell>
        </row>
        <row r="1130">
          <cell r="A1130">
            <v>243601</v>
          </cell>
          <cell r="B1130">
            <v>243601</v>
          </cell>
          <cell r="C1130" t="str">
            <v>SALARIOS Y PAGOS LABORALES</v>
          </cell>
          <cell r="E1130">
            <v>9.27</v>
          </cell>
          <cell r="F1130">
            <v>10.06</v>
          </cell>
        </row>
        <row r="1131">
          <cell r="A1131" t="str">
            <v>243601CL1</v>
          </cell>
          <cell r="B1131">
            <v>243601</v>
          </cell>
          <cell r="C1131" t="str">
            <v>CORTO-LARGO PLAZO / CORTO P</v>
          </cell>
          <cell r="D1131" t="str">
            <v>CL - 1</v>
          </cell>
          <cell r="E1131">
            <v>-19.41</v>
          </cell>
          <cell r="F1131">
            <v>-18.62</v>
          </cell>
        </row>
        <row r="1132">
          <cell r="A1132" t="str">
            <v>243601ETCONVENCION</v>
          </cell>
          <cell r="B1132">
            <v>243601</v>
          </cell>
          <cell r="C1132" t="str">
            <v>TIPO DE EMPLEADO / CONVENCI</v>
          </cell>
          <cell r="D1132" t="str">
            <v>ET - CONVENCION</v>
          </cell>
        </row>
        <row r="1133">
          <cell r="A1133">
            <v>243603</v>
          </cell>
          <cell r="B1133">
            <v>243603</v>
          </cell>
          <cell r="C1133" t="str">
            <v>HONORARIOS</v>
          </cell>
          <cell r="E1133">
            <v>21.74</v>
          </cell>
          <cell r="F1133">
            <v>32.840000000000003</v>
          </cell>
        </row>
        <row r="1134">
          <cell r="A1134" t="str">
            <v>243603CL1</v>
          </cell>
          <cell r="B1134">
            <v>243603</v>
          </cell>
          <cell r="C1134" t="str">
            <v>CORTO-LARGO PLAZO / CORTO P</v>
          </cell>
          <cell r="D1134" t="str">
            <v>CL - 1</v>
          </cell>
          <cell r="E1134">
            <v>-628.61</v>
          </cell>
          <cell r="F1134">
            <v>-617.5</v>
          </cell>
        </row>
        <row r="1135">
          <cell r="A1135">
            <v>243605</v>
          </cell>
          <cell r="B1135">
            <v>243605</v>
          </cell>
          <cell r="C1135" t="str">
            <v>SERVICIOS</v>
          </cell>
          <cell r="E1135">
            <v>13.42</v>
          </cell>
          <cell r="F1135">
            <v>13.83</v>
          </cell>
        </row>
        <row r="1136">
          <cell r="A1136" t="str">
            <v>243605CL1</v>
          </cell>
          <cell r="B1136">
            <v>243605</v>
          </cell>
          <cell r="C1136" t="str">
            <v>CORTO-LARGO PLAZO / CORTO P</v>
          </cell>
          <cell r="D1136" t="str">
            <v>CL - 1</v>
          </cell>
          <cell r="E1136">
            <v>-236.18</v>
          </cell>
          <cell r="F1136">
            <v>-235.77</v>
          </cell>
        </row>
        <row r="1137">
          <cell r="A1137">
            <v>243606</v>
          </cell>
          <cell r="B1137">
            <v>243606</v>
          </cell>
          <cell r="C1137" t="str">
            <v>ARRENDAMIENTOS</v>
          </cell>
          <cell r="E1137">
            <v>2.33</v>
          </cell>
          <cell r="F1137">
            <v>2.3199999999999998</v>
          </cell>
        </row>
        <row r="1138">
          <cell r="A1138" t="str">
            <v>243606CL1</v>
          </cell>
          <cell r="B1138">
            <v>243606</v>
          </cell>
          <cell r="C1138" t="str">
            <v>CORTO-LARGO PLAZO / CORTO P</v>
          </cell>
          <cell r="D1138" t="str">
            <v>CL - 1</v>
          </cell>
          <cell r="E1138">
            <v>-13.69</v>
          </cell>
          <cell r="F1138">
            <v>-13.7</v>
          </cell>
        </row>
        <row r="1139">
          <cell r="A1139">
            <v>243607</v>
          </cell>
          <cell r="B1139">
            <v>243607</v>
          </cell>
          <cell r="C1139" t="str">
            <v>RENDIMIENTOS FINANCIEROS</v>
          </cell>
        </row>
        <row r="1140">
          <cell r="A1140" t="str">
            <v>243607CL1</v>
          </cell>
          <cell r="B1140">
            <v>243607</v>
          </cell>
          <cell r="C1140" t="str">
            <v>CORTO-LARGO PLAZO / CORTO P</v>
          </cell>
          <cell r="D1140" t="str">
            <v>CL - 1</v>
          </cell>
          <cell r="E1140">
            <v>-69.900000000000006</v>
          </cell>
          <cell r="F1140">
            <v>-69.900000000000006</v>
          </cell>
        </row>
        <row r="1141">
          <cell r="A1141">
            <v>243608</v>
          </cell>
          <cell r="B1141">
            <v>243608</v>
          </cell>
          <cell r="C1141" t="str">
            <v>COMPRAS</v>
          </cell>
          <cell r="E1141">
            <v>24.54</v>
          </cell>
          <cell r="F1141">
            <v>27.76</v>
          </cell>
        </row>
        <row r="1142">
          <cell r="A1142" t="str">
            <v>243608CL1</v>
          </cell>
          <cell r="B1142">
            <v>243608</v>
          </cell>
          <cell r="C1142" t="str">
            <v>CORTO-LARGO PLAZO / CORTO P</v>
          </cell>
          <cell r="D1142" t="str">
            <v>CL - 1</v>
          </cell>
          <cell r="E1142">
            <v>-898.69</v>
          </cell>
          <cell r="F1142">
            <v>-895.47</v>
          </cell>
        </row>
        <row r="1143">
          <cell r="A1143">
            <v>243625</v>
          </cell>
          <cell r="B1143">
            <v>243625</v>
          </cell>
          <cell r="C1143" t="str">
            <v>IMPUESTO A LAS VENTAS RETENIDO POR CONSG</v>
          </cell>
          <cell r="E1143">
            <v>103.03</v>
          </cell>
          <cell r="F1143">
            <v>114.32</v>
          </cell>
        </row>
        <row r="1144">
          <cell r="A1144" t="str">
            <v>243625CL1</v>
          </cell>
          <cell r="B1144">
            <v>243625</v>
          </cell>
          <cell r="C1144" t="str">
            <v>CORTO-LARGO PLAZO / CORTO P</v>
          </cell>
          <cell r="D1144" t="str">
            <v>CL - 1</v>
          </cell>
          <cell r="E1144">
            <v>-943.56</v>
          </cell>
          <cell r="F1144">
            <v>-932.27</v>
          </cell>
        </row>
        <row r="1145">
          <cell r="A1145">
            <v>243627</v>
          </cell>
          <cell r="B1145">
            <v>243627</v>
          </cell>
          <cell r="C1145" t="str">
            <v>IMPUESTO A LAS VENTAS RETENIDO-R.SIMPLIF</v>
          </cell>
          <cell r="E1145">
            <v>5.7</v>
          </cell>
          <cell r="F1145">
            <v>7.84</v>
          </cell>
        </row>
        <row r="1146">
          <cell r="A1146" t="str">
            <v>243627CL1</v>
          </cell>
          <cell r="B1146">
            <v>243627</v>
          </cell>
          <cell r="C1146" t="str">
            <v>CORTO-LARGO PLAZO / CORTO P</v>
          </cell>
          <cell r="D1146" t="str">
            <v>CL - 1</v>
          </cell>
          <cell r="E1146">
            <v>-24.74</v>
          </cell>
          <cell r="F1146">
            <v>-22.6</v>
          </cell>
        </row>
        <row r="1147">
          <cell r="A1147">
            <v>24369502</v>
          </cell>
          <cell r="B1147">
            <v>24369502</v>
          </cell>
          <cell r="C1147" t="str">
            <v>SERVICIOS</v>
          </cell>
          <cell r="E1147">
            <v>88.09</v>
          </cell>
          <cell r="F1147">
            <v>90.06</v>
          </cell>
        </row>
        <row r="1148">
          <cell r="A1148" t="str">
            <v>24369502CL1</v>
          </cell>
          <cell r="B1148">
            <v>24369502</v>
          </cell>
          <cell r="C1148" t="str">
            <v>CORTO-LARGO PLAZO / CORTO P</v>
          </cell>
          <cell r="D1148" t="str">
            <v>CL - 1</v>
          </cell>
          <cell r="E1148">
            <v>88.09</v>
          </cell>
          <cell r="F1148">
            <v>90.06</v>
          </cell>
        </row>
        <row r="1149">
          <cell r="A1149">
            <v>24369504</v>
          </cell>
          <cell r="B1149">
            <v>24369504</v>
          </cell>
          <cell r="C1149" t="str">
            <v>OTROS CONCEPTOS</v>
          </cell>
          <cell r="E1149">
            <v>2.66</v>
          </cell>
          <cell r="F1149">
            <v>2.66</v>
          </cell>
        </row>
        <row r="1150">
          <cell r="A1150" t="str">
            <v>24369504CL1</v>
          </cell>
          <cell r="B1150">
            <v>24369504</v>
          </cell>
          <cell r="C1150" t="str">
            <v>CORTO-LARGO PLAZO / CORTO P</v>
          </cell>
          <cell r="D1150" t="str">
            <v>CL - 1</v>
          </cell>
          <cell r="E1150">
            <v>2.66</v>
          </cell>
          <cell r="F1150">
            <v>2.66</v>
          </cell>
        </row>
        <row r="1151">
          <cell r="A1151">
            <v>243698</v>
          </cell>
          <cell r="B1151">
            <v>243698</v>
          </cell>
          <cell r="C1151" t="str">
            <v>IMPUESTO DE TIMBRE</v>
          </cell>
          <cell r="E1151">
            <v>64.64</v>
          </cell>
          <cell r="F1151">
            <v>82.63</v>
          </cell>
        </row>
        <row r="1152">
          <cell r="A1152" t="str">
            <v>243698CL1</v>
          </cell>
          <cell r="B1152">
            <v>243698</v>
          </cell>
          <cell r="C1152" t="str">
            <v>CORTO-LARGO PLAZO / CORTO P</v>
          </cell>
          <cell r="D1152" t="str">
            <v>CL - 1</v>
          </cell>
          <cell r="E1152">
            <v>-456.29</v>
          </cell>
          <cell r="F1152">
            <v>-438.3</v>
          </cell>
        </row>
        <row r="1153">
          <cell r="A1153">
            <v>2437</v>
          </cell>
          <cell r="B1153">
            <v>2437</v>
          </cell>
          <cell r="C1153" t="str">
            <v>RETENCION DE IMPTO DE INDUSTRIA Y CMCIO</v>
          </cell>
          <cell r="E1153">
            <v>2.56</v>
          </cell>
          <cell r="F1153">
            <v>3.4</v>
          </cell>
        </row>
        <row r="1154">
          <cell r="A1154">
            <v>243701</v>
          </cell>
          <cell r="B1154">
            <v>243701</v>
          </cell>
          <cell r="C1154" t="str">
            <v>RETENCION POR COMPRAS</v>
          </cell>
          <cell r="E1154">
            <v>2.56</v>
          </cell>
          <cell r="F1154">
            <v>3.4</v>
          </cell>
        </row>
        <row r="1155">
          <cell r="A1155">
            <v>24370101</v>
          </cell>
          <cell r="B1155">
            <v>24370101</v>
          </cell>
          <cell r="C1155" t="str">
            <v>ICA RET. EN COMPRAS</v>
          </cell>
          <cell r="E1155">
            <v>1.96</v>
          </cell>
          <cell r="F1155">
            <v>2.69</v>
          </cell>
        </row>
        <row r="1156">
          <cell r="A1156" t="str">
            <v>24370101CL1</v>
          </cell>
          <cell r="B1156">
            <v>24370101</v>
          </cell>
          <cell r="C1156" t="str">
            <v>CORTO-LARGO PLAZO / CORTO P</v>
          </cell>
          <cell r="D1156" t="str">
            <v>CL - 1</v>
          </cell>
          <cell r="E1156">
            <v>-32.15</v>
          </cell>
          <cell r="F1156">
            <v>-31.42</v>
          </cell>
        </row>
        <row r="1157">
          <cell r="A1157">
            <v>24370102</v>
          </cell>
          <cell r="B1157">
            <v>24370102</v>
          </cell>
          <cell r="C1157" t="str">
            <v>AVISOS Y TABLEROS RET.EN COMPRAS</v>
          </cell>
          <cell r="E1157">
            <v>0.59</v>
          </cell>
          <cell r="F1157">
            <v>0.7</v>
          </cell>
        </row>
        <row r="1158">
          <cell r="A1158" t="str">
            <v>24370102CL1</v>
          </cell>
          <cell r="B1158">
            <v>24370102</v>
          </cell>
          <cell r="C1158" t="str">
            <v>CORTO-LARGO PLAZO / CORTO P</v>
          </cell>
          <cell r="D1158" t="str">
            <v>CL - 1</v>
          </cell>
          <cell r="E1158">
            <v>2.2599999999999998</v>
          </cell>
          <cell r="F1158">
            <v>2.37</v>
          </cell>
        </row>
        <row r="1159">
          <cell r="A1159">
            <v>2440</v>
          </cell>
          <cell r="B1159">
            <v>2440</v>
          </cell>
          <cell r="C1159" t="str">
            <v>IMPUESTOS,CONTRIBUCIONES Y TASAS POR PAG</v>
          </cell>
          <cell r="E1159">
            <v>501.41</v>
          </cell>
          <cell r="F1159">
            <v>489.36</v>
          </cell>
        </row>
        <row r="1160">
          <cell r="A1160">
            <v>244001</v>
          </cell>
          <cell r="B1160">
            <v>244001</v>
          </cell>
          <cell r="C1160" t="str">
            <v>RENTA Y COMPLEMENTARIOS</v>
          </cell>
          <cell r="E1160">
            <v>134.04</v>
          </cell>
          <cell r="F1160">
            <v>-134.04</v>
          </cell>
        </row>
        <row r="1161">
          <cell r="A1161" t="str">
            <v>244001CL1</v>
          </cell>
          <cell r="B1161">
            <v>244001</v>
          </cell>
          <cell r="C1161" t="str">
            <v>CORTO-LARGO PLAZO / CORTO P</v>
          </cell>
          <cell r="D1161" t="str">
            <v>CL - 1</v>
          </cell>
          <cell r="E1161">
            <v>134.04</v>
          </cell>
          <cell r="F1161">
            <v>-134.04</v>
          </cell>
        </row>
        <row r="1162">
          <cell r="A1162">
            <v>244003</v>
          </cell>
          <cell r="B1162">
            <v>244003</v>
          </cell>
          <cell r="C1162" t="str">
            <v>PREDIAL UNIFICADO</v>
          </cell>
          <cell r="E1162">
            <v>0.56000000000000005</v>
          </cell>
          <cell r="F1162">
            <v>0.56000000000000005</v>
          </cell>
        </row>
        <row r="1163">
          <cell r="A1163" t="str">
            <v>244003CL1</v>
          </cell>
          <cell r="B1163">
            <v>244003</v>
          </cell>
          <cell r="C1163" t="str">
            <v>CORTO-LARGO PLAZO / CORTO P</v>
          </cell>
          <cell r="D1163" t="str">
            <v>CL - 1</v>
          </cell>
          <cell r="E1163">
            <v>0.56000000000000005</v>
          </cell>
          <cell r="F1163">
            <v>0.56000000000000005</v>
          </cell>
        </row>
        <row r="1164">
          <cell r="A1164">
            <v>244004</v>
          </cell>
          <cell r="B1164">
            <v>244004</v>
          </cell>
          <cell r="C1164" t="str">
            <v>INDUSTRIA Y COMERCIO</v>
          </cell>
          <cell r="E1164">
            <v>314.83999999999997</v>
          </cell>
          <cell r="F1164">
            <v>302.8</v>
          </cell>
        </row>
        <row r="1165">
          <cell r="A1165" t="str">
            <v>244004CL1</v>
          </cell>
          <cell r="B1165">
            <v>244004</v>
          </cell>
          <cell r="C1165" t="str">
            <v>CORTO-LARGO PLAZO / CORTO P</v>
          </cell>
          <cell r="D1165" t="str">
            <v>CL - 1</v>
          </cell>
          <cell r="E1165">
            <v>314.83999999999997</v>
          </cell>
          <cell r="F1165">
            <v>302.8</v>
          </cell>
        </row>
        <row r="1166">
          <cell r="A1166">
            <v>24401102</v>
          </cell>
          <cell r="B1166">
            <v>24401102</v>
          </cell>
          <cell r="C1166" t="str">
            <v>CREG</v>
          </cell>
          <cell r="E1166">
            <v>6.9</v>
          </cell>
          <cell r="F1166">
            <v>6.9</v>
          </cell>
        </row>
        <row r="1167">
          <cell r="A1167" t="str">
            <v>24401102CL1</v>
          </cell>
          <cell r="B1167">
            <v>24401102</v>
          </cell>
          <cell r="C1167" t="str">
            <v>CORTO-LARGO PLAZO / CORTO P</v>
          </cell>
          <cell r="D1167" t="str">
            <v>CL - 1</v>
          </cell>
          <cell r="E1167">
            <v>6.9</v>
          </cell>
          <cell r="F1167">
            <v>6.9</v>
          </cell>
        </row>
        <row r="1168">
          <cell r="A1168">
            <v>244014</v>
          </cell>
          <cell r="B1168">
            <v>244014</v>
          </cell>
          <cell r="C1168" t="str">
            <v>CUOTAS DE FISCALIZACION Y AUDITAJE</v>
          </cell>
          <cell r="E1168">
            <v>-6.9</v>
          </cell>
          <cell r="F1168">
            <v>-6.9</v>
          </cell>
        </row>
        <row r="1169">
          <cell r="A1169" t="str">
            <v>244014CL1</v>
          </cell>
          <cell r="B1169">
            <v>244014</v>
          </cell>
          <cell r="C1169" t="str">
            <v>CORTO-LARGO PLAZO / CORTO P</v>
          </cell>
          <cell r="D1169" t="str">
            <v>CL - 1</v>
          </cell>
          <cell r="E1169">
            <v>-6.9</v>
          </cell>
          <cell r="F1169">
            <v>-6.9</v>
          </cell>
        </row>
        <row r="1170">
          <cell r="A1170">
            <v>244017</v>
          </cell>
          <cell r="B1170">
            <v>244017</v>
          </cell>
          <cell r="C1170" t="str">
            <v>INTERESES DE MORA</v>
          </cell>
          <cell r="E1170">
            <v>51.96</v>
          </cell>
          <cell r="F1170">
            <v>51.96</v>
          </cell>
        </row>
        <row r="1171">
          <cell r="A1171" t="str">
            <v>244017CL1</v>
          </cell>
          <cell r="B1171">
            <v>244017</v>
          </cell>
          <cell r="C1171" t="str">
            <v>CORTO-LARGO PLAZO / CORTO P</v>
          </cell>
          <cell r="D1171" t="str">
            <v>CL - 1</v>
          </cell>
          <cell r="E1171">
            <v>51.96</v>
          </cell>
          <cell r="F1171">
            <v>51.96</v>
          </cell>
        </row>
        <row r="1172">
          <cell r="A1172">
            <v>244021</v>
          </cell>
          <cell r="B1172">
            <v>244021</v>
          </cell>
          <cell r="C1172" t="str">
            <v>IMPTO PARA PRESERVAR LA SEGURIDAD DEMOCR</v>
          </cell>
          <cell r="F1172">
            <v>268.08999999999997</v>
          </cell>
        </row>
        <row r="1173">
          <cell r="A1173" t="str">
            <v>244021CL1</v>
          </cell>
          <cell r="B1173">
            <v>244021</v>
          </cell>
          <cell r="C1173" t="str">
            <v>CORTO-LARGO PLAZO / CORTO P</v>
          </cell>
          <cell r="D1173" t="str">
            <v>CL - 1</v>
          </cell>
          <cell r="F1173">
            <v>268.08999999999997</v>
          </cell>
        </row>
        <row r="1174">
          <cell r="A1174">
            <v>244085</v>
          </cell>
          <cell r="B1174">
            <v>244085</v>
          </cell>
          <cell r="C1174" t="str">
            <v>OTROS IMPUESTOS MUNICIPALES</v>
          </cell>
        </row>
        <row r="1175">
          <cell r="A1175">
            <v>24408503</v>
          </cell>
          <cell r="B1175">
            <v>24408503</v>
          </cell>
          <cell r="C1175" t="str">
            <v>TASA DE ALUMBRADO PUBLICO</v>
          </cell>
        </row>
        <row r="1176">
          <cell r="A1176" t="str">
            <v>24408503CL1</v>
          </cell>
          <cell r="B1176">
            <v>24408503</v>
          </cell>
          <cell r="C1176" t="str">
            <v>CORTO-LARGO PLAZO / CORTO P</v>
          </cell>
          <cell r="D1176" t="str">
            <v>CL - 1</v>
          </cell>
        </row>
        <row r="1177">
          <cell r="A1177">
            <v>2445</v>
          </cell>
          <cell r="B1177">
            <v>2445</v>
          </cell>
          <cell r="C1177" t="str">
            <v>IMPUESTO AL VALOR AGREGADO - IVA</v>
          </cell>
          <cell r="E1177">
            <v>24.3</v>
          </cell>
          <cell r="F1177">
            <v>34.270000000000003</v>
          </cell>
        </row>
        <row r="1178">
          <cell r="A1178">
            <v>244501</v>
          </cell>
          <cell r="B1178">
            <v>244501</v>
          </cell>
          <cell r="C1178" t="str">
            <v>VENTA DE BIENES</v>
          </cell>
          <cell r="E1178">
            <v>24.6</v>
          </cell>
          <cell r="F1178">
            <v>24.62</v>
          </cell>
        </row>
        <row r="1179">
          <cell r="A1179" t="str">
            <v>244501CL1</v>
          </cell>
          <cell r="B1179">
            <v>244501</v>
          </cell>
          <cell r="C1179" t="str">
            <v>CORTO-LARGO PLAZO / CORTO P</v>
          </cell>
          <cell r="D1179" t="str">
            <v>CL - 1</v>
          </cell>
          <cell r="E1179">
            <v>24.6</v>
          </cell>
          <cell r="F1179">
            <v>24.62</v>
          </cell>
        </row>
        <row r="1180">
          <cell r="A1180">
            <v>244502</v>
          </cell>
          <cell r="B1180">
            <v>244502</v>
          </cell>
          <cell r="C1180" t="str">
            <v>VENTA DE SERVICIOS</v>
          </cell>
          <cell r="E1180">
            <v>235.63</v>
          </cell>
          <cell r="F1180">
            <v>245.59</v>
          </cell>
        </row>
        <row r="1181">
          <cell r="A1181" t="str">
            <v>244502CL1</v>
          </cell>
          <cell r="B1181">
            <v>244502</v>
          </cell>
          <cell r="C1181" t="str">
            <v>CORTO-LARGO PLAZO / CORTO P</v>
          </cell>
          <cell r="D1181" t="str">
            <v>CL - 1</v>
          </cell>
          <cell r="E1181">
            <v>215.9</v>
          </cell>
          <cell r="F1181">
            <v>225.86</v>
          </cell>
        </row>
        <row r="1182">
          <cell r="A1182">
            <v>244505</v>
          </cell>
          <cell r="B1182">
            <v>244505</v>
          </cell>
          <cell r="C1182" t="str">
            <v>COMPRA DE BIENES (DB)</v>
          </cell>
          <cell r="E1182">
            <v>-23.29</v>
          </cell>
          <cell r="F1182">
            <v>-23.29</v>
          </cell>
        </row>
        <row r="1183">
          <cell r="A1183" t="str">
            <v>244505CL1</v>
          </cell>
          <cell r="B1183">
            <v>244505</v>
          </cell>
          <cell r="C1183" t="str">
            <v>CORTO-LARGO PLAZO / CORTO P</v>
          </cell>
          <cell r="D1183" t="str">
            <v>CL - 1</v>
          </cell>
          <cell r="E1183">
            <v>-23.24</v>
          </cell>
          <cell r="F1183">
            <v>-23.24</v>
          </cell>
        </row>
        <row r="1184">
          <cell r="A1184">
            <v>244580</v>
          </cell>
          <cell r="B1184">
            <v>244580</v>
          </cell>
          <cell r="C1184" t="str">
            <v>VALOR PAGADO  (DB)</v>
          </cell>
          <cell r="E1184">
            <v>-212.62</v>
          </cell>
          <cell r="F1184">
            <v>-212.62</v>
          </cell>
        </row>
        <row r="1185">
          <cell r="A1185" t="str">
            <v>244580CL1</v>
          </cell>
          <cell r="B1185">
            <v>244580</v>
          </cell>
          <cell r="C1185" t="str">
            <v>CORTO-LARGO PLAZO / CORTO P</v>
          </cell>
          <cell r="D1185" t="str">
            <v>CL - 1</v>
          </cell>
          <cell r="E1185">
            <v>-212.62</v>
          </cell>
          <cell r="F1185">
            <v>-212.62</v>
          </cell>
        </row>
        <row r="1186">
          <cell r="A1186">
            <v>244581</v>
          </cell>
          <cell r="B1186">
            <v>244581</v>
          </cell>
          <cell r="C1186" t="str">
            <v>IVA DEDUCIBLE PRORRATEO</v>
          </cell>
          <cell r="E1186">
            <v>-0.04</v>
          </cell>
          <cell r="F1186">
            <v>-0.04</v>
          </cell>
        </row>
        <row r="1187">
          <cell r="A1187" t="str">
            <v>244581CL1</v>
          </cell>
          <cell r="B1187">
            <v>244581</v>
          </cell>
          <cell r="C1187" t="str">
            <v>CORTO-LARGO PLAZO / CORTO P</v>
          </cell>
          <cell r="D1187" t="str">
            <v>CL - 1</v>
          </cell>
          <cell r="E1187">
            <v>-0.02</v>
          </cell>
          <cell r="F1187">
            <v>-0.02</v>
          </cell>
        </row>
        <row r="1188">
          <cell r="A1188">
            <v>2450</v>
          </cell>
          <cell r="B1188">
            <v>2450</v>
          </cell>
          <cell r="C1188" t="str">
            <v>AVANCES Y ANTICIPOS RECIBIDOS</v>
          </cell>
          <cell r="E1188">
            <v>193.24</v>
          </cell>
          <cell r="F1188">
            <v>193.24</v>
          </cell>
        </row>
        <row r="1189">
          <cell r="A1189">
            <v>245010</v>
          </cell>
          <cell r="B1189">
            <v>245010</v>
          </cell>
          <cell r="C1189" t="str">
            <v>PARA FUTURA SUSCRIPCION DE ACCIONES</v>
          </cell>
          <cell r="E1189">
            <v>193.24</v>
          </cell>
          <cell r="F1189">
            <v>193.24</v>
          </cell>
        </row>
        <row r="1190">
          <cell r="A1190" t="str">
            <v>245010CL1</v>
          </cell>
          <cell r="B1190">
            <v>245010</v>
          </cell>
          <cell r="C1190" t="str">
            <v>CORTO-LARGO PLAZO / CORTO P</v>
          </cell>
          <cell r="D1190" t="str">
            <v>CL - 1</v>
          </cell>
          <cell r="E1190">
            <v>155.85</v>
          </cell>
          <cell r="F1190">
            <v>155.85</v>
          </cell>
        </row>
        <row r="1191">
          <cell r="A1191" t="str">
            <v>245010CL2</v>
          </cell>
          <cell r="B1191">
            <v>245010</v>
          </cell>
          <cell r="C1191" t="str">
            <v>CORTO-LARGO PLAZO / LARGO P</v>
          </cell>
          <cell r="D1191" t="str">
            <v>CL - 2</v>
          </cell>
          <cell r="E1191">
            <v>37.39</v>
          </cell>
          <cell r="F1191">
            <v>37.39</v>
          </cell>
        </row>
        <row r="1192">
          <cell r="A1192">
            <v>2455</v>
          </cell>
          <cell r="B1192">
            <v>2455</v>
          </cell>
          <cell r="C1192" t="str">
            <v>DEPOSITOS RECIBIDOS DE TERCEROS</v>
          </cell>
          <cell r="E1192">
            <v>163.58000000000001</v>
          </cell>
          <cell r="F1192">
            <v>130.5</v>
          </cell>
        </row>
        <row r="1193">
          <cell r="A1193">
            <v>245502</v>
          </cell>
          <cell r="B1193">
            <v>245502</v>
          </cell>
          <cell r="C1193" t="str">
            <v>BIENES</v>
          </cell>
          <cell r="E1193">
            <v>119.56</v>
          </cell>
          <cell r="F1193">
            <v>86.34</v>
          </cell>
        </row>
        <row r="1194">
          <cell r="A1194">
            <v>24550201</v>
          </cell>
          <cell r="B1194">
            <v>24550201</v>
          </cell>
          <cell r="C1194" t="str">
            <v>APORTES ENTIDADES PARA OBRAS</v>
          </cell>
          <cell r="E1194">
            <v>11.41</v>
          </cell>
          <cell r="F1194">
            <v>11.41</v>
          </cell>
        </row>
        <row r="1195">
          <cell r="A1195" t="str">
            <v>24550201CL1</v>
          </cell>
          <cell r="B1195">
            <v>24550201</v>
          </cell>
          <cell r="C1195" t="str">
            <v>CORTO-LARGO PLAZO / CORTO P</v>
          </cell>
          <cell r="D1195" t="str">
            <v>CL - 1</v>
          </cell>
          <cell r="E1195">
            <v>11.41</v>
          </cell>
          <cell r="F1195">
            <v>11.41</v>
          </cell>
        </row>
        <row r="1196">
          <cell r="A1196">
            <v>24550202</v>
          </cell>
          <cell r="B1196">
            <v>24550202</v>
          </cell>
          <cell r="C1196" t="str">
            <v>APORTES MUNICIPIOS PARA OBRAS</v>
          </cell>
          <cell r="E1196">
            <v>108.15</v>
          </cell>
          <cell r="F1196">
            <v>74.930000000000007</v>
          </cell>
        </row>
        <row r="1197">
          <cell r="A1197" t="str">
            <v>24550202CL1</v>
          </cell>
          <cell r="B1197">
            <v>24550202</v>
          </cell>
          <cell r="C1197" t="str">
            <v>CORTO-LARGO PLAZO / CORTO P</v>
          </cell>
          <cell r="D1197" t="str">
            <v>CL - 1</v>
          </cell>
          <cell r="E1197">
            <v>108.15</v>
          </cell>
          <cell r="F1197">
            <v>74.930000000000007</v>
          </cell>
        </row>
        <row r="1198">
          <cell r="A1198">
            <v>245590</v>
          </cell>
          <cell r="B1198">
            <v>245590</v>
          </cell>
          <cell r="C1198" t="str">
            <v>OTROS DEPOSITOS</v>
          </cell>
          <cell r="E1198">
            <v>44.02</v>
          </cell>
          <cell r="F1198">
            <v>44.16</v>
          </cell>
        </row>
        <row r="1199">
          <cell r="A1199">
            <v>24559001</v>
          </cell>
          <cell r="B1199">
            <v>24559001</v>
          </cell>
          <cell r="C1199" t="str">
            <v>RESPONSABILIDADES POR DEFINIR</v>
          </cell>
          <cell r="E1199">
            <v>44.02</v>
          </cell>
          <cell r="F1199">
            <v>44.16</v>
          </cell>
        </row>
        <row r="1200">
          <cell r="A1200" t="str">
            <v>24559001CL1</v>
          </cell>
          <cell r="B1200">
            <v>24559001</v>
          </cell>
          <cell r="C1200" t="str">
            <v>CORTO-LARGO PLAZO / CORTO P</v>
          </cell>
          <cell r="D1200" t="str">
            <v>CL - 1</v>
          </cell>
          <cell r="E1200">
            <v>44.02</v>
          </cell>
          <cell r="F1200">
            <v>44.16</v>
          </cell>
        </row>
        <row r="1201">
          <cell r="A1201">
            <v>25</v>
          </cell>
          <cell r="B1201">
            <v>25</v>
          </cell>
          <cell r="C1201" t="str">
            <v>OBLIGACIONES LABORALES Y DE SEG.SOCIAL I</v>
          </cell>
          <cell r="E1201">
            <v>1065.25</v>
          </cell>
          <cell r="F1201">
            <v>989.33</v>
          </cell>
        </row>
        <row r="1202">
          <cell r="A1202">
            <v>2505</v>
          </cell>
          <cell r="B1202">
            <v>2505</v>
          </cell>
          <cell r="C1202" t="str">
            <v>SALARIOS Y PRESTACIONES SOCIALES</v>
          </cell>
          <cell r="E1202">
            <v>1065.25</v>
          </cell>
          <cell r="F1202">
            <v>989.33</v>
          </cell>
        </row>
        <row r="1203">
          <cell r="A1203">
            <v>250501</v>
          </cell>
          <cell r="B1203">
            <v>250501</v>
          </cell>
          <cell r="C1203" t="str">
            <v>NOMINA POR PAGAR</v>
          </cell>
          <cell r="E1203">
            <v>65.2</v>
          </cell>
          <cell r="F1203">
            <v>66.010000000000005</v>
          </cell>
        </row>
        <row r="1204">
          <cell r="A1204">
            <v>25050101</v>
          </cell>
          <cell r="B1204">
            <v>25050101</v>
          </cell>
          <cell r="C1204" t="str">
            <v>NOMINA POR PAGAR</v>
          </cell>
          <cell r="E1204">
            <v>65.2</v>
          </cell>
          <cell r="F1204">
            <v>66.010000000000005</v>
          </cell>
        </row>
        <row r="1205">
          <cell r="A1205" t="str">
            <v>25050101CL1</v>
          </cell>
          <cell r="B1205">
            <v>25050101</v>
          </cell>
          <cell r="C1205" t="str">
            <v>CORTO-LARGO PLAZO / CORTO P</v>
          </cell>
          <cell r="D1205" t="str">
            <v>CL - 1</v>
          </cell>
          <cell r="E1205">
            <v>65.2</v>
          </cell>
          <cell r="F1205">
            <v>66.010000000000005</v>
          </cell>
        </row>
        <row r="1206">
          <cell r="A1206">
            <v>250502</v>
          </cell>
          <cell r="B1206">
            <v>250502</v>
          </cell>
          <cell r="C1206" t="str">
            <v>CESANTIAS</v>
          </cell>
          <cell r="E1206">
            <v>867.05</v>
          </cell>
          <cell r="F1206">
            <v>837.97</v>
          </cell>
        </row>
        <row r="1207">
          <cell r="A1207">
            <v>25050201</v>
          </cell>
          <cell r="B1207">
            <v>25050201</v>
          </cell>
          <cell r="C1207" t="str">
            <v>CESANTIAS CONSOLID. LEY LABORAL ANTERIOR</v>
          </cell>
          <cell r="E1207">
            <v>868.55</v>
          </cell>
          <cell r="F1207">
            <v>837.97</v>
          </cell>
        </row>
        <row r="1208">
          <cell r="A1208" t="str">
            <v>25050201CL1</v>
          </cell>
          <cell r="B1208">
            <v>25050201</v>
          </cell>
          <cell r="C1208" t="str">
            <v>CORTO-LARGO PLAZO / CORTO P</v>
          </cell>
          <cell r="D1208" t="str">
            <v>CL - 1</v>
          </cell>
          <cell r="E1208">
            <v>314.79000000000002</v>
          </cell>
          <cell r="F1208">
            <v>314.79000000000002</v>
          </cell>
        </row>
        <row r="1209">
          <cell r="A1209" t="str">
            <v>25050201CL2</v>
          </cell>
          <cell r="B1209">
            <v>25050201</v>
          </cell>
          <cell r="C1209" t="str">
            <v>CORTO-LARGO PLAZO / LARGO P</v>
          </cell>
          <cell r="D1209" t="str">
            <v>CL - 2</v>
          </cell>
          <cell r="E1209">
            <v>553.77</v>
          </cell>
          <cell r="F1209">
            <v>523.17999999999995</v>
          </cell>
        </row>
        <row r="1210">
          <cell r="A1210" t="str">
            <v>25050201ETCON</v>
          </cell>
          <cell r="B1210">
            <v>25050201</v>
          </cell>
          <cell r="C1210" t="str">
            <v>TIPO DE EMPLEADO</v>
          </cell>
          <cell r="D1210" t="str">
            <v>ET - CON</v>
          </cell>
        </row>
        <row r="1211">
          <cell r="A1211" t="str">
            <v>25050201ETCONV</v>
          </cell>
          <cell r="B1211">
            <v>25050201</v>
          </cell>
          <cell r="C1211" t="str">
            <v>TIPO DE EMPLEADO</v>
          </cell>
          <cell r="D1211" t="str">
            <v>ET - CONV</v>
          </cell>
        </row>
        <row r="1212">
          <cell r="A1212" t="str">
            <v>25050201ETNO CONVENC</v>
          </cell>
          <cell r="B1212">
            <v>25050201</v>
          </cell>
          <cell r="C1212" t="str">
            <v>TIPO DE EMPLEADO / NO CONVE</v>
          </cell>
          <cell r="D1212" t="str">
            <v>ET - NO CONVENC</v>
          </cell>
        </row>
        <row r="1213">
          <cell r="A1213">
            <v>25050202</v>
          </cell>
          <cell r="B1213">
            <v>25050202</v>
          </cell>
          <cell r="C1213" t="str">
            <v>CESANTIAS CONSOLID. LEY 50/90 Y NORM POS</v>
          </cell>
          <cell r="E1213">
            <v>-1.5</v>
          </cell>
        </row>
        <row r="1214">
          <cell r="A1214" t="str">
            <v>25050202CL1</v>
          </cell>
          <cell r="B1214">
            <v>25050202</v>
          </cell>
          <cell r="C1214" t="str">
            <v>CORTO-LARGO PLAZO / CORTO P</v>
          </cell>
          <cell r="D1214" t="str">
            <v>CL - 1</v>
          </cell>
          <cell r="E1214">
            <v>0.55000000000000004</v>
          </cell>
          <cell r="F1214">
            <v>2.0499999999999998</v>
          </cell>
        </row>
        <row r="1215">
          <cell r="A1215" t="str">
            <v>25050202CL2</v>
          </cell>
          <cell r="B1215">
            <v>25050202</v>
          </cell>
          <cell r="C1215" t="str">
            <v>CORTO-LARGO PLAZO / LARGO P</v>
          </cell>
          <cell r="D1215" t="str">
            <v>CL - 2</v>
          </cell>
          <cell r="E1215">
            <v>-2.0499999999999998</v>
          </cell>
          <cell r="F1215">
            <v>-2.0499999999999998</v>
          </cell>
        </row>
        <row r="1216">
          <cell r="A1216">
            <v>250504</v>
          </cell>
          <cell r="B1216">
            <v>250504</v>
          </cell>
          <cell r="C1216" t="str">
            <v>VACACIONES</v>
          </cell>
          <cell r="E1216">
            <v>68.510000000000005</v>
          </cell>
          <cell r="F1216">
            <v>47.84</v>
          </cell>
        </row>
        <row r="1217">
          <cell r="A1217" t="str">
            <v>250504CL1</v>
          </cell>
          <cell r="B1217">
            <v>250504</v>
          </cell>
          <cell r="C1217" t="str">
            <v>CORTO-LARGO PLAZO / CORTO P</v>
          </cell>
          <cell r="D1217" t="str">
            <v>CL - 1</v>
          </cell>
          <cell r="E1217">
            <v>68.510000000000005</v>
          </cell>
          <cell r="F1217">
            <v>47.84</v>
          </cell>
        </row>
        <row r="1218">
          <cell r="A1218">
            <v>250505</v>
          </cell>
          <cell r="B1218">
            <v>250505</v>
          </cell>
          <cell r="C1218" t="str">
            <v>PRIMA DE VACACIONES</v>
          </cell>
          <cell r="E1218">
            <v>64.48</v>
          </cell>
          <cell r="F1218">
            <v>37.51</v>
          </cell>
        </row>
        <row r="1219">
          <cell r="A1219" t="str">
            <v>250505CL1</v>
          </cell>
          <cell r="B1219">
            <v>250505</v>
          </cell>
          <cell r="C1219" t="str">
            <v>CORTO-LARGO PLAZO / CORTO P</v>
          </cell>
          <cell r="D1219" t="str">
            <v>CL - 1</v>
          </cell>
          <cell r="E1219">
            <v>64.48</v>
          </cell>
          <cell r="F1219">
            <v>37.51</v>
          </cell>
        </row>
        <row r="1220">
          <cell r="A1220" t="str">
            <v>250505ETCONVENCION</v>
          </cell>
          <cell r="B1220">
            <v>250505</v>
          </cell>
          <cell r="C1220" t="str">
            <v>TIPO DE EMPLEADO / CONVENCI</v>
          </cell>
          <cell r="D1220" t="str">
            <v>ET - CONVENCION</v>
          </cell>
        </row>
        <row r="1221">
          <cell r="A1221">
            <v>27</v>
          </cell>
          <cell r="B1221">
            <v>27</v>
          </cell>
          <cell r="C1221" t="str">
            <v>PASIVOS ESTIMADOS</v>
          </cell>
          <cell r="E1221">
            <v>7888.5</v>
          </cell>
          <cell r="F1221">
            <v>7767.48</v>
          </cell>
        </row>
        <row r="1222">
          <cell r="A1222">
            <v>2710</v>
          </cell>
          <cell r="B1222">
            <v>2710</v>
          </cell>
          <cell r="C1222" t="str">
            <v>PROVISION PARA CONTINGENCIAS</v>
          </cell>
          <cell r="E1222">
            <v>156</v>
          </cell>
          <cell r="F1222">
            <v>156</v>
          </cell>
        </row>
        <row r="1223">
          <cell r="A1223">
            <v>271005</v>
          </cell>
          <cell r="B1223">
            <v>271005</v>
          </cell>
          <cell r="C1223" t="str">
            <v>LITIGIOS O DEMANDAS</v>
          </cell>
          <cell r="E1223">
            <v>156</v>
          </cell>
          <cell r="F1223">
            <v>156</v>
          </cell>
        </row>
        <row r="1224">
          <cell r="A1224" t="str">
            <v>271005CL1</v>
          </cell>
          <cell r="B1224">
            <v>271005</v>
          </cell>
          <cell r="C1224" t="str">
            <v>CORTO-LARGO PLAZO / CORTO P</v>
          </cell>
          <cell r="D1224" t="str">
            <v>CL - 1</v>
          </cell>
          <cell r="E1224">
            <v>156</v>
          </cell>
          <cell r="F1224">
            <v>156</v>
          </cell>
        </row>
        <row r="1225">
          <cell r="A1225">
            <v>2715</v>
          </cell>
          <cell r="B1225">
            <v>2715</v>
          </cell>
          <cell r="C1225" t="str">
            <v>PROVISION PARA PRESTACIONES SOCIALES</v>
          </cell>
          <cell r="E1225">
            <v>561.54999999999995</v>
          </cell>
          <cell r="F1225">
            <v>370.78</v>
          </cell>
        </row>
        <row r="1226">
          <cell r="A1226">
            <v>271501</v>
          </cell>
          <cell r="B1226">
            <v>271501</v>
          </cell>
          <cell r="C1226" t="str">
            <v>CESANTIAS</v>
          </cell>
          <cell r="E1226">
            <v>144.49</v>
          </cell>
          <cell r="F1226">
            <v>153.32</v>
          </cell>
        </row>
        <row r="1227">
          <cell r="A1227" t="str">
            <v>271501CL1</v>
          </cell>
          <cell r="B1227">
            <v>271501</v>
          </cell>
          <cell r="C1227" t="str">
            <v>CORTO-LARGO PLAZO / CORTO P</v>
          </cell>
          <cell r="D1227" t="str">
            <v>CL - 1</v>
          </cell>
          <cell r="E1227">
            <v>96.77</v>
          </cell>
          <cell r="F1227">
            <v>105.61</v>
          </cell>
        </row>
        <row r="1228">
          <cell r="A1228" t="str">
            <v>271501EPCONVENCION</v>
          </cell>
          <cell r="B1228">
            <v>271501</v>
          </cell>
          <cell r="C1228" t="str">
            <v>PRESTACION EXTRALEG.</v>
          </cell>
          <cell r="D1228" t="str">
            <v>EP - CONVENCION</v>
          </cell>
          <cell r="E1228">
            <v>97.13</v>
          </cell>
          <cell r="F1228">
            <v>97.13</v>
          </cell>
        </row>
        <row r="1229">
          <cell r="A1229" t="str">
            <v>271501EPNO CONVENC</v>
          </cell>
          <cell r="B1229">
            <v>271501</v>
          </cell>
          <cell r="C1229" t="str">
            <v>PRESTACION EXTRALEG.</v>
          </cell>
          <cell r="D1229" t="str">
            <v>EP - NO CONVENC</v>
          </cell>
          <cell r="E1229">
            <v>15.12</v>
          </cell>
          <cell r="F1229">
            <v>15.12</v>
          </cell>
        </row>
        <row r="1230">
          <cell r="A1230" t="str">
            <v>271501ETCON</v>
          </cell>
          <cell r="B1230">
            <v>271501</v>
          </cell>
          <cell r="C1230" t="str">
            <v>TIPO DE EMPLEADO</v>
          </cell>
          <cell r="D1230" t="str">
            <v>ET - CON</v>
          </cell>
        </row>
        <row r="1231">
          <cell r="A1231" t="str">
            <v>271501ETCONV</v>
          </cell>
          <cell r="B1231">
            <v>271501</v>
          </cell>
          <cell r="C1231" t="str">
            <v>TIPO DE EMPLEADO</v>
          </cell>
          <cell r="D1231" t="str">
            <v>ET - CONV</v>
          </cell>
        </row>
        <row r="1232">
          <cell r="A1232" t="str">
            <v>271501ETCONVENCION</v>
          </cell>
          <cell r="B1232">
            <v>271501</v>
          </cell>
          <cell r="C1232" t="str">
            <v>TIPO DE EMPLEADO / CONVENCI</v>
          </cell>
          <cell r="D1232" t="str">
            <v>ET - CONVENCION</v>
          </cell>
          <cell r="E1232">
            <v>-55.45</v>
          </cell>
          <cell r="F1232">
            <v>-55.45</v>
          </cell>
        </row>
        <row r="1233">
          <cell r="A1233" t="str">
            <v>271501ETNO CONVENC</v>
          </cell>
          <cell r="B1233">
            <v>271501</v>
          </cell>
          <cell r="C1233" t="str">
            <v>TIPO DE EMPLEADO / NO CONVE</v>
          </cell>
          <cell r="D1233" t="str">
            <v>ET - NO CONVENC</v>
          </cell>
          <cell r="E1233">
            <v>-9.09</v>
          </cell>
          <cell r="F1233">
            <v>-9.09</v>
          </cell>
        </row>
        <row r="1234">
          <cell r="A1234" t="str">
            <v>271501ET1</v>
          </cell>
          <cell r="B1234">
            <v>271501</v>
          </cell>
          <cell r="C1234" t="str">
            <v>TIPO DE EMPLEADO</v>
          </cell>
          <cell r="D1234" t="str">
            <v>ET - 1</v>
          </cell>
        </row>
        <row r="1235">
          <cell r="A1235">
            <v>271502</v>
          </cell>
          <cell r="B1235">
            <v>271502</v>
          </cell>
          <cell r="C1235" t="str">
            <v>INTERESES SOBRE LAS CESANTIAS</v>
          </cell>
          <cell r="E1235">
            <v>70.47</v>
          </cell>
          <cell r="F1235">
            <v>83.54</v>
          </cell>
        </row>
        <row r="1236">
          <cell r="A1236" t="str">
            <v>271502CL1</v>
          </cell>
          <cell r="B1236">
            <v>271502</v>
          </cell>
          <cell r="C1236" t="str">
            <v>CORTO-LARGO PLAZO / CORTO P</v>
          </cell>
          <cell r="D1236" t="str">
            <v>CL - 1</v>
          </cell>
          <cell r="E1236">
            <v>56.16</v>
          </cell>
          <cell r="F1236">
            <v>69.22</v>
          </cell>
        </row>
        <row r="1237">
          <cell r="A1237" t="str">
            <v>271502ETCONV</v>
          </cell>
          <cell r="B1237">
            <v>271502</v>
          </cell>
          <cell r="C1237" t="str">
            <v>TIPO DE EMPLEADO</v>
          </cell>
          <cell r="D1237" t="str">
            <v>ET - CONV</v>
          </cell>
        </row>
        <row r="1238">
          <cell r="A1238" t="str">
            <v>271502ETCONVENCION</v>
          </cell>
          <cell r="B1238">
            <v>271502</v>
          </cell>
          <cell r="C1238" t="str">
            <v>TIPO DE EMPLEADO / CONVENCI</v>
          </cell>
          <cell r="D1238" t="str">
            <v>ET - CONVENCION</v>
          </cell>
          <cell r="E1238">
            <v>13.59</v>
          </cell>
          <cell r="F1238">
            <v>13.59</v>
          </cell>
        </row>
        <row r="1239">
          <cell r="A1239" t="str">
            <v>271502ETNO CONVENC</v>
          </cell>
          <cell r="B1239">
            <v>271502</v>
          </cell>
          <cell r="C1239" t="str">
            <v>TIPO DE EMPLEADO / NO CONVE</v>
          </cell>
          <cell r="D1239" t="str">
            <v>ET - NO CONVENC</v>
          </cell>
          <cell r="E1239">
            <v>0.72</v>
          </cell>
          <cell r="F1239">
            <v>0.72</v>
          </cell>
        </row>
        <row r="1240">
          <cell r="A1240">
            <v>271503</v>
          </cell>
          <cell r="B1240">
            <v>271503</v>
          </cell>
          <cell r="C1240" t="str">
            <v>VACACIONES</v>
          </cell>
          <cell r="E1240">
            <v>28.9</v>
          </cell>
          <cell r="F1240">
            <v>22.32</v>
          </cell>
        </row>
        <row r="1241">
          <cell r="A1241" t="str">
            <v>271503CL1</v>
          </cell>
          <cell r="B1241">
            <v>271503</v>
          </cell>
          <cell r="C1241" t="str">
            <v>CORTO-LARGO PLAZO / CORTO P</v>
          </cell>
          <cell r="D1241" t="str">
            <v>CL - 1</v>
          </cell>
          <cell r="E1241">
            <v>0.98</v>
          </cell>
          <cell r="F1241">
            <v>-5.6</v>
          </cell>
        </row>
        <row r="1242">
          <cell r="A1242" t="str">
            <v>271503EPCONVENCION</v>
          </cell>
          <cell r="B1242">
            <v>271503</v>
          </cell>
          <cell r="C1242" t="str">
            <v>PRESTACION EXTRALEG.</v>
          </cell>
          <cell r="D1242" t="str">
            <v>EP - CONVENCION</v>
          </cell>
          <cell r="E1242">
            <v>21.91</v>
          </cell>
          <cell r="F1242">
            <v>21.91</v>
          </cell>
        </row>
        <row r="1243">
          <cell r="A1243" t="str">
            <v>271503EPNO CONVENC</v>
          </cell>
          <cell r="B1243">
            <v>271503</v>
          </cell>
          <cell r="C1243" t="str">
            <v>PRESTACION EXTRALEG.</v>
          </cell>
          <cell r="D1243" t="str">
            <v>EP - NO CONVENC</v>
          </cell>
          <cell r="E1243">
            <v>7.84</v>
          </cell>
          <cell r="F1243">
            <v>7.84</v>
          </cell>
        </row>
        <row r="1244">
          <cell r="A1244" t="str">
            <v>271503ETCON</v>
          </cell>
          <cell r="B1244">
            <v>271503</v>
          </cell>
          <cell r="C1244" t="str">
            <v>TIPO DE EMPLEADO</v>
          </cell>
          <cell r="D1244" t="str">
            <v>ET - CON</v>
          </cell>
        </row>
        <row r="1245">
          <cell r="A1245" t="str">
            <v>271503ETCONV</v>
          </cell>
          <cell r="B1245">
            <v>271503</v>
          </cell>
          <cell r="C1245" t="str">
            <v>TIPO DE EMPLEADO</v>
          </cell>
          <cell r="D1245" t="str">
            <v>ET - CONV</v>
          </cell>
        </row>
        <row r="1246">
          <cell r="A1246" t="str">
            <v>271503ETCONVE</v>
          </cell>
          <cell r="B1246">
            <v>271503</v>
          </cell>
          <cell r="C1246" t="str">
            <v>TIPO DE EMPLEADO</v>
          </cell>
          <cell r="D1246" t="str">
            <v>ET - CONVE</v>
          </cell>
        </row>
        <row r="1247">
          <cell r="A1247" t="str">
            <v>271503ETCONVEN</v>
          </cell>
          <cell r="B1247">
            <v>271503</v>
          </cell>
          <cell r="C1247" t="str">
            <v>TIPO DE EMPLEADO</v>
          </cell>
          <cell r="D1247" t="str">
            <v>ET - CONVEN</v>
          </cell>
        </row>
        <row r="1248">
          <cell r="A1248" t="str">
            <v>271503ETCONVENCION</v>
          </cell>
          <cell r="B1248">
            <v>271503</v>
          </cell>
          <cell r="C1248" t="str">
            <v>TIPO DE EMPLEADO / CONVENCI</v>
          </cell>
          <cell r="D1248" t="str">
            <v>ET - CONVENCION</v>
          </cell>
          <cell r="E1248">
            <v>3.17</v>
          </cell>
          <cell r="F1248">
            <v>3.17</v>
          </cell>
        </row>
        <row r="1249">
          <cell r="A1249" t="str">
            <v>271503ETNO CONVENC</v>
          </cell>
          <cell r="B1249">
            <v>271503</v>
          </cell>
          <cell r="C1249" t="str">
            <v>TIPO DE EMPLEADO / NO CONVE</v>
          </cell>
          <cell r="D1249" t="str">
            <v>ET - NO CONVENC</v>
          </cell>
          <cell r="E1249">
            <v>-4.99</v>
          </cell>
          <cell r="F1249">
            <v>-4.99</v>
          </cell>
        </row>
        <row r="1250">
          <cell r="A1250" t="str">
            <v>271503ET1</v>
          </cell>
          <cell r="B1250">
            <v>271503</v>
          </cell>
          <cell r="C1250" t="str">
            <v>TIPO DE EMPLEADO</v>
          </cell>
          <cell r="D1250" t="str">
            <v>ET - 1</v>
          </cell>
        </row>
        <row r="1251">
          <cell r="A1251">
            <v>271504</v>
          </cell>
          <cell r="B1251">
            <v>271504</v>
          </cell>
          <cell r="C1251" t="str">
            <v>PRIMA DE SERVICIOS</v>
          </cell>
          <cell r="E1251">
            <v>255.5</v>
          </cell>
        </row>
        <row r="1252">
          <cell r="A1252" t="str">
            <v>271504CL1</v>
          </cell>
          <cell r="B1252">
            <v>271504</v>
          </cell>
          <cell r="C1252" t="str">
            <v>CORTO-LARGO PLAZO / CORTO P</v>
          </cell>
          <cell r="D1252" t="str">
            <v>CL - 1</v>
          </cell>
          <cell r="E1252">
            <v>194.16</v>
          </cell>
          <cell r="F1252">
            <v>-61.34</v>
          </cell>
        </row>
        <row r="1253">
          <cell r="A1253" t="str">
            <v>271504EPNO CONVENC</v>
          </cell>
          <cell r="B1253">
            <v>271504</v>
          </cell>
          <cell r="C1253" t="str">
            <v>PRESTACION EXTRALEG.</v>
          </cell>
          <cell r="D1253" t="str">
            <v>EP - NO CONVENC</v>
          </cell>
          <cell r="E1253">
            <v>2.92</v>
          </cell>
          <cell r="F1253">
            <v>2.92</v>
          </cell>
        </row>
        <row r="1254">
          <cell r="A1254" t="str">
            <v>271504ETCONVENCION</v>
          </cell>
          <cell r="B1254">
            <v>271504</v>
          </cell>
          <cell r="C1254" t="str">
            <v>TIPO DE EMPLEADO / CONVENCI</v>
          </cell>
          <cell r="D1254" t="str">
            <v>ET - CONVENCION</v>
          </cell>
          <cell r="E1254">
            <v>56.61</v>
          </cell>
          <cell r="F1254">
            <v>56.61</v>
          </cell>
        </row>
        <row r="1255">
          <cell r="A1255" t="str">
            <v>271504ETCONVENCIONAL</v>
          </cell>
          <cell r="B1255">
            <v>271504</v>
          </cell>
          <cell r="C1255" t="str">
            <v>TIPO DE EMPLEADO</v>
          </cell>
          <cell r="D1255" t="str">
            <v>ET - CONVENCIONAL</v>
          </cell>
        </row>
        <row r="1256">
          <cell r="A1256" t="str">
            <v>271504ETNO CONVENC</v>
          </cell>
          <cell r="B1256">
            <v>271504</v>
          </cell>
          <cell r="C1256" t="str">
            <v>TIPO DE EMPLEADO / NO CONVE</v>
          </cell>
          <cell r="D1256" t="str">
            <v>ET - NO CONVENC</v>
          </cell>
          <cell r="E1256">
            <v>1.8</v>
          </cell>
          <cell r="F1256">
            <v>1.8</v>
          </cell>
        </row>
        <row r="1257">
          <cell r="A1257" t="str">
            <v>271504ET1</v>
          </cell>
          <cell r="B1257">
            <v>271504</v>
          </cell>
          <cell r="C1257" t="str">
            <v>TIPO DE EMPLEADO</v>
          </cell>
          <cell r="D1257" t="str">
            <v>ET - 1</v>
          </cell>
        </row>
        <row r="1258">
          <cell r="A1258">
            <v>271506</v>
          </cell>
          <cell r="B1258">
            <v>271506</v>
          </cell>
          <cell r="C1258" t="str">
            <v>PRIMA DE VACACIONES</v>
          </cell>
          <cell r="E1258">
            <v>62.19</v>
          </cell>
          <cell r="F1258">
            <v>61.49</v>
          </cell>
        </row>
        <row r="1259">
          <cell r="A1259" t="str">
            <v>271506CL1</v>
          </cell>
          <cell r="B1259">
            <v>271506</v>
          </cell>
          <cell r="C1259" t="str">
            <v>CORTO-LARGO PLAZO / CORTO P</v>
          </cell>
          <cell r="D1259" t="str">
            <v>CL - 1</v>
          </cell>
          <cell r="E1259">
            <v>-20.86</v>
          </cell>
          <cell r="F1259">
            <v>-21.55</v>
          </cell>
        </row>
        <row r="1260">
          <cell r="A1260" t="str">
            <v>271506EPINTS/CES</v>
          </cell>
          <cell r="B1260">
            <v>271506</v>
          </cell>
          <cell r="C1260" t="str">
            <v>PRESTACION EXTRALEG. / INTE</v>
          </cell>
          <cell r="D1260" t="str">
            <v>EP - INTS/CES</v>
          </cell>
          <cell r="E1260">
            <v>0.16</v>
          </cell>
          <cell r="F1260">
            <v>0.16</v>
          </cell>
        </row>
        <row r="1261">
          <cell r="A1261" t="str">
            <v>271506EPPRIMA ANT,</v>
          </cell>
          <cell r="B1261">
            <v>271506</v>
          </cell>
          <cell r="C1261" t="str">
            <v>PRESTACION EXTRALEG. / PRIM</v>
          </cell>
          <cell r="D1261" t="str">
            <v>EP - PRIMA ANT,</v>
          </cell>
          <cell r="E1261">
            <v>2.65</v>
          </cell>
          <cell r="F1261">
            <v>2.65</v>
          </cell>
        </row>
        <row r="1262">
          <cell r="A1262" t="str">
            <v>271506EPPRIMA NAV.</v>
          </cell>
          <cell r="B1262">
            <v>271506</v>
          </cell>
          <cell r="C1262" t="str">
            <v>PRESTACION EXTRALEG. / PRIM</v>
          </cell>
          <cell r="D1262" t="str">
            <v>EP - PRIMA NAV.</v>
          </cell>
        </row>
        <row r="1263">
          <cell r="A1263" t="str">
            <v>271506EPPRIMA VAC</v>
          </cell>
          <cell r="B1263">
            <v>271506</v>
          </cell>
          <cell r="C1263" t="str">
            <v>PRESTACION EXTRALEG. / PRIM</v>
          </cell>
          <cell r="D1263" t="str">
            <v>EP - PRIMA VAC</v>
          </cell>
          <cell r="E1263">
            <v>80.239999999999995</v>
          </cell>
          <cell r="F1263">
            <v>80.239999999999995</v>
          </cell>
        </row>
        <row r="1264">
          <cell r="A1264" t="str">
            <v>271506ETCONV</v>
          </cell>
          <cell r="B1264">
            <v>271506</v>
          </cell>
          <cell r="C1264" t="str">
            <v>TIPO DE EMPLEADO</v>
          </cell>
          <cell r="D1264" t="str">
            <v>ET - CONV</v>
          </cell>
        </row>
        <row r="1265">
          <cell r="A1265" t="str">
            <v>271506ETCONVE</v>
          </cell>
          <cell r="B1265">
            <v>271506</v>
          </cell>
          <cell r="C1265" t="str">
            <v>TIPO DE EMPLEADO</v>
          </cell>
          <cell r="D1265" t="str">
            <v>ET - CONVE</v>
          </cell>
        </row>
        <row r="1266">
          <cell r="A1266" t="str">
            <v>271506ETCONVENCION</v>
          </cell>
          <cell r="B1266">
            <v>271506</v>
          </cell>
          <cell r="C1266" t="str">
            <v>TIPO DE EMPLEADO / CONVENCI</v>
          </cell>
          <cell r="D1266" t="str">
            <v>ET - CONVENCION</v>
          </cell>
        </row>
        <row r="1267">
          <cell r="A1267" t="str">
            <v>271506ETCONVENCIONAL</v>
          </cell>
          <cell r="B1267">
            <v>271506</v>
          </cell>
          <cell r="C1267" t="str">
            <v>TIPO DE EMPLEADO</v>
          </cell>
          <cell r="D1267" t="str">
            <v>ET - CONVENCIONAL</v>
          </cell>
        </row>
        <row r="1268">
          <cell r="A1268" t="str">
            <v>271506ETNO CONVENC</v>
          </cell>
          <cell r="B1268">
            <v>271506</v>
          </cell>
          <cell r="C1268" t="str">
            <v>TIPO DE EMPLEADO / NO CONVE</v>
          </cell>
          <cell r="D1268" t="str">
            <v>ET - NO CONVENC</v>
          </cell>
        </row>
        <row r="1269">
          <cell r="A1269">
            <v>271509</v>
          </cell>
          <cell r="B1269">
            <v>271509</v>
          </cell>
          <cell r="C1269" t="str">
            <v>PRIMA DE NAVIDAD</v>
          </cell>
          <cell r="F1269">
            <v>50.11</v>
          </cell>
        </row>
        <row r="1270">
          <cell r="A1270" t="str">
            <v>271509CL1</v>
          </cell>
          <cell r="B1270">
            <v>271509</v>
          </cell>
          <cell r="C1270" t="str">
            <v>CORTO-LARGO PLAZO / CORTO P</v>
          </cell>
          <cell r="D1270" t="str">
            <v>CL - 1</v>
          </cell>
          <cell r="E1270">
            <v>-63.82</v>
          </cell>
          <cell r="F1270">
            <v>-13.71</v>
          </cell>
        </row>
        <row r="1271">
          <cell r="A1271" t="str">
            <v>271509ETCONVENCION</v>
          </cell>
          <cell r="B1271">
            <v>271509</v>
          </cell>
          <cell r="C1271" t="str">
            <v>TIPO DE EMPLEADO / CONVENCI</v>
          </cell>
          <cell r="D1271" t="str">
            <v>ET - CONVENCION</v>
          </cell>
          <cell r="E1271">
            <v>58.56</v>
          </cell>
          <cell r="F1271">
            <v>58.56</v>
          </cell>
        </row>
        <row r="1272">
          <cell r="A1272" t="str">
            <v>271509ETNO CONVENC</v>
          </cell>
          <cell r="B1272">
            <v>271509</v>
          </cell>
          <cell r="C1272" t="str">
            <v>TIPO DE EMPLEADO / NO CONVE</v>
          </cell>
          <cell r="D1272" t="str">
            <v>ET - NO CONVENC</v>
          </cell>
          <cell r="E1272">
            <v>5.26</v>
          </cell>
          <cell r="F1272">
            <v>5.26</v>
          </cell>
        </row>
        <row r="1273">
          <cell r="A1273">
            <v>2720</v>
          </cell>
          <cell r="B1273">
            <v>2720</v>
          </cell>
          <cell r="C1273" t="str">
            <v>PROVISION PARA PENSIONES</v>
          </cell>
          <cell r="E1273">
            <v>7127.22</v>
          </cell>
          <cell r="F1273">
            <v>7173.33</v>
          </cell>
        </row>
        <row r="1274">
          <cell r="A1274">
            <v>272005</v>
          </cell>
          <cell r="B1274">
            <v>272005</v>
          </cell>
          <cell r="C1274" t="str">
            <v>CALCULO ACTUARIAL DE FUTURAS PENSIONES</v>
          </cell>
          <cell r="E1274">
            <v>7449.45</v>
          </cell>
          <cell r="F1274">
            <v>7479.45</v>
          </cell>
        </row>
        <row r="1275">
          <cell r="A1275" t="str">
            <v>272005CL1</v>
          </cell>
          <cell r="B1275">
            <v>272005</v>
          </cell>
          <cell r="C1275" t="str">
            <v>CORTO-LARGO PLAZO / CORTO P</v>
          </cell>
          <cell r="D1275" t="str">
            <v>CL - 1</v>
          </cell>
          <cell r="E1275">
            <v>2852.32</v>
          </cell>
          <cell r="F1275">
            <v>2852.32</v>
          </cell>
        </row>
        <row r="1276">
          <cell r="A1276" t="str">
            <v>272005CL2</v>
          </cell>
          <cell r="B1276">
            <v>272005</v>
          </cell>
          <cell r="C1276" t="str">
            <v>CORTO-LARGO PLAZO / LARGO P</v>
          </cell>
          <cell r="D1276" t="str">
            <v>CL - 2</v>
          </cell>
          <cell r="E1276">
            <v>4597.13</v>
          </cell>
          <cell r="F1276">
            <v>4627.13</v>
          </cell>
        </row>
        <row r="1277">
          <cell r="A1277">
            <v>272006</v>
          </cell>
          <cell r="B1277">
            <v>272006</v>
          </cell>
          <cell r="C1277" t="str">
            <v>FUTURAS PENSIONES POR AMORTIZAR  (DB)</v>
          </cell>
          <cell r="E1277">
            <v>-322.23</v>
          </cell>
          <cell r="F1277">
            <v>-306.12</v>
          </cell>
        </row>
        <row r="1278">
          <cell r="A1278" t="str">
            <v>272006CL1</v>
          </cell>
          <cell r="B1278">
            <v>272006</v>
          </cell>
          <cell r="C1278" t="str">
            <v>CORTO-LARGO PLAZO / CORTO P</v>
          </cell>
          <cell r="D1278" t="str">
            <v>CL - 1</v>
          </cell>
          <cell r="E1278">
            <v>-1240.58</v>
          </cell>
          <cell r="F1278">
            <v>-1224.47</v>
          </cell>
        </row>
        <row r="1279">
          <cell r="A1279" t="str">
            <v>272006CL2</v>
          </cell>
          <cell r="B1279">
            <v>272006</v>
          </cell>
          <cell r="C1279" t="str">
            <v>CORTO-LARGO PLAZO / LARGO P</v>
          </cell>
          <cell r="D1279" t="str">
            <v>CL - 2</v>
          </cell>
          <cell r="E1279">
            <v>918.35</v>
          </cell>
          <cell r="F1279">
            <v>918.35</v>
          </cell>
        </row>
        <row r="1280">
          <cell r="A1280">
            <v>2790</v>
          </cell>
          <cell r="B1280">
            <v>2790</v>
          </cell>
          <cell r="C1280" t="str">
            <v>PROVISIONES DIVERSAS</v>
          </cell>
          <cell r="E1280">
            <v>43.73</v>
          </cell>
          <cell r="F1280">
            <v>67.36</v>
          </cell>
        </row>
        <row r="1281">
          <cell r="A1281">
            <v>279090</v>
          </cell>
          <cell r="B1281">
            <v>279090</v>
          </cell>
          <cell r="C1281" t="str">
            <v>OTRAS PROVISIONES DIVERSAS</v>
          </cell>
          <cell r="E1281">
            <v>43.73</v>
          </cell>
          <cell r="F1281">
            <v>67.36</v>
          </cell>
        </row>
        <row r="1282">
          <cell r="A1282" t="str">
            <v>279090CL1</v>
          </cell>
          <cell r="B1282">
            <v>279090</v>
          </cell>
          <cell r="C1282" t="str">
            <v>CORTO-LARGO PLAZO / CORTO P</v>
          </cell>
          <cell r="D1282" t="str">
            <v>CL - 1</v>
          </cell>
          <cell r="E1282">
            <v>43.73</v>
          </cell>
          <cell r="F1282">
            <v>67.36</v>
          </cell>
        </row>
        <row r="1283">
          <cell r="A1283">
            <v>29</v>
          </cell>
          <cell r="B1283">
            <v>29</v>
          </cell>
          <cell r="C1283" t="str">
            <v>OTROS PASIVOS</v>
          </cell>
          <cell r="E1283">
            <v>3816.06</v>
          </cell>
          <cell r="F1283">
            <v>3946.62</v>
          </cell>
        </row>
        <row r="1284">
          <cell r="A1284">
            <v>2905</v>
          </cell>
          <cell r="B1284">
            <v>2905</v>
          </cell>
          <cell r="C1284" t="str">
            <v>RECAUDOS A FAVOR DE TERCEROS</v>
          </cell>
          <cell r="E1284">
            <v>1086.43</v>
          </cell>
          <cell r="F1284">
            <v>1216.99</v>
          </cell>
        </row>
        <row r="1285">
          <cell r="A1285">
            <v>290503</v>
          </cell>
          <cell r="B1285">
            <v>290503</v>
          </cell>
          <cell r="C1285" t="str">
            <v>VENTAS POR CUENTAS DE TERCEROS</v>
          </cell>
          <cell r="E1285">
            <v>986.14</v>
          </cell>
          <cell r="F1285">
            <v>1046.8499999999999</v>
          </cell>
        </row>
        <row r="1286">
          <cell r="A1286" t="str">
            <v>290503CL1</v>
          </cell>
          <cell r="B1286">
            <v>290503</v>
          </cell>
          <cell r="C1286" t="str">
            <v>CORTO-LARGO PLAZO / CORTO P</v>
          </cell>
          <cell r="D1286" t="str">
            <v>CL - 1</v>
          </cell>
          <cell r="E1286">
            <v>986.14</v>
          </cell>
          <cell r="F1286">
            <v>1046.8499999999999</v>
          </cell>
        </row>
        <row r="1287">
          <cell r="A1287">
            <v>290505</v>
          </cell>
          <cell r="B1287">
            <v>290505</v>
          </cell>
          <cell r="C1287" t="str">
            <v>COBRO CARTERA DE TERCEROS</v>
          </cell>
          <cell r="E1287">
            <v>285.48</v>
          </cell>
          <cell r="F1287">
            <v>286.63</v>
          </cell>
        </row>
        <row r="1288">
          <cell r="A1288" t="str">
            <v>290505CL1</v>
          </cell>
          <cell r="B1288">
            <v>290505</v>
          </cell>
          <cell r="C1288" t="str">
            <v>CORTO-LARGO PLAZO / CORTO P</v>
          </cell>
          <cell r="D1288" t="str">
            <v>CL - 1</v>
          </cell>
          <cell r="E1288">
            <v>285.48</v>
          </cell>
          <cell r="F1288">
            <v>286.63</v>
          </cell>
        </row>
        <row r="1289">
          <cell r="A1289">
            <v>290520</v>
          </cell>
          <cell r="B1289">
            <v>290520</v>
          </cell>
          <cell r="C1289" t="str">
            <v>ESTIMADO</v>
          </cell>
          <cell r="E1289">
            <v>-185.2</v>
          </cell>
          <cell r="F1289">
            <v>-116.49</v>
          </cell>
        </row>
        <row r="1290">
          <cell r="A1290" t="str">
            <v>290520CES15</v>
          </cell>
          <cell r="B1290">
            <v>290520</v>
          </cell>
          <cell r="C1290" t="str">
            <v>CLASE DE ESTIMADO / VENTAS</v>
          </cell>
          <cell r="D1290" t="str">
            <v>CES - 15</v>
          </cell>
        </row>
        <row r="1291">
          <cell r="A1291" t="str">
            <v>290520CES16</v>
          </cell>
          <cell r="B1291">
            <v>290520</v>
          </cell>
          <cell r="C1291" t="str">
            <v>CLASE DE ESTIMADO / COBRO C</v>
          </cell>
          <cell r="D1291" t="str">
            <v>CES - 16</v>
          </cell>
        </row>
        <row r="1292">
          <cell r="A1292" t="str">
            <v>290520CL1</v>
          </cell>
          <cell r="B1292">
            <v>290520</v>
          </cell>
          <cell r="C1292" t="str">
            <v>CORTO-LARGO PLAZO / CORTO P</v>
          </cell>
          <cell r="D1292" t="str">
            <v>CL - 1</v>
          </cell>
          <cell r="E1292">
            <v>-185.2</v>
          </cell>
          <cell r="F1292">
            <v>-116.49</v>
          </cell>
        </row>
        <row r="1293">
          <cell r="A1293">
            <v>2915</v>
          </cell>
          <cell r="B1293">
            <v>2915</v>
          </cell>
          <cell r="C1293" t="str">
            <v>CREDITOS DIFERIDOS</v>
          </cell>
          <cell r="E1293">
            <v>2729.63</v>
          </cell>
          <cell r="F1293">
            <v>2729.63</v>
          </cell>
        </row>
        <row r="1294">
          <cell r="A1294">
            <v>291501</v>
          </cell>
          <cell r="B1294">
            <v>291501</v>
          </cell>
          <cell r="C1294" t="str">
            <v>CREDITO POR CORRECCION MONETARIA DIFERIA</v>
          </cell>
          <cell r="E1294">
            <v>2729.63</v>
          </cell>
          <cell r="F1294">
            <v>2729.63</v>
          </cell>
        </row>
        <row r="1295">
          <cell r="A1295">
            <v>29150101</v>
          </cell>
          <cell r="B1295">
            <v>29150101</v>
          </cell>
          <cell r="C1295" t="str">
            <v>CREDITO CORRECC.MONETARIA-MICROCENTRAL</v>
          </cell>
          <cell r="E1295">
            <v>2729.63</v>
          </cell>
          <cell r="F1295">
            <v>2729.63</v>
          </cell>
        </row>
        <row r="1296">
          <cell r="A1296" t="str">
            <v>29150101CL2</v>
          </cell>
          <cell r="B1296">
            <v>29150101</v>
          </cell>
          <cell r="C1296" t="str">
            <v>CORTO-LARGO PLAZO / LARGO P</v>
          </cell>
          <cell r="D1296" t="str">
            <v>CL - 2</v>
          </cell>
          <cell r="E1296">
            <v>2729.63</v>
          </cell>
          <cell r="F1296">
            <v>2729.63</v>
          </cell>
        </row>
        <row r="1297">
          <cell r="A1297">
            <v>3</v>
          </cell>
          <cell r="B1297">
            <v>3</v>
          </cell>
          <cell r="C1297" t="str">
            <v>PATRIMONIO</v>
          </cell>
          <cell r="E1297">
            <v>81059.429999999993</v>
          </cell>
          <cell r="F1297">
            <v>81092.649999999994</v>
          </cell>
        </row>
        <row r="1298">
          <cell r="A1298">
            <v>32</v>
          </cell>
          <cell r="B1298">
            <v>32</v>
          </cell>
          <cell r="C1298" t="str">
            <v>PATRIMONIO INSTITUCIONAL</v>
          </cell>
          <cell r="E1298">
            <v>81059.429999999993</v>
          </cell>
          <cell r="F1298">
            <v>81092.649999999994</v>
          </cell>
        </row>
        <row r="1299">
          <cell r="A1299">
            <v>3204</v>
          </cell>
          <cell r="B1299">
            <v>3204</v>
          </cell>
          <cell r="C1299" t="str">
            <v>CAPITAL SUSCRITO Y PAGADO</v>
          </cell>
          <cell r="E1299">
            <v>42965.66</v>
          </cell>
          <cell r="F1299">
            <v>42985.29</v>
          </cell>
        </row>
        <row r="1300">
          <cell r="A1300">
            <v>320401</v>
          </cell>
          <cell r="B1300">
            <v>320401</v>
          </cell>
          <cell r="C1300" t="str">
            <v>CAPITAL AUTORIZADO</v>
          </cell>
          <cell r="E1300">
            <v>43123.07</v>
          </cell>
          <cell r="F1300">
            <v>43123.07</v>
          </cell>
        </row>
        <row r="1301">
          <cell r="A1301">
            <v>320402</v>
          </cell>
          <cell r="B1301">
            <v>320402</v>
          </cell>
          <cell r="C1301" t="str">
            <v>CAPITAL POR SUSCRIBIR</v>
          </cell>
          <cell r="E1301">
            <v>-157.41</v>
          </cell>
          <cell r="F1301">
            <v>-137.78</v>
          </cell>
        </row>
        <row r="1302">
          <cell r="A1302">
            <v>3210</v>
          </cell>
          <cell r="B1302">
            <v>3210</v>
          </cell>
          <cell r="C1302" t="str">
            <v>PRIMA EN COLOCACION DE ACCIONES, CUOTAS O PARTES DE</v>
          </cell>
          <cell r="E1302">
            <v>781.86</v>
          </cell>
          <cell r="F1302">
            <v>799.72</v>
          </cell>
        </row>
        <row r="1303">
          <cell r="A1303">
            <v>321001</v>
          </cell>
          <cell r="B1303">
            <v>321001</v>
          </cell>
          <cell r="C1303" t="str">
            <v>PRIMA EN COLOCACION DE ACCIONES</v>
          </cell>
          <cell r="E1303">
            <v>781.86</v>
          </cell>
          <cell r="F1303">
            <v>799.72</v>
          </cell>
        </row>
        <row r="1304">
          <cell r="A1304">
            <v>3215</v>
          </cell>
          <cell r="B1304">
            <v>3215</v>
          </cell>
          <cell r="C1304" t="str">
            <v>RESERVAS</v>
          </cell>
          <cell r="E1304">
            <v>8602.58</v>
          </cell>
          <cell r="F1304">
            <v>8602.58</v>
          </cell>
        </row>
        <row r="1305">
          <cell r="A1305">
            <v>321501</v>
          </cell>
          <cell r="B1305">
            <v>321501</v>
          </cell>
          <cell r="C1305" t="str">
            <v>RESERVAS DE LEY</v>
          </cell>
          <cell r="E1305">
            <v>1485.94</v>
          </cell>
          <cell r="F1305">
            <v>1485.94</v>
          </cell>
        </row>
        <row r="1306">
          <cell r="A1306">
            <v>321503</v>
          </cell>
          <cell r="B1306">
            <v>321503</v>
          </cell>
          <cell r="C1306" t="str">
            <v>RESERVAS OCASIONALES</v>
          </cell>
          <cell r="E1306">
            <v>7116.64</v>
          </cell>
          <cell r="F1306">
            <v>7116.64</v>
          </cell>
        </row>
        <row r="1307">
          <cell r="A1307">
            <v>32150301</v>
          </cell>
          <cell r="B1307">
            <v>32150301</v>
          </cell>
          <cell r="C1307" t="str">
            <v>PARA REPOSICION O ADQUISICION DE ACTIVOS</v>
          </cell>
          <cell r="E1307">
            <v>6360.47</v>
          </cell>
          <cell r="F1307">
            <v>6360.47</v>
          </cell>
        </row>
        <row r="1308">
          <cell r="A1308">
            <v>32150302</v>
          </cell>
          <cell r="B1308">
            <v>32150302</v>
          </cell>
          <cell r="C1308" t="str">
            <v>PARA CONTINGENCIAS</v>
          </cell>
          <cell r="E1308">
            <v>756.17</v>
          </cell>
          <cell r="F1308">
            <v>756.17</v>
          </cell>
        </row>
        <row r="1309">
          <cell r="A1309">
            <v>3225</v>
          </cell>
          <cell r="B1309">
            <v>3225</v>
          </cell>
          <cell r="C1309" t="str">
            <v>RESULTADO DE EJERCICIOS ANTERIORES</v>
          </cell>
          <cell r="E1309">
            <v>-20966.830000000002</v>
          </cell>
          <cell r="F1309">
            <v>-20966.830000000002</v>
          </cell>
        </row>
        <row r="1310">
          <cell r="A1310">
            <v>322502</v>
          </cell>
          <cell r="B1310">
            <v>322502</v>
          </cell>
          <cell r="C1310" t="str">
            <v>PERDIDA O DEFICIT ACUMULADOS</v>
          </cell>
          <cell r="E1310">
            <v>-21018.21</v>
          </cell>
          <cell r="F1310">
            <v>-21018.21</v>
          </cell>
        </row>
        <row r="1311">
          <cell r="A1311">
            <v>322503</v>
          </cell>
          <cell r="B1311">
            <v>322503</v>
          </cell>
          <cell r="C1311" t="str">
            <v>UTILIDAD ACUMULADA POR EXPOS.A LA INFLAC</v>
          </cell>
          <cell r="E1311">
            <v>51.37</v>
          </cell>
          <cell r="F1311">
            <v>51.37</v>
          </cell>
        </row>
        <row r="1312">
          <cell r="A1312">
            <v>3235</v>
          </cell>
          <cell r="B1312">
            <v>3235</v>
          </cell>
          <cell r="C1312" t="str">
            <v>SUPERAVIT POR DONACIONES</v>
          </cell>
          <cell r="E1312">
            <v>2404.75</v>
          </cell>
          <cell r="F1312">
            <v>2400.48</v>
          </cell>
        </row>
        <row r="1313">
          <cell r="A1313">
            <v>323501</v>
          </cell>
          <cell r="B1313">
            <v>323501</v>
          </cell>
          <cell r="C1313" t="str">
            <v>EN DINERO</v>
          </cell>
          <cell r="E1313">
            <v>2404.75</v>
          </cell>
          <cell r="F1313">
            <v>2400.48</v>
          </cell>
        </row>
        <row r="1314">
          <cell r="A1314">
            <v>32350101</v>
          </cell>
          <cell r="B1314">
            <v>32350101</v>
          </cell>
          <cell r="C1314" t="str">
            <v>EN DINERO</v>
          </cell>
          <cell r="E1314">
            <v>151.75</v>
          </cell>
          <cell r="F1314">
            <v>147.47999999999999</v>
          </cell>
        </row>
        <row r="1315">
          <cell r="A1315">
            <v>32350102</v>
          </cell>
          <cell r="B1315">
            <v>32350102</v>
          </cell>
          <cell r="C1315" t="str">
            <v>REGALIAS AMPLIACION SISTEMA ELECTRICO</v>
          </cell>
          <cell r="E1315">
            <v>2253</v>
          </cell>
          <cell r="F1315">
            <v>2253</v>
          </cell>
        </row>
        <row r="1316">
          <cell r="A1316">
            <v>3240</v>
          </cell>
          <cell r="B1316">
            <v>3240</v>
          </cell>
          <cell r="C1316" t="str">
            <v>SUPERAVIT POR VALORIZACION</v>
          </cell>
          <cell r="E1316">
            <v>9038.4699999999993</v>
          </cell>
          <cell r="F1316">
            <v>9038.4699999999993</v>
          </cell>
        </row>
        <row r="1317">
          <cell r="A1317">
            <v>324051</v>
          </cell>
          <cell r="B1317">
            <v>324051</v>
          </cell>
          <cell r="C1317" t="str">
            <v>INVERSIONES EN ENTIDADES PRIVADAS</v>
          </cell>
          <cell r="E1317">
            <v>918.99</v>
          </cell>
          <cell r="F1317">
            <v>918.99</v>
          </cell>
        </row>
        <row r="1318">
          <cell r="A1318">
            <v>324052</v>
          </cell>
          <cell r="B1318">
            <v>324052</v>
          </cell>
          <cell r="C1318" t="str">
            <v>TERRENOS</v>
          </cell>
          <cell r="E1318">
            <v>1109.6600000000001</v>
          </cell>
          <cell r="F1318">
            <v>1109.6600000000001</v>
          </cell>
        </row>
        <row r="1319">
          <cell r="A1319">
            <v>324062</v>
          </cell>
          <cell r="B1319">
            <v>324062</v>
          </cell>
          <cell r="C1319" t="str">
            <v>EDIFICACIONES</v>
          </cell>
          <cell r="E1319">
            <v>1087.19</v>
          </cell>
          <cell r="F1319">
            <v>1087.19</v>
          </cell>
        </row>
        <row r="1320">
          <cell r="A1320">
            <v>324065</v>
          </cell>
          <cell r="B1320">
            <v>324065</v>
          </cell>
          <cell r="C1320" t="str">
            <v>REDES, LINEAS Y CABLES</v>
          </cell>
          <cell r="E1320">
            <v>5922.63</v>
          </cell>
          <cell r="F1320">
            <v>5922.63</v>
          </cell>
        </row>
        <row r="1321">
          <cell r="A1321">
            <v>3245</v>
          </cell>
          <cell r="B1321">
            <v>3245</v>
          </cell>
          <cell r="C1321" t="str">
            <v>REVALORIZACION DEL PATRIMONIO</v>
          </cell>
          <cell r="E1321">
            <v>35749.17</v>
          </cell>
          <cell r="F1321">
            <v>35749.17</v>
          </cell>
        </row>
        <row r="1322">
          <cell r="A1322">
            <v>324501</v>
          </cell>
          <cell r="B1322">
            <v>324501</v>
          </cell>
          <cell r="C1322" t="str">
            <v>CAPITAL</v>
          </cell>
          <cell r="E1322">
            <v>31648.71</v>
          </cell>
          <cell r="F1322">
            <v>31648.71</v>
          </cell>
        </row>
        <row r="1323">
          <cell r="A1323">
            <v>324502</v>
          </cell>
          <cell r="B1323">
            <v>324502</v>
          </cell>
          <cell r="C1323" t="str">
            <v>RESERVAS</v>
          </cell>
          <cell r="E1323">
            <v>4045.42</v>
          </cell>
          <cell r="F1323">
            <v>4045.42</v>
          </cell>
        </row>
        <row r="1324">
          <cell r="A1324">
            <v>324504</v>
          </cell>
          <cell r="B1324">
            <v>324504</v>
          </cell>
          <cell r="C1324" t="str">
            <v>DONACIONES</v>
          </cell>
          <cell r="E1324">
            <v>31.33</v>
          </cell>
          <cell r="F1324">
            <v>31.33</v>
          </cell>
        </row>
        <row r="1325">
          <cell r="A1325">
            <v>324505</v>
          </cell>
          <cell r="B1325">
            <v>324505</v>
          </cell>
          <cell r="C1325" t="str">
            <v>UTILIDAD O PERDIDA DE EJERCIC. ANTERIORS</v>
          </cell>
          <cell r="E1325">
            <v>23.7</v>
          </cell>
          <cell r="F1325">
            <v>23.7</v>
          </cell>
        </row>
        <row r="1326">
          <cell r="A1326">
            <v>32450501</v>
          </cell>
          <cell r="B1326">
            <v>32450501</v>
          </cell>
          <cell r="C1326" t="str">
            <v>UTILIDAD</v>
          </cell>
          <cell r="E1326">
            <v>23.7</v>
          </cell>
          <cell r="F1326">
            <v>23.7</v>
          </cell>
        </row>
        <row r="1327">
          <cell r="A1327">
            <v>3255</v>
          </cell>
          <cell r="B1327">
            <v>3255</v>
          </cell>
          <cell r="C1327" t="str">
            <v>PATRIMONIO INSTITUCIONAL INCORPORADO</v>
          </cell>
          <cell r="E1327">
            <v>2483.7800000000002</v>
          </cell>
          <cell r="F1327">
            <v>2483.7800000000002</v>
          </cell>
        </row>
        <row r="1328">
          <cell r="A1328">
            <v>325505</v>
          </cell>
          <cell r="B1328">
            <v>325505</v>
          </cell>
          <cell r="C1328" t="str">
            <v>PROPIEDADES, PLANTA Y EQUIPO</v>
          </cell>
          <cell r="E1328">
            <v>2483.7800000000002</v>
          </cell>
          <cell r="F1328">
            <v>2483.7800000000002</v>
          </cell>
        </row>
        <row r="1329">
          <cell r="B1329" t="str">
            <v>~~</v>
          </cell>
          <cell r="C1329" t="str">
            <v>-- RESULTADO DEL EJERCICIO --</v>
          </cell>
          <cell r="E1329">
            <v>-623.94000000000005</v>
          </cell>
          <cell r="F1329">
            <v>-792.5</v>
          </cell>
        </row>
        <row r="1330">
          <cell r="B1330" t="str">
            <v>~</v>
          </cell>
        </row>
      </sheetData>
      <sheetData sheetId="2">
        <row r="4">
          <cell r="A4" t="str">
            <v>SISTEMA DE</v>
          </cell>
        </row>
      </sheetData>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1"/>
      <sheetName val="BCE OCTUBRE 2004"/>
      <sheetName val="GYP OCTUBRE 2004"/>
      <sheetName val="MAF BCE"/>
      <sheetName val="MAF GYPA"/>
      <sheetName val="MAF INGRESOS"/>
      <sheetName val="MAF CYG"/>
      <sheetName val="MAF CVS"/>
      <sheetName val="MAF DAPA"/>
      <sheetName val="MAF NOC"/>
      <sheetName val="MAF NOA"/>
      <sheetName val="FORMULAS"/>
      <sheetName val="FORMATO MAYO"/>
      <sheetName val="FORMATO GYP"/>
      <sheetName val="FORMATO JUNIO"/>
    </sheetNames>
    <sheetDataSet>
      <sheetData sheetId="0" refreshError="1"/>
      <sheetData sheetId="1">
        <row r="4">
          <cell r="A4" t="str">
            <v>SISTEMA DE CONTABILIDAD</v>
          </cell>
        </row>
      </sheetData>
      <sheetData sheetId="2">
        <row r="5">
          <cell r="A5" t="str">
            <v>SISTEMA DE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1"/>
      <sheetName val="BCE SEPT 2004"/>
      <sheetName val="GYP SEPT 2004"/>
      <sheetName val="MAF BCE"/>
      <sheetName val="MAF GYPA"/>
      <sheetName val="MAF INGRESOS"/>
      <sheetName val="MAF CYG"/>
      <sheetName val="MAF CVS"/>
      <sheetName val="MAF DAPA"/>
      <sheetName val="MAF NOC"/>
      <sheetName val="MAF NOA"/>
      <sheetName val="FORMULAS"/>
      <sheetName val="BCE OCTUBRE 2004"/>
      <sheetName val="GYP OCTUBRE 2004"/>
      <sheetName val="FORMATO MAYO"/>
      <sheetName val="FORMATO GYP"/>
    </sheetNames>
    <sheetDataSet>
      <sheetData sheetId="0"/>
      <sheetData sheetId="1">
        <row r="4">
          <cell r="A4" t="str">
            <v>SISTEMA DE CONTABILIDAD</v>
          </cell>
        </row>
      </sheetData>
      <sheetData sheetId="2">
        <row r="5">
          <cell r="A5" t="str">
            <v>SISTEMA DE</v>
          </cell>
        </row>
      </sheetData>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1"/>
      <sheetName val="BCE SEPT 2004"/>
      <sheetName val="GYP SEPT 2004"/>
      <sheetName val="MAF BCE"/>
      <sheetName val="MAF GYPA"/>
      <sheetName val="MAF INGRESOS"/>
      <sheetName val="MAF CYG"/>
      <sheetName val="MAF CVS"/>
      <sheetName val="MAF DAPA"/>
      <sheetName val="MAF NOC"/>
      <sheetName val="MAF NOA"/>
      <sheetName val="FORMULAS"/>
      <sheetName val="BCE OCTUBRE 2004"/>
      <sheetName val="GYP OCTUBRE 2004"/>
    </sheetNames>
    <sheetDataSet>
      <sheetData sheetId="0"/>
      <sheetData sheetId="1">
        <row r="4">
          <cell r="A4" t="str">
            <v>SISTEMA DE CONTABILIDAD</v>
          </cell>
          <cell r="D4" t="str">
            <v>BALANCE GENERAL CON REFERE</v>
          </cell>
          <cell r="E4" t="str">
            <v>NCIAS PARA MODELO FI</v>
          </cell>
          <cell r="F4" t="str">
            <v>NANCIERO MAF</v>
          </cell>
          <cell r="H4" t="str">
            <v>PAGINA:         1</v>
          </cell>
        </row>
        <row r="5">
          <cell r="A5" t="str">
            <v>MODULO DE REPORTES</v>
          </cell>
          <cell r="D5" t="str">
            <v>(9) EMPRESA DE ENERG</v>
          </cell>
          <cell r="E5" t="str">
            <v>IA DEL QUINDIO S,A</v>
          </cell>
          <cell r="F5" t="str">
            <v>E,S,P,</v>
          </cell>
          <cell r="H5" t="str">
            <v>21oct2004 07:07PM</v>
          </cell>
        </row>
        <row r="6">
          <cell r="A6" t="str">
            <v>Factor de conversion: 1</v>
          </cell>
          <cell r="D6" t="str">
            <v>Periodo  Desde:</v>
          </cell>
          <cell r="E6" t="str">
            <v>09/2004  Hasta: 09/2</v>
          </cell>
          <cell r="F6">
            <v>4</v>
          </cell>
          <cell r="H6" t="str">
            <v>PROGRAMA: scmrbmaf</v>
          </cell>
        </row>
        <row r="8">
          <cell r="E8" t="str">
            <v>Saldo</v>
          </cell>
          <cell r="F8" t="str">
            <v>Saldo</v>
          </cell>
        </row>
        <row r="9">
          <cell r="A9" t="str">
            <v>Referencia</v>
          </cell>
          <cell r="B9" t="str">
            <v>Mayor</v>
          </cell>
          <cell r="C9" t="str">
            <v>Descripcion</v>
          </cell>
          <cell r="D9" t="str">
            <v>Referencia</v>
          </cell>
          <cell r="E9" t="str">
            <v>Inicial</v>
          </cell>
          <cell r="F9" t="str">
            <v>Final</v>
          </cell>
        </row>
        <row r="10">
          <cell r="A10" t="str">
            <v>==============================</v>
          </cell>
          <cell r="B10" t="str">
            <v>=========</v>
          </cell>
          <cell r="C10" t="str">
            <v>=======================================================</v>
          </cell>
          <cell r="D10" t="str">
            <v>==============================</v>
          </cell>
          <cell r="E10" t="str">
            <v>===================</v>
          </cell>
          <cell r="F10" t="str">
            <v>===================</v>
          </cell>
        </row>
        <row r="11">
          <cell r="A11">
            <v>1</v>
          </cell>
          <cell r="B11">
            <v>1</v>
          </cell>
          <cell r="C11" t="str">
            <v>ACTIVO</v>
          </cell>
          <cell r="E11">
            <v>110791.29</v>
          </cell>
          <cell r="F11">
            <v>110966.06</v>
          </cell>
        </row>
        <row r="12">
          <cell r="A12">
            <v>11</v>
          </cell>
          <cell r="B12">
            <v>11</v>
          </cell>
          <cell r="C12" t="str">
            <v>EFECTIVO</v>
          </cell>
          <cell r="E12">
            <v>3932.77</v>
          </cell>
          <cell r="F12">
            <v>2949.07</v>
          </cell>
        </row>
        <row r="13">
          <cell r="A13">
            <v>1105</v>
          </cell>
          <cell r="B13">
            <v>1105</v>
          </cell>
          <cell r="C13" t="str">
            <v>CAJA</v>
          </cell>
          <cell r="E13">
            <v>87.09</v>
          </cell>
          <cell r="F13">
            <v>87.18</v>
          </cell>
        </row>
        <row r="14">
          <cell r="A14">
            <v>110501</v>
          </cell>
          <cell r="B14">
            <v>110501</v>
          </cell>
          <cell r="C14" t="str">
            <v>CAJA PRINCIPAL</v>
          </cell>
          <cell r="E14">
            <v>74.849999999999994</v>
          </cell>
          <cell r="F14">
            <v>76.37</v>
          </cell>
        </row>
        <row r="15">
          <cell r="A15">
            <v>11050101</v>
          </cell>
          <cell r="B15">
            <v>11050101</v>
          </cell>
          <cell r="C15" t="str">
            <v>MONEDA NACIONAL</v>
          </cell>
          <cell r="E15">
            <v>74.849999999999994</v>
          </cell>
          <cell r="F15">
            <v>76.37</v>
          </cell>
        </row>
        <row r="16">
          <cell r="A16">
            <v>110502</v>
          </cell>
          <cell r="B16">
            <v>110502</v>
          </cell>
          <cell r="C16" t="str">
            <v>CAJAS MENORES</v>
          </cell>
          <cell r="E16">
            <v>12.24</v>
          </cell>
          <cell r="F16">
            <v>10.82</v>
          </cell>
        </row>
        <row r="17">
          <cell r="A17">
            <v>11050201</v>
          </cell>
          <cell r="B17">
            <v>11050201</v>
          </cell>
          <cell r="C17" t="str">
            <v>GERENCIA GENERAL</v>
          </cell>
          <cell r="E17">
            <v>1.79</v>
          </cell>
          <cell r="F17">
            <v>1.79</v>
          </cell>
        </row>
        <row r="18">
          <cell r="A18">
            <v>11050203</v>
          </cell>
          <cell r="B18">
            <v>11050203</v>
          </cell>
          <cell r="C18" t="str">
            <v>SERVICIOS ADMINISTRATIVOS</v>
          </cell>
          <cell r="E18">
            <v>5</v>
          </cell>
          <cell r="F18">
            <v>3.58</v>
          </cell>
        </row>
        <row r="19">
          <cell r="A19">
            <v>11050204</v>
          </cell>
          <cell r="B19">
            <v>11050204</v>
          </cell>
          <cell r="C19" t="str">
            <v>MATRICULAS</v>
          </cell>
          <cell r="E19">
            <v>0.26</v>
          </cell>
          <cell r="F19">
            <v>0.26</v>
          </cell>
        </row>
        <row r="20">
          <cell r="A20">
            <v>11050205</v>
          </cell>
          <cell r="B20">
            <v>11050205</v>
          </cell>
          <cell r="C20" t="str">
            <v>RECURSOS HUMANOS -VIATICOS</v>
          </cell>
          <cell r="E20">
            <v>0.17</v>
          </cell>
          <cell r="F20">
            <v>0.17</v>
          </cell>
        </row>
        <row r="21">
          <cell r="A21">
            <v>11050206</v>
          </cell>
          <cell r="B21">
            <v>11050206</v>
          </cell>
          <cell r="C21" t="str">
            <v>TESORERIA Y PRESUPUESTO</v>
          </cell>
          <cell r="E21">
            <v>5.01</v>
          </cell>
          <cell r="F21">
            <v>5.01</v>
          </cell>
        </row>
        <row r="22">
          <cell r="A22">
            <v>1110</v>
          </cell>
          <cell r="B22">
            <v>1110</v>
          </cell>
          <cell r="C22" t="str">
            <v>BANCOS Y CORPORACIONES</v>
          </cell>
          <cell r="E22">
            <v>3279.66</v>
          </cell>
          <cell r="F22">
            <v>2246.5</v>
          </cell>
        </row>
        <row r="23">
          <cell r="A23">
            <v>111005</v>
          </cell>
          <cell r="B23">
            <v>111005</v>
          </cell>
          <cell r="C23" t="str">
            <v>CUENTA CORRIENTE BANCARIA</v>
          </cell>
          <cell r="E23">
            <v>541.41999999999996</v>
          </cell>
          <cell r="F23">
            <v>88.54</v>
          </cell>
        </row>
        <row r="24">
          <cell r="A24" t="str">
            <v>111005CL1</v>
          </cell>
          <cell r="B24">
            <v>111005</v>
          </cell>
          <cell r="C24" t="str">
            <v>CORTO-LARGO PLAZO / CORTO P</v>
          </cell>
          <cell r="D24" t="str">
            <v>CL - 1</v>
          </cell>
          <cell r="E24">
            <v>-3.53</v>
          </cell>
          <cell r="F24">
            <v>-3.53</v>
          </cell>
        </row>
        <row r="25">
          <cell r="A25">
            <v>111007</v>
          </cell>
          <cell r="B25">
            <v>111007</v>
          </cell>
          <cell r="C25" t="str">
            <v>CUENTA DE AHORRO DE VR. CONSTANTE</v>
          </cell>
          <cell r="E25">
            <v>2738.23</v>
          </cell>
          <cell r="F25">
            <v>2157.96</v>
          </cell>
        </row>
        <row r="26">
          <cell r="A26" t="str">
            <v>111007CL1</v>
          </cell>
          <cell r="B26">
            <v>111007</v>
          </cell>
          <cell r="C26" t="str">
            <v>CORTO-LARGO PLAZO / CORTO P</v>
          </cell>
          <cell r="D26" t="str">
            <v>CL - 1</v>
          </cell>
          <cell r="E26">
            <v>-130.68</v>
          </cell>
          <cell r="F26">
            <v>-130.68</v>
          </cell>
        </row>
        <row r="27">
          <cell r="A27" t="str">
            <v>111007ED0</v>
          </cell>
          <cell r="B27">
            <v>111007</v>
          </cell>
          <cell r="C27" t="str">
            <v>EDAD / CXC CORRIENTE</v>
          </cell>
          <cell r="D27" t="str">
            <v>ED - 0</v>
          </cell>
        </row>
        <row r="28">
          <cell r="A28" t="str">
            <v>111007FD06/08/2001</v>
          </cell>
          <cell r="B28">
            <v>111007</v>
          </cell>
          <cell r="C28" t="str">
            <v>FECHA DOCUMENTO</v>
          </cell>
          <cell r="D28" t="str">
            <v>FD - 06/08/2001</v>
          </cell>
        </row>
        <row r="29">
          <cell r="A29" t="str">
            <v>111007NB50</v>
          </cell>
          <cell r="B29">
            <v>111007</v>
          </cell>
          <cell r="C29" t="str">
            <v>BANCO CORPORACIONES / CONAV</v>
          </cell>
          <cell r="D29" t="str">
            <v>NB - 50</v>
          </cell>
          <cell r="E29">
            <v>0.02</v>
          </cell>
          <cell r="F29">
            <v>0.02</v>
          </cell>
        </row>
        <row r="30">
          <cell r="A30">
            <v>1125</v>
          </cell>
          <cell r="B30">
            <v>1125</v>
          </cell>
          <cell r="C30" t="str">
            <v>FONDOS ESPECIALES</v>
          </cell>
          <cell r="E30">
            <v>566.03</v>
          </cell>
          <cell r="F30">
            <v>615.39</v>
          </cell>
        </row>
        <row r="31">
          <cell r="A31">
            <v>112506</v>
          </cell>
          <cell r="B31">
            <v>112506</v>
          </cell>
          <cell r="C31" t="str">
            <v>CUENTA DE AHORRO DE VR. CONSTANTE</v>
          </cell>
          <cell r="E31">
            <v>8.99</v>
          </cell>
          <cell r="F31">
            <v>51.02</v>
          </cell>
        </row>
        <row r="32">
          <cell r="A32">
            <v>112590</v>
          </cell>
          <cell r="B32">
            <v>112590</v>
          </cell>
          <cell r="C32" t="str">
            <v>OTROS DEPOSITOS</v>
          </cell>
          <cell r="E32">
            <v>557.04</v>
          </cell>
          <cell r="F32">
            <v>564.37</v>
          </cell>
        </row>
        <row r="33">
          <cell r="A33">
            <v>12</v>
          </cell>
          <cell r="B33">
            <v>12</v>
          </cell>
          <cell r="C33" t="str">
            <v>INVERSIONES</v>
          </cell>
          <cell r="E33">
            <v>8072.35</v>
          </cell>
          <cell r="F33">
            <v>8369.11</v>
          </cell>
        </row>
        <row r="34">
          <cell r="A34">
            <v>1201</v>
          </cell>
          <cell r="B34">
            <v>1201</v>
          </cell>
          <cell r="C34" t="str">
            <v>INVERSIONES ADMON DE LIQ.-RENTA FIJA</v>
          </cell>
          <cell r="E34">
            <v>4355.45</v>
          </cell>
          <cell r="F34">
            <v>4380.46</v>
          </cell>
        </row>
        <row r="35">
          <cell r="A35">
            <v>120106</v>
          </cell>
          <cell r="B35">
            <v>120106</v>
          </cell>
          <cell r="C35" t="str">
            <v>CERTIFICADOS DE DEPOSITO A TERMINO</v>
          </cell>
          <cell r="E35">
            <v>4355.45</v>
          </cell>
          <cell r="F35">
            <v>4380.46</v>
          </cell>
        </row>
        <row r="36">
          <cell r="A36" t="str">
            <v>120106CL1</v>
          </cell>
          <cell r="B36">
            <v>120106</v>
          </cell>
          <cell r="C36" t="str">
            <v>CORTO-LARGO PLAZO / CORTO P</v>
          </cell>
          <cell r="D36" t="str">
            <v>CL - 1</v>
          </cell>
          <cell r="E36">
            <v>4355.45</v>
          </cell>
          <cell r="F36">
            <v>4380.46</v>
          </cell>
        </row>
        <row r="37">
          <cell r="A37" t="str">
            <v>120106CNSIN</v>
          </cell>
          <cell r="B37">
            <v>120106</v>
          </cell>
          <cell r="C37" t="str">
            <v>CEDULA O TITULO #</v>
          </cell>
          <cell r="D37" t="str">
            <v>CN - SIN</v>
          </cell>
        </row>
        <row r="38">
          <cell r="A38" t="str">
            <v>120106CN1</v>
          </cell>
          <cell r="B38">
            <v>120106</v>
          </cell>
          <cell r="C38" t="str">
            <v>CEDULA O TITULO #</v>
          </cell>
          <cell r="D38" t="str">
            <v>CN - 1</v>
          </cell>
        </row>
        <row r="39">
          <cell r="A39">
            <v>1202</v>
          </cell>
          <cell r="B39">
            <v>1202</v>
          </cell>
          <cell r="C39" t="str">
            <v>INVERSIONES ADMON DE LIQ.-RENTA VARIABLE</v>
          </cell>
          <cell r="E39">
            <v>1836.86</v>
          </cell>
          <cell r="F39">
            <v>2108.6</v>
          </cell>
        </row>
        <row r="40">
          <cell r="A40">
            <v>120204</v>
          </cell>
          <cell r="B40">
            <v>120204</v>
          </cell>
          <cell r="C40" t="str">
            <v>DERECHOS EN FDOS DE VRES.Y FIDUCIAS DE I</v>
          </cell>
          <cell r="E40">
            <v>1836.86</v>
          </cell>
          <cell r="F40">
            <v>2108.6</v>
          </cell>
        </row>
        <row r="41">
          <cell r="A41" t="str">
            <v>120204CL1</v>
          </cell>
          <cell r="B41">
            <v>120204</v>
          </cell>
          <cell r="C41" t="str">
            <v>CORTO-LARGO PLAZO / CORTO P</v>
          </cell>
          <cell r="D41" t="str">
            <v>CL - 1</v>
          </cell>
          <cell r="E41">
            <v>1817.59</v>
          </cell>
          <cell r="F41">
            <v>2089.34</v>
          </cell>
        </row>
        <row r="42">
          <cell r="A42" t="str">
            <v>120204FD01/01/1999</v>
          </cell>
          <cell r="B42">
            <v>120204</v>
          </cell>
          <cell r="C42" t="str">
            <v>FECHA DOCUMENTO</v>
          </cell>
          <cell r="D42" t="str">
            <v>FD - 01/01/1999</v>
          </cell>
        </row>
        <row r="43">
          <cell r="A43" t="str">
            <v>120204FD01/02/1999</v>
          </cell>
          <cell r="B43">
            <v>120204</v>
          </cell>
          <cell r="C43" t="str">
            <v>FECHA DOCUMENTO</v>
          </cell>
          <cell r="D43" t="str">
            <v>FD - 01/02/1999</v>
          </cell>
        </row>
        <row r="44">
          <cell r="A44" t="str">
            <v>120204FD01/03/1999</v>
          </cell>
          <cell r="B44">
            <v>120204</v>
          </cell>
          <cell r="C44" t="str">
            <v>FECHA DOCUMENTO</v>
          </cell>
          <cell r="D44" t="str">
            <v>FD - 01/03/1999</v>
          </cell>
        </row>
        <row r="45">
          <cell r="A45" t="str">
            <v>120204FD01/05/1999</v>
          </cell>
          <cell r="B45">
            <v>120204</v>
          </cell>
          <cell r="C45" t="str">
            <v>FECHA DOCUMENTO</v>
          </cell>
          <cell r="D45" t="str">
            <v>FD - 01/05/1999</v>
          </cell>
        </row>
        <row r="46">
          <cell r="A46" t="str">
            <v>120204FD01/06/1999</v>
          </cell>
          <cell r="B46">
            <v>120204</v>
          </cell>
          <cell r="C46" t="str">
            <v>FECHA DOCUMENTO</v>
          </cell>
          <cell r="D46" t="str">
            <v>FD - 01/06/1999</v>
          </cell>
        </row>
        <row r="47">
          <cell r="A47" t="str">
            <v>120204FD01/12/98</v>
          </cell>
          <cell r="B47">
            <v>120204</v>
          </cell>
          <cell r="C47" t="str">
            <v>FECHA DOCUMENTO</v>
          </cell>
          <cell r="D47" t="str">
            <v>FD - 01/12/98</v>
          </cell>
        </row>
        <row r="48">
          <cell r="A48" t="str">
            <v>120204FD02/01/1999</v>
          </cell>
          <cell r="B48">
            <v>120204</v>
          </cell>
          <cell r="C48" t="str">
            <v>FECHA DOCUMENTO</v>
          </cell>
          <cell r="D48" t="str">
            <v>FD - 02/01/1999</v>
          </cell>
        </row>
        <row r="49">
          <cell r="A49" t="str">
            <v>120204FD02/02/1999</v>
          </cell>
          <cell r="B49">
            <v>120204</v>
          </cell>
          <cell r="C49" t="str">
            <v>FECHA DOCUMENTO</v>
          </cell>
          <cell r="D49" t="str">
            <v>FD - 02/02/1999</v>
          </cell>
        </row>
        <row r="50">
          <cell r="A50" t="str">
            <v>120204FD02/03/1999</v>
          </cell>
          <cell r="B50">
            <v>120204</v>
          </cell>
          <cell r="C50" t="str">
            <v>FECHA DOCUMENTO</v>
          </cell>
          <cell r="D50" t="str">
            <v>FD - 02/03/1999</v>
          </cell>
        </row>
        <row r="51">
          <cell r="A51" t="str">
            <v>120204FD02/06/1999</v>
          </cell>
          <cell r="B51">
            <v>120204</v>
          </cell>
          <cell r="C51" t="str">
            <v>FECHA DOCUMENTO</v>
          </cell>
          <cell r="D51" t="str">
            <v>FD - 02/06/1999</v>
          </cell>
        </row>
        <row r="52">
          <cell r="A52" t="str">
            <v>120204FD02/12/98</v>
          </cell>
          <cell r="B52">
            <v>120204</v>
          </cell>
          <cell r="C52" t="str">
            <v>FECHA DOCUMENTO</v>
          </cell>
          <cell r="D52" t="str">
            <v>FD - 02/12/98</v>
          </cell>
        </row>
        <row r="53">
          <cell r="A53" t="str">
            <v>120204FD02/12/98/</v>
          </cell>
          <cell r="B53">
            <v>120204</v>
          </cell>
          <cell r="C53" t="str">
            <v>FECHA DOCUMENTO</v>
          </cell>
          <cell r="D53" t="str">
            <v>FD - 02/12/98/</v>
          </cell>
        </row>
        <row r="54">
          <cell r="A54" t="str">
            <v>120204FD03/02/1999</v>
          </cell>
          <cell r="B54">
            <v>120204</v>
          </cell>
          <cell r="C54" t="str">
            <v>FECHA DOCUMENTO</v>
          </cell>
          <cell r="D54" t="str">
            <v>FD - 03/02/1999</v>
          </cell>
        </row>
        <row r="55">
          <cell r="A55" t="str">
            <v>120204FD03/03/1999</v>
          </cell>
          <cell r="B55">
            <v>120204</v>
          </cell>
          <cell r="C55" t="str">
            <v>FECHA DOCUMENTO</v>
          </cell>
          <cell r="D55" t="str">
            <v>FD - 03/03/1999</v>
          </cell>
        </row>
        <row r="56">
          <cell r="A56" t="str">
            <v>120204FD03/04/1999</v>
          </cell>
          <cell r="B56">
            <v>120204</v>
          </cell>
          <cell r="C56" t="str">
            <v>FECHA DOCUMENTO</v>
          </cell>
          <cell r="D56" t="str">
            <v>FD - 03/04/1999</v>
          </cell>
        </row>
        <row r="57">
          <cell r="A57" t="str">
            <v>120204FD03/05/1999</v>
          </cell>
          <cell r="B57">
            <v>120204</v>
          </cell>
          <cell r="C57" t="str">
            <v>FECHA DOCUMENTO</v>
          </cell>
          <cell r="D57" t="str">
            <v>FD - 03/05/1999</v>
          </cell>
        </row>
        <row r="58">
          <cell r="A58" t="str">
            <v>120204FD03/12/98</v>
          </cell>
          <cell r="B58">
            <v>120204</v>
          </cell>
          <cell r="C58" t="str">
            <v>FECHA DOCUMENTO</v>
          </cell>
          <cell r="D58" t="str">
            <v>FD - 03/12/98</v>
          </cell>
        </row>
        <row r="59">
          <cell r="A59" t="str">
            <v>120204FD04/01/1999</v>
          </cell>
          <cell r="B59">
            <v>120204</v>
          </cell>
          <cell r="C59" t="str">
            <v>FECHA DOCUMENTO</v>
          </cell>
          <cell r="D59" t="str">
            <v>FD - 04/01/1999</v>
          </cell>
        </row>
        <row r="60">
          <cell r="A60" t="str">
            <v>120204FD04/02/1999</v>
          </cell>
          <cell r="B60">
            <v>120204</v>
          </cell>
          <cell r="C60" t="str">
            <v>FECHA DOCUMENTO</v>
          </cell>
          <cell r="D60" t="str">
            <v>FD - 04/02/1999</v>
          </cell>
        </row>
        <row r="61">
          <cell r="A61" t="str">
            <v>120204FD04/03/1999</v>
          </cell>
          <cell r="B61">
            <v>120204</v>
          </cell>
          <cell r="C61" t="str">
            <v>FECHA DOCUMENTO</v>
          </cell>
          <cell r="D61" t="str">
            <v>FD - 04/03/1999</v>
          </cell>
        </row>
        <row r="62">
          <cell r="A62" t="str">
            <v>120204FD04/04/1999</v>
          </cell>
          <cell r="B62">
            <v>120204</v>
          </cell>
          <cell r="C62" t="str">
            <v>FECHA DOCUMENTO</v>
          </cell>
          <cell r="D62" t="str">
            <v>FD - 04/04/1999</v>
          </cell>
        </row>
        <row r="63">
          <cell r="A63" t="str">
            <v>120204FD04/05/1999</v>
          </cell>
          <cell r="B63">
            <v>120204</v>
          </cell>
          <cell r="C63" t="str">
            <v>FECHA DOCUMENTO</v>
          </cell>
          <cell r="D63" t="str">
            <v>FD - 04/05/1999</v>
          </cell>
        </row>
        <row r="64">
          <cell r="A64" t="str">
            <v>120204FD04/12/98</v>
          </cell>
          <cell r="B64">
            <v>120204</v>
          </cell>
          <cell r="C64" t="str">
            <v>FECHA DOCUMENTO</v>
          </cell>
          <cell r="D64" t="str">
            <v>FD - 04/12/98</v>
          </cell>
        </row>
        <row r="65">
          <cell r="A65" t="str">
            <v>120204FD04/12/98/</v>
          </cell>
          <cell r="B65">
            <v>120204</v>
          </cell>
          <cell r="C65" t="str">
            <v>FECHA DOCUMENTO</v>
          </cell>
          <cell r="D65" t="str">
            <v>FD - 04/12/98/</v>
          </cell>
        </row>
        <row r="66">
          <cell r="A66" t="str">
            <v>120204FD05/01/1999</v>
          </cell>
          <cell r="B66">
            <v>120204</v>
          </cell>
          <cell r="C66" t="str">
            <v>FECHA DOCUMENTO</v>
          </cell>
          <cell r="D66" t="str">
            <v>FD - 05/01/1999</v>
          </cell>
        </row>
        <row r="67">
          <cell r="A67" t="str">
            <v>120204FD05/02/1999</v>
          </cell>
          <cell r="B67">
            <v>120204</v>
          </cell>
          <cell r="C67" t="str">
            <v>FECHA DOCUMENTO</v>
          </cell>
          <cell r="D67" t="str">
            <v>FD - 05/02/1999</v>
          </cell>
        </row>
        <row r="68">
          <cell r="A68" t="str">
            <v>120204FD05/03/1999</v>
          </cell>
          <cell r="B68">
            <v>120204</v>
          </cell>
          <cell r="C68" t="str">
            <v>FECHA DOCUMENTO</v>
          </cell>
          <cell r="D68" t="str">
            <v>FD - 05/03/1999</v>
          </cell>
        </row>
        <row r="69">
          <cell r="A69" t="str">
            <v>120204FD05/04/1999</v>
          </cell>
          <cell r="B69">
            <v>120204</v>
          </cell>
          <cell r="C69" t="str">
            <v>FECHA DOCUMENTO</v>
          </cell>
          <cell r="D69" t="str">
            <v>FD - 05/04/1999</v>
          </cell>
        </row>
        <row r="70">
          <cell r="A70" t="str">
            <v>120204FD05/05/1999</v>
          </cell>
          <cell r="B70">
            <v>120204</v>
          </cell>
          <cell r="C70" t="str">
            <v>FECHA DOCUMENTO</v>
          </cell>
          <cell r="D70" t="str">
            <v>FD - 05/05/1999</v>
          </cell>
        </row>
        <row r="71">
          <cell r="A71" t="str">
            <v>120204FD05/12/98</v>
          </cell>
          <cell r="B71">
            <v>120204</v>
          </cell>
          <cell r="C71" t="str">
            <v>FECHA DOCUMENTO</v>
          </cell>
          <cell r="D71" t="str">
            <v>FD - 05/12/98</v>
          </cell>
        </row>
        <row r="72">
          <cell r="A72" t="str">
            <v>120204FD06/01/1999</v>
          </cell>
          <cell r="B72">
            <v>120204</v>
          </cell>
          <cell r="C72" t="str">
            <v>FECHA DOCUMENTO</v>
          </cell>
          <cell r="D72" t="str">
            <v>FD - 06/01/1999</v>
          </cell>
        </row>
        <row r="73">
          <cell r="A73" t="str">
            <v>120204FD06/02/1999</v>
          </cell>
          <cell r="B73">
            <v>120204</v>
          </cell>
          <cell r="C73" t="str">
            <v>FECHA DOCUMENTO</v>
          </cell>
          <cell r="D73" t="str">
            <v>FD - 06/02/1999</v>
          </cell>
        </row>
        <row r="74">
          <cell r="A74" t="str">
            <v>120204FD06/03/1999</v>
          </cell>
          <cell r="B74">
            <v>120204</v>
          </cell>
          <cell r="C74" t="str">
            <v>FECHA DOCUMENTO</v>
          </cell>
          <cell r="D74" t="str">
            <v>FD - 06/03/1999</v>
          </cell>
        </row>
        <row r="75">
          <cell r="A75" t="str">
            <v>120204FD06/04/1999</v>
          </cell>
          <cell r="B75">
            <v>120204</v>
          </cell>
          <cell r="C75" t="str">
            <v>FECHA DOCUMENTO</v>
          </cell>
          <cell r="D75" t="str">
            <v>FD - 06/04/1999</v>
          </cell>
        </row>
        <row r="76">
          <cell r="A76" t="str">
            <v>120204FD06/05/1999</v>
          </cell>
          <cell r="B76">
            <v>120204</v>
          </cell>
          <cell r="C76" t="str">
            <v>FECHA DOCUMENTO</v>
          </cell>
          <cell r="D76" t="str">
            <v>FD - 06/05/1999</v>
          </cell>
        </row>
        <row r="77">
          <cell r="A77" t="str">
            <v>120204FD07/01/1999</v>
          </cell>
          <cell r="B77">
            <v>120204</v>
          </cell>
          <cell r="C77" t="str">
            <v>FECHA DOCUMENTO</v>
          </cell>
          <cell r="D77" t="str">
            <v>FD - 07/01/1999</v>
          </cell>
        </row>
        <row r="78">
          <cell r="A78" t="str">
            <v>120204FD07/02/1999</v>
          </cell>
          <cell r="B78">
            <v>120204</v>
          </cell>
          <cell r="C78" t="str">
            <v>FECHA DOCUMENTO</v>
          </cell>
          <cell r="D78" t="str">
            <v>FD - 07/02/1999</v>
          </cell>
        </row>
        <row r="79">
          <cell r="A79" t="str">
            <v>120204FD07/04/1999</v>
          </cell>
          <cell r="B79">
            <v>120204</v>
          </cell>
          <cell r="C79" t="str">
            <v>FECHA DOCUMENTO</v>
          </cell>
          <cell r="D79" t="str">
            <v>FD - 07/04/1999</v>
          </cell>
        </row>
        <row r="80">
          <cell r="A80" t="str">
            <v>120204FD07/05/1999</v>
          </cell>
          <cell r="B80">
            <v>120204</v>
          </cell>
          <cell r="C80" t="str">
            <v>FECHA DOCUMENTO</v>
          </cell>
          <cell r="D80" t="str">
            <v>FD - 07/05/1999</v>
          </cell>
        </row>
        <row r="81">
          <cell r="A81" t="str">
            <v>120204FD07/12/98</v>
          </cell>
          <cell r="B81">
            <v>120204</v>
          </cell>
          <cell r="C81" t="str">
            <v>FECHA DOCUMENTO</v>
          </cell>
          <cell r="D81" t="str">
            <v>FD - 07/12/98</v>
          </cell>
        </row>
        <row r="82">
          <cell r="A82" t="str">
            <v>120204FD07/12/98/</v>
          </cell>
          <cell r="B82">
            <v>120204</v>
          </cell>
          <cell r="C82" t="str">
            <v>FECHA DOCUMENTO</v>
          </cell>
          <cell r="D82" t="str">
            <v>FD - 07/12/98/</v>
          </cell>
        </row>
        <row r="83">
          <cell r="A83" t="str">
            <v>120204FD08/01/1999</v>
          </cell>
          <cell r="B83">
            <v>120204</v>
          </cell>
          <cell r="C83" t="str">
            <v>FECHA DOCUMENTO</v>
          </cell>
          <cell r="D83" t="str">
            <v>FD - 08/01/1999</v>
          </cell>
        </row>
        <row r="84">
          <cell r="A84" t="str">
            <v>120204FD08/02/1999</v>
          </cell>
          <cell r="B84">
            <v>120204</v>
          </cell>
          <cell r="C84" t="str">
            <v>FECHA DOCUMENTO</v>
          </cell>
          <cell r="D84" t="str">
            <v>FD - 08/02/1999</v>
          </cell>
        </row>
        <row r="85">
          <cell r="A85" t="str">
            <v>120204FD08/03/1999</v>
          </cell>
          <cell r="B85">
            <v>120204</v>
          </cell>
          <cell r="C85" t="str">
            <v>FECHA DOCUMENTO</v>
          </cell>
          <cell r="D85" t="str">
            <v>FD - 08/03/1999</v>
          </cell>
        </row>
        <row r="86">
          <cell r="A86" t="str">
            <v>120204FD08/04/1999</v>
          </cell>
          <cell r="B86">
            <v>120204</v>
          </cell>
          <cell r="C86" t="str">
            <v>FECHA DOCUMENTO</v>
          </cell>
          <cell r="D86" t="str">
            <v>FD - 08/04/1999</v>
          </cell>
        </row>
        <row r="87">
          <cell r="A87" t="str">
            <v>120204FD08/05/1999</v>
          </cell>
          <cell r="B87">
            <v>120204</v>
          </cell>
          <cell r="C87" t="str">
            <v>FECHA DOCUMENTO</v>
          </cell>
          <cell r="D87" t="str">
            <v>FD - 08/05/1999</v>
          </cell>
        </row>
        <row r="88">
          <cell r="A88" t="str">
            <v>120204FD08/12/98</v>
          </cell>
          <cell r="B88">
            <v>120204</v>
          </cell>
          <cell r="C88" t="str">
            <v>FECHA DOCUMENTO</v>
          </cell>
          <cell r="D88" t="str">
            <v>FD - 08/12/98</v>
          </cell>
        </row>
        <row r="89">
          <cell r="A89" t="str">
            <v>120204FD09/01/1999</v>
          </cell>
          <cell r="B89">
            <v>120204</v>
          </cell>
          <cell r="C89" t="str">
            <v>FECHA DOCUMENTO</v>
          </cell>
          <cell r="D89" t="str">
            <v>FD - 09/01/1999</v>
          </cell>
        </row>
        <row r="90">
          <cell r="A90" t="str">
            <v>120204FD09/02/1999</v>
          </cell>
          <cell r="B90">
            <v>120204</v>
          </cell>
          <cell r="C90" t="str">
            <v>FECHA DOCUMENTO</v>
          </cell>
          <cell r="D90" t="str">
            <v>FD - 09/02/1999</v>
          </cell>
        </row>
        <row r="91">
          <cell r="A91" t="str">
            <v>120204FD09/03/1999</v>
          </cell>
          <cell r="B91">
            <v>120204</v>
          </cell>
          <cell r="C91" t="str">
            <v>FECHA DOCUMENTO</v>
          </cell>
          <cell r="D91" t="str">
            <v>FD - 09/03/1999</v>
          </cell>
        </row>
        <row r="92">
          <cell r="A92" t="str">
            <v>120204FD09/04/1999</v>
          </cell>
          <cell r="B92">
            <v>120204</v>
          </cell>
          <cell r="C92" t="str">
            <v>FECHA DOCUMENTO</v>
          </cell>
          <cell r="D92" t="str">
            <v>FD - 09/04/1999</v>
          </cell>
        </row>
        <row r="93">
          <cell r="A93" t="str">
            <v>120204FD09/05/1999</v>
          </cell>
          <cell r="B93">
            <v>120204</v>
          </cell>
          <cell r="C93" t="str">
            <v>FECHA DOCUMENTO</v>
          </cell>
          <cell r="D93" t="str">
            <v>FD - 09/05/1999</v>
          </cell>
        </row>
        <row r="94">
          <cell r="A94" t="str">
            <v>120204FD09/12/98</v>
          </cell>
          <cell r="B94">
            <v>120204</v>
          </cell>
          <cell r="C94" t="str">
            <v>FECHA DOCUMENTO</v>
          </cell>
          <cell r="D94" t="str">
            <v>FD - 09/12/98</v>
          </cell>
        </row>
        <row r="95">
          <cell r="A95" t="str">
            <v>120204FD09/12/98/</v>
          </cell>
          <cell r="B95">
            <v>120204</v>
          </cell>
          <cell r="C95" t="str">
            <v>FECHA DOCUMENTO</v>
          </cell>
          <cell r="D95" t="str">
            <v>FD - 09/12/98/</v>
          </cell>
        </row>
        <row r="96">
          <cell r="A96" t="str">
            <v>120204FD10/02/1999</v>
          </cell>
          <cell r="B96">
            <v>120204</v>
          </cell>
          <cell r="C96" t="str">
            <v>FECHA DOCUMENTO</v>
          </cell>
          <cell r="D96" t="str">
            <v>FD - 10/02/1999</v>
          </cell>
        </row>
        <row r="97">
          <cell r="A97" t="str">
            <v>120204FD10/03/1999</v>
          </cell>
          <cell r="B97">
            <v>120204</v>
          </cell>
          <cell r="C97" t="str">
            <v>FECHA DOCUMENTO</v>
          </cell>
          <cell r="D97" t="str">
            <v>FD - 10/03/1999</v>
          </cell>
        </row>
        <row r="98">
          <cell r="A98" t="str">
            <v>120204FD10/04/1999</v>
          </cell>
          <cell r="B98">
            <v>120204</v>
          </cell>
          <cell r="C98" t="str">
            <v>FECHA DOCUMENTO</v>
          </cell>
          <cell r="D98" t="str">
            <v>FD - 10/04/1999</v>
          </cell>
        </row>
        <row r="99">
          <cell r="A99" t="str">
            <v>120204FD10/05/1999</v>
          </cell>
          <cell r="B99">
            <v>120204</v>
          </cell>
          <cell r="C99" t="str">
            <v>FECHA DOCUMENTO</v>
          </cell>
          <cell r="D99" t="str">
            <v>FD - 10/05/1999</v>
          </cell>
        </row>
        <row r="100">
          <cell r="A100" t="str">
            <v>120204FD10/12/98</v>
          </cell>
          <cell r="B100">
            <v>120204</v>
          </cell>
          <cell r="C100" t="str">
            <v>FECHA DOCUMENTO</v>
          </cell>
          <cell r="D100" t="str">
            <v>FD - 10/12/98</v>
          </cell>
        </row>
        <row r="101">
          <cell r="A101" t="str">
            <v>120204FD10/12/98/</v>
          </cell>
          <cell r="B101">
            <v>120204</v>
          </cell>
          <cell r="C101" t="str">
            <v>FECHA DOCUMENTO</v>
          </cell>
          <cell r="D101" t="str">
            <v>FD - 10/12/98/</v>
          </cell>
        </row>
        <row r="102">
          <cell r="A102" t="str">
            <v>120204FD11/02/1999</v>
          </cell>
          <cell r="B102">
            <v>120204</v>
          </cell>
          <cell r="C102" t="str">
            <v>FECHA DOCUMENTO</v>
          </cell>
          <cell r="D102" t="str">
            <v>FD - 11/02/1999</v>
          </cell>
        </row>
        <row r="103">
          <cell r="A103" t="str">
            <v>120204FD11/03/1999</v>
          </cell>
          <cell r="B103">
            <v>120204</v>
          </cell>
          <cell r="C103" t="str">
            <v>FECHA DOCUMENTO</v>
          </cell>
          <cell r="D103" t="str">
            <v>FD - 11/03/1999</v>
          </cell>
        </row>
        <row r="104">
          <cell r="A104" t="str">
            <v>120204FD11/05/1999</v>
          </cell>
          <cell r="B104">
            <v>120204</v>
          </cell>
          <cell r="C104" t="str">
            <v>FECHA DOCUMENTO</v>
          </cell>
          <cell r="D104" t="str">
            <v>FD - 11/05/1999</v>
          </cell>
        </row>
        <row r="105">
          <cell r="A105" t="str">
            <v>120204FD11/12/98</v>
          </cell>
          <cell r="B105">
            <v>120204</v>
          </cell>
          <cell r="C105" t="str">
            <v>FECHA DOCUMENTO</v>
          </cell>
          <cell r="D105" t="str">
            <v>FD - 11/12/98</v>
          </cell>
        </row>
        <row r="106">
          <cell r="A106" t="str">
            <v>120204FD11/12/98/</v>
          </cell>
          <cell r="B106">
            <v>120204</v>
          </cell>
          <cell r="C106" t="str">
            <v>FECHA DOCUMENTO</v>
          </cell>
          <cell r="D106" t="str">
            <v>FD - 11/12/98/</v>
          </cell>
        </row>
        <row r="107">
          <cell r="A107" t="str">
            <v>120204FD12/01/1999</v>
          </cell>
          <cell r="B107">
            <v>120204</v>
          </cell>
          <cell r="C107" t="str">
            <v>FECHA DOCUMENTO</v>
          </cell>
          <cell r="D107" t="str">
            <v>FD - 12/01/1999</v>
          </cell>
        </row>
        <row r="108">
          <cell r="A108" t="str">
            <v>120204FD12/02/1999</v>
          </cell>
          <cell r="B108">
            <v>120204</v>
          </cell>
          <cell r="C108" t="str">
            <v>FECHA DOCUMENTO</v>
          </cell>
          <cell r="D108" t="str">
            <v>FD - 12/02/1999</v>
          </cell>
        </row>
        <row r="109">
          <cell r="A109" t="str">
            <v>120204FD12/03/1999</v>
          </cell>
          <cell r="B109">
            <v>120204</v>
          </cell>
          <cell r="C109" t="str">
            <v>FECHA DOCUMENTO</v>
          </cell>
          <cell r="D109" t="str">
            <v>FD - 12/03/1999</v>
          </cell>
        </row>
        <row r="110">
          <cell r="A110" t="str">
            <v>120204FD12/04/1999</v>
          </cell>
          <cell r="B110">
            <v>120204</v>
          </cell>
          <cell r="C110" t="str">
            <v>FECHA DOCUMENTO</v>
          </cell>
          <cell r="D110" t="str">
            <v>FD - 12/04/1999</v>
          </cell>
        </row>
        <row r="111">
          <cell r="A111" t="str">
            <v>120204FD12/05/1999</v>
          </cell>
          <cell r="B111">
            <v>120204</v>
          </cell>
          <cell r="C111" t="str">
            <v>FECHA DOCUMENTO</v>
          </cell>
          <cell r="D111" t="str">
            <v>FD - 12/05/1999</v>
          </cell>
        </row>
        <row r="112">
          <cell r="A112" t="str">
            <v>120204FD12/12/98</v>
          </cell>
          <cell r="B112">
            <v>120204</v>
          </cell>
          <cell r="C112" t="str">
            <v>FECHA DOCUMENTO</v>
          </cell>
          <cell r="D112" t="str">
            <v>FD - 12/12/98</v>
          </cell>
        </row>
        <row r="113">
          <cell r="A113" t="str">
            <v>120204FD12/12/98/</v>
          </cell>
          <cell r="B113">
            <v>120204</v>
          </cell>
          <cell r="C113" t="str">
            <v>FECHA DOCUMENTO</v>
          </cell>
          <cell r="D113" t="str">
            <v>FD - 12/12/98/</v>
          </cell>
        </row>
        <row r="114">
          <cell r="A114" t="str">
            <v>120204FD13/01/1999</v>
          </cell>
          <cell r="B114">
            <v>120204</v>
          </cell>
          <cell r="C114" t="str">
            <v>FECHA DOCUMENTO</v>
          </cell>
          <cell r="D114" t="str">
            <v>FD - 13/01/1999</v>
          </cell>
        </row>
        <row r="115">
          <cell r="A115" t="str">
            <v>120204FD13/02/1999</v>
          </cell>
          <cell r="B115">
            <v>120204</v>
          </cell>
          <cell r="C115" t="str">
            <v>FECHA DOCUMENTO</v>
          </cell>
          <cell r="D115" t="str">
            <v>FD - 13/02/1999</v>
          </cell>
        </row>
        <row r="116">
          <cell r="A116" t="str">
            <v>120204FD13/03/1999</v>
          </cell>
          <cell r="B116">
            <v>120204</v>
          </cell>
          <cell r="C116" t="str">
            <v>FECHA DOCUMENTO</v>
          </cell>
          <cell r="D116" t="str">
            <v>FD - 13/03/1999</v>
          </cell>
        </row>
        <row r="117">
          <cell r="A117" t="str">
            <v>120204FD13/04/1999</v>
          </cell>
          <cell r="B117">
            <v>120204</v>
          </cell>
          <cell r="C117" t="str">
            <v>FECHA DOCUMENTO</v>
          </cell>
          <cell r="D117" t="str">
            <v>FD - 13/04/1999</v>
          </cell>
        </row>
        <row r="118">
          <cell r="A118" t="str">
            <v>120204FD13/05/1999</v>
          </cell>
          <cell r="B118">
            <v>120204</v>
          </cell>
          <cell r="C118" t="str">
            <v>FECHA DOCUMENTO</v>
          </cell>
          <cell r="D118" t="str">
            <v>FD - 13/05/1999</v>
          </cell>
        </row>
        <row r="119">
          <cell r="A119" t="str">
            <v>120204FD13/12/98</v>
          </cell>
          <cell r="B119">
            <v>120204</v>
          </cell>
          <cell r="C119" t="str">
            <v>FECHA DOCUMENTO</v>
          </cell>
          <cell r="D119" t="str">
            <v>FD - 13/12/98</v>
          </cell>
        </row>
        <row r="120">
          <cell r="A120" t="str">
            <v>120204FD14/01/1999</v>
          </cell>
          <cell r="B120">
            <v>120204</v>
          </cell>
          <cell r="C120" t="str">
            <v>FECHA DOCUMENTO</v>
          </cell>
          <cell r="D120" t="str">
            <v>FD - 14/01/1999</v>
          </cell>
        </row>
        <row r="121">
          <cell r="A121" t="str">
            <v>120204FD14/04/1999</v>
          </cell>
          <cell r="B121">
            <v>120204</v>
          </cell>
          <cell r="C121" t="str">
            <v>FECHA DOCUMENTO</v>
          </cell>
          <cell r="D121" t="str">
            <v>FD - 14/04/1999</v>
          </cell>
        </row>
        <row r="122">
          <cell r="A122" t="str">
            <v>120204FD14/05/1999</v>
          </cell>
          <cell r="B122">
            <v>120204</v>
          </cell>
          <cell r="C122" t="str">
            <v>FECHA DOCUMENTO</v>
          </cell>
          <cell r="D122" t="str">
            <v>FD - 14/05/1999</v>
          </cell>
        </row>
        <row r="123">
          <cell r="A123" t="str">
            <v>120204FD14/12/98</v>
          </cell>
          <cell r="B123">
            <v>120204</v>
          </cell>
          <cell r="C123" t="str">
            <v>FECHA DOCUMENTO</v>
          </cell>
          <cell r="D123" t="str">
            <v>FD - 14/12/98</v>
          </cell>
        </row>
        <row r="124">
          <cell r="A124" t="str">
            <v>120204FD15/01/1999</v>
          </cell>
          <cell r="B124">
            <v>120204</v>
          </cell>
          <cell r="C124" t="str">
            <v>FECHA DOCUMENTO</v>
          </cell>
          <cell r="D124" t="str">
            <v>FD - 15/01/1999</v>
          </cell>
        </row>
        <row r="125">
          <cell r="A125" t="str">
            <v>120204FD15/02/1999</v>
          </cell>
          <cell r="B125">
            <v>120204</v>
          </cell>
          <cell r="C125" t="str">
            <v>FECHA DOCUMENTO</v>
          </cell>
          <cell r="D125" t="str">
            <v>FD - 15/02/1999</v>
          </cell>
        </row>
        <row r="126">
          <cell r="A126" t="str">
            <v>120204FD15/03/1999</v>
          </cell>
          <cell r="B126">
            <v>120204</v>
          </cell>
          <cell r="C126" t="str">
            <v>FECHA DOCUMENTO</v>
          </cell>
          <cell r="D126" t="str">
            <v>FD - 15/03/1999</v>
          </cell>
        </row>
        <row r="127">
          <cell r="A127" t="str">
            <v>120204FD15/04/1999</v>
          </cell>
          <cell r="B127">
            <v>120204</v>
          </cell>
          <cell r="C127" t="str">
            <v>FECHA DOCUMENTO</v>
          </cell>
          <cell r="D127" t="str">
            <v>FD - 15/04/1999</v>
          </cell>
        </row>
        <row r="128">
          <cell r="A128" t="str">
            <v>120204FD15/05/1999</v>
          </cell>
          <cell r="B128">
            <v>120204</v>
          </cell>
          <cell r="C128" t="str">
            <v>FECHA DOCUMENTO</v>
          </cell>
          <cell r="D128" t="str">
            <v>FD - 15/05/1999</v>
          </cell>
        </row>
        <row r="129">
          <cell r="A129" t="str">
            <v>120204FD15/12/98</v>
          </cell>
          <cell r="B129">
            <v>120204</v>
          </cell>
          <cell r="C129" t="str">
            <v>FECHA DOCUMENTO</v>
          </cell>
          <cell r="D129" t="str">
            <v>FD - 15/12/98</v>
          </cell>
        </row>
        <row r="130">
          <cell r="A130" t="str">
            <v>120204FD16/01/1999</v>
          </cell>
          <cell r="B130">
            <v>120204</v>
          </cell>
          <cell r="C130" t="str">
            <v>FECHA DOCUMENTO</v>
          </cell>
          <cell r="D130" t="str">
            <v>FD - 16/01/1999</v>
          </cell>
        </row>
        <row r="131">
          <cell r="A131" t="str">
            <v>120204FD16/02/1999</v>
          </cell>
          <cell r="B131">
            <v>120204</v>
          </cell>
          <cell r="C131" t="str">
            <v>FECHA DOCUMENTO</v>
          </cell>
          <cell r="D131" t="str">
            <v>FD - 16/02/1999</v>
          </cell>
        </row>
        <row r="132">
          <cell r="A132" t="str">
            <v>120204FD16/03/1999</v>
          </cell>
          <cell r="B132">
            <v>120204</v>
          </cell>
          <cell r="C132" t="str">
            <v>FECHA DOCUMENTO</v>
          </cell>
          <cell r="D132" t="str">
            <v>FD - 16/03/1999</v>
          </cell>
        </row>
        <row r="133">
          <cell r="A133" t="str">
            <v>120204FD16/04/1999</v>
          </cell>
          <cell r="B133">
            <v>120204</v>
          </cell>
          <cell r="C133" t="str">
            <v>FECHA DOCUMENTO</v>
          </cell>
          <cell r="D133" t="str">
            <v>FD - 16/04/1999</v>
          </cell>
        </row>
        <row r="134">
          <cell r="A134" t="str">
            <v>120204FD16/12/98</v>
          </cell>
          <cell r="B134">
            <v>120204</v>
          </cell>
          <cell r="C134" t="str">
            <v>FECHA DOCUMENTO</v>
          </cell>
          <cell r="D134" t="str">
            <v>FD - 16/12/98</v>
          </cell>
        </row>
        <row r="135">
          <cell r="A135" t="str">
            <v>120204FD17/02/1999</v>
          </cell>
          <cell r="B135">
            <v>120204</v>
          </cell>
          <cell r="C135" t="str">
            <v>FECHA DOCUMENTO</v>
          </cell>
          <cell r="D135" t="str">
            <v>FD - 17/02/1999</v>
          </cell>
        </row>
        <row r="136">
          <cell r="A136" t="str">
            <v>120204FD17/03/1999</v>
          </cell>
          <cell r="B136">
            <v>120204</v>
          </cell>
          <cell r="C136" t="str">
            <v>FECHA DOCUMENTO</v>
          </cell>
          <cell r="D136" t="str">
            <v>FD - 17/03/1999</v>
          </cell>
        </row>
        <row r="137">
          <cell r="A137" t="str">
            <v>120204FD17/04/1999</v>
          </cell>
          <cell r="B137">
            <v>120204</v>
          </cell>
          <cell r="C137" t="str">
            <v>FECHA DOCUMENTO</v>
          </cell>
          <cell r="D137" t="str">
            <v>FD - 17/04/1999</v>
          </cell>
        </row>
        <row r="138">
          <cell r="A138" t="str">
            <v>120204FD17/12/98</v>
          </cell>
          <cell r="B138">
            <v>120204</v>
          </cell>
          <cell r="C138" t="str">
            <v>FECHA DOCUMENTO</v>
          </cell>
          <cell r="D138" t="str">
            <v>FD - 17/12/98</v>
          </cell>
        </row>
        <row r="139">
          <cell r="A139" t="str">
            <v>120204FD17/12/98/</v>
          </cell>
          <cell r="B139">
            <v>120204</v>
          </cell>
          <cell r="C139" t="str">
            <v>FECHA DOCUMENTO</v>
          </cell>
          <cell r="D139" t="str">
            <v>FD - 17/12/98/</v>
          </cell>
        </row>
        <row r="140">
          <cell r="A140" t="str">
            <v>120204FD18/01/1999</v>
          </cell>
          <cell r="B140">
            <v>120204</v>
          </cell>
          <cell r="C140" t="str">
            <v>FECHA DOCUMENTO</v>
          </cell>
          <cell r="D140" t="str">
            <v>FD - 18/01/1999</v>
          </cell>
        </row>
        <row r="141">
          <cell r="A141" t="str">
            <v>120204FD18/02/1999</v>
          </cell>
          <cell r="B141">
            <v>120204</v>
          </cell>
          <cell r="C141" t="str">
            <v>FECHA DOCUMENTO</v>
          </cell>
          <cell r="D141" t="str">
            <v>FD - 18/02/1999</v>
          </cell>
        </row>
        <row r="142">
          <cell r="A142" t="str">
            <v>120204FD18/03/1999</v>
          </cell>
          <cell r="B142">
            <v>120204</v>
          </cell>
          <cell r="C142" t="str">
            <v>FECHA DOCUMENTO</v>
          </cell>
          <cell r="D142" t="str">
            <v>FD - 18/03/1999</v>
          </cell>
        </row>
        <row r="143">
          <cell r="A143" t="str">
            <v>120204FD18/05/1999</v>
          </cell>
          <cell r="B143">
            <v>120204</v>
          </cell>
          <cell r="C143" t="str">
            <v>FECHA DOCUMENTO</v>
          </cell>
          <cell r="D143" t="str">
            <v>FD - 18/05/1999</v>
          </cell>
        </row>
        <row r="144">
          <cell r="A144" t="str">
            <v>120204FD18/12/98</v>
          </cell>
          <cell r="B144">
            <v>120204</v>
          </cell>
          <cell r="C144" t="str">
            <v>FECHA DOCUMENTO</v>
          </cell>
          <cell r="D144" t="str">
            <v>FD - 18/12/98</v>
          </cell>
        </row>
        <row r="145">
          <cell r="A145" t="str">
            <v>120204FD19/01/1999</v>
          </cell>
          <cell r="B145">
            <v>120204</v>
          </cell>
          <cell r="C145" t="str">
            <v>FECHA DOCUMENTO</v>
          </cell>
          <cell r="D145" t="str">
            <v>FD - 19/01/1999</v>
          </cell>
        </row>
        <row r="146">
          <cell r="A146" t="str">
            <v>120204FD19/02/1999</v>
          </cell>
          <cell r="B146">
            <v>120204</v>
          </cell>
          <cell r="C146" t="str">
            <v>FECHA DOCUMENTO</v>
          </cell>
          <cell r="D146" t="str">
            <v>FD - 19/02/1999</v>
          </cell>
        </row>
        <row r="147">
          <cell r="A147" t="str">
            <v>120204FD19/03/1999</v>
          </cell>
          <cell r="B147">
            <v>120204</v>
          </cell>
          <cell r="C147" t="str">
            <v>FECHA DOCUMENTO</v>
          </cell>
          <cell r="D147" t="str">
            <v>FD - 19/03/1999</v>
          </cell>
        </row>
        <row r="148">
          <cell r="A148" t="str">
            <v>120204FD19/04/1999</v>
          </cell>
          <cell r="B148">
            <v>120204</v>
          </cell>
          <cell r="C148" t="str">
            <v>FECHA DOCUMENTO</v>
          </cell>
          <cell r="D148" t="str">
            <v>FD - 19/04/1999</v>
          </cell>
        </row>
        <row r="149">
          <cell r="A149" t="str">
            <v>120204FD19/05/1999</v>
          </cell>
          <cell r="B149">
            <v>120204</v>
          </cell>
          <cell r="C149" t="str">
            <v>FECHA DOCUMENTO</v>
          </cell>
          <cell r="D149" t="str">
            <v>FD - 19/05/1999</v>
          </cell>
        </row>
        <row r="150">
          <cell r="A150" t="str">
            <v>120204FD19/11/98</v>
          </cell>
          <cell r="B150">
            <v>120204</v>
          </cell>
          <cell r="C150" t="str">
            <v>FECHA DOCUMENTO</v>
          </cell>
          <cell r="D150" t="str">
            <v>FD - 19/11/98</v>
          </cell>
        </row>
        <row r="151">
          <cell r="A151" t="str">
            <v>120204FD19/12/98</v>
          </cell>
          <cell r="B151">
            <v>120204</v>
          </cell>
          <cell r="C151" t="str">
            <v>FECHA DOCUMENTO</v>
          </cell>
          <cell r="D151" t="str">
            <v>FD - 19/12/98</v>
          </cell>
        </row>
        <row r="152">
          <cell r="A152" t="str">
            <v>120204FD20/01/1999</v>
          </cell>
          <cell r="B152">
            <v>120204</v>
          </cell>
          <cell r="C152" t="str">
            <v>FECHA DOCUMENTO</v>
          </cell>
          <cell r="D152" t="str">
            <v>FD - 20/01/1999</v>
          </cell>
        </row>
        <row r="153">
          <cell r="A153" t="str">
            <v>120204FD20/03/1999</v>
          </cell>
          <cell r="B153">
            <v>120204</v>
          </cell>
          <cell r="C153" t="str">
            <v>FECHA DOCUMENTO</v>
          </cell>
          <cell r="D153" t="str">
            <v>FD - 20/03/1999</v>
          </cell>
        </row>
        <row r="154">
          <cell r="A154" t="str">
            <v>120204FD20/04/1999</v>
          </cell>
          <cell r="B154">
            <v>120204</v>
          </cell>
          <cell r="C154" t="str">
            <v>FECHA DOCUMENTO</v>
          </cell>
          <cell r="D154" t="str">
            <v>FD - 20/04/1999</v>
          </cell>
        </row>
        <row r="155">
          <cell r="A155" t="str">
            <v>120204FD20/05/1999</v>
          </cell>
          <cell r="B155">
            <v>120204</v>
          </cell>
          <cell r="C155" t="str">
            <v>FECHA DOCUMENTO</v>
          </cell>
          <cell r="D155" t="str">
            <v>FD - 20/05/1999</v>
          </cell>
        </row>
        <row r="156">
          <cell r="A156" t="str">
            <v>120204FD20/11/98</v>
          </cell>
          <cell r="B156">
            <v>120204</v>
          </cell>
          <cell r="C156" t="str">
            <v>FECHA DOCUMENTO</v>
          </cell>
          <cell r="D156" t="str">
            <v>FD - 20/11/98</v>
          </cell>
        </row>
        <row r="157">
          <cell r="A157" t="str">
            <v>120204FD20/12/98</v>
          </cell>
          <cell r="B157">
            <v>120204</v>
          </cell>
          <cell r="C157" t="str">
            <v>FECHA DOCUMENTO</v>
          </cell>
          <cell r="D157" t="str">
            <v>FD - 20/12/98</v>
          </cell>
        </row>
        <row r="158">
          <cell r="A158" t="str">
            <v>120204FD21/01/1999</v>
          </cell>
          <cell r="B158">
            <v>120204</v>
          </cell>
          <cell r="C158" t="str">
            <v>FECHA DOCUMENTO</v>
          </cell>
          <cell r="D158" t="str">
            <v>FD - 21/01/1999</v>
          </cell>
        </row>
        <row r="159">
          <cell r="A159" t="str">
            <v>120204FD21/02/1999</v>
          </cell>
          <cell r="B159">
            <v>120204</v>
          </cell>
          <cell r="C159" t="str">
            <v>FECHA DOCUMENTO</v>
          </cell>
          <cell r="D159" t="str">
            <v>FD - 21/02/1999</v>
          </cell>
        </row>
        <row r="160">
          <cell r="A160" t="str">
            <v>120204FD21/04/1999</v>
          </cell>
          <cell r="B160">
            <v>120204</v>
          </cell>
          <cell r="C160" t="str">
            <v>FECHA DOCUMENTO</v>
          </cell>
          <cell r="D160" t="str">
            <v>FD - 21/04/1999</v>
          </cell>
        </row>
        <row r="161">
          <cell r="A161" t="str">
            <v>120204FD21/05/1999</v>
          </cell>
          <cell r="B161">
            <v>120204</v>
          </cell>
          <cell r="C161" t="str">
            <v>FECHA DOCUMENTO</v>
          </cell>
          <cell r="D161" t="str">
            <v>FD - 21/05/1999</v>
          </cell>
        </row>
        <row r="162">
          <cell r="A162" t="str">
            <v>120204FD21/12/98</v>
          </cell>
          <cell r="B162">
            <v>120204</v>
          </cell>
          <cell r="C162" t="str">
            <v>FECHA DOCUMENTO</v>
          </cell>
          <cell r="D162" t="str">
            <v>FD - 21/12/98</v>
          </cell>
        </row>
        <row r="163">
          <cell r="A163" t="str">
            <v>120204FD22/01/1999</v>
          </cell>
          <cell r="B163">
            <v>120204</v>
          </cell>
          <cell r="C163" t="str">
            <v>FECHA DOCUMENTO</v>
          </cell>
          <cell r="D163" t="str">
            <v>FD - 22/01/1999</v>
          </cell>
        </row>
        <row r="164">
          <cell r="A164" t="str">
            <v>120204FD22/02/1999</v>
          </cell>
          <cell r="B164">
            <v>120204</v>
          </cell>
          <cell r="C164" t="str">
            <v>FECHA DOCUMENTO</v>
          </cell>
          <cell r="D164" t="str">
            <v>FD - 22/02/1999</v>
          </cell>
        </row>
        <row r="165">
          <cell r="A165" t="str">
            <v>120204FD22/04/1999</v>
          </cell>
          <cell r="B165">
            <v>120204</v>
          </cell>
          <cell r="C165" t="str">
            <v>FECHA DOCUMENTO</v>
          </cell>
          <cell r="D165" t="str">
            <v>FD - 22/04/1999</v>
          </cell>
        </row>
        <row r="166">
          <cell r="A166" t="str">
            <v>120204FD22/05/1999</v>
          </cell>
          <cell r="B166">
            <v>120204</v>
          </cell>
          <cell r="C166" t="str">
            <v>FECHA DOCUMENTO</v>
          </cell>
          <cell r="D166" t="str">
            <v>FD - 22/05/1999</v>
          </cell>
        </row>
        <row r="167">
          <cell r="A167" t="str">
            <v>120204FD22/12/98</v>
          </cell>
          <cell r="B167">
            <v>120204</v>
          </cell>
          <cell r="C167" t="str">
            <v>FECHA DOCUMENTO</v>
          </cell>
          <cell r="D167" t="str">
            <v>FD - 22/12/98</v>
          </cell>
        </row>
        <row r="168">
          <cell r="A168" t="str">
            <v>120204FD22/12/98/</v>
          </cell>
          <cell r="B168">
            <v>120204</v>
          </cell>
          <cell r="C168" t="str">
            <v>FECHA DOCUMENTO</v>
          </cell>
          <cell r="D168" t="str">
            <v>FD - 22/12/98/</v>
          </cell>
        </row>
        <row r="169">
          <cell r="A169" t="str">
            <v>120204FD23/01/1999</v>
          </cell>
          <cell r="B169">
            <v>120204</v>
          </cell>
          <cell r="C169" t="str">
            <v>FECHA DOCUMENTO</v>
          </cell>
          <cell r="D169" t="str">
            <v>FD - 23/01/1999</v>
          </cell>
        </row>
        <row r="170">
          <cell r="A170" t="str">
            <v>120204FD23/02/1999</v>
          </cell>
          <cell r="B170">
            <v>120204</v>
          </cell>
          <cell r="C170" t="str">
            <v>FECHA DOCUMENTO</v>
          </cell>
          <cell r="D170" t="str">
            <v>FD - 23/02/1999</v>
          </cell>
        </row>
        <row r="171">
          <cell r="A171" t="str">
            <v>120204FD23/03/1999</v>
          </cell>
          <cell r="B171">
            <v>120204</v>
          </cell>
          <cell r="C171" t="str">
            <v>FECHA DOCUMENTO</v>
          </cell>
          <cell r="D171" t="str">
            <v>FD - 23/03/1999</v>
          </cell>
        </row>
        <row r="172">
          <cell r="A172" t="str">
            <v>120204FD23/04/1999</v>
          </cell>
          <cell r="B172">
            <v>120204</v>
          </cell>
          <cell r="C172" t="str">
            <v>FECHA DOCUMENTO</v>
          </cell>
          <cell r="D172" t="str">
            <v>FD - 23/04/1999</v>
          </cell>
        </row>
        <row r="173">
          <cell r="A173" t="str">
            <v>120204FD23/12/98</v>
          </cell>
          <cell r="B173">
            <v>120204</v>
          </cell>
          <cell r="C173" t="str">
            <v>FECHA DOCUMENTO</v>
          </cell>
          <cell r="D173" t="str">
            <v>FD - 23/12/98</v>
          </cell>
        </row>
        <row r="174">
          <cell r="A174" t="str">
            <v>120204FD23/12/98/</v>
          </cell>
          <cell r="B174">
            <v>120204</v>
          </cell>
          <cell r="C174" t="str">
            <v>FECHA DOCUMENTO</v>
          </cell>
          <cell r="D174" t="str">
            <v>FD - 23/12/98/</v>
          </cell>
        </row>
        <row r="175">
          <cell r="A175" t="str">
            <v>120204FD24/02/1999</v>
          </cell>
          <cell r="B175">
            <v>120204</v>
          </cell>
          <cell r="C175" t="str">
            <v>FECHA DOCUMENTO</v>
          </cell>
          <cell r="D175" t="str">
            <v>FD - 24/02/1999</v>
          </cell>
        </row>
        <row r="176">
          <cell r="A176" t="str">
            <v>120204FD24/03/1999</v>
          </cell>
          <cell r="B176">
            <v>120204</v>
          </cell>
          <cell r="C176" t="str">
            <v>FECHA DOCUMENTO</v>
          </cell>
          <cell r="D176" t="str">
            <v>FD - 24/03/1999</v>
          </cell>
        </row>
        <row r="177">
          <cell r="A177" t="str">
            <v>120204FD24/04/1999</v>
          </cell>
          <cell r="B177">
            <v>120204</v>
          </cell>
          <cell r="C177" t="str">
            <v>FECHA DOCUMENTO</v>
          </cell>
          <cell r="D177" t="str">
            <v>FD - 24/04/1999</v>
          </cell>
        </row>
        <row r="178">
          <cell r="A178" t="str">
            <v>120204FD24/05/1999</v>
          </cell>
          <cell r="B178">
            <v>120204</v>
          </cell>
          <cell r="C178" t="str">
            <v>FECHA DOCUMENTO</v>
          </cell>
          <cell r="D178" t="str">
            <v>FD - 24/05/1999</v>
          </cell>
        </row>
        <row r="179">
          <cell r="A179" t="str">
            <v>120204FD25/01/1999</v>
          </cell>
          <cell r="B179">
            <v>120204</v>
          </cell>
          <cell r="C179" t="str">
            <v>FECHA DOCUMENTO</v>
          </cell>
          <cell r="D179" t="str">
            <v>FD - 25/01/1999</v>
          </cell>
        </row>
        <row r="180">
          <cell r="A180" t="str">
            <v>120204FD25/02/1999</v>
          </cell>
          <cell r="B180">
            <v>120204</v>
          </cell>
          <cell r="C180" t="str">
            <v>FECHA DOCUMENTO</v>
          </cell>
          <cell r="D180" t="str">
            <v>FD - 25/02/1999</v>
          </cell>
        </row>
        <row r="181">
          <cell r="A181" t="str">
            <v>120204FD25/03/1999</v>
          </cell>
          <cell r="B181">
            <v>120204</v>
          </cell>
          <cell r="C181" t="str">
            <v>FECHA DOCUMENTO</v>
          </cell>
          <cell r="D181" t="str">
            <v>FD - 25/03/1999</v>
          </cell>
        </row>
        <row r="182">
          <cell r="A182" t="str">
            <v>120204FD25/05/1999</v>
          </cell>
          <cell r="B182">
            <v>120204</v>
          </cell>
          <cell r="C182" t="str">
            <v>FECHA DOCUMENTO</v>
          </cell>
          <cell r="D182" t="str">
            <v>FD - 25/05/1999</v>
          </cell>
        </row>
        <row r="183">
          <cell r="A183" t="str">
            <v>120204FD25/11/98</v>
          </cell>
          <cell r="B183">
            <v>120204</v>
          </cell>
          <cell r="C183" t="str">
            <v>FECHA DOCUMENTO</v>
          </cell>
          <cell r="D183" t="str">
            <v>FD - 25/11/98</v>
          </cell>
        </row>
        <row r="184">
          <cell r="A184" t="str">
            <v>120204FD25/11/98/</v>
          </cell>
          <cell r="B184">
            <v>120204</v>
          </cell>
          <cell r="C184" t="str">
            <v>FECHA DOCUMENTO</v>
          </cell>
          <cell r="D184" t="str">
            <v>FD - 25/11/98/</v>
          </cell>
        </row>
        <row r="185">
          <cell r="A185" t="str">
            <v>120204FD26/01/1999</v>
          </cell>
          <cell r="B185">
            <v>120204</v>
          </cell>
          <cell r="C185" t="str">
            <v>FECHA DOCUMENTO</v>
          </cell>
          <cell r="D185" t="str">
            <v>FD - 26/01/1999</v>
          </cell>
        </row>
        <row r="186">
          <cell r="A186" t="str">
            <v>120204FD26/02/1999</v>
          </cell>
          <cell r="B186">
            <v>120204</v>
          </cell>
          <cell r="C186" t="str">
            <v>FECHA DOCUMENTO</v>
          </cell>
          <cell r="D186" t="str">
            <v>FD - 26/02/1999</v>
          </cell>
        </row>
        <row r="187">
          <cell r="A187" t="str">
            <v>120204FD26/03/1999</v>
          </cell>
          <cell r="B187">
            <v>120204</v>
          </cell>
          <cell r="C187" t="str">
            <v>FECHA DOCUMENTO</v>
          </cell>
          <cell r="D187" t="str">
            <v>FD - 26/03/1999</v>
          </cell>
        </row>
        <row r="188">
          <cell r="A188" t="str">
            <v>120204FD26/04/1999</v>
          </cell>
          <cell r="B188">
            <v>120204</v>
          </cell>
          <cell r="C188" t="str">
            <v>FECHA DOCUMENTO</v>
          </cell>
          <cell r="D188" t="str">
            <v>FD - 26/04/1999</v>
          </cell>
        </row>
        <row r="189">
          <cell r="A189" t="str">
            <v>120204FD26/05/1999</v>
          </cell>
          <cell r="B189">
            <v>120204</v>
          </cell>
          <cell r="C189" t="str">
            <v>FECHA DOCUMENTO</v>
          </cell>
          <cell r="D189" t="str">
            <v>FD - 26/05/1999</v>
          </cell>
        </row>
        <row r="190">
          <cell r="A190" t="str">
            <v>120204FD26/11/98/</v>
          </cell>
          <cell r="B190">
            <v>120204</v>
          </cell>
          <cell r="C190" t="str">
            <v>FECHA DOCUMENTO</v>
          </cell>
          <cell r="D190" t="str">
            <v>FD - 26/11/98/</v>
          </cell>
        </row>
        <row r="191">
          <cell r="A191" t="str">
            <v>120204FD26/12/98</v>
          </cell>
          <cell r="B191">
            <v>120204</v>
          </cell>
          <cell r="C191" t="str">
            <v>FECHA DOCUMENTO</v>
          </cell>
          <cell r="D191" t="str">
            <v>FD - 26/12/98</v>
          </cell>
        </row>
        <row r="192">
          <cell r="A192" t="str">
            <v>120204FD27/01/1999</v>
          </cell>
          <cell r="B192">
            <v>120204</v>
          </cell>
          <cell r="C192" t="str">
            <v>FECHA DOCUMENTO</v>
          </cell>
          <cell r="D192" t="str">
            <v>FD - 27/01/1999</v>
          </cell>
        </row>
        <row r="193">
          <cell r="A193" t="str">
            <v>120204FD27/02/1999</v>
          </cell>
          <cell r="B193">
            <v>120204</v>
          </cell>
          <cell r="C193" t="str">
            <v>FECHA DOCUMENTO</v>
          </cell>
          <cell r="D193" t="str">
            <v>FD - 27/02/1999</v>
          </cell>
        </row>
        <row r="194">
          <cell r="A194" t="str">
            <v>120204FD27/03/1999</v>
          </cell>
          <cell r="B194">
            <v>120204</v>
          </cell>
          <cell r="C194" t="str">
            <v>FECHA DOCUMENTO</v>
          </cell>
          <cell r="D194" t="str">
            <v>FD - 27/03/1999</v>
          </cell>
        </row>
        <row r="195">
          <cell r="A195" t="str">
            <v>120204FD27/04/1999</v>
          </cell>
          <cell r="B195">
            <v>120204</v>
          </cell>
          <cell r="C195" t="str">
            <v>FECHA DOCUMENTO</v>
          </cell>
          <cell r="D195" t="str">
            <v>FD - 27/04/1999</v>
          </cell>
        </row>
        <row r="196">
          <cell r="A196" t="str">
            <v>120204FD27/05/1999</v>
          </cell>
          <cell r="B196">
            <v>120204</v>
          </cell>
          <cell r="C196" t="str">
            <v>FECHA DOCUMENTO</v>
          </cell>
          <cell r="D196" t="str">
            <v>FD - 27/05/1999</v>
          </cell>
        </row>
        <row r="197">
          <cell r="A197" t="str">
            <v>120204FD27/11/98</v>
          </cell>
          <cell r="B197">
            <v>120204</v>
          </cell>
          <cell r="C197" t="str">
            <v>FECHA DOCUMENTO</v>
          </cell>
          <cell r="D197" t="str">
            <v>FD - 27/11/98</v>
          </cell>
        </row>
        <row r="198">
          <cell r="A198" t="str">
            <v>120204FD27/11/98/</v>
          </cell>
          <cell r="B198">
            <v>120204</v>
          </cell>
          <cell r="C198" t="str">
            <v>FECHA DOCUMENTO</v>
          </cell>
          <cell r="D198" t="str">
            <v>FD - 27/11/98/</v>
          </cell>
        </row>
        <row r="199">
          <cell r="A199" t="str">
            <v>120204FD28/01/1999</v>
          </cell>
          <cell r="B199">
            <v>120204</v>
          </cell>
          <cell r="C199" t="str">
            <v>FECHA DOCUMENTO</v>
          </cell>
          <cell r="D199" t="str">
            <v>FD - 28/01/1999</v>
          </cell>
        </row>
        <row r="200">
          <cell r="A200" t="str">
            <v>120204FD28/04/1999</v>
          </cell>
          <cell r="B200">
            <v>120204</v>
          </cell>
          <cell r="C200" t="str">
            <v>FECHA DOCUMENTO</v>
          </cell>
          <cell r="D200" t="str">
            <v>FD - 28/04/1999</v>
          </cell>
        </row>
        <row r="201">
          <cell r="A201" t="str">
            <v>120204FD28/05/1999</v>
          </cell>
          <cell r="B201">
            <v>120204</v>
          </cell>
          <cell r="C201" t="str">
            <v>FECHA DOCUMENTO</v>
          </cell>
          <cell r="D201" t="str">
            <v>FD - 28/05/1999</v>
          </cell>
        </row>
        <row r="202">
          <cell r="A202" t="str">
            <v>120204FD28/11/98</v>
          </cell>
          <cell r="B202">
            <v>120204</v>
          </cell>
          <cell r="C202" t="str">
            <v>FECHA DOCUMENTO</v>
          </cell>
          <cell r="D202" t="str">
            <v>FD - 28/11/98</v>
          </cell>
        </row>
        <row r="203">
          <cell r="A203" t="str">
            <v>120204FD28/11/98/</v>
          </cell>
          <cell r="B203">
            <v>120204</v>
          </cell>
          <cell r="C203" t="str">
            <v>FECHA DOCUMENTO</v>
          </cell>
          <cell r="D203" t="str">
            <v>FD - 28/11/98/</v>
          </cell>
        </row>
        <row r="204">
          <cell r="A204" t="str">
            <v>120204FD28/12/98</v>
          </cell>
          <cell r="B204">
            <v>120204</v>
          </cell>
          <cell r="C204" t="str">
            <v>FECHA DOCUMENTO</v>
          </cell>
          <cell r="D204" t="str">
            <v>FD - 28/12/98</v>
          </cell>
        </row>
        <row r="205">
          <cell r="A205" t="str">
            <v>120204FD29/01/1999</v>
          </cell>
          <cell r="B205">
            <v>120204</v>
          </cell>
          <cell r="C205" t="str">
            <v>FECHA DOCUMENTO</v>
          </cell>
          <cell r="D205" t="str">
            <v>FD - 29/01/1999</v>
          </cell>
        </row>
        <row r="206">
          <cell r="A206" t="str">
            <v>120204FD29/03/1999</v>
          </cell>
          <cell r="B206">
            <v>120204</v>
          </cell>
          <cell r="C206" t="str">
            <v>FECHA DOCUMENTO</v>
          </cell>
          <cell r="D206" t="str">
            <v>FD - 29/03/1999</v>
          </cell>
        </row>
        <row r="207">
          <cell r="A207" t="str">
            <v>120204FD29/04/1999</v>
          </cell>
          <cell r="B207">
            <v>120204</v>
          </cell>
          <cell r="C207" t="str">
            <v>FECHA DOCUMENTO</v>
          </cell>
          <cell r="D207" t="str">
            <v>FD - 29/04/1999</v>
          </cell>
        </row>
        <row r="208">
          <cell r="A208" t="str">
            <v>120204FD29/05/1999</v>
          </cell>
          <cell r="B208">
            <v>120204</v>
          </cell>
          <cell r="C208" t="str">
            <v>FECHA DOCUMENTO</v>
          </cell>
          <cell r="D208" t="str">
            <v>FD - 29/05/1999</v>
          </cell>
        </row>
        <row r="209">
          <cell r="A209" t="str">
            <v>120204FD29/12/1998</v>
          </cell>
          <cell r="B209">
            <v>120204</v>
          </cell>
          <cell r="C209" t="str">
            <v>FECHA DOCUMENTO</v>
          </cell>
          <cell r="D209" t="str">
            <v>FD - 29/12/1998</v>
          </cell>
        </row>
        <row r="210">
          <cell r="A210" t="str">
            <v>120204FD29/12/98</v>
          </cell>
          <cell r="B210">
            <v>120204</v>
          </cell>
          <cell r="C210" t="str">
            <v>FECHA DOCUMENTO</v>
          </cell>
          <cell r="D210" t="str">
            <v>FD - 29/12/98</v>
          </cell>
        </row>
        <row r="211">
          <cell r="A211" t="str">
            <v>120204FD30/01/1999</v>
          </cell>
          <cell r="B211">
            <v>120204</v>
          </cell>
          <cell r="C211" t="str">
            <v>FECHA DOCUMENTO</v>
          </cell>
          <cell r="D211" t="str">
            <v>FD - 30/01/1999</v>
          </cell>
        </row>
        <row r="212">
          <cell r="A212" t="str">
            <v>120204FD30/03/1999</v>
          </cell>
          <cell r="B212">
            <v>120204</v>
          </cell>
          <cell r="C212" t="str">
            <v>FECHA DOCUMENTO</v>
          </cell>
          <cell r="D212" t="str">
            <v>FD - 30/03/1999</v>
          </cell>
        </row>
        <row r="213">
          <cell r="A213" t="str">
            <v>120204FD30/04/1999</v>
          </cell>
          <cell r="B213">
            <v>120204</v>
          </cell>
          <cell r="C213" t="str">
            <v>FECHA DOCUMENTO</v>
          </cell>
          <cell r="D213" t="str">
            <v>FD - 30/04/1999</v>
          </cell>
        </row>
        <row r="214">
          <cell r="A214" t="str">
            <v>120204FD30/11/98</v>
          </cell>
          <cell r="B214">
            <v>120204</v>
          </cell>
          <cell r="C214" t="str">
            <v>FECHA DOCUMENTO</v>
          </cell>
          <cell r="D214" t="str">
            <v>FD - 30/11/98</v>
          </cell>
        </row>
        <row r="215">
          <cell r="A215" t="str">
            <v>120204FD30/11/98/</v>
          </cell>
          <cell r="B215">
            <v>120204</v>
          </cell>
          <cell r="C215" t="str">
            <v>FECHA DOCUMENTO</v>
          </cell>
          <cell r="D215" t="str">
            <v>FD - 30/11/98/</v>
          </cell>
        </row>
        <row r="216">
          <cell r="A216" t="str">
            <v>120204FD30/12/1998</v>
          </cell>
          <cell r="B216">
            <v>120204</v>
          </cell>
          <cell r="C216" t="str">
            <v>FECHA DOCUMENTO</v>
          </cell>
          <cell r="D216" t="str">
            <v>FD - 30/12/1998</v>
          </cell>
        </row>
        <row r="217">
          <cell r="A217" t="str">
            <v>120204FD30/12/98</v>
          </cell>
          <cell r="B217">
            <v>120204</v>
          </cell>
          <cell r="C217" t="str">
            <v>FECHA DOCUMENTO</v>
          </cell>
          <cell r="D217" t="str">
            <v>FD - 30/12/98</v>
          </cell>
        </row>
        <row r="218">
          <cell r="A218" t="str">
            <v>120204FD31/03/1999</v>
          </cell>
          <cell r="B218">
            <v>120204</v>
          </cell>
          <cell r="C218" t="str">
            <v>FECHA DOCUMENTO</v>
          </cell>
          <cell r="D218" t="str">
            <v>FD - 31/03/1999</v>
          </cell>
        </row>
        <row r="219">
          <cell r="A219" t="str">
            <v>120204FD31/05/1999</v>
          </cell>
          <cell r="B219">
            <v>120204</v>
          </cell>
          <cell r="C219" t="str">
            <v>FECHA DOCUMENTO</v>
          </cell>
          <cell r="D219" t="str">
            <v>FD - 31/05/1999</v>
          </cell>
        </row>
        <row r="220">
          <cell r="A220" t="str">
            <v>120204FD31/05/99/</v>
          </cell>
          <cell r="B220">
            <v>120204</v>
          </cell>
          <cell r="C220" t="str">
            <v>FECHA DOCUMENTO</v>
          </cell>
          <cell r="D220" t="str">
            <v>FD - 31/05/99/</v>
          </cell>
        </row>
        <row r="221">
          <cell r="A221">
            <v>1207</v>
          </cell>
          <cell r="B221">
            <v>1207</v>
          </cell>
          <cell r="C221" t="str">
            <v>INVERSIONES PATRIMONIALES-METOD.DEL COST</v>
          </cell>
          <cell r="E221">
            <v>1909</v>
          </cell>
          <cell r="F221">
            <v>1909</v>
          </cell>
        </row>
        <row r="222">
          <cell r="A222">
            <v>120704</v>
          </cell>
          <cell r="B222">
            <v>120704</v>
          </cell>
          <cell r="C222" t="str">
            <v>EN EMPRESAS DE S.P.D. DEL NIVEL NAL</v>
          </cell>
          <cell r="E222">
            <v>23.35</v>
          </cell>
          <cell r="F222">
            <v>23.35</v>
          </cell>
        </row>
        <row r="223">
          <cell r="A223">
            <v>12070401</v>
          </cell>
          <cell r="B223">
            <v>12070401</v>
          </cell>
          <cell r="C223" t="str">
            <v>EN EMPRESAS DE S.P.D. DEL NIVEL NAL</v>
          </cell>
          <cell r="E223">
            <v>23.35</v>
          </cell>
          <cell r="F223">
            <v>23.35</v>
          </cell>
        </row>
        <row r="224">
          <cell r="A224" t="str">
            <v>12070401CL1</v>
          </cell>
          <cell r="B224">
            <v>12070401</v>
          </cell>
          <cell r="C224" t="str">
            <v>CORTO-LARGO PLAZO / CORTO P</v>
          </cell>
          <cell r="D224" t="str">
            <v>CL - 1</v>
          </cell>
          <cell r="E224">
            <v>22.23</v>
          </cell>
          <cell r="F224">
            <v>22.23</v>
          </cell>
        </row>
        <row r="225">
          <cell r="A225" t="str">
            <v>12070401CL2</v>
          </cell>
          <cell r="B225">
            <v>12070401</v>
          </cell>
          <cell r="C225" t="str">
            <v>CORTO-LARGO PLAZO / LARGO P</v>
          </cell>
          <cell r="D225" t="str">
            <v>CL - 2</v>
          </cell>
          <cell r="E225">
            <v>-49.69</v>
          </cell>
          <cell r="F225">
            <v>-49.69</v>
          </cell>
        </row>
        <row r="226">
          <cell r="A226">
            <v>120751</v>
          </cell>
          <cell r="B226">
            <v>120751</v>
          </cell>
          <cell r="C226" t="str">
            <v>EN ENTIDADES PRIVADAS</v>
          </cell>
          <cell r="E226">
            <v>1315.28</v>
          </cell>
          <cell r="F226">
            <v>1315.28</v>
          </cell>
        </row>
        <row r="227">
          <cell r="A227" t="str">
            <v>120751CL2</v>
          </cell>
          <cell r="B227">
            <v>120751</v>
          </cell>
          <cell r="C227" t="str">
            <v>CORTO-LARGO PLAZO / LARGO P</v>
          </cell>
          <cell r="D227" t="str">
            <v>CL - 2</v>
          </cell>
          <cell r="E227">
            <v>1315.28</v>
          </cell>
          <cell r="F227">
            <v>1315.28</v>
          </cell>
        </row>
        <row r="228">
          <cell r="A228">
            <v>120799</v>
          </cell>
          <cell r="B228">
            <v>120799</v>
          </cell>
          <cell r="C228" t="str">
            <v>AJUSTES POR INFLACION</v>
          </cell>
          <cell r="E228">
            <v>570.37</v>
          </cell>
          <cell r="F228">
            <v>570.37</v>
          </cell>
        </row>
        <row r="229">
          <cell r="A229" t="str">
            <v>120799CL2</v>
          </cell>
          <cell r="B229">
            <v>120799</v>
          </cell>
          <cell r="C229" t="str">
            <v>CORTO-LARGO PLAZO / LARGO P</v>
          </cell>
          <cell r="D229" t="str">
            <v>CL - 2</v>
          </cell>
          <cell r="E229">
            <v>570.37</v>
          </cell>
          <cell r="F229">
            <v>570.37</v>
          </cell>
        </row>
        <row r="230">
          <cell r="A230">
            <v>1280</v>
          </cell>
          <cell r="B230">
            <v>1280</v>
          </cell>
          <cell r="C230" t="str">
            <v>PROVISION PARA PROTECCION DE INVERSIONES (CR)</v>
          </cell>
          <cell r="E230">
            <v>-28.95</v>
          </cell>
          <cell r="F230">
            <v>-28.95</v>
          </cell>
        </row>
        <row r="231">
          <cell r="A231">
            <v>128006</v>
          </cell>
          <cell r="B231">
            <v>128006</v>
          </cell>
          <cell r="C231" t="str">
            <v>EN EMPRESAS DE SERVICIOS PUBLICOS DOMICILIARIOS DE</v>
          </cell>
          <cell r="E231">
            <v>-28.95</v>
          </cell>
          <cell r="F231">
            <v>-28.95</v>
          </cell>
        </row>
        <row r="232">
          <cell r="A232" t="str">
            <v>128006CL2</v>
          </cell>
          <cell r="B232">
            <v>128006</v>
          </cell>
          <cell r="C232" t="str">
            <v>CORTO-LARGO PLAZO / LARGO P</v>
          </cell>
          <cell r="D232" t="str">
            <v>CL - 2</v>
          </cell>
          <cell r="E232">
            <v>-28.95</v>
          </cell>
          <cell r="F232">
            <v>-28.95</v>
          </cell>
        </row>
        <row r="233">
          <cell r="A233">
            <v>14</v>
          </cell>
          <cell r="B233">
            <v>14</v>
          </cell>
          <cell r="C233" t="str">
            <v>DEUDORES</v>
          </cell>
          <cell r="E233">
            <v>18053.78</v>
          </cell>
          <cell r="F233">
            <v>18647.55</v>
          </cell>
        </row>
        <row r="234">
          <cell r="A234">
            <v>1408</v>
          </cell>
          <cell r="B234">
            <v>1408</v>
          </cell>
          <cell r="C234" t="str">
            <v>SERVICIOS PUBLICOS</v>
          </cell>
          <cell r="E234">
            <v>7800.71</v>
          </cell>
          <cell r="F234">
            <v>7896.05</v>
          </cell>
        </row>
        <row r="235">
          <cell r="A235">
            <v>140801</v>
          </cell>
          <cell r="B235">
            <v>140801</v>
          </cell>
          <cell r="C235" t="str">
            <v>SERVICIOS DE ENERGIA</v>
          </cell>
          <cell r="E235">
            <v>7800.71</v>
          </cell>
          <cell r="F235">
            <v>7896.05</v>
          </cell>
        </row>
        <row r="236">
          <cell r="A236">
            <v>14080101</v>
          </cell>
          <cell r="B236">
            <v>14080101</v>
          </cell>
          <cell r="C236" t="str">
            <v>RESIDENCIAL</v>
          </cell>
          <cell r="E236">
            <v>2832.95</v>
          </cell>
          <cell r="F236">
            <v>2853.61</v>
          </cell>
        </row>
        <row r="237">
          <cell r="A237" t="str">
            <v>14080101CL1</v>
          </cell>
          <cell r="B237">
            <v>14080101</v>
          </cell>
          <cell r="C237" t="str">
            <v>CORTO-LARGO PLAZO / CORTO P</v>
          </cell>
          <cell r="D237" t="str">
            <v>CL - 1</v>
          </cell>
          <cell r="E237">
            <v>2832.81</v>
          </cell>
          <cell r="F237">
            <v>2853.48</v>
          </cell>
        </row>
        <row r="238">
          <cell r="A238" t="str">
            <v>14080101CL2</v>
          </cell>
          <cell r="B238">
            <v>14080101</v>
          </cell>
          <cell r="C238" t="str">
            <v>CORTO-LARGO PLAZO / LARGO P</v>
          </cell>
          <cell r="D238" t="str">
            <v>CL - 2</v>
          </cell>
          <cell r="E238">
            <v>0.13</v>
          </cell>
          <cell r="F238">
            <v>0.13</v>
          </cell>
        </row>
        <row r="239">
          <cell r="A239" t="str">
            <v>14080101ED0</v>
          </cell>
          <cell r="B239">
            <v>14080101</v>
          </cell>
          <cell r="C239" t="str">
            <v>EDAD / CXC CORRIENTE</v>
          </cell>
          <cell r="D239" t="str">
            <v>ED - 0</v>
          </cell>
        </row>
        <row r="240">
          <cell r="A240" t="str">
            <v>14080101ED1</v>
          </cell>
          <cell r="B240">
            <v>14080101</v>
          </cell>
          <cell r="C240" t="str">
            <v>EDAD / DE 1 A 90 DIAS</v>
          </cell>
          <cell r="D240" t="str">
            <v>ED - 1</v>
          </cell>
        </row>
        <row r="241">
          <cell r="A241" t="str">
            <v>14080101ED2</v>
          </cell>
          <cell r="B241">
            <v>14080101</v>
          </cell>
          <cell r="C241" t="str">
            <v>EDAD / DE 91 A 180 DIAS</v>
          </cell>
          <cell r="D241" t="str">
            <v>ED - 2</v>
          </cell>
        </row>
        <row r="242">
          <cell r="A242" t="str">
            <v>14080101ED3</v>
          </cell>
          <cell r="B242">
            <v>14080101</v>
          </cell>
          <cell r="C242" t="str">
            <v>EDAD / DE 181 A 360</v>
          </cell>
          <cell r="D242" t="str">
            <v>ED - 3</v>
          </cell>
        </row>
        <row r="243">
          <cell r="A243" t="str">
            <v>14080101ED4</v>
          </cell>
          <cell r="B243">
            <v>14080101</v>
          </cell>
          <cell r="C243" t="str">
            <v>EDAD / MAS DE 360 DIAS</v>
          </cell>
          <cell r="D243" t="str">
            <v>ED - 4</v>
          </cell>
        </row>
        <row r="244">
          <cell r="A244" t="str">
            <v>14080101ES01</v>
          </cell>
          <cell r="B244">
            <v>14080101</v>
          </cell>
          <cell r="C244" t="str">
            <v>ESTRATOS / ESTRATO 1</v>
          </cell>
          <cell r="D244" t="str">
            <v>ES - 01</v>
          </cell>
        </row>
        <row r="245">
          <cell r="A245" t="str">
            <v>14080101ES1</v>
          </cell>
          <cell r="B245">
            <v>14080101</v>
          </cell>
          <cell r="C245" t="str">
            <v>ESTRATOS</v>
          </cell>
          <cell r="D245" t="str">
            <v>ES - 1</v>
          </cell>
        </row>
        <row r="246">
          <cell r="A246" t="str">
            <v>14080101ES2</v>
          </cell>
          <cell r="B246">
            <v>14080101</v>
          </cell>
          <cell r="C246" t="str">
            <v>ESTRATOS</v>
          </cell>
          <cell r="D246" t="str">
            <v>ES - 2</v>
          </cell>
        </row>
        <row r="247">
          <cell r="A247" t="str">
            <v>14080101ES3</v>
          </cell>
          <cell r="B247">
            <v>14080101</v>
          </cell>
          <cell r="C247" t="str">
            <v>ESTRATOS</v>
          </cell>
          <cell r="D247" t="str">
            <v>ES - 3</v>
          </cell>
        </row>
        <row r="248">
          <cell r="A248" t="str">
            <v>14080101ES4</v>
          </cell>
          <cell r="B248">
            <v>14080101</v>
          </cell>
          <cell r="C248" t="str">
            <v>ESTRATOS</v>
          </cell>
          <cell r="D248" t="str">
            <v>ES - 4</v>
          </cell>
        </row>
        <row r="249">
          <cell r="A249" t="str">
            <v>14080101ES5</v>
          </cell>
          <cell r="B249">
            <v>14080101</v>
          </cell>
          <cell r="C249" t="str">
            <v>ESTRATOS</v>
          </cell>
          <cell r="D249" t="str">
            <v>ES - 5</v>
          </cell>
        </row>
        <row r="250">
          <cell r="A250" t="str">
            <v>14080101ES6</v>
          </cell>
          <cell r="B250">
            <v>14080101</v>
          </cell>
          <cell r="C250" t="str">
            <v>ESTRATOS</v>
          </cell>
          <cell r="D250" t="str">
            <v>ES - 6</v>
          </cell>
        </row>
        <row r="251">
          <cell r="A251">
            <v>14080102</v>
          </cell>
          <cell r="B251">
            <v>14080102</v>
          </cell>
          <cell r="C251" t="str">
            <v>COMERCIAL</v>
          </cell>
          <cell r="E251">
            <v>326.88</v>
          </cell>
          <cell r="F251">
            <v>313.92</v>
          </cell>
        </row>
        <row r="252">
          <cell r="A252" t="str">
            <v>14080102CL1</v>
          </cell>
          <cell r="B252">
            <v>14080102</v>
          </cell>
          <cell r="C252" t="str">
            <v>CORTO-LARGO PLAZO / CORTO P</v>
          </cell>
          <cell r="D252" t="str">
            <v>CL - 1</v>
          </cell>
          <cell r="E252">
            <v>326.88</v>
          </cell>
          <cell r="F252">
            <v>313.92</v>
          </cell>
        </row>
        <row r="253">
          <cell r="A253" t="str">
            <v>14080102ED0</v>
          </cell>
          <cell r="B253">
            <v>14080102</v>
          </cell>
          <cell r="C253" t="str">
            <v>EDAD / CXC CORRIENTE</v>
          </cell>
          <cell r="D253" t="str">
            <v>ED - 0</v>
          </cell>
        </row>
        <row r="254">
          <cell r="A254" t="str">
            <v>14080102ED1</v>
          </cell>
          <cell r="B254">
            <v>14080102</v>
          </cell>
          <cell r="C254" t="str">
            <v>EDAD / DE 1 A 90 DIAS</v>
          </cell>
          <cell r="D254" t="str">
            <v>ED - 1</v>
          </cell>
        </row>
        <row r="255">
          <cell r="A255" t="str">
            <v>14080102ED2</v>
          </cell>
          <cell r="B255">
            <v>14080102</v>
          </cell>
          <cell r="C255" t="str">
            <v>EDAD / DE 91 A 180 DIAS</v>
          </cell>
          <cell r="D255" t="str">
            <v>ED - 2</v>
          </cell>
        </row>
        <row r="256">
          <cell r="A256" t="str">
            <v>14080102ED3</v>
          </cell>
          <cell r="B256">
            <v>14080102</v>
          </cell>
          <cell r="C256" t="str">
            <v>EDAD / DE 181 A 360</v>
          </cell>
          <cell r="D256" t="str">
            <v>ED - 3</v>
          </cell>
        </row>
        <row r="257">
          <cell r="A257" t="str">
            <v>14080102ED4</v>
          </cell>
          <cell r="B257">
            <v>14080102</v>
          </cell>
          <cell r="C257" t="str">
            <v>EDAD / MAS DE 360 DIAS</v>
          </cell>
          <cell r="D257" t="str">
            <v>ED - 4</v>
          </cell>
        </row>
        <row r="258">
          <cell r="A258" t="str">
            <v>14080102ES1</v>
          </cell>
          <cell r="B258">
            <v>14080102</v>
          </cell>
          <cell r="C258" t="str">
            <v>ESTRATOS</v>
          </cell>
          <cell r="D258" t="str">
            <v>ES - 1</v>
          </cell>
        </row>
        <row r="259">
          <cell r="A259">
            <v>14080103</v>
          </cell>
          <cell r="B259">
            <v>14080103</v>
          </cell>
          <cell r="C259" t="str">
            <v>INDUSTRIAL</v>
          </cell>
          <cell r="E259">
            <v>287.69</v>
          </cell>
          <cell r="F259">
            <v>249.84</v>
          </cell>
        </row>
        <row r="260">
          <cell r="A260" t="str">
            <v>14080103CL1</v>
          </cell>
          <cell r="B260">
            <v>14080103</v>
          </cell>
          <cell r="C260" t="str">
            <v>CORTO-LARGO PLAZO / CORTO P</v>
          </cell>
          <cell r="D260" t="str">
            <v>CL - 1</v>
          </cell>
          <cell r="E260">
            <v>287.69</v>
          </cell>
          <cell r="F260">
            <v>249.84</v>
          </cell>
        </row>
        <row r="261">
          <cell r="A261" t="str">
            <v>14080103ED0</v>
          </cell>
          <cell r="B261">
            <v>14080103</v>
          </cell>
          <cell r="C261" t="str">
            <v>EDAD / CXC CORRIENTE</v>
          </cell>
          <cell r="D261" t="str">
            <v>ED - 0</v>
          </cell>
        </row>
        <row r="262">
          <cell r="A262" t="str">
            <v>14080103ED1</v>
          </cell>
          <cell r="B262">
            <v>14080103</v>
          </cell>
          <cell r="C262" t="str">
            <v>EDAD / DE 1 A 90 DIAS</v>
          </cell>
          <cell r="D262" t="str">
            <v>ED - 1</v>
          </cell>
        </row>
        <row r="263">
          <cell r="A263" t="str">
            <v>14080103ED2</v>
          </cell>
          <cell r="B263">
            <v>14080103</v>
          </cell>
          <cell r="C263" t="str">
            <v>EDAD / DE 91 A 180 DIAS</v>
          </cell>
          <cell r="D263" t="str">
            <v>ED - 2</v>
          </cell>
        </row>
        <row r="264">
          <cell r="A264" t="str">
            <v>14080103ED3</v>
          </cell>
          <cell r="B264">
            <v>14080103</v>
          </cell>
          <cell r="C264" t="str">
            <v>EDAD / DE 181 A 360</v>
          </cell>
          <cell r="D264" t="str">
            <v>ED - 3</v>
          </cell>
        </row>
        <row r="265">
          <cell r="A265" t="str">
            <v>14080103ED4</v>
          </cell>
          <cell r="B265">
            <v>14080103</v>
          </cell>
          <cell r="C265" t="str">
            <v>EDAD / MAS DE 360 DIAS</v>
          </cell>
          <cell r="D265" t="str">
            <v>ED - 4</v>
          </cell>
        </row>
        <row r="266">
          <cell r="A266">
            <v>14080104</v>
          </cell>
          <cell r="B266">
            <v>14080104</v>
          </cell>
          <cell r="C266" t="str">
            <v>OFICIAL</v>
          </cell>
          <cell r="E266">
            <v>32.659999999999997</v>
          </cell>
          <cell r="F266">
            <v>63.19</v>
          </cell>
        </row>
        <row r="267">
          <cell r="A267" t="str">
            <v>14080104CL1</v>
          </cell>
          <cell r="B267">
            <v>14080104</v>
          </cell>
          <cell r="C267" t="str">
            <v>CORTO-LARGO PLAZO / CORTO P</v>
          </cell>
          <cell r="D267" t="str">
            <v>CL - 1</v>
          </cell>
          <cell r="E267">
            <v>32.659999999999997</v>
          </cell>
          <cell r="F267">
            <v>63.19</v>
          </cell>
        </row>
        <row r="268">
          <cell r="A268" t="str">
            <v>14080104ED0</v>
          </cell>
          <cell r="B268">
            <v>14080104</v>
          </cell>
          <cell r="C268" t="str">
            <v>EDAD / CXC CORRIENTE</v>
          </cell>
          <cell r="D268" t="str">
            <v>ED - 0</v>
          </cell>
        </row>
        <row r="269">
          <cell r="A269" t="str">
            <v>14080104ED1</v>
          </cell>
          <cell r="B269">
            <v>14080104</v>
          </cell>
          <cell r="C269" t="str">
            <v>EDAD / DE 1 A 90 DIAS</v>
          </cell>
          <cell r="D269" t="str">
            <v>ED - 1</v>
          </cell>
        </row>
        <row r="270">
          <cell r="A270" t="str">
            <v>14080104ED2</v>
          </cell>
          <cell r="B270">
            <v>14080104</v>
          </cell>
          <cell r="C270" t="str">
            <v>EDAD / DE 91 A 180 DIAS</v>
          </cell>
          <cell r="D270" t="str">
            <v>ED - 2</v>
          </cell>
        </row>
        <row r="271">
          <cell r="A271" t="str">
            <v>14080104ED3</v>
          </cell>
          <cell r="B271">
            <v>14080104</v>
          </cell>
          <cell r="C271" t="str">
            <v>EDAD / DE 181 A 360</v>
          </cell>
          <cell r="D271" t="str">
            <v>ED - 3</v>
          </cell>
        </row>
        <row r="272">
          <cell r="A272" t="str">
            <v>14080104ED4</v>
          </cell>
          <cell r="B272">
            <v>14080104</v>
          </cell>
          <cell r="C272" t="str">
            <v>EDAD / MAS DE 360 DIAS</v>
          </cell>
          <cell r="D272" t="str">
            <v>ED - 4</v>
          </cell>
        </row>
        <row r="273">
          <cell r="A273">
            <v>14080106</v>
          </cell>
          <cell r="B273">
            <v>14080106</v>
          </cell>
          <cell r="C273" t="str">
            <v>ESPECIAL ASISTENCIAL</v>
          </cell>
          <cell r="E273">
            <v>210.96</v>
          </cell>
          <cell r="F273">
            <v>207.29</v>
          </cell>
        </row>
        <row r="274">
          <cell r="A274" t="str">
            <v>14080106CL1</v>
          </cell>
          <cell r="B274">
            <v>14080106</v>
          </cell>
          <cell r="C274" t="str">
            <v>CORTO-LARGO PLAZO / CORTO P</v>
          </cell>
          <cell r="D274" t="str">
            <v>CL - 1</v>
          </cell>
          <cell r="E274">
            <v>211.03</v>
          </cell>
          <cell r="F274">
            <v>207.36</v>
          </cell>
        </row>
        <row r="275">
          <cell r="A275" t="str">
            <v>14080106CL2</v>
          </cell>
          <cell r="B275">
            <v>14080106</v>
          </cell>
          <cell r="C275" t="str">
            <v>CORTO-LARGO PLAZO / LARGO P</v>
          </cell>
          <cell r="D275" t="str">
            <v>CL - 2</v>
          </cell>
          <cell r="E275">
            <v>-7.0000000000000007E-2</v>
          </cell>
          <cell r="F275">
            <v>-7.0000000000000007E-2</v>
          </cell>
        </row>
        <row r="276">
          <cell r="A276" t="str">
            <v>14080106ED0</v>
          </cell>
          <cell r="B276">
            <v>14080106</v>
          </cell>
          <cell r="C276" t="str">
            <v>EDAD / CXC CORRIENTE</v>
          </cell>
          <cell r="D276" t="str">
            <v>ED - 0</v>
          </cell>
        </row>
        <row r="277">
          <cell r="A277" t="str">
            <v>14080106ED1</v>
          </cell>
          <cell r="B277">
            <v>14080106</v>
          </cell>
          <cell r="C277" t="str">
            <v>EDAD / DE 1 A 90 DIAS</v>
          </cell>
          <cell r="D277" t="str">
            <v>ED - 1</v>
          </cell>
        </row>
        <row r="278">
          <cell r="A278" t="str">
            <v>14080106ED2</v>
          </cell>
          <cell r="B278">
            <v>14080106</v>
          </cell>
          <cell r="C278" t="str">
            <v>EDAD / DE 91 A 180 DIAS</v>
          </cell>
          <cell r="D278" t="str">
            <v>ED - 2</v>
          </cell>
        </row>
        <row r="279">
          <cell r="A279" t="str">
            <v>14080106ED3</v>
          </cell>
          <cell r="B279">
            <v>14080106</v>
          </cell>
          <cell r="C279" t="str">
            <v>EDAD / DE 181 A 360</v>
          </cell>
          <cell r="D279" t="str">
            <v>ED - 3</v>
          </cell>
        </row>
        <row r="280">
          <cell r="A280" t="str">
            <v>14080106ED4</v>
          </cell>
          <cell r="B280">
            <v>14080106</v>
          </cell>
          <cell r="C280" t="str">
            <v>EDAD / MAS DE 360 DIAS</v>
          </cell>
          <cell r="D280" t="str">
            <v>ED - 4</v>
          </cell>
        </row>
        <row r="281">
          <cell r="A281" t="str">
            <v>14080106ED6</v>
          </cell>
          <cell r="B281">
            <v>14080106</v>
          </cell>
          <cell r="C281" t="str">
            <v>EDAD / CHEQUES DEVUELTOS</v>
          </cell>
          <cell r="D281" t="str">
            <v>ED - 6</v>
          </cell>
        </row>
        <row r="282">
          <cell r="A282">
            <v>14080107</v>
          </cell>
          <cell r="B282">
            <v>14080107</v>
          </cell>
          <cell r="C282" t="str">
            <v>PROVISIONAL</v>
          </cell>
          <cell r="E282">
            <v>33.46</v>
          </cell>
          <cell r="F282">
            <v>27.13</v>
          </cell>
        </row>
        <row r="283">
          <cell r="A283" t="str">
            <v>14080107CL1</v>
          </cell>
          <cell r="B283">
            <v>14080107</v>
          </cell>
          <cell r="C283" t="str">
            <v>CORTO-LARGO PLAZO / CORTO P</v>
          </cell>
          <cell r="D283" t="str">
            <v>CL - 1</v>
          </cell>
          <cell r="E283">
            <v>33.46</v>
          </cell>
          <cell r="F283">
            <v>27.13</v>
          </cell>
        </row>
        <row r="284">
          <cell r="A284" t="str">
            <v>14080107ED0</v>
          </cell>
          <cell r="B284">
            <v>14080107</v>
          </cell>
          <cell r="C284" t="str">
            <v>EDAD / CXC CORRIENTE</v>
          </cell>
          <cell r="D284" t="str">
            <v>ED - 0</v>
          </cell>
        </row>
        <row r="285">
          <cell r="A285" t="str">
            <v>14080107ED1</v>
          </cell>
          <cell r="B285">
            <v>14080107</v>
          </cell>
          <cell r="C285" t="str">
            <v>EDAD / DE 1 A 90 DIAS</v>
          </cell>
          <cell r="D285" t="str">
            <v>ED - 1</v>
          </cell>
        </row>
        <row r="286">
          <cell r="A286" t="str">
            <v>14080107ED2</v>
          </cell>
          <cell r="B286">
            <v>14080107</v>
          </cell>
          <cell r="C286" t="str">
            <v>EDAD / DE 91 A 180 DIAS</v>
          </cell>
          <cell r="D286" t="str">
            <v>ED - 2</v>
          </cell>
        </row>
        <row r="287">
          <cell r="A287" t="str">
            <v>14080107ED3</v>
          </cell>
          <cell r="B287">
            <v>14080107</v>
          </cell>
          <cell r="C287" t="str">
            <v>EDAD / DE 181 A 360</v>
          </cell>
          <cell r="D287" t="str">
            <v>ED - 3</v>
          </cell>
        </row>
        <row r="288">
          <cell r="A288" t="str">
            <v>14080107ED4</v>
          </cell>
          <cell r="B288">
            <v>14080107</v>
          </cell>
          <cell r="C288" t="str">
            <v>EDAD / MAS DE 360 DIAS</v>
          </cell>
          <cell r="D288" t="str">
            <v>ED - 4</v>
          </cell>
        </row>
        <row r="289">
          <cell r="A289">
            <v>14080110</v>
          </cell>
          <cell r="B289">
            <v>14080110</v>
          </cell>
          <cell r="C289" t="str">
            <v>AREAS COMUNES</v>
          </cell>
          <cell r="E289">
            <v>28.33</v>
          </cell>
          <cell r="F289">
            <v>34.57</v>
          </cell>
        </row>
        <row r="290">
          <cell r="A290" t="str">
            <v>14080110CL1</v>
          </cell>
          <cell r="B290">
            <v>14080110</v>
          </cell>
          <cell r="C290" t="str">
            <v>CORTO-LARGO PLAZO / CORTO P</v>
          </cell>
          <cell r="D290" t="str">
            <v>CL - 1</v>
          </cell>
          <cell r="E290">
            <v>28.33</v>
          </cell>
          <cell r="F290">
            <v>34.57</v>
          </cell>
        </row>
        <row r="291">
          <cell r="A291" t="str">
            <v>14080110CL2</v>
          </cell>
          <cell r="B291">
            <v>14080110</v>
          </cell>
          <cell r="C291" t="str">
            <v>CORTO-LARGO PLAZO / LARGO P</v>
          </cell>
          <cell r="D291" t="str">
            <v>CL - 2</v>
          </cell>
        </row>
        <row r="292">
          <cell r="A292" t="str">
            <v>14080110ED0</v>
          </cell>
          <cell r="B292">
            <v>14080110</v>
          </cell>
          <cell r="C292" t="str">
            <v>EDAD / CXC CORRIENTE</v>
          </cell>
          <cell r="D292" t="str">
            <v>ED - 0</v>
          </cell>
        </row>
        <row r="293">
          <cell r="A293" t="str">
            <v>14080110ED1</v>
          </cell>
          <cell r="B293">
            <v>14080110</v>
          </cell>
          <cell r="C293" t="str">
            <v>EDAD / DE 1 A 90 DIAS</v>
          </cell>
          <cell r="D293" t="str">
            <v>ED - 1</v>
          </cell>
        </row>
        <row r="294">
          <cell r="A294" t="str">
            <v>14080110ED2</v>
          </cell>
          <cell r="B294">
            <v>14080110</v>
          </cell>
          <cell r="C294" t="str">
            <v>EDAD / DE 91 A 180 DIAS</v>
          </cell>
          <cell r="D294" t="str">
            <v>ED - 2</v>
          </cell>
        </row>
        <row r="295">
          <cell r="A295" t="str">
            <v>14080110ED3</v>
          </cell>
          <cell r="B295">
            <v>14080110</v>
          </cell>
          <cell r="C295" t="str">
            <v>EDAD / DE 181 A 360</v>
          </cell>
          <cell r="D295" t="str">
            <v>ED - 3</v>
          </cell>
        </row>
        <row r="296">
          <cell r="A296" t="str">
            <v>14080110ED4</v>
          </cell>
          <cell r="B296">
            <v>14080110</v>
          </cell>
          <cell r="C296" t="str">
            <v>EDAD / MAS DE 360 DIAS</v>
          </cell>
          <cell r="D296" t="str">
            <v>ED - 4</v>
          </cell>
        </row>
        <row r="297">
          <cell r="A297">
            <v>14080112</v>
          </cell>
          <cell r="B297">
            <v>14080112</v>
          </cell>
          <cell r="C297" t="str">
            <v>OTROS (USUARIOS INACTIVOS)</v>
          </cell>
          <cell r="E297">
            <v>2170.4699999999998</v>
          </cell>
          <cell r="F297">
            <v>2269.17</v>
          </cell>
        </row>
        <row r="298">
          <cell r="A298" t="str">
            <v>14080112CL1</v>
          </cell>
          <cell r="B298">
            <v>14080112</v>
          </cell>
          <cell r="C298" t="str">
            <v>CORTO-LARGO PLAZO / CORTO P</v>
          </cell>
          <cell r="D298" t="str">
            <v>CL - 1</v>
          </cell>
          <cell r="E298">
            <v>2170.4699999999998</v>
          </cell>
          <cell r="F298">
            <v>2269.17</v>
          </cell>
        </row>
        <row r="299">
          <cell r="A299" t="str">
            <v>14080112ED0</v>
          </cell>
          <cell r="B299">
            <v>14080112</v>
          </cell>
          <cell r="C299" t="str">
            <v>EDAD / CXC CORRIENTE</v>
          </cell>
          <cell r="D299" t="str">
            <v>ED - 0</v>
          </cell>
        </row>
        <row r="300">
          <cell r="A300" t="str">
            <v>14080112ED1</v>
          </cell>
          <cell r="B300">
            <v>14080112</v>
          </cell>
          <cell r="C300" t="str">
            <v>EDAD / DE 1 A 90 DIAS</v>
          </cell>
          <cell r="D300" t="str">
            <v>ED - 1</v>
          </cell>
        </row>
        <row r="301">
          <cell r="A301" t="str">
            <v>14080112ED2</v>
          </cell>
          <cell r="B301">
            <v>14080112</v>
          </cell>
          <cell r="C301" t="str">
            <v>EDAD / DE 91 A 180 DIAS</v>
          </cell>
          <cell r="D301" t="str">
            <v>ED - 2</v>
          </cell>
        </row>
        <row r="302">
          <cell r="A302" t="str">
            <v>14080112ED3</v>
          </cell>
          <cell r="B302">
            <v>14080112</v>
          </cell>
          <cell r="C302" t="str">
            <v>EDAD / DE 181 A 360</v>
          </cell>
          <cell r="D302" t="str">
            <v>ED - 3</v>
          </cell>
        </row>
        <row r="303">
          <cell r="A303" t="str">
            <v>14080112ED4</v>
          </cell>
          <cell r="B303">
            <v>14080112</v>
          </cell>
          <cell r="C303" t="str">
            <v>EDAD / MAS DE 360 DIAS</v>
          </cell>
          <cell r="D303" t="str">
            <v>ED - 4</v>
          </cell>
        </row>
        <row r="304">
          <cell r="A304" t="str">
            <v>14080112ED5</v>
          </cell>
          <cell r="B304">
            <v>14080112</v>
          </cell>
          <cell r="C304" t="str">
            <v>EDAD / CUENTAS INACTIVAS</v>
          </cell>
          <cell r="D304" t="str">
            <v>ED - 5</v>
          </cell>
        </row>
        <row r="305">
          <cell r="A305" t="str">
            <v>14080112ED6</v>
          </cell>
          <cell r="B305">
            <v>14080112</v>
          </cell>
          <cell r="C305" t="str">
            <v>EDAD / CHEQUES DEVUELTOS</v>
          </cell>
          <cell r="D305" t="str">
            <v>ED - 6</v>
          </cell>
        </row>
        <row r="306">
          <cell r="A306">
            <v>14080191</v>
          </cell>
          <cell r="B306">
            <v>14080191</v>
          </cell>
          <cell r="C306" t="str">
            <v>CUENTA PUENTE REGISTRO ESTIMADO</v>
          </cell>
          <cell r="E306">
            <v>1877.33</v>
          </cell>
          <cell r="F306">
            <v>1877.33</v>
          </cell>
        </row>
        <row r="307">
          <cell r="A307" t="str">
            <v>14080191CL1</v>
          </cell>
          <cell r="B307">
            <v>14080191</v>
          </cell>
          <cell r="C307" t="str">
            <v>CORTO-LARGO PLAZO / CORTO P</v>
          </cell>
          <cell r="D307" t="str">
            <v>CL - 1</v>
          </cell>
          <cell r="E307">
            <v>1877.33</v>
          </cell>
          <cell r="F307">
            <v>1877.33</v>
          </cell>
        </row>
        <row r="308">
          <cell r="A308">
            <v>1415</v>
          </cell>
          <cell r="B308">
            <v>1415</v>
          </cell>
          <cell r="C308" t="str">
            <v>PRESTAMOS CONCEDIDOS</v>
          </cell>
          <cell r="E308">
            <v>7385.63</v>
          </cell>
          <cell r="F308">
            <v>7421.68</v>
          </cell>
        </row>
        <row r="309">
          <cell r="A309">
            <v>141506</v>
          </cell>
          <cell r="B309">
            <v>141506</v>
          </cell>
          <cell r="C309" t="str">
            <v>PRESTAMOS HIPOTECARIOS</v>
          </cell>
          <cell r="E309">
            <v>483.55</v>
          </cell>
          <cell r="F309">
            <v>475.37</v>
          </cell>
        </row>
        <row r="310">
          <cell r="A310" t="str">
            <v>141506CL1</v>
          </cell>
          <cell r="B310">
            <v>141506</v>
          </cell>
          <cell r="C310" t="str">
            <v>CORTO-LARGO PLAZO / CORTO P</v>
          </cell>
          <cell r="D310" t="str">
            <v>CL - 1</v>
          </cell>
          <cell r="E310">
            <v>99.78</v>
          </cell>
          <cell r="F310">
            <v>91.6</v>
          </cell>
        </row>
        <row r="311">
          <cell r="A311" t="str">
            <v>141506CL2</v>
          </cell>
          <cell r="B311">
            <v>141506</v>
          </cell>
          <cell r="C311" t="str">
            <v>CORTO-LARGO PLAZO / LARGO P</v>
          </cell>
          <cell r="D311" t="str">
            <v>CL - 2</v>
          </cell>
          <cell r="E311">
            <v>383.77</v>
          </cell>
          <cell r="F311">
            <v>383.77</v>
          </cell>
        </row>
        <row r="312">
          <cell r="A312">
            <v>141590</v>
          </cell>
          <cell r="B312">
            <v>141590</v>
          </cell>
          <cell r="C312" t="str">
            <v>OTROS PRESTAMOS CONCEDIDOS</v>
          </cell>
          <cell r="E312">
            <v>6902.08</v>
          </cell>
          <cell r="F312">
            <v>6946.31</v>
          </cell>
        </row>
        <row r="313">
          <cell r="A313" t="str">
            <v>141590CL2</v>
          </cell>
          <cell r="B313">
            <v>141590</v>
          </cell>
          <cell r="C313" t="str">
            <v>CORTO-LARGO PLAZO / LARGO P</v>
          </cell>
          <cell r="D313" t="str">
            <v>CL - 2</v>
          </cell>
          <cell r="E313">
            <v>6902.08</v>
          </cell>
          <cell r="F313">
            <v>6946.31</v>
          </cell>
        </row>
        <row r="314">
          <cell r="A314">
            <v>1420</v>
          </cell>
          <cell r="B314">
            <v>1420</v>
          </cell>
          <cell r="C314" t="str">
            <v>AVANCES Y ANTICIPOS ENTREGADOS</v>
          </cell>
          <cell r="E314">
            <v>343.25</v>
          </cell>
          <cell r="F314">
            <v>421.62</v>
          </cell>
        </row>
        <row r="315">
          <cell r="A315">
            <v>142012</v>
          </cell>
          <cell r="B315">
            <v>142012</v>
          </cell>
          <cell r="C315" t="str">
            <v>ANTICIPO PARA ADQUISIC.DE BIENES Y SERV.</v>
          </cell>
          <cell r="E315">
            <v>51.79</v>
          </cell>
          <cell r="F315">
            <v>50.89</v>
          </cell>
        </row>
        <row r="316">
          <cell r="A316" t="str">
            <v>142012CL1</v>
          </cell>
          <cell r="B316">
            <v>142012</v>
          </cell>
          <cell r="C316" t="str">
            <v>CORTO-LARGO PLAZO / CORTO P</v>
          </cell>
          <cell r="D316" t="str">
            <v>CL - 1</v>
          </cell>
          <cell r="E316">
            <v>51.79</v>
          </cell>
          <cell r="F316">
            <v>50.89</v>
          </cell>
        </row>
        <row r="317">
          <cell r="A317">
            <v>142013</v>
          </cell>
          <cell r="B317">
            <v>142013</v>
          </cell>
          <cell r="C317" t="str">
            <v>ANTICIPO PARA PROYECTOS DE INVERSION</v>
          </cell>
          <cell r="E317">
            <v>3.58</v>
          </cell>
          <cell r="F317">
            <v>77.819999999999993</v>
          </cell>
        </row>
        <row r="318">
          <cell r="A318">
            <v>14201301</v>
          </cell>
          <cell r="B318">
            <v>14201301</v>
          </cell>
          <cell r="C318" t="str">
            <v>ANTICIPO PARA PROYECTOS DE INVERSION</v>
          </cell>
          <cell r="F318">
            <v>74.23</v>
          </cell>
        </row>
        <row r="319">
          <cell r="A319" t="str">
            <v>14201301CL1</v>
          </cell>
          <cell r="B319">
            <v>14201301</v>
          </cell>
          <cell r="C319" t="str">
            <v>CORTO-LARGO PLAZO / CORTO P</v>
          </cell>
          <cell r="D319" t="str">
            <v>CL - 1</v>
          </cell>
          <cell r="F319">
            <v>74.23</v>
          </cell>
        </row>
        <row r="320">
          <cell r="A320">
            <v>14201302</v>
          </cell>
          <cell r="B320">
            <v>14201302</v>
          </cell>
          <cell r="C320" t="str">
            <v>ANTICIPO PARA PROYECTOS ESPECIFICOS-BOOT</v>
          </cell>
          <cell r="E320">
            <v>3.58</v>
          </cell>
          <cell r="F320">
            <v>3.59</v>
          </cell>
        </row>
        <row r="321">
          <cell r="A321" t="str">
            <v>14201302CL1</v>
          </cell>
          <cell r="B321">
            <v>14201302</v>
          </cell>
          <cell r="C321" t="str">
            <v>CORTO-LARGO PLAZO / CORTO P</v>
          </cell>
          <cell r="D321" t="str">
            <v>CL - 1</v>
          </cell>
          <cell r="E321">
            <v>3.58</v>
          </cell>
          <cell r="F321">
            <v>3.59</v>
          </cell>
        </row>
        <row r="322">
          <cell r="A322">
            <v>142090</v>
          </cell>
          <cell r="B322">
            <v>142090</v>
          </cell>
          <cell r="C322" t="str">
            <v>OTROS AVANCES Y ANTICIPOS</v>
          </cell>
          <cell r="E322">
            <v>287.87</v>
          </cell>
          <cell r="F322">
            <v>292.92</v>
          </cell>
        </row>
        <row r="323">
          <cell r="A323" t="str">
            <v>142090CL1</v>
          </cell>
          <cell r="B323">
            <v>142090</v>
          </cell>
          <cell r="C323" t="str">
            <v>CORTO-LARGO PLAZO / CORTO P</v>
          </cell>
          <cell r="D323" t="str">
            <v>CL - 1</v>
          </cell>
          <cell r="E323">
            <v>287.87</v>
          </cell>
          <cell r="F323">
            <v>292.92</v>
          </cell>
        </row>
        <row r="324">
          <cell r="A324">
            <v>1422</v>
          </cell>
          <cell r="B324">
            <v>1422</v>
          </cell>
          <cell r="C324" t="str">
            <v>ANTIC.O SDOS A FAVOR POR IMPTOS Y CONTR.</v>
          </cell>
          <cell r="E324">
            <v>1113.31</v>
          </cell>
          <cell r="F324">
            <v>1165.01</v>
          </cell>
        </row>
        <row r="325">
          <cell r="A325">
            <v>142201</v>
          </cell>
          <cell r="B325">
            <v>142201</v>
          </cell>
          <cell r="C325" t="str">
            <v>ANTICIPOS DE IMPUESTOS SOBRE LA RENTA</v>
          </cell>
          <cell r="E325">
            <v>164.47</v>
          </cell>
          <cell r="F325">
            <v>164.47</v>
          </cell>
        </row>
        <row r="326">
          <cell r="A326" t="str">
            <v>142201CL1</v>
          </cell>
          <cell r="B326">
            <v>142201</v>
          </cell>
          <cell r="C326" t="str">
            <v>CORTO-LARGO PLAZO / CORTO P</v>
          </cell>
          <cell r="D326" t="str">
            <v>CL - 1</v>
          </cell>
          <cell r="E326">
            <v>164.47</v>
          </cell>
          <cell r="F326">
            <v>164.47</v>
          </cell>
        </row>
        <row r="327">
          <cell r="A327">
            <v>142202</v>
          </cell>
          <cell r="B327">
            <v>142202</v>
          </cell>
          <cell r="C327" t="str">
            <v>RETENCION EN LA FUENTE</v>
          </cell>
          <cell r="E327">
            <v>948.84</v>
          </cell>
          <cell r="F327">
            <v>1000.54</v>
          </cell>
        </row>
        <row r="328">
          <cell r="A328" t="str">
            <v>142202ARA300</v>
          </cell>
          <cell r="B328">
            <v>142202</v>
          </cell>
          <cell r="C328" t="str">
            <v>A. DE RESPONS.ADMIN. / GERE</v>
          </cell>
          <cell r="D328" t="str">
            <v>ARA - 300</v>
          </cell>
          <cell r="E328">
            <v>0.3</v>
          </cell>
          <cell r="F328">
            <v>0.3</v>
          </cell>
        </row>
        <row r="329">
          <cell r="A329" t="str">
            <v>142202CL1</v>
          </cell>
          <cell r="B329">
            <v>142202</v>
          </cell>
          <cell r="C329" t="str">
            <v>CORTO-LARGO PLAZO / CORTO P</v>
          </cell>
          <cell r="D329" t="str">
            <v>CL - 1</v>
          </cell>
          <cell r="E329">
            <v>948.54</v>
          </cell>
          <cell r="F329">
            <v>1000.24</v>
          </cell>
        </row>
        <row r="330">
          <cell r="A330">
            <v>1470</v>
          </cell>
          <cell r="B330">
            <v>1470</v>
          </cell>
          <cell r="C330" t="str">
            <v>OTROS DEUDORES</v>
          </cell>
          <cell r="E330">
            <v>3591.77</v>
          </cell>
          <cell r="F330">
            <v>3924.08</v>
          </cell>
        </row>
        <row r="331">
          <cell r="A331">
            <v>147006</v>
          </cell>
          <cell r="B331">
            <v>147006</v>
          </cell>
          <cell r="C331" t="str">
            <v>ARRENDAMIENTOS</v>
          </cell>
          <cell r="E331">
            <v>178.12</v>
          </cell>
          <cell r="F331">
            <v>143.4</v>
          </cell>
        </row>
        <row r="332">
          <cell r="A332" t="str">
            <v>147006CL1</v>
          </cell>
          <cell r="B332">
            <v>147006</v>
          </cell>
          <cell r="C332" t="str">
            <v>CORTO-LARGO PLAZO / CORTO P</v>
          </cell>
          <cell r="D332" t="str">
            <v>CL - 1</v>
          </cell>
          <cell r="E332">
            <v>178.12</v>
          </cell>
          <cell r="F332">
            <v>143.4</v>
          </cell>
        </row>
        <row r="333">
          <cell r="A333">
            <v>147008</v>
          </cell>
          <cell r="B333">
            <v>147008</v>
          </cell>
          <cell r="C333" t="str">
            <v>CUOTAS PARTES DE PENSIONES</v>
          </cell>
          <cell r="E333">
            <v>72.97</v>
          </cell>
          <cell r="F333">
            <v>73.900000000000006</v>
          </cell>
        </row>
        <row r="334">
          <cell r="A334" t="str">
            <v>147008CL1</v>
          </cell>
          <cell r="B334">
            <v>147008</v>
          </cell>
          <cell r="C334" t="str">
            <v>CORTO-LARGO PLAZO / CORTO P</v>
          </cell>
          <cell r="D334" t="str">
            <v>CL - 1</v>
          </cell>
          <cell r="E334">
            <v>72.97</v>
          </cell>
          <cell r="F334">
            <v>73.900000000000006</v>
          </cell>
        </row>
        <row r="335">
          <cell r="A335">
            <v>147012</v>
          </cell>
          <cell r="B335">
            <v>147012</v>
          </cell>
          <cell r="C335" t="str">
            <v>CREDITOS A EMPLEADOS</v>
          </cell>
          <cell r="E335">
            <v>218.58</v>
          </cell>
          <cell r="F335">
            <v>226.74</v>
          </cell>
        </row>
        <row r="336">
          <cell r="A336">
            <v>14701201</v>
          </cell>
          <cell r="B336">
            <v>14701201</v>
          </cell>
          <cell r="C336" t="str">
            <v>VEHICULOS</v>
          </cell>
          <cell r="E336">
            <v>6.25</v>
          </cell>
          <cell r="F336">
            <v>6.07</v>
          </cell>
        </row>
        <row r="337">
          <cell r="A337" t="str">
            <v>14701201CL1</v>
          </cell>
          <cell r="B337">
            <v>14701201</v>
          </cell>
          <cell r="C337" t="str">
            <v>CORTO-LARGO PLAZO / CORTO P</v>
          </cell>
          <cell r="D337" t="str">
            <v>CL - 1</v>
          </cell>
          <cell r="E337">
            <v>0.51</v>
          </cell>
          <cell r="F337">
            <v>0.34</v>
          </cell>
        </row>
        <row r="338">
          <cell r="A338" t="str">
            <v>14701201CL2</v>
          </cell>
          <cell r="B338">
            <v>14701201</v>
          </cell>
          <cell r="C338" t="str">
            <v>CORTO-LARGO PLAZO / LARGO P</v>
          </cell>
          <cell r="D338" t="str">
            <v>CL - 2</v>
          </cell>
          <cell r="E338">
            <v>5.74</v>
          </cell>
          <cell r="F338">
            <v>5.74</v>
          </cell>
        </row>
        <row r="339">
          <cell r="A339">
            <v>14701202</v>
          </cell>
          <cell r="B339">
            <v>14701202</v>
          </cell>
          <cell r="C339" t="str">
            <v>DROGAS Y SERVICIO MEDICO</v>
          </cell>
          <cell r="E339">
            <v>2.81</v>
          </cell>
          <cell r="F339">
            <v>3.5</v>
          </cell>
        </row>
        <row r="340">
          <cell r="A340" t="str">
            <v>14701202CL1</v>
          </cell>
          <cell r="B340">
            <v>14701202</v>
          </cell>
          <cell r="C340" t="str">
            <v>CORTO-LARGO PLAZO / CORTO P</v>
          </cell>
          <cell r="D340" t="str">
            <v>CL - 1</v>
          </cell>
          <cell r="E340">
            <v>2.81</v>
          </cell>
          <cell r="F340">
            <v>3.5</v>
          </cell>
        </row>
        <row r="341">
          <cell r="A341">
            <v>14701203</v>
          </cell>
          <cell r="B341">
            <v>14701203</v>
          </cell>
          <cell r="C341" t="str">
            <v>CALAMIDAD DOMESTICA</v>
          </cell>
          <cell r="E341">
            <v>11.94</v>
          </cell>
          <cell r="F341">
            <v>13.1</v>
          </cell>
        </row>
        <row r="342">
          <cell r="A342" t="str">
            <v>14701203CL1</v>
          </cell>
          <cell r="B342">
            <v>14701203</v>
          </cell>
          <cell r="C342" t="str">
            <v>CORTO-LARGO PLAZO / CORTO P</v>
          </cell>
          <cell r="D342" t="str">
            <v>CL - 1</v>
          </cell>
          <cell r="E342">
            <v>11.94</v>
          </cell>
          <cell r="F342">
            <v>11.89</v>
          </cell>
        </row>
        <row r="343">
          <cell r="A343" t="str">
            <v>14701203CL2</v>
          </cell>
          <cell r="B343">
            <v>14701203</v>
          </cell>
          <cell r="C343" t="str">
            <v>CORTO-LARGO PLAZO / LARGO P</v>
          </cell>
          <cell r="D343" t="str">
            <v>CL - 2</v>
          </cell>
          <cell r="F343">
            <v>1.21</v>
          </cell>
        </row>
        <row r="344">
          <cell r="A344">
            <v>14701204</v>
          </cell>
          <cell r="B344">
            <v>14701204</v>
          </cell>
          <cell r="C344" t="str">
            <v>OTROS, POLIZAS</v>
          </cell>
          <cell r="E344">
            <v>6.74</v>
          </cell>
          <cell r="F344">
            <v>7.53</v>
          </cell>
        </row>
        <row r="345">
          <cell r="A345" t="str">
            <v>14701204CL1</v>
          </cell>
          <cell r="B345">
            <v>14701204</v>
          </cell>
          <cell r="C345" t="str">
            <v>CORTO-LARGO PLAZO / CORTO P</v>
          </cell>
          <cell r="D345" t="str">
            <v>CL - 1</v>
          </cell>
          <cell r="E345">
            <v>6.74</v>
          </cell>
          <cell r="F345">
            <v>7.53</v>
          </cell>
        </row>
        <row r="346">
          <cell r="A346">
            <v>14701206</v>
          </cell>
          <cell r="B346">
            <v>14701206</v>
          </cell>
          <cell r="C346" t="str">
            <v>VIVIENDA Y BIENESTAR SOCIAL</v>
          </cell>
          <cell r="E346">
            <v>173.85</v>
          </cell>
          <cell r="F346">
            <v>180.17</v>
          </cell>
        </row>
        <row r="347">
          <cell r="A347" t="str">
            <v>14701206CL1</v>
          </cell>
          <cell r="B347">
            <v>14701206</v>
          </cell>
          <cell r="C347" t="str">
            <v>CORTO-LARGO PLAZO / CORTO P</v>
          </cell>
          <cell r="D347" t="str">
            <v>CL - 1</v>
          </cell>
          <cell r="E347">
            <v>53.82</v>
          </cell>
          <cell r="F347">
            <v>47.68</v>
          </cell>
        </row>
        <row r="348">
          <cell r="A348" t="str">
            <v>14701206CL2</v>
          </cell>
          <cell r="B348">
            <v>14701206</v>
          </cell>
          <cell r="C348" t="str">
            <v>CORTO-LARGO PLAZO / LARGO P</v>
          </cell>
          <cell r="D348" t="str">
            <v>CL - 2</v>
          </cell>
          <cell r="E348">
            <v>120.03</v>
          </cell>
          <cell r="F348">
            <v>132.5</v>
          </cell>
        </row>
        <row r="349">
          <cell r="A349">
            <v>14701207</v>
          </cell>
          <cell r="B349">
            <v>14701207</v>
          </cell>
          <cell r="C349" t="str">
            <v>VIVIENDA EDEQ S.A. E.S.P.</v>
          </cell>
          <cell r="E349">
            <v>17</v>
          </cell>
          <cell r="F349">
            <v>16.36</v>
          </cell>
        </row>
        <row r="350">
          <cell r="A350" t="str">
            <v>14701207CL1</v>
          </cell>
          <cell r="B350">
            <v>14701207</v>
          </cell>
          <cell r="C350" t="str">
            <v>CORTO-LARGO PLAZO / CORTO P</v>
          </cell>
          <cell r="D350" t="str">
            <v>CL - 1</v>
          </cell>
          <cell r="E350">
            <v>-5.87</v>
          </cell>
          <cell r="F350">
            <v>-6.5</v>
          </cell>
        </row>
        <row r="351">
          <cell r="A351" t="str">
            <v>14701207CL2</v>
          </cell>
          <cell r="B351">
            <v>14701207</v>
          </cell>
          <cell r="C351" t="str">
            <v>CORTO-LARGO PLAZO / LARGO P</v>
          </cell>
          <cell r="D351" t="str">
            <v>CL - 2</v>
          </cell>
          <cell r="E351">
            <v>22.87</v>
          </cell>
          <cell r="F351">
            <v>22.87</v>
          </cell>
        </row>
        <row r="352">
          <cell r="A352">
            <v>147024</v>
          </cell>
          <cell r="B352">
            <v>147024</v>
          </cell>
          <cell r="C352" t="str">
            <v>FONDO DE SOLIDARIDAD Y REDISTR.DEL INGR.</v>
          </cell>
          <cell r="E352">
            <v>2087.87</v>
          </cell>
          <cell r="F352">
            <v>2453.08</v>
          </cell>
        </row>
        <row r="353">
          <cell r="A353" t="str">
            <v>147024CL1</v>
          </cell>
          <cell r="B353">
            <v>147024</v>
          </cell>
          <cell r="C353" t="str">
            <v>CORTO-LARGO PLAZO / CORTO P</v>
          </cell>
          <cell r="D353" t="str">
            <v>CL - 1</v>
          </cell>
          <cell r="E353">
            <v>2087.87</v>
          </cell>
          <cell r="F353">
            <v>2453.08</v>
          </cell>
        </row>
        <row r="354">
          <cell r="A354" t="str">
            <v>147024MUN1</v>
          </cell>
          <cell r="B354">
            <v>147024</v>
          </cell>
          <cell r="C354" t="str">
            <v>MUNICIPIOS</v>
          </cell>
          <cell r="D354" t="str">
            <v>MUN - 1</v>
          </cell>
        </row>
        <row r="355">
          <cell r="A355">
            <v>147090</v>
          </cell>
          <cell r="B355">
            <v>147090</v>
          </cell>
          <cell r="C355" t="str">
            <v>OTROS DEUDORES</v>
          </cell>
          <cell r="E355">
            <v>1034.22</v>
          </cell>
          <cell r="F355">
            <v>1026.95</v>
          </cell>
        </row>
        <row r="356">
          <cell r="A356">
            <v>14709001</v>
          </cell>
          <cell r="B356">
            <v>14709001</v>
          </cell>
          <cell r="C356" t="str">
            <v>OTROS DEUDORES</v>
          </cell>
          <cell r="E356">
            <v>873.09</v>
          </cell>
          <cell r="F356">
            <v>865.92</v>
          </cell>
        </row>
        <row r="357">
          <cell r="A357" t="str">
            <v>14709001CL1</v>
          </cell>
          <cell r="B357">
            <v>14709001</v>
          </cell>
          <cell r="C357" t="str">
            <v>CORTO-LARGO PLAZO / CORTO P</v>
          </cell>
          <cell r="D357" t="str">
            <v>CL - 1</v>
          </cell>
          <cell r="E357">
            <v>873.09</v>
          </cell>
          <cell r="F357">
            <v>865.92</v>
          </cell>
        </row>
        <row r="358">
          <cell r="A358">
            <v>14709002</v>
          </cell>
          <cell r="B358">
            <v>14709002</v>
          </cell>
          <cell r="C358" t="str">
            <v>RESPONSABILIDADES</v>
          </cell>
          <cell r="E358">
            <v>1.21</v>
          </cell>
          <cell r="F358">
            <v>1.1499999999999999</v>
          </cell>
        </row>
        <row r="359">
          <cell r="A359" t="str">
            <v>14709002CL1</v>
          </cell>
          <cell r="B359">
            <v>14709002</v>
          </cell>
          <cell r="C359" t="str">
            <v>CORTO-LARGO PLAZO / CORTO P</v>
          </cell>
          <cell r="D359" t="str">
            <v>CL - 1</v>
          </cell>
          <cell r="E359">
            <v>1.21</v>
          </cell>
          <cell r="F359">
            <v>1.1499999999999999</v>
          </cell>
        </row>
        <row r="360">
          <cell r="A360">
            <v>14709003</v>
          </cell>
          <cell r="B360">
            <v>14709003</v>
          </cell>
          <cell r="C360" t="str">
            <v>VENTA EN BOLSA</v>
          </cell>
          <cell r="E360">
            <v>106.4</v>
          </cell>
          <cell r="F360">
            <v>106.4</v>
          </cell>
        </row>
        <row r="361">
          <cell r="A361" t="str">
            <v>14709003CL1</v>
          </cell>
          <cell r="B361">
            <v>14709003</v>
          </cell>
          <cell r="C361" t="str">
            <v>CORTO-LARGO PLAZO / CORTO P</v>
          </cell>
          <cell r="D361" t="str">
            <v>CL - 1</v>
          </cell>
          <cell r="E361">
            <v>106.4</v>
          </cell>
          <cell r="F361">
            <v>106.4</v>
          </cell>
        </row>
        <row r="362">
          <cell r="A362">
            <v>14709004</v>
          </cell>
          <cell r="B362">
            <v>14709004</v>
          </cell>
          <cell r="C362" t="str">
            <v>S.T.N.</v>
          </cell>
          <cell r="E362">
            <v>3.48</v>
          </cell>
          <cell r="F362">
            <v>3.44</v>
          </cell>
        </row>
        <row r="363">
          <cell r="A363" t="str">
            <v>14709004CL1</v>
          </cell>
          <cell r="B363">
            <v>14709004</v>
          </cell>
          <cell r="C363" t="str">
            <v>CORTO-LARGO PLAZO / CORTO P</v>
          </cell>
          <cell r="D363" t="str">
            <v>CL - 1</v>
          </cell>
          <cell r="E363">
            <v>3.48</v>
          </cell>
          <cell r="F363">
            <v>3.44</v>
          </cell>
        </row>
        <row r="364">
          <cell r="A364">
            <v>14709006</v>
          </cell>
          <cell r="B364">
            <v>14709006</v>
          </cell>
          <cell r="C364" t="str">
            <v>CONVENIO DE ENERGIA USUARIOS</v>
          </cell>
          <cell r="E364">
            <v>50.04</v>
          </cell>
          <cell r="F364">
            <v>50.04</v>
          </cell>
        </row>
        <row r="365">
          <cell r="A365" t="str">
            <v>14709006CL1</v>
          </cell>
          <cell r="B365">
            <v>14709006</v>
          </cell>
          <cell r="C365" t="str">
            <v>CORTO-LARGO PLAZO / CORTO P</v>
          </cell>
          <cell r="D365" t="str">
            <v>CL - 1</v>
          </cell>
          <cell r="E365">
            <v>48.33</v>
          </cell>
          <cell r="F365">
            <v>48.33</v>
          </cell>
        </row>
        <row r="366">
          <cell r="A366" t="str">
            <v>14709006CL2</v>
          </cell>
          <cell r="B366">
            <v>14709006</v>
          </cell>
          <cell r="C366" t="str">
            <v>CORTO-LARGO PLAZO / LARGO P</v>
          </cell>
          <cell r="D366" t="str">
            <v>CL - 2</v>
          </cell>
          <cell r="E366">
            <v>1.7</v>
          </cell>
          <cell r="F366">
            <v>1.7</v>
          </cell>
        </row>
        <row r="367">
          <cell r="A367" t="str">
            <v>14709006NU01</v>
          </cell>
          <cell r="B367">
            <v>14709006</v>
          </cell>
          <cell r="C367" t="str">
            <v>DOCUMENTO # / P.0609</v>
          </cell>
          <cell r="D367" t="str">
            <v>NU - 01</v>
          </cell>
        </row>
        <row r="368">
          <cell r="A368" t="str">
            <v>14709006NU05</v>
          </cell>
          <cell r="B368">
            <v>14709006</v>
          </cell>
          <cell r="C368" t="str">
            <v>DOCUMENTO # / P.0853</v>
          </cell>
          <cell r="D368" t="str">
            <v>NU - 05</v>
          </cell>
        </row>
        <row r="369">
          <cell r="A369" t="str">
            <v>14709006NU06</v>
          </cell>
          <cell r="B369">
            <v>14709006</v>
          </cell>
          <cell r="C369" t="str">
            <v>DOCUMENTO # / SIN</v>
          </cell>
          <cell r="D369" t="str">
            <v>NU - 06</v>
          </cell>
        </row>
        <row r="370">
          <cell r="A370">
            <v>1480</v>
          </cell>
          <cell r="B370">
            <v>1480</v>
          </cell>
          <cell r="C370" t="str">
            <v>PROVISION PARA DEUDORES  (CR)</v>
          </cell>
          <cell r="E370">
            <v>-2180.89</v>
          </cell>
          <cell r="F370">
            <v>-2180.89</v>
          </cell>
        </row>
        <row r="371">
          <cell r="A371">
            <v>148006</v>
          </cell>
          <cell r="B371">
            <v>148006</v>
          </cell>
          <cell r="C371" t="str">
            <v>DEUDAS DE DIFICIL COBRO</v>
          </cell>
          <cell r="E371">
            <v>-59.6</v>
          </cell>
          <cell r="F371">
            <v>-59.6</v>
          </cell>
        </row>
        <row r="372">
          <cell r="A372" t="str">
            <v>148006CL1</v>
          </cell>
          <cell r="B372">
            <v>148006</v>
          </cell>
          <cell r="C372" t="str">
            <v>CORTO-LARGO PLAZO / CORTO P</v>
          </cell>
          <cell r="D372" t="str">
            <v>CL - 1</v>
          </cell>
          <cell r="E372">
            <v>-59.6</v>
          </cell>
          <cell r="F372">
            <v>-59.6</v>
          </cell>
        </row>
        <row r="373">
          <cell r="A373">
            <v>148013</v>
          </cell>
          <cell r="B373">
            <v>148013</v>
          </cell>
          <cell r="C373" t="str">
            <v>SERVICIOS PUBLICOS</v>
          </cell>
          <cell r="E373">
            <v>-2121.29</v>
          </cell>
          <cell r="F373">
            <v>-2121.29</v>
          </cell>
        </row>
        <row r="374">
          <cell r="A374" t="str">
            <v>148013CL1</v>
          </cell>
          <cell r="B374">
            <v>148013</v>
          </cell>
          <cell r="C374" t="str">
            <v>CORTO-LARGO PLAZO / CORTO P</v>
          </cell>
          <cell r="D374" t="str">
            <v>CL - 1</v>
          </cell>
          <cell r="E374">
            <v>-2121.29</v>
          </cell>
          <cell r="F374">
            <v>-2121.29</v>
          </cell>
        </row>
        <row r="375">
          <cell r="A375">
            <v>15</v>
          </cell>
          <cell r="B375">
            <v>15</v>
          </cell>
          <cell r="C375" t="str">
            <v>INVENTARIOS</v>
          </cell>
          <cell r="E375">
            <v>802.23</v>
          </cell>
          <cell r="F375">
            <v>768.81</v>
          </cell>
        </row>
        <row r="376">
          <cell r="A376">
            <v>1518</v>
          </cell>
          <cell r="B376">
            <v>1518</v>
          </cell>
          <cell r="C376" t="str">
            <v>MATERIALES PARA LA PRESTACION DE SERVICIOS</v>
          </cell>
          <cell r="E376">
            <v>814.94</v>
          </cell>
          <cell r="F376">
            <v>781.51</v>
          </cell>
        </row>
        <row r="377">
          <cell r="A377">
            <v>151807</v>
          </cell>
          <cell r="B377">
            <v>151807</v>
          </cell>
          <cell r="C377" t="str">
            <v>REPUESTOS</v>
          </cell>
          <cell r="E377">
            <v>108.78</v>
          </cell>
          <cell r="F377">
            <v>109.16</v>
          </cell>
        </row>
        <row r="378">
          <cell r="A378" t="str">
            <v>151807CL1</v>
          </cell>
          <cell r="B378">
            <v>151807</v>
          </cell>
          <cell r="C378" t="str">
            <v>CORTO-LARGO PLAZO / CORTO P</v>
          </cell>
          <cell r="D378" t="str">
            <v>CL - 1</v>
          </cell>
          <cell r="E378">
            <v>108.78</v>
          </cell>
          <cell r="F378">
            <v>109.16</v>
          </cell>
        </row>
        <row r="379">
          <cell r="A379">
            <v>151808</v>
          </cell>
          <cell r="B379">
            <v>151808</v>
          </cell>
          <cell r="C379" t="str">
            <v>ELEMENTOS Y ACCESORIOS DE ENERGIA</v>
          </cell>
          <cell r="E379">
            <v>652.83000000000004</v>
          </cell>
          <cell r="F379">
            <v>634.26</v>
          </cell>
        </row>
        <row r="380">
          <cell r="A380">
            <v>15180801</v>
          </cell>
          <cell r="B380">
            <v>15180801</v>
          </cell>
          <cell r="C380" t="str">
            <v>MATERIAL ELECTRICO PARA MANTENIMIENTO</v>
          </cell>
          <cell r="E380">
            <v>637.91999999999996</v>
          </cell>
          <cell r="F380">
            <v>620</v>
          </cell>
        </row>
        <row r="381">
          <cell r="A381" t="str">
            <v>15180801CL1</v>
          </cell>
          <cell r="B381">
            <v>15180801</v>
          </cell>
          <cell r="C381" t="str">
            <v>CORTO-LARGO PLAZO / CORTO P</v>
          </cell>
          <cell r="D381" t="str">
            <v>CL - 1</v>
          </cell>
          <cell r="E381">
            <v>637.91999999999996</v>
          </cell>
          <cell r="F381">
            <v>620</v>
          </cell>
        </row>
        <row r="382">
          <cell r="A382">
            <v>15180802</v>
          </cell>
          <cell r="B382">
            <v>15180802</v>
          </cell>
          <cell r="C382" t="str">
            <v>MATERIALES VARIOS</v>
          </cell>
          <cell r="E382">
            <v>14.92</v>
          </cell>
          <cell r="F382">
            <v>14.26</v>
          </cell>
        </row>
        <row r="383">
          <cell r="A383" t="str">
            <v>15180802CL1</v>
          </cell>
          <cell r="B383">
            <v>15180802</v>
          </cell>
          <cell r="C383" t="str">
            <v>CORTO-LARGO PLAZO / CORTO P</v>
          </cell>
          <cell r="D383" t="str">
            <v>CL - 1</v>
          </cell>
          <cell r="E383">
            <v>14.92</v>
          </cell>
          <cell r="F383">
            <v>14.26</v>
          </cell>
        </row>
        <row r="384">
          <cell r="A384">
            <v>151890</v>
          </cell>
          <cell r="B384">
            <v>151890</v>
          </cell>
          <cell r="C384" t="str">
            <v>OTROS MATERIALES</v>
          </cell>
          <cell r="E384">
            <v>53.32</v>
          </cell>
          <cell r="F384">
            <v>38.090000000000003</v>
          </cell>
        </row>
        <row r="385">
          <cell r="A385">
            <v>15189001</v>
          </cell>
          <cell r="B385">
            <v>15189001</v>
          </cell>
          <cell r="C385" t="str">
            <v>LLANTAS Y NEUMATICOS</v>
          </cell>
          <cell r="E385">
            <v>1.29</v>
          </cell>
          <cell r="F385">
            <v>1.29</v>
          </cell>
        </row>
        <row r="386">
          <cell r="A386" t="str">
            <v>15189001CL1</v>
          </cell>
          <cell r="B386">
            <v>15189001</v>
          </cell>
          <cell r="C386" t="str">
            <v>CORTO-LARGO PLAZO / CORTO P</v>
          </cell>
          <cell r="D386" t="str">
            <v>CL - 1</v>
          </cell>
          <cell r="E386">
            <v>1.29</v>
          </cell>
          <cell r="F386">
            <v>1.29</v>
          </cell>
        </row>
        <row r="387">
          <cell r="A387">
            <v>15189002</v>
          </cell>
          <cell r="B387">
            <v>15189002</v>
          </cell>
          <cell r="C387" t="str">
            <v>PAPELERIA Y UTILES DE ESCRITORIO</v>
          </cell>
          <cell r="E387">
            <v>40.31</v>
          </cell>
          <cell r="F387">
            <v>28.49</v>
          </cell>
        </row>
        <row r="388">
          <cell r="A388" t="str">
            <v>15189002CL1</v>
          </cell>
          <cell r="B388">
            <v>15189002</v>
          </cell>
          <cell r="C388" t="str">
            <v>CORTO-LARGO PLAZO / CORTO P</v>
          </cell>
          <cell r="D388" t="str">
            <v>CL - 1</v>
          </cell>
          <cell r="E388">
            <v>40.31</v>
          </cell>
          <cell r="F388">
            <v>28.49</v>
          </cell>
        </row>
        <row r="389">
          <cell r="A389">
            <v>15189003</v>
          </cell>
          <cell r="B389">
            <v>15189003</v>
          </cell>
          <cell r="C389" t="str">
            <v>DOTACION ROPA, ELEMENTOS DE PROTECCION</v>
          </cell>
          <cell r="E389">
            <v>6.71</v>
          </cell>
          <cell r="F389">
            <v>6.36</v>
          </cell>
        </row>
        <row r="390">
          <cell r="A390" t="str">
            <v>15189003CL1</v>
          </cell>
          <cell r="B390">
            <v>15189003</v>
          </cell>
          <cell r="C390" t="str">
            <v>CORTO-LARGO PLAZO / CORTO P</v>
          </cell>
          <cell r="D390" t="str">
            <v>CL - 1</v>
          </cell>
          <cell r="E390">
            <v>6.71</v>
          </cell>
          <cell r="F390">
            <v>6.36</v>
          </cell>
        </row>
        <row r="391">
          <cell r="A391">
            <v>15189004</v>
          </cell>
          <cell r="B391">
            <v>15189004</v>
          </cell>
          <cell r="C391" t="str">
            <v>ELEMENTOS DE ASEO Y CAFETERIA</v>
          </cell>
          <cell r="E391">
            <v>3.81</v>
          </cell>
          <cell r="F391">
            <v>0.74</v>
          </cell>
        </row>
        <row r="392">
          <cell r="A392" t="str">
            <v>15189004CL1</v>
          </cell>
          <cell r="B392">
            <v>15189004</v>
          </cell>
          <cell r="C392" t="str">
            <v>CORTO-LARGO PLAZO / CORTO P</v>
          </cell>
          <cell r="D392" t="str">
            <v>CL - 1</v>
          </cell>
          <cell r="E392">
            <v>3.81</v>
          </cell>
          <cell r="F392">
            <v>0.74</v>
          </cell>
        </row>
        <row r="393">
          <cell r="A393">
            <v>15189006</v>
          </cell>
          <cell r="B393">
            <v>15189006</v>
          </cell>
          <cell r="C393" t="str">
            <v>GASOLINA</v>
          </cell>
          <cell r="E393">
            <v>1.2</v>
          </cell>
          <cell r="F393">
            <v>1.2</v>
          </cell>
        </row>
        <row r="394">
          <cell r="A394" t="str">
            <v>15189006CL1</v>
          </cell>
          <cell r="B394">
            <v>15189006</v>
          </cell>
          <cell r="C394" t="str">
            <v>CORTO-LARGO PLAZO / CORTO P</v>
          </cell>
          <cell r="D394" t="str">
            <v>CL - 1</v>
          </cell>
          <cell r="E394">
            <v>1.2</v>
          </cell>
          <cell r="F394">
            <v>1.2</v>
          </cell>
        </row>
        <row r="395">
          <cell r="A395">
            <v>1525</v>
          </cell>
          <cell r="B395">
            <v>1525</v>
          </cell>
          <cell r="C395" t="str">
            <v>MERCANCIAS EN TRANSITO</v>
          </cell>
          <cell r="E395">
            <v>12.58</v>
          </cell>
          <cell r="F395">
            <v>12.58</v>
          </cell>
        </row>
        <row r="396">
          <cell r="A396">
            <v>152537</v>
          </cell>
          <cell r="B396">
            <v>152537</v>
          </cell>
          <cell r="C396" t="str">
            <v>MATERIALES PARA LA PRESTACION DE SERVIC.</v>
          </cell>
          <cell r="E396">
            <v>12.58</v>
          </cell>
          <cell r="F396">
            <v>12.58</v>
          </cell>
        </row>
        <row r="397">
          <cell r="A397">
            <v>1580</v>
          </cell>
          <cell r="B397">
            <v>1580</v>
          </cell>
          <cell r="C397" t="str">
            <v>PROVISION PARA PROTECCION DE INVENTARIOS  (CR)</v>
          </cell>
          <cell r="E397">
            <v>-25.29</v>
          </cell>
          <cell r="F397">
            <v>-25.29</v>
          </cell>
        </row>
        <row r="398">
          <cell r="A398">
            <v>158009</v>
          </cell>
          <cell r="B398">
            <v>158009</v>
          </cell>
          <cell r="C398" t="str">
            <v>MATERIALES PARA LA PRESTACION DE SERVICIOS</v>
          </cell>
          <cell r="E398">
            <v>-25.29</v>
          </cell>
          <cell r="F398">
            <v>-25.29</v>
          </cell>
        </row>
        <row r="399">
          <cell r="A399" t="str">
            <v>158009CL1</v>
          </cell>
          <cell r="B399">
            <v>158009</v>
          </cell>
          <cell r="C399" t="str">
            <v>CORTO-LARGO PLAZO / CORTO P</v>
          </cell>
          <cell r="D399" t="str">
            <v>CL - 1</v>
          </cell>
          <cell r="E399">
            <v>-25.29</v>
          </cell>
          <cell r="F399">
            <v>-25.29</v>
          </cell>
        </row>
        <row r="400">
          <cell r="A400">
            <v>16</v>
          </cell>
          <cell r="B400">
            <v>16</v>
          </cell>
          <cell r="C400" t="str">
            <v>PROPIEDAD, PLANTA Y EQUIPO</v>
          </cell>
          <cell r="E400">
            <v>55671.31</v>
          </cell>
          <cell r="F400">
            <v>55784.19</v>
          </cell>
        </row>
        <row r="401">
          <cell r="A401">
            <v>1605</v>
          </cell>
          <cell r="B401">
            <v>1605</v>
          </cell>
          <cell r="C401" t="str">
            <v>TERRENOS</v>
          </cell>
          <cell r="E401">
            <v>969.35</v>
          </cell>
          <cell r="F401">
            <v>969.35</v>
          </cell>
        </row>
        <row r="402">
          <cell r="A402">
            <v>160501</v>
          </cell>
          <cell r="B402">
            <v>160501</v>
          </cell>
          <cell r="C402" t="str">
            <v>URBANOS</v>
          </cell>
          <cell r="E402">
            <v>331.68</v>
          </cell>
          <cell r="F402">
            <v>331.68</v>
          </cell>
        </row>
        <row r="403">
          <cell r="A403">
            <v>16050102</v>
          </cell>
          <cell r="B403">
            <v>16050102</v>
          </cell>
          <cell r="C403" t="str">
            <v>LOTE SEDE ADMINISTRATIVA</v>
          </cell>
          <cell r="E403">
            <v>331.68</v>
          </cell>
          <cell r="F403">
            <v>331.68</v>
          </cell>
        </row>
        <row r="404">
          <cell r="A404" t="str">
            <v>16050102FIC1</v>
          </cell>
          <cell r="B404">
            <v>16050102</v>
          </cell>
          <cell r="C404" t="str">
            <v>FICHA CATASTRAL / 01-00-066</v>
          </cell>
          <cell r="D404" t="str">
            <v>FIC - 1</v>
          </cell>
          <cell r="E404">
            <v>10.28</v>
          </cell>
          <cell r="F404">
            <v>10.28</v>
          </cell>
        </row>
        <row r="405">
          <cell r="A405" t="str">
            <v>16050102FIC10</v>
          </cell>
          <cell r="B405">
            <v>16050102</v>
          </cell>
          <cell r="C405" t="str">
            <v>FICHA CATASTRAL / SIN</v>
          </cell>
          <cell r="D405" t="str">
            <v>FIC - 10</v>
          </cell>
          <cell r="E405">
            <v>10.43</v>
          </cell>
          <cell r="F405">
            <v>10.43</v>
          </cell>
        </row>
        <row r="406">
          <cell r="A406" t="str">
            <v>16050102FIC2</v>
          </cell>
          <cell r="B406">
            <v>16050102</v>
          </cell>
          <cell r="C406" t="str">
            <v>FICHA CATASTRAL / 01-04-015</v>
          </cell>
          <cell r="D406" t="str">
            <v>FIC - 2</v>
          </cell>
          <cell r="E406">
            <v>29.03</v>
          </cell>
          <cell r="F406">
            <v>29.03</v>
          </cell>
        </row>
        <row r="407">
          <cell r="A407" t="str">
            <v>16050102FIC3</v>
          </cell>
          <cell r="B407">
            <v>16050102</v>
          </cell>
          <cell r="C407" t="str">
            <v>FICHA CATASTRAL / 01-00-008</v>
          </cell>
          <cell r="D407" t="str">
            <v>FIC - 3</v>
          </cell>
          <cell r="E407">
            <v>2.69</v>
          </cell>
          <cell r="F407">
            <v>2.69</v>
          </cell>
        </row>
        <row r="408">
          <cell r="A408" t="str">
            <v>16050102FIC4</v>
          </cell>
          <cell r="B408">
            <v>16050102</v>
          </cell>
          <cell r="C408" t="str">
            <v>FICHA CATASTRAL / 01-00-028</v>
          </cell>
          <cell r="D408" t="str">
            <v>FIC - 4</v>
          </cell>
          <cell r="E408">
            <v>1.54</v>
          </cell>
          <cell r="F408">
            <v>1.54</v>
          </cell>
        </row>
        <row r="409">
          <cell r="A409" t="str">
            <v>16050102FIC5</v>
          </cell>
          <cell r="B409">
            <v>16050102</v>
          </cell>
          <cell r="C409" t="str">
            <v>FICHA CATASTRAL / 01-00-086</v>
          </cell>
          <cell r="D409" t="str">
            <v>FIC - 5</v>
          </cell>
          <cell r="E409">
            <v>23.73</v>
          </cell>
          <cell r="F409">
            <v>23.73</v>
          </cell>
        </row>
        <row r="410">
          <cell r="A410" t="str">
            <v>16050102FIC6</v>
          </cell>
          <cell r="B410">
            <v>16050102</v>
          </cell>
          <cell r="C410" t="str">
            <v>FICHA CATASTRAL / 01-01-049</v>
          </cell>
          <cell r="D410" t="str">
            <v>FIC - 6</v>
          </cell>
          <cell r="E410">
            <v>18.579999999999998</v>
          </cell>
          <cell r="F410">
            <v>18.579999999999998</v>
          </cell>
        </row>
        <row r="411">
          <cell r="A411" t="str">
            <v>16050102FIC8</v>
          </cell>
          <cell r="B411">
            <v>16050102</v>
          </cell>
          <cell r="C411" t="str">
            <v>FICHA CATASTRAL / 01-04-000</v>
          </cell>
          <cell r="D411" t="str">
            <v>FIC - 8</v>
          </cell>
          <cell r="E411">
            <v>200.13</v>
          </cell>
          <cell r="F411">
            <v>200.13</v>
          </cell>
        </row>
        <row r="412">
          <cell r="A412" t="str">
            <v>16050102MU1</v>
          </cell>
          <cell r="B412">
            <v>16050102</v>
          </cell>
          <cell r="C412" t="str">
            <v>MUNICIPIO # / ARMENIA</v>
          </cell>
          <cell r="D412" t="str">
            <v>MU - 1</v>
          </cell>
        </row>
        <row r="413">
          <cell r="A413" t="str">
            <v>16050102MU2</v>
          </cell>
          <cell r="B413">
            <v>16050102</v>
          </cell>
          <cell r="C413" t="str">
            <v>MUNICIPIO # / CALARCA</v>
          </cell>
          <cell r="D413" t="str">
            <v>MU - 2</v>
          </cell>
        </row>
        <row r="414">
          <cell r="A414" t="str">
            <v>16050102MU6</v>
          </cell>
          <cell r="B414">
            <v>16050102</v>
          </cell>
          <cell r="C414" t="str">
            <v>MUNICIPIO # / LA TEBAIDA</v>
          </cell>
          <cell r="D414" t="str">
            <v>MU - 6</v>
          </cell>
        </row>
        <row r="415">
          <cell r="A415" t="str">
            <v>16050102UBURBANO</v>
          </cell>
          <cell r="B415">
            <v>16050102</v>
          </cell>
          <cell r="C415" t="str">
            <v>UBICACION / URBANO</v>
          </cell>
          <cell r="D415" t="str">
            <v>UB - URBANO</v>
          </cell>
        </row>
        <row r="416">
          <cell r="A416">
            <v>160502</v>
          </cell>
          <cell r="B416">
            <v>160502</v>
          </cell>
          <cell r="C416" t="str">
            <v>RURALES</v>
          </cell>
          <cell r="E416">
            <v>143.29</v>
          </cell>
          <cell r="F416">
            <v>143.29</v>
          </cell>
        </row>
        <row r="417">
          <cell r="A417">
            <v>16050201</v>
          </cell>
          <cell r="B417">
            <v>16050201</v>
          </cell>
          <cell r="C417" t="str">
            <v>LOTES SUBESTACIONES</v>
          </cell>
          <cell r="E417">
            <v>143.29</v>
          </cell>
          <cell r="F417">
            <v>143.29</v>
          </cell>
        </row>
        <row r="418">
          <cell r="A418" t="str">
            <v>16050201FIC0101032000</v>
          </cell>
          <cell r="B418">
            <v>16050201</v>
          </cell>
          <cell r="C418" t="str">
            <v>FICHA CATASTRAL</v>
          </cell>
          <cell r="D418" t="str">
            <v>FIC - 01-01-032-000</v>
          </cell>
          <cell r="E418">
            <v>10.89</v>
          </cell>
          <cell r="F418">
            <v>10.89</v>
          </cell>
        </row>
        <row r="419">
          <cell r="A419" t="str">
            <v>16050201MU8</v>
          </cell>
          <cell r="B419">
            <v>16050201</v>
          </cell>
          <cell r="C419" t="str">
            <v>MUNICIPIO # / MONTENEGRO</v>
          </cell>
          <cell r="D419" t="str">
            <v>MU - 8</v>
          </cell>
        </row>
        <row r="420">
          <cell r="A420" t="str">
            <v>16050201UBRURAL</v>
          </cell>
          <cell r="B420">
            <v>16050201</v>
          </cell>
          <cell r="C420" t="str">
            <v>UBICACION / RURAL</v>
          </cell>
          <cell r="D420" t="str">
            <v>UB - RURAL</v>
          </cell>
        </row>
        <row r="421">
          <cell r="A421">
            <v>160599</v>
          </cell>
          <cell r="B421">
            <v>160599</v>
          </cell>
          <cell r="C421" t="str">
            <v>AJUSTES POR INFLACION</v>
          </cell>
          <cell r="E421">
            <v>494.38</v>
          </cell>
          <cell r="F421">
            <v>494.38</v>
          </cell>
        </row>
        <row r="422">
          <cell r="A422">
            <v>16059901</v>
          </cell>
          <cell r="B422">
            <v>16059901</v>
          </cell>
          <cell r="C422" t="str">
            <v>AXI-URBANOS</v>
          </cell>
          <cell r="E422">
            <v>133.38</v>
          </cell>
          <cell r="F422">
            <v>133.38</v>
          </cell>
        </row>
        <row r="423">
          <cell r="A423">
            <v>16059902</v>
          </cell>
          <cell r="B423">
            <v>16059902</v>
          </cell>
          <cell r="C423" t="str">
            <v>AXI-RURALES</v>
          </cell>
          <cell r="E423">
            <v>361</v>
          </cell>
          <cell r="F423">
            <v>361</v>
          </cell>
        </row>
        <row r="424">
          <cell r="A424">
            <v>1615</v>
          </cell>
          <cell r="B424">
            <v>1615</v>
          </cell>
          <cell r="C424" t="str">
            <v>CONSTRUCCIONES EN CURSO</v>
          </cell>
          <cell r="E424">
            <v>323.95</v>
          </cell>
          <cell r="F424">
            <v>439.1</v>
          </cell>
        </row>
        <row r="425">
          <cell r="A425">
            <v>161501</v>
          </cell>
          <cell r="B425">
            <v>161501</v>
          </cell>
          <cell r="C425" t="str">
            <v>EDIFICACIONES</v>
          </cell>
          <cell r="E425">
            <v>12.15</v>
          </cell>
          <cell r="F425">
            <v>12.15</v>
          </cell>
        </row>
        <row r="426">
          <cell r="A426" t="str">
            <v>161501CO11</v>
          </cell>
          <cell r="B426">
            <v>161501</v>
          </cell>
          <cell r="C426" t="str">
            <v>OBRA # / CONSTRUCC Y REMODE</v>
          </cell>
          <cell r="D426" t="str">
            <v>CO - 11</v>
          </cell>
        </row>
        <row r="427">
          <cell r="A427" t="str">
            <v>161501CO13</v>
          </cell>
          <cell r="B427">
            <v>161501</v>
          </cell>
          <cell r="C427" t="str">
            <v>OBRA # / SEDE ADMINISTRATIV</v>
          </cell>
          <cell r="D427" t="str">
            <v>CO - 13</v>
          </cell>
        </row>
        <row r="428">
          <cell r="A428" t="str">
            <v>161501CO2</v>
          </cell>
          <cell r="B428">
            <v>161501</v>
          </cell>
          <cell r="C428" t="str">
            <v>OBRA # / SUBESTACION PUERTO</v>
          </cell>
          <cell r="D428" t="str">
            <v>CO - 2</v>
          </cell>
        </row>
        <row r="429">
          <cell r="A429" t="str">
            <v>161501CO4</v>
          </cell>
          <cell r="B429">
            <v>161501</v>
          </cell>
          <cell r="C429" t="str">
            <v>OBRA # / LINEA 33</v>
          </cell>
          <cell r="D429" t="str">
            <v>CO - 4</v>
          </cell>
        </row>
        <row r="430">
          <cell r="A430" t="str">
            <v>161501CO7</v>
          </cell>
          <cell r="B430">
            <v>161501</v>
          </cell>
          <cell r="C430" t="str">
            <v>OBRA # / REDES SECUNDARIAS</v>
          </cell>
          <cell r="D430" t="str">
            <v>CO - 7</v>
          </cell>
        </row>
        <row r="431">
          <cell r="A431" t="str">
            <v>161501GT05</v>
          </cell>
          <cell r="B431">
            <v>161501</v>
          </cell>
          <cell r="C431" t="str">
            <v>TIPO DE GASTO OBRA / ESTUDI</v>
          </cell>
          <cell r="D431" t="str">
            <v>GT - 05</v>
          </cell>
          <cell r="E431">
            <v>0.16</v>
          </cell>
          <cell r="F431">
            <v>0.16</v>
          </cell>
        </row>
        <row r="432">
          <cell r="A432" t="str">
            <v>161501GT13</v>
          </cell>
          <cell r="B432">
            <v>161501</v>
          </cell>
          <cell r="C432" t="str">
            <v>TIPO DE GASTO OBRA / OBRAS</v>
          </cell>
          <cell r="D432" t="str">
            <v>GT - 13</v>
          </cell>
          <cell r="E432">
            <v>11.98</v>
          </cell>
          <cell r="F432">
            <v>11.98</v>
          </cell>
        </row>
        <row r="433">
          <cell r="A433">
            <v>161505</v>
          </cell>
          <cell r="B433">
            <v>161505</v>
          </cell>
          <cell r="C433" t="str">
            <v>REDES, LINEAS Y CABLES</v>
          </cell>
          <cell r="E433">
            <v>311.8</v>
          </cell>
          <cell r="F433">
            <v>426.96</v>
          </cell>
        </row>
        <row r="434">
          <cell r="A434" t="str">
            <v>161505CO1</v>
          </cell>
          <cell r="B434">
            <v>161505</v>
          </cell>
          <cell r="C434" t="str">
            <v>OBRA # / SUBESTACION CALARC</v>
          </cell>
          <cell r="D434" t="str">
            <v>CO - 1</v>
          </cell>
        </row>
        <row r="435">
          <cell r="A435" t="str">
            <v>161505CO10</v>
          </cell>
          <cell r="B435">
            <v>161505</v>
          </cell>
          <cell r="C435" t="str">
            <v>OBRA # / BARRIO ORTEGA DE C</v>
          </cell>
          <cell r="D435" t="str">
            <v>CO - 10</v>
          </cell>
        </row>
        <row r="436">
          <cell r="A436" t="str">
            <v>161505CO11</v>
          </cell>
          <cell r="B436">
            <v>161505</v>
          </cell>
          <cell r="C436" t="str">
            <v>OBRA # / CONSTRUCC Y REMODE</v>
          </cell>
          <cell r="D436" t="str">
            <v>CO - 11</v>
          </cell>
        </row>
        <row r="437">
          <cell r="A437" t="str">
            <v>161505CO12</v>
          </cell>
          <cell r="B437">
            <v>161505</v>
          </cell>
          <cell r="C437" t="str">
            <v>OBRA # / REDES PRIM. Y SECU</v>
          </cell>
          <cell r="D437" t="str">
            <v>CO - 12</v>
          </cell>
        </row>
        <row r="438">
          <cell r="A438" t="str">
            <v>161505CO15</v>
          </cell>
          <cell r="B438">
            <v>161505</v>
          </cell>
          <cell r="C438" t="str">
            <v>OBRA # / REDES PRIM. Y SECU</v>
          </cell>
          <cell r="D438" t="str">
            <v>CO - 15</v>
          </cell>
        </row>
        <row r="439">
          <cell r="A439" t="str">
            <v>161505CO20</v>
          </cell>
          <cell r="B439">
            <v>161505</v>
          </cell>
          <cell r="C439" t="str">
            <v>OBRA # / RED PRIMARIA AEREA</v>
          </cell>
          <cell r="D439" t="str">
            <v>CO - 20</v>
          </cell>
        </row>
        <row r="440">
          <cell r="A440" t="str">
            <v>161505CO23</v>
          </cell>
          <cell r="B440">
            <v>161505</v>
          </cell>
          <cell r="C440" t="str">
            <v>OBRA # / CONSTRUCCION DE CA</v>
          </cell>
          <cell r="D440" t="str">
            <v>CO - 23</v>
          </cell>
        </row>
        <row r="441">
          <cell r="A441" t="str">
            <v>161505CO25</v>
          </cell>
          <cell r="B441">
            <v>161505</v>
          </cell>
          <cell r="C441" t="str">
            <v>OBRA #</v>
          </cell>
          <cell r="D441" t="str">
            <v>CO - 25</v>
          </cell>
        </row>
        <row r="442">
          <cell r="A442" t="str">
            <v>161505CO4</v>
          </cell>
          <cell r="B442">
            <v>161505</v>
          </cell>
          <cell r="C442" t="str">
            <v>OBRA # / LINEA 33</v>
          </cell>
          <cell r="D442" t="str">
            <v>CO - 4</v>
          </cell>
        </row>
        <row r="443">
          <cell r="A443" t="str">
            <v>161505CO50</v>
          </cell>
          <cell r="B443">
            <v>161505</v>
          </cell>
          <cell r="C443" t="str">
            <v>OBRA #</v>
          </cell>
          <cell r="D443" t="str">
            <v>CO - 50</v>
          </cell>
        </row>
        <row r="444">
          <cell r="A444" t="str">
            <v>161505GT04</v>
          </cell>
          <cell r="B444">
            <v>161505</v>
          </cell>
          <cell r="C444" t="str">
            <v>TIPO DE GASTO OBRA / OTROS</v>
          </cell>
          <cell r="D444" t="str">
            <v>GT - 04</v>
          </cell>
          <cell r="E444">
            <v>9</v>
          </cell>
          <cell r="F444">
            <v>9</v>
          </cell>
        </row>
        <row r="445">
          <cell r="A445" t="str">
            <v>161505GT13</v>
          </cell>
          <cell r="B445">
            <v>161505</v>
          </cell>
          <cell r="C445" t="str">
            <v>TIPO DE GASTO OBRA / OBRAS</v>
          </cell>
          <cell r="D445" t="str">
            <v>GT - 13</v>
          </cell>
        </row>
        <row r="446">
          <cell r="A446" t="str">
            <v>161505GT15</v>
          </cell>
          <cell r="B446">
            <v>161505</v>
          </cell>
          <cell r="C446" t="str">
            <v>TIPO DE GASTO OBRA / AFLORA</v>
          </cell>
          <cell r="D446" t="str">
            <v>GT - 15</v>
          </cell>
          <cell r="E446">
            <v>0.24</v>
          </cell>
          <cell r="F446">
            <v>0.24</v>
          </cell>
        </row>
        <row r="447">
          <cell r="A447" t="str">
            <v>161505GT26</v>
          </cell>
          <cell r="B447">
            <v>161505</v>
          </cell>
          <cell r="C447" t="str">
            <v>TIPO DE GASTO OBRA / CONEXI</v>
          </cell>
          <cell r="D447" t="str">
            <v>GT - 26</v>
          </cell>
          <cell r="E447">
            <v>46.82</v>
          </cell>
          <cell r="F447">
            <v>46.82</v>
          </cell>
        </row>
        <row r="448">
          <cell r="A448" t="str">
            <v>161505GT31</v>
          </cell>
          <cell r="B448">
            <v>161505</v>
          </cell>
          <cell r="C448" t="str">
            <v>TIPO DE GASTO OBRA / AJUSTE</v>
          </cell>
          <cell r="D448" t="str">
            <v>GT - 31</v>
          </cell>
          <cell r="E448">
            <v>0.01</v>
          </cell>
          <cell r="F448">
            <v>0.01</v>
          </cell>
        </row>
        <row r="449">
          <cell r="A449" t="str">
            <v>161505GT38</v>
          </cell>
          <cell r="B449">
            <v>161505</v>
          </cell>
          <cell r="C449" t="str">
            <v>TIPO DE GASTO OBRA / MATERI</v>
          </cell>
          <cell r="D449" t="str">
            <v>GT - 38</v>
          </cell>
          <cell r="E449">
            <v>249.21</v>
          </cell>
          <cell r="F449">
            <v>364.37</v>
          </cell>
        </row>
        <row r="450">
          <cell r="A450" t="str">
            <v>161505GT39</v>
          </cell>
          <cell r="B450">
            <v>161505</v>
          </cell>
          <cell r="C450" t="str">
            <v>TIPO DE GASTO OBRA / AFLORA</v>
          </cell>
          <cell r="D450" t="str">
            <v>GT - 39</v>
          </cell>
          <cell r="E450">
            <v>6.51</v>
          </cell>
          <cell r="F450">
            <v>6.51</v>
          </cell>
        </row>
        <row r="451">
          <cell r="A451" t="str">
            <v>161505GT417</v>
          </cell>
          <cell r="B451">
            <v>161505</v>
          </cell>
          <cell r="C451" t="str">
            <v>TIPO DE GASTO OBRA</v>
          </cell>
          <cell r="D451" t="str">
            <v>GT - 417</v>
          </cell>
          <cell r="E451">
            <v>0.01</v>
          </cell>
          <cell r="F451">
            <v>0.01</v>
          </cell>
        </row>
        <row r="452">
          <cell r="A452" t="str">
            <v>161505GT503</v>
          </cell>
          <cell r="B452">
            <v>161505</v>
          </cell>
          <cell r="C452" t="str">
            <v>TIPO DE GASTO OBRA</v>
          </cell>
          <cell r="D452" t="str">
            <v>GT - 503</v>
          </cell>
          <cell r="E452">
            <v>-0.01</v>
          </cell>
          <cell r="F452">
            <v>-0.01</v>
          </cell>
        </row>
        <row r="453">
          <cell r="A453">
            <v>1635</v>
          </cell>
          <cell r="B453">
            <v>1635</v>
          </cell>
          <cell r="C453" t="str">
            <v>BIENES MUEBLES EN BODEGA</v>
          </cell>
          <cell r="E453">
            <v>1178.76</v>
          </cell>
          <cell r="F453">
            <v>1305.19</v>
          </cell>
        </row>
        <row r="454">
          <cell r="A454">
            <v>163501</v>
          </cell>
          <cell r="B454">
            <v>163501</v>
          </cell>
          <cell r="C454" t="str">
            <v>MAQUINARIA Y EQUIPO</v>
          </cell>
          <cell r="E454">
            <v>125.21</v>
          </cell>
          <cell r="F454">
            <v>155.85</v>
          </cell>
        </row>
        <row r="455">
          <cell r="A455">
            <v>16350101</v>
          </cell>
          <cell r="B455">
            <v>16350101</v>
          </cell>
          <cell r="C455" t="str">
            <v>SERVIBLES</v>
          </cell>
          <cell r="E455">
            <v>125.21</v>
          </cell>
          <cell r="F455">
            <v>155.85</v>
          </cell>
        </row>
        <row r="456">
          <cell r="A456" t="str">
            <v>16350101AV01</v>
          </cell>
          <cell r="B456">
            <v>16350101</v>
          </cell>
          <cell r="C456" t="str">
            <v>ACTIVOS VARIOS / ELEMENTOS</v>
          </cell>
          <cell r="D456" t="str">
            <v>AV - 01</v>
          </cell>
          <cell r="E456">
            <v>0.35</v>
          </cell>
          <cell r="F456">
            <v>0.35</v>
          </cell>
        </row>
        <row r="457">
          <cell r="A457" t="str">
            <v>16350101AV1</v>
          </cell>
          <cell r="B457">
            <v>16350101</v>
          </cell>
          <cell r="C457" t="str">
            <v>ACTIVOS VARIOS</v>
          </cell>
          <cell r="D457" t="str">
            <v>AV - 1</v>
          </cell>
          <cell r="E457">
            <v>1.23</v>
          </cell>
          <cell r="F457">
            <v>1.23</v>
          </cell>
        </row>
        <row r="458">
          <cell r="A458" t="str">
            <v>16350101CL1</v>
          </cell>
          <cell r="B458">
            <v>16350101</v>
          </cell>
          <cell r="C458" t="str">
            <v>CORTO-LARGO PLAZO / CORTO P</v>
          </cell>
          <cell r="D458" t="str">
            <v>CL - 1</v>
          </cell>
          <cell r="E458">
            <v>-3.65</v>
          </cell>
          <cell r="F458">
            <v>-3.65</v>
          </cell>
        </row>
        <row r="459">
          <cell r="A459">
            <v>163503</v>
          </cell>
          <cell r="B459">
            <v>163503</v>
          </cell>
          <cell r="C459" t="str">
            <v>MUEBLES, ENSERES Y EQUIPO DE OFICINA</v>
          </cell>
          <cell r="E459">
            <v>107.94</v>
          </cell>
          <cell r="F459">
            <v>98.68</v>
          </cell>
        </row>
        <row r="460">
          <cell r="A460">
            <v>16350301</v>
          </cell>
          <cell r="B460">
            <v>16350301</v>
          </cell>
          <cell r="C460" t="str">
            <v>SERVIBLES</v>
          </cell>
          <cell r="E460">
            <v>107.94</v>
          </cell>
          <cell r="F460">
            <v>98.68</v>
          </cell>
        </row>
        <row r="461">
          <cell r="A461" t="str">
            <v>16350301CL1</v>
          </cell>
          <cell r="B461">
            <v>16350301</v>
          </cell>
          <cell r="C461" t="str">
            <v>CORTO-LARGO PLAZO / CORTO P</v>
          </cell>
          <cell r="D461" t="str">
            <v>CL - 1</v>
          </cell>
          <cell r="E461">
            <v>-0.02</v>
          </cell>
          <cell r="F461">
            <v>-0.02</v>
          </cell>
        </row>
        <row r="462">
          <cell r="A462">
            <v>163504</v>
          </cell>
          <cell r="B462">
            <v>163504</v>
          </cell>
          <cell r="C462" t="str">
            <v>EQUIPO DE COMUNICACION Y COMPUTACION</v>
          </cell>
          <cell r="E462">
            <v>470.93</v>
          </cell>
          <cell r="F462">
            <v>479.7</v>
          </cell>
        </row>
        <row r="463">
          <cell r="A463">
            <v>16350401</v>
          </cell>
          <cell r="B463">
            <v>16350401</v>
          </cell>
          <cell r="C463" t="str">
            <v>SERVIBLES</v>
          </cell>
          <cell r="E463">
            <v>470.93</v>
          </cell>
          <cell r="F463">
            <v>479.7</v>
          </cell>
        </row>
        <row r="464">
          <cell r="A464" t="str">
            <v>16350401CL1</v>
          </cell>
          <cell r="B464">
            <v>16350401</v>
          </cell>
          <cell r="C464" t="str">
            <v>CORTO-LARGO PLAZO / CORTO P</v>
          </cell>
          <cell r="D464" t="str">
            <v>CL - 1</v>
          </cell>
          <cell r="E464">
            <v>-12.21</v>
          </cell>
          <cell r="F464">
            <v>-12.21</v>
          </cell>
        </row>
        <row r="465">
          <cell r="A465">
            <v>163505</v>
          </cell>
          <cell r="B465">
            <v>163505</v>
          </cell>
          <cell r="C465" t="str">
            <v>EQUIPO DE TRANSPORTE, TRACCION Y ELEVAC.</v>
          </cell>
          <cell r="F465">
            <v>114.04</v>
          </cell>
        </row>
        <row r="466">
          <cell r="A466">
            <v>16350501</v>
          </cell>
          <cell r="B466">
            <v>16350501</v>
          </cell>
          <cell r="C466" t="str">
            <v>SERVIBLES</v>
          </cell>
          <cell r="F466">
            <v>114.04</v>
          </cell>
        </row>
        <row r="467">
          <cell r="A467">
            <v>163507</v>
          </cell>
          <cell r="B467">
            <v>163507</v>
          </cell>
          <cell r="C467" t="str">
            <v>REDES, LINEAS Y CABLES</v>
          </cell>
          <cell r="E467">
            <v>472.83</v>
          </cell>
          <cell r="F467">
            <v>455.08</v>
          </cell>
        </row>
        <row r="468">
          <cell r="A468">
            <v>16350701</v>
          </cell>
          <cell r="B468">
            <v>16350701</v>
          </cell>
          <cell r="C468" t="str">
            <v>SERVIBLES</v>
          </cell>
          <cell r="E468">
            <v>472.83</v>
          </cell>
          <cell r="F468">
            <v>455.08</v>
          </cell>
        </row>
        <row r="469">
          <cell r="A469">
            <v>163590</v>
          </cell>
          <cell r="B469">
            <v>163590</v>
          </cell>
          <cell r="C469" t="str">
            <v>OTROS BIENES EN BODEGA</v>
          </cell>
          <cell r="E469">
            <v>1.85</v>
          </cell>
          <cell r="F469">
            <v>1.85</v>
          </cell>
        </row>
        <row r="470">
          <cell r="A470">
            <v>16359001</v>
          </cell>
          <cell r="B470">
            <v>16359001</v>
          </cell>
          <cell r="C470" t="str">
            <v>SERVIBLES</v>
          </cell>
          <cell r="E470">
            <v>1.85</v>
          </cell>
          <cell r="F470">
            <v>1.85</v>
          </cell>
        </row>
        <row r="471">
          <cell r="A471">
            <v>1640</v>
          </cell>
          <cell r="B471">
            <v>1640</v>
          </cell>
          <cell r="C471" t="str">
            <v>EDIFICACIONES</v>
          </cell>
          <cell r="E471">
            <v>1326.32</v>
          </cell>
          <cell r="F471">
            <v>1326.32</v>
          </cell>
        </row>
        <row r="472">
          <cell r="A472">
            <v>164002</v>
          </cell>
          <cell r="B472">
            <v>164002</v>
          </cell>
          <cell r="C472" t="str">
            <v>OFICINAS</v>
          </cell>
          <cell r="E472">
            <v>219.01</v>
          </cell>
          <cell r="F472">
            <v>219.01</v>
          </cell>
        </row>
        <row r="473">
          <cell r="A473">
            <v>164018</v>
          </cell>
          <cell r="B473">
            <v>164018</v>
          </cell>
          <cell r="C473" t="str">
            <v>BODEGAS Y HANGARES</v>
          </cell>
          <cell r="E473">
            <v>174.61</v>
          </cell>
          <cell r="F473">
            <v>174.61</v>
          </cell>
        </row>
        <row r="474">
          <cell r="A474">
            <v>164090</v>
          </cell>
          <cell r="B474">
            <v>164090</v>
          </cell>
          <cell r="C474" t="str">
            <v>OTRAS EDIFICACIONES</v>
          </cell>
          <cell r="E474">
            <v>737.84</v>
          </cell>
          <cell r="F474">
            <v>737.84</v>
          </cell>
        </row>
        <row r="475">
          <cell r="A475">
            <v>164099</v>
          </cell>
          <cell r="B475">
            <v>164099</v>
          </cell>
          <cell r="C475" t="str">
            <v>AJUSTES POR INFLACION</v>
          </cell>
          <cell r="E475">
            <v>194.87</v>
          </cell>
          <cell r="F475">
            <v>194.87</v>
          </cell>
        </row>
        <row r="476">
          <cell r="A476">
            <v>1650</v>
          </cell>
          <cell r="B476">
            <v>1650</v>
          </cell>
          <cell r="C476" t="str">
            <v>REDES, LINEAS Y CABLES</v>
          </cell>
          <cell r="E476">
            <v>69467.22</v>
          </cell>
          <cell r="F476">
            <v>69576.490000000005</v>
          </cell>
        </row>
        <row r="477">
          <cell r="A477">
            <v>165002</v>
          </cell>
          <cell r="B477">
            <v>165002</v>
          </cell>
          <cell r="C477" t="str">
            <v>REDES DE DISTRIBUCION</v>
          </cell>
          <cell r="E477">
            <v>28287.68</v>
          </cell>
          <cell r="F477">
            <v>28396.95</v>
          </cell>
        </row>
        <row r="478">
          <cell r="A478">
            <v>16500201</v>
          </cell>
          <cell r="B478">
            <v>16500201</v>
          </cell>
          <cell r="C478" t="str">
            <v>REDES DE 220/110 V-BAJA</v>
          </cell>
          <cell r="E478">
            <v>19310.330000000002</v>
          </cell>
          <cell r="F478">
            <v>19304.89</v>
          </cell>
        </row>
        <row r="479">
          <cell r="A479" t="str">
            <v>16500201AV01</v>
          </cell>
          <cell r="B479">
            <v>16500201</v>
          </cell>
          <cell r="C479" t="str">
            <v>ACTIVOS VARIOS / ELEMENTOS</v>
          </cell>
          <cell r="D479" t="str">
            <v>AV - 01</v>
          </cell>
          <cell r="E479">
            <v>-2.15</v>
          </cell>
          <cell r="F479">
            <v>-2.15</v>
          </cell>
        </row>
        <row r="480">
          <cell r="A480" t="str">
            <v>16500201AV03</v>
          </cell>
          <cell r="B480">
            <v>16500201</v>
          </cell>
          <cell r="C480" t="str">
            <v>ACTIVOS VARIOS / BIBLIOTECA</v>
          </cell>
          <cell r="D480" t="str">
            <v>AV - 03</v>
          </cell>
          <cell r="E480">
            <v>107.55</v>
          </cell>
          <cell r="F480">
            <v>107.55</v>
          </cell>
        </row>
        <row r="481">
          <cell r="A481" t="str">
            <v>16500201AV04</v>
          </cell>
          <cell r="B481">
            <v>16500201</v>
          </cell>
          <cell r="C481" t="str">
            <v>ACTIVOS VARIOS / MUEBLES Y</v>
          </cell>
          <cell r="D481" t="str">
            <v>AV - 04</v>
          </cell>
          <cell r="E481">
            <v>0.86</v>
          </cell>
          <cell r="F481">
            <v>0.86</v>
          </cell>
        </row>
        <row r="482">
          <cell r="A482" t="str">
            <v>16500201AV07</v>
          </cell>
          <cell r="B482">
            <v>16500201</v>
          </cell>
          <cell r="C482" t="str">
            <v>ACTIVOS VARIOS / ELEMTOS DE</v>
          </cell>
          <cell r="D482" t="str">
            <v>AV - 07</v>
          </cell>
          <cell r="E482">
            <v>4.8</v>
          </cell>
          <cell r="F482">
            <v>4.8</v>
          </cell>
        </row>
        <row r="483">
          <cell r="A483" t="str">
            <v>16500201AV08</v>
          </cell>
          <cell r="B483">
            <v>16500201</v>
          </cell>
          <cell r="C483" t="str">
            <v>ACTIVOS VARIOS / PROTECCION</v>
          </cell>
          <cell r="D483" t="str">
            <v>AV - 08</v>
          </cell>
          <cell r="E483">
            <v>77.900000000000006</v>
          </cell>
          <cell r="F483">
            <v>77.900000000000006</v>
          </cell>
        </row>
        <row r="484">
          <cell r="A484" t="str">
            <v>16500201AV09</v>
          </cell>
          <cell r="B484">
            <v>16500201</v>
          </cell>
          <cell r="C484" t="str">
            <v>ACTIVOS VARIOS / OTROS BIEN</v>
          </cell>
          <cell r="D484" t="str">
            <v>AV - 09</v>
          </cell>
          <cell r="E484">
            <v>1.41</v>
          </cell>
          <cell r="F484">
            <v>1.41</v>
          </cell>
        </row>
        <row r="485">
          <cell r="A485" t="str">
            <v>16500201AV09/12/1997</v>
          </cell>
          <cell r="B485">
            <v>16500201</v>
          </cell>
          <cell r="C485" t="str">
            <v>ACTIVOS VARIOS</v>
          </cell>
          <cell r="D485" t="str">
            <v>AV - 09/12/1997</v>
          </cell>
          <cell r="E485">
            <v>19.79</v>
          </cell>
          <cell r="F485">
            <v>19.79</v>
          </cell>
        </row>
        <row r="486">
          <cell r="A486" t="str">
            <v>16500201AV1</v>
          </cell>
          <cell r="B486">
            <v>16500201</v>
          </cell>
          <cell r="C486" t="str">
            <v>ACTIVOS VARIOS</v>
          </cell>
          <cell r="D486" t="str">
            <v>AV - 1</v>
          </cell>
          <cell r="E486">
            <v>-8.76</v>
          </cell>
          <cell r="F486">
            <v>-8.76</v>
          </cell>
        </row>
        <row r="487">
          <cell r="A487" t="str">
            <v>16500201AV10</v>
          </cell>
          <cell r="B487">
            <v>16500201</v>
          </cell>
          <cell r="C487" t="str">
            <v>ACTIVOS VARIOS / ALUMBRADO</v>
          </cell>
          <cell r="D487" t="str">
            <v>AV - 10</v>
          </cell>
          <cell r="E487">
            <v>20.48</v>
          </cell>
          <cell r="F487">
            <v>20.48</v>
          </cell>
        </row>
        <row r="488">
          <cell r="A488" t="str">
            <v>16500201AV11</v>
          </cell>
          <cell r="B488">
            <v>16500201</v>
          </cell>
          <cell r="C488" t="str">
            <v>ACTIVOS VARIOS / REFLECTORE</v>
          </cell>
          <cell r="D488" t="str">
            <v>AV - 11</v>
          </cell>
          <cell r="E488">
            <v>0.17</v>
          </cell>
          <cell r="F488">
            <v>0.17</v>
          </cell>
        </row>
        <row r="489">
          <cell r="A489" t="str">
            <v>16500201AV12</v>
          </cell>
          <cell r="B489">
            <v>16500201</v>
          </cell>
          <cell r="C489" t="str">
            <v>ACTIVOS VARIOS / CAMARAS</v>
          </cell>
          <cell r="D489" t="str">
            <v>AV - 12</v>
          </cell>
          <cell r="E489">
            <v>16.38</v>
          </cell>
          <cell r="F489">
            <v>16.38</v>
          </cell>
        </row>
        <row r="490">
          <cell r="A490" t="str">
            <v>16500201AV12004</v>
          </cell>
          <cell r="B490">
            <v>16500201</v>
          </cell>
          <cell r="C490" t="str">
            <v>ACTIVOS VARIOS</v>
          </cell>
          <cell r="D490" t="str">
            <v>AV - 12004</v>
          </cell>
          <cell r="E490">
            <v>0.08</v>
          </cell>
          <cell r="F490">
            <v>0.08</v>
          </cell>
        </row>
        <row r="491">
          <cell r="A491" t="str">
            <v>16500201AV13</v>
          </cell>
          <cell r="B491">
            <v>16500201</v>
          </cell>
          <cell r="C491" t="str">
            <v>ACTIVOS VARIOS / TRANSFORMA</v>
          </cell>
          <cell r="D491" t="str">
            <v>AV - 13</v>
          </cell>
          <cell r="E491">
            <v>2277.25</v>
          </cell>
          <cell r="F491">
            <v>2271.81</v>
          </cell>
        </row>
        <row r="492">
          <cell r="A492" t="str">
            <v>16500201AV1333334</v>
          </cell>
          <cell r="B492">
            <v>16500201</v>
          </cell>
          <cell r="C492" t="str">
            <v>ACTIVOS VARIOS</v>
          </cell>
          <cell r="D492" t="str">
            <v>AV - 1333334</v>
          </cell>
          <cell r="E492">
            <v>-0.13</v>
          </cell>
          <cell r="F492">
            <v>-0.13</v>
          </cell>
        </row>
        <row r="493">
          <cell r="A493" t="str">
            <v>16500201AV133334</v>
          </cell>
          <cell r="B493">
            <v>16500201</v>
          </cell>
          <cell r="C493" t="str">
            <v>ACTIVOS VARIOS</v>
          </cell>
          <cell r="D493" t="str">
            <v>AV - 133334</v>
          </cell>
          <cell r="E493">
            <v>-1.47</v>
          </cell>
          <cell r="F493">
            <v>-1.47</v>
          </cell>
        </row>
        <row r="494">
          <cell r="A494" t="str">
            <v>16500201AV14</v>
          </cell>
          <cell r="B494">
            <v>16500201</v>
          </cell>
          <cell r="C494" t="str">
            <v>ACTIVOS VARIOS / REDES Y LI</v>
          </cell>
          <cell r="D494" t="str">
            <v>AV - 14</v>
          </cell>
          <cell r="E494">
            <v>1126.49</v>
          </cell>
          <cell r="F494">
            <v>1126.49</v>
          </cell>
        </row>
        <row r="495">
          <cell r="A495" t="str">
            <v>16500201AV15</v>
          </cell>
          <cell r="B495">
            <v>16500201</v>
          </cell>
          <cell r="C495" t="str">
            <v>ACTIVOS VARIOS / SUBESTACIO</v>
          </cell>
          <cell r="D495" t="str">
            <v>AV - 15</v>
          </cell>
          <cell r="E495">
            <v>6173.56</v>
          </cell>
          <cell r="F495">
            <v>6173.56</v>
          </cell>
        </row>
        <row r="496">
          <cell r="A496" t="str">
            <v>16500201AV16</v>
          </cell>
          <cell r="B496">
            <v>16500201</v>
          </cell>
          <cell r="C496" t="str">
            <v>ACTIVOS VARIOS / ALUMBRADO</v>
          </cell>
          <cell r="D496" t="str">
            <v>AV - 16</v>
          </cell>
          <cell r="E496">
            <v>1055</v>
          </cell>
          <cell r="F496">
            <v>1055</v>
          </cell>
        </row>
        <row r="497">
          <cell r="A497" t="str">
            <v>16500201AV16/10/1996</v>
          </cell>
          <cell r="B497">
            <v>16500201</v>
          </cell>
          <cell r="C497" t="str">
            <v>ACTIVOS VARIOS</v>
          </cell>
          <cell r="D497" t="str">
            <v>AV - 16/10/1996</v>
          </cell>
          <cell r="E497">
            <v>1.38</v>
          </cell>
          <cell r="F497">
            <v>1.38</v>
          </cell>
        </row>
        <row r="498">
          <cell r="A498" t="str">
            <v>16500201AV18/11/1997</v>
          </cell>
          <cell r="B498">
            <v>16500201</v>
          </cell>
          <cell r="C498" t="str">
            <v>ACTIVOS VARIOS</v>
          </cell>
          <cell r="D498" t="str">
            <v>AV - 18/11/1997</v>
          </cell>
          <cell r="E498">
            <v>1.51</v>
          </cell>
          <cell r="F498">
            <v>1.51</v>
          </cell>
        </row>
        <row r="499">
          <cell r="A499" t="str">
            <v>16500201AV19</v>
          </cell>
          <cell r="B499">
            <v>16500201</v>
          </cell>
          <cell r="C499" t="str">
            <v>ACTIVOS VARIOS / LINEAS DE</v>
          </cell>
          <cell r="D499" t="str">
            <v>AV - 19</v>
          </cell>
          <cell r="E499">
            <v>417.98</v>
          </cell>
          <cell r="F499">
            <v>417.98</v>
          </cell>
        </row>
        <row r="500">
          <cell r="A500" t="str">
            <v>16500201AV20</v>
          </cell>
          <cell r="B500">
            <v>16500201</v>
          </cell>
          <cell r="C500" t="str">
            <v>ACTIVOS VARIOS / LINEAS DE</v>
          </cell>
          <cell r="D500" t="str">
            <v>AV - 20</v>
          </cell>
          <cell r="E500">
            <v>3631.64</v>
          </cell>
          <cell r="F500">
            <v>3631.64</v>
          </cell>
        </row>
        <row r="501">
          <cell r="A501" t="str">
            <v>16500201AV20/04/1999</v>
          </cell>
          <cell r="B501">
            <v>16500201</v>
          </cell>
          <cell r="C501" t="str">
            <v>ACTIVOS VARIOS</v>
          </cell>
          <cell r="D501" t="str">
            <v>AV - 20/04/1999</v>
          </cell>
          <cell r="E501">
            <v>-0.4</v>
          </cell>
          <cell r="F501">
            <v>-0.4</v>
          </cell>
        </row>
        <row r="502">
          <cell r="A502" t="str">
            <v>16500201AV21</v>
          </cell>
          <cell r="B502">
            <v>16500201</v>
          </cell>
          <cell r="C502" t="str">
            <v>ACTIVOS VARIOS / REDES DE 2</v>
          </cell>
          <cell r="D502" t="str">
            <v>AV - 21</v>
          </cell>
          <cell r="E502">
            <v>3439.12</v>
          </cell>
          <cell r="F502">
            <v>3439.12</v>
          </cell>
        </row>
        <row r="503">
          <cell r="A503" t="str">
            <v>16500201AV21/11/1997</v>
          </cell>
          <cell r="B503">
            <v>16500201</v>
          </cell>
          <cell r="C503" t="str">
            <v>ACTIVOS VARIOS</v>
          </cell>
          <cell r="D503" t="str">
            <v>AV - 21/11/1997</v>
          </cell>
          <cell r="E503">
            <v>0.09</v>
          </cell>
          <cell r="F503">
            <v>0.09</v>
          </cell>
        </row>
        <row r="504">
          <cell r="A504" t="str">
            <v>16500201AV22</v>
          </cell>
          <cell r="B504">
            <v>16500201</v>
          </cell>
          <cell r="C504" t="str">
            <v>ACTIVOS VARIOS / POSTERIA</v>
          </cell>
          <cell r="D504" t="str">
            <v>AV - 22</v>
          </cell>
          <cell r="E504">
            <v>473.23</v>
          </cell>
          <cell r="F504">
            <v>473.23</v>
          </cell>
        </row>
        <row r="505">
          <cell r="A505" t="str">
            <v>16500201AV22/05/1999</v>
          </cell>
          <cell r="B505">
            <v>16500201</v>
          </cell>
          <cell r="C505" t="str">
            <v>ACTIVOS VARIOS</v>
          </cell>
          <cell r="D505" t="str">
            <v>AV - 22/05/1999</v>
          </cell>
          <cell r="E505">
            <v>0.08</v>
          </cell>
          <cell r="F505">
            <v>0.08</v>
          </cell>
        </row>
        <row r="506">
          <cell r="A506" t="str">
            <v>16500201AV23</v>
          </cell>
          <cell r="B506">
            <v>16500201</v>
          </cell>
          <cell r="C506" t="str">
            <v>ACTIVOS VARIOS / POSTES Y A</v>
          </cell>
          <cell r="D506" t="str">
            <v>AV - 23</v>
          </cell>
          <cell r="E506">
            <v>422.9</v>
          </cell>
          <cell r="F506">
            <v>422.9</v>
          </cell>
        </row>
        <row r="507">
          <cell r="A507" t="str">
            <v>16500201AV24</v>
          </cell>
          <cell r="B507">
            <v>16500201</v>
          </cell>
          <cell r="C507" t="str">
            <v>ACTIVOS VARIOS / POSTERIA -</v>
          </cell>
          <cell r="D507" t="str">
            <v>AV - 24</v>
          </cell>
          <cell r="E507">
            <v>42.01</v>
          </cell>
          <cell r="F507">
            <v>42.01</v>
          </cell>
        </row>
        <row r="508">
          <cell r="A508" t="str">
            <v>16500201AV25</v>
          </cell>
          <cell r="B508">
            <v>16500201</v>
          </cell>
          <cell r="C508" t="str">
            <v>ACTIVOS VARIOS / SUBESTACIO</v>
          </cell>
          <cell r="D508" t="str">
            <v>AV - 25</v>
          </cell>
          <cell r="E508">
            <v>10.85</v>
          </cell>
          <cell r="F508">
            <v>10.85</v>
          </cell>
        </row>
        <row r="509">
          <cell r="A509" t="str">
            <v>16500201AV28/11/1997</v>
          </cell>
          <cell r="B509">
            <v>16500201</v>
          </cell>
          <cell r="C509" t="str">
            <v>ACTIVOS VARIOS</v>
          </cell>
          <cell r="D509" t="str">
            <v>AV - 28/11/1997</v>
          </cell>
          <cell r="E509">
            <v>0.04</v>
          </cell>
          <cell r="F509">
            <v>0.04</v>
          </cell>
        </row>
        <row r="510">
          <cell r="A510" t="str">
            <v>16500201AV29/06/1999</v>
          </cell>
          <cell r="B510">
            <v>16500201</v>
          </cell>
          <cell r="C510" t="str">
            <v>ACTIVOS VARIOS</v>
          </cell>
          <cell r="D510" t="str">
            <v>AV - 29/06/1999</v>
          </cell>
          <cell r="E510">
            <v>-0.16</v>
          </cell>
          <cell r="F510">
            <v>-0.16</v>
          </cell>
        </row>
        <row r="511">
          <cell r="A511" t="str">
            <v>16500201AV30/06/1999</v>
          </cell>
          <cell r="B511">
            <v>16500201</v>
          </cell>
          <cell r="C511" t="str">
            <v>ACTIVOS VARIOS</v>
          </cell>
          <cell r="D511" t="str">
            <v>AV - 30/06/1999</v>
          </cell>
          <cell r="E511">
            <v>-0.13</v>
          </cell>
          <cell r="F511">
            <v>-0.13</v>
          </cell>
        </row>
        <row r="512">
          <cell r="A512" t="str">
            <v>16500201AV30/12/2002</v>
          </cell>
          <cell r="B512">
            <v>16500201</v>
          </cell>
          <cell r="C512" t="str">
            <v>ACTIVOS VARIOS</v>
          </cell>
          <cell r="D512" t="str">
            <v>AV - 30/12/2002</v>
          </cell>
          <cell r="E512">
            <v>-0.56999999999999995</v>
          </cell>
          <cell r="F512">
            <v>-0.56999999999999995</v>
          </cell>
        </row>
        <row r="513">
          <cell r="A513" t="str">
            <v>16500201AV600</v>
          </cell>
          <cell r="B513">
            <v>16500201</v>
          </cell>
          <cell r="C513" t="str">
            <v>ACTIVOS VARIOS</v>
          </cell>
          <cell r="D513" t="str">
            <v>AV - 600</v>
          </cell>
          <cell r="E513">
            <v>-1.19</v>
          </cell>
          <cell r="F513">
            <v>-1.19</v>
          </cell>
        </row>
        <row r="514">
          <cell r="A514" t="str">
            <v>16500201AV81058</v>
          </cell>
          <cell r="B514">
            <v>16500201</v>
          </cell>
          <cell r="C514" t="str">
            <v>ACTIVOS VARIOS</v>
          </cell>
          <cell r="D514" t="str">
            <v>AV - 81058</v>
          </cell>
          <cell r="E514">
            <v>-0.08</v>
          </cell>
          <cell r="F514">
            <v>-0.08</v>
          </cell>
        </row>
        <row r="515">
          <cell r="A515" t="str">
            <v>16500201AV84058</v>
          </cell>
          <cell r="B515">
            <v>16500201</v>
          </cell>
          <cell r="C515" t="str">
            <v>ACTIVOS VARIOS</v>
          </cell>
          <cell r="D515" t="str">
            <v>AV - 84058</v>
          </cell>
          <cell r="E515">
            <v>-0.08</v>
          </cell>
          <cell r="F515">
            <v>-0.08</v>
          </cell>
        </row>
        <row r="516">
          <cell r="A516" t="str">
            <v>16500201PUB1</v>
          </cell>
          <cell r="B516">
            <v>16500201</v>
          </cell>
          <cell r="C516" t="str">
            <v>PUBLICIDAD,PROPAG.</v>
          </cell>
          <cell r="D516" t="str">
            <v>PUB - 1</v>
          </cell>
          <cell r="E516">
            <v>2.9</v>
          </cell>
          <cell r="F516">
            <v>2.9</v>
          </cell>
        </row>
        <row r="517">
          <cell r="A517">
            <v>16500202</v>
          </cell>
          <cell r="B517">
            <v>16500202</v>
          </cell>
          <cell r="C517" t="str">
            <v>REDES Y LINEAS DE DISTRIBUCION</v>
          </cell>
          <cell r="E517">
            <v>8977.35</v>
          </cell>
          <cell r="F517">
            <v>9092.06</v>
          </cell>
        </row>
        <row r="518">
          <cell r="A518" t="str">
            <v>16500202AV          13</v>
          </cell>
          <cell r="B518">
            <v>16500202</v>
          </cell>
          <cell r="C518" t="str">
            <v>ACTIVOS VARIOS</v>
          </cell>
          <cell r="D518" t="str">
            <v>AV -           13</v>
          </cell>
          <cell r="E518">
            <v>3.07</v>
          </cell>
          <cell r="F518">
            <v>3.07</v>
          </cell>
        </row>
        <row r="519">
          <cell r="A519" t="str">
            <v>16500202AV01</v>
          </cell>
          <cell r="B519">
            <v>16500202</v>
          </cell>
          <cell r="C519" t="str">
            <v>ACTIVOS VARIOS / ELEMENTOS</v>
          </cell>
          <cell r="D519" t="str">
            <v>AV - 01</v>
          </cell>
          <cell r="E519">
            <v>13.92</v>
          </cell>
          <cell r="F519">
            <v>13.92</v>
          </cell>
        </row>
        <row r="520">
          <cell r="A520" t="str">
            <v>16500202AV12</v>
          </cell>
          <cell r="B520">
            <v>16500202</v>
          </cell>
          <cell r="C520" t="str">
            <v>ACTIVOS VARIOS / CAMARAS</v>
          </cell>
          <cell r="D520" t="str">
            <v>AV - 12</v>
          </cell>
          <cell r="E520">
            <v>63.46</v>
          </cell>
          <cell r="F520">
            <v>63.46</v>
          </cell>
        </row>
        <row r="521">
          <cell r="A521" t="str">
            <v>16500202AV13</v>
          </cell>
          <cell r="B521">
            <v>16500202</v>
          </cell>
          <cell r="C521" t="str">
            <v>ACTIVOS VARIOS / TRANSFORMA</v>
          </cell>
          <cell r="D521" t="str">
            <v>AV - 13</v>
          </cell>
          <cell r="E521">
            <v>1160.01</v>
          </cell>
          <cell r="F521">
            <v>1214.4100000000001</v>
          </cell>
        </row>
        <row r="522">
          <cell r="A522" t="str">
            <v>16500202AV14</v>
          </cell>
          <cell r="B522">
            <v>16500202</v>
          </cell>
          <cell r="C522" t="str">
            <v>ACTIVOS VARIOS / REDES Y LI</v>
          </cell>
          <cell r="D522" t="str">
            <v>AV - 14</v>
          </cell>
          <cell r="E522">
            <v>7148.11</v>
          </cell>
          <cell r="F522">
            <v>7148.11</v>
          </cell>
        </row>
        <row r="523">
          <cell r="A523" t="str">
            <v>16500202AV15</v>
          </cell>
          <cell r="B523">
            <v>16500202</v>
          </cell>
          <cell r="C523" t="str">
            <v>ACTIVOS VARIOS / SUBESTACIO</v>
          </cell>
          <cell r="D523" t="str">
            <v>AV - 15</v>
          </cell>
          <cell r="E523">
            <v>120.91</v>
          </cell>
          <cell r="F523">
            <v>120.91</v>
          </cell>
        </row>
        <row r="524">
          <cell r="A524" t="str">
            <v>16500202AV16</v>
          </cell>
          <cell r="B524">
            <v>16500202</v>
          </cell>
          <cell r="C524" t="str">
            <v>ACTIVOS VARIOS / ALUMBRADO</v>
          </cell>
          <cell r="D524" t="str">
            <v>AV - 16</v>
          </cell>
          <cell r="E524">
            <v>16.600000000000001</v>
          </cell>
          <cell r="F524">
            <v>16.600000000000001</v>
          </cell>
        </row>
        <row r="525">
          <cell r="A525" t="str">
            <v>16500202AV20</v>
          </cell>
          <cell r="B525">
            <v>16500202</v>
          </cell>
          <cell r="C525" t="str">
            <v>ACTIVOS VARIOS / LINEAS DE</v>
          </cell>
          <cell r="D525" t="str">
            <v>AV - 20</v>
          </cell>
          <cell r="E525">
            <v>83.97</v>
          </cell>
          <cell r="F525">
            <v>83.97</v>
          </cell>
        </row>
        <row r="526">
          <cell r="A526" t="str">
            <v>16500202AV22</v>
          </cell>
          <cell r="B526">
            <v>16500202</v>
          </cell>
          <cell r="C526" t="str">
            <v>ACTIVOS VARIOS / POSTERIA</v>
          </cell>
          <cell r="D526" t="str">
            <v>AV - 22</v>
          </cell>
          <cell r="E526">
            <v>341.87</v>
          </cell>
          <cell r="F526">
            <v>402.17</v>
          </cell>
        </row>
        <row r="527">
          <cell r="A527" t="str">
            <v>16500202AV24</v>
          </cell>
          <cell r="B527">
            <v>16500202</v>
          </cell>
          <cell r="C527" t="str">
            <v>ACTIVOS VARIOS / POSTERIA -</v>
          </cell>
          <cell r="D527" t="str">
            <v>AV - 24</v>
          </cell>
          <cell r="E527">
            <v>25.44</v>
          </cell>
          <cell r="F527">
            <v>25.44</v>
          </cell>
        </row>
        <row r="528">
          <cell r="A528">
            <v>165009</v>
          </cell>
          <cell r="B528">
            <v>165009</v>
          </cell>
          <cell r="C528" t="str">
            <v>LINEAS Y CABLES DE CONDUCCION</v>
          </cell>
          <cell r="E528">
            <v>2480.64</v>
          </cell>
          <cell r="F528">
            <v>2480.64</v>
          </cell>
        </row>
        <row r="529">
          <cell r="A529">
            <v>16500901</v>
          </cell>
          <cell r="B529">
            <v>16500901</v>
          </cell>
          <cell r="C529" t="str">
            <v>LINEAS DE 13.2 KV - MEDIA</v>
          </cell>
          <cell r="E529">
            <v>952.75</v>
          </cell>
          <cell r="F529">
            <v>952.75</v>
          </cell>
        </row>
        <row r="530">
          <cell r="A530" t="str">
            <v>16500901AV14</v>
          </cell>
          <cell r="B530">
            <v>16500901</v>
          </cell>
          <cell r="C530" t="str">
            <v>ACTIVOS VARIOS / REDES Y LI</v>
          </cell>
          <cell r="D530" t="str">
            <v>AV - 14</v>
          </cell>
          <cell r="E530">
            <v>56.87</v>
          </cell>
          <cell r="F530">
            <v>56.87</v>
          </cell>
        </row>
        <row r="531">
          <cell r="A531" t="str">
            <v>16500901AV15</v>
          </cell>
          <cell r="B531">
            <v>16500901</v>
          </cell>
          <cell r="C531" t="str">
            <v>ACTIVOS VARIOS / SUBESTACIO</v>
          </cell>
          <cell r="D531" t="str">
            <v>AV - 15</v>
          </cell>
          <cell r="E531">
            <v>41.47</v>
          </cell>
          <cell r="F531">
            <v>41.47</v>
          </cell>
        </row>
        <row r="532">
          <cell r="A532" t="str">
            <v>16500901AV20</v>
          </cell>
          <cell r="B532">
            <v>16500901</v>
          </cell>
          <cell r="C532" t="str">
            <v>ACTIVOS VARIOS / LINEAS DE</v>
          </cell>
          <cell r="D532" t="str">
            <v>AV - 20</v>
          </cell>
          <cell r="E532">
            <v>854.4</v>
          </cell>
          <cell r="F532">
            <v>854.4</v>
          </cell>
        </row>
        <row r="533">
          <cell r="A533">
            <v>16500902</v>
          </cell>
          <cell r="B533">
            <v>16500902</v>
          </cell>
          <cell r="C533" t="str">
            <v>LINEAS DE 33.5 KV - ALTA</v>
          </cell>
          <cell r="E533">
            <v>1527.89</v>
          </cell>
          <cell r="F533">
            <v>1527.89</v>
          </cell>
        </row>
        <row r="534">
          <cell r="A534" t="str">
            <v>16500902AV09</v>
          </cell>
          <cell r="B534">
            <v>16500902</v>
          </cell>
          <cell r="C534" t="str">
            <v>ACTIVOS VARIOS / OTROS BIEN</v>
          </cell>
          <cell r="D534" t="str">
            <v>AV - 09</v>
          </cell>
          <cell r="E534">
            <v>1014.8</v>
          </cell>
          <cell r="F534">
            <v>1014.8</v>
          </cell>
        </row>
        <row r="535">
          <cell r="A535" t="str">
            <v>16500902AV14</v>
          </cell>
          <cell r="B535">
            <v>16500902</v>
          </cell>
          <cell r="C535" t="str">
            <v>ACTIVOS VARIOS / REDES Y LI</v>
          </cell>
          <cell r="D535" t="str">
            <v>AV - 14</v>
          </cell>
          <cell r="E535">
            <v>194.73</v>
          </cell>
          <cell r="F535">
            <v>194.73</v>
          </cell>
        </row>
        <row r="536">
          <cell r="A536" t="str">
            <v>16500902AV19</v>
          </cell>
          <cell r="B536">
            <v>16500902</v>
          </cell>
          <cell r="C536" t="str">
            <v>ACTIVOS VARIOS / LINEAS DE</v>
          </cell>
          <cell r="D536" t="str">
            <v>AV - 19</v>
          </cell>
          <cell r="E536">
            <v>238.92</v>
          </cell>
          <cell r="F536">
            <v>238.92</v>
          </cell>
        </row>
        <row r="537">
          <cell r="A537" t="str">
            <v>16500902AV20</v>
          </cell>
          <cell r="B537">
            <v>16500902</v>
          </cell>
          <cell r="C537" t="str">
            <v>ACTIVOS VARIOS / LINEAS DE</v>
          </cell>
          <cell r="D537" t="str">
            <v>AV - 20</v>
          </cell>
          <cell r="E537">
            <v>79.44</v>
          </cell>
          <cell r="F537">
            <v>79.44</v>
          </cell>
        </row>
        <row r="538">
          <cell r="A538">
            <v>165099</v>
          </cell>
          <cell r="B538">
            <v>165099</v>
          </cell>
          <cell r="C538" t="str">
            <v>AJUSTES POR INFLACION</v>
          </cell>
          <cell r="E538">
            <v>38698.910000000003</v>
          </cell>
          <cell r="F538">
            <v>38698.910000000003</v>
          </cell>
        </row>
        <row r="539">
          <cell r="A539">
            <v>16509901</v>
          </cell>
          <cell r="B539">
            <v>16509901</v>
          </cell>
          <cell r="C539" t="str">
            <v>REDES DE DISTRIBUCION</v>
          </cell>
          <cell r="E539">
            <v>38698.910000000003</v>
          </cell>
          <cell r="F539">
            <v>38698.910000000003</v>
          </cell>
        </row>
        <row r="540">
          <cell r="A540">
            <v>1655</v>
          </cell>
          <cell r="B540">
            <v>1655</v>
          </cell>
          <cell r="C540" t="str">
            <v>MAQUINARIA Y EQUIPO</v>
          </cell>
          <cell r="E540">
            <v>819.73</v>
          </cell>
          <cell r="F540">
            <v>838.17</v>
          </cell>
        </row>
        <row r="541">
          <cell r="A541">
            <v>165511</v>
          </cell>
          <cell r="B541">
            <v>165511</v>
          </cell>
          <cell r="C541" t="str">
            <v>HERRAMIENTAS Y ACCESORIOS</v>
          </cell>
          <cell r="E541">
            <v>343.35</v>
          </cell>
          <cell r="F541">
            <v>361.78</v>
          </cell>
        </row>
        <row r="542">
          <cell r="A542" t="str">
            <v>165511AV01</v>
          </cell>
          <cell r="B542">
            <v>165511</v>
          </cell>
          <cell r="C542" t="str">
            <v>ACTIVOS VARIOS / ELEMENTOS</v>
          </cell>
          <cell r="D542" t="str">
            <v>AV - 01</v>
          </cell>
          <cell r="E542">
            <v>-4.79</v>
          </cell>
          <cell r="F542">
            <v>-4.79</v>
          </cell>
        </row>
        <row r="543">
          <cell r="A543" t="str">
            <v>165511AV13</v>
          </cell>
          <cell r="B543">
            <v>165511</v>
          </cell>
          <cell r="C543" t="str">
            <v>ACTIVOS VARIOS / TRANSFORMA</v>
          </cell>
          <cell r="D543" t="str">
            <v>AV - 13</v>
          </cell>
          <cell r="E543">
            <v>4.01</v>
          </cell>
          <cell r="F543">
            <v>4.01</v>
          </cell>
        </row>
        <row r="544">
          <cell r="A544" t="str">
            <v>165511AV14</v>
          </cell>
          <cell r="B544">
            <v>165511</v>
          </cell>
          <cell r="C544" t="str">
            <v>ACTIVOS VARIOS / REDES Y LI</v>
          </cell>
          <cell r="D544" t="str">
            <v>AV - 14</v>
          </cell>
          <cell r="E544">
            <v>304</v>
          </cell>
          <cell r="F544">
            <v>304</v>
          </cell>
        </row>
        <row r="545">
          <cell r="A545" t="str">
            <v>165511CL1</v>
          </cell>
          <cell r="B545">
            <v>165511</v>
          </cell>
          <cell r="C545" t="str">
            <v>CORTO-LARGO PLAZO / CORTO P</v>
          </cell>
          <cell r="D545" t="str">
            <v>CL - 1</v>
          </cell>
          <cell r="E545">
            <v>-5.29</v>
          </cell>
          <cell r="F545">
            <v>-5.29</v>
          </cell>
        </row>
        <row r="546">
          <cell r="A546" t="str">
            <v>165511PVOWR026</v>
          </cell>
          <cell r="B546">
            <v>165511</v>
          </cell>
          <cell r="C546" t="str">
            <v>PLACA VEHICULO / CAMION CHE</v>
          </cell>
          <cell r="D546" t="str">
            <v>PV - OWR026</v>
          </cell>
          <cell r="E546">
            <v>7.0000000000000007E-2</v>
          </cell>
          <cell r="F546">
            <v>7.0000000000000007E-2</v>
          </cell>
        </row>
        <row r="547">
          <cell r="A547" t="str">
            <v>165511PV0000</v>
          </cell>
          <cell r="B547">
            <v>165511</v>
          </cell>
          <cell r="C547" t="str">
            <v>PLACA VEHICULO</v>
          </cell>
          <cell r="D547" t="str">
            <v>PV - 0000</v>
          </cell>
          <cell r="E547">
            <v>0.22</v>
          </cell>
          <cell r="F547">
            <v>0.22</v>
          </cell>
        </row>
        <row r="548">
          <cell r="A548" t="str">
            <v>165511SE0</v>
          </cell>
          <cell r="B548">
            <v>165511</v>
          </cell>
          <cell r="C548" t="str">
            <v>AREA RESPONSABILIDAD</v>
          </cell>
          <cell r="D548" t="str">
            <v>SE - 0</v>
          </cell>
        </row>
        <row r="549">
          <cell r="A549" t="str">
            <v>165511SE503</v>
          </cell>
          <cell r="B549">
            <v>165511</v>
          </cell>
          <cell r="C549" t="str">
            <v>AREA RESPONSABILIDAD / DIVI</v>
          </cell>
          <cell r="D549" t="str">
            <v>SE - 503</v>
          </cell>
        </row>
        <row r="550">
          <cell r="A550">
            <v>165590</v>
          </cell>
          <cell r="B550">
            <v>165590</v>
          </cell>
          <cell r="C550" t="str">
            <v>OTROS:  MAQUINARIA Y EQUIPO</v>
          </cell>
          <cell r="E550">
            <v>1.49</v>
          </cell>
          <cell r="F550">
            <v>1.49</v>
          </cell>
        </row>
        <row r="551">
          <cell r="A551">
            <v>16559002</v>
          </cell>
          <cell r="B551">
            <v>16559002</v>
          </cell>
          <cell r="C551" t="str">
            <v>EQUIPO DE PRIMEROS AUXILIOS</v>
          </cell>
          <cell r="E551">
            <v>1.49</v>
          </cell>
          <cell r="F551">
            <v>1.49</v>
          </cell>
        </row>
        <row r="552">
          <cell r="A552">
            <v>165599</v>
          </cell>
          <cell r="B552">
            <v>165599</v>
          </cell>
          <cell r="C552" t="str">
            <v>AJUSTES POR INFLACION</v>
          </cell>
          <cell r="E552">
            <v>474.9</v>
          </cell>
          <cell r="F552">
            <v>474.9</v>
          </cell>
        </row>
        <row r="553">
          <cell r="A553">
            <v>1665</v>
          </cell>
          <cell r="B553">
            <v>1665</v>
          </cell>
          <cell r="C553" t="str">
            <v>MUEBLES, ENSERES Y EQUIPO DE OFICINA</v>
          </cell>
          <cell r="E553">
            <v>1072.43</v>
          </cell>
          <cell r="F553">
            <v>1112.8</v>
          </cell>
        </row>
        <row r="554">
          <cell r="A554">
            <v>166501</v>
          </cell>
          <cell r="B554">
            <v>166501</v>
          </cell>
          <cell r="C554" t="str">
            <v>MUEBLES Y ENSERES</v>
          </cell>
          <cell r="E554">
            <v>634.33000000000004</v>
          </cell>
          <cell r="F554">
            <v>663.21</v>
          </cell>
        </row>
        <row r="555">
          <cell r="A555" t="str">
            <v>166501AV01</v>
          </cell>
          <cell r="B555">
            <v>166501</v>
          </cell>
          <cell r="C555" t="str">
            <v>ACTIVOS VARIOS / ELEMENTOS</v>
          </cell>
          <cell r="D555" t="str">
            <v>AV - 01</v>
          </cell>
          <cell r="E555">
            <v>1.64</v>
          </cell>
          <cell r="F555">
            <v>1.64</v>
          </cell>
        </row>
        <row r="556">
          <cell r="A556" t="str">
            <v>166501AV08/07/2002</v>
          </cell>
          <cell r="B556">
            <v>166501</v>
          </cell>
          <cell r="C556" t="str">
            <v>ACTIVOS VARIOS</v>
          </cell>
          <cell r="D556" t="str">
            <v>AV - 08/07/2002</v>
          </cell>
          <cell r="E556">
            <v>0.28999999999999998</v>
          </cell>
          <cell r="F556">
            <v>0.28999999999999998</v>
          </cell>
        </row>
        <row r="557">
          <cell r="A557" t="str">
            <v>166501AV09</v>
          </cell>
          <cell r="B557">
            <v>166501</v>
          </cell>
          <cell r="C557" t="str">
            <v>ACTIVOS VARIOS / OTROS BIEN</v>
          </cell>
          <cell r="D557" t="str">
            <v>AV - 09</v>
          </cell>
          <cell r="E557">
            <v>-1.1000000000000001</v>
          </cell>
          <cell r="F557">
            <v>-1.1000000000000001</v>
          </cell>
        </row>
        <row r="558">
          <cell r="A558" t="str">
            <v>166501AV13</v>
          </cell>
          <cell r="B558">
            <v>166501</v>
          </cell>
          <cell r="C558" t="str">
            <v>ACTIVOS VARIOS / TRANSFORMA</v>
          </cell>
          <cell r="D558" t="str">
            <v>AV - 13</v>
          </cell>
          <cell r="E558">
            <v>0.1</v>
          </cell>
          <cell r="F558">
            <v>0.1</v>
          </cell>
        </row>
        <row r="559">
          <cell r="A559" t="str">
            <v>166501AV22</v>
          </cell>
          <cell r="B559">
            <v>166501</v>
          </cell>
          <cell r="C559" t="str">
            <v>ACTIVOS VARIOS / POSTERIA</v>
          </cell>
          <cell r="D559" t="str">
            <v>AV - 22</v>
          </cell>
          <cell r="E559">
            <v>-2.12</v>
          </cell>
          <cell r="F559">
            <v>-2.12</v>
          </cell>
        </row>
        <row r="560">
          <cell r="A560" t="str">
            <v>166501AV28</v>
          </cell>
          <cell r="B560">
            <v>166501</v>
          </cell>
          <cell r="C560" t="str">
            <v>ACTIVOS VARIOS / OTROS M Y</v>
          </cell>
          <cell r="D560" t="str">
            <v>AV - 28</v>
          </cell>
          <cell r="E560">
            <v>0.08</v>
          </cell>
          <cell r="F560">
            <v>0.08</v>
          </cell>
        </row>
        <row r="561">
          <cell r="A561" t="str">
            <v>166501AV480</v>
          </cell>
          <cell r="B561">
            <v>166501</v>
          </cell>
          <cell r="C561" t="str">
            <v>ACTIVOS VARIOS</v>
          </cell>
          <cell r="D561" t="str">
            <v>AV - 480</v>
          </cell>
          <cell r="E561">
            <v>0.24</v>
          </cell>
          <cell r="F561">
            <v>0.24</v>
          </cell>
        </row>
        <row r="562">
          <cell r="A562">
            <v>166502</v>
          </cell>
          <cell r="B562">
            <v>166502</v>
          </cell>
          <cell r="C562" t="str">
            <v>EQUIPO Y MAQUINA DE OFICINA</v>
          </cell>
          <cell r="E562">
            <v>-0.04</v>
          </cell>
        </row>
        <row r="563">
          <cell r="A563">
            <v>166590</v>
          </cell>
          <cell r="B563">
            <v>166590</v>
          </cell>
          <cell r="C563" t="str">
            <v>OTROS MUEBLES, ENSERES Y EQPO DE OFICIN.</v>
          </cell>
          <cell r="E563">
            <v>166.52</v>
          </cell>
          <cell r="F563">
            <v>177.97</v>
          </cell>
        </row>
        <row r="564">
          <cell r="A564" t="str">
            <v>166590AV00923</v>
          </cell>
          <cell r="B564">
            <v>166590</v>
          </cell>
          <cell r="C564" t="str">
            <v>ACTIVOS VARIOS</v>
          </cell>
          <cell r="D564" t="str">
            <v>AV - 00923</v>
          </cell>
          <cell r="E564">
            <v>0.01</v>
          </cell>
          <cell r="F564">
            <v>0.01</v>
          </cell>
        </row>
        <row r="565">
          <cell r="A565" t="str">
            <v>166590AV01</v>
          </cell>
          <cell r="B565">
            <v>166590</v>
          </cell>
          <cell r="C565" t="str">
            <v>ACTIVOS VARIOS / ELEMENTOS</v>
          </cell>
          <cell r="D565" t="str">
            <v>AV - 01</v>
          </cell>
          <cell r="E565">
            <v>167.95</v>
          </cell>
          <cell r="F565">
            <v>179.4</v>
          </cell>
        </row>
        <row r="566">
          <cell r="A566" t="str">
            <v>166590AV02</v>
          </cell>
          <cell r="B566">
            <v>166590</v>
          </cell>
          <cell r="C566" t="str">
            <v>ACTIVOS VARIOS / EQUIPO DE</v>
          </cell>
          <cell r="D566" t="str">
            <v>AV - 02</v>
          </cell>
          <cell r="E566">
            <v>5.29</v>
          </cell>
          <cell r="F566">
            <v>5.29</v>
          </cell>
        </row>
        <row r="567">
          <cell r="A567" t="str">
            <v>166590AV03</v>
          </cell>
          <cell r="B567">
            <v>166590</v>
          </cell>
          <cell r="C567" t="str">
            <v>ACTIVOS VARIOS / BIBLIOTECA</v>
          </cell>
          <cell r="D567" t="str">
            <v>AV - 03</v>
          </cell>
          <cell r="E567">
            <v>6</v>
          </cell>
          <cell r="F567">
            <v>6</v>
          </cell>
        </row>
        <row r="568">
          <cell r="A568" t="str">
            <v>166590AV03/09/1999</v>
          </cell>
          <cell r="B568">
            <v>166590</v>
          </cell>
          <cell r="C568" t="str">
            <v>ACTIVOS VARIOS</v>
          </cell>
          <cell r="D568" t="str">
            <v>AV - 03/09/1999</v>
          </cell>
          <cell r="E568">
            <v>-0.4</v>
          </cell>
          <cell r="F568">
            <v>-0.4</v>
          </cell>
        </row>
        <row r="569">
          <cell r="A569" t="str">
            <v>166590AV04</v>
          </cell>
          <cell r="B569">
            <v>166590</v>
          </cell>
          <cell r="C569" t="str">
            <v>ACTIVOS VARIOS / MUEBLES Y</v>
          </cell>
          <cell r="D569" t="str">
            <v>AV - 04</v>
          </cell>
          <cell r="E569">
            <v>4.03</v>
          </cell>
          <cell r="F569">
            <v>4.03</v>
          </cell>
        </row>
        <row r="570">
          <cell r="A570" t="str">
            <v>166590AV05/12/1997</v>
          </cell>
          <cell r="B570">
            <v>166590</v>
          </cell>
          <cell r="C570" t="str">
            <v>ACTIVOS VARIOS</v>
          </cell>
          <cell r="D570" t="str">
            <v>AV - 05/12/1997</v>
          </cell>
          <cell r="E570">
            <v>0.05</v>
          </cell>
          <cell r="F570">
            <v>0.05</v>
          </cell>
        </row>
        <row r="571">
          <cell r="A571" t="str">
            <v>166590AV06/09/1999</v>
          </cell>
          <cell r="B571">
            <v>166590</v>
          </cell>
          <cell r="C571" t="str">
            <v>ACTIVOS VARIOS</v>
          </cell>
          <cell r="D571" t="str">
            <v>AV - 06/09/1999</v>
          </cell>
          <cell r="E571">
            <v>-0.04</v>
          </cell>
          <cell r="F571">
            <v>-0.04</v>
          </cell>
        </row>
        <row r="572">
          <cell r="A572" t="str">
            <v>166590AV07</v>
          </cell>
          <cell r="B572">
            <v>166590</v>
          </cell>
          <cell r="C572" t="str">
            <v>ACTIVOS VARIOS / ELEMTOS DE</v>
          </cell>
          <cell r="D572" t="str">
            <v>AV - 07</v>
          </cell>
          <cell r="E572">
            <v>0.1</v>
          </cell>
          <cell r="F572">
            <v>0.1</v>
          </cell>
        </row>
        <row r="573">
          <cell r="A573" t="str">
            <v>166590AV07/09/1999</v>
          </cell>
          <cell r="B573">
            <v>166590</v>
          </cell>
          <cell r="C573" t="str">
            <v>ACTIVOS VARIOS</v>
          </cell>
          <cell r="D573" t="str">
            <v>AV - 07/09/1999</v>
          </cell>
          <cell r="E573">
            <v>-0.35</v>
          </cell>
          <cell r="F573">
            <v>-0.35</v>
          </cell>
        </row>
        <row r="574">
          <cell r="A574" t="str">
            <v>166590AV08</v>
          </cell>
          <cell r="B574">
            <v>166590</v>
          </cell>
          <cell r="C574" t="str">
            <v>ACTIVOS VARIOS / PROTECCION</v>
          </cell>
          <cell r="D574" t="str">
            <v>AV - 08</v>
          </cell>
          <cell r="E574">
            <v>0.35</v>
          </cell>
          <cell r="F574">
            <v>0.35</v>
          </cell>
        </row>
        <row r="575">
          <cell r="A575" t="str">
            <v>166590AV08/07/1999</v>
          </cell>
          <cell r="B575">
            <v>166590</v>
          </cell>
          <cell r="C575" t="str">
            <v>ACTIVOS VARIOS</v>
          </cell>
          <cell r="D575" t="str">
            <v>AV - 08/07/1999</v>
          </cell>
          <cell r="E575">
            <v>-0.71</v>
          </cell>
          <cell r="F575">
            <v>-0.71</v>
          </cell>
        </row>
        <row r="576">
          <cell r="A576" t="str">
            <v>166590AV09</v>
          </cell>
          <cell r="B576">
            <v>166590</v>
          </cell>
          <cell r="C576" t="str">
            <v>ACTIVOS VARIOS / OTROS BIEN</v>
          </cell>
          <cell r="D576" t="str">
            <v>AV - 09</v>
          </cell>
          <cell r="E576">
            <v>-10.95</v>
          </cell>
          <cell r="F576">
            <v>-10.95</v>
          </cell>
        </row>
        <row r="577">
          <cell r="A577" t="str">
            <v>166590AV1</v>
          </cell>
          <cell r="B577">
            <v>166590</v>
          </cell>
          <cell r="C577" t="str">
            <v>ACTIVOS VARIOS</v>
          </cell>
          <cell r="D577" t="str">
            <v>AV - 1</v>
          </cell>
          <cell r="E577">
            <v>0.96</v>
          </cell>
          <cell r="F577">
            <v>0.96</v>
          </cell>
        </row>
        <row r="578">
          <cell r="A578" t="str">
            <v>166590AV100</v>
          </cell>
          <cell r="B578">
            <v>166590</v>
          </cell>
          <cell r="C578" t="str">
            <v>ACTIVOS VARIOS</v>
          </cell>
          <cell r="D578" t="str">
            <v>AV - 100</v>
          </cell>
          <cell r="E578">
            <v>0.05</v>
          </cell>
          <cell r="F578">
            <v>0.05</v>
          </cell>
        </row>
        <row r="579">
          <cell r="A579" t="str">
            <v>166590AV110</v>
          </cell>
          <cell r="B579">
            <v>166590</v>
          </cell>
          <cell r="C579" t="str">
            <v>ACTIVOS VARIOS</v>
          </cell>
          <cell r="D579" t="str">
            <v>AV - 110</v>
          </cell>
          <cell r="E579">
            <v>0.04</v>
          </cell>
          <cell r="F579">
            <v>0.04</v>
          </cell>
        </row>
        <row r="580">
          <cell r="A580" t="str">
            <v>166590AV14</v>
          </cell>
          <cell r="B580">
            <v>166590</v>
          </cell>
          <cell r="C580" t="str">
            <v>ACTIVOS VARIOS / REDES Y LI</v>
          </cell>
          <cell r="D580" t="str">
            <v>AV - 14</v>
          </cell>
          <cell r="E580">
            <v>-0.03</v>
          </cell>
          <cell r="F580">
            <v>-0.03</v>
          </cell>
        </row>
        <row r="581">
          <cell r="A581" t="str">
            <v>166590AV17</v>
          </cell>
          <cell r="B581">
            <v>166590</v>
          </cell>
          <cell r="C581" t="str">
            <v>ACTIVOS VARIOS / OTROS BIEN</v>
          </cell>
          <cell r="D581" t="str">
            <v>AV - 17</v>
          </cell>
          <cell r="E581">
            <v>0.04</v>
          </cell>
          <cell r="F581">
            <v>0.04</v>
          </cell>
        </row>
        <row r="582">
          <cell r="A582" t="str">
            <v>166590AV17000</v>
          </cell>
          <cell r="B582">
            <v>166590</v>
          </cell>
          <cell r="C582" t="str">
            <v>ACTIVOS VARIOS</v>
          </cell>
          <cell r="D582" t="str">
            <v>AV - 17000</v>
          </cell>
          <cell r="E582">
            <v>-0.02</v>
          </cell>
          <cell r="F582">
            <v>-0.02</v>
          </cell>
        </row>
        <row r="583">
          <cell r="A583" t="str">
            <v>166590AV18</v>
          </cell>
          <cell r="B583">
            <v>166590</v>
          </cell>
          <cell r="C583" t="str">
            <v>ACTIVOS VARIOS / NINGUNA</v>
          </cell>
          <cell r="D583" t="str">
            <v>AV - 18</v>
          </cell>
          <cell r="E583">
            <v>-0.03</v>
          </cell>
          <cell r="F583">
            <v>-0.03</v>
          </cell>
        </row>
        <row r="584">
          <cell r="A584" t="str">
            <v>166590AV19/05/1998</v>
          </cell>
          <cell r="B584">
            <v>166590</v>
          </cell>
          <cell r="C584" t="str">
            <v>ACTIVOS VARIOS</v>
          </cell>
          <cell r="D584" t="str">
            <v>AV - 19/05/1998</v>
          </cell>
          <cell r="E584">
            <v>1.27</v>
          </cell>
          <cell r="F584">
            <v>1.27</v>
          </cell>
        </row>
        <row r="585">
          <cell r="A585" t="str">
            <v>166590AV22</v>
          </cell>
          <cell r="B585">
            <v>166590</v>
          </cell>
          <cell r="C585" t="str">
            <v>ACTIVOS VARIOS / POSTERIA</v>
          </cell>
          <cell r="D585" t="str">
            <v>AV - 22</v>
          </cell>
          <cell r="E585">
            <v>0.09</v>
          </cell>
          <cell r="F585">
            <v>0.09</v>
          </cell>
        </row>
        <row r="586">
          <cell r="A586" t="str">
            <v>166590AV26</v>
          </cell>
          <cell r="B586">
            <v>166590</v>
          </cell>
          <cell r="C586" t="str">
            <v>ACTIVOS VARIOS / CARPA EN P</v>
          </cell>
          <cell r="D586" t="str">
            <v>AV - 26</v>
          </cell>
          <cell r="E586">
            <v>0.68</v>
          </cell>
          <cell r="F586">
            <v>0.68</v>
          </cell>
        </row>
        <row r="587">
          <cell r="A587" t="str">
            <v>166590AV28</v>
          </cell>
          <cell r="B587">
            <v>166590</v>
          </cell>
          <cell r="C587" t="str">
            <v>ACTIVOS VARIOS / OTROS M Y</v>
          </cell>
          <cell r="D587" t="str">
            <v>AV - 28</v>
          </cell>
          <cell r="E587">
            <v>-8.02</v>
          </cell>
          <cell r="F587">
            <v>-8.02</v>
          </cell>
        </row>
        <row r="588">
          <cell r="A588" t="str">
            <v>166590AV300</v>
          </cell>
          <cell r="B588">
            <v>166590</v>
          </cell>
          <cell r="C588" t="str">
            <v>ACTIVOS VARIOS</v>
          </cell>
          <cell r="D588" t="str">
            <v>AV - 300</v>
          </cell>
          <cell r="E588">
            <v>0.02</v>
          </cell>
          <cell r="F588">
            <v>0.02</v>
          </cell>
        </row>
        <row r="589">
          <cell r="A589" t="str">
            <v>166590AV310</v>
          </cell>
          <cell r="B589">
            <v>166590</v>
          </cell>
          <cell r="C589" t="str">
            <v>ACTIVOS VARIOS</v>
          </cell>
          <cell r="D589" t="str">
            <v>AV - 310</v>
          </cell>
          <cell r="E589">
            <v>0.04</v>
          </cell>
          <cell r="F589">
            <v>0.04</v>
          </cell>
        </row>
        <row r="590">
          <cell r="A590" t="str">
            <v>166590AV360</v>
          </cell>
          <cell r="B590">
            <v>166590</v>
          </cell>
          <cell r="C590" t="str">
            <v>ACTIVOS VARIOS</v>
          </cell>
          <cell r="D590" t="str">
            <v>AV - 360</v>
          </cell>
          <cell r="E590">
            <v>0.22</v>
          </cell>
          <cell r="F590">
            <v>0.22</v>
          </cell>
        </row>
        <row r="591">
          <cell r="A591" t="str">
            <v>166590AV410</v>
          </cell>
          <cell r="B591">
            <v>166590</v>
          </cell>
          <cell r="C591" t="str">
            <v>ACTIVOS VARIOS</v>
          </cell>
          <cell r="D591" t="str">
            <v>AV - 410</v>
          </cell>
          <cell r="E591">
            <v>0.01</v>
          </cell>
          <cell r="F591">
            <v>0.01</v>
          </cell>
        </row>
        <row r="592">
          <cell r="A592" t="str">
            <v>166590AV420</v>
          </cell>
          <cell r="B592">
            <v>166590</v>
          </cell>
          <cell r="C592" t="str">
            <v>ACTIVOS VARIOS</v>
          </cell>
          <cell r="D592" t="str">
            <v>AV - 420</v>
          </cell>
          <cell r="E592">
            <v>0.06</v>
          </cell>
          <cell r="F592">
            <v>0.06</v>
          </cell>
        </row>
        <row r="593">
          <cell r="A593" t="str">
            <v>166590AV510</v>
          </cell>
          <cell r="B593">
            <v>166590</v>
          </cell>
          <cell r="C593" t="str">
            <v>ACTIVOS VARIOS</v>
          </cell>
          <cell r="D593" t="str">
            <v>AV - 510</v>
          </cell>
          <cell r="E593">
            <v>0.05</v>
          </cell>
          <cell r="F593">
            <v>0.05</v>
          </cell>
        </row>
        <row r="594">
          <cell r="A594" t="str">
            <v>166590AV60.585</v>
          </cell>
          <cell r="B594">
            <v>166590</v>
          </cell>
          <cell r="C594" t="str">
            <v>ACTIVOS VARIOS</v>
          </cell>
          <cell r="D594" t="str">
            <v>AV - 60.585</v>
          </cell>
          <cell r="E594">
            <v>-0.06</v>
          </cell>
          <cell r="F594">
            <v>-0.06</v>
          </cell>
        </row>
        <row r="595">
          <cell r="A595" t="str">
            <v>166590AV60585</v>
          </cell>
          <cell r="B595">
            <v>166590</v>
          </cell>
          <cell r="C595" t="str">
            <v>ACTIVOS VARIOS</v>
          </cell>
          <cell r="D595" t="str">
            <v>AV - 60585</v>
          </cell>
          <cell r="E595">
            <v>-0.06</v>
          </cell>
          <cell r="F595">
            <v>-0.06</v>
          </cell>
        </row>
        <row r="596">
          <cell r="A596" t="str">
            <v>166590AV90000</v>
          </cell>
          <cell r="B596">
            <v>166590</v>
          </cell>
          <cell r="C596" t="str">
            <v>ACTIVOS VARIOS</v>
          </cell>
          <cell r="D596" t="str">
            <v>AV - 90000</v>
          </cell>
          <cell r="E596">
            <v>-0.09</v>
          </cell>
          <cell r="F596">
            <v>-0.09</v>
          </cell>
        </row>
        <row r="597">
          <cell r="A597">
            <v>166599</v>
          </cell>
          <cell r="B597">
            <v>166599</v>
          </cell>
          <cell r="C597" t="str">
            <v>AJUSTES POR INFLACION</v>
          </cell>
          <cell r="E597">
            <v>271.62</v>
          </cell>
          <cell r="F597">
            <v>271.62</v>
          </cell>
        </row>
        <row r="604">
          <cell r="A604" t="str">
            <v>SISTEMA DE CONTABILIDAD</v>
          </cell>
          <cell r="D604" t="str">
            <v>BALANCE GENERAL CON REFERE</v>
          </cell>
          <cell r="E604" t="str">
            <v>NCIAS PARA MODELO FI</v>
          </cell>
          <cell r="F604" t="str">
            <v>NANCIERO MAF</v>
          </cell>
          <cell r="H604" t="str">
            <v>PAGINA:         2</v>
          </cell>
        </row>
        <row r="605">
          <cell r="A605" t="str">
            <v>MODULO DE REPORTES</v>
          </cell>
          <cell r="D605" t="str">
            <v>(9) EMPRESA DE ENERG</v>
          </cell>
          <cell r="E605" t="str">
            <v>IA DEL QUINDIO S,A</v>
          </cell>
          <cell r="F605" t="str">
            <v>E,S,P,</v>
          </cell>
          <cell r="H605" t="str">
            <v>21oct2004 07:07PM</v>
          </cell>
        </row>
        <row r="606">
          <cell r="A606" t="str">
            <v>Factor de conversion: 1</v>
          </cell>
          <cell r="D606" t="str">
            <v>Periodo  Desde:</v>
          </cell>
          <cell r="E606" t="str">
            <v>09/2004  Hasta: 09/2</v>
          </cell>
          <cell r="F606">
            <v>4</v>
          </cell>
          <cell r="H606" t="str">
            <v>PROGRAMA: scmrbmaf</v>
          </cell>
        </row>
        <row r="608">
          <cell r="E608" t="str">
            <v>Saldo</v>
          </cell>
          <cell r="F608" t="str">
            <v>Saldo</v>
          </cell>
        </row>
        <row r="609">
          <cell r="A609" t="str">
            <v>Referencia</v>
          </cell>
          <cell r="B609" t="str">
            <v>Mayor</v>
          </cell>
          <cell r="C609" t="str">
            <v>Descripcion</v>
          </cell>
          <cell r="D609" t="str">
            <v>Referencia</v>
          </cell>
          <cell r="E609" t="str">
            <v>Inicial</v>
          </cell>
          <cell r="F609" t="str">
            <v>Final</v>
          </cell>
        </row>
        <row r="610">
          <cell r="A610" t="str">
            <v>==============================</v>
          </cell>
          <cell r="B610" t="str">
            <v>=========</v>
          </cell>
          <cell r="C610" t="str">
            <v>=======================================================</v>
          </cell>
          <cell r="D610" t="str">
            <v>==============================</v>
          </cell>
          <cell r="E610" t="str">
            <v>===================</v>
          </cell>
          <cell r="F610" t="str">
            <v>===================</v>
          </cell>
        </row>
        <row r="611">
          <cell r="A611" t="str">
            <v>166599AV23</v>
          </cell>
          <cell r="B611">
            <v>166599</v>
          </cell>
          <cell r="C611" t="str">
            <v>ACTIVOS VARIOS / POSTES Y A</v>
          </cell>
          <cell r="D611" t="str">
            <v>AV - 23</v>
          </cell>
          <cell r="E611">
            <v>23.59</v>
          </cell>
          <cell r="F611">
            <v>23.59</v>
          </cell>
        </row>
        <row r="612">
          <cell r="A612">
            <v>1670</v>
          </cell>
          <cell r="B612">
            <v>1670</v>
          </cell>
          <cell r="C612" t="str">
            <v>EQUIPO DE COMUNICACION Y COMPUTACION</v>
          </cell>
          <cell r="E612">
            <v>2421.1</v>
          </cell>
          <cell r="F612">
            <v>2436.31</v>
          </cell>
        </row>
        <row r="613">
          <cell r="A613">
            <v>167001</v>
          </cell>
          <cell r="B613">
            <v>167001</v>
          </cell>
          <cell r="C613" t="str">
            <v>EQUIPO DE COMUNICACION</v>
          </cell>
          <cell r="E613">
            <v>207.35</v>
          </cell>
          <cell r="F613">
            <v>206.2</v>
          </cell>
        </row>
        <row r="614">
          <cell r="A614">
            <v>16700101</v>
          </cell>
          <cell r="B614">
            <v>16700101</v>
          </cell>
          <cell r="C614" t="str">
            <v>EQUIPO DE TELECOMUNICACION</v>
          </cell>
          <cell r="E614">
            <v>24.6</v>
          </cell>
          <cell r="F614">
            <v>23.46</v>
          </cell>
        </row>
        <row r="615">
          <cell r="A615" t="str">
            <v>16700101AV01</v>
          </cell>
          <cell r="B615">
            <v>16700101</v>
          </cell>
          <cell r="C615" t="str">
            <v>ACTIVOS VARIOS / ELEMENTOS</v>
          </cell>
          <cell r="D615" t="str">
            <v>AV - 01</v>
          </cell>
          <cell r="E615">
            <v>0.09</v>
          </cell>
          <cell r="F615">
            <v>0.09</v>
          </cell>
        </row>
        <row r="616">
          <cell r="A616" t="str">
            <v>16700101CL1</v>
          </cell>
          <cell r="B616">
            <v>16700101</v>
          </cell>
          <cell r="C616" t="str">
            <v>CORTO-LARGO PLAZO / CORTO P</v>
          </cell>
          <cell r="D616" t="str">
            <v>CL - 1</v>
          </cell>
          <cell r="E616">
            <v>-0.74</v>
          </cell>
          <cell r="F616">
            <v>-0.74</v>
          </cell>
        </row>
        <row r="617">
          <cell r="A617">
            <v>16700102</v>
          </cell>
          <cell r="B617">
            <v>16700102</v>
          </cell>
          <cell r="C617" t="str">
            <v>EQUIPOS DE RADIO</v>
          </cell>
          <cell r="E617">
            <v>182.74</v>
          </cell>
          <cell r="F617">
            <v>182.74</v>
          </cell>
        </row>
        <row r="618">
          <cell r="A618" t="str">
            <v>16700102AV01</v>
          </cell>
          <cell r="B618">
            <v>16700102</v>
          </cell>
          <cell r="C618" t="str">
            <v>ACTIVOS VARIOS / ELEMENTOS</v>
          </cell>
          <cell r="D618" t="str">
            <v>AV - 01</v>
          </cell>
          <cell r="E618">
            <v>0.13</v>
          </cell>
          <cell r="F618">
            <v>0.13</v>
          </cell>
        </row>
        <row r="619">
          <cell r="A619">
            <v>167002</v>
          </cell>
          <cell r="B619">
            <v>167002</v>
          </cell>
          <cell r="C619" t="str">
            <v>EQUIPO DE COMPUTACION</v>
          </cell>
          <cell r="E619">
            <v>1046.31</v>
          </cell>
          <cell r="F619">
            <v>1062.3</v>
          </cell>
        </row>
        <row r="620">
          <cell r="A620">
            <v>16709095</v>
          </cell>
          <cell r="B620">
            <v>16709095</v>
          </cell>
          <cell r="C620" t="str">
            <v>SLDO.X DEPUR.EQ.COMP.-LIN.TELF.Y OT.EQ.</v>
          </cell>
          <cell r="E620">
            <v>-0.36</v>
          </cell>
        </row>
        <row r="621">
          <cell r="A621" t="str">
            <v>16709095AV32</v>
          </cell>
          <cell r="B621">
            <v>16709095</v>
          </cell>
          <cell r="C621" t="str">
            <v>ACTIVOS VARIOS / LINEAS TEL</v>
          </cell>
          <cell r="D621" t="str">
            <v>AV - 32</v>
          </cell>
          <cell r="E621">
            <v>-0.36</v>
          </cell>
        </row>
        <row r="622">
          <cell r="A622">
            <v>167099</v>
          </cell>
          <cell r="B622">
            <v>167099</v>
          </cell>
          <cell r="C622" t="str">
            <v>AJUSTES POR INFLACION</v>
          </cell>
          <cell r="E622">
            <v>1167.8</v>
          </cell>
          <cell r="F622">
            <v>1167.8</v>
          </cell>
        </row>
        <row r="623">
          <cell r="A623">
            <v>16709901</v>
          </cell>
          <cell r="B623">
            <v>16709901</v>
          </cell>
          <cell r="C623" t="str">
            <v>AXI-EQUIPO DE COMUNICACION</v>
          </cell>
          <cell r="E623">
            <v>1167.8</v>
          </cell>
          <cell r="F623">
            <v>1167.8</v>
          </cell>
        </row>
        <row r="624">
          <cell r="A624">
            <v>1675</v>
          </cell>
          <cell r="B624">
            <v>1675</v>
          </cell>
          <cell r="C624" t="str">
            <v>EQUIPO DE TRANSPORTE,TRACCION Y ELEV.</v>
          </cell>
          <cell r="E624">
            <v>1808.01</v>
          </cell>
          <cell r="F624">
            <v>1693</v>
          </cell>
        </row>
        <row r="625">
          <cell r="A625">
            <v>167502</v>
          </cell>
          <cell r="B625">
            <v>167502</v>
          </cell>
          <cell r="C625" t="str">
            <v>TERRESTRE</v>
          </cell>
          <cell r="E625">
            <v>311.31</v>
          </cell>
          <cell r="F625">
            <v>196.29</v>
          </cell>
        </row>
        <row r="626">
          <cell r="A626" t="str">
            <v>167502PV.</v>
          </cell>
          <cell r="B626">
            <v>167502</v>
          </cell>
          <cell r="C626" t="str">
            <v>PLACA VEHICULO</v>
          </cell>
          <cell r="D626" t="str">
            <v>PV - .</v>
          </cell>
          <cell r="E626">
            <v>-2.6</v>
          </cell>
          <cell r="F626">
            <v>-2.6</v>
          </cell>
        </row>
        <row r="627">
          <cell r="A627" t="str">
            <v>167502PVARP173</v>
          </cell>
          <cell r="B627">
            <v>167502</v>
          </cell>
          <cell r="C627" t="str">
            <v>PLACA VEHICULO</v>
          </cell>
          <cell r="D627" t="str">
            <v>PV - ARP173</v>
          </cell>
          <cell r="E627">
            <v>43.58</v>
          </cell>
          <cell r="F627">
            <v>43.58</v>
          </cell>
        </row>
        <row r="628">
          <cell r="A628" t="str">
            <v>167502PVARP713</v>
          </cell>
          <cell r="B628">
            <v>167502</v>
          </cell>
          <cell r="C628" t="str">
            <v>PLACA VEHICULO / CAMIONETA</v>
          </cell>
          <cell r="D628" t="str">
            <v>PV - ARP713</v>
          </cell>
          <cell r="E628">
            <v>3</v>
          </cell>
          <cell r="F628">
            <v>3</v>
          </cell>
        </row>
        <row r="629">
          <cell r="A629" t="str">
            <v>167502PVJVG 980</v>
          </cell>
          <cell r="B629">
            <v>167502</v>
          </cell>
          <cell r="C629" t="str">
            <v>PLACA VEHICULO</v>
          </cell>
          <cell r="D629" t="str">
            <v>PV - JVG 980</v>
          </cell>
          <cell r="E629">
            <v>-3</v>
          </cell>
          <cell r="F629">
            <v>-3</v>
          </cell>
        </row>
        <row r="630">
          <cell r="A630" t="str">
            <v>167502PVJVG659</v>
          </cell>
          <cell r="B630">
            <v>167502</v>
          </cell>
          <cell r="C630" t="str">
            <v>PLACA VEHICULO / CAMIONETA</v>
          </cell>
          <cell r="D630" t="str">
            <v>PV - JVG659</v>
          </cell>
          <cell r="E630">
            <v>-7.0000000000000007E-2</v>
          </cell>
          <cell r="F630">
            <v>-7.0000000000000007E-2</v>
          </cell>
        </row>
        <row r="631">
          <cell r="A631" t="str">
            <v>167502PVJVG980</v>
          </cell>
          <cell r="B631">
            <v>167502</v>
          </cell>
          <cell r="C631" t="str">
            <v>PLACA VEHICULO / CAMIONETA</v>
          </cell>
          <cell r="D631" t="str">
            <v>PV - JVG980</v>
          </cell>
          <cell r="E631">
            <v>3</v>
          </cell>
          <cell r="F631">
            <v>3</v>
          </cell>
        </row>
        <row r="632">
          <cell r="A632" t="str">
            <v>167502PVOKX 300</v>
          </cell>
          <cell r="B632">
            <v>167502</v>
          </cell>
          <cell r="C632" t="str">
            <v>PLACA VEHICULO</v>
          </cell>
          <cell r="D632" t="str">
            <v>PV - OKX 300</v>
          </cell>
          <cell r="F632">
            <v>-23.76</v>
          </cell>
        </row>
        <row r="633">
          <cell r="A633" t="str">
            <v>167502PVOKX300</v>
          </cell>
          <cell r="B633">
            <v>167502</v>
          </cell>
          <cell r="C633" t="str">
            <v>PLACA VEHICULO</v>
          </cell>
          <cell r="D633" t="str">
            <v>PV - OKX300</v>
          </cell>
          <cell r="E633">
            <v>23.76</v>
          </cell>
          <cell r="F633">
            <v>23.76</v>
          </cell>
        </row>
        <row r="634">
          <cell r="A634" t="str">
            <v>167502PVOWK 274</v>
          </cell>
          <cell r="B634">
            <v>167502</v>
          </cell>
          <cell r="C634" t="str">
            <v>PLACA VEHICULO</v>
          </cell>
          <cell r="D634" t="str">
            <v>PV - OWK 274</v>
          </cell>
          <cell r="F634">
            <v>-46.58</v>
          </cell>
        </row>
        <row r="635">
          <cell r="A635" t="str">
            <v>167502PVowr 003</v>
          </cell>
          <cell r="B635">
            <v>167502</v>
          </cell>
          <cell r="C635" t="str">
            <v>PLACA VEHICULO</v>
          </cell>
          <cell r="D635" t="str">
            <v>PV - owr 003</v>
          </cell>
          <cell r="E635">
            <v>7.0000000000000007E-2</v>
          </cell>
          <cell r="F635">
            <v>7.0000000000000007E-2</v>
          </cell>
        </row>
        <row r="636">
          <cell r="A636" t="str">
            <v>167502PVOWR 042</v>
          </cell>
          <cell r="B636">
            <v>167502</v>
          </cell>
          <cell r="C636" t="str">
            <v>PLACA VEHICULO</v>
          </cell>
          <cell r="D636" t="str">
            <v>PV - OWR 042</v>
          </cell>
          <cell r="F636">
            <v>-0.15</v>
          </cell>
        </row>
        <row r="637">
          <cell r="A637" t="str">
            <v>167502PVOWR 063</v>
          </cell>
          <cell r="B637">
            <v>167502</v>
          </cell>
          <cell r="C637" t="str">
            <v>PLACA VEHICULO</v>
          </cell>
          <cell r="D637" t="str">
            <v>PV - OWR 063</v>
          </cell>
          <cell r="E637">
            <v>8.02</v>
          </cell>
          <cell r="F637">
            <v>-1.68</v>
          </cell>
        </row>
        <row r="638">
          <cell r="A638" t="str">
            <v>167502PVOWR 077</v>
          </cell>
          <cell r="B638">
            <v>167502</v>
          </cell>
          <cell r="C638" t="str">
            <v>PLACA VEHICULO</v>
          </cell>
          <cell r="D638" t="str">
            <v>PV - OWR 077</v>
          </cell>
          <cell r="E638">
            <v>0.15</v>
          </cell>
          <cell r="F638">
            <v>0.15</v>
          </cell>
        </row>
        <row r="639">
          <cell r="A639" t="str">
            <v>167502PVOWR 115</v>
          </cell>
          <cell r="B639">
            <v>167502</v>
          </cell>
          <cell r="C639" t="str">
            <v>PLACA VEHICULO</v>
          </cell>
          <cell r="D639" t="str">
            <v>PV - OWR 115</v>
          </cell>
          <cell r="E639">
            <v>8.02</v>
          </cell>
          <cell r="F639">
            <v>-7.76</v>
          </cell>
        </row>
        <row r="640">
          <cell r="A640" t="str">
            <v>167502PVOWR0 042</v>
          </cell>
          <cell r="B640">
            <v>167502</v>
          </cell>
          <cell r="C640" t="str">
            <v>PLACA VEHICULO</v>
          </cell>
          <cell r="D640" t="str">
            <v>PV - OWR0 042</v>
          </cell>
          <cell r="E640">
            <v>6.9</v>
          </cell>
          <cell r="F640">
            <v>6.9</v>
          </cell>
        </row>
        <row r="641">
          <cell r="A641" t="str">
            <v>167502PVOWR002</v>
          </cell>
          <cell r="B641">
            <v>167502</v>
          </cell>
          <cell r="C641" t="str">
            <v>PLACA VEHICULO / CAMIONETA</v>
          </cell>
          <cell r="D641" t="str">
            <v>PV - OWR002</v>
          </cell>
        </row>
        <row r="642">
          <cell r="A642" t="str">
            <v>167502PVOWR003</v>
          </cell>
          <cell r="B642">
            <v>167502</v>
          </cell>
          <cell r="C642" t="str">
            <v>PLACA VEHICULO / CAMION CHE</v>
          </cell>
          <cell r="D642" t="str">
            <v>PV - OWR003</v>
          </cell>
          <cell r="E642">
            <v>21.18</v>
          </cell>
          <cell r="F642">
            <v>21.18</v>
          </cell>
        </row>
        <row r="643">
          <cell r="A643" t="str">
            <v>167502PVOWR004</v>
          </cell>
          <cell r="B643">
            <v>167502</v>
          </cell>
          <cell r="C643" t="str">
            <v>PLACA VEHICULO / CAMIONETA</v>
          </cell>
          <cell r="D643" t="str">
            <v>PV - OWR004</v>
          </cell>
        </row>
        <row r="644">
          <cell r="A644" t="str">
            <v>167502PVOWR006</v>
          </cell>
          <cell r="B644">
            <v>167502</v>
          </cell>
          <cell r="C644" t="str">
            <v>PLACA VEHICULO / CAMIONETA</v>
          </cell>
          <cell r="D644" t="str">
            <v>PV - OWR006</v>
          </cell>
        </row>
        <row r="645">
          <cell r="A645" t="str">
            <v>167502PVOWR007</v>
          </cell>
          <cell r="B645">
            <v>167502</v>
          </cell>
          <cell r="C645" t="str">
            <v>PLACA VEHICULO / CAMPERO CH</v>
          </cell>
          <cell r="D645" t="str">
            <v>PV - OWR007</v>
          </cell>
        </row>
        <row r="646">
          <cell r="A646" t="str">
            <v>167502PVOWR010</v>
          </cell>
          <cell r="B646">
            <v>167502</v>
          </cell>
          <cell r="C646" t="str">
            <v>PLACA VEHICULO / CAMIONETA</v>
          </cell>
          <cell r="D646" t="str">
            <v>PV - OWR010</v>
          </cell>
        </row>
        <row r="647">
          <cell r="A647" t="str">
            <v>167502PVOWR026</v>
          </cell>
          <cell r="B647">
            <v>167502</v>
          </cell>
          <cell r="C647" t="str">
            <v>PLACA VEHICULO / CAMION CHE</v>
          </cell>
          <cell r="D647" t="str">
            <v>PV - OWR026</v>
          </cell>
          <cell r="E647">
            <v>38.72</v>
          </cell>
          <cell r="F647">
            <v>38.72</v>
          </cell>
        </row>
        <row r="648">
          <cell r="A648" t="str">
            <v>167502PVOWR027</v>
          </cell>
          <cell r="B648">
            <v>167502</v>
          </cell>
          <cell r="C648" t="str">
            <v>PLACA VEHICULO / CAMION CHE</v>
          </cell>
          <cell r="D648" t="str">
            <v>PV - OWR027</v>
          </cell>
          <cell r="E648">
            <v>38.31</v>
          </cell>
          <cell r="F648">
            <v>38.31</v>
          </cell>
        </row>
        <row r="649">
          <cell r="A649" t="str">
            <v>167502PVOWR042</v>
          </cell>
          <cell r="B649">
            <v>167502</v>
          </cell>
          <cell r="C649" t="str">
            <v>PLACA VEHICULO / CAMPERO CH</v>
          </cell>
          <cell r="D649" t="str">
            <v>PV - OWR042</v>
          </cell>
          <cell r="E649">
            <v>0.15</v>
          </cell>
          <cell r="F649">
            <v>0.15</v>
          </cell>
        </row>
        <row r="650">
          <cell r="A650" t="str">
            <v>167502PVOWR063</v>
          </cell>
          <cell r="B650">
            <v>167502</v>
          </cell>
          <cell r="C650" t="str">
            <v>PLACA VEHICULO / CAMIONETA</v>
          </cell>
          <cell r="D650" t="str">
            <v>PV - OWR063</v>
          </cell>
          <cell r="E650">
            <v>1.68</v>
          </cell>
          <cell r="F650">
            <v>1.68</v>
          </cell>
        </row>
        <row r="651">
          <cell r="A651" t="str">
            <v>167502PVOWR077</v>
          </cell>
          <cell r="B651">
            <v>167502</v>
          </cell>
          <cell r="C651" t="str">
            <v>PLACA VEHICULO / CAMIONETA</v>
          </cell>
          <cell r="D651" t="str">
            <v>PV - OWR077</v>
          </cell>
          <cell r="E651">
            <v>12.01</v>
          </cell>
          <cell r="F651">
            <v>12.01</v>
          </cell>
        </row>
        <row r="652">
          <cell r="A652" t="str">
            <v>167502PVOWR115</v>
          </cell>
          <cell r="B652">
            <v>167502</v>
          </cell>
          <cell r="C652" t="str">
            <v>PLACA VEHICULO / CAMIONETA</v>
          </cell>
          <cell r="D652" t="str">
            <v>PV - OWR115</v>
          </cell>
          <cell r="E652">
            <v>7.89</v>
          </cell>
          <cell r="F652">
            <v>7.89</v>
          </cell>
        </row>
        <row r="653">
          <cell r="A653" t="str">
            <v>167502PVOWR118</v>
          </cell>
          <cell r="B653">
            <v>167502</v>
          </cell>
          <cell r="C653" t="str">
            <v>PLACA VEHICULO / CAMIONETA</v>
          </cell>
          <cell r="D653" t="str">
            <v>PV - OWR118</v>
          </cell>
          <cell r="E653">
            <v>8.02</v>
          </cell>
          <cell r="F653">
            <v>8.02</v>
          </cell>
        </row>
        <row r="654">
          <cell r="A654" t="str">
            <v>167502PVOWR136</v>
          </cell>
          <cell r="B654">
            <v>167502</v>
          </cell>
          <cell r="C654" t="str">
            <v>PLACA VEHICULO / CAMPERO CH</v>
          </cell>
          <cell r="D654" t="str">
            <v>PV - OWR136</v>
          </cell>
          <cell r="E654">
            <v>22.12</v>
          </cell>
          <cell r="F654">
            <v>22.12</v>
          </cell>
        </row>
        <row r="655">
          <cell r="A655" t="str">
            <v>167502PVOWR174</v>
          </cell>
          <cell r="B655">
            <v>167502</v>
          </cell>
          <cell r="C655" t="str">
            <v>PLACA VEHICULO / CAMIONETA</v>
          </cell>
          <cell r="D655" t="str">
            <v>PV - OWR174</v>
          </cell>
          <cell r="E655">
            <v>21.85</v>
          </cell>
          <cell r="F655">
            <v>21.85</v>
          </cell>
        </row>
        <row r="656">
          <cell r="A656" t="str">
            <v>167502PVOW3192</v>
          </cell>
          <cell r="B656">
            <v>167502</v>
          </cell>
          <cell r="C656" t="str">
            <v>PLACA VEHICULO / CAMION CHE</v>
          </cell>
          <cell r="D656" t="str">
            <v>PV - OW3192</v>
          </cell>
          <cell r="E656">
            <v>23.62</v>
          </cell>
          <cell r="F656">
            <v>23.62</v>
          </cell>
        </row>
        <row r="657">
          <cell r="A657" t="str">
            <v>167502PVOW3214</v>
          </cell>
          <cell r="B657">
            <v>167502</v>
          </cell>
          <cell r="C657" t="str">
            <v>PLACA VEHICULO / CAMION DOD</v>
          </cell>
          <cell r="D657" t="str">
            <v>PV - OW3214</v>
          </cell>
        </row>
        <row r="658">
          <cell r="A658" t="str">
            <v>167502PVOW3357</v>
          </cell>
          <cell r="B658">
            <v>167502</v>
          </cell>
          <cell r="C658" t="str">
            <v>PLACA VEHICULO / CAMPERO SU</v>
          </cell>
          <cell r="D658" t="str">
            <v>PV - OW3357</v>
          </cell>
        </row>
        <row r="659">
          <cell r="A659" t="str">
            <v>167502PVOW3381</v>
          </cell>
          <cell r="B659">
            <v>167502</v>
          </cell>
          <cell r="C659" t="str">
            <v>PLACA VEHICULO / CAMION FOR</v>
          </cell>
          <cell r="D659" t="str">
            <v>PV - OW3381</v>
          </cell>
        </row>
        <row r="660">
          <cell r="A660" t="str">
            <v>167502PVOW3404</v>
          </cell>
          <cell r="B660">
            <v>167502</v>
          </cell>
          <cell r="C660" t="str">
            <v>PLACA VEHICULO / CAMION GMC</v>
          </cell>
          <cell r="D660" t="str">
            <v>PV - OW3404</v>
          </cell>
          <cell r="E660">
            <v>27.29</v>
          </cell>
          <cell r="F660">
            <v>27.29</v>
          </cell>
        </row>
        <row r="661">
          <cell r="A661" t="str">
            <v>167502PVOW3514</v>
          </cell>
          <cell r="B661">
            <v>167502</v>
          </cell>
          <cell r="C661" t="str">
            <v>PLACA VEHICULO / CAMPERO CH</v>
          </cell>
          <cell r="D661" t="str">
            <v>PV - OW3514</v>
          </cell>
        </row>
        <row r="662">
          <cell r="A662" t="str">
            <v>167502PVUBP68</v>
          </cell>
          <cell r="B662">
            <v>167502</v>
          </cell>
          <cell r="C662" t="str">
            <v>PLACA VEHICULO / MOTO</v>
          </cell>
          <cell r="D662" t="str">
            <v>PV - UBP-68</v>
          </cell>
          <cell r="E662">
            <v>1.37</v>
          </cell>
          <cell r="F662">
            <v>1.37</v>
          </cell>
        </row>
        <row r="663">
          <cell r="A663" t="str">
            <v>167502PVUCK 76</v>
          </cell>
          <cell r="B663">
            <v>167502</v>
          </cell>
          <cell r="C663" t="str">
            <v>PLACA VEHICULO / MOTO</v>
          </cell>
          <cell r="D663" t="str">
            <v>PV - UCK 76</v>
          </cell>
          <cell r="E663">
            <v>1.37</v>
          </cell>
          <cell r="F663">
            <v>1.37</v>
          </cell>
        </row>
        <row r="664">
          <cell r="A664" t="str">
            <v>167502PVuck 76</v>
          </cell>
          <cell r="B664">
            <v>167502</v>
          </cell>
          <cell r="C664" t="str">
            <v>PLACA VEHICULO</v>
          </cell>
          <cell r="D664" t="str">
            <v>PV - uck 76</v>
          </cell>
          <cell r="E664">
            <v>-1.37</v>
          </cell>
          <cell r="F664">
            <v>-1.37</v>
          </cell>
        </row>
        <row r="665">
          <cell r="A665" t="str">
            <v>167502PVUCK65</v>
          </cell>
          <cell r="B665">
            <v>167502</v>
          </cell>
          <cell r="C665" t="str">
            <v>PLACA VEHICULO / MOTO</v>
          </cell>
          <cell r="D665" t="str">
            <v>PV - UCK-65</v>
          </cell>
          <cell r="E665">
            <v>1.37</v>
          </cell>
          <cell r="F665">
            <v>1.37</v>
          </cell>
        </row>
        <row r="666">
          <cell r="A666" t="str">
            <v>167502PVUCK67</v>
          </cell>
          <cell r="B666">
            <v>167502</v>
          </cell>
          <cell r="C666" t="str">
            <v>PLACA VEHICULO / MOTO</v>
          </cell>
          <cell r="D666" t="str">
            <v>PV - UCK-67</v>
          </cell>
          <cell r="E666">
            <v>1.37</v>
          </cell>
          <cell r="F666">
            <v>1.37</v>
          </cell>
        </row>
        <row r="667">
          <cell r="A667" t="str">
            <v>167502PVuck67</v>
          </cell>
          <cell r="B667">
            <v>167502</v>
          </cell>
          <cell r="C667" t="str">
            <v>PLACA VEHICULO</v>
          </cell>
          <cell r="D667" t="str">
            <v>PV - uck-67</v>
          </cell>
          <cell r="E667">
            <v>-1.37</v>
          </cell>
          <cell r="F667">
            <v>-1.37</v>
          </cell>
        </row>
        <row r="668">
          <cell r="A668" t="str">
            <v>167502PVUCK68</v>
          </cell>
          <cell r="B668">
            <v>167502</v>
          </cell>
          <cell r="C668" t="str">
            <v>PLACA VEHICULO / MOTO</v>
          </cell>
          <cell r="D668" t="str">
            <v>PV - UCK-68</v>
          </cell>
          <cell r="E668">
            <v>1.37</v>
          </cell>
          <cell r="F668">
            <v>1.37</v>
          </cell>
        </row>
        <row r="669">
          <cell r="A669" t="str">
            <v>167502PVUCK70</v>
          </cell>
          <cell r="B669">
            <v>167502</v>
          </cell>
          <cell r="C669" t="str">
            <v>PLACA VEHICULO / MOTO</v>
          </cell>
          <cell r="D669" t="str">
            <v>PV - UCK-70</v>
          </cell>
          <cell r="E669">
            <v>1.37</v>
          </cell>
          <cell r="F669">
            <v>1.37</v>
          </cell>
        </row>
        <row r="670">
          <cell r="A670" t="str">
            <v>167502PVuck70</v>
          </cell>
          <cell r="B670">
            <v>167502</v>
          </cell>
          <cell r="C670" t="str">
            <v>PLACA VEHICULO</v>
          </cell>
          <cell r="D670" t="str">
            <v>PV - uck-70</v>
          </cell>
          <cell r="E670">
            <v>-1.37</v>
          </cell>
          <cell r="F670">
            <v>-1.37</v>
          </cell>
        </row>
        <row r="671">
          <cell r="A671" t="str">
            <v>167502PVUCK77</v>
          </cell>
          <cell r="B671">
            <v>167502</v>
          </cell>
          <cell r="C671" t="str">
            <v>PLACA VEHICULO / MOTO</v>
          </cell>
          <cell r="D671" t="str">
            <v>PV - UCK-77</v>
          </cell>
          <cell r="E671">
            <v>1.37</v>
          </cell>
          <cell r="F671">
            <v>1.37</v>
          </cell>
        </row>
        <row r="672">
          <cell r="A672" t="str">
            <v>167502PVuck77</v>
          </cell>
          <cell r="B672">
            <v>167502</v>
          </cell>
          <cell r="C672" t="str">
            <v>PLACA VEHICULO</v>
          </cell>
          <cell r="D672" t="str">
            <v>PV - uck-77</v>
          </cell>
          <cell r="E672">
            <v>-1.37</v>
          </cell>
          <cell r="F672">
            <v>-1.37</v>
          </cell>
        </row>
        <row r="673">
          <cell r="A673" t="str">
            <v>167502PVUCK82</v>
          </cell>
          <cell r="B673">
            <v>167502</v>
          </cell>
          <cell r="C673" t="str">
            <v>PLACA VEHICULO / MOTO</v>
          </cell>
          <cell r="D673" t="str">
            <v>PV - UCK-82</v>
          </cell>
          <cell r="E673">
            <v>1.37</v>
          </cell>
          <cell r="F673">
            <v>1.37</v>
          </cell>
        </row>
        <row r="674">
          <cell r="A674" t="str">
            <v>167502PVUCY 43</v>
          </cell>
          <cell r="B674">
            <v>167502</v>
          </cell>
          <cell r="C674" t="str">
            <v>PLACA VEHICULO / MOTO</v>
          </cell>
          <cell r="D674" t="str">
            <v>PV - UCY 43</v>
          </cell>
          <cell r="E674">
            <v>1.71</v>
          </cell>
          <cell r="F674">
            <v>1.71</v>
          </cell>
        </row>
        <row r="675">
          <cell r="A675" t="str">
            <v>167502PVucy 43</v>
          </cell>
          <cell r="B675">
            <v>167502</v>
          </cell>
          <cell r="C675" t="str">
            <v>PLACA VEHICULO</v>
          </cell>
          <cell r="D675" t="str">
            <v>PV - ucy 43</v>
          </cell>
          <cell r="E675">
            <v>-1.71</v>
          </cell>
          <cell r="F675">
            <v>-1.71</v>
          </cell>
        </row>
        <row r="676">
          <cell r="A676" t="str">
            <v>167502PV0000</v>
          </cell>
          <cell r="B676">
            <v>167502</v>
          </cell>
          <cell r="C676" t="str">
            <v>PLACA VEHICULO</v>
          </cell>
          <cell r="D676" t="str">
            <v>PV - 0000</v>
          </cell>
          <cell r="E676">
            <v>-0.86</v>
          </cell>
          <cell r="F676">
            <v>-0.86</v>
          </cell>
        </row>
        <row r="677">
          <cell r="A677" t="str">
            <v>167502PV042</v>
          </cell>
          <cell r="B677">
            <v>167502</v>
          </cell>
          <cell r="C677" t="str">
            <v>PLACA VEHICULO</v>
          </cell>
          <cell r="D677" t="str">
            <v>PV - 042</v>
          </cell>
          <cell r="F677">
            <v>-6.9</v>
          </cell>
        </row>
        <row r="678">
          <cell r="A678" t="str">
            <v>167502PV077</v>
          </cell>
          <cell r="B678">
            <v>167502</v>
          </cell>
          <cell r="C678" t="str">
            <v>PLACA VEHICULO</v>
          </cell>
          <cell r="D678" t="str">
            <v>PV - 077</v>
          </cell>
          <cell r="F678">
            <v>-12.15</v>
          </cell>
        </row>
        <row r="679">
          <cell r="A679" t="str">
            <v>167502PV08/02/2001</v>
          </cell>
          <cell r="B679">
            <v>167502</v>
          </cell>
          <cell r="C679" t="str">
            <v>PLACA VEHICULO</v>
          </cell>
          <cell r="D679" t="str">
            <v>PV - 08/02/2001</v>
          </cell>
          <cell r="E679">
            <v>-1.37</v>
          </cell>
          <cell r="F679">
            <v>-1.37</v>
          </cell>
        </row>
        <row r="680">
          <cell r="A680" t="str">
            <v>167502PV09</v>
          </cell>
          <cell r="B680">
            <v>167502</v>
          </cell>
          <cell r="C680" t="str">
            <v>PLACA VEHICULO</v>
          </cell>
          <cell r="D680" t="str">
            <v>PV - 09</v>
          </cell>
          <cell r="E680">
            <v>-8.02</v>
          </cell>
          <cell r="F680">
            <v>-8.02</v>
          </cell>
        </row>
        <row r="681">
          <cell r="A681" t="str">
            <v>167502PV1</v>
          </cell>
          <cell r="B681">
            <v>167502</v>
          </cell>
          <cell r="C681" t="str">
            <v>PLACA VEHICULO</v>
          </cell>
          <cell r="D681" t="str">
            <v>PV - 1</v>
          </cell>
          <cell r="E681">
            <v>7.0000000000000007E-2</v>
          </cell>
          <cell r="F681">
            <v>7.0000000000000007E-2</v>
          </cell>
        </row>
        <row r="682">
          <cell r="A682" t="str">
            <v>167502PV21/12/2003</v>
          </cell>
          <cell r="B682">
            <v>167502</v>
          </cell>
          <cell r="C682" t="str">
            <v>PLACA VEHICULO</v>
          </cell>
          <cell r="D682" t="str">
            <v>PV - 21/12/2003</v>
          </cell>
          <cell r="E682">
            <v>3.01</v>
          </cell>
          <cell r="F682">
            <v>3.01</v>
          </cell>
        </row>
        <row r="683">
          <cell r="A683" t="str">
            <v>167502PV28/10/2003</v>
          </cell>
          <cell r="B683">
            <v>167502</v>
          </cell>
          <cell r="C683" t="str">
            <v>PLACA VEHICULO</v>
          </cell>
          <cell r="D683" t="str">
            <v>PV - 28/10/2003</v>
          </cell>
          <cell r="E683">
            <v>-0.64</v>
          </cell>
          <cell r="F683">
            <v>-0.64</v>
          </cell>
        </row>
        <row r="684">
          <cell r="A684" t="str">
            <v>167502SE0</v>
          </cell>
          <cell r="B684">
            <v>167502</v>
          </cell>
          <cell r="C684" t="str">
            <v>AREA RESPONSABILIDAD</v>
          </cell>
          <cell r="D684" t="str">
            <v>SE - 0</v>
          </cell>
        </row>
        <row r="685">
          <cell r="A685" t="str">
            <v>167502SE1</v>
          </cell>
          <cell r="B685">
            <v>167502</v>
          </cell>
          <cell r="C685" t="str">
            <v>AREA RESPONSABILIDAD / JUNT</v>
          </cell>
          <cell r="D685" t="str">
            <v>SE - 1</v>
          </cell>
        </row>
        <row r="686">
          <cell r="A686" t="str">
            <v>167502SE100</v>
          </cell>
          <cell r="B686">
            <v>167502</v>
          </cell>
          <cell r="C686" t="str">
            <v>AREA RESPONSABILIDAD / GERE</v>
          </cell>
          <cell r="D686" t="str">
            <v>SE - 100</v>
          </cell>
        </row>
        <row r="687">
          <cell r="A687" t="str">
            <v>167502SE300</v>
          </cell>
          <cell r="B687">
            <v>167502</v>
          </cell>
          <cell r="C687" t="str">
            <v>AREA RESPONSABILIDAD / GERE</v>
          </cell>
          <cell r="D687" t="str">
            <v>SE - 300</v>
          </cell>
        </row>
        <row r="688">
          <cell r="A688" t="str">
            <v>167502SE310</v>
          </cell>
          <cell r="B688">
            <v>167502</v>
          </cell>
          <cell r="C688" t="str">
            <v>AREA RESPONSABILIDAD / GRUP</v>
          </cell>
          <cell r="D688" t="str">
            <v>SE - 310</v>
          </cell>
        </row>
        <row r="689">
          <cell r="A689" t="str">
            <v>167502SE320</v>
          </cell>
          <cell r="B689">
            <v>167502</v>
          </cell>
          <cell r="C689" t="str">
            <v>AREA RESPONSABILIDAD / GRUP</v>
          </cell>
          <cell r="D689" t="str">
            <v>SE - 320</v>
          </cell>
        </row>
        <row r="690">
          <cell r="A690" t="str">
            <v>167502SE360</v>
          </cell>
          <cell r="B690">
            <v>167502</v>
          </cell>
          <cell r="C690" t="str">
            <v>AREA RESPONSABILIDAD / GRUP</v>
          </cell>
          <cell r="D690" t="str">
            <v>SE - 360</v>
          </cell>
        </row>
        <row r="691">
          <cell r="A691" t="str">
            <v>167502SE400</v>
          </cell>
          <cell r="B691">
            <v>167502</v>
          </cell>
          <cell r="C691" t="str">
            <v>AREA RESPONSABILIDAD / GERE</v>
          </cell>
          <cell r="D691" t="str">
            <v>SE - 400</v>
          </cell>
        </row>
        <row r="692">
          <cell r="A692" t="str">
            <v>167502SE410</v>
          </cell>
          <cell r="B692">
            <v>167502</v>
          </cell>
          <cell r="C692" t="str">
            <v>AREA RESPONSABILIDAD / GRUP</v>
          </cell>
          <cell r="D692" t="str">
            <v>SE - 410</v>
          </cell>
        </row>
        <row r="693">
          <cell r="A693" t="str">
            <v>167502SE420</v>
          </cell>
          <cell r="B693">
            <v>167502</v>
          </cell>
          <cell r="C693" t="str">
            <v>AREA RESPONSABILIDAD / GRUP</v>
          </cell>
          <cell r="D693" t="str">
            <v>SE - 420</v>
          </cell>
        </row>
        <row r="694">
          <cell r="A694" t="str">
            <v>167502SE500</v>
          </cell>
          <cell r="B694">
            <v>167502</v>
          </cell>
          <cell r="C694" t="str">
            <v>AREA RESPONSABILIDAD / GERE</v>
          </cell>
          <cell r="D694" t="str">
            <v>SE - 500</v>
          </cell>
        </row>
        <row r="695">
          <cell r="A695" t="str">
            <v>167502SE502</v>
          </cell>
          <cell r="B695">
            <v>167502</v>
          </cell>
          <cell r="C695" t="str">
            <v>AREA RESPONSABILIDAD / DIVI</v>
          </cell>
          <cell r="D695" t="str">
            <v>SE - 502</v>
          </cell>
        </row>
        <row r="696">
          <cell r="A696" t="str">
            <v>167502SE503</v>
          </cell>
          <cell r="B696">
            <v>167502</v>
          </cell>
          <cell r="C696" t="str">
            <v>AREA RESPONSABILIDAD / DIVI</v>
          </cell>
          <cell r="D696" t="str">
            <v>SE - 503</v>
          </cell>
        </row>
        <row r="697">
          <cell r="A697" t="str">
            <v>167502SE510</v>
          </cell>
          <cell r="B697">
            <v>167502</v>
          </cell>
          <cell r="C697" t="str">
            <v>AREA RESPONSABILIDAD / DIVI</v>
          </cell>
          <cell r="D697" t="str">
            <v>SE - 510</v>
          </cell>
        </row>
        <row r="698">
          <cell r="A698" t="str">
            <v>167502SE520</v>
          </cell>
          <cell r="B698">
            <v>167502</v>
          </cell>
          <cell r="C698" t="str">
            <v>AREA RESPONSABILIDAD / DIVI</v>
          </cell>
          <cell r="D698" t="str">
            <v>SE - 520</v>
          </cell>
        </row>
        <row r="699">
          <cell r="A699" t="str">
            <v>167502SE530</v>
          </cell>
          <cell r="B699">
            <v>167502</v>
          </cell>
          <cell r="C699" t="str">
            <v>AREA RESPONSABILIDAD / DIVI</v>
          </cell>
          <cell r="D699" t="str">
            <v>SE - 530</v>
          </cell>
        </row>
        <row r="700">
          <cell r="A700" t="str">
            <v>167502SE540</v>
          </cell>
          <cell r="B700">
            <v>167502</v>
          </cell>
          <cell r="C700" t="str">
            <v>AREA RESPONSABILIDAD / DIVI</v>
          </cell>
          <cell r="D700" t="str">
            <v>SE - 540</v>
          </cell>
        </row>
        <row r="701">
          <cell r="A701">
            <v>167599</v>
          </cell>
          <cell r="B701">
            <v>167599</v>
          </cell>
          <cell r="C701" t="str">
            <v>AJUSTES POR INFLACION</v>
          </cell>
          <cell r="E701">
            <v>1496.7</v>
          </cell>
          <cell r="F701">
            <v>1496.7</v>
          </cell>
        </row>
        <row r="702">
          <cell r="A702">
            <v>1680</v>
          </cell>
          <cell r="B702">
            <v>1680</v>
          </cell>
          <cell r="C702" t="str">
            <v>EQUIPOS DE COMEDOR,COCINA,DESPENSA Y HOT</v>
          </cell>
          <cell r="E702">
            <v>1.38</v>
          </cell>
          <cell r="F702">
            <v>1.38</v>
          </cell>
        </row>
        <row r="703">
          <cell r="A703">
            <v>168002</v>
          </cell>
          <cell r="B703">
            <v>168002</v>
          </cell>
          <cell r="C703" t="str">
            <v>MAQUINARIA Y EQUIPO DE REST. Y CAFETERIA</v>
          </cell>
          <cell r="E703">
            <v>1.38</v>
          </cell>
          <cell r="F703">
            <v>1.38</v>
          </cell>
        </row>
        <row r="704">
          <cell r="A704">
            <v>1685</v>
          </cell>
          <cell r="B704">
            <v>1685</v>
          </cell>
          <cell r="C704" t="str">
            <v>DEPRECIACION ACUMULADA</v>
          </cell>
          <cell r="E704">
            <v>-23716.95</v>
          </cell>
          <cell r="F704">
            <v>-23913.919999999998</v>
          </cell>
        </row>
        <row r="705">
          <cell r="A705">
            <v>168501</v>
          </cell>
          <cell r="B705">
            <v>168501</v>
          </cell>
          <cell r="C705" t="str">
            <v>EDIFICACIONES</v>
          </cell>
          <cell r="E705">
            <v>-517.21</v>
          </cell>
          <cell r="F705">
            <v>-526.36</v>
          </cell>
        </row>
        <row r="706">
          <cell r="A706">
            <v>168503</v>
          </cell>
          <cell r="B706">
            <v>168503</v>
          </cell>
          <cell r="C706" t="str">
            <v>REDES, LINEAS Y CABLES</v>
          </cell>
          <cell r="E706">
            <v>-11785.09</v>
          </cell>
          <cell r="F706">
            <v>-11906.18</v>
          </cell>
        </row>
        <row r="707">
          <cell r="A707" t="str">
            <v>168503AV01</v>
          </cell>
          <cell r="B707">
            <v>168503</v>
          </cell>
          <cell r="C707" t="str">
            <v>ACTIVOS VARIOS / ELEMENTOS</v>
          </cell>
          <cell r="D707" t="str">
            <v>AV - 01</v>
          </cell>
          <cell r="E707">
            <v>2.8</v>
          </cell>
          <cell r="F707">
            <v>2.8</v>
          </cell>
        </row>
        <row r="708">
          <cell r="A708" t="str">
            <v>168503AV06</v>
          </cell>
          <cell r="B708">
            <v>168503</v>
          </cell>
          <cell r="C708" t="str">
            <v>ACTIVOS VARIOS / INSTALACIO</v>
          </cell>
          <cell r="D708" t="str">
            <v>AV - 06</v>
          </cell>
          <cell r="E708">
            <v>-2.8</v>
          </cell>
          <cell r="F708">
            <v>-2.8</v>
          </cell>
        </row>
        <row r="709">
          <cell r="A709" t="str">
            <v>168503AV13</v>
          </cell>
          <cell r="B709">
            <v>168503</v>
          </cell>
          <cell r="C709" t="str">
            <v>ACTIVOS VARIOS / TRANSFORMA</v>
          </cell>
          <cell r="D709" t="str">
            <v>AV - 13</v>
          </cell>
          <cell r="E709">
            <v>8.64</v>
          </cell>
          <cell r="F709">
            <v>8.64</v>
          </cell>
        </row>
        <row r="710">
          <cell r="A710" t="str">
            <v>168503AV133335</v>
          </cell>
          <cell r="B710">
            <v>168503</v>
          </cell>
          <cell r="C710" t="str">
            <v>ACTIVOS VARIOS</v>
          </cell>
          <cell r="D710" t="str">
            <v>AV - 133335</v>
          </cell>
          <cell r="E710">
            <v>-0.13</v>
          </cell>
          <cell r="F710">
            <v>-0.13</v>
          </cell>
        </row>
        <row r="711">
          <cell r="A711" t="str">
            <v>168503AV14</v>
          </cell>
          <cell r="B711">
            <v>168503</v>
          </cell>
          <cell r="C711" t="str">
            <v>ACTIVOS VARIOS / REDES Y LI</v>
          </cell>
          <cell r="D711" t="str">
            <v>AV - 14</v>
          </cell>
          <cell r="E711">
            <v>-714.38</v>
          </cell>
          <cell r="F711">
            <v>-714.38</v>
          </cell>
        </row>
        <row r="712">
          <cell r="A712" t="str">
            <v>168503AV15</v>
          </cell>
          <cell r="B712">
            <v>168503</v>
          </cell>
          <cell r="C712" t="str">
            <v>ACTIVOS VARIOS / SUBESTACIO</v>
          </cell>
          <cell r="D712" t="str">
            <v>AV - 15</v>
          </cell>
          <cell r="E712">
            <v>-340.23</v>
          </cell>
          <cell r="F712">
            <v>-340.23</v>
          </cell>
        </row>
        <row r="713">
          <cell r="A713" t="str">
            <v>168503AV16</v>
          </cell>
          <cell r="B713">
            <v>168503</v>
          </cell>
          <cell r="C713" t="str">
            <v>ACTIVOS VARIOS / ALUMBRADO</v>
          </cell>
          <cell r="D713" t="str">
            <v>AV - 16</v>
          </cell>
          <cell r="E713">
            <v>-203.83</v>
          </cell>
          <cell r="F713">
            <v>-203.83</v>
          </cell>
        </row>
        <row r="714">
          <cell r="A714" t="str">
            <v>168503AV17</v>
          </cell>
          <cell r="B714">
            <v>168503</v>
          </cell>
          <cell r="C714" t="str">
            <v>ACTIVOS VARIOS / OTROS BIEN</v>
          </cell>
          <cell r="D714" t="str">
            <v>AV - 17</v>
          </cell>
          <cell r="E714">
            <v>-276.88</v>
          </cell>
          <cell r="F714">
            <v>-276.88</v>
          </cell>
        </row>
        <row r="715">
          <cell r="A715" t="str">
            <v>168503AV22</v>
          </cell>
          <cell r="B715">
            <v>168503</v>
          </cell>
          <cell r="C715" t="str">
            <v>ACTIVOS VARIOS / POSTERIA</v>
          </cell>
          <cell r="D715" t="str">
            <v>AV - 22</v>
          </cell>
          <cell r="E715">
            <v>0.21</v>
          </cell>
          <cell r="F715">
            <v>0.21</v>
          </cell>
        </row>
        <row r="716">
          <cell r="A716" t="str">
            <v>168503AV29/06/1999</v>
          </cell>
          <cell r="B716">
            <v>168503</v>
          </cell>
          <cell r="C716" t="str">
            <v>ACTIVOS VARIOS</v>
          </cell>
          <cell r="D716" t="str">
            <v>AV - 29/06/1999</v>
          </cell>
          <cell r="E716">
            <v>-0.08</v>
          </cell>
          <cell r="F716">
            <v>-0.08</v>
          </cell>
        </row>
        <row r="717">
          <cell r="A717">
            <v>168504</v>
          </cell>
          <cell r="B717">
            <v>168504</v>
          </cell>
          <cell r="C717" t="str">
            <v>MAQUINARIA Y EQUIPO</v>
          </cell>
          <cell r="E717">
            <v>-658.22</v>
          </cell>
          <cell r="F717">
            <v>-674.71</v>
          </cell>
        </row>
        <row r="718">
          <cell r="A718">
            <v>168506</v>
          </cell>
          <cell r="B718">
            <v>168506</v>
          </cell>
          <cell r="C718" t="str">
            <v>MUEBLES, ENSERES Y EQUIPO DE OFICINA</v>
          </cell>
          <cell r="E718">
            <v>-742.64</v>
          </cell>
          <cell r="F718">
            <v>-755.74</v>
          </cell>
        </row>
        <row r="719">
          <cell r="A719">
            <v>168507</v>
          </cell>
          <cell r="B719">
            <v>168507</v>
          </cell>
          <cell r="C719" t="str">
            <v>EQUIPOS DE COMUNICACION Y COMPUTACION</v>
          </cell>
          <cell r="E719">
            <v>-2234.75</v>
          </cell>
          <cell r="F719">
            <v>-2271.88</v>
          </cell>
        </row>
        <row r="720">
          <cell r="A720">
            <v>168508</v>
          </cell>
          <cell r="B720">
            <v>168508</v>
          </cell>
          <cell r="C720" t="str">
            <v>EQUIPO DE TRANSPORTE, TRACCION Y ELEVAC.</v>
          </cell>
          <cell r="E720">
            <v>-1724.96</v>
          </cell>
          <cell r="F720">
            <v>-1724.96</v>
          </cell>
        </row>
        <row r="721">
          <cell r="A721">
            <v>168509</v>
          </cell>
          <cell r="B721">
            <v>168509</v>
          </cell>
          <cell r="C721" t="str">
            <v>EQUIPO DE COMEDOR Y COCINA</v>
          </cell>
          <cell r="E721">
            <v>-0.01</v>
          </cell>
          <cell r="F721">
            <v>-0.02</v>
          </cell>
        </row>
        <row r="722">
          <cell r="A722">
            <v>168599</v>
          </cell>
          <cell r="B722">
            <v>168599</v>
          </cell>
          <cell r="C722" t="str">
            <v>AJUSTES POR INFLACION</v>
          </cell>
          <cell r="E722">
            <v>-6054.07</v>
          </cell>
          <cell r="F722">
            <v>-6054.07</v>
          </cell>
        </row>
        <row r="723">
          <cell r="A723">
            <v>19</v>
          </cell>
          <cell r="B723">
            <v>19</v>
          </cell>
          <cell r="C723" t="str">
            <v>OTROS ACTIVOS</v>
          </cell>
          <cell r="E723">
            <v>24258.85</v>
          </cell>
          <cell r="F723">
            <v>24447.32</v>
          </cell>
        </row>
        <row r="724">
          <cell r="A724">
            <v>1905</v>
          </cell>
          <cell r="B724">
            <v>1905</v>
          </cell>
          <cell r="C724" t="str">
            <v>GASTOS PAGADOS POR ANTICIPADO</v>
          </cell>
          <cell r="E724">
            <v>1647.63</v>
          </cell>
          <cell r="F724">
            <v>1763.79</v>
          </cell>
        </row>
        <row r="725">
          <cell r="A725">
            <v>190501</v>
          </cell>
          <cell r="B725">
            <v>190501</v>
          </cell>
          <cell r="C725" t="str">
            <v>SEGUROS</v>
          </cell>
          <cell r="E725">
            <v>218.72</v>
          </cell>
          <cell r="F725">
            <v>163.63999999999999</v>
          </cell>
        </row>
        <row r="726">
          <cell r="A726">
            <v>19050101</v>
          </cell>
          <cell r="B726">
            <v>19050101</v>
          </cell>
          <cell r="C726" t="str">
            <v>COLECTIVO</v>
          </cell>
          <cell r="E726">
            <v>25.6</v>
          </cell>
          <cell r="F726">
            <v>19.2</v>
          </cell>
        </row>
        <row r="727">
          <cell r="A727" t="str">
            <v>19050101CL1</v>
          </cell>
          <cell r="B727">
            <v>19050101</v>
          </cell>
          <cell r="C727" t="str">
            <v>CORTO-LARGO PLAZO / CORTO P</v>
          </cell>
          <cell r="D727" t="str">
            <v>CL - 1</v>
          </cell>
          <cell r="E727">
            <v>25.49</v>
          </cell>
          <cell r="F727">
            <v>19.09</v>
          </cell>
        </row>
        <row r="728">
          <cell r="A728" t="str">
            <v>19050101PL11</v>
          </cell>
          <cell r="B728">
            <v>19050101</v>
          </cell>
          <cell r="C728" t="str">
            <v>POLIZA # / PZA.332623</v>
          </cell>
          <cell r="D728" t="str">
            <v>PL - 11</v>
          </cell>
        </row>
        <row r="729">
          <cell r="A729" t="str">
            <v>19050101PL65</v>
          </cell>
          <cell r="B729">
            <v>19050101</v>
          </cell>
          <cell r="C729" t="str">
            <v>POLIZA # / POL.#1001041-LA</v>
          </cell>
          <cell r="D729" t="str">
            <v>PL - 65</v>
          </cell>
        </row>
        <row r="730">
          <cell r="A730" t="str">
            <v>19050101PL78</v>
          </cell>
          <cell r="B730">
            <v>19050101</v>
          </cell>
          <cell r="C730" t="str">
            <v>POLIZA # / POLIZAS 2004</v>
          </cell>
          <cell r="D730" t="str">
            <v>PL - 78</v>
          </cell>
        </row>
        <row r="731">
          <cell r="A731" t="str">
            <v>19050101SG14</v>
          </cell>
          <cell r="B731">
            <v>19050101</v>
          </cell>
          <cell r="C731" t="str">
            <v>SEGUROS / FLOTA Y EQUIPO DE</v>
          </cell>
          <cell r="D731" t="str">
            <v>SG - 14</v>
          </cell>
          <cell r="E731">
            <v>0.11</v>
          </cell>
          <cell r="F731">
            <v>0.11</v>
          </cell>
        </row>
        <row r="732">
          <cell r="A732">
            <v>19050102</v>
          </cell>
          <cell r="B732">
            <v>19050102</v>
          </cell>
          <cell r="C732" t="str">
            <v>INCENDIO Y RAYO</v>
          </cell>
          <cell r="E732">
            <v>2.41</v>
          </cell>
          <cell r="F732">
            <v>1.81</v>
          </cell>
        </row>
        <row r="733">
          <cell r="A733" t="str">
            <v>19050102CL1</v>
          </cell>
          <cell r="B733">
            <v>19050102</v>
          </cell>
          <cell r="C733" t="str">
            <v>CORTO-LARGO PLAZO / CORTO P</v>
          </cell>
          <cell r="D733" t="str">
            <v>CL - 1</v>
          </cell>
          <cell r="E733">
            <v>2.41</v>
          </cell>
          <cell r="F733">
            <v>1.81</v>
          </cell>
        </row>
        <row r="734">
          <cell r="A734" t="str">
            <v>19050102PL78</v>
          </cell>
          <cell r="B734">
            <v>19050102</v>
          </cell>
          <cell r="C734" t="str">
            <v>POLIZA # / POLIZAS 2004</v>
          </cell>
          <cell r="D734" t="str">
            <v>PL - 78</v>
          </cell>
        </row>
        <row r="735">
          <cell r="A735">
            <v>19050104</v>
          </cell>
          <cell r="B735">
            <v>19050104</v>
          </cell>
          <cell r="C735" t="str">
            <v>VEHICULOS</v>
          </cell>
          <cell r="E735">
            <v>11.43</v>
          </cell>
          <cell r="F735">
            <v>8.57</v>
          </cell>
        </row>
        <row r="736">
          <cell r="A736" t="str">
            <v>19050104CL1</v>
          </cell>
          <cell r="B736">
            <v>19050104</v>
          </cell>
          <cell r="C736" t="str">
            <v>CORTO-LARGO PLAZO / CORTO P</v>
          </cell>
          <cell r="D736" t="str">
            <v>CL - 1</v>
          </cell>
          <cell r="E736">
            <v>11.43</v>
          </cell>
          <cell r="F736">
            <v>8.57</v>
          </cell>
        </row>
        <row r="737">
          <cell r="A737" t="str">
            <v>19050104PL46</v>
          </cell>
          <cell r="B737">
            <v>19050104</v>
          </cell>
          <cell r="C737" t="str">
            <v>POLIZA # / POL.#100006 -RES</v>
          </cell>
          <cell r="D737" t="str">
            <v>PL - 46</v>
          </cell>
        </row>
        <row r="738">
          <cell r="A738" t="str">
            <v>19050104PL48</v>
          </cell>
          <cell r="B738">
            <v>19050104</v>
          </cell>
          <cell r="C738" t="str">
            <v>POLIZA # / POL.#3607063-5 -</v>
          </cell>
          <cell r="D738" t="str">
            <v>PL - 48</v>
          </cell>
        </row>
        <row r="739">
          <cell r="A739" t="str">
            <v>19050104PL66</v>
          </cell>
          <cell r="B739">
            <v>19050104</v>
          </cell>
          <cell r="C739" t="str">
            <v>POLIZA # / POL.SEGURO OBLIG</v>
          </cell>
          <cell r="D739" t="str">
            <v>PL - 66</v>
          </cell>
        </row>
        <row r="740">
          <cell r="A740" t="str">
            <v>19050104PL78</v>
          </cell>
          <cell r="B740">
            <v>19050104</v>
          </cell>
          <cell r="C740" t="str">
            <v>POLIZA # / POLIZAS 2004</v>
          </cell>
          <cell r="D740" t="str">
            <v>PL - 78</v>
          </cell>
        </row>
        <row r="741">
          <cell r="A741">
            <v>19050105</v>
          </cell>
          <cell r="B741">
            <v>19050105</v>
          </cell>
          <cell r="C741" t="str">
            <v>RESPONSABILIDAD CIVIL</v>
          </cell>
          <cell r="E741">
            <v>33.74</v>
          </cell>
          <cell r="F741">
            <v>24.91</v>
          </cell>
        </row>
        <row r="742">
          <cell r="A742" t="str">
            <v>19050105CL1</v>
          </cell>
          <cell r="B742">
            <v>19050105</v>
          </cell>
          <cell r="C742" t="str">
            <v>CORTO-LARGO PLAZO / CORTO P</v>
          </cell>
          <cell r="D742" t="str">
            <v>CL - 1</v>
          </cell>
          <cell r="E742">
            <v>33.74</v>
          </cell>
          <cell r="F742">
            <v>24.91</v>
          </cell>
        </row>
        <row r="743">
          <cell r="A743" t="str">
            <v>19050105PL32</v>
          </cell>
          <cell r="B743">
            <v>19050105</v>
          </cell>
          <cell r="C743" t="str">
            <v>POLIZA # / POL.#0247109 -LA</v>
          </cell>
          <cell r="D743" t="str">
            <v>PL - 32</v>
          </cell>
        </row>
        <row r="744">
          <cell r="A744" t="str">
            <v>19050105PL34</v>
          </cell>
          <cell r="B744">
            <v>19050105</v>
          </cell>
          <cell r="C744" t="str">
            <v>POLIZA # / POL.#22236 CUMPL</v>
          </cell>
          <cell r="D744" t="str">
            <v>PL - 34</v>
          </cell>
        </row>
        <row r="745">
          <cell r="A745" t="str">
            <v>19050105PL45</v>
          </cell>
          <cell r="B745">
            <v>19050105</v>
          </cell>
          <cell r="C745" t="str">
            <v>POLIZA # / POL.#100005 -RES</v>
          </cell>
          <cell r="D745" t="str">
            <v>PL - 45</v>
          </cell>
        </row>
        <row r="746">
          <cell r="A746" t="str">
            <v>19050105PL46</v>
          </cell>
          <cell r="B746">
            <v>19050105</v>
          </cell>
          <cell r="C746" t="str">
            <v>POLIZA # / POL.#100006 -RES</v>
          </cell>
          <cell r="D746" t="str">
            <v>PL - 46</v>
          </cell>
        </row>
        <row r="747">
          <cell r="A747" t="str">
            <v>19050105PL78</v>
          </cell>
          <cell r="B747">
            <v>19050105</v>
          </cell>
          <cell r="C747" t="str">
            <v>POLIZA # / POLIZAS 2004</v>
          </cell>
          <cell r="D747" t="str">
            <v>PL - 78</v>
          </cell>
        </row>
        <row r="748">
          <cell r="A748">
            <v>19050106</v>
          </cell>
          <cell r="B748">
            <v>19050106</v>
          </cell>
          <cell r="C748" t="str">
            <v>DE ROBO</v>
          </cell>
          <cell r="E748">
            <v>7.62</v>
          </cell>
          <cell r="F748">
            <v>5.71</v>
          </cell>
        </row>
        <row r="749">
          <cell r="A749" t="str">
            <v>19050106CL1</v>
          </cell>
          <cell r="B749">
            <v>19050106</v>
          </cell>
          <cell r="C749" t="str">
            <v>CORTO-LARGO PLAZO / CORTO P</v>
          </cell>
          <cell r="D749" t="str">
            <v>CL - 1</v>
          </cell>
          <cell r="E749">
            <v>7.62</v>
          </cell>
          <cell r="F749">
            <v>5.71</v>
          </cell>
        </row>
        <row r="750">
          <cell r="A750" t="str">
            <v>19050106PL75</v>
          </cell>
          <cell r="B750">
            <v>19050106</v>
          </cell>
          <cell r="C750" t="str">
            <v>POLIZA # / POLIZAS 2001</v>
          </cell>
          <cell r="D750" t="str">
            <v>PL - 75</v>
          </cell>
        </row>
        <row r="751">
          <cell r="A751" t="str">
            <v>19050106PL78</v>
          </cell>
          <cell r="B751">
            <v>19050106</v>
          </cell>
          <cell r="C751" t="str">
            <v>POLIZA # / POLIZAS 2004</v>
          </cell>
          <cell r="D751" t="str">
            <v>PL - 78</v>
          </cell>
        </row>
        <row r="752">
          <cell r="A752">
            <v>19050107</v>
          </cell>
          <cell r="B752">
            <v>19050107</v>
          </cell>
          <cell r="C752" t="str">
            <v>MANEJO</v>
          </cell>
          <cell r="E752">
            <v>8.89</v>
          </cell>
          <cell r="F752">
            <v>6.67</v>
          </cell>
        </row>
        <row r="753">
          <cell r="A753" t="str">
            <v>19050107CL1</v>
          </cell>
          <cell r="B753">
            <v>19050107</v>
          </cell>
          <cell r="C753" t="str">
            <v>CORTO-LARGO PLAZO / CORTO P</v>
          </cell>
          <cell r="D753" t="str">
            <v>CL - 1</v>
          </cell>
          <cell r="E753">
            <v>8.89</v>
          </cell>
          <cell r="F753">
            <v>6.67</v>
          </cell>
        </row>
        <row r="754">
          <cell r="A754" t="str">
            <v>19050107PL33</v>
          </cell>
          <cell r="B754">
            <v>19050107</v>
          </cell>
          <cell r="C754" t="str">
            <v>POLIZA # / POL.#8442195 A L</v>
          </cell>
          <cell r="D754" t="str">
            <v>PL - 33</v>
          </cell>
        </row>
        <row r="755">
          <cell r="A755" t="str">
            <v>19050107PL57</v>
          </cell>
          <cell r="B755">
            <v>19050107</v>
          </cell>
          <cell r="C755" t="str">
            <v>POLIZA # / POL.#1002182-PRE</v>
          </cell>
          <cell r="D755" t="str">
            <v>PL - 57</v>
          </cell>
        </row>
        <row r="756">
          <cell r="A756" t="str">
            <v>19050107PL78</v>
          </cell>
          <cell r="B756">
            <v>19050107</v>
          </cell>
          <cell r="C756" t="str">
            <v>POLIZA # / POLIZAS 2004</v>
          </cell>
          <cell r="D756" t="str">
            <v>PL - 78</v>
          </cell>
        </row>
        <row r="757">
          <cell r="A757">
            <v>19050110</v>
          </cell>
          <cell r="B757">
            <v>19050110</v>
          </cell>
          <cell r="C757" t="str">
            <v>RIESGOS EQUIPO Y MAQUINARIA</v>
          </cell>
          <cell r="E757">
            <v>9.4700000000000006</v>
          </cell>
          <cell r="F757">
            <v>7.1</v>
          </cell>
        </row>
        <row r="758">
          <cell r="A758" t="str">
            <v>19050110CL1</v>
          </cell>
          <cell r="B758">
            <v>19050110</v>
          </cell>
          <cell r="C758" t="str">
            <v>CORTO-LARGO PLAZO / CORTO P</v>
          </cell>
          <cell r="D758" t="str">
            <v>CL - 1</v>
          </cell>
          <cell r="E758">
            <v>9.4700000000000006</v>
          </cell>
          <cell r="F758">
            <v>7.1</v>
          </cell>
        </row>
        <row r="759">
          <cell r="A759" t="str">
            <v>19050110PL61</v>
          </cell>
          <cell r="B759">
            <v>19050110</v>
          </cell>
          <cell r="C759" t="str">
            <v>POLIZA # / POL.#1000005-PRE</v>
          </cell>
          <cell r="D759" t="str">
            <v>PL - 61</v>
          </cell>
        </row>
        <row r="760">
          <cell r="A760" t="str">
            <v>19050110PL64</v>
          </cell>
          <cell r="B760">
            <v>19050110</v>
          </cell>
          <cell r="C760" t="str">
            <v>POLIZA # / POL.#1001008-PRE</v>
          </cell>
          <cell r="D760" t="str">
            <v>PL - 64</v>
          </cell>
        </row>
        <row r="761">
          <cell r="A761" t="str">
            <v>19050110PL78</v>
          </cell>
          <cell r="B761">
            <v>19050110</v>
          </cell>
          <cell r="C761" t="str">
            <v>POLIZA # / POLIZAS 2004</v>
          </cell>
          <cell r="D761" t="str">
            <v>PL - 78</v>
          </cell>
        </row>
        <row r="762">
          <cell r="A762">
            <v>19050114</v>
          </cell>
          <cell r="B762">
            <v>19050114</v>
          </cell>
          <cell r="C762" t="str">
            <v>POLIZA DE DANOS MATERIALES COMBINADOS</v>
          </cell>
          <cell r="E762">
            <v>119.55</v>
          </cell>
          <cell r="F762">
            <v>89.66</v>
          </cell>
        </row>
        <row r="763">
          <cell r="A763" t="str">
            <v>19050114CL1</v>
          </cell>
          <cell r="B763">
            <v>19050114</v>
          </cell>
          <cell r="C763" t="str">
            <v>CORTO-LARGO PLAZO / CORTO P</v>
          </cell>
          <cell r="D763" t="str">
            <v>CL - 1</v>
          </cell>
          <cell r="E763">
            <v>119.55</v>
          </cell>
          <cell r="F763">
            <v>89.66</v>
          </cell>
        </row>
        <row r="764">
          <cell r="A764" t="str">
            <v>19050114PL78</v>
          </cell>
          <cell r="B764">
            <v>19050114</v>
          </cell>
          <cell r="C764" t="str">
            <v>POLIZA # / POLIZAS 2004</v>
          </cell>
          <cell r="D764" t="str">
            <v>PL - 78</v>
          </cell>
        </row>
        <row r="765">
          <cell r="A765">
            <v>190506</v>
          </cell>
          <cell r="B765">
            <v>190506</v>
          </cell>
          <cell r="C765" t="str">
            <v>HONORARIOS</v>
          </cell>
          <cell r="E765">
            <v>10.02</v>
          </cell>
          <cell r="F765">
            <v>248.88</v>
          </cell>
        </row>
        <row r="766">
          <cell r="A766" t="str">
            <v>190506CL1</v>
          </cell>
          <cell r="B766">
            <v>190506</v>
          </cell>
          <cell r="C766" t="str">
            <v>CORTO-LARGO PLAZO / CORTO P</v>
          </cell>
          <cell r="D766" t="str">
            <v>CL - 1</v>
          </cell>
          <cell r="E766">
            <v>10.02</v>
          </cell>
          <cell r="F766">
            <v>7.52</v>
          </cell>
        </row>
        <row r="767">
          <cell r="A767" t="str">
            <v>190506CL2</v>
          </cell>
          <cell r="B767">
            <v>190506</v>
          </cell>
          <cell r="C767" t="str">
            <v>CORTO-LARGO PLAZO / LARGO P</v>
          </cell>
          <cell r="D767" t="str">
            <v>CL - 2</v>
          </cell>
          <cell r="F767">
            <v>241.36</v>
          </cell>
        </row>
        <row r="768">
          <cell r="A768">
            <v>190507</v>
          </cell>
          <cell r="B768">
            <v>190507</v>
          </cell>
          <cell r="C768" t="str">
            <v>SERVICIOS</v>
          </cell>
          <cell r="E768">
            <v>46.54</v>
          </cell>
          <cell r="F768">
            <v>46.15</v>
          </cell>
        </row>
        <row r="769">
          <cell r="A769" t="str">
            <v>190507CL1</v>
          </cell>
          <cell r="B769">
            <v>190507</v>
          </cell>
          <cell r="C769" t="str">
            <v>CORTO-LARGO PLAZO / CORTO P</v>
          </cell>
          <cell r="D769" t="str">
            <v>CL - 1</v>
          </cell>
          <cell r="E769">
            <v>-567.77</v>
          </cell>
          <cell r="F769">
            <v>-568.16</v>
          </cell>
        </row>
        <row r="770">
          <cell r="A770" t="str">
            <v>190507NUCOP.025/10/93</v>
          </cell>
          <cell r="B770">
            <v>190507</v>
          </cell>
          <cell r="C770" t="str">
            <v>DOCUMENTO #</v>
          </cell>
          <cell r="D770" t="str">
            <v>NU - COP.025/10/93</v>
          </cell>
          <cell r="E770">
            <v>8.48</v>
          </cell>
          <cell r="F770">
            <v>8.48</v>
          </cell>
        </row>
        <row r="771">
          <cell r="A771">
            <v>190508</v>
          </cell>
          <cell r="B771">
            <v>190508</v>
          </cell>
          <cell r="C771" t="str">
            <v>MANTENIMIENTO</v>
          </cell>
          <cell r="E771">
            <v>1101.04</v>
          </cell>
          <cell r="F771">
            <v>1086.3800000000001</v>
          </cell>
        </row>
        <row r="772">
          <cell r="A772" t="str">
            <v>190508CL0</v>
          </cell>
          <cell r="B772">
            <v>190508</v>
          </cell>
          <cell r="C772" t="str">
            <v>CORTO-LARGO PLAZO</v>
          </cell>
          <cell r="D772" t="str">
            <v>CL - 0</v>
          </cell>
          <cell r="E772">
            <v>0.37</v>
          </cell>
          <cell r="F772">
            <v>0.37</v>
          </cell>
        </row>
        <row r="773">
          <cell r="A773" t="str">
            <v>190508CL01</v>
          </cell>
          <cell r="B773">
            <v>190508</v>
          </cell>
          <cell r="C773" t="str">
            <v>CORTO-LARGO PLAZO</v>
          </cell>
          <cell r="D773" t="str">
            <v>CL - 01</v>
          </cell>
          <cell r="E773">
            <v>0.46</v>
          </cell>
          <cell r="F773">
            <v>0.46</v>
          </cell>
        </row>
        <row r="774">
          <cell r="A774" t="str">
            <v>190508CL1</v>
          </cell>
          <cell r="B774">
            <v>190508</v>
          </cell>
          <cell r="C774" t="str">
            <v>CORTO-LARGO PLAZO / CORTO P</v>
          </cell>
          <cell r="D774" t="str">
            <v>CL - 1</v>
          </cell>
          <cell r="E774">
            <v>1128.53</v>
          </cell>
          <cell r="F774">
            <v>1113.8699999999999</v>
          </cell>
        </row>
        <row r="775">
          <cell r="A775" t="str">
            <v>190508CL503</v>
          </cell>
          <cell r="B775">
            <v>190508</v>
          </cell>
          <cell r="C775" t="str">
            <v>CORTO-LARGO PLAZO</v>
          </cell>
          <cell r="D775" t="str">
            <v>CL - 503</v>
          </cell>
          <cell r="E775">
            <v>0.11</v>
          </cell>
          <cell r="F775">
            <v>0.11</v>
          </cell>
        </row>
        <row r="776">
          <cell r="A776" t="str">
            <v>190508NDO1</v>
          </cell>
          <cell r="B776">
            <v>190508</v>
          </cell>
          <cell r="C776" t="str">
            <v>NO.DE DOCUMENTO</v>
          </cell>
          <cell r="D776" t="str">
            <v>NDO - 1</v>
          </cell>
        </row>
        <row r="777">
          <cell r="A777" t="str">
            <v>190508NUCONTR.003/01/94</v>
          </cell>
          <cell r="B777">
            <v>190508</v>
          </cell>
          <cell r="C777" t="str">
            <v>DOCUMENTO #</v>
          </cell>
          <cell r="D777" t="str">
            <v>NU - CONTR.003/01/94</v>
          </cell>
          <cell r="E777">
            <v>2.4700000000000002</v>
          </cell>
          <cell r="F777">
            <v>2.4700000000000002</v>
          </cell>
        </row>
        <row r="778">
          <cell r="A778" t="str">
            <v>190508NUCONTR.011/02/94</v>
          </cell>
          <cell r="B778">
            <v>190508</v>
          </cell>
          <cell r="C778" t="str">
            <v>DOCUMENTO #</v>
          </cell>
          <cell r="D778" t="str">
            <v>NU - CONTR.011/02/94</v>
          </cell>
          <cell r="E778">
            <v>16.11</v>
          </cell>
          <cell r="F778">
            <v>16.11</v>
          </cell>
        </row>
        <row r="779">
          <cell r="A779" t="str">
            <v>190508NUCONTR.012/02/94</v>
          </cell>
          <cell r="B779">
            <v>190508</v>
          </cell>
          <cell r="C779" t="str">
            <v>DOCUMENTO #</v>
          </cell>
          <cell r="D779" t="str">
            <v>NU - CONTR.012/02/94</v>
          </cell>
          <cell r="E779">
            <v>22.92</v>
          </cell>
          <cell r="F779">
            <v>22.92</v>
          </cell>
        </row>
        <row r="780">
          <cell r="A780" t="str">
            <v>190508NUCONTR.012/04/95</v>
          </cell>
          <cell r="B780">
            <v>190508</v>
          </cell>
          <cell r="C780" t="str">
            <v>DOCUMENTO #</v>
          </cell>
          <cell r="D780" t="str">
            <v>NU - CONTR.012/04/95</v>
          </cell>
          <cell r="E780">
            <v>7.07</v>
          </cell>
          <cell r="F780">
            <v>7.07</v>
          </cell>
        </row>
        <row r="781">
          <cell r="A781" t="str">
            <v>190508NUCONTR.013/04/95</v>
          </cell>
          <cell r="B781">
            <v>190508</v>
          </cell>
          <cell r="C781" t="str">
            <v>DOCUMENTO #</v>
          </cell>
          <cell r="D781" t="str">
            <v>NU - CONTR.013/04/95</v>
          </cell>
          <cell r="E781">
            <v>9.11</v>
          </cell>
          <cell r="F781">
            <v>9.11</v>
          </cell>
        </row>
        <row r="782">
          <cell r="A782" t="str">
            <v>190508NUCONTR.018/05/94</v>
          </cell>
          <cell r="B782">
            <v>190508</v>
          </cell>
          <cell r="C782" t="str">
            <v>DOCUMENTO #</v>
          </cell>
          <cell r="D782" t="str">
            <v>NU - CONTR.018/05/94</v>
          </cell>
          <cell r="E782">
            <v>15.5</v>
          </cell>
          <cell r="F782">
            <v>15.5</v>
          </cell>
        </row>
        <row r="783">
          <cell r="A783" t="str">
            <v>190508NUO.T.472 DIC.21</v>
          </cell>
          <cell r="B783">
            <v>190508</v>
          </cell>
          <cell r="C783" t="str">
            <v>DOCUMENTO #</v>
          </cell>
          <cell r="D783" t="str">
            <v>NU - O.T.472 DIC.21</v>
          </cell>
          <cell r="E783">
            <v>4.3099999999999996</v>
          </cell>
          <cell r="F783">
            <v>4.3099999999999996</v>
          </cell>
        </row>
        <row r="784">
          <cell r="A784" t="str">
            <v>190508NUO.T.477 DIC.27</v>
          </cell>
          <cell r="B784">
            <v>190508</v>
          </cell>
          <cell r="C784" t="str">
            <v>DOCUMENTO #</v>
          </cell>
          <cell r="D784" t="str">
            <v>NU - O.T.477 DIC.27</v>
          </cell>
          <cell r="E784">
            <v>11.26</v>
          </cell>
          <cell r="F784">
            <v>11.26</v>
          </cell>
        </row>
        <row r="785">
          <cell r="A785">
            <v>190590</v>
          </cell>
          <cell r="B785">
            <v>190590</v>
          </cell>
          <cell r="C785" t="str">
            <v>OTROS GASTOS PAGADOS POR ANTICIPADO</v>
          </cell>
          <cell r="E785">
            <v>271.3</v>
          </cell>
          <cell r="F785">
            <v>218.74</v>
          </cell>
        </row>
        <row r="786">
          <cell r="A786" t="str">
            <v>190590CL1</v>
          </cell>
          <cell r="B786">
            <v>190590</v>
          </cell>
          <cell r="C786" t="str">
            <v>CORTO-LARGO PLAZO / CORTO P</v>
          </cell>
          <cell r="D786" t="str">
            <v>CL - 1</v>
          </cell>
          <cell r="E786">
            <v>271.3</v>
          </cell>
          <cell r="F786">
            <v>218.74</v>
          </cell>
        </row>
        <row r="787">
          <cell r="A787">
            <v>1910</v>
          </cell>
          <cell r="B787">
            <v>1910</v>
          </cell>
          <cell r="C787" t="str">
            <v>CARGOS DIFERIDOS</v>
          </cell>
          <cell r="E787">
            <v>5669.59</v>
          </cell>
          <cell r="F787">
            <v>5645.68</v>
          </cell>
        </row>
        <row r="788">
          <cell r="A788">
            <v>191004</v>
          </cell>
          <cell r="B788">
            <v>191004</v>
          </cell>
          <cell r="C788" t="str">
            <v>DOTACION A TRABAJADORES</v>
          </cell>
          <cell r="E788">
            <v>47.21</v>
          </cell>
          <cell r="F788">
            <v>59.16</v>
          </cell>
        </row>
        <row r="789">
          <cell r="A789">
            <v>19100401</v>
          </cell>
          <cell r="B789">
            <v>19100401</v>
          </cell>
          <cell r="C789" t="str">
            <v>DOTACION ROPA, ELEMENTOS DE PROTECCION</v>
          </cell>
          <cell r="E789">
            <v>47.21</v>
          </cell>
          <cell r="F789">
            <v>59.16</v>
          </cell>
        </row>
        <row r="790">
          <cell r="A790" t="str">
            <v>19100401CL1</v>
          </cell>
          <cell r="B790">
            <v>19100401</v>
          </cell>
          <cell r="C790" t="str">
            <v>CORTO-LARGO PLAZO / CORTO P</v>
          </cell>
          <cell r="D790" t="str">
            <v>CL - 1</v>
          </cell>
          <cell r="E790">
            <v>83.89</v>
          </cell>
          <cell r="F790">
            <v>95.85</v>
          </cell>
        </row>
        <row r="791">
          <cell r="A791">
            <v>191007</v>
          </cell>
          <cell r="B791">
            <v>191007</v>
          </cell>
          <cell r="C791" t="str">
            <v>GASTOS DE ORGANIZAC. Y PUESTA EN MARCHA</v>
          </cell>
          <cell r="E791">
            <v>3259.14</v>
          </cell>
          <cell r="F791">
            <v>3259.14</v>
          </cell>
        </row>
        <row r="792">
          <cell r="A792" t="str">
            <v>191007CL1</v>
          </cell>
          <cell r="B792">
            <v>191007</v>
          </cell>
          <cell r="C792" t="str">
            <v>CORTO-LARGO PLAZO / CORTO P</v>
          </cell>
          <cell r="D792" t="str">
            <v>CL - 1</v>
          </cell>
          <cell r="E792">
            <v>-699.61</v>
          </cell>
          <cell r="F792">
            <v>-699.61</v>
          </cell>
        </row>
        <row r="793">
          <cell r="A793" t="str">
            <v>191007CL2</v>
          </cell>
          <cell r="B793">
            <v>191007</v>
          </cell>
          <cell r="C793" t="str">
            <v>CORTO-LARGO PLAZO / LARGO P</v>
          </cell>
          <cell r="D793" t="str">
            <v>CL - 2</v>
          </cell>
          <cell r="E793">
            <v>-236.6</v>
          </cell>
          <cell r="F793">
            <v>-236.6</v>
          </cell>
        </row>
        <row r="794">
          <cell r="A794" t="str">
            <v>191007TG1</v>
          </cell>
          <cell r="B794">
            <v>191007</v>
          </cell>
          <cell r="C794" t="str">
            <v>TIPO GASTOS Y COSTOS / SUEL</v>
          </cell>
          <cell r="D794" t="str">
            <v>TG - 1</v>
          </cell>
          <cell r="E794">
            <v>37.200000000000003</v>
          </cell>
          <cell r="F794">
            <v>37.200000000000003</v>
          </cell>
        </row>
        <row r="795">
          <cell r="A795" t="str">
            <v>191007TG10</v>
          </cell>
          <cell r="B795">
            <v>191007</v>
          </cell>
          <cell r="C795" t="str">
            <v>TIPO GASTOS Y COSTOS / PRIM</v>
          </cell>
          <cell r="D795" t="str">
            <v>TG - 10</v>
          </cell>
          <cell r="E795">
            <v>3.68</v>
          </cell>
          <cell r="F795">
            <v>3.68</v>
          </cell>
        </row>
        <row r="796">
          <cell r="A796" t="str">
            <v>191007TG100</v>
          </cell>
          <cell r="B796">
            <v>191007</v>
          </cell>
          <cell r="C796" t="str">
            <v>TIPO GASTOS Y COSTOS / GENE</v>
          </cell>
          <cell r="D796" t="str">
            <v>TG - 100</v>
          </cell>
          <cell r="E796">
            <v>-699.24</v>
          </cell>
          <cell r="F796">
            <v>-699.24</v>
          </cell>
        </row>
        <row r="797">
          <cell r="A797" t="str">
            <v>191007TG101</v>
          </cell>
          <cell r="B797">
            <v>191007</v>
          </cell>
          <cell r="C797" t="str">
            <v>TIPO GASTOS Y COSTOS / ASEO</v>
          </cell>
          <cell r="D797" t="str">
            <v>TG - 101</v>
          </cell>
          <cell r="E797">
            <v>10.39</v>
          </cell>
          <cell r="F797">
            <v>10.39</v>
          </cell>
        </row>
        <row r="798">
          <cell r="A798" t="str">
            <v>191007TG102</v>
          </cell>
          <cell r="B798">
            <v>191007</v>
          </cell>
          <cell r="C798" t="str">
            <v>TIPO GASTOS Y COSTOS / MANT</v>
          </cell>
          <cell r="D798" t="str">
            <v>TG - 102</v>
          </cell>
          <cell r="E798">
            <v>34.880000000000003</v>
          </cell>
          <cell r="F798">
            <v>34.880000000000003</v>
          </cell>
        </row>
        <row r="799">
          <cell r="A799" t="str">
            <v>191007TG106</v>
          </cell>
          <cell r="B799">
            <v>191007</v>
          </cell>
          <cell r="C799" t="str">
            <v>TIPO GASTOS Y COSTOS / COMP</v>
          </cell>
          <cell r="D799" t="str">
            <v>TG - 106</v>
          </cell>
        </row>
        <row r="800">
          <cell r="A800" t="str">
            <v>191007TG107</v>
          </cell>
          <cell r="B800">
            <v>191007</v>
          </cell>
          <cell r="C800" t="str">
            <v>TIPO GASTOS Y COSTOS / APOR</v>
          </cell>
          <cell r="D800" t="str">
            <v>TG - 107</v>
          </cell>
        </row>
        <row r="801">
          <cell r="A801" t="str">
            <v>191007TG11</v>
          </cell>
          <cell r="B801">
            <v>191007</v>
          </cell>
          <cell r="C801" t="str">
            <v>TIPO GASTOS Y COSTOS / VIAT</v>
          </cell>
          <cell r="D801" t="str">
            <v>TG - 11</v>
          </cell>
          <cell r="E801">
            <v>3.89</v>
          </cell>
          <cell r="F801">
            <v>3.89</v>
          </cell>
        </row>
        <row r="802">
          <cell r="A802" t="str">
            <v>191007TG14</v>
          </cell>
          <cell r="B802">
            <v>191007</v>
          </cell>
          <cell r="C802" t="str">
            <v>TIPO GASTOS Y COSTOS / INTE</v>
          </cell>
          <cell r="D802" t="str">
            <v>TG - 14</v>
          </cell>
        </row>
        <row r="803">
          <cell r="A803" t="str">
            <v>191007TG15</v>
          </cell>
          <cell r="B803">
            <v>191007</v>
          </cell>
          <cell r="C803" t="str">
            <v>TIPO GASTOS Y COSTOS / ALIM</v>
          </cell>
          <cell r="D803" t="str">
            <v>TG - 15</v>
          </cell>
        </row>
        <row r="804">
          <cell r="A804" t="str">
            <v>191007TG17</v>
          </cell>
          <cell r="B804">
            <v>191007</v>
          </cell>
          <cell r="C804" t="str">
            <v>TIPO GASTOS Y COSTOS / ROPA</v>
          </cell>
          <cell r="D804" t="str">
            <v>TG - 17</v>
          </cell>
          <cell r="E804">
            <v>1.54</v>
          </cell>
          <cell r="F804">
            <v>1.54</v>
          </cell>
        </row>
        <row r="805">
          <cell r="A805" t="str">
            <v>191007TG19</v>
          </cell>
          <cell r="B805">
            <v>191007</v>
          </cell>
          <cell r="C805" t="str">
            <v>TIPO GASTOS Y COSTOS / COMF</v>
          </cell>
          <cell r="D805" t="str">
            <v>TG - 19</v>
          </cell>
          <cell r="E805">
            <v>1.1599999999999999</v>
          </cell>
          <cell r="F805">
            <v>1.1599999999999999</v>
          </cell>
        </row>
        <row r="806">
          <cell r="A806" t="str">
            <v>191007TG2</v>
          </cell>
          <cell r="B806">
            <v>191007</v>
          </cell>
          <cell r="C806" t="str">
            <v>TIPO GASTOS Y COSTOS / HORA</v>
          </cell>
          <cell r="D806" t="str">
            <v>TG - 2</v>
          </cell>
          <cell r="E806">
            <v>6.18</v>
          </cell>
          <cell r="F806">
            <v>6.18</v>
          </cell>
        </row>
        <row r="807">
          <cell r="A807" t="str">
            <v>191007TG20</v>
          </cell>
          <cell r="B807">
            <v>191007</v>
          </cell>
          <cell r="C807" t="str">
            <v>TIPO GASTOS Y COSTOS / APOR</v>
          </cell>
          <cell r="D807" t="str">
            <v>TG - 20</v>
          </cell>
          <cell r="E807">
            <v>6.36</v>
          </cell>
          <cell r="F807">
            <v>6.36</v>
          </cell>
        </row>
        <row r="808">
          <cell r="A808" t="str">
            <v>191007TG21</v>
          </cell>
          <cell r="B808">
            <v>191007</v>
          </cell>
          <cell r="C808" t="str">
            <v>TIPO GASTOS Y COSTOS / I.C.</v>
          </cell>
          <cell r="D808" t="str">
            <v>TG - 21</v>
          </cell>
          <cell r="E808">
            <v>0.87</v>
          </cell>
          <cell r="F808">
            <v>0.87</v>
          </cell>
        </row>
        <row r="809">
          <cell r="A809" t="str">
            <v>191007TG22</v>
          </cell>
          <cell r="B809">
            <v>191007</v>
          </cell>
          <cell r="C809" t="str">
            <v>TIPO GASTOS Y COSTOS / AUXI</v>
          </cell>
          <cell r="D809" t="str">
            <v>TG - 22</v>
          </cell>
          <cell r="E809">
            <v>0.26</v>
          </cell>
          <cell r="F809">
            <v>0.26</v>
          </cell>
        </row>
        <row r="810">
          <cell r="A810" t="str">
            <v>191007TG24</v>
          </cell>
          <cell r="B810">
            <v>191007</v>
          </cell>
          <cell r="C810" t="str">
            <v>TIPO GASTOS Y COSTOS / OTRO</v>
          </cell>
          <cell r="D810" t="str">
            <v>TG - 24</v>
          </cell>
          <cell r="E810">
            <v>0.37</v>
          </cell>
          <cell r="F810">
            <v>0.37</v>
          </cell>
        </row>
        <row r="811">
          <cell r="A811" t="str">
            <v>191007TG25</v>
          </cell>
          <cell r="B811">
            <v>191007</v>
          </cell>
          <cell r="C811" t="str">
            <v>TIPO GASTOS Y COSTOS / UTIL</v>
          </cell>
          <cell r="D811" t="str">
            <v>TG - 25</v>
          </cell>
          <cell r="E811">
            <v>0.17</v>
          </cell>
          <cell r="F811">
            <v>0.17</v>
          </cell>
        </row>
        <row r="812">
          <cell r="A812" t="str">
            <v>191007TG29</v>
          </cell>
          <cell r="B812">
            <v>191007</v>
          </cell>
          <cell r="C812" t="str">
            <v>TIPO GASTOS Y COSTOS / ARRE</v>
          </cell>
          <cell r="D812" t="str">
            <v>TG - 29</v>
          </cell>
        </row>
        <row r="813">
          <cell r="A813" t="str">
            <v>191007TG30</v>
          </cell>
          <cell r="B813">
            <v>191007</v>
          </cell>
          <cell r="C813" t="str">
            <v>TIPO GASTOS Y COSTOS / TRAN</v>
          </cell>
          <cell r="D813" t="str">
            <v>TG - 30</v>
          </cell>
          <cell r="E813">
            <v>0.17</v>
          </cell>
          <cell r="F813">
            <v>0.17</v>
          </cell>
        </row>
        <row r="814">
          <cell r="A814" t="str">
            <v>191007TG31</v>
          </cell>
          <cell r="B814">
            <v>191007</v>
          </cell>
          <cell r="C814" t="str">
            <v>TIPO GASTOS Y COSTOS / REPA</v>
          </cell>
          <cell r="D814" t="str">
            <v>TG - 31</v>
          </cell>
          <cell r="E814">
            <v>18.32</v>
          </cell>
          <cell r="F814">
            <v>18.32</v>
          </cell>
        </row>
        <row r="815">
          <cell r="A815" t="str">
            <v>191007TG32</v>
          </cell>
          <cell r="B815">
            <v>191007</v>
          </cell>
          <cell r="C815" t="str">
            <v>TIPO GASTOS Y COSTOS / OTRO</v>
          </cell>
          <cell r="D815" t="str">
            <v>TG - 32</v>
          </cell>
          <cell r="E815">
            <v>387.48</v>
          </cell>
          <cell r="F815">
            <v>387.48</v>
          </cell>
        </row>
        <row r="816">
          <cell r="A816" t="str">
            <v>191007TG36</v>
          </cell>
          <cell r="B816">
            <v>191007</v>
          </cell>
          <cell r="C816" t="str">
            <v>TIPO GASTOS Y COSTOS / GAST</v>
          </cell>
          <cell r="D816" t="str">
            <v>TG - 36</v>
          </cell>
          <cell r="E816">
            <v>3.51</v>
          </cell>
          <cell r="F816">
            <v>3.51</v>
          </cell>
        </row>
        <row r="817">
          <cell r="A817" t="str">
            <v>191007TG37</v>
          </cell>
          <cell r="B817">
            <v>191007</v>
          </cell>
          <cell r="C817" t="str">
            <v>TIPO GASTOS Y COSTOS / MANO</v>
          </cell>
          <cell r="D817" t="str">
            <v>TG - 37</v>
          </cell>
        </row>
        <row r="818">
          <cell r="A818" t="str">
            <v>191007TG38</v>
          </cell>
          <cell r="B818">
            <v>191007</v>
          </cell>
          <cell r="C818" t="str">
            <v>TIPO GASTOS Y COSTOS / MATE</v>
          </cell>
          <cell r="D818" t="str">
            <v>TG - 38</v>
          </cell>
          <cell r="E818">
            <v>27.36</v>
          </cell>
          <cell r="F818">
            <v>27.36</v>
          </cell>
        </row>
        <row r="819">
          <cell r="A819" t="str">
            <v>191007TG39</v>
          </cell>
          <cell r="B819">
            <v>191007</v>
          </cell>
          <cell r="C819" t="str">
            <v>TIPO GASTOS Y COSTOS / EQUI</v>
          </cell>
          <cell r="D819" t="str">
            <v>TG - 39</v>
          </cell>
          <cell r="E819">
            <v>3.72</v>
          </cell>
          <cell r="F819">
            <v>3.72</v>
          </cell>
        </row>
        <row r="820">
          <cell r="A820" t="str">
            <v>191007TG4</v>
          </cell>
          <cell r="B820">
            <v>191007</v>
          </cell>
          <cell r="C820" t="str">
            <v>TIPO GASTOS Y COSTOS / SUBS</v>
          </cell>
          <cell r="D820" t="str">
            <v>TG - 4</v>
          </cell>
          <cell r="E820">
            <v>1.97</v>
          </cell>
          <cell r="F820">
            <v>1.97</v>
          </cell>
        </row>
        <row r="821">
          <cell r="A821" t="str">
            <v>191007TG40</v>
          </cell>
          <cell r="B821">
            <v>191007</v>
          </cell>
          <cell r="C821" t="str">
            <v>TIPO GASTOS Y COSTOS / GAST</v>
          </cell>
          <cell r="D821" t="str">
            <v>TG - 40</v>
          </cell>
          <cell r="E821">
            <v>510.74</v>
          </cell>
          <cell r="F821">
            <v>510.74</v>
          </cell>
        </row>
        <row r="822">
          <cell r="A822" t="str">
            <v>191007TG41</v>
          </cell>
          <cell r="B822">
            <v>191007</v>
          </cell>
          <cell r="C822" t="str">
            <v>TIPO GASTOS Y COSTOS / ACTI</v>
          </cell>
          <cell r="D822" t="str">
            <v>TG - 41</v>
          </cell>
          <cell r="E822">
            <v>22.83</v>
          </cell>
          <cell r="F822">
            <v>22.83</v>
          </cell>
        </row>
        <row r="823">
          <cell r="A823" t="str">
            <v>191007TG43</v>
          </cell>
          <cell r="B823">
            <v>191007</v>
          </cell>
          <cell r="C823" t="str">
            <v>TIPO GASTOS Y COSTOS / AJUS</v>
          </cell>
          <cell r="D823" t="str">
            <v>TG - 43</v>
          </cell>
          <cell r="E823">
            <v>2960.43</v>
          </cell>
          <cell r="F823">
            <v>2960.43</v>
          </cell>
        </row>
        <row r="824">
          <cell r="A824" t="str">
            <v>191007TG45</v>
          </cell>
          <cell r="B824">
            <v>191007</v>
          </cell>
          <cell r="C824" t="str">
            <v>TIPO GASTOS Y COSTOS / GAST</v>
          </cell>
          <cell r="D824" t="str">
            <v>TG - 45</v>
          </cell>
          <cell r="E824">
            <v>0.19</v>
          </cell>
          <cell r="F824">
            <v>0.19</v>
          </cell>
        </row>
        <row r="825">
          <cell r="A825" t="str">
            <v>191007TG46</v>
          </cell>
          <cell r="B825">
            <v>191007</v>
          </cell>
          <cell r="C825" t="str">
            <v>TIPO GASTOS Y COSTOS / GAST</v>
          </cell>
          <cell r="D825" t="str">
            <v>TG - 46</v>
          </cell>
          <cell r="E825">
            <v>0.01</v>
          </cell>
          <cell r="F825">
            <v>0.01</v>
          </cell>
        </row>
        <row r="826">
          <cell r="A826" t="str">
            <v>191007TG47</v>
          </cell>
          <cell r="B826">
            <v>191007</v>
          </cell>
          <cell r="C826" t="str">
            <v>TIPO GASTOS Y COSTOS / SEGU</v>
          </cell>
          <cell r="D826" t="str">
            <v>TG - 47</v>
          </cell>
          <cell r="E826">
            <v>31.73</v>
          </cell>
          <cell r="F826">
            <v>31.73</v>
          </cell>
        </row>
        <row r="827">
          <cell r="A827" t="str">
            <v>191007TG49</v>
          </cell>
          <cell r="B827">
            <v>191007</v>
          </cell>
          <cell r="C827" t="str">
            <v>TIPO GASTOS Y COSTOS / REPU</v>
          </cell>
          <cell r="D827" t="str">
            <v>TG - 49</v>
          </cell>
          <cell r="E827">
            <v>8.17</v>
          </cell>
          <cell r="F827">
            <v>8.17</v>
          </cell>
        </row>
        <row r="828">
          <cell r="A828" t="str">
            <v>191007TG5</v>
          </cell>
          <cell r="B828">
            <v>191007</v>
          </cell>
          <cell r="C828" t="str">
            <v>TIPO GASTOS Y COSTOS / CESA</v>
          </cell>
          <cell r="D828" t="str">
            <v>TG - 5</v>
          </cell>
          <cell r="E828">
            <v>6.65</v>
          </cell>
          <cell r="F828">
            <v>6.65</v>
          </cell>
        </row>
        <row r="829">
          <cell r="A829" t="str">
            <v>191007TG50</v>
          </cell>
          <cell r="B829">
            <v>191007</v>
          </cell>
          <cell r="C829" t="str">
            <v>TIPO GASTOS Y COSTOS / ELEM</v>
          </cell>
          <cell r="D829" t="str">
            <v>TG - 50</v>
          </cell>
          <cell r="E829">
            <v>6.5</v>
          </cell>
          <cell r="F829">
            <v>6.5</v>
          </cell>
        </row>
        <row r="830">
          <cell r="A830" t="str">
            <v>191007TG51</v>
          </cell>
          <cell r="B830">
            <v>191007</v>
          </cell>
          <cell r="C830" t="str">
            <v>TIPO GASTOS Y COSTOS / ELEM</v>
          </cell>
          <cell r="D830" t="str">
            <v>TG - 51</v>
          </cell>
        </row>
        <row r="831">
          <cell r="A831" t="str">
            <v>191007TG52</v>
          </cell>
          <cell r="B831">
            <v>191007</v>
          </cell>
          <cell r="C831" t="str">
            <v>TIPO GASTOS Y COSTOS / AGUA</v>
          </cell>
          <cell r="D831" t="str">
            <v>TG - 52</v>
          </cell>
          <cell r="E831">
            <v>0.26</v>
          </cell>
          <cell r="F831">
            <v>0.26</v>
          </cell>
        </row>
        <row r="832">
          <cell r="A832" t="str">
            <v>191007TG53</v>
          </cell>
          <cell r="B832">
            <v>191007</v>
          </cell>
          <cell r="C832" t="str">
            <v>TIPO GASTOS Y COSTOS / GAST</v>
          </cell>
          <cell r="D832" t="str">
            <v>TG - 53</v>
          </cell>
          <cell r="E832">
            <v>0.02</v>
          </cell>
          <cell r="F832">
            <v>0.02</v>
          </cell>
        </row>
        <row r="833">
          <cell r="A833" t="str">
            <v>191007TG54</v>
          </cell>
          <cell r="B833">
            <v>191007</v>
          </cell>
          <cell r="C833" t="str">
            <v>TIPO GASTOS Y COSTOS / SEGU</v>
          </cell>
          <cell r="D833" t="str">
            <v>TG - 54</v>
          </cell>
        </row>
        <row r="834">
          <cell r="A834" t="str">
            <v>191007TG6</v>
          </cell>
          <cell r="B834">
            <v>191007</v>
          </cell>
          <cell r="C834" t="str">
            <v>TIPO GASTOS Y COSTOS / PRIM</v>
          </cell>
          <cell r="D834" t="str">
            <v>TG - 6</v>
          </cell>
          <cell r="E834">
            <v>2.58</v>
          </cell>
          <cell r="F834">
            <v>2.58</v>
          </cell>
        </row>
        <row r="835">
          <cell r="A835" t="str">
            <v>191007TG60</v>
          </cell>
          <cell r="B835">
            <v>191007</v>
          </cell>
          <cell r="C835" t="str">
            <v>TIPO GASTOS Y COSTOS / GAST</v>
          </cell>
          <cell r="D835" t="str">
            <v>TG - 60</v>
          </cell>
          <cell r="E835">
            <v>0.15</v>
          </cell>
          <cell r="F835">
            <v>0.15</v>
          </cell>
        </row>
        <row r="836">
          <cell r="A836" t="str">
            <v>191007TG63</v>
          </cell>
          <cell r="B836">
            <v>191007</v>
          </cell>
          <cell r="C836" t="str">
            <v>TIPO GASTOS Y COSTOS / OBRA</v>
          </cell>
          <cell r="D836" t="str">
            <v>TG - 63</v>
          </cell>
          <cell r="E836">
            <v>151.18</v>
          </cell>
          <cell r="F836">
            <v>151.18</v>
          </cell>
        </row>
        <row r="837">
          <cell r="A837" t="str">
            <v>191007TG67</v>
          </cell>
          <cell r="B837">
            <v>191007</v>
          </cell>
          <cell r="C837" t="str">
            <v>TIPO GASTOS Y COSTOS / REPA</v>
          </cell>
          <cell r="D837" t="str">
            <v>TG - 67</v>
          </cell>
          <cell r="E837">
            <v>27.73</v>
          </cell>
          <cell r="F837">
            <v>27.73</v>
          </cell>
        </row>
        <row r="838">
          <cell r="A838" t="str">
            <v>191007TG7</v>
          </cell>
          <cell r="B838">
            <v>191007</v>
          </cell>
          <cell r="C838" t="str">
            <v>TIPO GASTOS Y COSTOS / VACA</v>
          </cell>
          <cell r="D838" t="str">
            <v>TG - 7</v>
          </cell>
          <cell r="E838">
            <v>2.76</v>
          </cell>
          <cell r="F838">
            <v>2.76</v>
          </cell>
        </row>
        <row r="839">
          <cell r="A839" t="str">
            <v>191007TG70</v>
          </cell>
          <cell r="B839">
            <v>191007</v>
          </cell>
          <cell r="C839" t="str">
            <v>TIPO GASTOS Y COSTOS / TRIB</v>
          </cell>
          <cell r="D839" t="str">
            <v>TG - 70</v>
          </cell>
          <cell r="E839">
            <v>2</v>
          </cell>
          <cell r="F839">
            <v>2</v>
          </cell>
        </row>
        <row r="840">
          <cell r="A840" t="str">
            <v>191007TG71</v>
          </cell>
          <cell r="B840">
            <v>191007</v>
          </cell>
          <cell r="C840" t="str">
            <v>TIPO GASTOS Y COSTOS / SERV</v>
          </cell>
          <cell r="D840" t="str">
            <v>TG - 71</v>
          </cell>
          <cell r="E840">
            <v>0.15</v>
          </cell>
          <cell r="F840">
            <v>0.15</v>
          </cell>
        </row>
        <row r="841">
          <cell r="A841" t="str">
            <v>191007TG72</v>
          </cell>
          <cell r="B841">
            <v>191007</v>
          </cell>
          <cell r="C841" t="str">
            <v>TIPO GASTOS Y COSTOS / COMB</v>
          </cell>
          <cell r="D841" t="str">
            <v>TG - 72</v>
          </cell>
          <cell r="E841">
            <v>0.97</v>
          </cell>
          <cell r="F841">
            <v>0.97</v>
          </cell>
        </row>
        <row r="842">
          <cell r="A842" t="str">
            <v>191007TG76</v>
          </cell>
          <cell r="B842">
            <v>191007</v>
          </cell>
          <cell r="C842" t="str">
            <v>TIPO GASTOS Y COSTOS / PEAJ</v>
          </cell>
          <cell r="D842" t="str">
            <v>TG - 76</v>
          </cell>
          <cell r="E842">
            <v>9.09</v>
          </cell>
          <cell r="F842">
            <v>9.09</v>
          </cell>
        </row>
        <row r="843">
          <cell r="A843" t="str">
            <v>191007TG77</v>
          </cell>
          <cell r="B843">
            <v>191007</v>
          </cell>
          <cell r="C843" t="str">
            <v>TIPO GASTOS Y COSTOS / SERV</v>
          </cell>
          <cell r="D843" t="str">
            <v>TG - 77</v>
          </cell>
          <cell r="E843">
            <v>0.15</v>
          </cell>
          <cell r="F843">
            <v>0.15</v>
          </cell>
        </row>
        <row r="844">
          <cell r="A844" t="str">
            <v>191007TG79</v>
          </cell>
          <cell r="B844">
            <v>191007</v>
          </cell>
          <cell r="C844" t="str">
            <v>TIPO GASTOS Y COSTOS / MATE</v>
          </cell>
          <cell r="D844" t="str">
            <v>TG - 79</v>
          </cell>
        </row>
        <row r="845">
          <cell r="A845" t="str">
            <v>191007TG8</v>
          </cell>
          <cell r="B845">
            <v>191007</v>
          </cell>
          <cell r="C845" t="str">
            <v>TIPO GASTOS Y COSTOS / PRIM</v>
          </cell>
          <cell r="D845" t="str">
            <v>TG - 8</v>
          </cell>
          <cell r="E845">
            <v>0.39</v>
          </cell>
          <cell r="F845">
            <v>0.39</v>
          </cell>
        </row>
        <row r="846">
          <cell r="A846" t="str">
            <v>191007TG80</v>
          </cell>
          <cell r="B846">
            <v>191007</v>
          </cell>
          <cell r="C846" t="str">
            <v>TIPO GASTOS Y COSTOS / MATE</v>
          </cell>
          <cell r="D846" t="str">
            <v>TG - 80</v>
          </cell>
        </row>
        <row r="847">
          <cell r="A847" t="str">
            <v>191007TG83</v>
          </cell>
          <cell r="B847">
            <v>191007</v>
          </cell>
          <cell r="C847" t="str">
            <v>TIPO GASTOS Y COSTOS / HONO</v>
          </cell>
          <cell r="D847" t="str">
            <v>TG - 83</v>
          </cell>
          <cell r="E847">
            <v>11.26</v>
          </cell>
          <cell r="F847">
            <v>11.26</v>
          </cell>
        </row>
        <row r="848">
          <cell r="A848" t="str">
            <v>191007TG85</v>
          </cell>
          <cell r="B848">
            <v>191007</v>
          </cell>
          <cell r="C848" t="str">
            <v>TIPO GASTOS Y COSTOS / PRIM</v>
          </cell>
          <cell r="D848" t="str">
            <v>TG - 85</v>
          </cell>
          <cell r="E848">
            <v>0.75</v>
          </cell>
          <cell r="F848">
            <v>0.75</v>
          </cell>
        </row>
        <row r="849">
          <cell r="A849" t="str">
            <v>191007TG86</v>
          </cell>
          <cell r="B849">
            <v>191007</v>
          </cell>
          <cell r="C849" t="str">
            <v>TIPO GASTOS Y COSTOS / SERV</v>
          </cell>
          <cell r="D849" t="str">
            <v>TG - 86</v>
          </cell>
          <cell r="E849">
            <v>0.02</v>
          </cell>
          <cell r="F849">
            <v>0.02</v>
          </cell>
        </row>
        <row r="850">
          <cell r="A850" t="str">
            <v>191007TG87</v>
          </cell>
          <cell r="B850">
            <v>191007</v>
          </cell>
          <cell r="C850" t="str">
            <v>TIPO GASTOS Y COSTOS / CONT</v>
          </cell>
          <cell r="D850" t="str">
            <v>TG - 87</v>
          </cell>
          <cell r="E850">
            <v>250.58</v>
          </cell>
          <cell r="F850">
            <v>250.58</v>
          </cell>
        </row>
        <row r="851">
          <cell r="A851" t="str">
            <v>191007TG89</v>
          </cell>
          <cell r="B851">
            <v>191007</v>
          </cell>
          <cell r="C851" t="str">
            <v>TIPO GASTOS Y COSTOS / ADEC</v>
          </cell>
          <cell r="D851" t="str">
            <v>TG - 89</v>
          </cell>
          <cell r="E851">
            <v>2.71</v>
          </cell>
          <cell r="F851">
            <v>2.71</v>
          </cell>
        </row>
        <row r="852">
          <cell r="A852" t="str">
            <v>191007TG9</v>
          </cell>
          <cell r="B852">
            <v>191007</v>
          </cell>
          <cell r="C852" t="str">
            <v>TIPO GASTOS Y COSTOS / PRIM</v>
          </cell>
          <cell r="D852" t="str">
            <v>TG - 9</v>
          </cell>
          <cell r="E852">
            <v>5.66</v>
          </cell>
          <cell r="F852">
            <v>5.66</v>
          </cell>
        </row>
        <row r="853">
          <cell r="A853" t="str">
            <v>191007TG90</v>
          </cell>
          <cell r="B853">
            <v>191007</v>
          </cell>
          <cell r="C853" t="str">
            <v>TIPO GASTOS Y COSTOS / SERV</v>
          </cell>
          <cell r="D853" t="str">
            <v>TG - 90</v>
          </cell>
        </row>
        <row r="854">
          <cell r="A854" t="str">
            <v>191007TG92</v>
          </cell>
          <cell r="B854">
            <v>191007</v>
          </cell>
          <cell r="C854" t="str">
            <v>TIPO GASTOS Y COSTOS / CONT</v>
          </cell>
          <cell r="D854" t="str">
            <v>TG - 92</v>
          </cell>
          <cell r="E854">
            <v>0.3</v>
          </cell>
          <cell r="F854">
            <v>0.3</v>
          </cell>
        </row>
        <row r="855">
          <cell r="A855" t="str">
            <v>191007TG94</v>
          </cell>
          <cell r="B855">
            <v>191007</v>
          </cell>
          <cell r="C855" t="str">
            <v>TIPO GASTOS Y COSTOS / SENA</v>
          </cell>
          <cell r="D855" t="str">
            <v>TG - 94</v>
          </cell>
          <cell r="E855">
            <v>0.56999999999999995</v>
          </cell>
          <cell r="F855">
            <v>0.56999999999999995</v>
          </cell>
        </row>
        <row r="856">
          <cell r="A856" t="str">
            <v>191007TG95</v>
          </cell>
          <cell r="B856">
            <v>191007</v>
          </cell>
          <cell r="C856" t="str">
            <v>TIPO GASTOS Y COSTOS / CAPI</v>
          </cell>
          <cell r="D856" t="str">
            <v>TG - 95</v>
          </cell>
          <cell r="E856">
            <v>328.5</v>
          </cell>
          <cell r="F856">
            <v>328.5</v>
          </cell>
        </row>
        <row r="857">
          <cell r="A857" t="str">
            <v>191007TG96</v>
          </cell>
          <cell r="B857">
            <v>191007</v>
          </cell>
          <cell r="C857" t="str">
            <v>TIPO GASTOS Y COSTOS / OTRO</v>
          </cell>
          <cell r="D857" t="str">
            <v>TG - 96</v>
          </cell>
          <cell r="E857">
            <v>0.11</v>
          </cell>
          <cell r="F857">
            <v>0.11</v>
          </cell>
        </row>
        <row r="858">
          <cell r="A858" t="str">
            <v>191007TG98</v>
          </cell>
          <cell r="B858">
            <v>191007</v>
          </cell>
          <cell r="C858" t="str">
            <v>TIPO GASTOS Y COSTOS / TEMP</v>
          </cell>
          <cell r="D858" t="str">
            <v>TG - 98</v>
          </cell>
        </row>
        <row r="859">
          <cell r="A859">
            <v>191008</v>
          </cell>
          <cell r="B859">
            <v>191008</v>
          </cell>
          <cell r="C859" t="str">
            <v>ESTUDIOS Y PROYECTOS</v>
          </cell>
          <cell r="E859">
            <v>656.57</v>
          </cell>
          <cell r="F859">
            <v>657.34</v>
          </cell>
        </row>
        <row r="860">
          <cell r="A860" t="str">
            <v>191008CL1</v>
          </cell>
          <cell r="B860">
            <v>191008</v>
          </cell>
          <cell r="C860" t="str">
            <v>CORTO-LARGO PLAZO / CORTO P</v>
          </cell>
          <cell r="D860" t="str">
            <v>CL - 1</v>
          </cell>
          <cell r="E860">
            <v>656.57</v>
          </cell>
          <cell r="F860">
            <v>657.34</v>
          </cell>
        </row>
        <row r="861">
          <cell r="A861" t="str">
            <v>191008EST11</v>
          </cell>
          <cell r="B861">
            <v>191008</v>
          </cell>
          <cell r="C861" t="str">
            <v>ESTUDIOS Y PROYECTOS / SIST</v>
          </cell>
          <cell r="D861" t="str">
            <v>EST - 11</v>
          </cell>
        </row>
        <row r="862">
          <cell r="A862" t="str">
            <v>191008EST13</v>
          </cell>
          <cell r="B862">
            <v>191008</v>
          </cell>
          <cell r="C862" t="str">
            <v>ESTUDIOS Y PROYECTOS / CALI</v>
          </cell>
          <cell r="D862" t="str">
            <v>EST - 13</v>
          </cell>
        </row>
        <row r="863">
          <cell r="A863" t="str">
            <v>191008EST9</v>
          </cell>
          <cell r="B863">
            <v>191008</v>
          </cell>
          <cell r="C863" t="str">
            <v>ESTUDIOS Y PROYECTOS</v>
          </cell>
          <cell r="D863" t="str">
            <v>EST - 9</v>
          </cell>
        </row>
        <row r="864">
          <cell r="A864" t="str">
            <v>191008TG108</v>
          </cell>
          <cell r="B864">
            <v>191008</v>
          </cell>
          <cell r="C864" t="str">
            <v>TIPO GASTOS Y COSTOS / ENER</v>
          </cell>
          <cell r="D864" t="str">
            <v>TG - 108</v>
          </cell>
        </row>
        <row r="865">
          <cell r="A865" t="str">
            <v>191008TG11</v>
          </cell>
          <cell r="B865">
            <v>191008</v>
          </cell>
          <cell r="C865" t="str">
            <v>TIPO GASTOS Y COSTOS / VIAT</v>
          </cell>
          <cell r="D865" t="str">
            <v>TG - 11</v>
          </cell>
        </row>
        <row r="866">
          <cell r="A866" t="str">
            <v>191008TG27</v>
          </cell>
          <cell r="B866">
            <v>191008</v>
          </cell>
          <cell r="C866" t="str">
            <v>TIPO GASTOS Y COSTOS / TELE</v>
          </cell>
          <cell r="D866" t="str">
            <v>TG - 27</v>
          </cell>
        </row>
        <row r="867">
          <cell r="A867" t="str">
            <v>191008TG29</v>
          </cell>
          <cell r="B867">
            <v>191008</v>
          </cell>
          <cell r="C867" t="str">
            <v>TIPO GASTOS Y COSTOS / ARRE</v>
          </cell>
          <cell r="D867" t="str">
            <v>TG - 29</v>
          </cell>
        </row>
        <row r="868">
          <cell r="A868" t="str">
            <v>191008TG52</v>
          </cell>
          <cell r="B868">
            <v>191008</v>
          </cell>
          <cell r="C868" t="str">
            <v>TIPO GASTOS Y COSTOS / AGUA</v>
          </cell>
          <cell r="D868" t="str">
            <v>TG - 52</v>
          </cell>
        </row>
        <row r="869">
          <cell r="A869" t="str">
            <v>191008TG83</v>
          </cell>
          <cell r="B869">
            <v>191008</v>
          </cell>
          <cell r="C869" t="str">
            <v>TIPO GASTOS Y COSTOS / HONO</v>
          </cell>
          <cell r="D869" t="str">
            <v>TG - 83</v>
          </cell>
        </row>
        <row r="870">
          <cell r="A870" t="str">
            <v>191008TG9</v>
          </cell>
          <cell r="B870">
            <v>191008</v>
          </cell>
          <cell r="C870" t="str">
            <v>TIPO GASTOS Y COSTOS / PRIM</v>
          </cell>
          <cell r="D870" t="str">
            <v>TG - 9</v>
          </cell>
        </row>
        <row r="871">
          <cell r="A871" t="str">
            <v>191008TG96</v>
          </cell>
          <cell r="B871">
            <v>191008</v>
          </cell>
          <cell r="C871" t="str">
            <v>TIPO GASTOS Y COSTOS / OTRO</v>
          </cell>
          <cell r="D871" t="str">
            <v>TG - 96</v>
          </cell>
        </row>
        <row r="872">
          <cell r="A872">
            <v>191028</v>
          </cell>
          <cell r="B872">
            <v>191028</v>
          </cell>
          <cell r="C872" t="str">
            <v>IMPTO PARA PRESERVAR LA SEGURIDAD DEMOCR</v>
          </cell>
          <cell r="E872">
            <v>134.04</v>
          </cell>
          <cell r="F872">
            <v>100.53</v>
          </cell>
        </row>
        <row r="873">
          <cell r="A873" t="str">
            <v>191028CL1</v>
          </cell>
          <cell r="B873">
            <v>191028</v>
          </cell>
          <cell r="C873" t="str">
            <v>CORTO-LARGO PLAZO / CORTO P</v>
          </cell>
          <cell r="D873" t="str">
            <v>CL - 1</v>
          </cell>
          <cell r="E873">
            <v>134.04</v>
          </cell>
          <cell r="F873">
            <v>100.53</v>
          </cell>
        </row>
        <row r="874">
          <cell r="A874">
            <v>191089</v>
          </cell>
          <cell r="B874">
            <v>191089</v>
          </cell>
          <cell r="C874" t="str">
            <v>CARGOS POR CORRECCION MONETERIA DIFERIDA</v>
          </cell>
          <cell r="E874">
            <v>1501.15</v>
          </cell>
          <cell r="F874">
            <v>1501.15</v>
          </cell>
        </row>
        <row r="875">
          <cell r="A875">
            <v>19108902</v>
          </cell>
          <cell r="B875">
            <v>19108902</v>
          </cell>
          <cell r="C875" t="str">
            <v>CARGO POR CORRECC.MONET-P.C.H.EL BOSQUE</v>
          </cell>
          <cell r="E875">
            <v>1501.15</v>
          </cell>
          <cell r="F875">
            <v>1501.15</v>
          </cell>
        </row>
        <row r="876">
          <cell r="A876" t="str">
            <v>19108902CL1</v>
          </cell>
          <cell r="B876">
            <v>19108902</v>
          </cell>
          <cell r="C876" t="str">
            <v>CORTO-LARGO PLAZO / CORTO P</v>
          </cell>
          <cell r="D876" t="str">
            <v>CL - 1</v>
          </cell>
          <cell r="E876">
            <v>266.32</v>
          </cell>
          <cell r="F876">
            <v>266.32</v>
          </cell>
        </row>
        <row r="877">
          <cell r="A877" t="str">
            <v>19108902CL2</v>
          </cell>
          <cell r="B877">
            <v>19108902</v>
          </cell>
          <cell r="C877" t="str">
            <v>CORTO-LARGO PLAZO / LARGO P</v>
          </cell>
          <cell r="D877" t="str">
            <v>CL - 2</v>
          </cell>
          <cell r="E877">
            <v>-66.489999999999995</v>
          </cell>
          <cell r="F877">
            <v>-66.489999999999995</v>
          </cell>
        </row>
        <row r="878">
          <cell r="A878">
            <v>191090</v>
          </cell>
          <cell r="B878">
            <v>191090</v>
          </cell>
          <cell r="C878" t="str">
            <v>OTROS CARGOS DIFERIDOS</v>
          </cell>
          <cell r="E878">
            <v>71.47</v>
          </cell>
          <cell r="F878">
            <v>68.36</v>
          </cell>
        </row>
        <row r="879">
          <cell r="A879" t="str">
            <v>191090CL1</v>
          </cell>
          <cell r="B879">
            <v>191090</v>
          </cell>
          <cell r="C879" t="str">
            <v>CORTO-LARGO PLAZO / CORTO P</v>
          </cell>
          <cell r="D879" t="str">
            <v>CL - 1</v>
          </cell>
          <cell r="E879">
            <v>71.47</v>
          </cell>
          <cell r="F879">
            <v>68.36</v>
          </cell>
        </row>
        <row r="880">
          <cell r="A880">
            <v>1915</v>
          </cell>
          <cell r="B880">
            <v>1915</v>
          </cell>
          <cell r="C880" t="str">
            <v>OBRAS Y MEJORAS EN PROPIEDAD AJENA</v>
          </cell>
          <cell r="E880">
            <v>30.86</v>
          </cell>
          <cell r="F880">
            <v>26.06</v>
          </cell>
        </row>
        <row r="881">
          <cell r="A881">
            <v>191504</v>
          </cell>
          <cell r="B881">
            <v>191504</v>
          </cell>
          <cell r="C881" t="str">
            <v>OFICINAS</v>
          </cell>
          <cell r="E881">
            <v>30.86</v>
          </cell>
          <cell r="F881">
            <v>26.06</v>
          </cell>
        </row>
        <row r="882">
          <cell r="A882" t="str">
            <v>191504CL1</v>
          </cell>
          <cell r="B882">
            <v>191504</v>
          </cell>
          <cell r="C882" t="str">
            <v>CORTO-LARGO PLAZO / CORTO P</v>
          </cell>
          <cell r="D882" t="str">
            <v>CL - 1</v>
          </cell>
          <cell r="E882">
            <v>30.86</v>
          </cell>
          <cell r="F882">
            <v>26.06</v>
          </cell>
        </row>
        <row r="883">
          <cell r="A883">
            <v>1920</v>
          </cell>
          <cell r="B883">
            <v>1920</v>
          </cell>
          <cell r="C883" t="str">
            <v>BIENES ENTREGADOS A TERCEROS</v>
          </cell>
          <cell r="E883">
            <v>6567.11</v>
          </cell>
          <cell r="F883">
            <v>6659.95</v>
          </cell>
        </row>
        <row r="884">
          <cell r="A884">
            <v>192005</v>
          </cell>
          <cell r="B884">
            <v>192005</v>
          </cell>
          <cell r="C884" t="str">
            <v>BIENES MUEBLES EN COMODATO</v>
          </cell>
          <cell r="E884">
            <v>7.08</v>
          </cell>
          <cell r="F884">
            <v>7.08</v>
          </cell>
        </row>
        <row r="885">
          <cell r="A885" t="str">
            <v>192005CL1</v>
          </cell>
          <cell r="B885">
            <v>192005</v>
          </cell>
          <cell r="C885" t="str">
            <v>CORTO-LARGO PLAZO / CORTO P</v>
          </cell>
          <cell r="D885" t="str">
            <v>CL - 1</v>
          </cell>
          <cell r="E885">
            <v>7.08</v>
          </cell>
          <cell r="F885">
            <v>7.08</v>
          </cell>
        </row>
        <row r="886">
          <cell r="A886">
            <v>192090</v>
          </cell>
          <cell r="B886">
            <v>192090</v>
          </cell>
          <cell r="C886" t="str">
            <v>OTROS BIENES ENTREGADOS A TERCEROS</v>
          </cell>
          <cell r="E886">
            <v>6560.02</v>
          </cell>
          <cell r="F886">
            <v>6652.86</v>
          </cell>
        </row>
        <row r="887">
          <cell r="A887">
            <v>19209002</v>
          </cell>
          <cell r="B887">
            <v>19209002</v>
          </cell>
          <cell r="C887" t="str">
            <v>PROYECTO BOOT</v>
          </cell>
          <cell r="E887">
            <v>18120.61</v>
          </cell>
          <cell r="F887">
            <v>18213.45</v>
          </cell>
        </row>
        <row r="888">
          <cell r="A888" t="str">
            <v>19209002CL1</v>
          </cell>
          <cell r="B888">
            <v>19209002</v>
          </cell>
          <cell r="C888" t="str">
            <v>CORTO-LARGO PLAZO / CORTO P</v>
          </cell>
          <cell r="D888" t="str">
            <v>CL - 1</v>
          </cell>
          <cell r="E888">
            <v>-22.72</v>
          </cell>
          <cell r="F888">
            <v>-22.72</v>
          </cell>
        </row>
        <row r="889">
          <cell r="A889" t="str">
            <v>19209002CL2</v>
          </cell>
          <cell r="B889">
            <v>19209002</v>
          </cell>
          <cell r="C889" t="str">
            <v>CORTO-LARGO PLAZO / LARGO P</v>
          </cell>
          <cell r="D889" t="str">
            <v>CL - 2</v>
          </cell>
          <cell r="E889">
            <v>18143.330000000002</v>
          </cell>
          <cell r="F889">
            <v>18236.169999999998</v>
          </cell>
        </row>
        <row r="890">
          <cell r="A890">
            <v>19209090</v>
          </cell>
          <cell r="B890">
            <v>19209090</v>
          </cell>
          <cell r="C890" t="str">
            <v>PROVISION PROYECTO BOOT</v>
          </cell>
          <cell r="E890">
            <v>-11560.59</v>
          </cell>
          <cell r="F890">
            <v>-11560.59</v>
          </cell>
        </row>
        <row r="891">
          <cell r="A891" t="str">
            <v>19209090CL2</v>
          </cell>
          <cell r="B891">
            <v>19209090</v>
          </cell>
          <cell r="C891" t="str">
            <v>CORTO-LARGO PLAZO / LARGO P</v>
          </cell>
          <cell r="D891" t="str">
            <v>CL - 2</v>
          </cell>
          <cell r="E891">
            <v>-11560.59</v>
          </cell>
          <cell r="F891">
            <v>-11560.59</v>
          </cell>
        </row>
        <row r="892">
          <cell r="A892">
            <v>1950</v>
          </cell>
          <cell r="B892">
            <v>1950</v>
          </cell>
          <cell r="C892" t="str">
            <v>RESPONSABILIDADES</v>
          </cell>
          <cell r="E892">
            <v>667.58</v>
          </cell>
          <cell r="F892">
            <v>667.58</v>
          </cell>
        </row>
        <row r="893">
          <cell r="A893">
            <v>195003</v>
          </cell>
          <cell r="B893">
            <v>195003</v>
          </cell>
          <cell r="C893" t="str">
            <v>RESPONSABILIDADES EN PROCESO - INTERNAS</v>
          </cell>
          <cell r="E893">
            <v>667.58</v>
          </cell>
          <cell r="F893">
            <v>667.58</v>
          </cell>
        </row>
        <row r="894">
          <cell r="A894" t="str">
            <v>195003CL1</v>
          </cell>
          <cell r="B894">
            <v>195003</v>
          </cell>
          <cell r="C894" t="str">
            <v>CORTO-LARGO PLAZO / CORTO P</v>
          </cell>
          <cell r="D894" t="str">
            <v>CL - 1</v>
          </cell>
          <cell r="E894">
            <v>667.58</v>
          </cell>
          <cell r="F894">
            <v>667.58</v>
          </cell>
        </row>
        <row r="895">
          <cell r="A895">
            <v>1970</v>
          </cell>
          <cell r="B895">
            <v>1970</v>
          </cell>
          <cell r="C895" t="str">
            <v>INTANGIBLES</v>
          </cell>
          <cell r="E895">
            <v>637.62</v>
          </cell>
          <cell r="F895">
            <v>645.79</v>
          </cell>
        </row>
        <row r="896">
          <cell r="A896">
            <v>197005</v>
          </cell>
          <cell r="B896">
            <v>197005</v>
          </cell>
          <cell r="C896" t="str">
            <v>DERECHOS</v>
          </cell>
          <cell r="E896">
            <v>9.76</v>
          </cell>
          <cell r="F896">
            <v>9.76</v>
          </cell>
        </row>
        <row r="897">
          <cell r="A897" t="str">
            <v>197005CL1</v>
          </cell>
          <cell r="B897">
            <v>197005</v>
          </cell>
          <cell r="C897" t="str">
            <v>CORTO-LARGO PLAZO / CORTO P</v>
          </cell>
          <cell r="D897" t="str">
            <v>CL - 1</v>
          </cell>
          <cell r="E897">
            <v>1.91</v>
          </cell>
          <cell r="F897">
            <v>1.91</v>
          </cell>
        </row>
        <row r="898">
          <cell r="A898" t="str">
            <v>197005CL2</v>
          </cell>
          <cell r="B898">
            <v>197005</v>
          </cell>
          <cell r="C898" t="str">
            <v>CORTO-LARGO PLAZO / LARGO P</v>
          </cell>
          <cell r="D898" t="str">
            <v>CL - 2</v>
          </cell>
          <cell r="E898">
            <v>7.85</v>
          </cell>
          <cell r="F898">
            <v>7.85</v>
          </cell>
        </row>
        <row r="899">
          <cell r="A899">
            <v>197007</v>
          </cell>
          <cell r="B899">
            <v>197007</v>
          </cell>
          <cell r="C899" t="str">
            <v>LICENCIAS</v>
          </cell>
          <cell r="E899">
            <v>186.99</v>
          </cell>
          <cell r="F899">
            <v>202.7</v>
          </cell>
        </row>
        <row r="900">
          <cell r="A900" t="str">
            <v>197007CL1</v>
          </cell>
          <cell r="B900">
            <v>197007</v>
          </cell>
          <cell r="C900" t="str">
            <v>CORTO-LARGO PLAZO / CORTO P</v>
          </cell>
          <cell r="D900" t="str">
            <v>CL - 1</v>
          </cell>
          <cell r="E900">
            <v>144.47</v>
          </cell>
          <cell r="F900">
            <v>162.87</v>
          </cell>
        </row>
        <row r="901">
          <cell r="A901" t="str">
            <v>197007CL2</v>
          </cell>
          <cell r="B901">
            <v>197007</v>
          </cell>
          <cell r="C901" t="str">
            <v>CORTO-LARGO PLAZO / LARGO P</v>
          </cell>
          <cell r="D901" t="str">
            <v>CL - 2</v>
          </cell>
          <cell r="E901">
            <v>-21.56</v>
          </cell>
          <cell r="F901">
            <v>-24.26</v>
          </cell>
        </row>
        <row r="902">
          <cell r="A902" t="str">
            <v>197007PRO44</v>
          </cell>
          <cell r="B902">
            <v>197007</v>
          </cell>
          <cell r="C902" t="str">
            <v>PROGR.PARA COMPUTAD. / ORAC</v>
          </cell>
          <cell r="D902" t="str">
            <v>PRO - 44</v>
          </cell>
        </row>
        <row r="903">
          <cell r="A903" t="str">
            <v>197007PRO51</v>
          </cell>
          <cell r="B903">
            <v>197007</v>
          </cell>
          <cell r="C903" t="str">
            <v>PROGR.PARA COMPUTAD. / XENI</v>
          </cell>
          <cell r="D903" t="str">
            <v>PRO - 51</v>
          </cell>
        </row>
        <row r="904">
          <cell r="A904">
            <v>197008</v>
          </cell>
          <cell r="B904">
            <v>197008</v>
          </cell>
          <cell r="C904" t="str">
            <v>SOFTWARE</v>
          </cell>
          <cell r="E904">
            <v>264.33999999999997</v>
          </cell>
          <cell r="F904">
            <v>257.75</v>
          </cell>
        </row>
        <row r="905">
          <cell r="A905" t="str">
            <v>197008CL1</v>
          </cell>
          <cell r="B905">
            <v>197008</v>
          </cell>
          <cell r="C905" t="str">
            <v>CORTO-LARGO PLAZO / CORTO P</v>
          </cell>
          <cell r="D905" t="str">
            <v>CL - 1</v>
          </cell>
          <cell r="E905">
            <v>-337.25</v>
          </cell>
          <cell r="F905">
            <v>-343.84</v>
          </cell>
        </row>
        <row r="906">
          <cell r="A906" t="str">
            <v>197008PRO01</v>
          </cell>
          <cell r="B906">
            <v>197008</v>
          </cell>
          <cell r="C906" t="str">
            <v>PROGR.PARA COMPUTAD. / ALMA</v>
          </cell>
          <cell r="D906" t="str">
            <v>PRO - 01</v>
          </cell>
          <cell r="E906">
            <v>1.84</v>
          </cell>
          <cell r="F906">
            <v>1.84</v>
          </cell>
        </row>
        <row r="907">
          <cell r="A907" t="str">
            <v>197008PRO02</v>
          </cell>
          <cell r="B907">
            <v>197008</v>
          </cell>
          <cell r="C907" t="str">
            <v>PROGR.PARA COMPUTAD. / NOMI</v>
          </cell>
          <cell r="D907" t="str">
            <v>PRO - 02</v>
          </cell>
          <cell r="E907">
            <v>3.72</v>
          </cell>
          <cell r="F907">
            <v>3.72</v>
          </cell>
        </row>
        <row r="908">
          <cell r="A908" t="str">
            <v>197008PRO03</v>
          </cell>
          <cell r="B908">
            <v>197008</v>
          </cell>
          <cell r="C908" t="str">
            <v>PROGR.PARA COMPUTAD. / SIST</v>
          </cell>
          <cell r="D908" t="str">
            <v>PRO - 03</v>
          </cell>
          <cell r="E908">
            <v>46.08</v>
          </cell>
          <cell r="F908">
            <v>46.08</v>
          </cell>
        </row>
        <row r="909">
          <cell r="A909" t="str">
            <v>197008PRO04</v>
          </cell>
          <cell r="B909">
            <v>197008</v>
          </cell>
          <cell r="C909" t="str">
            <v>PROGR.PARA COMPUTAD. / PARQ</v>
          </cell>
          <cell r="D909" t="str">
            <v>PRO - 04</v>
          </cell>
          <cell r="E909">
            <v>0.3</v>
          </cell>
          <cell r="F909">
            <v>0.3</v>
          </cell>
        </row>
        <row r="910">
          <cell r="A910" t="str">
            <v>197008PRO05</v>
          </cell>
          <cell r="B910">
            <v>197008</v>
          </cell>
          <cell r="C910" t="str">
            <v>PROGR.PARA COMPUTAD. / CONT</v>
          </cell>
          <cell r="D910" t="str">
            <v>PRO - 05</v>
          </cell>
          <cell r="E910">
            <v>1.89</v>
          </cell>
          <cell r="F910">
            <v>1.89</v>
          </cell>
        </row>
        <row r="911">
          <cell r="A911" t="str">
            <v>197008PRO06</v>
          </cell>
          <cell r="B911">
            <v>197008</v>
          </cell>
          <cell r="C911" t="str">
            <v>PROGR.PARA COMPUTAD. / CONT</v>
          </cell>
          <cell r="D911" t="str">
            <v>PRO - 06</v>
          </cell>
          <cell r="E911">
            <v>1.02</v>
          </cell>
          <cell r="F911">
            <v>1.02</v>
          </cell>
        </row>
        <row r="912">
          <cell r="A912" t="str">
            <v>197008PRO07</v>
          </cell>
          <cell r="B912">
            <v>197008</v>
          </cell>
          <cell r="C912" t="str">
            <v>PROGR.PARA COMPUTAD. / ANAL</v>
          </cell>
          <cell r="D912" t="str">
            <v>PRO - 07</v>
          </cell>
          <cell r="E912">
            <v>0.23</v>
          </cell>
          <cell r="F912">
            <v>0.23</v>
          </cell>
        </row>
        <row r="913">
          <cell r="A913" t="str">
            <v>197008PRO08</v>
          </cell>
          <cell r="B913">
            <v>197008</v>
          </cell>
          <cell r="C913" t="str">
            <v>PROGR.PARA COMPUTAD. / LICE</v>
          </cell>
          <cell r="D913" t="str">
            <v>PRO - 08</v>
          </cell>
          <cell r="E913">
            <v>81.66</v>
          </cell>
          <cell r="F913">
            <v>81.66</v>
          </cell>
        </row>
        <row r="914">
          <cell r="A914" t="str">
            <v>197008PRO09</v>
          </cell>
          <cell r="B914">
            <v>197008</v>
          </cell>
          <cell r="C914" t="str">
            <v>PROGR.PARA COMPUTAD. / LOTU</v>
          </cell>
          <cell r="D914" t="str">
            <v>PRO - 09</v>
          </cell>
          <cell r="E914">
            <v>5.23</v>
          </cell>
          <cell r="F914">
            <v>5.23</v>
          </cell>
        </row>
        <row r="915">
          <cell r="A915" t="str">
            <v>197008PRO10</v>
          </cell>
          <cell r="B915">
            <v>197008</v>
          </cell>
          <cell r="C915" t="str">
            <v>PROGR.PARA COMPUTAD. / WORD</v>
          </cell>
          <cell r="D915" t="str">
            <v>PRO - 10</v>
          </cell>
          <cell r="E915">
            <v>5.43</v>
          </cell>
          <cell r="F915">
            <v>5.43</v>
          </cell>
        </row>
        <row r="916">
          <cell r="A916" t="str">
            <v>197008PRO11</v>
          </cell>
          <cell r="B916">
            <v>197008</v>
          </cell>
          <cell r="C916" t="str">
            <v>PROGR.PARA COMPUTAD. / TESO</v>
          </cell>
          <cell r="D916" t="str">
            <v>PRO - 11</v>
          </cell>
          <cell r="E916">
            <v>1</v>
          </cell>
          <cell r="F916">
            <v>1</v>
          </cell>
        </row>
        <row r="917">
          <cell r="A917" t="str">
            <v>197008PRO12</v>
          </cell>
          <cell r="B917">
            <v>197008</v>
          </cell>
          <cell r="C917" t="str">
            <v>PROGR.PARA COMPUTAD. / MS O</v>
          </cell>
          <cell r="D917" t="str">
            <v>PRO - 12</v>
          </cell>
          <cell r="E917">
            <v>0.59</v>
          </cell>
          <cell r="F917">
            <v>0.59</v>
          </cell>
        </row>
        <row r="918">
          <cell r="A918" t="str">
            <v>197008PRO13</v>
          </cell>
          <cell r="B918">
            <v>197008</v>
          </cell>
          <cell r="C918" t="str">
            <v>PROGR.PARA COMPUTAD. / AJUS</v>
          </cell>
          <cell r="D918" t="str">
            <v>PRO - 13</v>
          </cell>
          <cell r="E918">
            <v>316.45</v>
          </cell>
          <cell r="F918">
            <v>316.45</v>
          </cell>
        </row>
        <row r="919">
          <cell r="A919" t="str">
            <v>197008PRO15</v>
          </cell>
          <cell r="B919">
            <v>197008</v>
          </cell>
          <cell r="C919" t="str">
            <v>PROGR.PARA COMPUTAD. / SIST</v>
          </cell>
          <cell r="D919" t="str">
            <v>PRO - 15</v>
          </cell>
          <cell r="E919">
            <v>34.770000000000003</v>
          </cell>
          <cell r="F919">
            <v>34.770000000000003</v>
          </cell>
        </row>
        <row r="920">
          <cell r="A920" t="str">
            <v>197008PRO16</v>
          </cell>
          <cell r="B920">
            <v>197008</v>
          </cell>
          <cell r="C920" t="str">
            <v>PROGR.PARA COMPUTAD. / MS-D</v>
          </cell>
          <cell r="D920" t="str">
            <v>PRO - 16</v>
          </cell>
          <cell r="E920">
            <v>0.38</v>
          </cell>
          <cell r="F920">
            <v>0.38</v>
          </cell>
        </row>
        <row r="921">
          <cell r="A921" t="str">
            <v>197008PRO17</v>
          </cell>
          <cell r="B921">
            <v>197008</v>
          </cell>
          <cell r="C921" t="str">
            <v>PROGR.PARA COMPUTAD. / MS-O</v>
          </cell>
          <cell r="D921" t="str">
            <v>PRO - 17</v>
          </cell>
          <cell r="E921">
            <v>15.26</v>
          </cell>
          <cell r="F921">
            <v>15.26</v>
          </cell>
        </row>
        <row r="922">
          <cell r="A922" t="str">
            <v>197008PRO20</v>
          </cell>
          <cell r="B922">
            <v>197008</v>
          </cell>
          <cell r="C922" t="str">
            <v>PROGR.PARA COMPUTAD. / P.A.</v>
          </cell>
          <cell r="D922" t="str">
            <v>PRO - 20</v>
          </cell>
          <cell r="E922">
            <v>0.73</v>
          </cell>
          <cell r="F922">
            <v>0.73</v>
          </cell>
        </row>
        <row r="923">
          <cell r="A923" t="str">
            <v>197008PRO21</v>
          </cell>
          <cell r="B923">
            <v>197008</v>
          </cell>
          <cell r="C923" t="str">
            <v>PROGR.PARA COMPUTAD. / SIST</v>
          </cell>
          <cell r="D923" t="str">
            <v>PRO - 21</v>
          </cell>
          <cell r="E923">
            <v>50.23</v>
          </cell>
          <cell r="F923">
            <v>50.23</v>
          </cell>
        </row>
        <row r="924">
          <cell r="A924" t="str">
            <v>197008PRO22</v>
          </cell>
          <cell r="B924">
            <v>197008</v>
          </cell>
          <cell r="C924" t="str">
            <v>PROGR.PARA COMPUTAD. / CORE</v>
          </cell>
          <cell r="D924" t="str">
            <v>PRO - 22</v>
          </cell>
          <cell r="E924">
            <v>0.13</v>
          </cell>
          <cell r="F924">
            <v>0.13</v>
          </cell>
        </row>
        <row r="925">
          <cell r="A925" t="str">
            <v>197008PRO23</v>
          </cell>
          <cell r="B925">
            <v>197008</v>
          </cell>
          <cell r="C925" t="str">
            <v>PROGR.PARA COMPUTAD. / CORE</v>
          </cell>
          <cell r="D925" t="str">
            <v>PRO - 23</v>
          </cell>
          <cell r="E925">
            <v>0.89</v>
          </cell>
          <cell r="F925">
            <v>0.89</v>
          </cell>
        </row>
        <row r="926">
          <cell r="A926" t="str">
            <v>197008PRO24</v>
          </cell>
          <cell r="B926">
            <v>197008</v>
          </cell>
          <cell r="C926" t="str">
            <v>PROGR.PARA COMPUTAD. / WIND</v>
          </cell>
          <cell r="D926" t="str">
            <v>PRO - 24</v>
          </cell>
          <cell r="E926">
            <v>2.88</v>
          </cell>
          <cell r="F926">
            <v>2.88</v>
          </cell>
        </row>
        <row r="927">
          <cell r="A927" t="str">
            <v>197008PRO25</v>
          </cell>
          <cell r="B927">
            <v>197008</v>
          </cell>
          <cell r="C927" t="str">
            <v>PROGR.PARA COMPUTAD. / WIND</v>
          </cell>
          <cell r="D927" t="str">
            <v>PRO - 25</v>
          </cell>
          <cell r="E927">
            <v>0.37</v>
          </cell>
          <cell r="F927">
            <v>0.37</v>
          </cell>
        </row>
        <row r="928">
          <cell r="A928" t="str">
            <v>197008PRO27</v>
          </cell>
          <cell r="B928">
            <v>197008</v>
          </cell>
          <cell r="C928" t="str">
            <v>PROGR.PARA COMPUTAD. / ACTU</v>
          </cell>
          <cell r="D928" t="str">
            <v>PRO - 27</v>
          </cell>
          <cell r="E928">
            <v>1.5</v>
          </cell>
          <cell r="F928">
            <v>1.5</v>
          </cell>
        </row>
        <row r="929">
          <cell r="A929" t="str">
            <v>197008PRO28</v>
          </cell>
          <cell r="B929">
            <v>197008</v>
          </cell>
          <cell r="C929" t="str">
            <v>PROGR.PARA COMPUTAD. / INTE</v>
          </cell>
          <cell r="D929" t="str">
            <v>PRO - 28</v>
          </cell>
          <cell r="E929">
            <v>29</v>
          </cell>
          <cell r="F929">
            <v>29</v>
          </cell>
        </row>
        <row r="930">
          <cell r="A930" t="str">
            <v>197008PRO29</v>
          </cell>
          <cell r="B930">
            <v>197008</v>
          </cell>
          <cell r="C930" t="str">
            <v>PROGR.PARA COMPUTAD. / SIST</v>
          </cell>
          <cell r="D930" t="str">
            <v>PRO - 29</v>
          </cell>
        </row>
        <row r="931">
          <cell r="A931" t="str">
            <v>197008PRO30</v>
          </cell>
          <cell r="B931">
            <v>197008</v>
          </cell>
          <cell r="C931" t="str">
            <v>PROGR.PARA COMPUTAD. / PROG</v>
          </cell>
          <cell r="D931" t="str">
            <v>PRO - 30</v>
          </cell>
        </row>
        <row r="932">
          <cell r="A932" t="str">
            <v>197008PRO31</v>
          </cell>
          <cell r="B932">
            <v>197008</v>
          </cell>
          <cell r="C932" t="str">
            <v>PROGR.PARA COMPUTAD. / MS O</v>
          </cell>
          <cell r="D932" t="str">
            <v>PRO - 31</v>
          </cell>
        </row>
        <row r="933">
          <cell r="A933" t="str">
            <v>197008PRO32</v>
          </cell>
          <cell r="B933">
            <v>197008</v>
          </cell>
          <cell r="C933" t="str">
            <v>PROGR.PARA COMPUTAD. / CENT</v>
          </cell>
          <cell r="D933" t="str">
            <v>PRO - 32</v>
          </cell>
        </row>
        <row r="934">
          <cell r="A934" t="str">
            <v>197008PRO33</v>
          </cell>
          <cell r="B934">
            <v>197008</v>
          </cell>
          <cell r="C934" t="str">
            <v>PROGR.PARA COMPUTAD. / NUEV</v>
          </cell>
          <cell r="D934" t="str">
            <v>PRO - 33</v>
          </cell>
        </row>
        <row r="935">
          <cell r="A935" t="str">
            <v>197008PRO34</v>
          </cell>
          <cell r="B935">
            <v>197008</v>
          </cell>
          <cell r="C935" t="str">
            <v>PROGR.PARA COMPUTAD. / BASE</v>
          </cell>
          <cell r="D935" t="str">
            <v>PRO - 34</v>
          </cell>
        </row>
        <row r="936">
          <cell r="A936" t="str">
            <v>197008PRO35</v>
          </cell>
          <cell r="B936">
            <v>197008</v>
          </cell>
          <cell r="C936" t="str">
            <v>PROGR.PARA COMPUTAD. / LICE</v>
          </cell>
          <cell r="D936" t="str">
            <v>PRO - 35</v>
          </cell>
        </row>
        <row r="937">
          <cell r="A937" t="str">
            <v>197008PRO40</v>
          </cell>
          <cell r="B937">
            <v>197008</v>
          </cell>
          <cell r="C937" t="str">
            <v>PROGR.PARA COMPUTAD. / ANTI</v>
          </cell>
          <cell r="D937" t="str">
            <v>PRO - 40</v>
          </cell>
        </row>
        <row r="938">
          <cell r="A938" t="str">
            <v>197008PRO41</v>
          </cell>
          <cell r="B938">
            <v>197008</v>
          </cell>
          <cell r="C938" t="str">
            <v>PROGR.PARA COMPUTAD. / AUTO</v>
          </cell>
          <cell r="D938" t="str">
            <v>PRO - 41</v>
          </cell>
        </row>
        <row r="939">
          <cell r="A939" t="str">
            <v>197008PRO42</v>
          </cell>
          <cell r="B939">
            <v>197008</v>
          </cell>
          <cell r="C939" t="str">
            <v>PROGR.PARA COMPUTAD. / SOFT</v>
          </cell>
          <cell r="D939" t="str">
            <v>PRO - 42</v>
          </cell>
        </row>
        <row r="940">
          <cell r="A940" t="str">
            <v>197008PRO45</v>
          </cell>
          <cell r="B940">
            <v>197008</v>
          </cell>
          <cell r="C940" t="str">
            <v>PROGR.PARA COMPUTAD. / ACTU</v>
          </cell>
          <cell r="D940" t="str">
            <v>PRO - 45</v>
          </cell>
        </row>
        <row r="941">
          <cell r="A941" t="str">
            <v>197008PRO49</v>
          </cell>
          <cell r="B941">
            <v>197008</v>
          </cell>
          <cell r="C941" t="str">
            <v>PROGR.PARA COMPUTAD. / MICR</v>
          </cell>
          <cell r="D941" t="str">
            <v>PRO - 49</v>
          </cell>
        </row>
        <row r="942">
          <cell r="A942" t="str">
            <v>197008PRO50</v>
          </cell>
          <cell r="B942">
            <v>197008</v>
          </cell>
          <cell r="C942" t="str">
            <v>PROGR.PARA COMPUTAD. / PC -</v>
          </cell>
          <cell r="D942" t="str">
            <v>PRO - 50</v>
          </cell>
        </row>
        <row r="943">
          <cell r="A943" t="str">
            <v>197008PRO52</v>
          </cell>
          <cell r="B943">
            <v>197008</v>
          </cell>
          <cell r="C943" t="str">
            <v>PROGR.PARA COMPUTAD. / CORE</v>
          </cell>
          <cell r="D943" t="str">
            <v>PRO - 52</v>
          </cell>
        </row>
        <row r="944">
          <cell r="A944" t="str">
            <v>197008PRO54</v>
          </cell>
          <cell r="B944">
            <v>197008</v>
          </cell>
          <cell r="C944" t="str">
            <v>PROGR.PARA COMPUTAD. / PHOT</v>
          </cell>
          <cell r="D944" t="str">
            <v>PRO - 54</v>
          </cell>
        </row>
        <row r="945">
          <cell r="A945" t="str">
            <v>197008PRO55</v>
          </cell>
          <cell r="B945">
            <v>197008</v>
          </cell>
          <cell r="C945" t="str">
            <v>PROGR.PARA COMPUTAD. / MACR</v>
          </cell>
          <cell r="D945" t="str">
            <v>PRO - 55</v>
          </cell>
        </row>
        <row r="946">
          <cell r="A946" t="str">
            <v>197008PRO6</v>
          </cell>
          <cell r="B946">
            <v>197008</v>
          </cell>
          <cell r="C946" t="str">
            <v>PROGR.PARA COMPUTAD.</v>
          </cell>
          <cell r="D946" t="str">
            <v>PRO - 6</v>
          </cell>
        </row>
        <row r="947">
          <cell r="A947">
            <v>197009</v>
          </cell>
          <cell r="B947">
            <v>197009</v>
          </cell>
          <cell r="C947" t="str">
            <v>SERVIDUMBRES</v>
          </cell>
          <cell r="E947">
            <v>6.66</v>
          </cell>
          <cell r="F947">
            <v>6.26</v>
          </cell>
        </row>
        <row r="948">
          <cell r="A948" t="str">
            <v>197009CL1</v>
          </cell>
          <cell r="B948">
            <v>197009</v>
          </cell>
          <cell r="C948" t="str">
            <v>CORTO-LARGO PLAZO / CORTO P</v>
          </cell>
          <cell r="D948" t="str">
            <v>CL - 1</v>
          </cell>
          <cell r="E948">
            <v>5.54</v>
          </cell>
          <cell r="F948">
            <v>5.33</v>
          </cell>
        </row>
        <row r="949">
          <cell r="A949" t="str">
            <v>197009CL2</v>
          </cell>
          <cell r="B949">
            <v>197009</v>
          </cell>
          <cell r="C949" t="str">
            <v>CORTO-LARGO PLAZO / LARGO P</v>
          </cell>
          <cell r="D949" t="str">
            <v>CL - 2</v>
          </cell>
          <cell r="E949">
            <v>1.1100000000000001</v>
          </cell>
          <cell r="F949">
            <v>0.93</v>
          </cell>
        </row>
        <row r="950">
          <cell r="A950">
            <v>197099</v>
          </cell>
          <cell r="B950">
            <v>197099</v>
          </cell>
          <cell r="C950" t="str">
            <v>AJUSTES POR INFLACION</v>
          </cell>
          <cell r="E950">
            <v>169.87</v>
          </cell>
          <cell r="F950">
            <v>169.32</v>
          </cell>
        </row>
        <row r="951">
          <cell r="A951" t="str">
            <v>197099PRO13</v>
          </cell>
          <cell r="B951">
            <v>197099</v>
          </cell>
          <cell r="C951" t="str">
            <v>PROGR.PARA COMPUTAD. / AJUS</v>
          </cell>
          <cell r="D951" t="str">
            <v>PRO - 13</v>
          </cell>
          <cell r="E951">
            <v>111.87</v>
          </cell>
          <cell r="F951">
            <v>111.87</v>
          </cell>
        </row>
        <row r="952">
          <cell r="A952">
            <v>1996</v>
          </cell>
          <cell r="B952">
            <v>1996</v>
          </cell>
          <cell r="C952" t="str">
            <v>BIENES Y DERECHOS EN INVESTIGACION ADMINISTRATIVA</v>
          </cell>
          <cell r="E952">
            <v>696.78</v>
          </cell>
          <cell r="F952">
            <v>696.42</v>
          </cell>
        </row>
        <row r="953">
          <cell r="A953">
            <v>199603</v>
          </cell>
          <cell r="B953">
            <v>199603</v>
          </cell>
          <cell r="C953" t="str">
            <v>DEUDORES</v>
          </cell>
          <cell r="E953">
            <v>125.45</v>
          </cell>
          <cell r="F953">
            <v>125.45</v>
          </cell>
        </row>
        <row r="954">
          <cell r="A954">
            <v>19960320</v>
          </cell>
          <cell r="B954">
            <v>19960320</v>
          </cell>
          <cell r="C954" t="str">
            <v>DEUDORES VARIOS</v>
          </cell>
          <cell r="E954">
            <v>125.45</v>
          </cell>
          <cell r="F954">
            <v>125.45</v>
          </cell>
        </row>
        <row r="955">
          <cell r="A955" t="str">
            <v>19960320CL1</v>
          </cell>
          <cell r="B955">
            <v>19960320</v>
          </cell>
          <cell r="C955" t="str">
            <v>CORTO-LARGO PLAZO / CORTO P</v>
          </cell>
          <cell r="D955" t="str">
            <v>CL - 1</v>
          </cell>
          <cell r="E955">
            <v>125.45</v>
          </cell>
          <cell r="F955">
            <v>125.45</v>
          </cell>
        </row>
        <row r="956">
          <cell r="A956">
            <v>199604</v>
          </cell>
          <cell r="B956">
            <v>199604</v>
          </cell>
          <cell r="C956" t="str">
            <v>PROPIEDADES, PLANTA Y EQUIPO</v>
          </cell>
          <cell r="E956">
            <v>571.33000000000004</v>
          </cell>
          <cell r="F956">
            <v>570.97</v>
          </cell>
        </row>
        <row r="957">
          <cell r="A957">
            <v>19960401</v>
          </cell>
          <cell r="B957">
            <v>19960401</v>
          </cell>
          <cell r="C957" t="str">
            <v>MAQUINARIA Y EQUIPO</v>
          </cell>
          <cell r="E957">
            <v>333.73</v>
          </cell>
          <cell r="F957">
            <v>333.73</v>
          </cell>
        </row>
        <row r="958">
          <cell r="A958" t="str">
            <v>19960401CL1</v>
          </cell>
          <cell r="B958">
            <v>19960401</v>
          </cell>
          <cell r="C958" t="str">
            <v>CORTO-LARGO PLAZO / CORTO P</v>
          </cell>
          <cell r="D958" t="str">
            <v>CL - 1</v>
          </cell>
          <cell r="E958">
            <v>333.73</v>
          </cell>
          <cell r="F958">
            <v>333.73</v>
          </cell>
        </row>
        <row r="959">
          <cell r="A959">
            <v>19960402</v>
          </cell>
          <cell r="B959">
            <v>19960402</v>
          </cell>
          <cell r="C959" t="str">
            <v>MUEBLES , ENSERES Y EQUIPO DE OFICINA</v>
          </cell>
          <cell r="E959">
            <v>51.73</v>
          </cell>
          <cell r="F959">
            <v>51.73</v>
          </cell>
        </row>
        <row r="960">
          <cell r="A960" t="str">
            <v>19960402CL1</v>
          </cell>
          <cell r="B960">
            <v>19960402</v>
          </cell>
          <cell r="C960" t="str">
            <v>CORTO-LARGO PLAZO / CORTO P</v>
          </cell>
          <cell r="D960" t="str">
            <v>CL - 1</v>
          </cell>
          <cell r="E960">
            <v>51.73</v>
          </cell>
          <cell r="F960">
            <v>51.73</v>
          </cell>
        </row>
        <row r="961">
          <cell r="A961">
            <v>19960403</v>
          </cell>
          <cell r="B961">
            <v>19960403</v>
          </cell>
          <cell r="C961" t="str">
            <v>EQUIPO DE COMUNICACION Y COMPUTO</v>
          </cell>
          <cell r="E961">
            <v>185.87</v>
          </cell>
          <cell r="F961">
            <v>185.51</v>
          </cell>
        </row>
        <row r="962">
          <cell r="A962" t="str">
            <v>19960403CL1</v>
          </cell>
          <cell r="B962">
            <v>19960403</v>
          </cell>
          <cell r="C962" t="str">
            <v>CORTO-LARGO PLAZO / CORTO P</v>
          </cell>
          <cell r="D962" t="str">
            <v>CL - 1</v>
          </cell>
          <cell r="E962">
            <v>185.87</v>
          </cell>
          <cell r="F962">
            <v>185.51</v>
          </cell>
        </row>
        <row r="963">
          <cell r="A963">
            <v>1997</v>
          </cell>
          <cell r="B963">
            <v>1997</v>
          </cell>
          <cell r="C963" t="str">
            <v>PROVISION PARA BIENES Y DERECHOS EN INVESTIGACION AD</v>
          </cell>
          <cell r="E963">
            <v>-696.78</v>
          </cell>
          <cell r="F963">
            <v>-696.42</v>
          </cell>
        </row>
        <row r="964">
          <cell r="A964">
            <v>199703</v>
          </cell>
          <cell r="B964">
            <v>199703</v>
          </cell>
          <cell r="C964" t="str">
            <v>DEUDORES</v>
          </cell>
          <cell r="E964">
            <v>-125.45</v>
          </cell>
          <cell r="F964">
            <v>-125.45</v>
          </cell>
        </row>
        <row r="965">
          <cell r="A965" t="str">
            <v>199703CL1</v>
          </cell>
          <cell r="B965">
            <v>199703</v>
          </cell>
          <cell r="C965" t="str">
            <v>CORTO-LARGO PLAZO / CORTO P</v>
          </cell>
          <cell r="D965" t="str">
            <v>CL - 1</v>
          </cell>
          <cell r="E965">
            <v>-125.45</v>
          </cell>
          <cell r="F965">
            <v>-125.45</v>
          </cell>
        </row>
        <row r="966">
          <cell r="A966">
            <v>199704</v>
          </cell>
          <cell r="B966">
            <v>199704</v>
          </cell>
          <cell r="C966" t="str">
            <v>PROPIEDAD, PLANTA Y EQUIPO</v>
          </cell>
          <cell r="E966">
            <v>-571.33000000000004</v>
          </cell>
          <cell r="F966">
            <v>-570.97</v>
          </cell>
        </row>
        <row r="967">
          <cell r="A967" t="str">
            <v>199704CL1</v>
          </cell>
          <cell r="B967">
            <v>199704</v>
          </cell>
          <cell r="C967" t="str">
            <v>CORTO-LARGO PLAZO / CORTO P</v>
          </cell>
          <cell r="D967" t="str">
            <v>CL - 1</v>
          </cell>
          <cell r="E967">
            <v>-571.33000000000004</v>
          </cell>
          <cell r="F967">
            <v>-570.97</v>
          </cell>
        </row>
        <row r="968">
          <cell r="A968">
            <v>1999</v>
          </cell>
          <cell r="B968">
            <v>1999</v>
          </cell>
          <cell r="C968" t="str">
            <v>VALORIZACIONES</v>
          </cell>
          <cell r="E968">
            <v>9038.4699999999993</v>
          </cell>
          <cell r="F968">
            <v>9038.4699999999993</v>
          </cell>
        </row>
        <row r="969">
          <cell r="A969">
            <v>199951</v>
          </cell>
          <cell r="B969">
            <v>199951</v>
          </cell>
          <cell r="C969" t="str">
            <v>INVERSIONES EN ENTIDADES</v>
          </cell>
          <cell r="E969">
            <v>918.99</v>
          </cell>
          <cell r="F969">
            <v>918.99</v>
          </cell>
        </row>
        <row r="970">
          <cell r="A970" t="str">
            <v>199951CL1</v>
          </cell>
          <cell r="B970">
            <v>199951</v>
          </cell>
          <cell r="C970" t="str">
            <v>CORTO-LARGO PLAZO / CORTO P</v>
          </cell>
          <cell r="D970" t="str">
            <v>CL - 1</v>
          </cell>
          <cell r="E970">
            <v>918.99</v>
          </cell>
          <cell r="F970">
            <v>918.99</v>
          </cell>
        </row>
        <row r="971">
          <cell r="A971">
            <v>199952</v>
          </cell>
          <cell r="B971">
            <v>199952</v>
          </cell>
          <cell r="C971" t="str">
            <v>TERRENOS</v>
          </cell>
          <cell r="E971">
            <v>1109.6600000000001</v>
          </cell>
          <cell r="F971">
            <v>1109.6600000000001</v>
          </cell>
        </row>
        <row r="972">
          <cell r="A972" t="str">
            <v>199952CL1</v>
          </cell>
          <cell r="B972">
            <v>199952</v>
          </cell>
          <cell r="C972" t="str">
            <v>CORTO-LARGO PLAZO / CORTO P</v>
          </cell>
          <cell r="D972" t="str">
            <v>CL - 1</v>
          </cell>
          <cell r="E972">
            <v>384.12</v>
          </cell>
          <cell r="F972">
            <v>384.12</v>
          </cell>
        </row>
        <row r="973">
          <cell r="A973" t="str">
            <v>199952CL2</v>
          </cell>
          <cell r="B973">
            <v>199952</v>
          </cell>
          <cell r="C973" t="str">
            <v>CORTO-LARGO PLAZO / LARGO P</v>
          </cell>
          <cell r="D973" t="str">
            <v>CL - 2</v>
          </cell>
          <cell r="E973">
            <v>725.55</v>
          </cell>
          <cell r="F973">
            <v>725.55</v>
          </cell>
        </row>
        <row r="974">
          <cell r="A974">
            <v>199962</v>
          </cell>
          <cell r="B974">
            <v>199962</v>
          </cell>
          <cell r="C974" t="str">
            <v>EDIFICACIONES</v>
          </cell>
          <cell r="E974">
            <v>1087.19</v>
          </cell>
          <cell r="F974">
            <v>1087.19</v>
          </cell>
        </row>
        <row r="975">
          <cell r="A975" t="str">
            <v>199962CL1</v>
          </cell>
          <cell r="B975">
            <v>199962</v>
          </cell>
          <cell r="C975" t="str">
            <v>CORTO-LARGO PLAZO / CORTO P</v>
          </cell>
          <cell r="D975" t="str">
            <v>CL - 1</v>
          </cell>
          <cell r="E975">
            <v>274.91000000000003</v>
          </cell>
          <cell r="F975">
            <v>274.91000000000003</v>
          </cell>
        </row>
        <row r="976">
          <cell r="A976" t="str">
            <v>199962CL2</v>
          </cell>
          <cell r="B976">
            <v>199962</v>
          </cell>
          <cell r="C976" t="str">
            <v>CORTO-LARGO PLAZO / LARGO P</v>
          </cell>
          <cell r="D976" t="str">
            <v>CL - 2</v>
          </cell>
          <cell r="E976">
            <v>812.28</v>
          </cell>
          <cell r="F976">
            <v>812.28</v>
          </cell>
        </row>
        <row r="977">
          <cell r="A977">
            <v>199965</v>
          </cell>
          <cell r="B977">
            <v>199965</v>
          </cell>
          <cell r="C977" t="str">
            <v>REDES,  LINEAS Y CABLES</v>
          </cell>
          <cell r="E977">
            <v>5922.63</v>
          </cell>
          <cell r="F977">
            <v>5922.63</v>
          </cell>
        </row>
        <row r="978">
          <cell r="A978" t="str">
            <v>199965CL2</v>
          </cell>
          <cell r="B978">
            <v>199965</v>
          </cell>
          <cell r="C978" t="str">
            <v>CORTO-LARGO PLAZO / LARGO P</v>
          </cell>
          <cell r="D978" t="str">
            <v>CL - 2</v>
          </cell>
          <cell r="E978">
            <v>5922.63</v>
          </cell>
          <cell r="F978">
            <v>5922.63</v>
          </cell>
        </row>
        <row r="979">
          <cell r="A979">
            <v>2</v>
          </cell>
          <cell r="B979">
            <v>2</v>
          </cell>
          <cell r="C979" t="str">
            <v>PASIVO</v>
          </cell>
          <cell r="E979">
            <v>28406.31</v>
          </cell>
          <cell r="F979">
            <v>27987.01</v>
          </cell>
        </row>
        <row r="980">
          <cell r="A980">
            <v>23</v>
          </cell>
          <cell r="B980">
            <v>23</v>
          </cell>
          <cell r="C980" t="str">
            <v>OBLIGACIONES FINANCIERAS</v>
          </cell>
          <cell r="E980">
            <v>3189.67</v>
          </cell>
          <cell r="F980">
            <v>3177.58</v>
          </cell>
        </row>
        <row r="981">
          <cell r="A981">
            <v>2302</v>
          </cell>
          <cell r="B981">
            <v>2302</v>
          </cell>
          <cell r="C981" t="str">
            <v>CREDITOS OBTENIDOS</v>
          </cell>
          <cell r="E981">
            <v>3046.26</v>
          </cell>
          <cell r="F981">
            <v>3038.87</v>
          </cell>
        </row>
        <row r="982">
          <cell r="A982">
            <v>230202</v>
          </cell>
          <cell r="B982">
            <v>230202</v>
          </cell>
          <cell r="C982" t="str">
            <v>BANCA DE FOMENTO</v>
          </cell>
          <cell r="E982">
            <v>2371.2600000000002</v>
          </cell>
          <cell r="F982">
            <v>2363.87</v>
          </cell>
        </row>
        <row r="983">
          <cell r="A983">
            <v>23020201</v>
          </cell>
          <cell r="B983">
            <v>23020201</v>
          </cell>
          <cell r="C983" t="str">
            <v>CREDITOS INTERNOS</v>
          </cell>
          <cell r="E983">
            <v>2371.2600000000002</v>
          </cell>
          <cell r="F983">
            <v>2363.87</v>
          </cell>
        </row>
        <row r="984">
          <cell r="A984" t="str">
            <v>23020201CL1</v>
          </cell>
          <cell r="B984">
            <v>23020201</v>
          </cell>
          <cell r="C984" t="str">
            <v>CORTO-LARGO PLAZO / CORTO P</v>
          </cell>
          <cell r="D984" t="str">
            <v>CL - 1</v>
          </cell>
          <cell r="E984">
            <v>298.67</v>
          </cell>
          <cell r="F984">
            <v>291.27</v>
          </cell>
        </row>
        <row r="985">
          <cell r="A985" t="str">
            <v>23020201CL2</v>
          </cell>
          <cell r="B985">
            <v>23020201</v>
          </cell>
          <cell r="C985" t="str">
            <v>CORTO-LARGO PLAZO / LARGO P</v>
          </cell>
          <cell r="D985" t="str">
            <v>CL - 2</v>
          </cell>
          <cell r="E985">
            <v>2072.59</v>
          </cell>
          <cell r="F985">
            <v>2072.59</v>
          </cell>
        </row>
        <row r="986">
          <cell r="A986" t="str">
            <v>23020201OB11</v>
          </cell>
          <cell r="B986">
            <v>23020201</v>
          </cell>
          <cell r="C986" t="str">
            <v>OBLIGACION # / P.85477 FEN</v>
          </cell>
          <cell r="D986" t="str">
            <v>OB - 11</v>
          </cell>
        </row>
        <row r="987">
          <cell r="A987" t="str">
            <v>23020201OB13</v>
          </cell>
          <cell r="B987">
            <v>23020201</v>
          </cell>
          <cell r="C987" t="str">
            <v>OBLIGACION # / PAGARE DEQ.-</v>
          </cell>
          <cell r="D987" t="str">
            <v>OB - 13</v>
          </cell>
        </row>
        <row r="988">
          <cell r="A988" t="str">
            <v>23020201OB8</v>
          </cell>
          <cell r="B988">
            <v>23020201</v>
          </cell>
          <cell r="C988" t="str">
            <v>OBLIGACION #</v>
          </cell>
          <cell r="D988" t="str">
            <v>OB - 8</v>
          </cell>
        </row>
        <row r="989">
          <cell r="A989">
            <v>230290</v>
          </cell>
          <cell r="B989">
            <v>230290</v>
          </cell>
          <cell r="C989" t="str">
            <v>OTRAS ENTIDADES</v>
          </cell>
          <cell r="E989">
            <v>675</v>
          </cell>
          <cell r="F989">
            <v>675</v>
          </cell>
        </row>
        <row r="990">
          <cell r="A990">
            <v>23029001</v>
          </cell>
          <cell r="B990">
            <v>23029001</v>
          </cell>
          <cell r="C990" t="str">
            <v>CREDITOS INTERNOS</v>
          </cell>
          <cell r="E990">
            <v>675</v>
          </cell>
          <cell r="F990">
            <v>675</v>
          </cell>
        </row>
        <row r="991">
          <cell r="A991" t="str">
            <v>23029001CL1</v>
          </cell>
          <cell r="B991">
            <v>23029001</v>
          </cell>
          <cell r="C991" t="str">
            <v>CORTO-LARGO PLAZO / CORTO P</v>
          </cell>
          <cell r="D991" t="str">
            <v>CL - 1</v>
          </cell>
          <cell r="E991">
            <v>56.25</v>
          </cell>
          <cell r="F991">
            <v>56.25</v>
          </cell>
        </row>
        <row r="992">
          <cell r="A992" t="str">
            <v>23029001CL2</v>
          </cell>
          <cell r="B992">
            <v>23029001</v>
          </cell>
          <cell r="C992" t="str">
            <v>CORTO-LARGO PLAZO / LARGO P</v>
          </cell>
          <cell r="D992" t="str">
            <v>CL - 2</v>
          </cell>
          <cell r="E992">
            <v>618.75</v>
          </cell>
          <cell r="F992">
            <v>618.75</v>
          </cell>
        </row>
        <row r="993">
          <cell r="A993" t="str">
            <v>23029001OB13</v>
          </cell>
          <cell r="B993">
            <v>23029001</v>
          </cell>
          <cell r="C993" t="str">
            <v>OBLIGACION # / PAGARE DEQ.-</v>
          </cell>
          <cell r="D993" t="str">
            <v>OB - 13</v>
          </cell>
        </row>
        <row r="994">
          <cell r="A994">
            <v>2322</v>
          </cell>
          <cell r="B994">
            <v>2322</v>
          </cell>
          <cell r="C994" t="str">
            <v>INTERESES CREDITOS OBTENIDOS</v>
          </cell>
          <cell r="E994">
            <v>143.41</v>
          </cell>
          <cell r="F994">
            <v>138.72</v>
          </cell>
        </row>
        <row r="995">
          <cell r="A995">
            <v>232202</v>
          </cell>
          <cell r="B995">
            <v>232202</v>
          </cell>
          <cell r="C995" t="str">
            <v>BANCA DE FOMENTO</v>
          </cell>
          <cell r="E995">
            <v>133.07</v>
          </cell>
          <cell r="F995">
            <v>120.5</v>
          </cell>
        </row>
        <row r="996">
          <cell r="A996">
            <v>23220201</v>
          </cell>
          <cell r="B996">
            <v>23220201</v>
          </cell>
          <cell r="C996" t="str">
            <v>CREDITOS INTERNOS</v>
          </cell>
          <cell r="E996">
            <v>133.07</v>
          </cell>
          <cell r="F996">
            <v>120.5</v>
          </cell>
        </row>
        <row r="997">
          <cell r="A997" t="str">
            <v>23220201CL1</v>
          </cell>
          <cell r="B997">
            <v>23220201</v>
          </cell>
          <cell r="C997" t="str">
            <v>CORTO-LARGO PLAZO / CORTO P</v>
          </cell>
          <cell r="D997" t="str">
            <v>CL - 1</v>
          </cell>
          <cell r="E997">
            <v>90.54</v>
          </cell>
          <cell r="F997">
            <v>77.97</v>
          </cell>
        </row>
        <row r="998">
          <cell r="A998" t="str">
            <v>23220201OB11</v>
          </cell>
          <cell r="B998">
            <v>23220201</v>
          </cell>
          <cell r="C998" t="str">
            <v>OBLIGACION # / P.85477 FEN</v>
          </cell>
          <cell r="D998" t="str">
            <v>OB - 11</v>
          </cell>
        </row>
        <row r="999">
          <cell r="A999" t="str">
            <v>23220201OB13</v>
          </cell>
          <cell r="B999">
            <v>23220201</v>
          </cell>
          <cell r="C999" t="str">
            <v>OBLIGACION # / PAGARE DEQ.-</v>
          </cell>
          <cell r="D999" t="str">
            <v>OB - 13</v>
          </cell>
        </row>
        <row r="1000">
          <cell r="A1000" t="str">
            <v>23220201OB8</v>
          </cell>
          <cell r="B1000">
            <v>23220201</v>
          </cell>
          <cell r="C1000" t="str">
            <v>OBLIGACION #</v>
          </cell>
          <cell r="D1000" t="str">
            <v>OB - 8</v>
          </cell>
        </row>
        <row r="1001">
          <cell r="A1001">
            <v>232290</v>
          </cell>
          <cell r="B1001">
            <v>232290</v>
          </cell>
          <cell r="C1001" t="str">
            <v>OTRAS ENTIDADES</v>
          </cell>
          <cell r="E1001">
            <v>10.34</v>
          </cell>
          <cell r="F1001">
            <v>18.22</v>
          </cell>
        </row>
        <row r="1002">
          <cell r="A1002">
            <v>23229001</v>
          </cell>
          <cell r="B1002">
            <v>23229001</v>
          </cell>
          <cell r="C1002" t="str">
            <v>INTERNOS - ELECTRIFICADORAS</v>
          </cell>
          <cell r="E1002">
            <v>2.46</v>
          </cell>
          <cell r="F1002">
            <v>2.46</v>
          </cell>
        </row>
        <row r="1003">
          <cell r="A1003" t="str">
            <v>23229001CL1</v>
          </cell>
          <cell r="B1003">
            <v>23229001</v>
          </cell>
          <cell r="C1003" t="str">
            <v>CORTO-LARGO PLAZO / CORTO P</v>
          </cell>
          <cell r="D1003" t="str">
            <v>CL - 1</v>
          </cell>
          <cell r="E1003">
            <v>2.46</v>
          </cell>
          <cell r="F1003">
            <v>2.46</v>
          </cell>
        </row>
        <row r="1004">
          <cell r="A1004" t="str">
            <v>23229001OB12</v>
          </cell>
          <cell r="B1004">
            <v>23229001</v>
          </cell>
          <cell r="C1004" t="str">
            <v>OBLIGACION # / SIN-CTA ENER</v>
          </cell>
          <cell r="D1004" t="str">
            <v>OB - 12</v>
          </cell>
        </row>
        <row r="1005">
          <cell r="A1005">
            <v>23229002</v>
          </cell>
          <cell r="B1005">
            <v>23229002</v>
          </cell>
          <cell r="C1005" t="str">
            <v>INTERESES CREDITOS CON PARTICULARES</v>
          </cell>
          <cell r="E1005">
            <v>7.88</v>
          </cell>
          <cell r="F1005">
            <v>15.76</v>
          </cell>
        </row>
        <row r="1006">
          <cell r="A1006" t="str">
            <v>23229002CL1</v>
          </cell>
          <cell r="B1006">
            <v>23229002</v>
          </cell>
          <cell r="C1006" t="str">
            <v>CORTO-LARGO PLAZO / CORTO P</v>
          </cell>
          <cell r="D1006" t="str">
            <v>CL - 1</v>
          </cell>
          <cell r="E1006">
            <v>7.88</v>
          </cell>
          <cell r="F1006">
            <v>15.76</v>
          </cell>
        </row>
        <row r="1007">
          <cell r="A1007" t="str">
            <v>23229002OB13</v>
          </cell>
          <cell r="B1007">
            <v>23229002</v>
          </cell>
          <cell r="C1007" t="str">
            <v>OBLIGACION # / PAGARE DEQ.-</v>
          </cell>
          <cell r="D1007" t="str">
            <v>OB - 13</v>
          </cell>
        </row>
        <row r="1008">
          <cell r="A1008" t="str">
            <v>23229002OB14</v>
          </cell>
          <cell r="B1008">
            <v>23229002</v>
          </cell>
          <cell r="C1008" t="str">
            <v>OBLIGACION # / CREDITOS CON</v>
          </cell>
          <cell r="D1008" t="str">
            <v>OB - 14</v>
          </cell>
        </row>
        <row r="1009">
          <cell r="A1009">
            <v>24</v>
          </cell>
          <cell r="B1009">
            <v>24</v>
          </cell>
          <cell r="C1009" t="str">
            <v>CUENTAS POR PAGAR</v>
          </cell>
          <cell r="E1009">
            <v>12359.34</v>
          </cell>
          <cell r="F1009">
            <v>12206.19</v>
          </cell>
        </row>
        <row r="1010">
          <cell r="A1010">
            <v>2401</v>
          </cell>
          <cell r="B1010">
            <v>2401</v>
          </cell>
          <cell r="C1010" t="str">
            <v>ADQUISICION DE BIENES Y SERVICIOS NALES</v>
          </cell>
          <cell r="E1010">
            <v>10244.98</v>
          </cell>
          <cell r="F1010">
            <v>10191.41</v>
          </cell>
        </row>
        <row r="1011">
          <cell r="A1011">
            <v>240101</v>
          </cell>
          <cell r="B1011">
            <v>240101</v>
          </cell>
          <cell r="C1011" t="str">
            <v>BIENES Y SERVICIOS</v>
          </cell>
          <cell r="E1011">
            <v>10244.98</v>
          </cell>
          <cell r="F1011">
            <v>10191.41</v>
          </cell>
        </row>
        <row r="1012">
          <cell r="A1012">
            <v>24010101</v>
          </cell>
          <cell r="B1012">
            <v>24010101</v>
          </cell>
          <cell r="C1012" t="str">
            <v>BIENES Y SERVICIOS</v>
          </cell>
          <cell r="E1012">
            <v>5548.4</v>
          </cell>
          <cell r="F1012">
            <v>5348.5</v>
          </cell>
        </row>
        <row r="1013">
          <cell r="A1013" t="str">
            <v>24010101CL1</v>
          </cell>
          <cell r="B1013">
            <v>24010101</v>
          </cell>
          <cell r="C1013" t="str">
            <v>CORTO-LARGO PLAZO / CORTO P</v>
          </cell>
          <cell r="D1013" t="str">
            <v>CL - 1</v>
          </cell>
          <cell r="E1013">
            <v>5548.4</v>
          </cell>
          <cell r="F1013">
            <v>5348.5</v>
          </cell>
        </row>
        <row r="1014">
          <cell r="A1014" t="str">
            <v>24010101NUSIN</v>
          </cell>
          <cell r="B1014">
            <v>24010101</v>
          </cell>
          <cell r="C1014" t="str">
            <v>DOCUMENTO #</v>
          </cell>
          <cell r="D1014" t="str">
            <v>NU - SIN</v>
          </cell>
        </row>
        <row r="1015">
          <cell r="A1015">
            <v>24010103</v>
          </cell>
          <cell r="B1015">
            <v>24010103</v>
          </cell>
          <cell r="C1015" t="str">
            <v>PEAJES</v>
          </cell>
          <cell r="E1015">
            <v>1114.9000000000001</v>
          </cell>
          <cell r="F1015">
            <v>1238.95</v>
          </cell>
        </row>
        <row r="1016">
          <cell r="A1016" t="str">
            <v>24010103CL1</v>
          </cell>
          <cell r="B1016">
            <v>24010103</v>
          </cell>
          <cell r="C1016" t="str">
            <v>CORTO-LARGO PLAZO / CORTO P</v>
          </cell>
          <cell r="D1016" t="str">
            <v>CL - 1</v>
          </cell>
          <cell r="E1016">
            <v>1114.9000000000001</v>
          </cell>
          <cell r="F1016">
            <v>1238.95</v>
          </cell>
        </row>
        <row r="1017">
          <cell r="A1017" t="str">
            <v>24010103OB12</v>
          </cell>
          <cell r="B1017">
            <v>24010103</v>
          </cell>
          <cell r="C1017" t="str">
            <v>OBLIGACION # / SIN-CTA ENER</v>
          </cell>
          <cell r="D1017" t="str">
            <v>OB - 12</v>
          </cell>
        </row>
        <row r="1018">
          <cell r="A1018">
            <v>24010120</v>
          </cell>
          <cell r="B1018">
            <v>24010120</v>
          </cell>
          <cell r="C1018" t="str">
            <v>ESTIMADOS</v>
          </cell>
          <cell r="E1018">
            <v>3581.69</v>
          </cell>
          <cell r="F1018">
            <v>3603.95</v>
          </cell>
        </row>
        <row r="1019">
          <cell r="A1019" t="str">
            <v>24010120CES1</v>
          </cell>
          <cell r="B1019">
            <v>24010120</v>
          </cell>
          <cell r="C1019" t="str">
            <v>CLASE DE ESTIMADO / ENERGIA</v>
          </cell>
          <cell r="D1019" t="str">
            <v>CES - 1</v>
          </cell>
        </row>
        <row r="1020">
          <cell r="A1020" t="str">
            <v>24010120CES2</v>
          </cell>
          <cell r="B1020">
            <v>24010120</v>
          </cell>
          <cell r="C1020" t="str">
            <v>CLASE DE ESTIMADO / ENERGIA</v>
          </cell>
          <cell r="D1020" t="str">
            <v>CES - 2</v>
          </cell>
        </row>
        <row r="1021">
          <cell r="A1021" t="str">
            <v>24010120CES3</v>
          </cell>
          <cell r="B1021">
            <v>24010120</v>
          </cell>
          <cell r="C1021" t="str">
            <v>CLASE DE ESTIMADO / S.T.R.</v>
          </cell>
          <cell r="D1021" t="str">
            <v>CES - 3</v>
          </cell>
        </row>
        <row r="1022">
          <cell r="A1022" t="str">
            <v>24010120CES4</v>
          </cell>
          <cell r="B1022">
            <v>24010120</v>
          </cell>
          <cell r="C1022" t="str">
            <v>CLASE DE ESTIMADO / PEAJES</v>
          </cell>
          <cell r="D1022" t="str">
            <v>CES - 4</v>
          </cell>
        </row>
        <row r="1023">
          <cell r="A1023" t="str">
            <v>24010120CES5</v>
          </cell>
          <cell r="B1023">
            <v>24010120</v>
          </cell>
          <cell r="C1023" t="str">
            <v>CLASE DE ESTIMADO / USO CND</v>
          </cell>
          <cell r="D1023" t="str">
            <v>CES - 5</v>
          </cell>
        </row>
        <row r="1024">
          <cell r="A1024" t="str">
            <v>24010120CL1</v>
          </cell>
          <cell r="B1024">
            <v>24010120</v>
          </cell>
          <cell r="C1024" t="str">
            <v>CORTO-LARGO PLAZO / CORTO P</v>
          </cell>
          <cell r="D1024" t="str">
            <v>CL - 1</v>
          </cell>
          <cell r="E1024">
            <v>3581.69</v>
          </cell>
          <cell r="F1024">
            <v>3603.95</v>
          </cell>
        </row>
        <row r="1025">
          <cell r="A1025">
            <v>2425</v>
          </cell>
          <cell r="B1025">
            <v>2425</v>
          </cell>
          <cell r="C1025" t="str">
            <v>ACREEDORES</v>
          </cell>
          <cell r="E1025">
            <v>987.98</v>
          </cell>
          <cell r="F1025">
            <v>1035.08</v>
          </cell>
        </row>
        <row r="1026">
          <cell r="A1026">
            <v>242501</v>
          </cell>
          <cell r="B1026">
            <v>242501</v>
          </cell>
          <cell r="C1026" t="str">
            <v>COMISIONES, HONORARIOS Y SERVICIOS</v>
          </cell>
          <cell r="E1026">
            <v>622.74</v>
          </cell>
          <cell r="F1026">
            <v>698.27</v>
          </cell>
        </row>
        <row r="1027">
          <cell r="A1027">
            <v>24250102</v>
          </cell>
          <cell r="B1027">
            <v>24250102</v>
          </cell>
          <cell r="C1027" t="str">
            <v>HONORARIOS</v>
          </cell>
          <cell r="E1027">
            <v>284.57</v>
          </cell>
          <cell r="F1027">
            <v>538.54</v>
          </cell>
        </row>
        <row r="1028">
          <cell r="A1028" t="str">
            <v>24250102CL1</v>
          </cell>
          <cell r="B1028">
            <v>24250102</v>
          </cell>
          <cell r="C1028" t="str">
            <v>CORTO-LARGO PLAZO / CORTO P</v>
          </cell>
          <cell r="D1028" t="str">
            <v>CL - 1</v>
          </cell>
          <cell r="E1028">
            <v>284.57</v>
          </cell>
          <cell r="F1028">
            <v>538.54</v>
          </cell>
        </row>
        <row r="1029">
          <cell r="A1029">
            <v>24250103</v>
          </cell>
          <cell r="B1029">
            <v>24250103</v>
          </cell>
          <cell r="C1029" t="str">
            <v>SERVICIOS</v>
          </cell>
          <cell r="E1029">
            <v>338.17</v>
          </cell>
          <cell r="F1029">
            <v>159.72999999999999</v>
          </cell>
        </row>
        <row r="1030">
          <cell r="A1030" t="str">
            <v>24250103CGVARIOS</v>
          </cell>
          <cell r="B1030">
            <v>24250103</v>
          </cell>
          <cell r="C1030" t="str">
            <v>COSTOS Y GTOS X PAGR / VARI</v>
          </cell>
          <cell r="D1030" t="str">
            <v>CG - VARIOS</v>
          </cell>
        </row>
        <row r="1031">
          <cell r="A1031" t="str">
            <v>24250103CL1</v>
          </cell>
          <cell r="B1031">
            <v>24250103</v>
          </cell>
          <cell r="C1031" t="str">
            <v>CORTO-LARGO PLAZO / CORTO P</v>
          </cell>
          <cell r="D1031" t="str">
            <v>CL - 1</v>
          </cell>
          <cell r="E1031">
            <v>338.17</v>
          </cell>
          <cell r="F1031">
            <v>159.72999999999999</v>
          </cell>
        </row>
        <row r="1032">
          <cell r="A1032">
            <v>242504</v>
          </cell>
          <cell r="B1032">
            <v>242504</v>
          </cell>
          <cell r="C1032" t="str">
            <v>SERVICIOS PUBLICOS</v>
          </cell>
          <cell r="E1032">
            <v>13.07</v>
          </cell>
          <cell r="F1032">
            <v>9.0299999999999994</v>
          </cell>
        </row>
        <row r="1033">
          <cell r="A1033" t="str">
            <v>242504CL1</v>
          </cell>
          <cell r="B1033">
            <v>242504</v>
          </cell>
          <cell r="C1033" t="str">
            <v>CORTO-LARGO PLAZO / CORTO P</v>
          </cell>
          <cell r="D1033" t="str">
            <v>CL - 1</v>
          </cell>
          <cell r="E1033">
            <v>13.07</v>
          </cell>
          <cell r="F1033">
            <v>9.0299999999999994</v>
          </cell>
        </row>
        <row r="1034">
          <cell r="A1034">
            <v>242505</v>
          </cell>
          <cell r="B1034">
            <v>242505</v>
          </cell>
          <cell r="C1034" t="str">
            <v>TRANSPORTES Y ACARREOS</v>
          </cell>
          <cell r="E1034">
            <v>44.17</v>
          </cell>
          <cell r="F1034">
            <v>89.7</v>
          </cell>
        </row>
        <row r="1035">
          <cell r="A1035" t="str">
            <v>242505CL1</v>
          </cell>
          <cell r="B1035">
            <v>242505</v>
          </cell>
          <cell r="C1035" t="str">
            <v>CORTO-LARGO PLAZO / CORTO P</v>
          </cell>
          <cell r="D1035" t="str">
            <v>CL - 1</v>
          </cell>
          <cell r="E1035">
            <v>44.17</v>
          </cell>
          <cell r="F1035">
            <v>89.7</v>
          </cell>
        </row>
        <row r="1036">
          <cell r="A1036">
            <v>242506</v>
          </cell>
          <cell r="B1036">
            <v>242506</v>
          </cell>
          <cell r="C1036" t="str">
            <v>SUSCRIPCIONES</v>
          </cell>
          <cell r="F1036">
            <v>0.17</v>
          </cell>
        </row>
        <row r="1037">
          <cell r="A1037" t="str">
            <v>242506CL1</v>
          </cell>
          <cell r="B1037">
            <v>242506</v>
          </cell>
          <cell r="C1037" t="str">
            <v>CORTO-LARGO PLAZO / CORTO P</v>
          </cell>
          <cell r="D1037" t="str">
            <v>CL - 1</v>
          </cell>
          <cell r="F1037">
            <v>0.17</v>
          </cell>
        </row>
        <row r="1038">
          <cell r="A1038">
            <v>242507</v>
          </cell>
          <cell r="B1038">
            <v>242507</v>
          </cell>
          <cell r="C1038" t="str">
            <v>ARRENDAMIENTOS</v>
          </cell>
          <cell r="E1038">
            <v>19.829999999999998</v>
          </cell>
          <cell r="F1038">
            <v>28.43</v>
          </cell>
        </row>
        <row r="1039">
          <cell r="A1039" t="str">
            <v>242507CL1</v>
          </cell>
          <cell r="B1039">
            <v>242507</v>
          </cell>
          <cell r="C1039" t="str">
            <v>CORTO-LARGO PLAZO / CORTO P</v>
          </cell>
          <cell r="D1039" t="str">
            <v>CL - 1</v>
          </cell>
          <cell r="E1039">
            <v>19.829999999999998</v>
          </cell>
          <cell r="F1039">
            <v>28.43</v>
          </cell>
        </row>
        <row r="1040">
          <cell r="A1040">
            <v>242508</v>
          </cell>
          <cell r="B1040">
            <v>242508</v>
          </cell>
          <cell r="C1040" t="str">
            <v>VIATICOS Y GASTOS DE VIAJE</v>
          </cell>
          <cell r="E1040">
            <v>13.64</v>
          </cell>
          <cell r="F1040">
            <v>11.27</v>
          </cell>
        </row>
        <row r="1041">
          <cell r="A1041" t="str">
            <v>242508CL1</v>
          </cell>
          <cell r="B1041">
            <v>242508</v>
          </cell>
          <cell r="C1041" t="str">
            <v>CORTO-LARGO PLAZO / CORTO P</v>
          </cell>
          <cell r="D1041" t="str">
            <v>CL - 1</v>
          </cell>
          <cell r="E1041">
            <v>13.64</v>
          </cell>
          <cell r="F1041">
            <v>11.27</v>
          </cell>
        </row>
        <row r="1042">
          <cell r="A1042">
            <v>242510</v>
          </cell>
          <cell r="B1042">
            <v>242510</v>
          </cell>
          <cell r="C1042" t="str">
            <v>SEGUROS</v>
          </cell>
          <cell r="E1042">
            <v>0.5</v>
          </cell>
          <cell r="F1042">
            <v>2.37</v>
          </cell>
        </row>
        <row r="1043">
          <cell r="A1043" t="str">
            <v>242510CL1</v>
          </cell>
          <cell r="B1043">
            <v>242510</v>
          </cell>
          <cell r="C1043" t="str">
            <v>CORTO-LARGO PLAZO / CORTO P</v>
          </cell>
          <cell r="D1043" t="str">
            <v>CL - 1</v>
          </cell>
          <cell r="E1043">
            <v>0.5</v>
          </cell>
          <cell r="F1043">
            <v>2.37</v>
          </cell>
        </row>
        <row r="1044">
          <cell r="A1044">
            <v>242518</v>
          </cell>
          <cell r="B1044">
            <v>242518</v>
          </cell>
          <cell r="C1044" t="str">
            <v>APORTES A FONDOS PENSIONALES</v>
          </cell>
          <cell r="E1044">
            <v>41.17</v>
          </cell>
          <cell r="F1044">
            <v>42.01</v>
          </cell>
        </row>
        <row r="1045">
          <cell r="A1045" t="str">
            <v>242518CL1</v>
          </cell>
          <cell r="B1045">
            <v>242518</v>
          </cell>
          <cell r="C1045" t="str">
            <v>CORTO-LARGO PLAZO / CORTO P</v>
          </cell>
          <cell r="D1045" t="str">
            <v>CL - 1</v>
          </cell>
          <cell r="E1045">
            <v>41.17</v>
          </cell>
          <cell r="F1045">
            <v>42.01</v>
          </cell>
        </row>
        <row r="1046">
          <cell r="A1046">
            <v>242519</v>
          </cell>
          <cell r="B1046">
            <v>242519</v>
          </cell>
          <cell r="C1046" t="str">
            <v>APORTES A SEGURIDAD SOCIAL EN SALUD</v>
          </cell>
          <cell r="E1046">
            <v>36.450000000000003</v>
          </cell>
          <cell r="F1046">
            <v>37.18</v>
          </cell>
        </row>
        <row r="1047">
          <cell r="A1047" t="str">
            <v>242519CL1</v>
          </cell>
          <cell r="B1047">
            <v>242519</v>
          </cell>
          <cell r="C1047" t="str">
            <v>CORTO-LARGO PLAZO / CORTO P</v>
          </cell>
          <cell r="D1047" t="str">
            <v>CL - 1</v>
          </cell>
          <cell r="E1047">
            <v>36.450000000000003</v>
          </cell>
          <cell r="F1047">
            <v>37.18</v>
          </cell>
        </row>
        <row r="1048">
          <cell r="A1048">
            <v>242520</v>
          </cell>
          <cell r="B1048">
            <v>242520</v>
          </cell>
          <cell r="C1048" t="str">
            <v>APORTES AL ICBF, SENA Y CAJAS DE COMPENS</v>
          </cell>
          <cell r="E1048">
            <v>89.72</v>
          </cell>
          <cell r="F1048">
            <v>24.07</v>
          </cell>
        </row>
        <row r="1049">
          <cell r="A1049" t="str">
            <v>242520CL1</v>
          </cell>
          <cell r="B1049">
            <v>242520</v>
          </cell>
          <cell r="C1049" t="str">
            <v>CORTO-LARGO PLAZO / CORTO P</v>
          </cell>
          <cell r="D1049" t="str">
            <v>CL - 1</v>
          </cell>
          <cell r="E1049">
            <v>89.72</v>
          </cell>
          <cell r="F1049">
            <v>24.07</v>
          </cell>
        </row>
        <row r="1050">
          <cell r="A1050">
            <v>242521</v>
          </cell>
          <cell r="B1050">
            <v>242521</v>
          </cell>
          <cell r="C1050" t="str">
            <v>SINDICATO</v>
          </cell>
          <cell r="E1050">
            <v>0.05</v>
          </cell>
          <cell r="F1050">
            <v>0.05</v>
          </cell>
        </row>
        <row r="1051">
          <cell r="A1051" t="str">
            <v>242521CL1</v>
          </cell>
          <cell r="B1051">
            <v>242521</v>
          </cell>
          <cell r="C1051" t="str">
            <v>CORTO-LARGO PLAZO / CORTO P</v>
          </cell>
          <cell r="D1051" t="str">
            <v>CL - 1</v>
          </cell>
          <cell r="E1051">
            <v>0.05</v>
          </cell>
          <cell r="F1051">
            <v>0.05</v>
          </cell>
        </row>
        <row r="1052">
          <cell r="A1052">
            <v>242522</v>
          </cell>
          <cell r="B1052">
            <v>242522</v>
          </cell>
          <cell r="C1052" t="str">
            <v>COOPERATIVAS</v>
          </cell>
          <cell r="E1052">
            <v>9.99</v>
          </cell>
          <cell r="F1052">
            <v>10.39</v>
          </cell>
        </row>
        <row r="1053">
          <cell r="A1053" t="str">
            <v>242522CL1</v>
          </cell>
          <cell r="B1053">
            <v>242522</v>
          </cell>
          <cell r="C1053" t="str">
            <v>CORTO-LARGO PLAZO / CORTO P</v>
          </cell>
          <cell r="D1053" t="str">
            <v>CL - 1</v>
          </cell>
          <cell r="E1053">
            <v>9.99</v>
          </cell>
          <cell r="F1053">
            <v>10.39</v>
          </cell>
        </row>
        <row r="1054">
          <cell r="A1054">
            <v>242523</v>
          </cell>
          <cell r="B1054">
            <v>242523</v>
          </cell>
          <cell r="C1054" t="str">
            <v>FONDOS DE EMPLEADOS</v>
          </cell>
          <cell r="E1054">
            <v>9.02</v>
          </cell>
          <cell r="F1054">
            <v>9.44</v>
          </cell>
        </row>
        <row r="1055">
          <cell r="A1055" t="str">
            <v>242523CL1</v>
          </cell>
          <cell r="B1055">
            <v>242523</v>
          </cell>
          <cell r="C1055" t="str">
            <v>CORTO-LARGO PLAZO / CORTO P</v>
          </cell>
          <cell r="D1055" t="str">
            <v>CL - 1</v>
          </cell>
          <cell r="E1055">
            <v>9.02</v>
          </cell>
          <cell r="F1055">
            <v>9.44</v>
          </cell>
        </row>
        <row r="1056">
          <cell r="A1056" t="str">
            <v>242523TEM2</v>
          </cell>
          <cell r="B1056">
            <v>242523</v>
          </cell>
          <cell r="C1056" t="str">
            <v>TIPO DE EMBARGO / EMBARGO D</v>
          </cell>
          <cell r="D1056" t="str">
            <v>TEM - 2</v>
          </cell>
        </row>
        <row r="1057">
          <cell r="A1057">
            <v>242524</v>
          </cell>
          <cell r="B1057">
            <v>242524</v>
          </cell>
          <cell r="C1057" t="str">
            <v>EMBARGOS JUDICIALES</v>
          </cell>
          <cell r="E1057">
            <v>1.21</v>
          </cell>
          <cell r="F1057">
            <v>1.28</v>
          </cell>
        </row>
        <row r="1058">
          <cell r="A1058" t="str">
            <v>242524CL1</v>
          </cell>
          <cell r="B1058">
            <v>242524</v>
          </cell>
          <cell r="C1058" t="str">
            <v>CORTO-LARGO PLAZO / CORTO P</v>
          </cell>
          <cell r="D1058" t="str">
            <v>CL - 1</v>
          </cell>
          <cell r="E1058">
            <v>7.22</v>
          </cell>
          <cell r="F1058">
            <v>7.29</v>
          </cell>
        </row>
        <row r="1059">
          <cell r="A1059" t="str">
            <v>242524TEALIMENTOS</v>
          </cell>
          <cell r="B1059">
            <v>242524</v>
          </cell>
          <cell r="C1059" t="str">
            <v>TIPO EMBARGO / EMBARGO ALIM</v>
          </cell>
          <cell r="D1059" t="str">
            <v>TE - ALIMENTOS</v>
          </cell>
          <cell r="E1059">
            <v>0.16</v>
          </cell>
          <cell r="F1059">
            <v>0.16</v>
          </cell>
        </row>
        <row r="1060">
          <cell r="A1060" t="str">
            <v>242524TEJUDICIAL</v>
          </cell>
          <cell r="B1060">
            <v>242524</v>
          </cell>
          <cell r="C1060" t="str">
            <v>TIPO EMBARGO / EMBARGO JUDI</v>
          </cell>
          <cell r="D1060" t="str">
            <v>TE - JUDICIAL</v>
          </cell>
          <cell r="E1060">
            <v>-6.18</v>
          </cell>
          <cell r="F1060">
            <v>-6.18</v>
          </cell>
        </row>
        <row r="1061">
          <cell r="A1061" t="str">
            <v>242524TEM1</v>
          </cell>
          <cell r="B1061">
            <v>242524</v>
          </cell>
          <cell r="C1061" t="str">
            <v>TIPO DE EMBARGO / EMBARGO J</v>
          </cell>
          <cell r="D1061" t="str">
            <v>TEM - 1</v>
          </cell>
        </row>
        <row r="1062">
          <cell r="A1062" t="str">
            <v>242524TEM2</v>
          </cell>
          <cell r="B1062">
            <v>242524</v>
          </cell>
          <cell r="C1062" t="str">
            <v>TIPO DE EMBARGO / EMBARGO D</v>
          </cell>
          <cell r="D1062" t="str">
            <v>TEM - 2</v>
          </cell>
        </row>
        <row r="1063">
          <cell r="A1063">
            <v>242530</v>
          </cell>
          <cell r="B1063">
            <v>242530</v>
          </cell>
          <cell r="C1063" t="str">
            <v>GASTOS DE REPRESENTACION</v>
          </cell>
          <cell r="E1063">
            <v>0.37</v>
          </cell>
          <cell r="F1063">
            <v>1</v>
          </cell>
        </row>
        <row r="1064">
          <cell r="A1064" t="str">
            <v>242530CL1</v>
          </cell>
          <cell r="B1064">
            <v>242530</v>
          </cell>
          <cell r="C1064" t="str">
            <v>CORTO-LARGO PLAZO / CORTO P</v>
          </cell>
          <cell r="D1064" t="str">
            <v>CL - 1</v>
          </cell>
          <cell r="E1064">
            <v>0.37</v>
          </cell>
          <cell r="F1064">
            <v>1</v>
          </cell>
        </row>
        <row r="1065">
          <cell r="A1065">
            <v>242532</v>
          </cell>
          <cell r="B1065">
            <v>242532</v>
          </cell>
          <cell r="C1065" t="str">
            <v>APORTES A RIESGOS PROFESIONALES</v>
          </cell>
          <cell r="E1065">
            <v>4.66</v>
          </cell>
          <cell r="F1065">
            <v>4.88</v>
          </cell>
        </row>
        <row r="1066">
          <cell r="A1066" t="str">
            <v>242532CL1</v>
          </cell>
          <cell r="B1066">
            <v>242532</v>
          </cell>
          <cell r="C1066" t="str">
            <v>CORTO-LARGO PLAZO / CORTO P</v>
          </cell>
          <cell r="D1066" t="str">
            <v>CL - 1</v>
          </cell>
          <cell r="E1066">
            <v>4.66</v>
          </cell>
          <cell r="F1066">
            <v>4.88</v>
          </cell>
        </row>
        <row r="1067">
          <cell r="A1067">
            <v>242535</v>
          </cell>
          <cell r="B1067">
            <v>242535</v>
          </cell>
          <cell r="C1067" t="str">
            <v>LIBRANZAS</v>
          </cell>
          <cell r="E1067">
            <v>7.77</v>
          </cell>
          <cell r="F1067">
            <v>9.59</v>
          </cell>
        </row>
        <row r="1068">
          <cell r="A1068" t="str">
            <v>242535CL1</v>
          </cell>
          <cell r="B1068">
            <v>242535</v>
          </cell>
          <cell r="C1068" t="str">
            <v>CORTO-LARGO PLAZO / CORTO P</v>
          </cell>
          <cell r="D1068" t="str">
            <v>CL - 1</v>
          </cell>
          <cell r="E1068">
            <v>7.77</v>
          </cell>
          <cell r="F1068">
            <v>9.59</v>
          </cell>
        </row>
        <row r="1069">
          <cell r="A1069">
            <v>242590</v>
          </cell>
          <cell r="B1069">
            <v>242590</v>
          </cell>
          <cell r="C1069" t="str">
            <v>OTROS ACREEDORES</v>
          </cell>
          <cell r="E1069">
            <v>73.63</v>
          </cell>
          <cell r="F1069">
            <v>55.95</v>
          </cell>
        </row>
        <row r="1070">
          <cell r="A1070">
            <v>24259001</v>
          </cell>
          <cell r="B1070">
            <v>24259001</v>
          </cell>
          <cell r="C1070" t="str">
            <v>EMPLEADOS</v>
          </cell>
          <cell r="E1070">
            <v>18.309999999999999</v>
          </cell>
          <cell r="F1070">
            <v>14.99</v>
          </cell>
        </row>
        <row r="1071">
          <cell r="A1071" t="str">
            <v>24259001CGEMPLEADOS</v>
          </cell>
          <cell r="B1071">
            <v>24259001</v>
          </cell>
          <cell r="C1071" t="str">
            <v>COSTOS Y GTOS X PAGR / EMPL</v>
          </cell>
          <cell r="D1071" t="str">
            <v>CG - EMPLEADOS</v>
          </cell>
        </row>
        <row r="1072">
          <cell r="A1072" t="str">
            <v>24259001CGVARIOS</v>
          </cell>
          <cell r="B1072">
            <v>24259001</v>
          </cell>
          <cell r="C1072" t="str">
            <v>COSTOS Y GTOS X PAGR / VARI</v>
          </cell>
          <cell r="D1072" t="str">
            <v>CG - VARIOS</v>
          </cell>
        </row>
        <row r="1073">
          <cell r="A1073" t="str">
            <v>24259001CL1</v>
          </cell>
          <cell r="B1073">
            <v>24259001</v>
          </cell>
          <cell r="C1073" t="str">
            <v>CORTO-LARGO PLAZO / CORTO P</v>
          </cell>
          <cell r="D1073" t="str">
            <v>CL - 1</v>
          </cell>
          <cell r="E1073">
            <v>18.309999999999999</v>
          </cell>
          <cell r="F1073">
            <v>14.99</v>
          </cell>
        </row>
        <row r="1074">
          <cell r="A1074">
            <v>24259003</v>
          </cell>
          <cell r="B1074">
            <v>24259003</v>
          </cell>
          <cell r="C1074" t="str">
            <v>VARIOS</v>
          </cell>
          <cell r="E1074">
            <v>13.39</v>
          </cell>
          <cell r="F1074">
            <v>2.64</v>
          </cell>
        </row>
        <row r="1075">
          <cell r="A1075" t="str">
            <v>24259003CL1</v>
          </cell>
          <cell r="B1075">
            <v>24259003</v>
          </cell>
          <cell r="C1075" t="str">
            <v>CORTO-LARGO PLAZO / CORTO P</v>
          </cell>
          <cell r="D1075" t="str">
            <v>CL - 1</v>
          </cell>
          <cell r="E1075">
            <v>13.39</v>
          </cell>
          <cell r="F1075">
            <v>2.64</v>
          </cell>
        </row>
        <row r="1076">
          <cell r="A1076">
            <v>24259004</v>
          </cell>
          <cell r="B1076">
            <v>24259004</v>
          </cell>
          <cell r="C1076" t="str">
            <v>ASOCIACIONES</v>
          </cell>
          <cell r="E1076">
            <v>1.1100000000000001</v>
          </cell>
          <cell r="F1076">
            <v>0.56000000000000005</v>
          </cell>
        </row>
        <row r="1077">
          <cell r="A1077" t="str">
            <v>24259004CL1</v>
          </cell>
          <cell r="B1077">
            <v>24259004</v>
          </cell>
          <cell r="C1077" t="str">
            <v>CORTO-LARGO PLAZO / CORTO P</v>
          </cell>
          <cell r="D1077" t="str">
            <v>CL - 1</v>
          </cell>
          <cell r="E1077">
            <v>1.1100000000000001</v>
          </cell>
          <cell r="F1077">
            <v>0.56000000000000005</v>
          </cell>
        </row>
        <row r="1078">
          <cell r="A1078">
            <v>24259020</v>
          </cell>
          <cell r="B1078">
            <v>24259020</v>
          </cell>
          <cell r="C1078" t="str">
            <v>ESTIMADOS</v>
          </cell>
          <cell r="E1078">
            <v>40.83</v>
          </cell>
          <cell r="F1078">
            <v>37.76</v>
          </cell>
        </row>
        <row r="1079">
          <cell r="A1079" t="str">
            <v>24259020CES10</v>
          </cell>
          <cell r="B1079">
            <v>24259020</v>
          </cell>
          <cell r="C1079" t="str">
            <v>CLASE DE ESTIMADO / TELEFON</v>
          </cell>
          <cell r="D1079" t="str">
            <v>CES - 10</v>
          </cell>
        </row>
        <row r="1080">
          <cell r="A1080" t="str">
            <v>24259020CES8</v>
          </cell>
          <cell r="B1080">
            <v>24259020</v>
          </cell>
          <cell r="C1080" t="str">
            <v>CLASE DE ESTIMADO / SERVICI</v>
          </cell>
          <cell r="D1080" t="str">
            <v>CES - 8</v>
          </cell>
        </row>
        <row r="1081">
          <cell r="A1081" t="str">
            <v>24259020CES9</v>
          </cell>
          <cell r="B1081">
            <v>24259020</v>
          </cell>
          <cell r="C1081" t="str">
            <v>CLASE DE ESTIMADO / ARRENDA</v>
          </cell>
          <cell r="D1081" t="str">
            <v>CES - 9</v>
          </cell>
        </row>
        <row r="1082">
          <cell r="A1082" t="str">
            <v>24259020CL1</v>
          </cell>
          <cell r="B1082">
            <v>24259020</v>
          </cell>
          <cell r="C1082" t="str">
            <v>CORTO-LARGO PLAZO / CORTO P</v>
          </cell>
          <cell r="D1082" t="str">
            <v>CL - 1</v>
          </cell>
          <cell r="E1082">
            <v>40.83</v>
          </cell>
          <cell r="F1082">
            <v>37.76</v>
          </cell>
        </row>
        <row r="1083">
          <cell r="A1083">
            <v>2430</v>
          </cell>
          <cell r="B1083">
            <v>2430</v>
          </cell>
          <cell r="C1083" t="str">
            <v>SUBSIDIOS ASIGNADOS</v>
          </cell>
        </row>
        <row r="1084">
          <cell r="A1084">
            <v>24301101</v>
          </cell>
          <cell r="B1084">
            <v>24301101</v>
          </cell>
          <cell r="C1084" t="str">
            <v>CONTRIBUCIONES-RESIDENCIAL</v>
          </cell>
        </row>
        <row r="1085">
          <cell r="A1085" t="str">
            <v>24301101CL1</v>
          </cell>
          <cell r="B1085">
            <v>24301101</v>
          </cell>
          <cell r="C1085" t="str">
            <v>CORTO-LARGO PLAZO / CORTO P</v>
          </cell>
          <cell r="D1085" t="str">
            <v>CL - 1</v>
          </cell>
        </row>
        <row r="1086">
          <cell r="A1086" t="str">
            <v>24301101MUN1</v>
          </cell>
          <cell r="B1086">
            <v>24301101</v>
          </cell>
          <cell r="C1086" t="str">
            <v>MUNICIPIOS</v>
          </cell>
          <cell r="D1086" t="str">
            <v>MUN - 1</v>
          </cell>
        </row>
        <row r="1087">
          <cell r="A1087" t="str">
            <v>24301101MUN10</v>
          </cell>
          <cell r="B1087">
            <v>24301101</v>
          </cell>
          <cell r="C1087" t="str">
            <v>MUNICIPIOS / BUENAVISTA</v>
          </cell>
          <cell r="D1087" t="str">
            <v>MUN - 10</v>
          </cell>
        </row>
        <row r="1088">
          <cell r="A1088" t="str">
            <v>24301101MUN11</v>
          </cell>
          <cell r="B1088">
            <v>24301101</v>
          </cell>
          <cell r="C1088" t="str">
            <v>MUNICIPIOS / SALENTO</v>
          </cell>
          <cell r="D1088" t="str">
            <v>MUN - 11</v>
          </cell>
        </row>
        <row r="1089">
          <cell r="A1089" t="str">
            <v>24301101MUN12</v>
          </cell>
          <cell r="B1089">
            <v>24301101</v>
          </cell>
          <cell r="C1089" t="str">
            <v>MUNICIPIOS / FILANDIA</v>
          </cell>
          <cell r="D1089" t="str">
            <v>MUN - 12</v>
          </cell>
        </row>
        <row r="1090">
          <cell r="A1090" t="str">
            <v>24301101MUN2</v>
          </cell>
          <cell r="B1090">
            <v>24301101</v>
          </cell>
          <cell r="C1090" t="str">
            <v>MUNICIPIOS</v>
          </cell>
          <cell r="D1090" t="str">
            <v>MUN - 2</v>
          </cell>
        </row>
        <row r="1091">
          <cell r="A1091" t="str">
            <v>24301101MUN3</v>
          </cell>
          <cell r="B1091">
            <v>24301101</v>
          </cell>
          <cell r="C1091" t="str">
            <v>MUNICIPIOS</v>
          </cell>
          <cell r="D1091" t="str">
            <v>MUN - 3</v>
          </cell>
        </row>
        <row r="1092">
          <cell r="A1092" t="str">
            <v>24301101MUN4</v>
          </cell>
          <cell r="B1092">
            <v>24301101</v>
          </cell>
          <cell r="C1092" t="str">
            <v>MUNICIPIOS</v>
          </cell>
          <cell r="D1092" t="str">
            <v>MUN - 4</v>
          </cell>
        </row>
        <row r="1093">
          <cell r="A1093" t="str">
            <v>24301101MUN5</v>
          </cell>
          <cell r="B1093">
            <v>24301101</v>
          </cell>
          <cell r="C1093" t="str">
            <v>MUNICIPIOS</v>
          </cell>
          <cell r="D1093" t="str">
            <v>MUN - 5</v>
          </cell>
        </row>
        <row r="1094">
          <cell r="A1094" t="str">
            <v>24301101MUN6</v>
          </cell>
          <cell r="B1094">
            <v>24301101</v>
          </cell>
          <cell r="C1094" t="str">
            <v>MUNICIPIOS</v>
          </cell>
          <cell r="D1094" t="str">
            <v>MUN - 6</v>
          </cell>
        </row>
        <row r="1095">
          <cell r="A1095" t="str">
            <v>24301101MUN7</v>
          </cell>
          <cell r="B1095">
            <v>24301101</v>
          </cell>
          <cell r="C1095" t="str">
            <v>MUNICIPIOS</v>
          </cell>
          <cell r="D1095" t="str">
            <v>MUN - 7</v>
          </cell>
        </row>
        <row r="1096">
          <cell r="A1096" t="str">
            <v>24301101MUN8</v>
          </cell>
          <cell r="B1096">
            <v>24301101</v>
          </cell>
          <cell r="C1096" t="str">
            <v>MUNICIPIOS</v>
          </cell>
          <cell r="D1096" t="str">
            <v>MUN - 8</v>
          </cell>
        </row>
        <row r="1097">
          <cell r="A1097" t="str">
            <v>24301101MUN9</v>
          </cell>
          <cell r="B1097">
            <v>24301101</v>
          </cell>
          <cell r="C1097" t="str">
            <v>MUNICIPIOS</v>
          </cell>
          <cell r="D1097" t="str">
            <v>MUN - 9</v>
          </cell>
        </row>
        <row r="1098">
          <cell r="A1098">
            <v>24301102</v>
          </cell>
          <cell r="B1098">
            <v>24301102</v>
          </cell>
          <cell r="C1098" t="str">
            <v>CONTRIBUCIONES-COMERCIAL</v>
          </cell>
        </row>
        <row r="1099">
          <cell r="A1099" t="str">
            <v>24301102CL1</v>
          </cell>
          <cell r="B1099">
            <v>24301102</v>
          </cell>
          <cell r="C1099" t="str">
            <v>CORTO-LARGO PLAZO / CORTO P</v>
          </cell>
          <cell r="D1099" t="str">
            <v>CL - 1</v>
          </cell>
        </row>
        <row r="1100">
          <cell r="A1100" t="str">
            <v>24301102MUN01</v>
          </cell>
          <cell r="B1100">
            <v>24301102</v>
          </cell>
          <cell r="C1100" t="str">
            <v>MUNICIPIOS / ARMENIA</v>
          </cell>
          <cell r="D1100" t="str">
            <v>MUN - 01</v>
          </cell>
        </row>
        <row r="1101">
          <cell r="A1101" t="str">
            <v>24301102MUN03</v>
          </cell>
          <cell r="B1101">
            <v>24301102</v>
          </cell>
          <cell r="C1101" t="str">
            <v>MUNICIPIOS / MONTENEGRO</v>
          </cell>
          <cell r="D1101" t="str">
            <v>MUN - 03</v>
          </cell>
        </row>
        <row r="1102">
          <cell r="A1102" t="str">
            <v>24301102MUN1</v>
          </cell>
          <cell r="B1102">
            <v>24301102</v>
          </cell>
          <cell r="C1102" t="str">
            <v>MUNICIPIOS</v>
          </cell>
          <cell r="D1102" t="str">
            <v>MUN - 1</v>
          </cell>
        </row>
        <row r="1103">
          <cell r="A1103" t="str">
            <v>24301102MUN10</v>
          </cell>
          <cell r="B1103">
            <v>24301102</v>
          </cell>
          <cell r="C1103" t="str">
            <v>MUNICIPIOS / BUENAVISTA</v>
          </cell>
          <cell r="D1103" t="str">
            <v>MUN - 10</v>
          </cell>
        </row>
        <row r="1104">
          <cell r="A1104" t="str">
            <v>24301102MUN11</v>
          </cell>
          <cell r="B1104">
            <v>24301102</v>
          </cell>
          <cell r="C1104" t="str">
            <v>MUNICIPIOS / SALENTO</v>
          </cell>
          <cell r="D1104" t="str">
            <v>MUN - 11</v>
          </cell>
        </row>
        <row r="1105">
          <cell r="A1105" t="str">
            <v>24301102MUN12</v>
          </cell>
          <cell r="B1105">
            <v>24301102</v>
          </cell>
          <cell r="C1105" t="str">
            <v>MUNICIPIOS / FILANDIA</v>
          </cell>
          <cell r="D1105" t="str">
            <v>MUN - 12</v>
          </cell>
        </row>
        <row r="1106">
          <cell r="A1106" t="str">
            <v>24301102MUN2</v>
          </cell>
          <cell r="B1106">
            <v>24301102</v>
          </cell>
          <cell r="C1106" t="str">
            <v>MUNICIPIOS</v>
          </cell>
          <cell r="D1106" t="str">
            <v>MUN - 2</v>
          </cell>
        </row>
        <row r="1107">
          <cell r="A1107" t="str">
            <v>24301102MUN3</v>
          </cell>
          <cell r="B1107">
            <v>24301102</v>
          </cell>
          <cell r="C1107" t="str">
            <v>MUNICIPIOS</v>
          </cell>
          <cell r="D1107" t="str">
            <v>MUN - 3</v>
          </cell>
        </row>
        <row r="1108">
          <cell r="A1108" t="str">
            <v>24301102MUN4</v>
          </cell>
          <cell r="B1108">
            <v>24301102</v>
          </cell>
          <cell r="C1108" t="str">
            <v>MUNICIPIOS</v>
          </cell>
          <cell r="D1108" t="str">
            <v>MUN - 4</v>
          </cell>
        </row>
        <row r="1109">
          <cell r="A1109" t="str">
            <v>24301102MUN5</v>
          </cell>
          <cell r="B1109">
            <v>24301102</v>
          </cell>
          <cell r="C1109" t="str">
            <v>MUNICIPIOS</v>
          </cell>
          <cell r="D1109" t="str">
            <v>MUN - 5</v>
          </cell>
        </row>
        <row r="1110">
          <cell r="A1110" t="str">
            <v>24301102MUN6</v>
          </cell>
          <cell r="B1110">
            <v>24301102</v>
          </cell>
          <cell r="C1110" t="str">
            <v>MUNICIPIOS</v>
          </cell>
          <cell r="D1110" t="str">
            <v>MUN - 6</v>
          </cell>
        </row>
        <row r="1111">
          <cell r="A1111" t="str">
            <v>24301102MUN7</v>
          </cell>
          <cell r="B1111">
            <v>24301102</v>
          </cell>
          <cell r="C1111" t="str">
            <v>MUNICIPIOS</v>
          </cell>
          <cell r="D1111" t="str">
            <v>MUN - 7</v>
          </cell>
        </row>
        <row r="1112">
          <cell r="A1112" t="str">
            <v>24301102MUN8</v>
          </cell>
          <cell r="B1112">
            <v>24301102</v>
          </cell>
          <cell r="C1112" t="str">
            <v>MUNICIPIOS</v>
          </cell>
          <cell r="D1112" t="str">
            <v>MUN - 8</v>
          </cell>
        </row>
        <row r="1113">
          <cell r="A1113" t="str">
            <v>24301102MUN9</v>
          </cell>
          <cell r="B1113">
            <v>24301102</v>
          </cell>
          <cell r="C1113" t="str">
            <v>MUNICIPIOS</v>
          </cell>
          <cell r="D1113" t="str">
            <v>MUN - 9</v>
          </cell>
        </row>
        <row r="1114">
          <cell r="A1114">
            <v>24301103</v>
          </cell>
          <cell r="B1114">
            <v>24301103</v>
          </cell>
          <cell r="C1114" t="str">
            <v>CONTRIBUCIONES-INDUSTRIAL</v>
          </cell>
        </row>
        <row r="1115">
          <cell r="A1115" t="str">
            <v>24301103CL1</v>
          </cell>
          <cell r="B1115">
            <v>24301103</v>
          </cell>
          <cell r="C1115" t="str">
            <v>CORTO-LARGO PLAZO / CORTO P</v>
          </cell>
          <cell r="D1115" t="str">
            <v>CL - 1</v>
          </cell>
        </row>
        <row r="1116">
          <cell r="A1116" t="str">
            <v>24301103MUN1</v>
          </cell>
          <cell r="B1116">
            <v>24301103</v>
          </cell>
          <cell r="C1116" t="str">
            <v>MUNICIPIOS</v>
          </cell>
          <cell r="D1116" t="str">
            <v>MUN - 1</v>
          </cell>
        </row>
        <row r="1117">
          <cell r="A1117" t="str">
            <v>24301103MUN10</v>
          </cell>
          <cell r="B1117">
            <v>24301103</v>
          </cell>
          <cell r="C1117" t="str">
            <v>MUNICIPIOS / BUENAVISTA</v>
          </cell>
          <cell r="D1117" t="str">
            <v>MUN - 10</v>
          </cell>
        </row>
        <row r="1118">
          <cell r="A1118" t="str">
            <v>24301103MUN11</v>
          </cell>
          <cell r="B1118">
            <v>24301103</v>
          </cell>
          <cell r="C1118" t="str">
            <v>MUNICIPIOS / SALENTO</v>
          </cell>
          <cell r="D1118" t="str">
            <v>MUN - 11</v>
          </cell>
        </row>
        <row r="1119">
          <cell r="A1119" t="str">
            <v>24301103MUN12</v>
          </cell>
          <cell r="B1119">
            <v>24301103</v>
          </cell>
          <cell r="C1119" t="str">
            <v>MUNICIPIOS / FILANDIA</v>
          </cell>
          <cell r="D1119" t="str">
            <v>MUN - 12</v>
          </cell>
        </row>
        <row r="1120">
          <cell r="A1120" t="str">
            <v>24301103MUN2</v>
          </cell>
          <cell r="B1120">
            <v>24301103</v>
          </cell>
          <cell r="C1120" t="str">
            <v>MUNICIPIOS</v>
          </cell>
          <cell r="D1120" t="str">
            <v>MUN - 2</v>
          </cell>
        </row>
        <row r="1121">
          <cell r="A1121" t="str">
            <v>24301103MUN3</v>
          </cell>
          <cell r="B1121">
            <v>24301103</v>
          </cell>
          <cell r="C1121" t="str">
            <v>MUNICIPIOS</v>
          </cell>
          <cell r="D1121" t="str">
            <v>MUN - 3</v>
          </cell>
        </row>
        <row r="1122">
          <cell r="A1122" t="str">
            <v>24301103MUN4</v>
          </cell>
          <cell r="B1122">
            <v>24301103</v>
          </cell>
          <cell r="C1122" t="str">
            <v>MUNICIPIOS</v>
          </cell>
          <cell r="D1122" t="str">
            <v>MUN - 4</v>
          </cell>
        </row>
        <row r="1123">
          <cell r="A1123" t="str">
            <v>24301103MUN5</v>
          </cell>
          <cell r="B1123">
            <v>24301103</v>
          </cell>
          <cell r="C1123" t="str">
            <v>MUNICIPIOS</v>
          </cell>
          <cell r="D1123" t="str">
            <v>MUN - 5</v>
          </cell>
        </row>
        <row r="1124">
          <cell r="A1124" t="str">
            <v>24301103MUN6</v>
          </cell>
          <cell r="B1124">
            <v>24301103</v>
          </cell>
          <cell r="C1124" t="str">
            <v>MUNICIPIOS</v>
          </cell>
          <cell r="D1124" t="str">
            <v>MUN - 6</v>
          </cell>
        </row>
        <row r="1125">
          <cell r="A1125" t="str">
            <v>24301103MUN7</v>
          </cell>
          <cell r="B1125">
            <v>24301103</v>
          </cell>
          <cell r="C1125" t="str">
            <v>MUNICIPIOS</v>
          </cell>
          <cell r="D1125" t="str">
            <v>MUN - 7</v>
          </cell>
        </row>
        <row r="1126">
          <cell r="A1126" t="str">
            <v>24301103MUN8</v>
          </cell>
          <cell r="B1126">
            <v>24301103</v>
          </cell>
          <cell r="C1126" t="str">
            <v>MUNICIPIOS</v>
          </cell>
          <cell r="D1126" t="str">
            <v>MUN - 8</v>
          </cell>
        </row>
        <row r="1127">
          <cell r="A1127" t="str">
            <v>24301103MUN9</v>
          </cell>
          <cell r="B1127">
            <v>24301103</v>
          </cell>
          <cell r="C1127" t="str">
            <v>MUNICIPIOS</v>
          </cell>
          <cell r="D1127" t="str">
            <v>MUN - 9</v>
          </cell>
        </row>
        <row r="1128">
          <cell r="A1128">
            <v>24301107</v>
          </cell>
          <cell r="B1128">
            <v>24301107</v>
          </cell>
          <cell r="C1128" t="str">
            <v>CONTRIBUCIONES-PROVISIONAL</v>
          </cell>
        </row>
        <row r="1129">
          <cell r="A1129" t="str">
            <v>24301107CL1</v>
          </cell>
          <cell r="B1129">
            <v>24301107</v>
          </cell>
          <cell r="C1129" t="str">
            <v>CORTO-LARGO PLAZO / CORTO P</v>
          </cell>
          <cell r="D1129" t="str">
            <v>CL - 1</v>
          </cell>
        </row>
        <row r="1130">
          <cell r="A1130" t="str">
            <v>24301107MUN1</v>
          </cell>
          <cell r="B1130">
            <v>24301107</v>
          </cell>
          <cell r="C1130" t="str">
            <v>MUNICIPIOS</v>
          </cell>
          <cell r="D1130" t="str">
            <v>MUN - 1</v>
          </cell>
        </row>
        <row r="1131">
          <cell r="A1131" t="str">
            <v>24301107MUN10</v>
          </cell>
          <cell r="B1131">
            <v>24301107</v>
          </cell>
          <cell r="C1131" t="str">
            <v>MUNICIPIOS / BUENAVISTA</v>
          </cell>
          <cell r="D1131" t="str">
            <v>MUN - 10</v>
          </cell>
        </row>
        <row r="1132">
          <cell r="A1132" t="str">
            <v>24301107MUN11</v>
          </cell>
          <cell r="B1132">
            <v>24301107</v>
          </cell>
          <cell r="C1132" t="str">
            <v>MUNICIPIOS / SALENTO</v>
          </cell>
          <cell r="D1132" t="str">
            <v>MUN - 11</v>
          </cell>
        </row>
        <row r="1133">
          <cell r="A1133" t="str">
            <v>24301107MUN12</v>
          </cell>
          <cell r="B1133">
            <v>24301107</v>
          </cell>
          <cell r="C1133" t="str">
            <v>MUNICIPIOS / FILANDIA</v>
          </cell>
          <cell r="D1133" t="str">
            <v>MUN - 12</v>
          </cell>
        </row>
        <row r="1134">
          <cell r="A1134" t="str">
            <v>24301107MUN2</v>
          </cell>
          <cell r="B1134">
            <v>24301107</v>
          </cell>
          <cell r="C1134" t="str">
            <v>MUNICIPIOS</v>
          </cell>
          <cell r="D1134" t="str">
            <v>MUN - 2</v>
          </cell>
        </row>
        <row r="1135">
          <cell r="A1135" t="str">
            <v>24301107MUN3</v>
          </cell>
          <cell r="B1135">
            <v>24301107</v>
          </cell>
          <cell r="C1135" t="str">
            <v>MUNICIPIOS</v>
          </cell>
          <cell r="D1135" t="str">
            <v>MUN - 3</v>
          </cell>
        </row>
        <row r="1136">
          <cell r="A1136" t="str">
            <v>24301107MUN4</v>
          </cell>
          <cell r="B1136">
            <v>24301107</v>
          </cell>
          <cell r="C1136" t="str">
            <v>MUNICIPIOS</v>
          </cell>
          <cell r="D1136" t="str">
            <v>MUN - 4</v>
          </cell>
        </row>
        <row r="1137">
          <cell r="A1137" t="str">
            <v>24301107MUN5</v>
          </cell>
          <cell r="B1137">
            <v>24301107</v>
          </cell>
          <cell r="C1137" t="str">
            <v>MUNICIPIOS</v>
          </cell>
          <cell r="D1137" t="str">
            <v>MUN - 5</v>
          </cell>
        </row>
        <row r="1138">
          <cell r="A1138" t="str">
            <v>24301107MUN6</v>
          </cell>
          <cell r="B1138">
            <v>24301107</v>
          </cell>
          <cell r="C1138" t="str">
            <v>MUNICIPIOS</v>
          </cell>
          <cell r="D1138" t="str">
            <v>MUN - 6</v>
          </cell>
        </row>
        <row r="1139">
          <cell r="A1139" t="str">
            <v>24301107MUN7</v>
          </cell>
          <cell r="B1139">
            <v>24301107</v>
          </cell>
          <cell r="C1139" t="str">
            <v>MUNICIPIOS</v>
          </cell>
          <cell r="D1139" t="str">
            <v>MUN - 7</v>
          </cell>
        </row>
        <row r="1140">
          <cell r="A1140" t="str">
            <v>24301107MUN8</v>
          </cell>
          <cell r="B1140">
            <v>24301107</v>
          </cell>
          <cell r="C1140" t="str">
            <v>MUNICIPIOS</v>
          </cell>
          <cell r="D1140" t="str">
            <v>MUN - 8</v>
          </cell>
        </row>
        <row r="1141">
          <cell r="A1141" t="str">
            <v>24301107MUN9</v>
          </cell>
          <cell r="B1141">
            <v>24301107</v>
          </cell>
          <cell r="C1141" t="str">
            <v>MUNICIPIOS</v>
          </cell>
          <cell r="D1141" t="str">
            <v>MUN - 9</v>
          </cell>
        </row>
        <row r="1142">
          <cell r="A1142">
            <v>24301110</v>
          </cell>
          <cell r="B1142">
            <v>24301110</v>
          </cell>
          <cell r="C1142" t="str">
            <v>CONTRIBUCIONES-AREAS COMUNES</v>
          </cell>
        </row>
        <row r="1143">
          <cell r="A1143" t="str">
            <v>24301110CL1</v>
          </cell>
          <cell r="B1143">
            <v>24301110</v>
          </cell>
          <cell r="C1143" t="str">
            <v>CORTO-LARGO PLAZO / CORTO P</v>
          </cell>
          <cell r="D1143" t="str">
            <v>CL - 1</v>
          </cell>
        </row>
        <row r="1144">
          <cell r="A1144" t="str">
            <v>24301110MUN1</v>
          </cell>
          <cell r="B1144">
            <v>24301110</v>
          </cell>
          <cell r="C1144" t="str">
            <v>MUNICIPIOS</v>
          </cell>
          <cell r="D1144" t="str">
            <v>MUN - 1</v>
          </cell>
        </row>
        <row r="1145">
          <cell r="A1145" t="str">
            <v>24301110MUN10</v>
          </cell>
          <cell r="B1145">
            <v>24301110</v>
          </cell>
          <cell r="C1145" t="str">
            <v>MUNICIPIOS / BUENAVISTA</v>
          </cell>
          <cell r="D1145" t="str">
            <v>MUN - 10</v>
          </cell>
        </row>
        <row r="1146">
          <cell r="A1146" t="str">
            <v>24301110MUN11</v>
          </cell>
          <cell r="B1146">
            <v>24301110</v>
          </cell>
          <cell r="C1146" t="str">
            <v>MUNICIPIOS / SALENTO</v>
          </cell>
          <cell r="D1146" t="str">
            <v>MUN - 11</v>
          </cell>
        </row>
        <row r="1147">
          <cell r="A1147" t="str">
            <v>24301110MUN12</v>
          </cell>
          <cell r="B1147">
            <v>24301110</v>
          </cell>
          <cell r="C1147" t="str">
            <v>MUNICIPIOS / FILANDIA</v>
          </cell>
          <cell r="D1147" t="str">
            <v>MUN - 12</v>
          </cell>
        </row>
        <row r="1148">
          <cell r="A1148" t="str">
            <v>24301110MUN2</v>
          </cell>
          <cell r="B1148">
            <v>24301110</v>
          </cell>
          <cell r="C1148" t="str">
            <v>MUNICIPIOS</v>
          </cell>
          <cell r="D1148" t="str">
            <v>MUN - 2</v>
          </cell>
        </row>
        <row r="1149">
          <cell r="A1149" t="str">
            <v>24301110MUN3</v>
          </cell>
          <cell r="B1149">
            <v>24301110</v>
          </cell>
          <cell r="C1149" t="str">
            <v>MUNICIPIOS</v>
          </cell>
          <cell r="D1149" t="str">
            <v>MUN - 3</v>
          </cell>
        </row>
        <row r="1150">
          <cell r="A1150" t="str">
            <v>24301110MUN4</v>
          </cell>
          <cell r="B1150">
            <v>24301110</v>
          </cell>
          <cell r="C1150" t="str">
            <v>MUNICIPIOS</v>
          </cell>
          <cell r="D1150" t="str">
            <v>MUN - 4</v>
          </cell>
        </row>
        <row r="1151">
          <cell r="A1151" t="str">
            <v>24301110MUN5</v>
          </cell>
          <cell r="B1151">
            <v>24301110</v>
          </cell>
          <cell r="C1151" t="str">
            <v>MUNICIPIOS</v>
          </cell>
          <cell r="D1151" t="str">
            <v>MUN - 5</v>
          </cell>
        </row>
        <row r="1152">
          <cell r="A1152" t="str">
            <v>24301110MUN6</v>
          </cell>
          <cell r="B1152">
            <v>24301110</v>
          </cell>
          <cell r="C1152" t="str">
            <v>MUNICIPIOS</v>
          </cell>
          <cell r="D1152" t="str">
            <v>MUN - 6</v>
          </cell>
        </row>
        <row r="1153">
          <cell r="A1153" t="str">
            <v>24301110MUN8</v>
          </cell>
          <cell r="B1153">
            <v>24301110</v>
          </cell>
          <cell r="C1153" t="str">
            <v>MUNICIPIOS</v>
          </cell>
          <cell r="D1153" t="str">
            <v>MUN - 8</v>
          </cell>
        </row>
        <row r="1154">
          <cell r="A1154" t="str">
            <v>24301110MUN9</v>
          </cell>
          <cell r="B1154">
            <v>24301110</v>
          </cell>
          <cell r="C1154" t="str">
            <v>MUNICIPIOS</v>
          </cell>
          <cell r="D1154" t="str">
            <v>MUN - 9</v>
          </cell>
        </row>
        <row r="1155">
          <cell r="A1155">
            <v>24301113</v>
          </cell>
          <cell r="B1155">
            <v>24301113</v>
          </cell>
          <cell r="C1155" t="str">
            <v>SUBSIDIOS -RESIDENCIAL</v>
          </cell>
        </row>
        <row r="1156">
          <cell r="A1156" t="str">
            <v>24301113CL1</v>
          </cell>
          <cell r="B1156">
            <v>24301113</v>
          </cell>
          <cell r="C1156" t="str">
            <v>CORTO-LARGO PLAZO / CORTO P</v>
          </cell>
          <cell r="D1156" t="str">
            <v>CL - 1</v>
          </cell>
        </row>
        <row r="1157">
          <cell r="A1157" t="str">
            <v>24301113MUN1</v>
          </cell>
          <cell r="B1157">
            <v>24301113</v>
          </cell>
          <cell r="C1157" t="str">
            <v>MUNICIPIOS</v>
          </cell>
          <cell r="D1157" t="str">
            <v>MUN - 1</v>
          </cell>
        </row>
        <row r="1158">
          <cell r="A1158" t="str">
            <v>24301113MUN10</v>
          </cell>
          <cell r="B1158">
            <v>24301113</v>
          </cell>
          <cell r="C1158" t="str">
            <v>MUNICIPIOS / BUENAVISTA</v>
          </cell>
          <cell r="D1158" t="str">
            <v>MUN - 10</v>
          </cell>
        </row>
        <row r="1159">
          <cell r="A1159" t="str">
            <v>24301113MUN11</v>
          </cell>
          <cell r="B1159">
            <v>24301113</v>
          </cell>
          <cell r="C1159" t="str">
            <v>MUNICIPIOS / SALENTO</v>
          </cell>
          <cell r="D1159" t="str">
            <v>MUN - 11</v>
          </cell>
        </row>
        <row r="1160">
          <cell r="A1160" t="str">
            <v>24301113MUN12</v>
          </cell>
          <cell r="B1160">
            <v>24301113</v>
          </cell>
          <cell r="C1160" t="str">
            <v>MUNICIPIOS / FILANDIA</v>
          </cell>
          <cell r="D1160" t="str">
            <v>MUN - 12</v>
          </cell>
        </row>
        <row r="1161">
          <cell r="A1161" t="str">
            <v>24301113MUN2</v>
          </cell>
          <cell r="B1161">
            <v>24301113</v>
          </cell>
          <cell r="C1161" t="str">
            <v>MUNICIPIOS</v>
          </cell>
          <cell r="D1161" t="str">
            <v>MUN - 2</v>
          </cell>
        </row>
        <row r="1162">
          <cell r="A1162" t="str">
            <v>24301113MUN3</v>
          </cell>
          <cell r="B1162">
            <v>24301113</v>
          </cell>
          <cell r="C1162" t="str">
            <v>MUNICIPIOS</v>
          </cell>
          <cell r="D1162" t="str">
            <v>MUN - 3</v>
          </cell>
        </row>
        <row r="1163">
          <cell r="A1163" t="str">
            <v>24301113MUN4</v>
          </cell>
          <cell r="B1163">
            <v>24301113</v>
          </cell>
          <cell r="C1163" t="str">
            <v>MUNICIPIOS</v>
          </cell>
          <cell r="D1163" t="str">
            <v>MUN - 4</v>
          </cell>
        </row>
        <row r="1164">
          <cell r="A1164" t="str">
            <v>24301113MUN5</v>
          </cell>
          <cell r="B1164">
            <v>24301113</v>
          </cell>
          <cell r="C1164" t="str">
            <v>MUNICIPIOS</v>
          </cell>
          <cell r="D1164" t="str">
            <v>MUN - 5</v>
          </cell>
        </row>
        <row r="1165">
          <cell r="A1165" t="str">
            <v>24301113MUN6</v>
          </cell>
          <cell r="B1165">
            <v>24301113</v>
          </cell>
          <cell r="C1165" t="str">
            <v>MUNICIPIOS</v>
          </cell>
          <cell r="D1165" t="str">
            <v>MUN - 6</v>
          </cell>
        </row>
        <row r="1166">
          <cell r="A1166" t="str">
            <v>24301113MUN7</v>
          </cell>
          <cell r="B1166">
            <v>24301113</v>
          </cell>
          <cell r="C1166" t="str">
            <v>MUNICIPIOS</v>
          </cell>
          <cell r="D1166" t="str">
            <v>MUN - 7</v>
          </cell>
        </row>
        <row r="1167">
          <cell r="A1167" t="str">
            <v>24301113MUN8</v>
          </cell>
          <cell r="B1167">
            <v>24301113</v>
          </cell>
          <cell r="C1167" t="str">
            <v>MUNICIPIOS</v>
          </cell>
          <cell r="D1167" t="str">
            <v>MUN - 8</v>
          </cell>
        </row>
        <row r="1168">
          <cell r="A1168" t="str">
            <v>24301113MUN9</v>
          </cell>
          <cell r="B1168">
            <v>24301113</v>
          </cell>
          <cell r="C1168" t="str">
            <v>MUNICIPIOS</v>
          </cell>
          <cell r="D1168" t="str">
            <v>MUN - 9</v>
          </cell>
        </row>
        <row r="1169">
          <cell r="A1169">
            <v>2436</v>
          </cell>
          <cell r="B1169">
            <v>2436</v>
          </cell>
          <cell r="C1169" t="str">
            <v>RETENCION EN LA FUENTE E IMPTO DE TIMBRE</v>
          </cell>
          <cell r="E1169">
            <v>390.47</v>
          </cell>
          <cell r="F1169">
            <v>343.19</v>
          </cell>
        </row>
        <row r="1170">
          <cell r="A1170">
            <v>243601</v>
          </cell>
          <cell r="B1170">
            <v>243601</v>
          </cell>
          <cell r="C1170" t="str">
            <v>SALARIOS Y PAGOS LABORALES</v>
          </cell>
          <cell r="E1170">
            <v>10.25</v>
          </cell>
          <cell r="F1170">
            <v>9.6</v>
          </cell>
        </row>
        <row r="1171">
          <cell r="A1171" t="str">
            <v>243601CL1</v>
          </cell>
          <cell r="B1171">
            <v>243601</v>
          </cell>
          <cell r="C1171" t="str">
            <v>CORTO-LARGO PLAZO / CORTO P</v>
          </cell>
          <cell r="D1171" t="str">
            <v>CL - 1</v>
          </cell>
          <cell r="E1171">
            <v>-15.13</v>
          </cell>
          <cell r="F1171">
            <v>-15.78</v>
          </cell>
        </row>
        <row r="1172">
          <cell r="A1172" t="str">
            <v>243601ETCONVENCION</v>
          </cell>
          <cell r="B1172">
            <v>243601</v>
          </cell>
          <cell r="C1172" t="str">
            <v>TIPO DE EMPLEADO / CONVENCI</v>
          </cell>
          <cell r="D1172" t="str">
            <v>ET - CONVENCION</v>
          </cell>
        </row>
        <row r="1173">
          <cell r="A1173">
            <v>243603</v>
          </cell>
          <cell r="B1173">
            <v>243603</v>
          </cell>
          <cell r="C1173" t="str">
            <v>HONORARIOS</v>
          </cell>
          <cell r="E1173">
            <v>29.23</v>
          </cell>
          <cell r="F1173">
            <v>13.83</v>
          </cell>
        </row>
        <row r="1174">
          <cell r="A1174" t="str">
            <v>243603CL1</v>
          </cell>
          <cell r="B1174">
            <v>243603</v>
          </cell>
          <cell r="C1174" t="str">
            <v>CORTO-LARGO PLAZO / CORTO P</v>
          </cell>
          <cell r="D1174" t="str">
            <v>CL - 1</v>
          </cell>
          <cell r="E1174">
            <v>-619.74</v>
          </cell>
          <cell r="F1174">
            <v>-635.15</v>
          </cell>
        </row>
        <row r="1175">
          <cell r="A1175">
            <v>243605</v>
          </cell>
          <cell r="B1175">
            <v>243605</v>
          </cell>
          <cell r="C1175" t="str">
            <v>SERVICIOS</v>
          </cell>
          <cell r="E1175">
            <v>13.35</v>
          </cell>
          <cell r="F1175">
            <v>14.09</v>
          </cell>
        </row>
        <row r="1176">
          <cell r="A1176" t="str">
            <v>243605CL1</v>
          </cell>
          <cell r="B1176">
            <v>243605</v>
          </cell>
          <cell r="C1176" t="str">
            <v>CORTO-LARGO PLAZO / CORTO P</v>
          </cell>
          <cell r="D1176" t="str">
            <v>CL - 1</v>
          </cell>
          <cell r="E1176">
            <v>-234.53</v>
          </cell>
          <cell r="F1176">
            <v>-233.8</v>
          </cell>
        </row>
        <row r="1177">
          <cell r="A1177">
            <v>243606</v>
          </cell>
          <cell r="B1177">
            <v>243606</v>
          </cell>
          <cell r="C1177" t="str">
            <v>ARRENDAMIENTOS</v>
          </cell>
          <cell r="E1177">
            <v>2.33</v>
          </cell>
          <cell r="F1177">
            <v>3.17</v>
          </cell>
        </row>
        <row r="1178">
          <cell r="A1178" t="str">
            <v>243606CL1</v>
          </cell>
          <cell r="B1178">
            <v>243606</v>
          </cell>
          <cell r="C1178" t="str">
            <v>CORTO-LARGO PLAZO / CORTO P</v>
          </cell>
          <cell r="D1178" t="str">
            <v>CL - 1</v>
          </cell>
          <cell r="E1178">
            <v>-13.68</v>
          </cell>
          <cell r="F1178">
            <v>-12.85</v>
          </cell>
        </row>
        <row r="1179">
          <cell r="A1179">
            <v>243607</v>
          </cell>
          <cell r="B1179">
            <v>243607</v>
          </cell>
          <cell r="C1179" t="str">
            <v>RENDIMIENTOS FINANCIEROS</v>
          </cell>
        </row>
        <row r="1180">
          <cell r="A1180" t="str">
            <v>243607CL1</v>
          </cell>
          <cell r="B1180">
            <v>243607</v>
          </cell>
          <cell r="C1180" t="str">
            <v>CORTO-LARGO PLAZO / CORTO P</v>
          </cell>
          <cell r="D1180" t="str">
            <v>CL - 1</v>
          </cell>
          <cell r="E1180">
            <v>-69.900000000000006</v>
          </cell>
          <cell r="F1180">
            <v>-69.900000000000006</v>
          </cell>
        </row>
        <row r="1181">
          <cell r="A1181">
            <v>243608</v>
          </cell>
          <cell r="B1181">
            <v>243608</v>
          </cell>
          <cell r="C1181" t="str">
            <v>COMPRAS</v>
          </cell>
          <cell r="E1181">
            <v>44.36</v>
          </cell>
          <cell r="F1181">
            <v>25.35</v>
          </cell>
        </row>
        <row r="1182">
          <cell r="A1182" t="str">
            <v>243608CL1</v>
          </cell>
          <cell r="B1182">
            <v>243608</v>
          </cell>
          <cell r="C1182" t="str">
            <v>CORTO-LARGO PLAZO / CORTO P</v>
          </cell>
          <cell r="D1182" t="str">
            <v>CL - 1</v>
          </cell>
          <cell r="E1182">
            <v>-873.21</v>
          </cell>
          <cell r="F1182">
            <v>-892.22</v>
          </cell>
        </row>
        <row r="1183">
          <cell r="A1183">
            <v>243625</v>
          </cell>
          <cell r="B1183">
            <v>243625</v>
          </cell>
          <cell r="C1183" t="str">
            <v>IMPUESTO A LAS VENTAS RETENIDO POR CONSG</v>
          </cell>
          <cell r="E1183">
            <v>138.46</v>
          </cell>
          <cell r="F1183">
            <v>96.16</v>
          </cell>
        </row>
        <row r="1184">
          <cell r="A1184" t="str">
            <v>243625CL1</v>
          </cell>
          <cell r="B1184">
            <v>243625</v>
          </cell>
          <cell r="C1184" t="str">
            <v>CORTO-LARGO PLAZO / CORTO P</v>
          </cell>
          <cell r="D1184" t="str">
            <v>CL - 1</v>
          </cell>
          <cell r="E1184">
            <v>-885.74</v>
          </cell>
          <cell r="F1184">
            <v>-928.05</v>
          </cell>
        </row>
        <row r="1185">
          <cell r="A1185">
            <v>243627</v>
          </cell>
          <cell r="B1185">
            <v>243627</v>
          </cell>
          <cell r="C1185" t="str">
            <v>IMPUESTO A LAS VENTAS RETENIDO-R.SIMPLIF</v>
          </cell>
          <cell r="E1185">
            <v>10.41</v>
          </cell>
          <cell r="F1185">
            <v>10.87</v>
          </cell>
        </row>
        <row r="1186">
          <cell r="A1186" t="str">
            <v>243627CL1</v>
          </cell>
          <cell r="B1186">
            <v>243627</v>
          </cell>
          <cell r="C1186" t="str">
            <v>CORTO-LARGO PLAZO / CORTO P</v>
          </cell>
          <cell r="D1186" t="str">
            <v>CL - 1</v>
          </cell>
          <cell r="E1186">
            <v>-19.239999999999998</v>
          </cell>
          <cell r="F1186">
            <v>-18.78</v>
          </cell>
        </row>
        <row r="1187">
          <cell r="A1187">
            <v>243690</v>
          </cell>
          <cell r="B1187">
            <v>243690</v>
          </cell>
          <cell r="C1187" t="str">
            <v>OTRAS RETENCIONES</v>
          </cell>
          <cell r="E1187">
            <v>0.03</v>
          </cell>
        </row>
        <row r="1188">
          <cell r="A1188" t="str">
            <v>243690CL1</v>
          </cell>
          <cell r="B1188">
            <v>243690</v>
          </cell>
          <cell r="C1188" t="str">
            <v>CORTO-LARGO PLAZO / CORTO P</v>
          </cell>
          <cell r="D1188" t="str">
            <v>CL - 1</v>
          </cell>
          <cell r="E1188">
            <v>-5.18</v>
          </cell>
          <cell r="F1188">
            <v>-5.22</v>
          </cell>
        </row>
        <row r="1189">
          <cell r="A1189">
            <v>24369502</v>
          </cell>
          <cell r="B1189">
            <v>24369502</v>
          </cell>
          <cell r="C1189" t="str">
            <v>SERVICIOS</v>
          </cell>
          <cell r="E1189">
            <v>93.03</v>
          </cell>
          <cell r="F1189">
            <v>92.63</v>
          </cell>
        </row>
        <row r="1190">
          <cell r="A1190" t="str">
            <v>24369502CL1</v>
          </cell>
          <cell r="B1190">
            <v>24369502</v>
          </cell>
          <cell r="C1190" t="str">
            <v>CORTO-LARGO PLAZO / CORTO P</v>
          </cell>
          <cell r="D1190" t="str">
            <v>CL - 1</v>
          </cell>
          <cell r="E1190">
            <v>93.03</v>
          </cell>
          <cell r="F1190">
            <v>92.63</v>
          </cell>
        </row>
        <row r="1191">
          <cell r="A1191">
            <v>24369504</v>
          </cell>
          <cell r="B1191">
            <v>24369504</v>
          </cell>
          <cell r="C1191" t="str">
            <v>OTROS CONCEPTOS</v>
          </cell>
          <cell r="E1191">
            <v>2.48</v>
          </cell>
          <cell r="F1191">
            <v>2.63</v>
          </cell>
        </row>
        <row r="1192">
          <cell r="A1192" t="str">
            <v>24369504CL1</v>
          </cell>
          <cell r="B1192">
            <v>24369504</v>
          </cell>
          <cell r="C1192" t="str">
            <v>CORTO-LARGO PLAZO / CORTO P</v>
          </cell>
          <cell r="D1192" t="str">
            <v>CL - 1</v>
          </cell>
          <cell r="E1192">
            <v>2.48</v>
          </cell>
          <cell r="F1192">
            <v>2.63</v>
          </cell>
        </row>
        <row r="1193">
          <cell r="A1193">
            <v>243698</v>
          </cell>
          <cell r="B1193">
            <v>243698</v>
          </cell>
          <cell r="C1193" t="str">
            <v>IMPUESTO DE TIMBRE</v>
          </cell>
          <cell r="E1193">
            <v>46.52</v>
          </cell>
          <cell r="F1193">
            <v>74.86</v>
          </cell>
        </row>
        <row r="1194">
          <cell r="A1194" t="str">
            <v>243698CL1</v>
          </cell>
          <cell r="B1194">
            <v>243698</v>
          </cell>
          <cell r="C1194" t="str">
            <v>CORTO-LARGO PLAZO / CORTO P</v>
          </cell>
          <cell r="D1194" t="str">
            <v>CL - 1</v>
          </cell>
          <cell r="E1194">
            <v>-445.53</v>
          </cell>
          <cell r="F1194">
            <v>-417.19</v>
          </cell>
        </row>
        <row r="1195">
          <cell r="A1195">
            <v>2437</v>
          </cell>
          <cell r="B1195">
            <v>2437</v>
          </cell>
          <cell r="C1195" t="str">
            <v>RETENCION DE IMPTO DE INDUSTRIA Y CMCIO</v>
          </cell>
          <cell r="E1195">
            <v>2.23</v>
          </cell>
          <cell r="F1195">
            <v>1.05</v>
          </cell>
        </row>
        <row r="1196">
          <cell r="A1196">
            <v>243701</v>
          </cell>
          <cell r="B1196">
            <v>243701</v>
          </cell>
          <cell r="C1196" t="str">
            <v>RETENCION POR COMPRAS</v>
          </cell>
          <cell r="E1196">
            <v>2.23</v>
          </cell>
          <cell r="F1196">
            <v>1.05</v>
          </cell>
        </row>
        <row r="1197">
          <cell r="A1197">
            <v>24370101</v>
          </cell>
          <cell r="B1197">
            <v>24370101</v>
          </cell>
          <cell r="C1197" t="str">
            <v>ICA RET. EN COMPRAS</v>
          </cell>
          <cell r="E1197">
            <v>1.68</v>
          </cell>
          <cell r="F1197">
            <v>0.65</v>
          </cell>
        </row>
        <row r="1204">
          <cell r="A1204" t="str">
            <v>SISTEMA DE CONTABILIDAD</v>
          </cell>
          <cell r="D1204" t="str">
            <v>BALANCE GENERAL CON REFERE</v>
          </cell>
          <cell r="E1204" t="str">
            <v>NCIAS PARA MODELO FI</v>
          </cell>
          <cell r="F1204" t="str">
            <v>NANCIERO MAF</v>
          </cell>
          <cell r="H1204" t="str">
            <v>PAGINA:         3</v>
          </cell>
        </row>
        <row r="1205">
          <cell r="A1205" t="str">
            <v>MODULO DE REPORTES</v>
          </cell>
          <cell r="D1205" t="str">
            <v>(9) EMPRESA DE ENERG</v>
          </cell>
          <cell r="E1205" t="str">
            <v>IA DEL QUINDIO S,A</v>
          </cell>
          <cell r="F1205" t="str">
            <v>E,S,P,</v>
          </cell>
          <cell r="H1205" t="str">
            <v>21oct2004 07:07PM</v>
          </cell>
        </row>
        <row r="1206">
          <cell r="A1206" t="str">
            <v>Factor de conversion: 1</v>
          </cell>
          <cell r="D1206" t="str">
            <v>Periodo  Desde:</v>
          </cell>
          <cell r="E1206" t="str">
            <v>09/2004  Hasta: 09/2</v>
          </cell>
          <cell r="F1206">
            <v>4</v>
          </cell>
          <cell r="H1206" t="str">
            <v>PROGRAMA: scmrbmaf</v>
          </cell>
        </row>
        <row r="1208">
          <cell r="E1208" t="str">
            <v>Saldo</v>
          </cell>
          <cell r="F1208" t="str">
            <v>Saldo</v>
          </cell>
        </row>
        <row r="1209">
          <cell r="A1209" t="str">
            <v>Referencia</v>
          </cell>
          <cell r="B1209" t="str">
            <v>Mayor</v>
          </cell>
          <cell r="C1209" t="str">
            <v>Descripcion</v>
          </cell>
          <cell r="D1209" t="str">
            <v>Referencia</v>
          </cell>
          <cell r="E1209" t="str">
            <v>Inicial</v>
          </cell>
          <cell r="F1209" t="str">
            <v>Final</v>
          </cell>
        </row>
        <row r="1210">
          <cell r="A1210" t="str">
            <v>==============================</v>
          </cell>
          <cell r="B1210" t="str">
            <v>=========</v>
          </cell>
          <cell r="C1210" t="str">
            <v>=======================================================</v>
          </cell>
          <cell r="D1210" t="str">
            <v>==============================</v>
          </cell>
          <cell r="E1210" t="str">
            <v>===================</v>
          </cell>
          <cell r="F1210" t="str">
            <v>===================</v>
          </cell>
        </row>
        <row r="1211">
          <cell r="A1211" t="str">
            <v>24370101CL1</v>
          </cell>
          <cell r="B1211">
            <v>24370101</v>
          </cell>
          <cell r="C1211" t="str">
            <v>CORTO-LARGO PLAZO / CORTO P</v>
          </cell>
          <cell r="D1211" t="str">
            <v>CL - 1</v>
          </cell>
          <cell r="E1211">
            <v>-31.79</v>
          </cell>
          <cell r="F1211">
            <v>-32.81</v>
          </cell>
        </row>
        <row r="1212">
          <cell r="A1212">
            <v>24370102</v>
          </cell>
          <cell r="B1212">
            <v>24370102</v>
          </cell>
          <cell r="C1212" t="str">
            <v>AVISOS Y TABLEROS RET.EN COMPRAS</v>
          </cell>
          <cell r="E1212">
            <v>0.55000000000000004</v>
          </cell>
          <cell r="F1212">
            <v>0.4</v>
          </cell>
        </row>
        <row r="1213">
          <cell r="A1213" t="str">
            <v>24370102CL1</v>
          </cell>
          <cell r="B1213">
            <v>24370102</v>
          </cell>
          <cell r="C1213" t="str">
            <v>CORTO-LARGO PLAZO / CORTO P</v>
          </cell>
          <cell r="D1213" t="str">
            <v>CL - 1</v>
          </cell>
          <cell r="E1213">
            <v>2.3199999999999998</v>
          </cell>
          <cell r="F1213">
            <v>2.16</v>
          </cell>
        </row>
        <row r="1214">
          <cell r="A1214">
            <v>2440</v>
          </cell>
          <cell r="B1214">
            <v>2440</v>
          </cell>
          <cell r="C1214" t="str">
            <v>IMPUESTOS,CONTRIBUCIONES Y TASAS POR PAG</v>
          </cell>
          <cell r="E1214">
            <v>422.73</v>
          </cell>
          <cell r="F1214">
            <v>250.07</v>
          </cell>
        </row>
        <row r="1215">
          <cell r="A1215">
            <v>244003</v>
          </cell>
          <cell r="B1215">
            <v>244003</v>
          </cell>
          <cell r="C1215" t="str">
            <v>PREDIAL UNIFICADO</v>
          </cell>
          <cell r="E1215">
            <v>0.56000000000000005</v>
          </cell>
          <cell r="F1215">
            <v>0.56000000000000005</v>
          </cell>
        </row>
        <row r="1216">
          <cell r="A1216" t="str">
            <v>244003CL1</v>
          </cell>
          <cell r="B1216">
            <v>244003</v>
          </cell>
          <cell r="C1216" t="str">
            <v>CORTO-LARGO PLAZO / CORTO P</v>
          </cell>
          <cell r="D1216" t="str">
            <v>CL - 1</v>
          </cell>
          <cell r="E1216">
            <v>0.56000000000000005</v>
          </cell>
          <cell r="F1216">
            <v>0.56000000000000005</v>
          </cell>
        </row>
        <row r="1217">
          <cell r="A1217">
            <v>244004</v>
          </cell>
          <cell r="B1217">
            <v>244004</v>
          </cell>
          <cell r="C1217" t="str">
            <v>INDUSTRIA Y COMERCIO</v>
          </cell>
          <cell r="E1217">
            <v>236.16</v>
          </cell>
          <cell r="F1217">
            <v>197.55</v>
          </cell>
        </row>
        <row r="1218">
          <cell r="A1218" t="str">
            <v>244004CL1</v>
          </cell>
          <cell r="B1218">
            <v>244004</v>
          </cell>
          <cell r="C1218" t="str">
            <v>CORTO-LARGO PLAZO / CORTO P</v>
          </cell>
          <cell r="D1218" t="str">
            <v>CL - 1</v>
          </cell>
          <cell r="E1218">
            <v>237.58</v>
          </cell>
          <cell r="F1218">
            <v>198.97</v>
          </cell>
        </row>
        <row r="1219">
          <cell r="A1219">
            <v>244017</v>
          </cell>
          <cell r="B1219">
            <v>244017</v>
          </cell>
          <cell r="C1219" t="str">
            <v>INTERESES DE MORA</v>
          </cell>
          <cell r="E1219">
            <v>51.96</v>
          </cell>
          <cell r="F1219">
            <v>51.96</v>
          </cell>
        </row>
        <row r="1220">
          <cell r="A1220" t="str">
            <v>244017CL1</v>
          </cell>
          <cell r="B1220">
            <v>244017</v>
          </cell>
          <cell r="C1220" t="str">
            <v>CORTO-LARGO PLAZO / CORTO P</v>
          </cell>
          <cell r="D1220" t="str">
            <v>CL - 1</v>
          </cell>
          <cell r="E1220">
            <v>51.96</v>
          </cell>
          <cell r="F1220">
            <v>51.96</v>
          </cell>
        </row>
        <row r="1221">
          <cell r="A1221">
            <v>244021</v>
          </cell>
          <cell r="B1221">
            <v>244021</v>
          </cell>
          <cell r="C1221" t="str">
            <v>IMPTO PARA PRESERVAR LA SEGURIDAD DEMOCR</v>
          </cell>
          <cell r="E1221">
            <v>134.05000000000001</v>
          </cell>
        </row>
        <row r="1222">
          <cell r="A1222" t="str">
            <v>244021CL1</v>
          </cell>
          <cell r="B1222">
            <v>244021</v>
          </cell>
          <cell r="C1222" t="str">
            <v>CORTO-LARGO PLAZO / CORTO P</v>
          </cell>
          <cell r="D1222" t="str">
            <v>CL - 1</v>
          </cell>
          <cell r="E1222">
            <v>134.05000000000001</v>
          </cell>
        </row>
        <row r="1223">
          <cell r="A1223">
            <v>244085</v>
          </cell>
          <cell r="B1223">
            <v>244085</v>
          </cell>
          <cell r="C1223" t="str">
            <v>OTROS IMPUESTOS MUNICIPALES</v>
          </cell>
        </row>
        <row r="1224">
          <cell r="A1224">
            <v>24408503</v>
          </cell>
          <cell r="B1224">
            <v>24408503</v>
          </cell>
          <cell r="C1224" t="str">
            <v>TASA DE ALUMBRADO PUBLICO</v>
          </cell>
        </row>
        <row r="1225">
          <cell r="A1225" t="str">
            <v>24408503CL1</v>
          </cell>
          <cell r="B1225">
            <v>24408503</v>
          </cell>
          <cell r="C1225" t="str">
            <v>CORTO-LARGO PLAZO / CORTO P</v>
          </cell>
          <cell r="D1225" t="str">
            <v>CL - 1</v>
          </cell>
        </row>
        <row r="1226">
          <cell r="A1226">
            <v>2445</v>
          </cell>
          <cell r="B1226">
            <v>2445</v>
          </cell>
          <cell r="C1226" t="str">
            <v>IMPUESTO AL VALOR AGREGADO - IVA</v>
          </cell>
          <cell r="E1226">
            <v>33.49</v>
          </cell>
          <cell r="F1226">
            <v>25.05</v>
          </cell>
        </row>
        <row r="1227">
          <cell r="A1227">
            <v>244501</v>
          </cell>
          <cell r="B1227">
            <v>244501</v>
          </cell>
          <cell r="C1227" t="str">
            <v>VENTA DE BIENES</v>
          </cell>
          <cell r="E1227">
            <v>24.65</v>
          </cell>
          <cell r="F1227">
            <v>24.65</v>
          </cell>
        </row>
        <row r="1228">
          <cell r="A1228" t="str">
            <v>244501CL1</v>
          </cell>
          <cell r="B1228">
            <v>244501</v>
          </cell>
          <cell r="C1228" t="str">
            <v>CORTO-LARGO PLAZO / CORTO P</v>
          </cell>
          <cell r="D1228" t="str">
            <v>CL - 1</v>
          </cell>
          <cell r="E1228">
            <v>24.65</v>
          </cell>
          <cell r="F1228">
            <v>24.65</v>
          </cell>
        </row>
        <row r="1229">
          <cell r="A1229">
            <v>244502</v>
          </cell>
          <cell r="B1229">
            <v>244502</v>
          </cell>
          <cell r="C1229" t="str">
            <v>VENTA DE SERVICIOS</v>
          </cell>
          <cell r="E1229">
            <v>264.47000000000003</v>
          </cell>
          <cell r="F1229">
            <v>274.92</v>
          </cell>
        </row>
        <row r="1230">
          <cell r="A1230" t="str">
            <v>244502CL1</v>
          </cell>
          <cell r="B1230">
            <v>244502</v>
          </cell>
          <cell r="C1230" t="str">
            <v>CORTO-LARGO PLAZO / CORTO P</v>
          </cell>
          <cell r="D1230" t="str">
            <v>CL - 1</v>
          </cell>
          <cell r="E1230">
            <v>244.74</v>
          </cell>
          <cell r="F1230">
            <v>255.19</v>
          </cell>
        </row>
        <row r="1231">
          <cell r="A1231">
            <v>244505</v>
          </cell>
          <cell r="B1231">
            <v>244505</v>
          </cell>
          <cell r="C1231" t="str">
            <v>COMPRA DE BIENES (DB)</v>
          </cell>
          <cell r="E1231">
            <v>-23.29</v>
          </cell>
          <cell r="F1231">
            <v>-23.29</v>
          </cell>
        </row>
        <row r="1232">
          <cell r="A1232" t="str">
            <v>244505CL1</v>
          </cell>
          <cell r="B1232">
            <v>244505</v>
          </cell>
          <cell r="C1232" t="str">
            <v>CORTO-LARGO PLAZO / CORTO P</v>
          </cell>
          <cell r="D1232" t="str">
            <v>CL - 1</v>
          </cell>
          <cell r="E1232">
            <v>-23.24</v>
          </cell>
          <cell r="F1232">
            <v>-23.24</v>
          </cell>
        </row>
        <row r="1233">
          <cell r="A1233">
            <v>244580</v>
          </cell>
          <cell r="B1233">
            <v>244580</v>
          </cell>
          <cell r="C1233" t="str">
            <v>VALOR PAGADO  (DB)</v>
          </cell>
          <cell r="E1233">
            <v>-232.3</v>
          </cell>
          <cell r="F1233">
            <v>-251.21</v>
          </cell>
        </row>
        <row r="1234">
          <cell r="A1234" t="str">
            <v>244580CL1</v>
          </cell>
          <cell r="B1234">
            <v>244580</v>
          </cell>
          <cell r="C1234" t="str">
            <v>CORTO-LARGO PLAZO / CORTO P</v>
          </cell>
          <cell r="D1234" t="str">
            <v>CL - 1</v>
          </cell>
          <cell r="E1234">
            <v>-232.3</v>
          </cell>
          <cell r="F1234">
            <v>-251.21</v>
          </cell>
        </row>
        <row r="1235">
          <cell r="A1235">
            <v>244581</v>
          </cell>
          <cell r="B1235">
            <v>244581</v>
          </cell>
          <cell r="C1235" t="str">
            <v>IVA DEDUCIBLE PRORRATEO</v>
          </cell>
          <cell r="E1235">
            <v>-0.04</v>
          </cell>
          <cell r="F1235">
            <v>-0.04</v>
          </cell>
        </row>
        <row r="1236">
          <cell r="A1236" t="str">
            <v>244581CL1</v>
          </cell>
          <cell r="B1236">
            <v>244581</v>
          </cell>
          <cell r="C1236" t="str">
            <v>CORTO-LARGO PLAZO / CORTO P</v>
          </cell>
          <cell r="D1236" t="str">
            <v>CL - 1</v>
          </cell>
          <cell r="E1236">
            <v>-0.02</v>
          </cell>
          <cell r="F1236">
            <v>-0.02</v>
          </cell>
        </row>
        <row r="1237">
          <cell r="A1237">
            <v>2450</v>
          </cell>
          <cell r="B1237">
            <v>2450</v>
          </cell>
          <cell r="C1237" t="str">
            <v>AVANCES Y ANTICIPOS RECIBIDOS</v>
          </cell>
          <cell r="E1237">
            <v>193.24</v>
          </cell>
          <cell r="F1237">
            <v>193.24</v>
          </cell>
        </row>
        <row r="1238">
          <cell r="A1238">
            <v>245010</v>
          </cell>
          <cell r="B1238">
            <v>245010</v>
          </cell>
          <cell r="C1238" t="str">
            <v>PARA FUTURA SUSCRIPCION DE ACCIONES</v>
          </cell>
          <cell r="E1238">
            <v>193.24</v>
          </cell>
          <cell r="F1238">
            <v>193.24</v>
          </cell>
        </row>
        <row r="1239">
          <cell r="A1239" t="str">
            <v>245010CL1</v>
          </cell>
          <cell r="B1239">
            <v>245010</v>
          </cell>
          <cell r="C1239" t="str">
            <v>CORTO-LARGO PLAZO / CORTO P</v>
          </cell>
          <cell r="D1239" t="str">
            <v>CL - 1</v>
          </cell>
          <cell r="E1239">
            <v>155.85</v>
          </cell>
          <cell r="F1239">
            <v>155.85</v>
          </cell>
        </row>
        <row r="1240">
          <cell r="A1240" t="str">
            <v>245010CL2</v>
          </cell>
          <cell r="B1240">
            <v>245010</v>
          </cell>
          <cell r="C1240" t="str">
            <v>CORTO-LARGO PLAZO / LARGO P</v>
          </cell>
          <cell r="D1240" t="str">
            <v>CL - 2</v>
          </cell>
          <cell r="E1240">
            <v>37.39</v>
          </cell>
          <cell r="F1240">
            <v>37.39</v>
          </cell>
        </row>
        <row r="1241">
          <cell r="A1241">
            <v>2455</v>
          </cell>
          <cell r="B1241">
            <v>2455</v>
          </cell>
          <cell r="C1241" t="str">
            <v>DEPOSITOS RECIBIDOS DE TERCEROS</v>
          </cell>
          <cell r="E1241">
            <v>84.22</v>
          </cell>
          <cell r="F1241">
            <v>167.1</v>
          </cell>
        </row>
        <row r="1242">
          <cell r="A1242">
            <v>245502</v>
          </cell>
          <cell r="B1242">
            <v>245502</v>
          </cell>
          <cell r="C1242" t="str">
            <v>BIENES</v>
          </cell>
          <cell r="E1242">
            <v>86.34</v>
          </cell>
          <cell r="F1242">
            <v>86.34</v>
          </cell>
        </row>
        <row r="1243">
          <cell r="A1243">
            <v>24550201</v>
          </cell>
          <cell r="B1243">
            <v>24550201</v>
          </cell>
          <cell r="C1243" t="str">
            <v>APORTES ENTIDADES PARA OBRAS</v>
          </cell>
          <cell r="E1243">
            <v>11.41</v>
          </cell>
          <cell r="F1243">
            <v>11.41</v>
          </cell>
        </row>
        <row r="1244">
          <cell r="A1244" t="str">
            <v>24550201CL1</v>
          </cell>
          <cell r="B1244">
            <v>24550201</v>
          </cell>
          <cell r="C1244" t="str">
            <v>CORTO-LARGO PLAZO / CORTO P</v>
          </cell>
          <cell r="D1244" t="str">
            <v>CL - 1</v>
          </cell>
          <cell r="E1244">
            <v>11.41</v>
          </cell>
          <cell r="F1244">
            <v>11.41</v>
          </cell>
        </row>
        <row r="1245">
          <cell r="A1245">
            <v>24550202</v>
          </cell>
          <cell r="B1245">
            <v>24550202</v>
          </cell>
          <cell r="C1245" t="str">
            <v>APORTES MUNICIPIOS PARA OBRAS</v>
          </cell>
          <cell r="E1245">
            <v>74.930000000000007</v>
          </cell>
          <cell r="F1245">
            <v>74.930000000000007</v>
          </cell>
        </row>
        <row r="1246">
          <cell r="A1246" t="str">
            <v>24550202CL1</v>
          </cell>
          <cell r="B1246">
            <v>24550202</v>
          </cell>
          <cell r="C1246" t="str">
            <v>CORTO-LARGO PLAZO / CORTO P</v>
          </cell>
          <cell r="D1246" t="str">
            <v>CL - 1</v>
          </cell>
          <cell r="E1246">
            <v>74.930000000000007</v>
          </cell>
          <cell r="F1246">
            <v>74.930000000000007</v>
          </cell>
        </row>
        <row r="1247">
          <cell r="A1247">
            <v>245590</v>
          </cell>
          <cell r="B1247">
            <v>245590</v>
          </cell>
          <cell r="C1247" t="str">
            <v>OTROS DEPOSITOS</v>
          </cell>
          <cell r="E1247">
            <v>-2.12</v>
          </cell>
          <cell r="F1247">
            <v>80.760000000000005</v>
          </cell>
        </row>
        <row r="1248">
          <cell r="A1248">
            <v>24559001</v>
          </cell>
          <cell r="B1248">
            <v>24559001</v>
          </cell>
          <cell r="C1248" t="str">
            <v>RESPONSABILIDADES POR DEFINIR</v>
          </cell>
          <cell r="E1248">
            <v>-2.12</v>
          </cell>
          <cell r="F1248">
            <v>80.760000000000005</v>
          </cell>
        </row>
        <row r="1249">
          <cell r="A1249" t="str">
            <v>24559001CL1</v>
          </cell>
          <cell r="B1249">
            <v>24559001</v>
          </cell>
          <cell r="C1249" t="str">
            <v>CORTO-LARGO PLAZO / CORTO P</v>
          </cell>
          <cell r="D1249" t="str">
            <v>CL - 1</v>
          </cell>
          <cell r="E1249">
            <v>-2.12</v>
          </cell>
          <cell r="F1249">
            <v>80.760000000000005</v>
          </cell>
        </row>
        <row r="1250">
          <cell r="A1250">
            <v>25</v>
          </cell>
          <cell r="B1250">
            <v>25</v>
          </cell>
          <cell r="C1250" t="str">
            <v>OBLIGACIONES LABORALES Y DE SEG.SOCIAL I</v>
          </cell>
          <cell r="E1250">
            <v>802.59</v>
          </cell>
          <cell r="F1250">
            <v>832.64</v>
          </cell>
        </row>
        <row r="1251">
          <cell r="A1251">
            <v>2505</v>
          </cell>
          <cell r="B1251">
            <v>2505</v>
          </cell>
          <cell r="C1251" t="str">
            <v>SALARIOS Y PRESTACIONES SOCIALES</v>
          </cell>
          <cell r="E1251">
            <v>802.59</v>
          </cell>
          <cell r="F1251">
            <v>832.64</v>
          </cell>
        </row>
        <row r="1252">
          <cell r="A1252">
            <v>250501</v>
          </cell>
          <cell r="B1252">
            <v>250501</v>
          </cell>
          <cell r="C1252" t="str">
            <v>NOMINA POR PAGAR</v>
          </cell>
          <cell r="E1252">
            <v>-38.630000000000003</v>
          </cell>
          <cell r="F1252">
            <v>22.27</v>
          </cell>
        </row>
        <row r="1253">
          <cell r="A1253">
            <v>25050101</v>
          </cell>
          <cell r="B1253">
            <v>25050101</v>
          </cell>
          <cell r="C1253" t="str">
            <v>NOMINA POR PAGAR</v>
          </cell>
          <cell r="E1253">
            <v>-38.630000000000003</v>
          </cell>
          <cell r="F1253">
            <v>22.27</v>
          </cell>
        </row>
        <row r="1254">
          <cell r="A1254" t="str">
            <v>25050101CL1</v>
          </cell>
          <cell r="B1254">
            <v>25050101</v>
          </cell>
          <cell r="C1254" t="str">
            <v>CORTO-LARGO PLAZO / CORTO P</v>
          </cell>
          <cell r="D1254" t="str">
            <v>CL - 1</v>
          </cell>
          <cell r="E1254">
            <v>-38.630000000000003</v>
          </cell>
          <cell r="F1254">
            <v>22.27</v>
          </cell>
        </row>
        <row r="1255">
          <cell r="A1255" t="str">
            <v>25050101ETCONVENCIONAL</v>
          </cell>
          <cell r="B1255">
            <v>25050101</v>
          </cell>
          <cell r="C1255" t="str">
            <v>TIPO DE EMPLEADO</v>
          </cell>
          <cell r="D1255" t="str">
            <v>ET - CONVENCIONAL</v>
          </cell>
        </row>
        <row r="1256">
          <cell r="A1256">
            <v>250502</v>
          </cell>
          <cell r="B1256">
            <v>250502</v>
          </cell>
          <cell r="C1256" t="str">
            <v>CESANTIAS</v>
          </cell>
          <cell r="E1256">
            <v>782.02</v>
          </cell>
          <cell r="F1256">
            <v>757.67</v>
          </cell>
        </row>
        <row r="1257">
          <cell r="A1257">
            <v>25050201</v>
          </cell>
          <cell r="B1257">
            <v>25050201</v>
          </cell>
          <cell r="C1257" t="str">
            <v>CESANTIAS CONSOLID. LEY LABORAL ANTERIOR</v>
          </cell>
          <cell r="E1257">
            <v>782.02</v>
          </cell>
          <cell r="F1257">
            <v>757.67</v>
          </cell>
        </row>
        <row r="1258">
          <cell r="A1258" t="str">
            <v>25050201CL1</v>
          </cell>
          <cell r="B1258">
            <v>25050201</v>
          </cell>
          <cell r="C1258" t="str">
            <v>CORTO-LARGO PLAZO / CORTO P</v>
          </cell>
          <cell r="D1258" t="str">
            <v>CL - 1</v>
          </cell>
          <cell r="E1258">
            <v>313.26</v>
          </cell>
          <cell r="F1258">
            <v>310.19</v>
          </cell>
        </row>
        <row r="1259">
          <cell r="A1259" t="str">
            <v>25050201CL2</v>
          </cell>
          <cell r="B1259">
            <v>25050201</v>
          </cell>
          <cell r="C1259" t="str">
            <v>CORTO-LARGO PLAZO / LARGO P</v>
          </cell>
          <cell r="D1259" t="str">
            <v>CL - 2</v>
          </cell>
          <cell r="E1259">
            <v>468.76</v>
          </cell>
          <cell r="F1259">
            <v>447.47</v>
          </cell>
        </row>
        <row r="1260">
          <cell r="A1260" t="str">
            <v>25050201ETCON</v>
          </cell>
          <cell r="B1260">
            <v>25050201</v>
          </cell>
          <cell r="C1260" t="str">
            <v>TIPO DE EMPLEADO</v>
          </cell>
          <cell r="D1260" t="str">
            <v>ET - CON</v>
          </cell>
        </row>
        <row r="1261">
          <cell r="A1261" t="str">
            <v>25050201ETCONV</v>
          </cell>
          <cell r="B1261">
            <v>25050201</v>
          </cell>
          <cell r="C1261" t="str">
            <v>TIPO DE EMPLEADO</v>
          </cell>
          <cell r="D1261" t="str">
            <v>ET - CONV</v>
          </cell>
        </row>
        <row r="1262">
          <cell r="A1262" t="str">
            <v>25050201ETNO CONVENC</v>
          </cell>
          <cell r="B1262">
            <v>25050201</v>
          </cell>
          <cell r="C1262" t="str">
            <v>TIPO DE EMPLEADO / NO CONVE</v>
          </cell>
          <cell r="D1262" t="str">
            <v>ET - NO CONVENC</v>
          </cell>
        </row>
        <row r="1263">
          <cell r="A1263">
            <v>25050202</v>
          </cell>
          <cell r="B1263">
            <v>25050202</v>
          </cell>
          <cell r="C1263" t="str">
            <v>CESANTIAS CONSOLID. LEY 50/90 Y NORM POS</v>
          </cell>
        </row>
        <row r="1264">
          <cell r="A1264" t="str">
            <v>25050202CL1</v>
          </cell>
          <cell r="B1264">
            <v>25050202</v>
          </cell>
          <cell r="C1264" t="str">
            <v>CORTO-LARGO PLAZO / CORTO P</v>
          </cell>
          <cell r="D1264" t="str">
            <v>CL - 1</v>
          </cell>
          <cell r="E1264">
            <v>2.0499999999999998</v>
          </cell>
          <cell r="F1264">
            <v>2.0499999999999998</v>
          </cell>
        </row>
        <row r="1265">
          <cell r="A1265" t="str">
            <v>25050202CL2</v>
          </cell>
          <cell r="B1265">
            <v>25050202</v>
          </cell>
          <cell r="C1265" t="str">
            <v>CORTO-LARGO PLAZO / LARGO P</v>
          </cell>
          <cell r="D1265" t="str">
            <v>CL - 2</v>
          </cell>
          <cell r="E1265">
            <v>-2.0499999999999998</v>
          </cell>
          <cell r="F1265">
            <v>-2.0499999999999998</v>
          </cell>
        </row>
        <row r="1266">
          <cell r="A1266">
            <v>250504</v>
          </cell>
          <cell r="B1266">
            <v>250504</v>
          </cell>
          <cell r="C1266" t="str">
            <v>VACACIONES</v>
          </cell>
          <cell r="E1266">
            <v>34.909999999999997</v>
          </cell>
          <cell r="F1266">
            <v>31.95</v>
          </cell>
        </row>
        <row r="1267">
          <cell r="A1267" t="str">
            <v>250504CL1</v>
          </cell>
          <cell r="B1267">
            <v>250504</v>
          </cell>
          <cell r="C1267" t="str">
            <v>CORTO-LARGO PLAZO / CORTO P</v>
          </cell>
          <cell r="D1267" t="str">
            <v>CL - 1</v>
          </cell>
          <cell r="E1267">
            <v>34.909999999999997</v>
          </cell>
          <cell r="F1267">
            <v>31.95</v>
          </cell>
        </row>
        <row r="1268">
          <cell r="A1268">
            <v>250505</v>
          </cell>
          <cell r="B1268">
            <v>250505</v>
          </cell>
          <cell r="C1268" t="str">
            <v>PRIMA DE VACACIONES</v>
          </cell>
          <cell r="E1268">
            <v>24.29</v>
          </cell>
          <cell r="F1268">
            <v>20.75</v>
          </cell>
        </row>
        <row r="1269">
          <cell r="A1269" t="str">
            <v>250505CL1</v>
          </cell>
          <cell r="B1269">
            <v>250505</v>
          </cell>
          <cell r="C1269" t="str">
            <v>CORTO-LARGO PLAZO / CORTO P</v>
          </cell>
          <cell r="D1269" t="str">
            <v>CL - 1</v>
          </cell>
          <cell r="E1269">
            <v>24.29</v>
          </cell>
          <cell r="F1269">
            <v>20.75</v>
          </cell>
        </row>
        <row r="1270">
          <cell r="A1270" t="str">
            <v>250505ETCONVENCION</v>
          </cell>
          <cell r="B1270">
            <v>250505</v>
          </cell>
          <cell r="C1270" t="str">
            <v>TIPO DE EMPLEADO / CONVENCI</v>
          </cell>
          <cell r="D1270" t="str">
            <v>ET - CONVENCION</v>
          </cell>
        </row>
        <row r="1271">
          <cell r="A1271">
            <v>27</v>
          </cell>
          <cell r="B1271">
            <v>27</v>
          </cell>
          <cell r="C1271" t="str">
            <v>PASIVOS ESTIMADOS</v>
          </cell>
          <cell r="E1271">
            <v>8092.86</v>
          </cell>
          <cell r="F1271">
            <v>8224.6299999999992</v>
          </cell>
        </row>
        <row r="1272">
          <cell r="A1272">
            <v>2710</v>
          </cell>
          <cell r="B1272">
            <v>2710</v>
          </cell>
          <cell r="C1272" t="str">
            <v>PROVISION PARA CONTINGENCIAS</v>
          </cell>
          <cell r="E1272">
            <v>156</v>
          </cell>
          <cell r="F1272">
            <v>156</v>
          </cell>
        </row>
        <row r="1273">
          <cell r="A1273">
            <v>271005</v>
          </cell>
          <cell r="B1273">
            <v>271005</v>
          </cell>
          <cell r="C1273" t="str">
            <v>LITIGIOS O DEMANDAS</v>
          </cell>
          <cell r="E1273">
            <v>156</v>
          </cell>
          <cell r="F1273">
            <v>156</v>
          </cell>
        </row>
        <row r="1274">
          <cell r="A1274" t="str">
            <v>271005CL1</v>
          </cell>
          <cell r="B1274">
            <v>271005</v>
          </cell>
          <cell r="C1274" t="str">
            <v>CORTO-LARGO PLAZO / CORTO P</v>
          </cell>
          <cell r="D1274" t="str">
            <v>CL - 1</v>
          </cell>
          <cell r="E1274">
            <v>156</v>
          </cell>
          <cell r="F1274">
            <v>156</v>
          </cell>
        </row>
        <row r="1275">
          <cell r="A1275">
            <v>2715</v>
          </cell>
          <cell r="B1275">
            <v>2715</v>
          </cell>
          <cell r="C1275" t="str">
            <v>PROVISION PARA PRESTACIONES SOCIALES</v>
          </cell>
          <cell r="E1275">
            <v>556.66999999999996</v>
          </cell>
          <cell r="F1275">
            <v>642.33000000000004</v>
          </cell>
        </row>
        <row r="1276">
          <cell r="A1276">
            <v>271501</v>
          </cell>
          <cell r="B1276">
            <v>271501</v>
          </cell>
          <cell r="C1276" t="str">
            <v>CESANTIAS</v>
          </cell>
          <cell r="E1276">
            <v>197.97</v>
          </cell>
          <cell r="F1276">
            <v>217.98</v>
          </cell>
        </row>
        <row r="1277">
          <cell r="A1277" t="str">
            <v>271501CL1</v>
          </cell>
          <cell r="B1277">
            <v>271501</v>
          </cell>
          <cell r="C1277" t="str">
            <v>CORTO-LARGO PLAZO / CORTO P</v>
          </cell>
          <cell r="D1277" t="str">
            <v>CL - 1</v>
          </cell>
          <cell r="E1277">
            <v>150.26</v>
          </cell>
          <cell r="F1277">
            <v>170.27</v>
          </cell>
        </row>
        <row r="1278">
          <cell r="A1278" t="str">
            <v>271501EPCONVENCION</v>
          </cell>
          <cell r="B1278">
            <v>271501</v>
          </cell>
          <cell r="C1278" t="str">
            <v>PRESTACION EXTRALEG.</v>
          </cell>
          <cell r="D1278" t="str">
            <v>EP - CONVENCION</v>
          </cell>
          <cell r="E1278">
            <v>97.13</v>
          </cell>
          <cell r="F1278">
            <v>97.13</v>
          </cell>
        </row>
        <row r="1279">
          <cell r="A1279" t="str">
            <v>271501EPNO CONVENC</v>
          </cell>
          <cell r="B1279">
            <v>271501</v>
          </cell>
          <cell r="C1279" t="str">
            <v>PRESTACION EXTRALEG.</v>
          </cell>
          <cell r="D1279" t="str">
            <v>EP - NO CONVENC</v>
          </cell>
          <cell r="E1279">
            <v>15.12</v>
          </cell>
          <cell r="F1279">
            <v>15.12</v>
          </cell>
        </row>
        <row r="1280">
          <cell r="A1280" t="str">
            <v>271501ETCON</v>
          </cell>
          <cell r="B1280">
            <v>271501</v>
          </cell>
          <cell r="C1280" t="str">
            <v>TIPO DE EMPLEADO</v>
          </cell>
          <cell r="D1280" t="str">
            <v>ET - CON</v>
          </cell>
        </row>
        <row r="1281">
          <cell r="A1281" t="str">
            <v>271501ETCONV</v>
          </cell>
          <cell r="B1281">
            <v>271501</v>
          </cell>
          <cell r="C1281" t="str">
            <v>TIPO DE EMPLEADO</v>
          </cell>
          <cell r="D1281" t="str">
            <v>ET - CONV</v>
          </cell>
        </row>
        <row r="1282">
          <cell r="A1282" t="str">
            <v>271501ETCONVENC</v>
          </cell>
          <cell r="B1282">
            <v>271501</v>
          </cell>
          <cell r="C1282" t="str">
            <v>TIPO DE EMPLEADO</v>
          </cell>
          <cell r="D1282" t="str">
            <v>ET - CONVENC</v>
          </cell>
        </row>
        <row r="1283">
          <cell r="A1283" t="str">
            <v>271501ETCONVENCION</v>
          </cell>
          <cell r="B1283">
            <v>271501</v>
          </cell>
          <cell r="C1283" t="str">
            <v>TIPO DE EMPLEADO / CONVENCI</v>
          </cell>
          <cell r="D1283" t="str">
            <v>ET - CONVENCION</v>
          </cell>
          <cell r="E1283">
            <v>-55.45</v>
          </cell>
          <cell r="F1283">
            <v>-55.45</v>
          </cell>
        </row>
        <row r="1284">
          <cell r="A1284" t="str">
            <v>271501ETCONVENCIONAL</v>
          </cell>
          <cell r="B1284">
            <v>271501</v>
          </cell>
          <cell r="C1284" t="str">
            <v>TIPO DE EMPLEADO</v>
          </cell>
          <cell r="D1284" t="str">
            <v>ET - CONVENCIONAL</v>
          </cell>
        </row>
        <row r="1285">
          <cell r="A1285" t="str">
            <v>271501ETNO CONVENC</v>
          </cell>
          <cell r="B1285">
            <v>271501</v>
          </cell>
          <cell r="C1285" t="str">
            <v>TIPO DE EMPLEADO / NO CONVE</v>
          </cell>
          <cell r="D1285" t="str">
            <v>ET - NO CONVENC</v>
          </cell>
          <cell r="E1285">
            <v>-9.09</v>
          </cell>
          <cell r="F1285">
            <v>-9.09</v>
          </cell>
        </row>
        <row r="1286">
          <cell r="A1286" t="str">
            <v>271501ET1</v>
          </cell>
          <cell r="B1286">
            <v>271501</v>
          </cell>
          <cell r="C1286" t="str">
            <v>TIPO DE EMPLEADO</v>
          </cell>
          <cell r="D1286" t="str">
            <v>ET - 1</v>
          </cell>
        </row>
        <row r="1287">
          <cell r="A1287">
            <v>271502</v>
          </cell>
          <cell r="B1287">
            <v>271502</v>
          </cell>
          <cell r="C1287" t="str">
            <v>INTERESES SOBRE LAS CESANTIAS</v>
          </cell>
          <cell r="E1287">
            <v>110.22</v>
          </cell>
          <cell r="F1287">
            <v>124.64</v>
          </cell>
        </row>
        <row r="1288">
          <cell r="A1288" t="str">
            <v>271502CL1</v>
          </cell>
          <cell r="B1288">
            <v>271502</v>
          </cell>
          <cell r="C1288" t="str">
            <v>CORTO-LARGO PLAZO / CORTO P</v>
          </cell>
          <cell r="D1288" t="str">
            <v>CL - 1</v>
          </cell>
          <cell r="E1288">
            <v>95.91</v>
          </cell>
          <cell r="F1288">
            <v>110.32</v>
          </cell>
        </row>
        <row r="1289">
          <cell r="A1289" t="str">
            <v>271502ETCONV</v>
          </cell>
          <cell r="B1289">
            <v>271502</v>
          </cell>
          <cell r="C1289" t="str">
            <v>TIPO DE EMPLEADO</v>
          </cell>
          <cell r="D1289" t="str">
            <v>ET - CONV</v>
          </cell>
        </row>
        <row r="1290">
          <cell r="A1290" t="str">
            <v>271502ETCONVENCION</v>
          </cell>
          <cell r="B1290">
            <v>271502</v>
          </cell>
          <cell r="C1290" t="str">
            <v>TIPO DE EMPLEADO / CONVENCI</v>
          </cell>
          <cell r="D1290" t="str">
            <v>ET - CONVENCION</v>
          </cell>
          <cell r="E1290">
            <v>13.59</v>
          </cell>
          <cell r="F1290">
            <v>13.59</v>
          </cell>
        </row>
        <row r="1291">
          <cell r="A1291" t="str">
            <v>271502ETNO CONVENC</v>
          </cell>
          <cell r="B1291">
            <v>271502</v>
          </cell>
          <cell r="C1291" t="str">
            <v>TIPO DE EMPLEADO / NO CONVE</v>
          </cell>
          <cell r="D1291" t="str">
            <v>ET - NO CONVENC</v>
          </cell>
          <cell r="E1291">
            <v>0.72</v>
          </cell>
          <cell r="F1291">
            <v>0.72</v>
          </cell>
        </row>
        <row r="1292">
          <cell r="A1292">
            <v>271503</v>
          </cell>
          <cell r="B1292">
            <v>271503</v>
          </cell>
          <cell r="C1292" t="str">
            <v>VACACIONES</v>
          </cell>
          <cell r="E1292">
            <v>28.65</v>
          </cell>
          <cell r="F1292">
            <v>20.88</v>
          </cell>
        </row>
        <row r="1293">
          <cell r="A1293" t="str">
            <v>271503CL1</v>
          </cell>
          <cell r="B1293">
            <v>271503</v>
          </cell>
          <cell r="C1293" t="str">
            <v>CORTO-LARGO PLAZO / CORTO P</v>
          </cell>
          <cell r="D1293" t="str">
            <v>CL - 1</v>
          </cell>
          <cell r="E1293">
            <v>0.73</v>
          </cell>
          <cell r="F1293">
            <v>-7.04</v>
          </cell>
        </row>
        <row r="1294">
          <cell r="A1294" t="str">
            <v>271503EPCONVENCION</v>
          </cell>
          <cell r="B1294">
            <v>271503</v>
          </cell>
          <cell r="C1294" t="str">
            <v>PRESTACION EXTRALEG.</v>
          </cell>
          <cell r="D1294" t="str">
            <v>EP - CONVENCION</v>
          </cell>
          <cell r="E1294">
            <v>21.91</v>
          </cell>
          <cell r="F1294">
            <v>21.91</v>
          </cell>
        </row>
        <row r="1295">
          <cell r="A1295" t="str">
            <v>271503EPNO CONVENC</v>
          </cell>
          <cell r="B1295">
            <v>271503</v>
          </cell>
          <cell r="C1295" t="str">
            <v>PRESTACION EXTRALEG.</v>
          </cell>
          <cell r="D1295" t="str">
            <v>EP - NO CONVENC</v>
          </cell>
          <cell r="E1295">
            <v>7.84</v>
          </cell>
          <cell r="F1295">
            <v>7.84</v>
          </cell>
        </row>
        <row r="1296">
          <cell r="A1296" t="str">
            <v>271503ETCON</v>
          </cell>
          <cell r="B1296">
            <v>271503</v>
          </cell>
          <cell r="C1296" t="str">
            <v>TIPO DE EMPLEADO</v>
          </cell>
          <cell r="D1296" t="str">
            <v>ET - CON</v>
          </cell>
        </row>
        <row r="1297">
          <cell r="A1297" t="str">
            <v>271503ETCONV</v>
          </cell>
          <cell r="B1297">
            <v>271503</v>
          </cell>
          <cell r="C1297" t="str">
            <v>TIPO DE EMPLEADO</v>
          </cell>
          <cell r="D1297" t="str">
            <v>ET - CONV</v>
          </cell>
        </row>
        <row r="1298">
          <cell r="A1298" t="str">
            <v>271503ETCONVE</v>
          </cell>
          <cell r="B1298">
            <v>271503</v>
          </cell>
          <cell r="C1298" t="str">
            <v>TIPO DE EMPLEADO</v>
          </cell>
          <cell r="D1298" t="str">
            <v>ET - CONVE</v>
          </cell>
        </row>
        <row r="1299">
          <cell r="A1299" t="str">
            <v>271503ETCONVEN</v>
          </cell>
          <cell r="B1299">
            <v>271503</v>
          </cell>
          <cell r="C1299" t="str">
            <v>TIPO DE EMPLEADO</v>
          </cell>
          <cell r="D1299" t="str">
            <v>ET - CONVEN</v>
          </cell>
        </row>
        <row r="1300">
          <cell r="A1300" t="str">
            <v>271503ETCONVENC</v>
          </cell>
          <cell r="B1300">
            <v>271503</v>
          </cell>
          <cell r="C1300" t="str">
            <v>TIPO DE EMPLEADO</v>
          </cell>
          <cell r="D1300" t="str">
            <v>ET - CONVENC</v>
          </cell>
        </row>
        <row r="1301">
          <cell r="A1301" t="str">
            <v>271503ETCONVENCION</v>
          </cell>
          <cell r="B1301">
            <v>271503</v>
          </cell>
          <cell r="C1301" t="str">
            <v>TIPO DE EMPLEADO / CONVENCI</v>
          </cell>
          <cell r="D1301" t="str">
            <v>ET - CONVENCION</v>
          </cell>
          <cell r="E1301">
            <v>3.17</v>
          </cell>
          <cell r="F1301">
            <v>3.17</v>
          </cell>
        </row>
        <row r="1302">
          <cell r="A1302" t="str">
            <v>271503ETCONVENCIONAL</v>
          </cell>
          <cell r="B1302">
            <v>271503</v>
          </cell>
          <cell r="C1302" t="str">
            <v>TIPO DE EMPLEADO</v>
          </cell>
          <cell r="D1302" t="str">
            <v>ET - CONVENCIONAL</v>
          </cell>
        </row>
        <row r="1303">
          <cell r="A1303" t="str">
            <v>271503ETNO CONVENC</v>
          </cell>
          <cell r="B1303">
            <v>271503</v>
          </cell>
          <cell r="C1303" t="str">
            <v>TIPO DE EMPLEADO / NO CONVE</v>
          </cell>
          <cell r="D1303" t="str">
            <v>ET - NO CONVENC</v>
          </cell>
          <cell r="E1303">
            <v>-4.99</v>
          </cell>
          <cell r="F1303">
            <v>-4.99</v>
          </cell>
        </row>
        <row r="1304">
          <cell r="A1304" t="str">
            <v>271503ET1</v>
          </cell>
          <cell r="B1304">
            <v>271503</v>
          </cell>
          <cell r="C1304" t="str">
            <v>TIPO DE EMPLEADO</v>
          </cell>
          <cell r="D1304" t="str">
            <v>ET - 1</v>
          </cell>
        </row>
        <row r="1305">
          <cell r="A1305">
            <v>271506</v>
          </cell>
          <cell r="B1305">
            <v>271506</v>
          </cell>
          <cell r="C1305" t="str">
            <v>PRIMA DE VACACIONES</v>
          </cell>
          <cell r="E1305">
            <v>78.75</v>
          </cell>
          <cell r="F1305">
            <v>85.06</v>
          </cell>
        </row>
        <row r="1306">
          <cell r="A1306" t="str">
            <v>271506CL1</v>
          </cell>
          <cell r="B1306">
            <v>271506</v>
          </cell>
          <cell r="C1306" t="str">
            <v>CORTO-LARGO PLAZO / CORTO P</v>
          </cell>
          <cell r="D1306" t="str">
            <v>CL - 1</v>
          </cell>
          <cell r="E1306">
            <v>-4.3</v>
          </cell>
          <cell r="F1306">
            <v>2.02</v>
          </cell>
        </row>
        <row r="1307">
          <cell r="A1307" t="str">
            <v>271506EPINTS/CES</v>
          </cell>
          <cell r="B1307">
            <v>271506</v>
          </cell>
          <cell r="C1307" t="str">
            <v>PRESTACION EXTRALEG. / INTE</v>
          </cell>
          <cell r="D1307" t="str">
            <v>EP - INTS/CES</v>
          </cell>
          <cell r="E1307">
            <v>0.16</v>
          </cell>
          <cell r="F1307">
            <v>0.16</v>
          </cell>
        </row>
        <row r="1308">
          <cell r="A1308" t="str">
            <v>271506EPPRIMA ANT,</v>
          </cell>
          <cell r="B1308">
            <v>271506</v>
          </cell>
          <cell r="C1308" t="str">
            <v>PRESTACION EXTRALEG. / PRIM</v>
          </cell>
          <cell r="D1308" t="str">
            <v>EP - PRIMA ANT,</v>
          </cell>
          <cell r="E1308">
            <v>2.65</v>
          </cell>
          <cell r="F1308">
            <v>2.65</v>
          </cell>
        </row>
        <row r="1309">
          <cell r="A1309" t="str">
            <v>271506EPPRIMA NAV.</v>
          </cell>
          <cell r="B1309">
            <v>271506</v>
          </cell>
          <cell r="C1309" t="str">
            <v>PRESTACION EXTRALEG. / PRIM</v>
          </cell>
          <cell r="D1309" t="str">
            <v>EP - PRIMA NAV.</v>
          </cell>
        </row>
        <row r="1310">
          <cell r="A1310" t="str">
            <v>271506EPPRIMA VAC</v>
          </cell>
          <cell r="B1310">
            <v>271506</v>
          </cell>
          <cell r="C1310" t="str">
            <v>PRESTACION EXTRALEG. / PRIM</v>
          </cell>
          <cell r="D1310" t="str">
            <v>EP - PRIMA VAC</v>
          </cell>
          <cell r="E1310">
            <v>80.239999999999995</v>
          </cell>
          <cell r="F1310">
            <v>80.239999999999995</v>
          </cell>
        </row>
        <row r="1311">
          <cell r="A1311" t="str">
            <v>271506ETCONV</v>
          </cell>
          <cell r="B1311">
            <v>271506</v>
          </cell>
          <cell r="C1311" t="str">
            <v>TIPO DE EMPLEADO</v>
          </cell>
          <cell r="D1311" t="str">
            <v>ET - CONV</v>
          </cell>
        </row>
        <row r="1312">
          <cell r="A1312" t="str">
            <v>271506ETCONVE</v>
          </cell>
          <cell r="B1312">
            <v>271506</v>
          </cell>
          <cell r="C1312" t="str">
            <v>TIPO DE EMPLEADO</v>
          </cell>
          <cell r="D1312" t="str">
            <v>ET - CONVE</v>
          </cell>
        </row>
        <row r="1313">
          <cell r="A1313" t="str">
            <v>271506ETCONVEN</v>
          </cell>
          <cell r="B1313">
            <v>271506</v>
          </cell>
          <cell r="C1313" t="str">
            <v>TIPO DE EMPLEADO</v>
          </cell>
          <cell r="D1313" t="str">
            <v>ET - CONVEN</v>
          </cell>
        </row>
        <row r="1314">
          <cell r="A1314" t="str">
            <v>271506ETCONVENC</v>
          </cell>
          <cell r="B1314">
            <v>271506</v>
          </cell>
          <cell r="C1314" t="str">
            <v>TIPO DE EMPLEADO</v>
          </cell>
          <cell r="D1314" t="str">
            <v>ET - CONVENC</v>
          </cell>
        </row>
        <row r="1315">
          <cell r="A1315" t="str">
            <v>271506ETCONVENCION</v>
          </cell>
          <cell r="B1315">
            <v>271506</v>
          </cell>
          <cell r="C1315" t="str">
            <v>TIPO DE EMPLEADO / CONVENCI</v>
          </cell>
          <cell r="D1315" t="str">
            <v>ET - CONVENCION</v>
          </cell>
        </row>
        <row r="1316">
          <cell r="A1316" t="str">
            <v>271506ETCONVENCIONAL</v>
          </cell>
          <cell r="B1316">
            <v>271506</v>
          </cell>
          <cell r="C1316" t="str">
            <v>TIPO DE EMPLEADO</v>
          </cell>
          <cell r="D1316" t="str">
            <v>ET - CONVENCIONAL</v>
          </cell>
        </row>
        <row r="1317">
          <cell r="A1317" t="str">
            <v>271506ETNO CONVENC</v>
          </cell>
          <cell r="B1317">
            <v>271506</v>
          </cell>
          <cell r="C1317" t="str">
            <v>TIPO DE EMPLEADO / NO CONVE</v>
          </cell>
          <cell r="D1317" t="str">
            <v>ET - NO CONVENC</v>
          </cell>
        </row>
        <row r="1318">
          <cell r="A1318">
            <v>271509</v>
          </cell>
          <cell r="B1318">
            <v>271509</v>
          </cell>
          <cell r="C1318" t="str">
            <v>PRIMA DE NAVIDAD</v>
          </cell>
          <cell r="E1318">
            <v>141.08000000000001</v>
          </cell>
          <cell r="F1318">
            <v>193.76</v>
          </cell>
        </row>
        <row r="1319">
          <cell r="A1319" t="str">
            <v>271509CL1</v>
          </cell>
          <cell r="B1319">
            <v>271509</v>
          </cell>
          <cell r="C1319" t="str">
            <v>CORTO-LARGO PLAZO / CORTO P</v>
          </cell>
          <cell r="D1319" t="str">
            <v>CL - 1</v>
          </cell>
          <cell r="E1319">
            <v>77.260000000000005</v>
          </cell>
          <cell r="F1319">
            <v>129.94</v>
          </cell>
        </row>
        <row r="1320">
          <cell r="A1320" t="str">
            <v>271509ETCONVENCION</v>
          </cell>
          <cell r="B1320">
            <v>271509</v>
          </cell>
          <cell r="C1320" t="str">
            <v>TIPO DE EMPLEADO / CONVENCI</v>
          </cell>
          <cell r="D1320" t="str">
            <v>ET - CONVENCION</v>
          </cell>
          <cell r="E1320">
            <v>58.56</v>
          </cell>
          <cell r="F1320">
            <v>58.56</v>
          </cell>
        </row>
        <row r="1321">
          <cell r="A1321" t="str">
            <v>271509ETNO CONVENC</v>
          </cell>
          <cell r="B1321">
            <v>271509</v>
          </cell>
          <cell r="C1321" t="str">
            <v>TIPO DE EMPLEADO / NO CONVE</v>
          </cell>
          <cell r="D1321" t="str">
            <v>ET - NO CONVENC</v>
          </cell>
          <cell r="E1321">
            <v>5.26</v>
          </cell>
          <cell r="F1321">
            <v>5.26</v>
          </cell>
        </row>
        <row r="1322">
          <cell r="A1322">
            <v>2720</v>
          </cell>
          <cell r="B1322">
            <v>2720</v>
          </cell>
          <cell r="C1322" t="str">
            <v>PROVISION PARA PENSIONES</v>
          </cell>
          <cell r="E1322">
            <v>7265.56</v>
          </cell>
          <cell r="F1322">
            <v>7311.67</v>
          </cell>
        </row>
        <row r="1323">
          <cell r="A1323">
            <v>272005</v>
          </cell>
          <cell r="B1323">
            <v>272005</v>
          </cell>
          <cell r="C1323" t="str">
            <v>CALCULO ACTUARIAL DE FUTURAS PENSIONES</v>
          </cell>
          <cell r="E1323">
            <v>7539.45</v>
          </cell>
          <cell r="F1323">
            <v>7569.45</v>
          </cell>
        </row>
        <row r="1324">
          <cell r="A1324" t="str">
            <v>272005CL1</v>
          </cell>
          <cell r="B1324">
            <v>272005</v>
          </cell>
          <cell r="C1324" t="str">
            <v>CORTO-LARGO PLAZO / CORTO P</v>
          </cell>
          <cell r="D1324" t="str">
            <v>CL - 1</v>
          </cell>
          <cell r="E1324">
            <v>2852.32</v>
          </cell>
          <cell r="F1324">
            <v>2852.32</v>
          </cell>
        </row>
        <row r="1325">
          <cell r="A1325" t="str">
            <v>272005CL2</v>
          </cell>
          <cell r="B1325">
            <v>272005</v>
          </cell>
          <cell r="C1325" t="str">
            <v>CORTO-LARGO PLAZO / LARGO P</v>
          </cell>
          <cell r="D1325" t="str">
            <v>CL - 2</v>
          </cell>
          <cell r="E1325">
            <v>4687.13</v>
          </cell>
          <cell r="F1325">
            <v>4717.13</v>
          </cell>
        </row>
        <row r="1326">
          <cell r="A1326">
            <v>272006</v>
          </cell>
          <cell r="B1326">
            <v>272006</v>
          </cell>
          <cell r="C1326" t="str">
            <v>FUTURAS PENSIONES POR AMORTIZAR  (DB)</v>
          </cell>
          <cell r="E1326">
            <v>-273.89</v>
          </cell>
          <cell r="F1326">
            <v>-257.77999999999997</v>
          </cell>
        </row>
        <row r="1327">
          <cell r="A1327" t="str">
            <v>272006CL1</v>
          </cell>
          <cell r="B1327">
            <v>272006</v>
          </cell>
          <cell r="C1327" t="str">
            <v>CORTO-LARGO PLAZO / CORTO P</v>
          </cell>
          <cell r="D1327" t="str">
            <v>CL - 1</v>
          </cell>
          <cell r="E1327">
            <v>-1192.25</v>
          </cell>
          <cell r="F1327">
            <v>-1176.1400000000001</v>
          </cell>
        </row>
        <row r="1328">
          <cell r="A1328" t="str">
            <v>272006CL2</v>
          </cell>
          <cell r="B1328">
            <v>272006</v>
          </cell>
          <cell r="C1328" t="str">
            <v>CORTO-LARGO PLAZO / LARGO P</v>
          </cell>
          <cell r="D1328" t="str">
            <v>CL - 2</v>
          </cell>
          <cell r="E1328">
            <v>918.35</v>
          </cell>
          <cell r="F1328">
            <v>918.35</v>
          </cell>
        </row>
        <row r="1329">
          <cell r="A1329">
            <v>2790</v>
          </cell>
          <cell r="B1329">
            <v>2790</v>
          </cell>
          <cell r="C1329" t="str">
            <v>PROVISIONES DIVERSAS</v>
          </cell>
          <cell r="E1329">
            <v>114.63</v>
          </cell>
          <cell r="F1329">
            <v>114.63</v>
          </cell>
        </row>
        <row r="1330">
          <cell r="A1330">
            <v>279090</v>
          </cell>
          <cell r="B1330">
            <v>279090</v>
          </cell>
          <cell r="C1330" t="str">
            <v>OTRAS PROVISIONES DIVERSAS</v>
          </cell>
          <cell r="E1330">
            <v>114.63</v>
          </cell>
          <cell r="F1330">
            <v>114.63</v>
          </cell>
        </row>
        <row r="1331">
          <cell r="A1331" t="str">
            <v>279090CL1</v>
          </cell>
          <cell r="B1331">
            <v>279090</v>
          </cell>
          <cell r="C1331" t="str">
            <v>CORTO-LARGO PLAZO / CORTO P</v>
          </cell>
          <cell r="D1331" t="str">
            <v>CL - 1</v>
          </cell>
          <cell r="E1331">
            <v>114.63</v>
          </cell>
          <cell r="F1331">
            <v>114.63</v>
          </cell>
        </row>
        <row r="1332">
          <cell r="A1332">
            <v>29</v>
          </cell>
          <cell r="B1332">
            <v>29</v>
          </cell>
          <cell r="C1332" t="str">
            <v>OTROS PASIVOS</v>
          </cell>
          <cell r="E1332">
            <v>3961.85</v>
          </cell>
          <cell r="F1332">
            <v>3545.97</v>
          </cell>
        </row>
        <row r="1333">
          <cell r="A1333">
            <v>2905</v>
          </cell>
          <cell r="B1333">
            <v>2905</v>
          </cell>
          <cell r="C1333" t="str">
            <v>RECAUDOS A FAVOR DE TERCEROS</v>
          </cell>
          <cell r="E1333">
            <v>1232.22</v>
          </cell>
          <cell r="F1333">
            <v>816.34</v>
          </cell>
        </row>
        <row r="1334">
          <cell r="A1334">
            <v>290503</v>
          </cell>
          <cell r="B1334">
            <v>290503</v>
          </cell>
          <cell r="C1334" t="str">
            <v>VENTAS POR CUENTAS DE TERCEROS</v>
          </cell>
          <cell r="E1334">
            <v>1057.4000000000001</v>
          </cell>
          <cell r="F1334">
            <v>601.97</v>
          </cell>
        </row>
        <row r="1335">
          <cell r="A1335" t="str">
            <v>290503CL1</v>
          </cell>
          <cell r="B1335">
            <v>290503</v>
          </cell>
          <cell r="C1335" t="str">
            <v>CORTO-LARGO PLAZO / CORTO P</v>
          </cell>
          <cell r="D1335" t="str">
            <v>CL - 1</v>
          </cell>
          <cell r="E1335">
            <v>1057.4000000000001</v>
          </cell>
          <cell r="F1335">
            <v>601.97</v>
          </cell>
        </row>
        <row r="1336">
          <cell r="A1336">
            <v>290505</v>
          </cell>
          <cell r="B1336">
            <v>290505</v>
          </cell>
          <cell r="C1336" t="str">
            <v>COBRO CARTERA DE TERCEROS</v>
          </cell>
          <cell r="E1336">
            <v>287.97000000000003</v>
          </cell>
          <cell r="F1336">
            <v>297.5</v>
          </cell>
        </row>
        <row r="1337">
          <cell r="A1337" t="str">
            <v>290505CL1</v>
          </cell>
          <cell r="B1337">
            <v>290505</v>
          </cell>
          <cell r="C1337" t="str">
            <v>CORTO-LARGO PLAZO / CORTO P</v>
          </cell>
          <cell r="D1337" t="str">
            <v>CL - 1</v>
          </cell>
          <cell r="E1337">
            <v>287.97000000000003</v>
          </cell>
          <cell r="F1337">
            <v>297.5</v>
          </cell>
        </row>
        <row r="1338">
          <cell r="A1338">
            <v>290520</v>
          </cell>
          <cell r="B1338">
            <v>290520</v>
          </cell>
          <cell r="C1338" t="str">
            <v>ESTIMADO</v>
          </cell>
          <cell r="E1338">
            <v>-113.15</v>
          </cell>
          <cell r="F1338">
            <v>-83.12</v>
          </cell>
        </row>
        <row r="1339">
          <cell r="A1339" t="str">
            <v>290520CES15</v>
          </cell>
          <cell r="B1339">
            <v>290520</v>
          </cell>
          <cell r="C1339" t="str">
            <v>CLASE DE ESTIMADO / VENTAS</v>
          </cell>
          <cell r="D1339" t="str">
            <v>CES - 15</v>
          </cell>
        </row>
        <row r="1340">
          <cell r="A1340" t="str">
            <v>290520CES16</v>
          </cell>
          <cell r="B1340">
            <v>290520</v>
          </cell>
          <cell r="C1340" t="str">
            <v>CLASE DE ESTIMADO / COBRO C</v>
          </cell>
          <cell r="D1340" t="str">
            <v>CES - 16</v>
          </cell>
        </row>
        <row r="1341">
          <cell r="A1341" t="str">
            <v>290520CL1</v>
          </cell>
          <cell r="B1341">
            <v>290520</v>
          </cell>
          <cell r="C1341" t="str">
            <v>CORTO-LARGO PLAZO / CORTO P</v>
          </cell>
          <cell r="D1341" t="str">
            <v>CL - 1</v>
          </cell>
          <cell r="E1341">
            <v>-113.15</v>
          </cell>
          <cell r="F1341">
            <v>-83.12</v>
          </cell>
        </row>
        <row r="1342">
          <cell r="A1342">
            <v>2915</v>
          </cell>
          <cell r="B1342">
            <v>2915</v>
          </cell>
          <cell r="C1342" t="str">
            <v>CREDITOS DIFERIDOS</v>
          </cell>
          <cell r="E1342">
            <v>2729.63</v>
          </cell>
          <cell r="F1342">
            <v>2729.63</v>
          </cell>
        </row>
        <row r="1343">
          <cell r="A1343">
            <v>291501</v>
          </cell>
          <cell r="B1343">
            <v>291501</v>
          </cell>
          <cell r="C1343" t="str">
            <v>CREDITO POR CORRECCION MONETARIA DIFERIA</v>
          </cell>
          <cell r="E1343">
            <v>2729.63</v>
          </cell>
          <cell r="F1343">
            <v>2729.63</v>
          </cell>
        </row>
        <row r="1344">
          <cell r="A1344">
            <v>29150101</v>
          </cell>
          <cell r="B1344">
            <v>29150101</v>
          </cell>
          <cell r="C1344" t="str">
            <v>CREDITO CORRECC.MONETARIA-MICROCENTRAL</v>
          </cell>
          <cell r="E1344">
            <v>2729.63</v>
          </cell>
          <cell r="F1344">
            <v>2729.63</v>
          </cell>
        </row>
        <row r="1345">
          <cell r="A1345" t="str">
            <v>29150101CL2</v>
          </cell>
          <cell r="B1345">
            <v>29150101</v>
          </cell>
          <cell r="C1345" t="str">
            <v>CORTO-LARGO PLAZO / LARGO P</v>
          </cell>
          <cell r="D1345" t="str">
            <v>CL - 2</v>
          </cell>
          <cell r="E1345">
            <v>2729.63</v>
          </cell>
          <cell r="F1345">
            <v>2729.63</v>
          </cell>
        </row>
        <row r="1346">
          <cell r="A1346">
            <v>3</v>
          </cell>
          <cell r="B1346">
            <v>3</v>
          </cell>
          <cell r="C1346" t="str">
            <v>PATRIMONIO</v>
          </cell>
          <cell r="E1346">
            <v>81092.649999999994</v>
          </cell>
          <cell r="F1346">
            <v>81092.649999999994</v>
          </cell>
        </row>
        <row r="1347">
          <cell r="A1347">
            <v>32</v>
          </cell>
          <cell r="B1347">
            <v>32</v>
          </cell>
          <cell r="C1347" t="str">
            <v>PATRIMONIO INSTITUCIONAL</v>
          </cell>
          <cell r="E1347">
            <v>81092.649999999994</v>
          </cell>
          <cell r="F1347">
            <v>81092.649999999994</v>
          </cell>
        </row>
        <row r="1348">
          <cell r="A1348">
            <v>3204</v>
          </cell>
          <cell r="B1348">
            <v>3204</v>
          </cell>
          <cell r="C1348" t="str">
            <v>CAPITAL SUSCRITO Y PAGADO</v>
          </cell>
          <cell r="E1348">
            <v>42985.29</v>
          </cell>
          <cell r="F1348">
            <v>42985.29</v>
          </cell>
        </row>
        <row r="1349">
          <cell r="A1349">
            <v>320401</v>
          </cell>
          <cell r="B1349">
            <v>320401</v>
          </cell>
          <cell r="C1349" t="str">
            <v>CAPITAL AUTORIZADO</v>
          </cell>
          <cell r="E1349">
            <v>43123.07</v>
          </cell>
          <cell r="F1349">
            <v>56123.07</v>
          </cell>
        </row>
        <row r="1350">
          <cell r="A1350">
            <v>320402</v>
          </cell>
          <cell r="B1350">
            <v>320402</v>
          </cell>
          <cell r="C1350" t="str">
            <v>CAPITAL POR SUSCRIBIR</v>
          </cell>
          <cell r="E1350">
            <v>-137.78</v>
          </cell>
          <cell r="F1350">
            <v>-13137.78</v>
          </cell>
        </row>
        <row r="1351">
          <cell r="A1351">
            <v>3210</v>
          </cell>
          <cell r="B1351">
            <v>3210</v>
          </cell>
          <cell r="C1351" t="str">
            <v>PRIMA EN COLOCACION DE ACCIONES, CUOTAS O PARTES DE</v>
          </cell>
          <cell r="E1351">
            <v>799.72</v>
          </cell>
          <cell r="F1351">
            <v>799.72</v>
          </cell>
        </row>
        <row r="1352">
          <cell r="A1352">
            <v>321001</v>
          </cell>
          <cell r="B1352">
            <v>321001</v>
          </cell>
          <cell r="C1352" t="str">
            <v>PRIMA EN COLOCACION DE ACCIONES</v>
          </cell>
          <cell r="E1352">
            <v>799.72</v>
          </cell>
          <cell r="F1352">
            <v>799.72</v>
          </cell>
        </row>
        <row r="1353">
          <cell r="A1353">
            <v>3215</v>
          </cell>
          <cell r="B1353">
            <v>3215</v>
          </cell>
          <cell r="C1353" t="str">
            <v>RESERVAS</v>
          </cell>
          <cell r="E1353">
            <v>8602.58</v>
          </cell>
          <cell r="F1353">
            <v>8602.58</v>
          </cell>
        </row>
        <row r="1354">
          <cell r="A1354">
            <v>321501</v>
          </cell>
          <cell r="B1354">
            <v>321501</v>
          </cell>
          <cell r="C1354" t="str">
            <v>RESERVAS DE LEY</v>
          </cell>
          <cell r="E1354">
            <v>1485.94</v>
          </cell>
          <cell r="F1354">
            <v>1485.94</v>
          </cell>
        </row>
        <row r="1355">
          <cell r="A1355">
            <v>321503</v>
          </cell>
          <cell r="B1355">
            <v>321503</v>
          </cell>
          <cell r="C1355" t="str">
            <v>RESERVAS OCASIONALES</v>
          </cell>
          <cell r="E1355">
            <v>7116.64</v>
          </cell>
          <cell r="F1355">
            <v>7116.64</v>
          </cell>
        </row>
        <row r="1356">
          <cell r="A1356">
            <v>32150301</v>
          </cell>
          <cell r="B1356">
            <v>32150301</v>
          </cell>
          <cell r="C1356" t="str">
            <v>PARA REPOSICION O ADQUISICION DE ACTIVOS</v>
          </cell>
          <cell r="E1356">
            <v>6360.47</v>
          </cell>
          <cell r="F1356">
            <v>6360.47</v>
          </cell>
        </row>
        <row r="1357">
          <cell r="A1357">
            <v>32150302</v>
          </cell>
          <cell r="B1357">
            <v>32150302</v>
          </cell>
          <cell r="C1357" t="str">
            <v>PARA CONTINGENCIAS</v>
          </cell>
          <cell r="E1357">
            <v>756.17</v>
          </cell>
          <cell r="F1357">
            <v>756.17</v>
          </cell>
        </row>
        <row r="1358">
          <cell r="A1358">
            <v>3225</v>
          </cell>
          <cell r="B1358">
            <v>3225</v>
          </cell>
          <cell r="C1358" t="str">
            <v>RESULTADO DE EJERCICIOS ANTERIORES</v>
          </cell>
          <cell r="E1358">
            <v>-20966.830000000002</v>
          </cell>
          <cell r="F1358">
            <v>-20966.830000000002</v>
          </cell>
        </row>
        <row r="1359">
          <cell r="A1359">
            <v>322502</v>
          </cell>
          <cell r="B1359">
            <v>322502</v>
          </cell>
          <cell r="C1359" t="str">
            <v>PERDIDA O DEFICIT ACUMULADOS</v>
          </cell>
          <cell r="E1359">
            <v>-21018.21</v>
          </cell>
          <cell r="F1359">
            <v>-21018.21</v>
          </cell>
        </row>
        <row r="1360">
          <cell r="A1360">
            <v>322503</v>
          </cell>
          <cell r="B1360">
            <v>322503</v>
          </cell>
          <cell r="C1360" t="str">
            <v>UTILIDAD ACUMULADA POR EXPOS.A LA INFLAC</v>
          </cell>
          <cell r="E1360">
            <v>51.37</v>
          </cell>
          <cell r="F1360">
            <v>51.37</v>
          </cell>
        </row>
        <row r="1361">
          <cell r="A1361">
            <v>3235</v>
          </cell>
          <cell r="B1361">
            <v>3235</v>
          </cell>
          <cell r="C1361" t="str">
            <v>SUPERAVIT POR DONACIONES</v>
          </cell>
          <cell r="E1361">
            <v>2400.48</v>
          </cell>
          <cell r="F1361">
            <v>2400.48</v>
          </cell>
        </row>
        <row r="1362">
          <cell r="A1362">
            <v>323501</v>
          </cell>
          <cell r="B1362">
            <v>323501</v>
          </cell>
          <cell r="C1362" t="str">
            <v>EN DINERO</v>
          </cell>
          <cell r="E1362">
            <v>2400.48</v>
          </cell>
          <cell r="F1362">
            <v>2400.48</v>
          </cell>
        </row>
        <row r="1363">
          <cell r="A1363">
            <v>32350101</v>
          </cell>
          <cell r="B1363">
            <v>32350101</v>
          </cell>
          <cell r="C1363" t="str">
            <v>EN DINERO</v>
          </cell>
          <cell r="E1363">
            <v>147.47999999999999</v>
          </cell>
          <cell r="F1363">
            <v>147.47999999999999</v>
          </cell>
        </row>
        <row r="1364">
          <cell r="A1364">
            <v>32350102</v>
          </cell>
          <cell r="B1364">
            <v>32350102</v>
          </cell>
          <cell r="C1364" t="str">
            <v>REGALIAS AMPLIACION SISTEMA ELECTRICO</v>
          </cell>
          <cell r="E1364">
            <v>2253</v>
          </cell>
          <cell r="F1364">
            <v>2253</v>
          </cell>
        </row>
        <row r="1365">
          <cell r="A1365">
            <v>3240</v>
          </cell>
          <cell r="B1365">
            <v>3240</v>
          </cell>
          <cell r="C1365" t="str">
            <v>SUPERAVIT POR VALORIZACION</v>
          </cell>
          <cell r="E1365">
            <v>9038.4699999999993</v>
          </cell>
          <cell r="F1365">
            <v>9038.4699999999993</v>
          </cell>
        </row>
        <row r="1366">
          <cell r="A1366">
            <v>324051</v>
          </cell>
          <cell r="B1366">
            <v>324051</v>
          </cell>
          <cell r="C1366" t="str">
            <v>INVERSIONES EN ENTIDADES PRIVADAS</v>
          </cell>
          <cell r="E1366">
            <v>918.99</v>
          </cell>
          <cell r="F1366">
            <v>918.99</v>
          </cell>
        </row>
        <row r="1367">
          <cell r="A1367">
            <v>324052</v>
          </cell>
          <cell r="B1367">
            <v>324052</v>
          </cell>
          <cell r="C1367" t="str">
            <v>TERRENOS</v>
          </cell>
          <cell r="E1367">
            <v>1109.6600000000001</v>
          </cell>
          <cell r="F1367">
            <v>1109.6600000000001</v>
          </cell>
        </row>
        <row r="1368">
          <cell r="A1368">
            <v>324062</v>
          </cell>
          <cell r="B1368">
            <v>324062</v>
          </cell>
          <cell r="C1368" t="str">
            <v>EDIFICACIONES</v>
          </cell>
          <cell r="E1368">
            <v>1087.19</v>
          </cell>
          <cell r="F1368">
            <v>1087.19</v>
          </cell>
        </row>
        <row r="1369">
          <cell r="A1369">
            <v>324065</v>
          </cell>
          <cell r="B1369">
            <v>324065</v>
          </cell>
          <cell r="C1369" t="str">
            <v>REDES, LINEAS Y CABLES</v>
          </cell>
          <cell r="E1369">
            <v>5922.63</v>
          </cell>
          <cell r="F1369">
            <v>5922.63</v>
          </cell>
        </row>
        <row r="1370">
          <cell r="A1370">
            <v>3245</v>
          </cell>
          <cell r="B1370">
            <v>3245</v>
          </cell>
          <cell r="C1370" t="str">
            <v>REVALORIZACION DEL PATRIMONIO</v>
          </cell>
          <cell r="E1370">
            <v>35749.17</v>
          </cell>
          <cell r="F1370">
            <v>35749.17</v>
          </cell>
        </row>
        <row r="1371">
          <cell r="A1371">
            <v>324501</v>
          </cell>
          <cell r="B1371">
            <v>324501</v>
          </cell>
          <cell r="C1371" t="str">
            <v>CAPITAL</v>
          </cell>
          <cell r="E1371">
            <v>31648.71</v>
          </cell>
          <cell r="F1371">
            <v>31648.71</v>
          </cell>
        </row>
        <row r="1372">
          <cell r="A1372">
            <v>324502</v>
          </cell>
          <cell r="B1372">
            <v>324502</v>
          </cell>
          <cell r="C1372" t="str">
            <v>RESERVAS</v>
          </cell>
          <cell r="E1372">
            <v>4045.42</v>
          </cell>
          <cell r="F1372">
            <v>4045.42</v>
          </cell>
        </row>
        <row r="1373">
          <cell r="A1373">
            <v>324504</v>
          </cell>
          <cell r="B1373">
            <v>324504</v>
          </cell>
          <cell r="C1373" t="str">
            <v>DONACIONES</v>
          </cell>
          <cell r="E1373">
            <v>31.33</v>
          </cell>
          <cell r="F1373">
            <v>31.33</v>
          </cell>
        </row>
        <row r="1374">
          <cell r="A1374">
            <v>324505</v>
          </cell>
          <cell r="B1374">
            <v>324505</v>
          </cell>
          <cell r="C1374" t="str">
            <v>UTILIDAD O PERDIDA DE EJERCIC. ANTERIORS</v>
          </cell>
          <cell r="E1374">
            <v>23.7</v>
          </cell>
          <cell r="F1374">
            <v>23.7</v>
          </cell>
        </row>
        <row r="1375">
          <cell r="A1375">
            <v>32450501</v>
          </cell>
          <cell r="B1375">
            <v>32450501</v>
          </cell>
          <cell r="C1375" t="str">
            <v>UTILIDAD</v>
          </cell>
          <cell r="E1375">
            <v>23.7</v>
          </cell>
          <cell r="F1375">
            <v>23.7</v>
          </cell>
        </row>
        <row r="1376">
          <cell r="A1376">
            <v>3255</v>
          </cell>
          <cell r="B1376">
            <v>3255</v>
          </cell>
          <cell r="C1376" t="str">
            <v>PATRIMONIO INSTITUCIONAL INCORPORADO</v>
          </cell>
          <cell r="E1376">
            <v>2483.7800000000002</v>
          </cell>
          <cell r="F1376">
            <v>2483.7800000000002</v>
          </cell>
        </row>
        <row r="1377">
          <cell r="A1377">
            <v>325505</v>
          </cell>
          <cell r="B1377">
            <v>325505</v>
          </cell>
          <cell r="C1377" t="str">
            <v>PROPIEDADES, PLANTA Y EQUIPO</v>
          </cell>
          <cell r="E1377">
            <v>2483.7800000000002</v>
          </cell>
          <cell r="F1377">
            <v>2483.7800000000002</v>
          </cell>
        </row>
        <row r="1378">
          <cell r="B1378" t="str">
            <v>~~</v>
          </cell>
          <cell r="C1378" t="str">
            <v>-- RESULTADO DEL EJERCICIO --</v>
          </cell>
          <cell r="E1378">
            <v>-1292.33</v>
          </cell>
          <cell r="F1378">
            <v>-1886.39</v>
          </cell>
        </row>
        <row r="1379">
          <cell r="B1379" t="str">
            <v>~</v>
          </cell>
        </row>
      </sheetData>
      <sheetData sheetId="2">
        <row r="5">
          <cell r="A5" t="str">
            <v>SISTEMA DE</v>
          </cell>
          <cell r="B5" t="str">
            <v>CONTABILIDAD</v>
          </cell>
          <cell r="D5" t="str">
            <v>POR EMPRESA RESUM</v>
          </cell>
          <cell r="E5" t="str">
            <v>IDO EN PESOS</v>
          </cell>
          <cell r="F5" t="str">
            <v>PAGINA:          1</v>
          </cell>
        </row>
        <row r="6">
          <cell r="A6" t="str">
            <v>MODULO DE</v>
          </cell>
          <cell r="B6" t="str">
            <v>REPORTES</v>
          </cell>
          <cell r="D6" t="str">
            <v>RGIA DEL QUINDIO S</v>
          </cell>
          <cell r="E6" t="str">
            <v>.A  E.S.P.</v>
          </cell>
          <cell r="F6" t="str">
            <v>21oct2004 07:12pm</v>
          </cell>
        </row>
        <row r="7">
          <cell r="D7" t="str">
            <v>iodo: 09/2004</v>
          </cell>
          <cell r="F7" t="str">
            <v>PROGRAMA: scmrgpex</v>
          </cell>
        </row>
        <row r="8">
          <cell r="A8" t="str">
            <v>Factor de</v>
          </cell>
          <cell r="B8" t="str">
            <v>conversion: 1000000</v>
          </cell>
        </row>
        <row r="9">
          <cell r="A9" t="str">
            <v>Estructura</v>
          </cell>
          <cell r="B9" t="str">
            <v>del plan de cuentas:20</v>
          </cell>
        </row>
        <row r="10">
          <cell r="A10" t="str">
            <v>Detalle de</v>
          </cell>
          <cell r="B10" t="str">
            <v>l Reporte: ESTADO DE RESULTADOS</v>
          </cell>
          <cell r="C10" t="str">
            <v>SEPT/04 CON MODIF</v>
          </cell>
          <cell r="D10" t="str">
            <v>Nivel =&gt; 6</v>
          </cell>
        </row>
        <row r="12">
          <cell r="C12" t="str">
            <v>Saldo</v>
          </cell>
          <cell r="D12" t="str">
            <v>Movimiento</v>
          </cell>
          <cell r="E12" t="str">
            <v>Saldo</v>
          </cell>
        </row>
        <row r="13">
          <cell r="A13" t="str">
            <v>Mayor</v>
          </cell>
          <cell r="B13" t="str">
            <v>Descripcion</v>
          </cell>
          <cell r="C13" t="str">
            <v>Inicial</v>
          </cell>
          <cell r="D13" t="str">
            <v>mes</v>
          </cell>
          <cell r="E13" t="str">
            <v>Septbre 30/04</v>
          </cell>
        </row>
        <row r="14">
          <cell r="A14" t="str">
            <v>==========</v>
          </cell>
          <cell r="B14" t="str">
            <v>==============================</v>
          </cell>
          <cell r="C14" t="str">
            <v>=================</v>
          </cell>
          <cell r="D14" t="str">
            <v>=================</v>
          </cell>
          <cell r="E14" t="str">
            <v>=================</v>
          </cell>
        </row>
        <row r="15">
          <cell r="A15">
            <v>4</v>
          </cell>
          <cell r="B15" t="str">
            <v>INGRESOS</v>
          </cell>
          <cell r="C15">
            <v>49130</v>
          </cell>
          <cell r="D15">
            <v>6579</v>
          </cell>
          <cell r="E15">
            <v>55709</v>
          </cell>
        </row>
        <row r="16">
          <cell r="A16">
            <v>42</v>
          </cell>
          <cell r="B16" t="str">
            <v>VENTA DE BIENES</v>
          </cell>
          <cell r="C16">
            <v>3</v>
          </cell>
          <cell r="D16">
            <v>0</v>
          </cell>
          <cell r="E16">
            <v>3</v>
          </cell>
        </row>
        <row r="17">
          <cell r="A17">
            <v>4210</v>
          </cell>
          <cell r="B17" t="str">
            <v>BIENES COMERCIALIZADOS</v>
          </cell>
          <cell r="C17">
            <v>3</v>
          </cell>
          <cell r="D17">
            <v>0</v>
          </cell>
          <cell r="E17">
            <v>3</v>
          </cell>
        </row>
        <row r="18">
          <cell r="A18">
            <v>421028</v>
          </cell>
          <cell r="B18" t="str">
            <v>MEDIDORES DE AGUA, LUZ Y GAS</v>
          </cell>
          <cell r="C18">
            <v>3</v>
          </cell>
          <cell r="D18">
            <v>0</v>
          </cell>
          <cell r="E18">
            <v>3</v>
          </cell>
        </row>
        <row r="19">
          <cell r="A19">
            <v>43</v>
          </cell>
          <cell r="B19" t="str">
            <v>VENTA DE SERVICIOS</v>
          </cell>
          <cell r="C19">
            <v>47262</v>
          </cell>
          <cell r="D19">
            <v>6339</v>
          </cell>
          <cell r="E19">
            <v>53601</v>
          </cell>
        </row>
        <row r="20">
          <cell r="A20">
            <v>4315</v>
          </cell>
          <cell r="B20" t="str">
            <v>SERVICIOS DE ENERGIA</v>
          </cell>
          <cell r="C20">
            <v>47262</v>
          </cell>
          <cell r="D20">
            <v>6339</v>
          </cell>
          <cell r="E20">
            <v>53601</v>
          </cell>
        </row>
        <row r="21">
          <cell r="A21">
            <v>431502</v>
          </cell>
          <cell r="B21" t="str">
            <v>INSTALACIONES</v>
          </cell>
          <cell r="C21">
            <v>50</v>
          </cell>
          <cell r="D21">
            <v>6</v>
          </cell>
          <cell r="E21">
            <v>56</v>
          </cell>
        </row>
        <row r="22">
          <cell r="A22">
            <v>43150201</v>
          </cell>
          <cell r="B22" t="str">
            <v>RESIDENCIAL</v>
          </cell>
          <cell r="C22">
            <v>40</v>
          </cell>
          <cell r="D22">
            <v>4</v>
          </cell>
          <cell r="E22">
            <v>44</v>
          </cell>
        </row>
        <row r="23">
          <cell r="A23">
            <v>43150202</v>
          </cell>
          <cell r="B23" t="str">
            <v>COMERCIAL</v>
          </cell>
          <cell r="C23">
            <v>8</v>
          </cell>
          <cell r="D23">
            <v>1</v>
          </cell>
          <cell r="E23">
            <v>10</v>
          </cell>
        </row>
        <row r="24">
          <cell r="A24">
            <v>43150203</v>
          </cell>
          <cell r="B24" t="str">
            <v>INDUSTRIAL</v>
          </cell>
          <cell r="C24">
            <v>1</v>
          </cell>
          <cell r="D24">
            <v>0</v>
          </cell>
          <cell r="E24">
            <v>1</v>
          </cell>
        </row>
        <row r="25">
          <cell r="A25">
            <v>43150204</v>
          </cell>
          <cell r="B25" t="str">
            <v>OFICIAL</v>
          </cell>
          <cell r="C25">
            <v>0</v>
          </cell>
          <cell r="D25">
            <v>0</v>
          </cell>
          <cell r="E25">
            <v>0</v>
          </cell>
        </row>
        <row r="26">
          <cell r="A26">
            <v>43150206</v>
          </cell>
          <cell r="B26" t="str">
            <v>ESPECIAL ASISTENCIAL</v>
          </cell>
          <cell r="C26">
            <v>0</v>
          </cell>
          <cell r="D26">
            <v>0</v>
          </cell>
          <cell r="E26">
            <v>0</v>
          </cell>
        </row>
        <row r="27">
          <cell r="A27">
            <v>43150207</v>
          </cell>
          <cell r="B27" t="str">
            <v>PROVISIONAL</v>
          </cell>
          <cell r="C27">
            <v>1</v>
          </cell>
          <cell r="D27">
            <v>0</v>
          </cell>
          <cell r="E27">
            <v>1</v>
          </cell>
        </row>
        <row r="28">
          <cell r="A28">
            <v>43150210</v>
          </cell>
          <cell r="B28" t="str">
            <v>AREAS COMUNES</v>
          </cell>
          <cell r="C28">
            <v>0</v>
          </cell>
          <cell r="D28">
            <v>0</v>
          </cell>
          <cell r="E28">
            <v>0</v>
          </cell>
        </row>
        <row r="29">
          <cell r="A29">
            <v>431505</v>
          </cell>
          <cell r="B29" t="str">
            <v>RECONEXIONES</v>
          </cell>
          <cell r="C29">
            <v>241</v>
          </cell>
          <cell r="D29">
            <v>29</v>
          </cell>
          <cell r="E29">
            <v>269</v>
          </cell>
        </row>
        <row r="30">
          <cell r="A30">
            <v>43150501</v>
          </cell>
          <cell r="B30" t="str">
            <v>RESIDENCIAL</v>
          </cell>
          <cell r="C30">
            <v>210</v>
          </cell>
          <cell r="D30">
            <v>25</v>
          </cell>
          <cell r="E30">
            <v>235</v>
          </cell>
        </row>
        <row r="31">
          <cell r="A31">
            <v>43150502</v>
          </cell>
          <cell r="B31" t="str">
            <v>COMERCIAL</v>
          </cell>
          <cell r="C31">
            <v>21</v>
          </cell>
          <cell r="D31">
            <v>2</v>
          </cell>
          <cell r="E31">
            <v>23</v>
          </cell>
        </row>
        <row r="32">
          <cell r="A32">
            <v>43150503</v>
          </cell>
          <cell r="B32" t="str">
            <v>INDUSTRIAL</v>
          </cell>
          <cell r="C32">
            <v>6</v>
          </cell>
          <cell r="D32">
            <v>1</v>
          </cell>
          <cell r="E32">
            <v>7</v>
          </cell>
        </row>
        <row r="33">
          <cell r="A33">
            <v>43150504</v>
          </cell>
          <cell r="B33" t="str">
            <v>OFICIAL</v>
          </cell>
          <cell r="C33">
            <v>1</v>
          </cell>
          <cell r="D33">
            <v>0</v>
          </cell>
          <cell r="E33">
            <v>1</v>
          </cell>
        </row>
        <row r="34">
          <cell r="A34">
            <v>43150506</v>
          </cell>
          <cell r="B34" t="str">
            <v>ESPECIAL ASISTENCIAL</v>
          </cell>
          <cell r="C34">
            <v>1</v>
          </cell>
          <cell r="D34">
            <v>0</v>
          </cell>
          <cell r="E34">
            <v>1</v>
          </cell>
        </row>
        <row r="35">
          <cell r="A35">
            <v>43150507</v>
          </cell>
          <cell r="B35" t="str">
            <v>PROVISIONAL</v>
          </cell>
          <cell r="C35">
            <v>3</v>
          </cell>
          <cell r="D35">
            <v>0</v>
          </cell>
          <cell r="E35">
            <v>3</v>
          </cell>
        </row>
        <row r="36">
          <cell r="A36">
            <v>43150510</v>
          </cell>
          <cell r="B36" t="str">
            <v>AREAS COMUNES</v>
          </cell>
          <cell r="C36">
            <v>1</v>
          </cell>
          <cell r="D36">
            <v>0</v>
          </cell>
          <cell r="E36">
            <v>1</v>
          </cell>
        </row>
        <row r="37">
          <cell r="A37">
            <v>431510</v>
          </cell>
          <cell r="B37" t="str">
            <v>VENTA EN BOLSA Y/O CORTO PLAZO</v>
          </cell>
          <cell r="C37">
            <v>733</v>
          </cell>
          <cell r="D37">
            <v>31</v>
          </cell>
          <cell r="E37">
            <v>764</v>
          </cell>
        </row>
        <row r="38">
          <cell r="A38">
            <v>431511</v>
          </cell>
          <cell r="B38" t="str">
            <v>USO DE LINEAS Y REDES</v>
          </cell>
          <cell r="C38">
            <v>2917</v>
          </cell>
          <cell r="D38">
            <v>401</v>
          </cell>
          <cell r="E38">
            <v>3318</v>
          </cell>
        </row>
        <row r="39">
          <cell r="A39">
            <v>431512</v>
          </cell>
          <cell r="B39" t="str">
            <v>POR SERVICIO DE CONEXION</v>
          </cell>
        </row>
        <row r="40">
          <cell r="A40">
            <v>43151204</v>
          </cell>
          <cell r="B40" t="str">
            <v>OFICIAL</v>
          </cell>
        </row>
        <row r="41">
          <cell r="A41">
            <v>431515</v>
          </cell>
          <cell r="B41" t="str">
            <v>CONSUMO</v>
          </cell>
          <cell r="C41">
            <v>42535</v>
          </cell>
          <cell r="D41">
            <v>5803</v>
          </cell>
          <cell r="E41">
            <v>48337</v>
          </cell>
        </row>
        <row r="42">
          <cell r="A42">
            <v>43151501</v>
          </cell>
          <cell r="B42" t="str">
            <v>RESIDENCIAL</v>
          </cell>
          <cell r="C42">
            <v>28061</v>
          </cell>
          <cell r="D42">
            <v>3756</v>
          </cell>
          <cell r="E42">
            <v>31817</v>
          </cell>
        </row>
        <row r="43">
          <cell r="A43">
            <v>43151502</v>
          </cell>
          <cell r="B43" t="str">
            <v>COMERCIAL</v>
          </cell>
          <cell r="C43">
            <v>8236</v>
          </cell>
          <cell r="D43">
            <v>1163</v>
          </cell>
          <cell r="E43">
            <v>9399</v>
          </cell>
        </row>
        <row r="44">
          <cell r="A44">
            <v>43151503</v>
          </cell>
          <cell r="B44" t="str">
            <v>INDUSTRIAL</v>
          </cell>
          <cell r="C44">
            <v>2763</v>
          </cell>
          <cell r="D44">
            <v>395</v>
          </cell>
          <cell r="E44">
            <v>3158</v>
          </cell>
        </row>
        <row r="45">
          <cell r="A45">
            <v>43151504</v>
          </cell>
          <cell r="B45" t="str">
            <v>OFICIAL</v>
          </cell>
          <cell r="C45">
            <v>1637</v>
          </cell>
          <cell r="D45">
            <v>237</v>
          </cell>
          <cell r="E45">
            <v>1874</v>
          </cell>
        </row>
        <row r="46">
          <cell r="A46">
            <v>43151505</v>
          </cell>
          <cell r="B46" t="str">
            <v>ALUMBRADO PUBLICO</v>
          </cell>
          <cell r="C46">
            <v>672</v>
          </cell>
          <cell r="D46">
            <v>90</v>
          </cell>
          <cell r="E46">
            <v>762</v>
          </cell>
        </row>
        <row r="47">
          <cell r="A47">
            <v>43151506</v>
          </cell>
          <cell r="B47" t="str">
            <v>ESPECIAL ASISTENCIAL</v>
          </cell>
          <cell r="C47">
            <v>410</v>
          </cell>
          <cell r="D47">
            <v>61</v>
          </cell>
          <cell r="E47">
            <v>471</v>
          </cell>
        </row>
        <row r="48">
          <cell r="A48">
            <v>43151507</v>
          </cell>
          <cell r="B48" t="str">
            <v>PROVISIONAL</v>
          </cell>
          <cell r="C48">
            <v>233</v>
          </cell>
          <cell r="D48">
            <v>30</v>
          </cell>
          <cell r="E48">
            <v>263</v>
          </cell>
        </row>
        <row r="49">
          <cell r="A49">
            <v>43151508</v>
          </cell>
          <cell r="B49" t="str">
            <v>BOMBEO</v>
          </cell>
        </row>
        <row r="50">
          <cell r="A50">
            <v>43151510</v>
          </cell>
          <cell r="B50" t="str">
            <v>AREAS COMUNES</v>
          </cell>
          <cell r="C50">
            <v>522</v>
          </cell>
          <cell r="D50">
            <v>71</v>
          </cell>
          <cell r="E50">
            <v>594</v>
          </cell>
        </row>
        <row r="51">
          <cell r="A51">
            <v>431590</v>
          </cell>
          <cell r="B51" t="str">
            <v>OTROS SERVICIOS DE ENERGIA</v>
          </cell>
          <cell r="C51">
            <v>786</v>
          </cell>
          <cell r="D51">
            <v>70</v>
          </cell>
          <cell r="E51">
            <v>856</v>
          </cell>
        </row>
        <row r="52">
          <cell r="A52">
            <v>43159001</v>
          </cell>
          <cell r="B52" t="str">
            <v>RESIDENCIAL</v>
          </cell>
          <cell r="C52">
            <v>77</v>
          </cell>
          <cell r="D52">
            <v>8</v>
          </cell>
          <cell r="E52">
            <v>85</v>
          </cell>
        </row>
        <row r="53">
          <cell r="A53">
            <v>43159002</v>
          </cell>
          <cell r="B53" t="str">
            <v>COMERCIAL</v>
          </cell>
          <cell r="C53">
            <v>26</v>
          </cell>
          <cell r="D53">
            <v>5</v>
          </cell>
          <cell r="E53">
            <v>31</v>
          </cell>
        </row>
        <row r="54">
          <cell r="A54">
            <v>43159003</v>
          </cell>
          <cell r="B54" t="str">
            <v>INDUSTRIAL</v>
          </cell>
          <cell r="C54">
            <v>3</v>
          </cell>
          <cell r="D54">
            <v>0</v>
          </cell>
          <cell r="E54">
            <v>3</v>
          </cell>
        </row>
        <row r="55">
          <cell r="A55">
            <v>43159004</v>
          </cell>
          <cell r="B55" t="str">
            <v>OFICIAL</v>
          </cell>
          <cell r="C55">
            <v>1</v>
          </cell>
          <cell r="D55">
            <v>0</v>
          </cell>
          <cell r="E55">
            <v>1</v>
          </cell>
        </row>
        <row r="56">
          <cell r="A56">
            <v>43159005</v>
          </cell>
          <cell r="B56" t="str">
            <v>ALUMBRADO PUBLICO</v>
          </cell>
          <cell r="C56">
            <v>675</v>
          </cell>
          <cell r="D56">
            <v>56</v>
          </cell>
          <cell r="E56">
            <v>731</v>
          </cell>
        </row>
        <row r="57">
          <cell r="A57">
            <v>43159006</v>
          </cell>
          <cell r="B57" t="str">
            <v>ESPECIAL ASISTENCIAL</v>
          </cell>
          <cell r="C57">
            <v>0</v>
          </cell>
          <cell r="D57">
            <v>0</v>
          </cell>
          <cell r="E57">
            <v>1</v>
          </cell>
        </row>
        <row r="58">
          <cell r="A58">
            <v>43159007</v>
          </cell>
          <cell r="B58" t="str">
            <v>PROVISIONAL</v>
          </cell>
          <cell r="C58">
            <v>3</v>
          </cell>
          <cell r="D58">
            <v>1</v>
          </cell>
          <cell r="E58">
            <v>4</v>
          </cell>
        </row>
        <row r="59">
          <cell r="A59">
            <v>43159010</v>
          </cell>
          <cell r="B59" t="str">
            <v>AREAS COMUNES</v>
          </cell>
          <cell r="C59">
            <v>1</v>
          </cell>
          <cell r="D59">
            <v>0</v>
          </cell>
          <cell r="E59">
            <v>1</v>
          </cell>
        </row>
        <row r="60">
          <cell r="A60">
            <v>48</v>
          </cell>
          <cell r="B60" t="str">
            <v>OTROS INGRESOS</v>
          </cell>
          <cell r="C60">
            <v>1865</v>
          </cell>
          <cell r="D60">
            <v>240</v>
          </cell>
          <cell r="E60">
            <v>2105</v>
          </cell>
        </row>
        <row r="61">
          <cell r="A61">
            <v>4805</v>
          </cell>
          <cell r="B61" t="str">
            <v>FINANCIEROS</v>
          </cell>
          <cell r="C61">
            <v>1206</v>
          </cell>
          <cell r="D61">
            <v>138</v>
          </cell>
          <cell r="E61">
            <v>1344</v>
          </cell>
        </row>
        <row r="62">
          <cell r="A62">
            <v>480504</v>
          </cell>
          <cell r="B62" t="str">
            <v>INTERESES Y RENDIMTOS DE DEUDO</v>
          </cell>
          <cell r="C62">
            <v>384</v>
          </cell>
          <cell r="D62">
            <v>47</v>
          </cell>
          <cell r="E62">
            <v>432</v>
          </cell>
        </row>
        <row r="63">
          <cell r="A63">
            <v>48050401</v>
          </cell>
          <cell r="B63" t="str">
            <v>VENTA EN BOLSA</v>
          </cell>
          <cell r="C63">
            <v>1</v>
          </cell>
          <cell r="D63">
            <v>0</v>
          </cell>
          <cell r="E63">
            <v>1</v>
          </cell>
        </row>
        <row r="64">
          <cell r="A64">
            <v>48050403</v>
          </cell>
          <cell r="B64" t="str">
            <v>FONDO DE VIVIENDA</v>
          </cell>
          <cell r="C64">
            <v>38</v>
          </cell>
          <cell r="D64">
            <v>3</v>
          </cell>
          <cell r="E64">
            <v>40</v>
          </cell>
        </row>
        <row r="71">
          <cell r="A71" t="str">
            <v>SISTEMA DE</v>
          </cell>
          <cell r="B71" t="str">
            <v>CONTABILIDAD</v>
          </cell>
          <cell r="D71" t="str">
            <v>POR EMPRESA RESUM</v>
          </cell>
          <cell r="E71" t="str">
            <v>IDO EN PESOS</v>
          </cell>
          <cell r="F71" t="str">
            <v>PAGINA:          2</v>
          </cell>
        </row>
        <row r="72">
          <cell r="A72" t="str">
            <v>MODULO DE</v>
          </cell>
          <cell r="B72" t="str">
            <v>REPORTES</v>
          </cell>
          <cell r="D72" t="str">
            <v>RGIA DEL QUINDIO S</v>
          </cell>
          <cell r="E72" t="str">
            <v>.A  E.S.P.</v>
          </cell>
          <cell r="F72" t="str">
            <v>21oct2004 07:12pm</v>
          </cell>
        </row>
        <row r="73">
          <cell r="D73" t="str">
            <v>iodo: 09/2004</v>
          </cell>
          <cell r="F73" t="str">
            <v>PROGRAMA: scmrgpex</v>
          </cell>
        </row>
        <row r="74">
          <cell r="A74" t="str">
            <v>Factor de</v>
          </cell>
          <cell r="B74" t="str">
            <v>conversion: 1000000</v>
          </cell>
        </row>
        <row r="75">
          <cell r="A75" t="str">
            <v>Estructura</v>
          </cell>
          <cell r="B75" t="str">
            <v>del plan de cuentas:20</v>
          </cell>
        </row>
        <row r="76">
          <cell r="A76" t="str">
            <v>Detalle de</v>
          </cell>
          <cell r="B76" t="str">
            <v>l Reporte: ESTADO DE RESULTADOS</v>
          </cell>
          <cell r="C76" t="str">
            <v>SEPT/04 CON MODIF</v>
          </cell>
          <cell r="D76" t="str">
            <v>Nivel =&gt; 6</v>
          </cell>
        </row>
        <row r="78">
          <cell r="C78" t="str">
            <v>Saldo</v>
          </cell>
          <cell r="D78" t="str">
            <v>Movimiento</v>
          </cell>
          <cell r="E78" t="str">
            <v>Saldo</v>
          </cell>
        </row>
        <row r="79">
          <cell r="A79" t="str">
            <v>Mayor</v>
          </cell>
          <cell r="B79" t="str">
            <v>Descripcion</v>
          </cell>
          <cell r="C79" t="str">
            <v>Inicial</v>
          </cell>
          <cell r="D79" t="str">
            <v>mes</v>
          </cell>
          <cell r="E79" t="str">
            <v>Final</v>
          </cell>
        </row>
        <row r="80">
          <cell r="A80" t="str">
            <v>==========</v>
          </cell>
          <cell r="B80" t="str">
            <v>==============================</v>
          </cell>
          <cell r="C80" t="str">
            <v>=================</v>
          </cell>
          <cell r="D80" t="str">
            <v>=================</v>
          </cell>
          <cell r="E80" t="str">
            <v>=================</v>
          </cell>
        </row>
        <row r="81">
          <cell r="A81">
            <v>48050404</v>
          </cell>
          <cell r="B81" t="str">
            <v>CALAMIDAD DOMESTICA</v>
          </cell>
          <cell r="C81">
            <v>1</v>
          </cell>
          <cell r="D81">
            <v>0</v>
          </cell>
          <cell r="E81">
            <v>1</v>
          </cell>
        </row>
        <row r="82">
          <cell r="A82">
            <v>48050405</v>
          </cell>
          <cell r="B82" t="str">
            <v>VEHICULOS</v>
          </cell>
          <cell r="C82">
            <v>0</v>
          </cell>
          <cell r="D82">
            <v>0</v>
          </cell>
          <cell r="E82">
            <v>0</v>
          </cell>
        </row>
        <row r="83">
          <cell r="A83">
            <v>48050406</v>
          </cell>
          <cell r="B83" t="str">
            <v>VIVIENDA EDEQ</v>
          </cell>
          <cell r="C83">
            <v>2</v>
          </cell>
          <cell r="D83">
            <v>1</v>
          </cell>
          <cell r="E83">
            <v>2</v>
          </cell>
        </row>
        <row r="84">
          <cell r="A84">
            <v>48050407</v>
          </cell>
          <cell r="B84" t="str">
            <v>EDUCACION</v>
          </cell>
        </row>
        <row r="85">
          <cell r="A85">
            <v>48050408</v>
          </cell>
          <cell r="B85" t="str">
            <v>OTROS DEUDORES</v>
          </cell>
          <cell r="C85">
            <v>344</v>
          </cell>
          <cell r="D85">
            <v>44</v>
          </cell>
          <cell r="E85">
            <v>388</v>
          </cell>
        </row>
        <row r="86">
          <cell r="A86">
            <v>480505</v>
          </cell>
          <cell r="B86" t="str">
            <v>INTERESES Y RENDIMT.DE PRESTAM</v>
          </cell>
        </row>
        <row r="87">
          <cell r="A87">
            <v>48050504</v>
          </cell>
          <cell r="B87" t="str">
            <v>VIVIENDA EDEQ</v>
          </cell>
        </row>
        <row r="88">
          <cell r="A88">
            <v>480507</v>
          </cell>
          <cell r="B88" t="str">
            <v>RENDIMIENTOS POR REAJUSTE MONE</v>
          </cell>
          <cell r="C88">
            <v>34</v>
          </cell>
          <cell r="D88">
            <v>5</v>
          </cell>
          <cell r="E88">
            <v>40</v>
          </cell>
        </row>
        <row r="89">
          <cell r="A89">
            <v>480512</v>
          </cell>
          <cell r="B89" t="str">
            <v>INTERESES POR FINANCIACION A U</v>
          </cell>
          <cell r="C89">
            <v>53</v>
          </cell>
          <cell r="D89">
            <v>5</v>
          </cell>
          <cell r="E89">
            <v>58</v>
          </cell>
        </row>
        <row r="90">
          <cell r="A90">
            <v>48051201</v>
          </cell>
          <cell r="B90" t="str">
            <v>RESIDENCIAL</v>
          </cell>
          <cell r="C90">
            <v>16</v>
          </cell>
          <cell r="D90">
            <v>1</v>
          </cell>
          <cell r="E90">
            <v>18</v>
          </cell>
        </row>
        <row r="91">
          <cell r="A91">
            <v>48051202</v>
          </cell>
          <cell r="B91" t="str">
            <v>COMERCIAL</v>
          </cell>
          <cell r="C91">
            <v>13</v>
          </cell>
          <cell r="D91">
            <v>1</v>
          </cell>
          <cell r="E91">
            <v>14</v>
          </cell>
        </row>
        <row r="92">
          <cell r="A92">
            <v>48051203</v>
          </cell>
          <cell r="B92" t="str">
            <v>INDUSTRIAL</v>
          </cell>
          <cell r="C92">
            <v>23</v>
          </cell>
          <cell r="D92">
            <v>2</v>
          </cell>
          <cell r="E92">
            <v>25</v>
          </cell>
        </row>
        <row r="93">
          <cell r="A93">
            <v>48051204</v>
          </cell>
          <cell r="B93" t="str">
            <v>OFICIAL</v>
          </cell>
          <cell r="C93">
            <v>0</v>
          </cell>
          <cell r="D93">
            <v>0</v>
          </cell>
          <cell r="E93">
            <v>0</v>
          </cell>
        </row>
        <row r="94">
          <cell r="A94">
            <v>48051206</v>
          </cell>
          <cell r="B94" t="str">
            <v>ESPECIAL ASISTENCIAL</v>
          </cell>
          <cell r="C94">
            <v>0</v>
          </cell>
          <cell r="D94">
            <v>0</v>
          </cell>
          <cell r="E94">
            <v>0</v>
          </cell>
        </row>
        <row r="95">
          <cell r="A95">
            <v>48051207</v>
          </cell>
          <cell r="B95" t="str">
            <v>PROVISIONAL</v>
          </cell>
          <cell r="C95">
            <v>1</v>
          </cell>
          <cell r="D95">
            <v>0</v>
          </cell>
          <cell r="E95">
            <v>1</v>
          </cell>
        </row>
        <row r="96">
          <cell r="A96">
            <v>48051210</v>
          </cell>
          <cell r="B96" t="str">
            <v>AREAS COMUNES</v>
          </cell>
          <cell r="C96">
            <v>0</v>
          </cell>
          <cell r="D96">
            <v>0</v>
          </cell>
          <cell r="E96">
            <v>0</v>
          </cell>
        </row>
        <row r="97">
          <cell r="A97">
            <v>480513</v>
          </cell>
          <cell r="B97" t="str">
            <v>RECARGO POR MORA</v>
          </cell>
          <cell r="C97">
            <v>331</v>
          </cell>
          <cell r="D97">
            <v>44</v>
          </cell>
          <cell r="E97">
            <v>375</v>
          </cell>
        </row>
        <row r="98">
          <cell r="A98">
            <v>48051301</v>
          </cell>
          <cell r="B98" t="str">
            <v>RESIDENCIAL</v>
          </cell>
          <cell r="C98">
            <v>164</v>
          </cell>
          <cell r="D98">
            <v>21</v>
          </cell>
          <cell r="E98">
            <v>185</v>
          </cell>
        </row>
        <row r="99">
          <cell r="A99">
            <v>48051302</v>
          </cell>
          <cell r="B99" t="str">
            <v>COMERCIAL</v>
          </cell>
          <cell r="C99">
            <v>103</v>
          </cell>
          <cell r="D99">
            <v>12</v>
          </cell>
          <cell r="E99">
            <v>116</v>
          </cell>
        </row>
        <row r="100">
          <cell r="A100">
            <v>48051303</v>
          </cell>
          <cell r="B100" t="str">
            <v>INDUSTRIAL</v>
          </cell>
          <cell r="C100">
            <v>31</v>
          </cell>
          <cell r="D100">
            <v>6</v>
          </cell>
          <cell r="E100">
            <v>37</v>
          </cell>
        </row>
        <row r="101">
          <cell r="A101">
            <v>48051304</v>
          </cell>
          <cell r="B101" t="str">
            <v>OFICIAL</v>
          </cell>
          <cell r="C101">
            <v>23</v>
          </cell>
          <cell r="D101">
            <v>3</v>
          </cell>
          <cell r="E101">
            <v>26</v>
          </cell>
        </row>
        <row r="102">
          <cell r="A102">
            <v>48051306</v>
          </cell>
          <cell r="B102" t="str">
            <v>ESPECIAL ASISTENCIAL</v>
          </cell>
          <cell r="C102">
            <v>1</v>
          </cell>
          <cell r="D102">
            <v>1</v>
          </cell>
          <cell r="E102">
            <v>1</v>
          </cell>
        </row>
        <row r="103">
          <cell r="A103">
            <v>48051307</v>
          </cell>
          <cell r="B103" t="str">
            <v>PROVISIONAL</v>
          </cell>
          <cell r="C103">
            <v>7</v>
          </cell>
          <cell r="D103">
            <v>1</v>
          </cell>
          <cell r="E103">
            <v>8</v>
          </cell>
        </row>
        <row r="104">
          <cell r="A104">
            <v>48051308</v>
          </cell>
          <cell r="B104" t="str">
            <v>BOMBEO</v>
          </cell>
        </row>
        <row r="105">
          <cell r="A105">
            <v>48051310</v>
          </cell>
          <cell r="B105" t="str">
            <v>AREAS COMUNES</v>
          </cell>
          <cell r="C105">
            <v>2</v>
          </cell>
          <cell r="D105">
            <v>0</v>
          </cell>
          <cell r="E105">
            <v>2</v>
          </cell>
        </row>
        <row r="106">
          <cell r="A106">
            <v>480519</v>
          </cell>
          <cell r="B106" t="str">
            <v>INTERESES GARANTIAS OTORGADAS</v>
          </cell>
          <cell r="C106">
            <v>50</v>
          </cell>
          <cell r="D106">
            <v>6</v>
          </cell>
          <cell r="E106">
            <v>56</v>
          </cell>
        </row>
        <row r="107">
          <cell r="A107">
            <v>480590</v>
          </cell>
          <cell r="B107" t="str">
            <v>OTROS INGRESOS FINANCIEROS</v>
          </cell>
          <cell r="C107">
            <v>353</v>
          </cell>
          <cell r="D107">
            <v>30</v>
          </cell>
          <cell r="E107">
            <v>383</v>
          </cell>
        </row>
        <row r="108">
          <cell r="A108">
            <v>48059002</v>
          </cell>
          <cell r="B108" t="str">
            <v>SANCION CHEQUES DEVUELTOS</v>
          </cell>
          <cell r="C108">
            <v>3</v>
          </cell>
          <cell r="D108">
            <v>0</v>
          </cell>
          <cell r="E108">
            <v>3</v>
          </cell>
        </row>
        <row r="109">
          <cell r="A109">
            <v>48059004</v>
          </cell>
          <cell r="B109" t="str">
            <v>INTERESES EN CUENTAS POR COBRA</v>
          </cell>
          <cell r="C109">
            <v>33</v>
          </cell>
          <cell r="D109">
            <v>5</v>
          </cell>
          <cell r="E109">
            <v>38</v>
          </cell>
        </row>
        <row r="110">
          <cell r="A110">
            <v>48059005</v>
          </cell>
          <cell r="B110" t="str">
            <v>INTERESES EN INVERSIONES FINAN</v>
          </cell>
          <cell r="C110">
            <v>317</v>
          </cell>
          <cell r="D110">
            <v>25</v>
          </cell>
          <cell r="E110">
            <v>342</v>
          </cell>
        </row>
        <row r="111">
          <cell r="A111">
            <v>4810</v>
          </cell>
          <cell r="B111" t="str">
            <v>EXTRAORDINARIOS</v>
          </cell>
          <cell r="C111">
            <v>717</v>
          </cell>
          <cell r="D111">
            <v>102</v>
          </cell>
          <cell r="E111">
            <v>819</v>
          </cell>
        </row>
        <row r="112">
          <cell r="A112">
            <v>481006</v>
          </cell>
          <cell r="B112" t="str">
            <v>ARRENDAMIENTOS</v>
          </cell>
          <cell r="C112">
            <v>219</v>
          </cell>
          <cell r="D112">
            <v>27</v>
          </cell>
          <cell r="E112">
            <v>246</v>
          </cell>
        </row>
        <row r="113">
          <cell r="A113">
            <v>481007</v>
          </cell>
          <cell r="B113" t="str">
            <v>SOBRANTES</v>
          </cell>
        </row>
        <row r="114">
          <cell r="A114">
            <v>481008</v>
          </cell>
          <cell r="B114" t="str">
            <v>RECUPERACIONES</v>
          </cell>
          <cell r="C114">
            <v>8</v>
          </cell>
          <cell r="D114">
            <v>22</v>
          </cell>
          <cell r="E114">
            <v>30</v>
          </cell>
        </row>
        <row r="115">
          <cell r="A115">
            <v>481017</v>
          </cell>
          <cell r="B115" t="str">
            <v>VENTA DE PLIEGOS</v>
          </cell>
          <cell r="C115">
            <v>24</v>
          </cell>
          <cell r="D115">
            <v>23</v>
          </cell>
          <cell r="E115">
            <v>47</v>
          </cell>
        </row>
        <row r="116">
          <cell r="A116">
            <v>481018</v>
          </cell>
          <cell r="B116" t="str">
            <v>SERVICIOS</v>
          </cell>
          <cell r="C116">
            <v>39</v>
          </cell>
          <cell r="D116">
            <v>9</v>
          </cell>
          <cell r="E116">
            <v>48</v>
          </cell>
        </row>
        <row r="117">
          <cell r="A117">
            <v>481032</v>
          </cell>
          <cell r="B117" t="str">
            <v>UTILIDAD EN VENTA DE PROP.,PLA</v>
          </cell>
        </row>
        <row r="118">
          <cell r="A118">
            <v>481038</v>
          </cell>
          <cell r="B118" t="str">
            <v>INDEMNIZACIONES COMPANIAS DE S</v>
          </cell>
          <cell r="C118">
            <v>147</v>
          </cell>
          <cell r="D118">
            <v>0</v>
          </cell>
          <cell r="E118">
            <v>147</v>
          </cell>
        </row>
        <row r="119">
          <cell r="A119">
            <v>481040</v>
          </cell>
          <cell r="B119" t="str">
            <v>VENTA MATERIAL DE RECICLAJE E</v>
          </cell>
          <cell r="C119">
            <v>0</v>
          </cell>
          <cell r="D119">
            <v>0</v>
          </cell>
          <cell r="E119">
            <v>0</v>
          </cell>
        </row>
        <row r="120">
          <cell r="A120">
            <v>481090</v>
          </cell>
          <cell r="B120" t="str">
            <v>OTROS INGRESOS EXTRAORDINARIOS</v>
          </cell>
          <cell r="C120">
            <v>280</v>
          </cell>
          <cell r="D120">
            <v>21</v>
          </cell>
          <cell r="E120">
            <v>301</v>
          </cell>
        </row>
        <row r="121">
          <cell r="A121">
            <v>48109001</v>
          </cell>
          <cell r="B121" t="str">
            <v>MULTAS Y SANCIONES</v>
          </cell>
          <cell r="C121">
            <v>278</v>
          </cell>
          <cell r="D121">
            <v>21</v>
          </cell>
          <cell r="E121">
            <v>299</v>
          </cell>
        </row>
        <row r="122">
          <cell r="A122">
            <v>48109003</v>
          </cell>
          <cell r="B122" t="str">
            <v>APROVECHAMIENTOS</v>
          </cell>
          <cell r="C122">
            <v>1</v>
          </cell>
          <cell r="D122">
            <v>0</v>
          </cell>
          <cell r="E122">
            <v>1</v>
          </cell>
        </row>
        <row r="123">
          <cell r="A123">
            <v>4815</v>
          </cell>
          <cell r="B123" t="str">
            <v>AJUSTE DE EJERCICIOS ANTERIORE</v>
          </cell>
          <cell r="C123">
            <v>-58</v>
          </cell>
          <cell r="D123">
            <v>0</v>
          </cell>
          <cell r="E123">
            <v>-58</v>
          </cell>
        </row>
        <row r="124">
          <cell r="A124">
            <v>481520</v>
          </cell>
          <cell r="B124" t="str">
            <v>SERVICIO DE ENERGIA</v>
          </cell>
          <cell r="C124">
            <v>-59</v>
          </cell>
          <cell r="D124">
            <v>0</v>
          </cell>
          <cell r="E124">
            <v>-59</v>
          </cell>
        </row>
        <row r="125">
          <cell r="A125">
            <v>481538</v>
          </cell>
          <cell r="B125" t="str">
            <v>EXTRAORDINARIOS</v>
          </cell>
          <cell r="C125">
            <v>1</v>
          </cell>
          <cell r="D125">
            <v>0</v>
          </cell>
          <cell r="E125">
            <v>1</v>
          </cell>
        </row>
        <row r="126">
          <cell r="A126">
            <v>49</v>
          </cell>
          <cell r="B126" t="str">
            <v>AJUSTES POR INFLACION</v>
          </cell>
        </row>
        <row r="127">
          <cell r="A127">
            <v>4905</v>
          </cell>
          <cell r="B127" t="str">
            <v>CORRECCION MONETARIA</v>
          </cell>
        </row>
        <row r="128">
          <cell r="A128">
            <v>490509</v>
          </cell>
          <cell r="B128" t="str">
            <v>PROPIEDADES, PLANTA Y EQUIPO</v>
          </cell>
        </row>
        <row r="129">
          <cell r="A129">
            <v>490512</v>
          </cell>
          <cell r="B129" t="str">
            <v>PATRIMONIO  (DB)</v>
          </cell>
        </row>
        <row r="137">
          <cell r="A137" t="str">
            <v>SISTEMA DE</v>
          </cell>
          <cell r="B137" t="str">
            <v>CONTABILIDAD</v>
          </cell>
          <cell r="D137" t="str">
            <v>POR EMPRESA RESUM</v>
          </cell>
          <cell r="E137" t="str">
            <v>IDO EN PESOS</v>
          </cell>
          <cell r="F137" t="str">
            <v>PAGINA:          3</v>
          </cell>
        </row>
        <row r="138">
          <cell r="A138" t="str">
            <v>MODULO DE</v>
          </cell>
          <cell r="B138" t="str">
            <v>REPORTES</v>
          </cell>
          <cell r="D138" t="str">
            <v>RGIA DEL QUINDIO S</v>
          </cell>
          <cell r="E138" t="str">
            <v>.A  E.S.P.</v>
          </cell>
          <cell r="F138" t="str">
            <v>21oct2004 07:12pm</v>
          </cell>
        </row>
        <row r="139">
          <cell r="D139" t="str">
            <v>iodo: 09/2004</v>
          </cell>
          <cell r="F139" t="str">
            <v>PROGRAMA: scmrgpex</v>
          </cell>
        </row>
        <row r="140">
          <cell r="A140" t="str">
            <v>Factor de</v>
          </cell>
          <cell r="B140" t="str">
            <v>conversion: 1000000</v>
          </cell>
        </row>
        <row r="141">
          <cell r="A141" t="str">
            <v>Estructura</v>
          </cell>
          <cell r="B141" t="str">
            <v>del plan de cuentas:20</v>
          </cell>
        </row>
        <row r="142">
          <cell r="A142" t="str">
            <v>Detalle de</v>
          </cell>
          <cell r="B142" t="str">
            <v>l Reporte: ESTADO DE RESULTADOS</v>
          </cell>
          <cell r="C142" t="str">
            <v>SEPT/04 CON MODIF</v>
          </cell>
          <cell r="D142" t="str">
            <v>Nivel =&gt; 6</v>
          </cell>
        </row>
        <row r="144">
          <cell r="C144" t="str">
            <v>Saldo</v>
          </cell>
          <cell r="D144" t="str">
            <v>Movimiento</v>
          </cell>
          <cell r="E144" t="str">
            <v>Saldo</v>
          </cell>
        </row>
        <row r="145">
          <cell r="A145" t="str">
            <v>Mayor</v>
          </cell>
          <cell r="B145" t="str">
            <v>Descripcion</v>
          </cell>
          <cell r="C145" t="str">
            <v>Inicial</v>
          </cell>
          <cell r="D145" t="str">
            <v>mes</v>
          </cell>
          <cell r="E145" t="str">
            <v>Final</v>
          </cell>
        </row>
        <row r="146">
          <cell r="A146" t="str">
            <v>==========</v>
          </cell>
          <cell r="B146" t="str">
            <v>==============================</v>
          </cell>
          <cell r="C146" t="str">
            <v>=================</v>
          </cell>
          <cell r="D146" t="str">
            <v>=================</v>
          </cell>
          <cell r="E146" t="str">
            <v>=================</v>
          </cell>
        </row>
        <row r="148">
          <cell r="A148">
            <v>5</v>
          </cell>
          <cell r="B148" t="str">
            <v>GASTOS</v>
          </cell>
          <cell r="C148">
            <v>-4360</v>
          </cell>
          <cell r="D148">
            <v>-673</v>
          </cell>
          <cell r="E148">
            <v>-5033</v>
          </cell>
        </row>
        <row r="149">
          <cell r="A149">
            <v>51</v>
          </cell>
          <cell r="B149" t="str">
            <v>ADMINISTRACION</v>
          </cell>
          <cell r="C149">
            <v>-3397</v>
          </cell>
          <cell r="D149">
            <v>-509</v>
          </cell>
          <cell r="E149">
            <v>-3906</v>
          </cell>
        </row>
        <row r="150">
          <cell r="A150">
            <v>5101</v>
          </cell>
          <cell r="B150" t="str">
            <v>SUELDOS Y SALARIOS</v>
          </cell>
          <cell r="C150">
            <v>-1464</v>
          </cell>
          <cell r="D150">
            <v>-213</v>
          </cell>
          <cell r="E150">
            <v>-1677</v>
          </cell>
        </row>
        <row r="151">
          <cell r="A151">
            <v>510101</v>
          </cell>
          <cell r="B151" t="str">
            <v>SUELDOS DEL PERSONAL</v>
          </cell>
          <cell r="C151">
            <v>-397</v>
          </cell>
          <cell r="D151">
            <v>-52</v>
          </cell>
          <cell r="E151">
            <v>-449</v>
          </cell>
        </row>
        <row r="152">
          <cell r="A152">
            <v>510103</v>
          </cell>
          <cell r="B152" t="str">
            <v>HORAS EXTRAS Y FESTIVOS</v>
          </cell>
          <cell r="C152">
            <v>-25</v>
          </cell>
          <cell r="D152">
            <v>-3</v>
          </cell>
          <cell r="E152">
            <v>-28</v>
          </cell>
        </row>
        <row r="153">
          <cell r="A153">
            <v>510109</v>
          </cell>
          <cell r="B153" t="str">
            <v>HONORARIOS</v>
          </cell>
          <cell r="C153">
            <v>-98</v>
          </cell>
          <cell r="D153">
            <v>-8</v>
          </cell>
          <cell r="E153">
            <v>-106</v>
          </cell>
        </row>
        <row r="154">
          <cell r="A154">
            <v>510112</v>
          </cell>
          <cell r="B154" t="str">
            <v>PRIMA ESPECIAL DE SERVICIOS</v>
          </cell>
          <cell r="C154">
            <v>-130</v>
          </cell>
          <cell r="D154">
            <v>0</v>
          </cell>
          <cell r="E154">
            <v>-130</v>
          </cell>
        </row>
        <row r="155">
          <cell r="A155">
            <v>51011202</v>
          </cell>
          <cell r="B155" t="str">
            <v>CONVENCIONAL</v>
          </cell>
          <cell r="C155">
            <v>-130</v>
          </cell>
          <cell r="D155">
            <v>0</v>
          </cell>
          <cell r="E155">
            <v>-130</v>
          </cell>
        </row>
        <row r="156">
          <cell r="A156">
            <v>510113</v>
          </cell>
          <cell r="B156" t="str">
            <v>PRIMA DE VACACIONES</v>
          </cell>
          <cell r="C156">
            <v>-33</v>
          </cell>
          <cell r="D156">
            <v>-4</v>
          </cell>
          <cell r="E156">
            <v>-38</v>
          </cell>
        </row>
        <row r="157">
          <cell r="A157">
            <v>51011301</v>
          </cell>
          <cell r="B157" t="str">
            <v>LEGAL NO CONVENCIONAL</v>
          </cell>
          <cell r="C157">
            <v>-4</v>
          </cell>
          <cell r="D157">
            <v>0</v>
          </cell>
          <cell r="E157">
            <v>-4</v>
          </cell>
        </row>
        <row r="158">
          <cell r="A158">
            <v>51011302</v>
          </cell>
          <cell r="B158" t="str">
            <v>CONVENCIONAL</v>
          </cell>
          <cell r="C158">
            <v>-29</v>
          </cell>
          <cell r="D158">
            <v>-4</v>
          </cell>
          <cell r="E158">
            <v>-33</v>
          </cell>
        </row>
        <row r="159">
          <cell r="A159">
            <v>510114</v>
          </cell>
          <cell r="B159" t="str">
            <v>PRIMA DE NAVIDAD</v>
          </cell>
          <cell r="C159">
            <v>-52</v>
          </cell>
          <cell r="D159">
            <v>-22</v>
          </cell>
          <cell r="E159">
            <v>-75</v>
          </cell>
        </row>
        <row r="160">
          <cell r="A160">
            <v>51011401</v>
          </cell>
          <cell r="B160" t="str">
            <v>LEGAL NO CONVENCIONAL</v>
          </cell>
          <cell r="C160">
            <v>0</v>
          </cell>
          <cell r="D160">
            <v>0</v>
          </cell>
          <cell r="E160">
            <v>-1</v>
          </cell>
        </row>
        <row r="161">
          <cell r="A161">
            <v>51011402</v>
          </cell>
          <cell r="B161" t="str">
            <v>CONVENCIONAL</v>
          </cell>
          <cell r="C161">
            <v>-52</v>
          </cell>
          <cell r="D161">
            <v>-22</v>
          </cell>
          <cell r="E161">
            <v>-74</v>
          </cell>
        </row>
        <row r="162">
          <cell r="A162">
            <v>510117</v>
          </cell>
          <cell r="B162" t="str">
            <v>VACACIONES</v>
          </cell>
          <cell r="C162">
            <v>-18</v>
          </cell>
          <cell r="D162">
            <v>0</v>
          </cell>
          <cell r="E162">
            <v>-18</v>
          </cell>
        </row>
        <row r="163">
          <cell r="A163">
            <v>510119</v>
          </cell>
          <cell r="B163" t="str">
            <v>BONIFICACION</v>
          </cell>
        </row>
        <row r="164">
          <cell r="A164">
            <v>510123</v>
          </cell>
          <cell r="B164" t="str">
            <v>AUXILIO DE TRANSPORTE</v>
          </cell>
          <cell r="C164">
            <v>-15</v>
          </cell>
          <cell r="D164">
            <v>-2</v>
          </cell>
          <cell r="E164">
            <v>-17</v>
          </cell>
        </row>
        <row r="165">
          <cell r="A165">
            <v>510124</v>
          </cell>
          <cell r="B165" t="str">
            <v>CESANTIAS</v>
          </cell>
          <cell r="C165">
            <v>-67</v>
          </cell>
          <cell r="D165">
            <v>-9</v>
          </cell>
          <cell r="E165">
            <v>-76</v>
          </cell>
        </row>
        <row r="166">
          <cell r="A166">
            <v>51012401</v>
          </cell>
          <cell r="B166" t="str">
            <v>LEGAL NO CONVENCIONAL</v>
          </cell>
          <cell r="C166">
            <v>0</v>
          </cell>
          <cell r="D166">
            <v>0</v>
          </cell>
          <cell r="E166">
            <v>-1</v>
          </cell>
        </row>
        <row r="167">
          <cell r="A167">
            <v>51012402</v>
          </cell>
          <cell r="B167" t="str">
            <v>CONVENCIONAL</v>
          </cell>
          <cell r="C167">
            <v>-67</v>
          </cell>
          <cell r="D167">
            <v>-9</v>
          </cell>
          <cell r="E167">
            <v>-76</v>
          </cell>
        </row>
        <row r="168">
          <cell r="A168">
            <v>510125</v>
          </cell>
          <cell r="B168" t="str">
            <v>INTERESES A LAS CESANTIAS</v>
          </cell>
          <cell r="C168">
            <v>-22</v>
          </cell>
          <cell r="D168">
            <v>-3</v>
          </cell>
          <cell r="E168">
            <v>-24</v>
          </cell>
        </row>
        <row r="169">
          <cell r="A169">
            <v>510130</v>
          </cell>
          <cell r="B169" t="str">
            <v>CAPACITACION, BIENEST.SOCIAL Y</v>
          </cell>
          <cell r="C169">
            <v>-22</v>
          </cell>
          <cell r="D169">
            <v>-13</v>
          </cell>
          <cell r="E169">
            <v>-35</v>
          </cell>
        </row>
        <row r="170">
          <cell r="A170">
            <v>510131</v>
          </cell>
          <cell r="B170" t="str">
            <v>DOTACIONES Y SUMINISTRO A TRAB</v>
          </cell>
          <cell r="C170">
            <v>-15</v>
          </cell>
          <cell r="D170">
            <v>-8</v>
          </cell>
          <cell r="E170">
            <v>-23</v>
          </cell>
        </row>
        <row r="171">
          <cell r="A171">
            <v>510133</v>
          </cell>
          <cell r="B171" t="str">
            <v>GASTOS DEPORTIVOS Y DE RECREAC</v>
          </cell>
          <cell r="C171">
            <v>-4</v>
          </cell>
          <cell r="D171">
            <v>-1</v>
          </cell>
          <cell r="E171">
            <v>-4</v>
          </cell>
        </row>
        <row r="172">
          <cell r="A172">
            <v>510145</v>
          </cell>
          <cell r="B172" t="str">
            <v>SALARIO INTEGRAL</v>
          </cell>
          <cell r="C172">
            <v>-276</v>
          </cell>
          <cell r="D172">
            <v>-36</v>
          </cell>
          <cell r="E172">
            <v>-312</v>
          </cell>
        </row>
        <row r="173">
          <cell r="A173">
            <v>510146</v>
          </cell>
          <cell r="B173" t="str">
            <v>CONTRATOS DE PERSONAL TEMPORAL</v>
          </cell>
          <cell r="C173">
            <v>-157</v>
          </cell>
          <cell r="D173">
            <v>-24</v>
          </cell>
          <cell r="E173">
            <v>-181</v>
          </cell>
        </row>
        <row r="174">
          <cell r="A174">
            <v>510147</v>
          </cell>
          <cell r="B174" t="str">
            <v>VIATICOS</v>
          </cell>
          <cell r="C174">
            <v>-23</v>
          </cell>
          <cell r="D174">
            <v>-12</v>
          </cell>
          <cell r="E174">
            <v>-35</v>
          </cell>
        </row>
        <row r="175">
          <cell r="A175">
            <v>510148</v>
          </cell>
          <cell r="B175" t="str">
            <v>GASTOS DE VIAJE</v>
          </cell>
          <cell r="C175">
            <v>-37</v>
          </cell>
          <cell r="D175">
            <v>-7</v>
          </cell>
          <cell r="E175">
            <v>-44</v>
          </cell>
        </row>
        <row r="176">
          <cell r="A176">
            <v>51014801</v>
          </cell>
          <cell r="B176" t="str">
            <v>PASAJES AEREOS</v>
          </cell>
          <cell r="C176">
            <v>-33</v>
          </cell>
          <cell r="D176">
            <v>-5</v>
          </cell>
          <cell r="E176">
            <v>-38</v>
          </cell>
        </row>
        <row r="177">
          <cell r="A177">
            <v>51014802</v>
          </cell>
          <cell r="B177" t="str">
            <v>PEAJES</v>
          </cell>
          <cell r="C177">
            <v>-1</v>
          </cell>
          <cell r="D177">
            <v>-1</v>
          </cell>
          <cell r="E177">
            <v>-2</v>
          </cell>
        </row>
        <row r="178">
          <cell r="A178">
            <v>51014803</v>
          </cell>
          <cell r="B178" t="str">
            <v>PASAJES TERRESTRES</v>
          </cell>
          <cell r="C178">
            <v>-3</v>
          </cell>
          <cell r="D178">
            <v>-1</v>
          </cell>
          <cell r="E178">
            <v>-4</v>
          </cell>
        </row>
        <row r="179">
          <cell r="A179">
            <v>51014804</v>
          </cell>
          <cell r="B179" t="str">
            <v>RESTAURANTE</v>
          </cell>
          <cell r="C179">
            <v>0</v>
          </cell>
          <cell r="D179">
            <v>0</v>
          </cell>
          <cell r="E179">
            <v>0</v>
          </cell>
        </row>
        <row r="180">
          <cell r="A180">
            <v>51014805</v>
          </cell>
          <cell r="B180" t="str">
            <v>ALOJAMIENTO</v>
          </cell>
          <cell r="C180">
            <v>0</v>
          </cell>
          <cell r="D180">
            <v>0</v>
          </cell>
          <cell r="E180">
            <v>0</v>
          </cell>
        </row>
        <row r="181">
          <cell r="A181">
            <v>510160</v>
          </cell>
          <cell r="B181" t="str">
            <v>SUBSIDIO DE ALIMENTACION</v>
          </cell>
          <cell r="C181">
            <v>-1</v>
          </cell>
          <cell r="D181">
            <v>0</v>
          </cell>
          <cell r="E181">
            <v>-1</v>
          </cell>
        </row>
        <row r="182">
          <cell r="A182">
            <v>510190</v>
          </cell>
          <cell r="B182" t="str">
            <v>OTROS SUELDOS Y SALARIOS</v>
          </cell>
          <cell r="C182">
            <v>-72</v>
          </cell>
          <cell r="D182">
            <v>-9</v>
          </cell>
          <cell r="E182">
            <v>-81</v>
          </cell>
        </row>
        <row r="183">
          <cell r="A183">
            <v>51019001</v>
          </cell>
          <cell r="B183" t="str">
            <v>PRIMA DE ANTIGUEDAD</v>
          </cell>
          <cell r="C183">
            <v>-16</v>
          </cell>
          <cell r="D183">
            <v>-4</v>
          </cell>
          <cell r="E183">
            <v>-20</v>
          </cell>
        </row>
        <row r="184">
          <cell r="A184">
            <v>51019002</v>
          </cell>
          <cell r="B184" t="str">
            <v>AUXILIO POR MATERNIDAD</v>
          </cell>
        </row>
        <row r="185">
          <cell r="A185">
            <v>51019003</v>
          </cell>
          <cell r="B185" t="str">
            <v>AUXILIO POR ANTEOJOS</v>
          </cell>
          <cell r="C185">
            <v>-2</v>
          </cell>
          <cell r="D185">
            <v>0</v>
          </cell>
          <cell r="E185">
            <v>-2</v>
          </cell>
        </row>
        <row r="186">
          <cell r="A186">
            <v>51019004</v>
          </cell>
          <cell r="B186" t="str">
            <v>AUXILIO POR EDUCACION</v>
          </cell>
          <cell r="C186">
            <v>-1</v>
          </cell>
          <cell r="D186">
            <v>0</v>
          </cell>
          <cell r="E186">
            <v>-1</v>
          </cell>
        </row>
        <row r="187">
          <cell r="A187">
            <v>51019005</v>
          </cell>
          <cell r="B187" t="str">
            <v>BECAS</v>
          </cell>
          <cell r="C187">
            <v>-2</v>
          </cell>
          <cell r="D187">
            <v>0</v>
          </cell>
          <cell r="E187">
            <v>-2</v>
          </cell>
        </row>
        <row r="188">
          <cell r="A188">
            <v>51019006</v>
          </cell>
          <cell r="B188" t="str">
            <v>AUXILIO DE RODAMIENTO</v>
          </cell>
          <cell r="C188">
            <v>-5</v>
          </cell>
          <cell r="D188">
            <v>-1</v>
          </cell>
          <cell r="E188">
            <v>-6</v>
          </cell>
        </row>
        <row r="189">
          <cell r="A189">
            <v>51019007</v>
          </cell>
          <cell r="B189" t="str">
            <v>OTROS GASTOS RELATIVOS AL PERS</v>
          </cell>
          <cell r="C189">
            <v>-33</v>
          </cell>
          <cell r="D189">
            <v>-3</v>
          </cell>
          <cell r="E189">
            <v>-37</v>
          </cell>
        </row>
        <row r="190">
          <cell r="A190">
            <v>51019008</v>
          </cell>
          <cell r="B190" t="str">
            <v>PRIMA DE JUBILACION</v>
          </cell>
          <cell r="C190">
            <v>0</v>
          </cell>
          <cell r="D190">
            <v>0</v>
          </cell>
          <cell r="E190">
            <v>0</v>
          </cell>
        </row>
        <row r="191">
          <cell r="A191">
            <v>51019010</v>
          </cell>
          <cell r="B191" t="str">
            <v>OTROS AUXILIOS</v>
          </cell>
          <cell r="C191">
            <v>0</v>
          </cell>
          <cell r="D191">
            <v>0</v>
          </cell>
          <cell r="E191">
            <v>0</v>
          </cell>
        </row>
        <row r="192">
          <cell r="A192">
            <v>51019011</v>
          </cell>
          <cell r="B192" t="str">
            <v>APOYO APRENDICES SENA</v>
          </cell>
          <cell r="C192">
            <v>-12</v>
          </cell>
          <cell r="D192">
            <v>-1</v>
          </cell>
          <cell r="E192">
            <v>-13</v>
          </cell>
        </row>
        <row r="193">
          <cell r="A193">
            <v>5102</v>
          </cell>
          <cell r="B193" t="str">
            <v>CONTRIBUCIONES IMPUTADAS</v>
          </cell>
          <cell r="C193">
            <v>-466</v>
          </cell>
          <cell r="D193">
            <v>-58</v>
          </cell>
          <cell r="E193">
            <v>-524</v>
          </cell>
        </row>
        <row r="194">
          <cell r="A194">
            <v>510203</v>
          </cell>
          <cell r="B194" t="str">
            <v>INDEMNIZACIONES</v>
          </cell>
          <cell r="C194">
            <v>-1</v>
          </cell>
          <cell r="D194">
            <v>0</v>
          </cell>
          <cell r="E194">
            <v>-1</v>
          </cell>
        </row>
        <row r="195">
          <cell r="A195">
            <v>510204</v>
          </cell>
          <cell r="B195" t="str">
            <v>GASTOS MEDICOS Y DE DROGA</v>
          </cell>
          <cell r="C195">
            <v>-3</v>
          </cell>
          <cell r="D195">
            <v>0</v>
          </cell>
          <cell r="E195">
            <v>-3</v>
          </cell>
        </row>
        <row r="196">
          <cell r="A196">
            <v>510205</v>
          </cell>
          <cell r="B196" t="str">
            <v>AUXILIOS Y SERVICIOS FUNERARIO</v>
          </cell>
          <cell r="C196">
            <v>0</v>
          </cell>
          <cell r="D196">
            <v>0</v>
          </cell>
          <cell r="E196">
            <v>0</v>
          </cell>
        </row>
        <row r="203">
          <cell r="A203" t="str">
            <v>SISTEMA DE</v>
          </cell>
          <cell r="B203" t="str">
            <v>CONTABILIDAD</v>
          </cell>
          <cell r="D203" t="str">
            <v>POR EMPRESA RESUM</v>
          </cell>
          <cell r="E203" t="str">
            <v>IDO EN PESOS</v>
          </cell>
          <cell r="F203" t="str">
            <v>PAGINA:          4</v>
          </cell>
        </row>
        <row r="204">
          <cell r="A204" t="str">
            <v>MODULO DE</v>
          </cell>
          <cell r="B204" t="str">
            <v>REPORTES</v>
          </cell>
          <cell r="D204" t="str">
            <v>RGIA DEL QUINDIO S</v>
          </cell>
          <cell r="E204" t="str">
            <v>.A  E.S.P.</v>
          </cell>
          <cell r="F204" t="str">
            <v>21oct2004 07:12pm</v>
          </cell>
        </row>
        <row r="205">
          <cell r="D205" t="str">
            <v>iodo: 09/2004</v>
          </cell>
          <cell r="F205" t="str">
            <v>PROGRAMA: scmrgpex</v>
          </cell>
        </row>
        <row r="206">
          <cell r="A206" t="str">
            <v>Factor de</v>
          </cell>
          <cell r="B206" t="str">
            <v>conversion: 1000000</v>
          </cell>
        </row>
        <row r="207">
          <cell r="A207" t="str">
            <v>Estructura</v>
          </cell>
          <cell r="B207" t="str">
            <v>del plan de cuentas:20</v>
          </cell>
        </row>
        <row r="208">
          <cell r="A208" t="str">
            <v>Detalle de</v>
          </cell>
          <cell r="B208" t="str">
            <v>l Reporte: ESTADO DE RESULTADOS</v>
          </cell>
          <cell r="C208" t="str">
            <v>SEPT/04 CON MODIF</v>
          </cell>
          <cell r="D208" t="str">
            <v>Nivel =&gt; 6</v>
          </cell>
        </row>
        <row r="210">
          <cell r="C210" t="str">
            <v>Saldo</v>
          </cell>
          <cell r="D210" t="str">
            <v>Movimiento</v>
          </cell>
          <cell r="E210" t="str">
            <v>Saldo</v>
          </cell>
        </row>
        <row r="211">
          <cell r="A211" t="str">
            <v>Mayor</v>
          </cell>
          <cell r="B211" t="str">
            <v>Descripcion</v>
          </cell>
          <cell r="C211" t="str">
            <v>Inicial</v>
          </cell>
          <cell r="D211" t="str">
            <v>mes</v>
          </cell>
          <cell r="E211" t="str">
            <v>Final</v>
          </cell>
        </row>
        <row r="212">
          <cell r="A212" t="str">
            <v>==========</v>
          </cell>
          <cell r="B212" t="str">
            <v>==============================</v>
          </cell>
          <cell r="C212" t="str">
            <v>=================</v>
          </cell>
          <cell r="D212" t="str">
            <v>=================</v>
          </cell>
          <cell r="E212" t="str">
            <v>=================</v>
          </cell>
        </row>
        <row r="213">
          <cell r="A213">
            <v>510206</v>
          </cell>
          <cell r="B213" t="str">
            <v>PENSIONES DE JUBILACION</v>
          </cell>
          <cell r="C213">
            <v>-463</v>
          </cell>
          <cell r="D213">
            <v>-58</v>
          </cell>
          <cell r="E213">
            <v>-520</v>
          </cell>
        </row>
        <row r="214">
          <cell r="A214">
            <v>5103</v>
          </cell>
          <cell r="B214" t="str">
            <v>CONTRIBUCIONES EFECTIVAS</v>
          </cell>
          <cell r="C214">
            <v>-182</v>
          </cell>
          <cell r="D214">
            <v>-22</v>
          </cell>
          <cell r="E214">
            <v>-205</v>
          </cell>
        </row>
        <row r="215">
          <cell r="A215">
            <v>510301</v>
          </cell>
          <cell r="B215" t="str">
            <v>SEGUROS DE VIDA</v>
          </cell>
          <cell r="C215">
            <v>-10</v>
          </cell>
          <cell r="D215">
            <v>-2</v>
          </cell>
          <cell r="E215">
            <v>-12</v>
          </cell>
        </row>
        <row r="216">
          <cell r="A216">
            <v>510302</v>
          </cell>
          <cell r="B216" t="str">
            <v>APORTES A CAJAS DE COMPENSACIO</v>
          </cell>
          <cell r="C216">
            <v>-29</v>
          </cell>
          <cell r="D216">
            <v>-4</v>
          </cell>
          <cell r="E216">
            <v>-33</v>
          </cell>
        </row>
        <row r="217">
          <cell r="A217">
            <v>510303</v>
          </cell>
          <cell r="B217" t="str">
            <v>COTIZACIONES A SEGURIDAD SOCIA</v>
          </cell>
          <cell r="C217">
            <v>-57</v>
          </cell>
          <cell r="D217">
            <v>-7</v>
          </cell>
          <cell r="E217">
            <v>-64</v>
          </cell>
        </row>
        <row r="218">
          <cell r="A218">
            <v>510304</v>
          </cell>
          <cell r="B218" t="str">
            <v>APORTES SINDICALES</v>
          </cell>
          <cell r="C218">
            <v>-2</v>
          </cell>
          <cell r="D218">
            <v>0</v>
          </cell>
          <cell r="E218">
            <v>-2</v>
          </cell>
        </row>
        <row r="219">
          <cell r="A219">
            <v>510305</v>
          </cell>
          <cell r="B219" t="str">
            <v>COTIZACIONES A RIESGOS PROFESI</v>
          </cell>
          <cell r="C219">
            <v>-6</v>
          </cell>
          <cell r="D219">
            <v>-1</v>
          </cell>
          <cell r="E219">
            <v>-6</v>
          </cell>
        </row>
        <row r="220">
          <cell r="A220">
            <v>510306</v>
          </cell>
          <cell r="B220" t="str">
            <v>COTIZAC. ENTID. ADMNSTR.REG.PR</v>
          </cell>
          <cell r="C220">
            <v>-33</v>
          </cell>
          <cell r="D220">
            <v>-3</v>
          </cell>
          <cell r="E220">
            <v>-35</v>
          </cell>
        </row>
        <row r="221">
          <cell r="A221">
            <v>510307</v>
          </cell>
          <cell r="B221" t="str">
            <v>COTIZAC. ENTID. ADMNSTR.REG.AH</v>
          </cell>
          <cell r="C221">
            <v>-46</v>
          </cell>
          <cell r="D221">
            <v>-6</v>
          </cell>
          <cell r="E221">
            <v>-52</v>
          </cell>
        </row>
        <row r="222">
          <cell r="A222">
            <v>5104</v>
          </cell>
          <cell r="B222" t="str">
            <v>APORTES SOBRE LA NOMINA</v>
          </cell>
          <cell r="C222">
            <v>-37</v>
          </cell>
          <cell r="D222">
            <v>-5</v>
          </cell>
          <cell r="E222">
            <v>-41</v>
          </cell>
        </row>
        <row r="223">
          <cell r="A223">
            <v>510401</v>
          </cell>
          <cell r="B223" t="str">
            <v>APORTES AL ICBF</v>
          </cell>
          <cell r="C223">
            <v>-22</v>
          </cell>
          <cell r="D223">
            <v>-3</v>
          </cell>
          <cell r="E223">
            <v>-25</v>
          </cell>
        </row>
        <row r="224">
          <cell r="A224">
            <v>510402</v>
          </cell>
          <cell r="B224" t="str">
            <v>APORTES AL SENA</v>
          </cell>
          <cell r="C224">
            <v>-15</v>
          </cell>
          <cell r="D224">
            <v>-2</v>
          </cell>
          <cell r="E224">
            <v>-16</v>
          </cell>
        </row>
        <row r="225">
          <cell r="A225">
            <v>5111</v>
          </cell>
          <cell r="B225" t="str">
            <v>GENERALES</v>
          </cell>
          <cell r="C225">
            <v>-878</v>
          </cell>
          <cell r="D225">
            <v>-141</v>
          </cell>
          <cell r="E225">
            <v>-1019</v>
          </cell>
        </row>
        <row r="226">
          <cell r="A226">
            <v>511111</v>
          </cell>
          <cell r="B226" t="str">
            <v>COMISIONES, HONORARIOS Y SERVI</v>
          </cell>
          <cell r="C226">
            <v>-118</v>
          </cell>
          <cell r="D226">
            <v>-12</v>
          </cell>
          <cell r="E226">
            <v>-131</v>
          </cell>
        </row>
        <row r="227">
          <cell r="A227">
            <v>51111102</v>
          </cell>
          <cell r="B227" t="str">
            <v>HONORARIOS</v>
          </cell>
          <cell r="C227">
            <v>-111</v>
          </cell>
          <cell r="D227">
            <v>-12</v>
          </cell>
          <cell r="E227">
            <v>-123</v>
          </cell>
        </row>
        <row r="228">
          <cell r="A228">
            <v>51111103</v>
          </cell>
          <cell r="B228" t="str">
            <v>SERVICIOS</v>
          </cell>
          <cell r="C228">
            <v>-7</v>
          </cell>
          <cell r="D228">
            <v>0</v>
          </cell>
          <cell r="E228">
            <v>-8</v>
          </cell>
        </row>
        <row r="229">
          <cell r="A229">
            <v>511112</v>
          </cell>
          <cell r="B229" t="str">
            <v>OBRAS Y MEJORAS EN PROPIEDAD A</v>
          </cell>
          <cell r="C229">
            <v>-34</v>
          </cell>
          <cell r="D229">
            <v>-11</v>
          </cell>
          <cell r="E229">
            <v>-45</v>
          </cell>
        </row>
        <row r="230">
          <cell r="A230">
            <v>511113</v>
          </cell>
          <cell r="B230" t="str">
            <v>VIGILANCIA Y SEGURIDAD</v>
          </cell>
          <cell r="C230">
            <v>-85</v>
          </cell>
          <cell r="D230">
            <v>-6</v>
          </cell>
          <cell r="E230">
            <v>-92</v>
          </cell>
        </row>
        <row r="231">
          <cell r="A231">
            <v>511114</v>
          </cell>
          <cell r="B231" t="str">
            <v>MATERIALES Y SUMINISTROS</v>
          </cell>
          <cell r="C231">
            <v>-50</v>
          </cell>
          <cell r="D231">
            <v>-13</v>
          </cell>
          <cell r="E231">
            <v>-63</v>
          </cell>
        </row>
        <row r="232">
          <cell r="A232">
            <v>51111401</v>
          </cell>
          <cell r="B232" t="str">
            <v>PAPELERIA Y UTILES DE ESCRITOR</v>
          </cell>
          <cell r="C232">
            <v>-44</v>
          </cell>
          <cell r="D232">
            <v>-10</v>
          </cell>
          <cell r="E232">
            <v>-55</v>
          </cell>
        </row>
        <row r="233">
          <cell r="A233">
            <v>51111402</v>
          </cell>
          <cell r="B233" t="str">
            <v>MATERIALES VARIOS</v>
          </cell>
          <cell r="C233">
            <v>-3</v>
          </cell>
          <cell r="D233">
            <v>0</v>
          </cell>
          <cell r="E233">
            <v>-3</v>
          </cell>
        </row>
        <row r="234">
          <cell r="A234">
            <v>51111403</v>
          </cell>
          <cell r="B234" t="str">
            <v>MATERIAL ELECTRICO</v>
          </cell>
          <cell r="C234">
            <v>-3</v>
          </cell>
          <cell r="D234">
            <v>-2</v>
          </cell>
          <cell r="E234">
            <v>-5</v>
          </cell>
        </row>
        <row r="235">
          <cell r="A235">
            <v>511115</v>
          </cell>
          <cell r="B235" t="str">
            <v>MANTENIMIENTO</v>
          </cell>
          <cell r="C235">
            <v>-50</v>
          </cell>
          <cell r="D235">
            <v>-12</v>
          </cell>
          <cell r="E235">
            <v>-62</v>
          </cell>
        </row>
        <row r="236">
          <cell r="A236">
            <v>51111501</v>
          </cell>
          <cell r="B236" t="str">
            <v>CONSTRUCCIONES Y EDIFICACIONES</v>
          </cell>
          <cell r="C236">
            <v>-4</v>
          </cell>
          <cell r="D236">
            <v>-1</v>
          </cell>
          <cell r="E236">
            <v>-5</v>
          </cell>
        </row>
        <row r="237">
          <cell r="A237">
            <v>51111502</v>
          </cell>
          <cell r="B237" t="str">
            <v>RECARGUE Y MANTENIMIENTO DE EX</v>
          </cell>
          <cell r="C237">
            <v>0</v>
          </cell>
          <cell r="D237">
            <v>0</v>
          </cell>
          <cell r="E237">
            <v>0</v>
          </cell>
        </row>
        <row r="238">
          <cell r="A238">
            <v>51111503</v>
          </cell>
          <cell r="B238" t="str">
            <v>MAQUINARIA Y EQUIPO</v>
          </cell>
          <cell r="C238">
            <v>-3</v>
          </cell>
          <cell r="D238">
            <v>-2</v>
          </cell>
          <cell r="E238">
            <v>-4</v>
          </cell>
        </row>
        <row r="239">
          <cell r="A239">
            <v>51111504</v>
          </cell>
          <cell r="B239" t="str">
            <v>EQUIPO DE OFICINA, MUEBLES Y E</v>
          </cell>
          <cell r="C239">
            <v>-15</v>
          </cell>
          <cell r="D239">
            <v>-3</v>
          </cell>
          <cell r="E239">
            <v>-18</v>
          </cell>
        </row>
        <row r="240">
          <cell r="A240">
            <v>51111505</v>
          </cell>
          <cell r="B240" t="str">
            <v>EQUIPO DE COMPUTACION Y COMUNI</v>
          </cell>
          <cell r="C240">
            <v>-29</v>
          </cell>
          <cell r="D240">
            <v>-6</v>
          </cell>
          <cell r="E240">
            <v>-34</v>
          </cell>
        </row>
        <row r="241">
          <cell r="A241">
            <v>511116</v>
          </cell>
          <cell r="B241" t="str">
            <v>REPARACIONES</v>
          </cell>
          <cell r="C241">
            <v>-18</v>
          </cell>
          <cell r="D241">
            <v>-3</v>
          </cell>
          <cell r="E241">
            <v>-21</v>
          </cell>
        </row>
        <row r="242">
          <cell r="A242">
            <v>51111601</v>
          </cell>
          <cell r="B242" t="str">
            <v>CONSTRUCCIONES Y EDIFICACIONES</v>
          </cell>
          <cell r="C242">
            <v>-8</v>
          </cell>
          <cell r="D242">
            <v>0</v>
          </cell>
          <cell r="E242">
            <v>-8</v>
          </cell>
        </row>
        <row r="243">
          <cell r="A243">
            <v>51111602</v>
          </cell>
          <cell r="B243" t="str">
            <v>RECARGUE Y MANTENIMIENTO DE EX</v>
          </cell>
          <cell r="C243">
            <v>0</v>
          </cell>
          <cell r="D243">
            <v>-2</v>
          </cell>
          <cell r="E243">
            <v>-2</v>
          </cell>
        </row>
        <row r="244">
          <cell r="A244">
            <v>51111603</v>
          </cell>
          <cell r="B244" t="str">
            <v>MAQUINARIA Y EQUIPO</v>
          </cell>
          <cell r="C244">
            <v>0</v>
          </cell>
          <cell r="D244">
            <v>0</v>
          </cell>
          <cell r="E244">
            <v>0</v>
          </cell>
        </row>
        <row r="245">
          <cell r="A245">
            <v>51111604</v>
          </cell>
          <cell r="B245" t="str">
            <v>EQUIPO DE OFICINA, MUEBLES Y E</v>
          </cell>
          <cell r="C245">
            <v>-7</v>
          </cell>
          <cell r="D245">
            <v>0</v>
          </cell>
          <cell r="E245">
            <v>-8</v>
          </cell>
        </row>
        <row r="246">
          <cell r="A246">
            <v>51111605</v>
          </cell>
          <cell r="B246" t="str">
            <v>EQUIPO DE COMPUTACION Y COMUNI</v>
          </cell>
          <cell r="C246">
            <v>-2</v>
          </cell>
          <cell r="D246">
            <v>0</v>
          </cell>
          <cell r="E246">
            <v>-2</v>
          </cell>
        </row>
        <row r="247">
          <cell r="A247">
            <v>51111606</v>
          </cell>
          <cell r="B247" t="str">
            <v>EQUIPO DE TRANSPORTE</v>
          </cell>
          <cell r="C247">
            <v>-1</v>
          </cell>
          <cell r="D247">
            <v>0</v>
          </cell>
          <cell r="E247">
            <v>-1</v>
          </cell>
        </row>
        <row r="248">
          <cell r="A248">
            <v>511117</v>
          </cell>
          <cell r="B248" t="str">
            <v>SERVICIOS PUBLICOS</v>
          </cell>
          <cell r="C248">
            <v>-95</v>
          </cell>
          <cell r="D248">
            <v>-9</v>
          </cell>
          <cell r="E248">
            <v>-104</v>
          </cell>
        </row>
        <row r="249">
          <cell r="A249">
            <v>51111701</v>
          </cell>
          <cell r="B249" t="str">
            <v>ACUEDUCTO</v>
          </cell>
          <cell r="C249">
            <v>-1</v>
          </cell>
          <cell r="D249">
            <v>-1</v>
          </cell>
          <cell r="E249">
            <v>-2</v>
          </cell>
        </row>
        <row r="250">
          <cell r="A250">
            <v>51111702</v>
          </cell>
          <cell r="B250" t="str">
            <v>ALCANTARILLADO</v>
          </cell>
          <cell r="C250">
            <v>-1</v>
          </cell>
          <cell r="D250">
            <v>0</v>
          </cell>
          <cell r="E250">
            <v>-1</v>
          </cell>
        </row>
        <row r="251">
          <cell r="A251">
            <v>51111703</v>
          </cell>
          <cell r="B251" t="str">
            <v>ASEO</v>
          </cell>
          <cell r="C251">
            <v>-1</v>
          </cell>
          <cell r="D251">
            <v>-1</v>
          </cell>
          <cell r="E251">
            <v>-2</v>
          </cell>
        </row>
        <row r="252">
          <cell r="A252">
            <v>51111704</v>
          </cell>
          <cell r="B252" t="str">
            <v>ENERGIA Y ALUMBRADO</v>
          </cell>
          <cell r="C252">
            <v>-21</v>
          </cell>
          <cell r="D252">
            <v>-4</v>
          </cell>
          <cell r="E252">
            <v>-25</v>
          </cell>
        </row>
        <row r="253">
          <cell r="A253">
            <v>51111705</v>
          </cell>
          <cell r="B253" t="str">
            <v>TELEFONO</v>
          </cell>
          <cell r="C253">
            <v>-25</v>
          </cell>
          <cell r="D253">
            <v>-4</v>
          </cell>
          <cell r="E253">
            <v>-29</v>
          </cell>
        </row>
        <row r="254">
          <cell r="A254">
            <v>51111706</v>
          </cell>
          <cell r="B254" t="str">
            <v>TELEFONIA CELULAR Y DIRECTOS</v>
          </cell>
          <cell r="C254">
            <v>-46</v>
          </cell>
          <cell r="D254">
            <v>1</v>
          </cell>
          <cell r="E254">
            <v>-46</v>
          </cell>
        </row>
        <row r="255">
          <cell r="A255">
            <v>511118</v>
          </cell>
          <cell r="B255" t="str">
            <v>ARRENDAMIENTOS</v>
          </cell>
          <cell r="C255">
            <v>-175</v>
          </cell>
          <cell r="D255">
            <v>-33</v>
          </cell>
          <cell r="E255">
            <v>-208</v>
          </cell>
        </row>
        <row r="256">
          <cell r="A256">
            <v>51111801</v>
          </cell>
          <cell r="B256" t="str">
            <v>ARRENDAM.-CONSTRUCC Y EDIFICAC</v>
          </cell>
          <cell r="C256">
            <v>-125</v>
          </cell>
          <cell r="D256">
            <v>-26</v>
          </cell>
          <cell r="E256">
            <v>-151</v>
          </cell>
        </row>
        <row r="257">
          <cell r="A257">
            <v>51111802</v>
          </cell>
          <cell r="B257" t="str">
            <v>ARRENDAM.-MAQUINARIA Y EQUIPO</v>
          </cell>
          <cell r="C257">
            <v>-1</v>
          </cell>
          <cell r="D257">
            <v>0</v>
          </cell>
          <cell r="E257">
            <v>-1</v>
          </cell>
        </row>
        <row r="258">
          <cell r="A258">
            <v>51111803</v>
          </cell>
          <cell r="B258" t="str">
            <v>ARRENDAM.-EQUIPO DE OFICINA</v>
          </cell>
          <cell r="C258">
            <v>-19</v>
          </cell>
          <cell r="D258">
            <v>0</v>
          </cell>
          <cell r="E258">
            <v>-19</v>
          </cell>
        </row>
        <row r="259">
          <cell r="A259">
            <v>51111804</v>
          </cell>
          <cell r="B259" t="str">
            <v>ARRENDAM.-EQUIPO DE COMPUTAC.Y</v>
          </cell>
          <cell r="C259">
            <v>-30</v>
          </cell>
          <cell r="D259">
            <v>-4</v>
          </cell>
          <cell r="E259">
            <v>-33</v>
          </cell>
        </row>
        <row r="260">
          <cell r="A260">
            <v>51111805</v>
          </cell>
          <cell r="B260" t="str">
            <v>ARRENDAM.-EQUIPO DE TRANSPORTE</v>
          </cell>
          <cell r="C260">
            <v>0</v>
          </cell>
          <cell r="D260">
            <v>-4</v>
          </cell>
          <cell r="E260">
            <v>-4</v>
          </cell>
        </row>
        <row r="261">
          <cell r="A261">
            <v>511119</v>
          </cell>
          <cell r="B261" t="str">
            <v>VIATICOS Y GASTOS DE VIAJE</v>
          </cell>
          <cell r="C261">
            <v>-21</v>
          </cell>
          <cell r="D261">
            <v>-1</v>
          </cell>
          <cell r="E261">
            <v>-22</v>
          </cell>
        </row>
        <row r="262">
          <cell r="A262">
            <v>511120</v>
          </cell>
          <cell r="B262" t="str">
            <v>PUBLICIDAD Y PROPAGANDA</v>
          </cell>
          <cell r="C262">
            <v>-11</v>
          </cell>
          <cell r="D262">
            <v>-2</v>
          </cell>
          <cell r="E262">
            <v>-13</v>
          </cell>
        </row>
        <row r="269">
          <cell r="A269" t="str">
            <v>SISTEMA DE</v>
          </cell>
          <cell r="B269" t="str">
            <v>CONTABILIDAD</v>
          </cell>
          <cell r="D269" t="str">
            <v>POR EMPRESA RESUM</v>
          </cell>
          <cell r="E269" t="str">
            <v>IDO EN PESOS</v>
          </cell>
          <cell r="F269" t="str">
            <v>PAGINA:          5</v>
          </cell>
        </row>
        <row r="270">
          <cell r="A270" t="str">
            <v>MODULO DE</v>
          </cell>
          <cell r="B270" t="str">
            <v>REPORTES</v>
          </cell>
          <cell r="D270" t="str">
            <v>RGIA DEL QUINDIO S</v>
          </cell>
          <cell r="E270" t="str">
            <v>.A  E.S.P.</v>
          </cell>
          <cell r="F270" t="str">
            <v>21oct2004 07:12pm</v>
          </cell>
        </row>
        <row r="271">
          <cell r="D271" t="str">
            <v>iodo: 09/2004</v>
          </cell>
          <cell r="F271" t="str">
            <v>PROGRAMA: scmrgpex</v>
          </cell>
        </row>
        <row r="272">
          <cell r="A272" t="str">
            <v>Factor de</v>
          </cell>
          <cell r="B272" t="str">
            <v>conversion: 1000000</v>
          </cell>
        </row>
        <row r="273">
          <cell r="A273" t="str">
            <v>Estructura</v>
          </cell>
          <cell r="B273" t="str">
            <v>del plan de cuentas:20</v>
          </cell>
        </row>
        <row r="274">
          <cell r="A274" t="str">
            <v>Detalle de</v>
          </cell>
          <cell r="B274" t="str">
            <v>l Reporte: ESTADO DE RESULTADOS</v>
          </cell>
          <cell r="C274" t="str">
            <v>SEPT/04 CON MODIF</v>
          </cell>
          <cell r="D274" t="str">
            <v>Nivel =&gt; 6</v>
          </cell>
        </row>
        <row r="276">
          <cell r="C276" t="str">
            <v>Saldo</v>
          </cell>
          <cell r="D276" t="str">
            <v>Movimiento</v>
          </cell>
          <cell r="E276" t="str">
            <v>Saldo</v>
          </cell>
        </row>
        <row r="277">
          <cell r="A277" t="str">
            <v>Mayor</v>
          </cell>
          <cell r="B277" t="str">
            <v>Descripcion</v>
          </cell>
          <cell r="C277" t="str">
            <v>Inicial</v>
          </cell>
          <cell r="D277" t="str">
            <v>mes</v>
          </cell>
          <cell r="E277" t="str">
            <v>Final</v>
          </cell>
        </row>
        <row r="278">
          <cell r="A278" t="str">
            <v>==========</v>
          </cell>
          <cell r="B278" t="str">
            <v>==============================</v>
          </cell>
          <cell r="C278" t="str">
            <v>=================</v>
          </cell>
          <cell r="D278" t="str">
            <v>=================</v>
          </cell>
          <cell r="E278" t="str">
            <v>=================</v>
          </cell>
        </row>
        <row r="279">
          <cell r="A279">
            <v>511121</v>
          </cell>
          <cell r="B279" t="str">
            <v>IMPRESOS,PUBLICAC.,SUSCRIPC.Y</v>
          </cell>
          <cell r="C279">
            <v>-11</v>
          </cell>
          <cell r="D279">
            <v>-2</v>
          </cell>
          <cell r="E279">
            <v>-13</v>
          </cell>
        </row>
        <row r="280">
          <cell r="A280">
            <v>511122</v>
          </cell>
          <cell r="B280" t="str">
            <v>FOTOCOPIAS</v>
          </cell>
          <cell r="C280">
            <v>-2</v>
          </cell>
          <cell r="D280">
            <v>-1</v>
          </cell>
          <cell r="E280">
            <v>-3</v>
          </cell>
        </row>
        <row r="281">
          <cell r="A281">
            <v>511123</v>
          </cell>
          <cell r="B281" t="str">
            <v>COMUNICACIONES Y TRANSPORTE</v>
          </cell>
          <cell r="C281">
            <v>-30</v>
          </cell>
          <cell r="D281">
            <v>-5</v>
          </cell>
          <cell r="E281">
            <v>-35</v>
          </cell>
        </row>
        <row r="282">
          <cell r="A282">
            <v>51112301</v>
          </cell>
          <cell r="B282" t="str">
            <v>TRANSPORTE, FLETES Y ACARREOS</v>
          </cell>
          <cell r="C282">
            <v>-23</v>
          </cell>
          <cell r="D282">
            <v>-4</v>
          </cell>
          <cell r="E282">
            <v>-27</v>
          </cell>
        </row>
        <row r="283">
          <cell r="A283">
            <v>51112302</v>
          </cell>
          <cell r="B283" t="str">
            <v>CORREO, PORTES Y TELEGRAMAS</v>
          </cell>
          <cell r="C283">
            <v>-1</v>
          </cell>
          <cell r="D283">
            <v>-1</v>
          </cell>
          <cell r="E283">
            <v>-2</v>
          </cell>
        </row>
        <row r="284">
          <cell r="A284">
            <v>51112303</v>
          </cell>
          <cell r="B284" t="str">
            <v>INTERNET</v>
          </cell>
          <cell r="C284">
            <v>-6</v>
          </cell>
          <cell r="D284">
            <v>-1</v>
          </cell>
          <cell r="E284">
            <v>-6</v>
          </cell>
        </row>
        <row r="285">
          <cell r="A285">
            <v>511125</v>
          </cell>
          <cell r="B285" t="str">
            <v>SEGUROS GENERALES</v>
          </cell>
          <cell r="C285">
            <v>-56</v>
          </cell>
          <cell r="D285">
            <v>-14</v>
          </cell>
          <cell r="E285">
            <v>-71</v>
          </cell>
        </row>
        <row r="286">
          <cell r="A286">
            <v>51112501</v>
          </cell>
          <cell r="B286" t="str">
            <v>MANEJO GLOBAL</v>
          </cell>
          <cell r="C286">
            <v>-8</v>
          </cell>
          <cell r="D286">
            <v>-2</v>
          </cell>
          <cell r="E286">
            <v>-10</v>
          </cell>
        </row>
        <row r="287">
          <cell r="A287">
            <v>51112502</v>
          </cell>
          <cell r="B287" t="str">
            <v>CORRIENTE DEBIL</v>
          </cell>
        </row>
        <row r="288">
          <cell r="A288">
            <v>51112504</v>
          </cell>
          <cell r="B288" t="str">
            <v>INCENDIO</v>
          </cell>
          <cell r="C288">
            <v>-1</v>
          </cell>
          <cell r="D288">
            <v>0</v>
          </cell>
          <cell r="E288">
            <v>-2</v>
          </cell>
        </row>
        <row r="289">
          <cell r="A289">
            <v>51112505</v>
          </cell>
          <cell r="B289" t="str">
            <v>SUSTRACCION Y HURTO</v>
          </cell>
          <cell r="C289">
            <v>-10</v>
          </cell>
          <cell r="D289">
            <v>-2</v>
          </cell>
          <cell r="E289">
            <v>-12</v>
          </cell>
        </row>
        <row r="290">
          <cell r="A290">
            <v>51112506</v>
          </cell>
          <cell r="B290" t="str">
            <v>VEHICULOS</v>
          </cell>
          <cell r="C290">
            <v>-2</v>
          </cell>
          <cell r="D290">
            <v>0</v>
          </cell>
          <cell r="E290">
            <v>-2</v>
          </cell>
        </row>
        <row r="291">
          <cell r="A291">
            <v>51112508</v>
          </cell>
          <cell r="B291" t="str">
            <v>ROTURA DE MAQUINARIA</v>
          </cell>
          <cell r="C291">
            <v>-9</v>
          </cell>
          <cell r="D291">
            <v>-3</v>
          </cell>
          <cell r="E291">
            <v>-11</v>
          </cell>
        </row>
        <row r="292">
          <cell r="A292">
            <v>51112509</v>
          </cell>
          <cell r="B292" t="str">
            <v>TRANSPORTE</v>
          </cell>
          <cell r="C292">
            <v>-14</v>
          </cell>
          <cell r="D292">
            <v>-5</v>
          </cell>
          <cell r="E292">
            <v>-19</v>
          </cell>
        </row>
        <row r="293">
          <cell r="A293">
            <v>51112511</v>
          </cell>
          <cell r="B293" t="str">
            <v>POLIZA DE CUMPLIMIENTO</v>
          </cell>
          <cell r="C293">
            <v>0</v>
          </cell>
          <cell r="D293">
            <v>0</v>
          </cell>
          <cell r="E293">
            <v>0</v>
          </cell>
        </row>
        <row r="294">
          <cell r="A294">
            <v>51112512</v>
          </cell>
          <cell r="B294" t="str">
            <v>RESPONSAB.CIVIL SERVIDORES PUB</v>
          </cell>
          <cell r="C294">
            <v>-13</v>
          </cell>
          <cell r="D294">
            <v>-2</v>
          </cell>
          <cell r="E294">
            <v>-14</v>
          </cell>
        </row>
        <row r="295">
          <cell r="A295">
            <v>511146</v>
          </cell>
          <cell r="B295" t="str">
            <v>COMBUSTIBLES Y LUBRICANTES</v>
          </cell>
          <cell r="C295">
            <v>-11</v>
          </cell>
          <cell r="D295">
            <v>-4</v>
          </cell>
          <cell r="E295">
            <v>-15</v>
          </cell>
        </row>
        <row r="296">
          <cell r="A296">
            <v>511149</v>
          </cell>
          <cell r="B296" t="str">
            <v>SERVICIO DE ASEO, CAFETERIA Y</v>
          </cell>
          <cell r="C296">
            <v>-31</v>
          </cell>
          <cell r="D296">
            <v>-3</v>
          </cell>
          <cell r="E296">
            <v>-35</v>
          </cell>
        </row>
        <row r="297">
          <cell r="A297">
            <v>511155</v>
          </cell>
          <cell r="B297" t="str">
            <v>ELEMENTOS DE ASEO, LAVANDERIA</v>
          </cell>
          <cell r="C297">
            <v>-15</v>
          </cell>
          <cell r="D297">
            <v>-5</v>
          </cell>
          <cell r="E297">
            <v>-20</v>
          </cell>
        </row>
        <row r="298">
          <cell r="A298">
            <v>511190</v>
          </cell>
          <cell r="B298" t="str">
            <v>OTROS GASTOS GENERALES</v>
          </cell>
          <cell r="C298">
            <v>-63</v>
          </cell>
          <cell r="D298">
            <v>-4</v>
          </cell>
          <cell r="E298">
            <v>-68</v>
          </cell>
        </row>
        <row r="299">
          <cell r="A299">
            <v>51119001</v>
          </cell>
          <cell r="B299" t="str">
            <v>RECOLECCION CUPONES</v>
          </cell>
        </row>
        <row r="300">
          <cell r="A300">
            <v>51119002</v>
          </cell>
          <cell r="B300" t="str">
            <v>GASTOS DE COMITE Y JUNTA DE GE</v>
          </cell>
          <cell r="C300">
            <v>-3</v>
          </cell>
          <cell r="D300">
            <v>0</v>
          </cell>
          <cell r="E300">
            <v>-3</v>
          </cell>
        </row>
        <row r="301">
          <cell r="A301">
            <v>51119003</v>
          </cell>
          <cell r="B301" t="str">
            <v>ATENCIONES SOCIALES</v>
          </cell>
          <cell r="C301">
            <v>-7</v>
          </cell>
          <cell r="D301">
            <v>-2</v>
          </cell>
          <cell r="E301">
            <v>-8</v>
          </cell>
        </row>
        <row r="302">
          <cell r="A302">
            <v>51119004</v>
          </cell>
          <cell r="B302" t="str">
            <v>REPUESTOS PARA VEHICULOS</v>
          </cell>
          <cell r="C302">
            <v>-1</v>
          </cell>
          <cell r="D302">
            <v>0</v>
          </cell>
          <cell r="E302">
            <v>-1</v>
          </cell>
        </row>
        <row r="303">
          <cell r="A303">
            <v>51119005</v>
          </cell>
          <cell r="B303" t="str">
            <v>PARQUEADEROS</v>
          </cell>
          <cell r="C303">
            <v>0</v>
          </cell>
          <cell r="D303">
            <v>0</v>
          </cell>
          <cell r="E303">
            <v>0</v>
          </cell>
        </row>
        <row r="304">
          <cell r="A304">
            <v>51119006</v>
          </cell>
          <cell r="B304" t="str">
            <v>VARIOS</v>
          </cell>
          <cell r="C304">
            <v>0</v>
          </cell>
          <cell r="D304">
            <v>0</v>
          </cell>
          <cell r="E304">
            <v>0</v>
          </cell>
        </row>
        <row r="305">
          <cell r="A305">
            <v>51119007</v>
          </cell>
          <cell r="B305" t="str">
            <v>ADECUACION OFICINAS</v>
          </cell>
          <cell r="C305">
            <v>-53</v>
          </cell>
          <cell r="D305">
            <v>-3</v>
          </cell>
          <cell r="E305">
            <v>-55</v>
          </cell>
        </row>
        <row r="306">
          <cell r="A306">
            <v>5120</v>
          </cell>
          <cell r="B306" t="str">
            <v>IMPUESTOS, CONTRIBUCIONES Y TA</v>
          </cell>
          <cell r="C306">
            <v>-369</v>
          </cell>
          <cell r="D306">
            <v>-71</v>
          </cell>
          <cell r="E306">
            <v>-440</v>
          </cell>
        </row>
        <row r="307">
          <cell r="A307">
            <v>512003</v>
          </cell>
          <cell r="B307" t="str">
            <v>CONTRIBUCION SOBRE TRANSACCION</v>
          </cell>
          <cell r="C307">
            <v>-185</v>
          </cell>
          <cell r="D307">
            <v>-37</v>
          </cell>
          <cell r="E307">
            <v>-222</v>
          </cell>
        </row>
        <row r="308">
          <cell r="A308">
            <v>512004</v>
          </cell>
          <cell r="B308" t="str">
            <v>CONTRIBUCION A LAS SUPERINTEND</v>
          </cell>
          <cell r="C308">
            <v>-39</v>
          </cell>
          <cell r="D308">
            <v>0</v>
          </cell>
          <cell r="E308">
            <v>-39</v>
          </cell>
        </row>
        <row r="309">
          <cell r="A309">
            <v>512011</v>
          </cell>
          <cell r="B309" t="str">
            <v>IMPUESTO SOBRE VEHICULOS AUTOM</v>
          </cell>
          <cell r="C309">
            <v>0</v>
          </cell>
          <cell r="D309">
            <v>0</v>
          </cell>
          <cell r="E309">
            <v>0</v>
          </cell>
        </row>
        <row r="310">
          <cell r="A310">
            <v>512017</v>
          </cell>
          <cell r="B310" t="str">
            <v>INTERESES DE MORA</v>
          </cell>
          <cell r="C310">
            <v>-4</v>
          </cell>
          <cell r="D310">
            <v>0</v>
          </cell>
          <cell r="E310">
            <v>-4</v>
          </cell>
        </row>
        <row r="311">
          <cell r="A311">
            <v>512021</v>
          </cell>
          <cell r="B311" t="str">
            <v>IMPTO PARA PRESERVAR LA SEGURI</v>
          </cell>
          <cell r="C311">
            <v>-134</v>
          </cell>
          <cell r="D311">
            <v>-34</v>
          </cell>
          <cell r="E311">
            <v>-168</v>
          </cell>
        </row>
        <row r="312">
          <cell r="A312">
            <v>512090</v>
          </cell>
          <cell r="B312" t="str">
            <v>OTROS IMPUESTOS Y CONTRIBUCION</v>
          </cell>
          <cell r="C312">
            <v>-7</v>
          </cell>
          <cell r="D312">
            <v>0</v>
          </cell>
          <cell r="E312">
            <v>-7</v>
          </cell>
        </row>
        <row r="313">
          <cell r="A313">
            <v>51209001</v>
          </cell>
          <cell r="B313" t="str">
            <v>TIMBRE</v>
          </cell>
          <cell r="C313">
            <v>-1</v>
          </cell>
          <cell r="D313">
            <v>0</v>
          </cell>
          <cell r="E313">
            <v>-1</v>
          </cell>
        </row>
        <row r="314">
          <cell r="A314">
            <v>51209002</v>
          </cell>
          <cell r="B314" t="str">
            <v>REGISTRO MERCANTIL</v>
          </cell>
        </row>
        <row r="315">
          <cell r="A315">
            <v>51209004</v>
          </cell>
          <cell r="B315" t="str">
            <v>CUOTA DE SOSTENIMIENTO</v>
          </cell>
          <cell r="C315">
            <v>-6</v>
          </cell>
          <cell r="D315">
            <v>0</v>
          </cell>
          <cell r="E315">
            <v>-6</v>
          </cell>
        </row>
        <row r="316">
          <cell r="A316">
            <v>51209006</v>
          </cell>
          <cell r="B316" t="str">
            <v>IMPTO PARA PRESERVAR LA SEGURI</v>
          </cell>
          <cell r="C316">
            <v>0</v>
          </cell>
          <cell r="D316">
            <v>0</v>
          </cell>
          <cell r="E316">
            <v>0</v>
          </cell>
        </row>
        <row r="317">
          <cell r="A317">
            <v>51209007</v>
          </cell>
          <cell r="B317" t="str">
            <v>IMPUESTO DE RENTA Y COMPLEMENT</v>
          </cell>
        </row>
        <row r="318">
          <cell r="A318">
            <v>51209008</v>
          </cell>
          <cell r="B318" t="str">
            <v>APORTES CORPORACIONES</v>
          </cell>
        </row>
        <row r="319">
          <cell r="A319">
            <v>53</v>
          </cell>
          <cell r="B319" t="str">
            <v>PROVIS.,AGOTAMIENTO,DEPRECIAC.</v>
          </cell>
          <cell r="C319">
            <v>-540</v>
          </cell>
          <cell r="D319">
            <v>-52</v>
          </cell>
          <cell r="E319">
            <v>-592</v>
          </cell>
        </row>
        <row r="320">
          <cell r="A320">
            <v>5314</v>
          </cell>
          <cell r="B320" t="str">
            <v>PROVISION PARA CONTINGENCIAS</v>
          </cell>
          <cell r="C320">
            <v>-17</v>
          </cell>
          <cell r="D320">
            <v>17</v>
          </cell>
          <cell r="E320">
            <v>0</v>
          </cell>
        </row>
        <row r="321">
          <cell r="A321">
            <v>531401</v>
          </cell>
          <cell r="B321" t="str">
            <v>LITIGIOS O DEMANDAS</v>
          </cell>
          <cell r="C321">
            <v>-17</v>
          </cell>
          <cell r="D321">
            <v>17</v>
          </cell>
          <cell r="E321">
            <v>0</v>
          </cell>
        </row>
        <row r="322">
          <cell r="A322">
            <v>5330</v>
          </cell>
          <cell r="B322" t="str">
            <v>DEPRECIACION DE PROPIEDADES, P</v>
          </cell>
          <cell r="C322">
            <v>-447</v>
          </cell>
          <cell r="D322">
            <v>-59</v>
          </cell>
          <cell r="E322">
            <v>-506</v>
          </cell>
        </row>
        <row r="323">
          <cell r="A323">
            <v>533001</v>
          </cell>
          <cell r="B323" t="str">
            <v>EDIFICACIONES</v>
          </cell>
          <cell r="C323">
            <v>-73</v>
          </cell>
          <cell r="D323">
            <v>-9</v>
          </cell>
          <cell r="E323">
            <v>-82</v>
          </cell>
        </row>
        <row r="324">
          <cell r="A324">
            <v>533006</v>
          </cell>
          <cell r="B324" t="str">
            <v>MUEBLES, ENSERES Y EQUIPO DE O</v>
          </cell>
          <cell r="C324">
            <v>-99</v>
          </cell>
          <cell r="D324">
            <v>-13</v>
          </cell>
          <cell r="E324">
            <v>-112</v>
          </cell>
        </row>
        <row r="325">
          <cell r="A325">
            <v>53300601</v>
          </cell>
          <cell r="B325" t="str">
            <v>MUEBLES Y ENSERES</v>
          </cell>
          <cell r="C325">
            <v>-99</v>
          </cell>
          <cell r="D325">
            <v>-13</v>
          </cell>
          <cell r="E325">
            <v>-112</v>
          </cell>
        </row>
        <row r="326">
          <cell r="A326">
            <v>533007</v>
          </cell>
          <cell r="B326" t="str">
            <v>EQUIPO DE COMUNICACION Y COMPU</v>
          </cell>
          <cell r="C326">
            <v>-275</v>
          </cell>
          <cell r="D326">
            <v>-37</v>
          </cell>
          <cell r="E326">
            <v>-312</v>
          </cell>
        </row>
        <row r="327">
          <cell r="A327">
            <v>53300702</v>
          </cell>
          <cell r="B327" t="str">
            <v>EQUIPO DE COMPUTACION</v>
          </cell>
          <cell r="C327">
            <v>-275</v>
          </cell>
          <cell r="D327">
            <v>-37</v>
          </cell>
          <cell r="E327">
            <v>-312</v>
          </cell>
        </row>
        <row r="328">
          <cell r="A328">
            <v>533009</v>
          </cell>
          <cell r="B328" t="str">
            <v>EQUIPO DE COMEDOR Y COCINA</v>
          </cell>
          <cell r="C328">
            <v>0</v>
          </cell>
          <cell r="D328">
            <v>0</v>
          </cell>
          <cell r="E328">
            <v>0</v>
          </cell>
        </row>
        <row r="335">
          <cell r="A335" t="str">
            <v>SISTEMA DE</v>
          </cell>
          <cell r="B335" t="str">
            <v>CONTABILIDAD</v>
          </cell>
          <cell r="D335" t="str">
            <v>POR EMPRESA RESUM</v>
          </cell>
          <cell r="E335" t="str">
            <v>IDO EN PESOS</v>
          </cell>
          <cell r="F335" t="str">
            <v>PAGINA:          6</v>
          </cell>
        </row>
        <row r="336">
          <cell r="A336" t="str">
            <v>MODULO DE</v>
          </cell>
          <cell r="B336" t="str">
            <v>REPORTES</v>
          </cell>
          <cell r="D336" t="str">
            <v>RGIA DEL QUINDIO S</v>
          </cell>
          <cell r="E336" t="str">
            <v>.A  E.S.P.</v>
          </cell>
          <cell r="F336" t="str">
            <v>21oct2004 07:12pm</v>
          </cell>
        </row>
        <row r="337">
          <cell r="D337" t="str">
            <v>iodo: 09/2004</v>
          </cell>
          <cell r="F337" t="str">
            <v>PROGRAMA: scmrgpex</v>
          </cell>
        </row>
        <row r="338">
          <cell r="A338" t="str">
            <v>Factor de</v>
          </cell>
          <cell r="B338" t="str">
            <v>conversion: 1000000</v>
          </cell>
        </row>
        <row r="339">
          <cell r="A339" t="str">
            <v>Estructura</v>
          </cell>
          <cell r="B339" t="str">
            <v>del plan de cuentas:20</v>
          </cell>
        </row>
        <row r="340">
          <cell r="A340" t="str">
            <v>Detalle de</v>
          </cell>
          <cell r="B340" t="str">
            <v>l Reporte: ESTADO DE RESULTADOS</v>
          </cell>
          <cell r="C340" t="str">
            <v>SEPT/04 CON MODIF</v>
          </cell>
          <cell r="D340" t="str">
            <v>Nivel =&gt; 6</v>
          </cell>
        </row>
        <row r="342">
          <cell r="C342" t="str">
            <v>Saldo</v>
          </cell>
          <cell r="D342" t="str">
            <v>Movimiento</v>
          </cell>
          <cell r="E342" t="str">
            <v>Saldo</v>
          </cell>
        </row>
        <row r="343">
          <cell r="A343" t="str">
            <v>Mayor</v>
          </cell>
          <cell r="B343" t="str">
            <v>Descripcion</v>
          </cell>
          <cell r="C343" t="str">
            <v>Inicial</v>
          </cell>
          <cell r="D343" t="str">
            <v>mes</v>
          </cell>
          <cell r="E343" t="str">
            <v>Final</v>
          </cell>
        </row>
        <row r="344">
          <cell r="A344" t="str">
            <v>==========</v>
          </cell>
          <cell r="B344" t="str">
            <v>==============================</v>
          </cell>
          <cell r="C344" t="str">
            <v>=================</v>
          </cell>
          <cell r="D344" t="str">
            <v>=================</v>
          </cell>
          <cell r="E344" t="str">
            <v>=================</v>
          </cell>
        </row>
        <row r="345">
          <cell r="A345">
            <v>5345</v>
          </cell>
          <cell r="B345" t="str">
            <v>AMORTIZACION DE INTANGIBLES</v>
          </cell>
          <cell r="C345">
            <v>-76</v>
          </cell>
          <cell r="D345">
            <v>-9</v>
          </cell>
          <cell r="E345">
            <v>-86</v>
          </cell>
        </row>
        <row r="346">
          <cell r="A346">
            <v>534507</v>
          </cell>
          <cell r="B346" t="str">
            <v>LICENCIAS</v>
          </cell>
          <cell r="C346">
            <v>-22</v>
          </cell>
          <cell r="D346">
            <v>-3</v>
          </cell>
          <cell r="E346">
            <v>-24</v>
          </cell>
        </row>
        <row r="347">
          <cell r="A347">
            <v>534508</v>
          </cell>
          <cell r="B347" t="str">
            <v>SOFTWARE</v>
          </cell>
          <cell r="C347">
            <v>-52</v>
          </cell>
          <cell r="D347">
            <v>-6</v>
          </cell>
          <cell r="E347">
            <v>-58</v>
          </cell>
        </row>
        <row r="348">
          <cell r="A348">
            <v>534509</v>
          </cell>
          <cell r="B348" t="str">
            <v>SERVIDUMBRES</v>
          </cell>
          <cell r="C348">
            <v>-3</v>
          </cell>
          <cell r="D348">
            <v>0</v>
          </cell>
          <cell r="E348">
            <v>-4</v>
          </cell>
        </row>
        <row r="349">
          <cell r="A349">
            <v>58</v>
          </cell>
          <cell r="B349" t="str">
            <v>OTROS GASTOS</v>
          </cell>
          <cell r="C349">
            <v>-424</v>
          </cell>
          <cell r="D349">
            <v>-111</v>
          </cell>
          <cell r="E349">
            <v>-535</v>
          </cell>
        </row>
        <row r="350">
          <cell r="A350">
            <v>5801</v>
          </cell>
          <cell r="B350" t="str">
            <v>INTERESES</v>
          </cell>
          <cell r="C350">
            <v>-308</v>
          </cell>
          <cell r="D350">
            <v>-36</v>
          </cell>
          <cell r="E350">
            <v>-344</v>
          </cell>
        </row>
        <row r="351">
          <cell r="A351">
            <v>580107</v>
          </cell>
          <cell r="B351" t="str">
            <v>OBLIGACIONES FINCIERAS DE CRED</v>
          </cell>
          <cell r="C351">
            <v>-308</v>
          </cell>
          <cell r="D351">
            <v>-36</v>
          </cell>
          <cell r="E351">
            <v>-344</v>
          </cell>
        </row>
        <row r="352">
          <cell r="A352">
            <v>580190</v>
          </cell>
          <cell r="B352" t="str">
            <v>OTROS INTERESES</v>
          </cell>
        </row>
        <row r="353">
          <cell r="A353">
            <v>5802</v>
          </cell>
          <cell r="B353" t="str">
            <v>COMISIONES</v>
          </cell>
        </row>
        <row r="354">
          <cell r="A354">
            <v>580290</v>
          </cell>
          <cell r="B354" t="str">
            <v>OTRAS COMISIONES</v>
          </cell>
        </row>
        <row r="355">
          <cell r="A355">
            <v>58029001</v>
          </cell>
          <cell r="B355" t="str">
            <v>COMISION RECAUDOS DE ENERGIA</v>
          </cell>
        </row>
        <row r="356">
          <cell r="A356">
            <v>5805</v>
          </cell>
          <cell r="B356" t="str">
            <v>FINANCIEROS</v>
          </cell>
          <cell r="C356">
            <v>-116</v>
          </cell>
          <cell r="D356">
            <v>-18</v>
          </cell>
          <cell r="E356">
            <v>-134</v>
          </cell>
        </row>
        <row r="357">
          <cell r="A357">
            <v>580535</v>
          </cell>
          <cell r="B357" t="str">
            <v>COMISIONES SOBRE DEPOSITOS EN</v>
          </cell>
          <cell r="C357">
            <v>-15</v>
          </cell>
          <cell r="D357">
            <v>-2</v>
          </cell>
          <cell r="E357">
            <v>-17</v>
          </cell>
        </row>
        <row r="358">
          <cell r="A358">
            <v>580536</v>
          </cell>
          <cell r="B358" t="str">
            <v>COMISIONES Y OTROS GASTOS BANC</v>
          </cell>
          <cell r="C358">
            <v>-79</v>
          </cell>
          <cell r="D358">
            <v>-16</v>
          </cell>
          <cell r="E358">
            <v>-95</v>
          </cell>
        </row>
        <row r="359">
          <cell r="A359">
            <v>580590</v>
          </cell>
          <cell r="B359" t="str">
            <v>OTROS GASTOS FINANCIEROS</v>
          </cell>
          <cell r="C359">
            <v>-22</v>
          </cell>
          <cell r="D359">
            <v>0</v>
          </cell>
          <cell r="E359">
            <v>-22</v>
          </cell>
        </row>
        <row r="360">
          <cell r="A360">
            <v>58059002</v>
          </cell>
          <cell r="B360" t="str">
            <v>INTERESES DE FINANCIACION</v>
          </cell>
          <cell r="C360">
            <v>-22</v>
          </cell>
          <cell r="D360">
            <v>0</v>
          </cell>
          <cell r="E360">
            <v>-22</v>
          </cell>
        </row>
        <row r="361">
          <cell r="A361">
            <v>5810</v>
          </cell>
          <cell r="B361" t="str">
            <v>EXTRAORDINARIOS</v>
          </cell>
          <cell r="C361">
            <v>-13</v>
          </cell>
          <cell r="D361">
            <v>-57</v>
          </cell>
          <cell r="E361">
            <v>-71</v>
          </cell>
        </row>
        <row r="362">
          <cell r="A362">
            <v>581005</v>
          </cell>
          <cell r="B362" t="str">
            <v>GASTOS LEGALES</v>
          </cell>
          <cell r="C362">
            <v>-6</v>
          </cell>
          <cell r="D362">
            <v>-41</v>
          </cell>
          <cell r="E362">
            <v>-47</v>
          </cell>
        </row>
        <row r="363">
          <cell r="A363">
            <v>58100501</v>
          </cell>
          <cell r="B363" t="str">
            <v>NOTARIALES</v>
          </cell>
          <cell r="C363">
            <v>-4</v>
          </cell>
          <cell r="D363">
            <v>-41</v>
          </cell>
          <cell r="E363">
            <v>-44</v>
          </cell>
        </row>
        <row r="364">
          <cell r="A364">
            <v>58100502</v>
          </cell>
          <cell r="B364" t="str">
            <v>TRAMITES,LICENCIAS Y ESTAMPILL</v>
          </cell>
          <cell r="C364">
            <v>-3</v>
          </cell>
          <cell r="D364">
            <v>0</v>
          </cell>
          <cell r="E364">
            <v>-3</v>
          </cell>
        </row>
        <row r="365">
          <cell r="A365">
            <v>58100503</v>
          </cell>
          <cell r="B365" t="str">
            <v>JUDICIALES</v>
          </cell>
          <cell r="C365">
            <v>0</v>
          </cell>
          <cell r="D365">
            <v>0</v>
          </cell>
          <cell r="E365">
            <v>0</v>
          </cell>
        </row>
        <row r="366">
          <cell r="A366">
            <v>581029</v>
          </cell>
          <cell r="B366" t="str">
            <v>PERDIDA EN VENTA DE PROP.,PLAN</v>
          </cell>
        </row>
        <row r="367">
          <cell r="A367">
            <v>581090</v>
          </cell>
          <cell r="B367" t="str">
            <v>OTROS GASTOS EXTRAORDINARIOS</v>
          </cell>
          <cell r="C367">
            <v>-7</v>
          </cell>
          <cell r="D367">
            <v>-17</v>
          </cell>
          <cell r="E367">
            <v>-23</v>
          </cell>
        </row>
        <row r="368">
          <cell r="A368">
            <v>58109001</v>
          </cell>
          <cell r="B368" t="str">
            <v>RETIRO DE ELEMENTOS DE CONSUMO</v>
          </cell>
        </row>
        <row r="369">
          <cell r="A369">
            <v>58109003</v>
          </cell>
          <cell r="B369" t="str">
            <v>AJUSTE A MIL EN IMPTO DIAN</v>
          </cell>
          <cell r="C369">
            <v>0</v>
          </cell>
          <cell r="D369">
            <v>0</v>
          </cell>
          <cell r="E369">
            <v>0</v>
          </cell>
        </row>
        <row r="370">
          <cell r="A370">
            <v>58109004</v>
          </cell>
          <cell r="B370" t="str">
            <v>SANCIONES</v>
          </cell>
          <cell r="C370">
            <v>-7</v>
          </cell>
          <cell r="D370">
            <v>-17</v>
          </cell>
          <cell r="E370">
            <v>-23</v>
          </cell>
        </row>
        <row r="371">
          <cell r="A371">
            <v>5815</v>
          </cell>
          <cell r="B371" t="str">
            <v>AJUSTE DE EJERCICIOS ANTERIORE</v>
          </cell>
          <cell r="C371">
            <v>13</v>
          </cell>
          <cell r="D371">
            <v>0</v>
          </cell>
          <cell r="E371">
            <v>14</v>
          </cell>
        </row>
        <row r="372">
          <cell r="A372">
            <v>581506</v>
          </cell>
          <cell r="B372" t="str">
            <v>SUELDOS Y SALARIOS</v>
          </cell>
          <cell r="C372">
            <v>9</v>
          </cell>
          <cell r="D372">
            <v>0</v>
          </cell>
          <cell r="E372">
            <v>9</v>
          </cell>
        </row>
        <row r="373">
          <cell r="A373">
            <v>581507</v>
          </cell>
          <cell r="B373" t="str">
            <v>CONTRIBUCIONES IMPUTADAS</v>
          </cell>
          <cell r="C373">
            <v>0</v>
          </cell>
          <cell r="D373">
            <v>0</v>
          </cell>
          <cell r="E373">
            <v>0</v>
          </cell>
        </row>
        <row r="374">
          <cell r="A374">
            <v>581508</v>
          </cell>
          <cell r="B374" t="str">
            <v>CONTRIBUCIONES EFECTIVAS</v>
          </cell>
          <cell r="C374">
            <v>0</v>
          </cell>
          <cell r="D374">
            <v>0</v>
          </cell>
          <cell r="E374">
            <v>0</v>
          </cell>
        </row>
        <row r="375">
          <cell r="A375">
            <v>581510</v>
          </cell>
          <cell r="B375" t="str">
            <v>GASTOS GENERALES</v>
          </cell>
          <cell r="C375">
            <v>2</v>
          </cell>
          <cell r="D375">
            <v>0</v>
          </cell>
          <cell r="E375">
            <v>2</v>
          </cell>
        </row>
        <row r="376">
          <cell r="A376">
            <v>581516</v>
          </cell>
          <cell r="B376" t="str">
            <v>GASTOS FINANCIEROS</v>
          </cell>
        </row>
        <row r="377">
          <cell r="A377">
            <v>581520</v>
          </cell>
          <cell r="B377" t="str">
            <v>EXTRAORDINARIOS</v>
          </cell>
          <cell r="C377">
            <v>0</v>
          </cell>
          <cell r="D377">
            <v>0</v>
          </cell>
          <cell r="E377">
            <v>0</v>
          </cell>
        </row>
        <row r="378">
          <cell r="A378">
            <v>581527</v>
          </cell>
          <cell r="B378" t="str">
            <v>PROVISIONES PARA DEUDORES</v>
          </cell>
          <cell r="C378">
            <v>2</v>
          </cell>
          <cell r="D378">
            <v>0</v>
          </cell>
          <cell r="E378">
            <v>2</v>
          </cell>
        </row>
        <row r="379">
          <cell r="A379">
            <v>581535</v>
          </cell>
          <cell r="B379" t="str">
            <v>PROVISION PARA CONTINGENCIAS</v>
          </cell>
        </row>
        <row r="380">
          <cell r="A380">
            <v>581537</v>
          </cell>
          <cell r="B380" t="str">
            <v>PROVISIONES DIVERSAS</v>
          </cell>
          <cell r="C380">
            <v>0</v>
          </cell>
          <cell r="D380">
            <v>0</v>
          </cell>
          <cell r="E380">
            <v>0</v>
          </cell>
        </row>
        <row r="383">
          <cell r="A383">
            <v>6</v>
          </cell>
          <cell r="B383" t="str">
            <v>COSTO DE VENTAS</v>
          </cell>
          <cell r="C383">
            <v>-43478</v>
          </cell>
          <cell r="D383">
            <v>-5312</v>
          </cell>
          <cell r="E383">
            <v>-48790</v>
          </cell>
        </row>
        <row r="384">
          <cell r="A384">
            <v>62</v>
          </cell>
          <cell r="B384" t="str">
            <v>COSTO DE VENTA DE BIENES</v>
          </cell>
          <cell r="C384">
            <v>-3</v>
          </cell>
          <cell r="D384">
            <v>0</v>
          </cell>
          <cell r="E384">
            <v>-3</v>
          </cell>
        </row>
        <row r="385">
          <cell r="A385">
            <v>6210</v>
          </cell>
          <cell r="B385" t="str">
            <v>BIENES COMERCIALIZADOS</v>
          </cell>
          <cell r="C385">
            <v>-3</v>
          </cell>
          <cell r="D385">
            <v>0</v>
          </cell>
          <cell r="E385">
            <v>-3</v>
          </cell>
        </row>
        <row r="386">
          <cell r="A386">
            <v>621030</v>
          </cell>
          <cell r="B386" t="str">
            <v>MEDIDORES DE AGUA, LUZ Y GAS</v>
          </cell>
          <cell r="C386">
            <v>-3</v>
          </cell>
          <cell r="D386">
            <v>0</v>
          </cell>
          <cell r="E386">
            <v>-3</v>
          </cell>
        </row>
        <row r="387">
          <cell r="A387">
            <v>63</v>
          </cell>
          <cell r="B387" t="str">
            <v>COSTO DE VENTA DE SERVICIOS</v>
          </cell>
          <cell r="C387">
            <v>-43475</v>
          </cell>
          <cell r="D387">
            <v>-5312</v>
          </cell>
          <cell r="E387">
            <v>-48786</v>
          </cell>
        </row>
        <row r="388">
          <cell r="A388">
            <v>6315</v>
          </cell>
          <cell r="B388" t="str">
            <v>SERVICIO DE ENERGIA</v>
          </cell>
          <cell r="C388">
            <v>-43475</v>
          </cell>
          <cell r="D388">
            <v>-5312</v>
          </cell>
          <cell r="E388">
            <v>-48786</v>
          </cell>
        </row>
        <row r="389">
          <cell r="A389">
            <v>631502</v>
          </cell>
          <cell r="B389" t="str">
            <v>TRANSFORMACION DE LA POTENC.DE</v>
          </cell>
          <cell r="C389">
            <v>-2576</v>
          </cell>
          <cell r="D389">
            <v>-293</v>
          </cell>
          <cell r="E389">
            <v>-2869</v>
          </cell>
        </row>
        <row r="390">
          <cell r="A390">
            <v>631503</v>
          </cell>
          <cell r="B390" t="str">
            <v>TRANSPORTE</v>
          </cell>
          <cell r="C390">
            <v>-6988</v>
          </cell>
          <cell r="D390">
            <v>-796</v>
          </cell>
          <cell r="E390">
            <v>-7784</v>
          </cell>
        </row>
        <row r="391">
          <cell r="A391">
            <v>631508</v>
          </cell>
          <cell r="B391" t="str">
            <v>MERCADEO</v>
          </cell>
          <cell r="C391">
            <v>-30923</v>
          </cell>
          <cell r="D391">
            <v>-3851</v>
          </cell>
          <cell r="E391">
            <v>-34774</v>
          </cell>
        </row>
        <row r="392">
          <cell r="A392">
            <v>631509</v>
          </cell>
          <cell r="B392" t="str">
            <v>ATENCION A CLIENTES</v>
          </cell>
          <cell r="C392">
            <v>-1180</v>
          </cell>
          <cell r="D392">
            <v>-147</v>
          </cell>
          <cell r="E392">
            <v>-1327</v>
          </cell>
        </row>
        <row r="393">
          <cell r="A393">
            <v>631510</v>
          </cell>
          <cell r="B393" t="str">
            <v>FACTURACION Y RECAUDO O COBRAN</v>
          </cell>
          <cell r="C393">
            <v>-1808</v>
          </cell>
          <cell r="D393">
            <v>-225</v>
          </cell>
          <cell r="E393">
            <v>-2033</v>
          </cell>
        </row>
        <row r="401">
          <cell r="A401" t="str">
            <v>SISTEMA DE</v>
          </cell>
          <cell r="B401" t="str">
            <v>CONTABILIDAD</v>
          </cell>
          <cell r="D401" t="str">
            <v>POR EMPRESA RESUM</v>
          </cell>
          <cell r="E401" t="str">
            <v>IDO EN PESOS</v>
          </cell>
          <cell r="F401" t="str">
            <v>PAGINA:          7</v>
          </cell>
        </row>
        <row r="402">
          <cell r="A402" t="str">
            <v>MODULO DE</v>
          </cell>
          <cell r="B402" t="str">
            <v>REPORTES</v>
          </cell>
          <cell r="D402" t="str">
            <v>RGIA DEL QUINDIO S</v>
          </cell>
          <cell r="E402" t="str">
            <v>.A  E.S.P.</v>
          </cell>
          <cell r="F402" t="str">
            <v>21oct2004 07:12pm</v>
          </cell>
        </row>
        <row r="403">
          <cell r="D403" t="str">
            <v>iodo: 09/2004</v>
          </cell>
          <cell r="F403" t="str">
            <v>PROGRAMA: scmrgpex</v>
          </cell>
        </row>
        <row r="404">
          <cell r="A404" t="str">
            <v>Factor de</v>
          </cell>
          <cell r="B404" t="str">
            <v>conversion: 1000000</v>
          </cell>
        </row>
        <row r="405">
          <cell r="A405" t="str">
            <v>Estructura</v>
          </cell>
          <cell r="B405" t="str">
            <v>del plan de cuentas:20</v>
          </cell>
        </row>
        <row r="406">
          <cell r="A406" t="str">
            <v>Detalle de</v>
          </cell>
          <cell r="B406" t="str">
            <v>l Reporte: ESTADO DE RESULTADOS</v>
          </cell>
          <cell r="C406" t="str">
            <v>SEPT/04 CON MODIF</v>
          </cell>
          <cell r="D406" t="str">
            <v>Nivel =&gt; 6</v>
          </cell>
        </row>
        <row r="408">
          <cell r="C408" t="str">
            <v>Saldo</v>
          </cell>
          <cell r="D408" t="str">
            <v>Movimiento</v>
          </cell>
          <cell r="E408" t="str">
            <v>Saldo</v>
          </cell>
        </row>
        <row r="409">
          <cell r="A409" t="str">
            <v>Mayor</v>
          </cell>
          <cell r="B409" t="str">
            <v>Descripcion</v>
          </cell>
          <cell r="C409" t="str">
            <v>Inicial</v>
          </cell>
          <cell r="D409" t="str">
            <v>mes</v>
          </cell>
          <cell r="E409" t="str">
            <v>Final</v>
          </cell>
        </row>
        <row r="410">
          <cell r="A410" t="str">
            <v>==========</v>
          </cell>
          <cell r="B410" t="str">
            <v>==============================</v>
          </cell>
          <cell r="C410" t="str">
            <v>=================</v>
          </cell>
          <cell r="D410" t="str">
            <v>=================</v>
          </cell>
          <cell r="E410" t="str">
            <v>=================</v>
          </cell>
        </row>
        <row r="412">
          <cell r="A412">
            <v>7</v>
          </cell>
          <cell r="B412" t="str">
            <v>COSTOS DE PRODUCCION</v>
          </cell>
          <cell r="C412">
            <v>0</v>
          </cell>
          <cell r="D412">
            <v>0</v>
          </cell>
          <cell r="E412">
            <v>0</v>
          </cell>
        </row>
        <row r="413">
          <cell r="A413">
            <v>75</v>
          </cell>
          <cell r="B413" t="str">
            <v>SERVICIOS PUBLICOS</v>
          </cell>
          <cell r="C413">
            <v>0</v>
          </cell>
          <cell r="D413">
            <v>0</v>
          </cell>
          <cell r="E413">
            <v>0</v>
          </cell>
        </row>
        <row r="414">
          <cell r="A414">
            <v>7505</v>
          </cell>
          <cell r="B414" t="str">
            <v>SERVICIOS PERSONALES</v>
          </cell>
          <cell r="C414">
            <v>-3200</v>
          </cell>
          <cell r="D414">
            <v>-402</v>
          </cell>
          <cell r="E414">
            <v>-3602</v>
          </cell>
        </row>
        <row r="415">
          <cell r="A415">
            <v>750501</v>
          </cell>
          <cell r="B415" t="str">
            <v>SUELDOS DE PERSONAL</v>
          </cell>
          <cell r="C415">
            <v>-1021</v>
          </cell>
          <cell r="D415">
            <v>-130</v>
          </cell>
          <cell r="E415">
            <v>-1151</v>
          </cell>
        </row>
        <row r="416">
          <cell r="A416">
            <v>750503</v>
          </cell>
          <cell r="B416" t="str">
            <v>HORAS EXTRAS,  FESTIVOS Y RECA</v>
          </cell>
          <cell r="C416">
            <v>-118</v>
          </cell>
          <cell r="D416">
            <v>-12</v>
          </cell>
          <cell r="E416">
            <v>-129</v>
          </cell>
        </row>
        <row r="417">
          <cell r="A417">
            <v>750512</v>
          </cell>
          <cell r="B417" t="str">
            <v>PRIMA ESPECIAL DE SERVICIOS</v>
          </cell>
          <cell r="C417">
            <v>-198</v>
          </cell>
          <cell r="D417">
            <v>0</v>
          </cell>
          <cell r="E417">
            <v>-198</v>
          </cell>
        </row>
        <row r="418">
          <cell r="A418">
            <v>75051202</v>
          </cell>
          <cell r="B418" t="str">
            <v>CONVENCIONAL</v>
          </cell>
          <cell r="C418">
            <v>-198</v>
          </cell>
          <cell r="D418">
            <v>0</v>
          </cell>
          <cell r="E418">
            <v>-198</v>
          </cell>
        </row>
        <row r="419">
          <cell r="A419">
            <v>750513</v>
          </cell>
          <cell r="B419" t="str">
            <v>PRIMA DE VACACIONES</v>
          </cell>
          <cell r="C419">
            <v>-85</v>
          </cell>
          <cell r="D419">
            <v>-10</v>
          </cell>
          <cell r="E419">
            <v>-95</v>
          </cell>
        </row>
        <row r="420">
          <cell r="A420">
            <v>75051301</v>
          </cell>
          <cell r="B420" t="str">
            <v>LEGAL NO CONVENCIONAL</v>
          </cell>
          <cell r="C420">
            <v>-10</v>
          </cell>
          <cell r="D420">
            <v>0</v>
          </cell>
          <cell r="E420">
            <v>-10</v>
          </cell>
        </row>
        <row r="421">
          <cell r="A421">
            <v>75051302</v>
          </cell>
          <cell r="B421" t="str">
            <v>CONVENCIONAL</v>
          </cell>
          <cell r="C421">
            <v>-75</v>
          </cell>
          <cell r="D421">
            <v>-10</v>
          </cell>
          <cell r="E421">
            <v>-85</v>
          </cell>
        </row>
        <row r="422">
          <cell r="A422">
            <v>750514</v>
          </cell>
          <cell r="B422" t="str">
            <v>PRIMA DE NAVIDAD</v>
          </cell>
          <cell r="C422">
            <v>-89</v>
          </cell>
          <cell r="D422">
            <v>-30</v>
          </cell>
          <cell r="E422">
            <v>-119</v>
          </cell>
        </row>
        <row r="423">
          <cell r="A423">
            <v>75051401</v>
          </cell>
          <cell r="B423" t="str">
            <v>LEGAL NO CONVENCIONAL</v>
          </cell>
          <cell r="C423">
            <v>-2</v>
          </cell>
          <cell r="D423">
            <v>-1</v>
          </cell>
          <cell r="E423">
            <v>-3</v>
          </cell>
        </row>
        <row r="424">
          <cell r="A424">
            <v>75051402</v>
          </cell>
          <cell r="B424" t="str">
            <v>CONVENCIONAL</v>
          </cell>
          <cell r="C424">
            <v>-87</v>
          </cell>
          <cell r="D424">
            <v>-29</v>
          </cell>
          <cell r="E424">
            <v>-116</v>
          </cell>
        </row>
        <row r="425">
          <cell r="A425">
            <v>750517</v>
          </cell>
          <cell r="B425" t="str">
            <v>OTRAS PRIMAS</v>
          </cell>
          <cell r="C425">
            <v>-58</v>
          </cell>
          <cell r="D425">
            <v>-1</v>
          </cell>
          <cell r="E425">
            <v>-59</v>
          </cell>
        </row>
        <row r="426">
          <cell r="A426">
            <v>75051701</v>
          </cell>
          <cell r="B426" t="str">
            <v>PRIMA DE ANTIGUEDAD</v>
          </cell>
          <cell r="C426">
            <v>-57</v>
          </cell>
          <cell r="D426">
            <v>-1</v>
          </cell>
          <cell r="E426">
            <v>-57</v>
          </cell>
        </row>
        <row r="427">
          <cell r="A427">
            <v>75051702</v>
          </cell>
          <cell r="B427" t="str">
            <v>PRIMA DE JUBILACION</v>
          </cell>
          <cell r="C427">
            <v>-2</v>
          </cell>
          <cell r="D427">
            <v>0</v>
          </cell>
          <cell r="E427">
            <v>-2</v>
          </cell>
        </row>
        <row r="428">
          <cell r="A428">
            <v>750518</v>
          </cell>
          <cell r="B428" t="str">
            <v>VACACIONES</v>
          </cell>
          <cell r="C428">
            <v>-46</v>
          </cell>
          <cell r="D428">
            <v>-1</v>
          </cell>
          <cell r="E428">
            <v>-47</v>
          </cell>
        </row>
        <row r="429">
          <cell r="A429">
            <v>750520</v>
          </cell>
          <cell r="B429" t="str">
            <v>BONIFICACIONES</v>
          </cell>
          <cell r="C429">
            <v>-13</v>
          </cell>
          <cell r="D429">
            <v>0</v>
          </cell>
          <cell r="E429">
            <v>-13</v>
          </cell>
        </row>
        <row r="430">
          <cell r="A430">
            <v>750522</v>
          </cell>
          <cell r="B430" t="str">
            <v>SUBSIDIO  DE ALIMENTACION</v>
          </cell>
          <cell r="C430">
            <v>-32</v>
          </cell>
          <cell r="D430">
            <v>-5</v>
          </cell>
          <cell r="E430">
            <v>-37</v>
          </cell>
        </row>
        <row r="431">
          <cell r="A431">
            <v>750523</v>
          </cell>
          <cell r="B431" t="str">
            <v>AUXILIO DE TRANSPORTE</v>
          </cell>
          <cell r="C431">
            <v>-46</v>
          </cell>
          <cell r="D431">
            <v>-6</v>
          </cell>
          <cell r="E431">
            <v>-52</v>
          </cell>
        </row>
        <row r="432">
          <cell r="A432">
            <v>750524</v>
          </cell>
          <cell r="B432" t="str">
            <v>CESANTIAS</v>
          </cell>
          <cell r="C432">
            <v>-181</v>
          </cell>
          <cell r="D432">
            <v>-24</v>
          </cell>
          <cell r="E432">
            <v>-205</v>
          </cell>
        </row>
        <row r="433">
          <cell r="A433">
            <v>75052401</v>
          </cell>
          <cell r="B433" t="str">
            <v>LEGAL NO CONVENCIONAL</v>
          </cell>
          <cell r="C433">
            <v>-2</v>
          </cell>
          <cell r="D433">
            <v>-1</v>
          </cell>
          <cell r="E433">
            <v>-3</v>
          </cell>
        </row>
        <row r="434">
          <cell r="A434">
            <v>75052402</v>
          </cell>
          <cell r="B434" t="str">
            <v>CONVENCIONAL</v>
          </cell>
          <cell r="C434">
            <v>-179</v>
          </cell>
          <cell r="D434">
            <v>-23</v>
          </cell>
          <cell r="E434">
            <v>-202</v>
          </cell>
        </row>
        <row r="435">
          <cell r="A435">
            <v>750525</v>
          </cell>
          <cell r="B435" t="str">
            <v>INTERESES A LAS CESANTIAS</v>
          </cell>
          <cell r="C435">
            <v>-92</v>
          </cell>
          <cell r="D435">
            <v>-12</v>
          </cell>
          <cell r="E435">
            <v>-103</v>
          </cell>
        </row>
        <row r="436">
          <cell r="A436">
            <v>750529</v>
          </cell>
          <cell r="B436" t="str">
            <v>INDEMNIZACIONES</v>
          </cell>
          <cell r="C436">
            <v>0</v>
          </cell>
          <cell r="D436">
            <v>0</v>
          </cell>
          <cell r="E436">
            <v>0</v>
          </cell>
        </row>
        <row r="437">
          <cell r="A437">
            <v>750530</v>
          </cell>
          <cell r="B437" t="str">
            <v>CAPACITACION,BIENESTAR SOCIAL</v>
          </cell>
          <cell r="C437">
            <v>-19</v>
          </cell>
          <cell r="D437">
            <v>-1</v>
          </cell>
          <cell r="E437">
            <v>-20</v>
          </cell>
        </row>
        <row r="438">
          <cell r="A438">
            <v>750531</v>
          </cell>
          <cell r="B438" t="str">
            <v>DOTACION Y SUMINISTRO A TRABAJ</v>
          </cell>
          <cell r="C438">
            <v>-32</v>
          </cell>
          <cell r="D438">
            <v>-14</v>
          </cell>
          <cell r="E438">
            <v>-46</v>
          </cell>
        </row>
        <row r="439">
          <cell r="A439">
            <v>750533</v>
          </cell>
          <cell r="B439" t="str">
            <v>COSTOS DEPORTIVOS Y DE RECREAC</v>
          </cell>
          <cell r="C439">
            <v>-2</v>
          </cell>
          <cell r="D439">
            <v>0</v>
          </cell>
          <cell r="E439">
            <v>-2</v>
          </cell>
        </row>
        <row r="440">
          <cell r="A440">
            <v>750535</v>
          </cell>
          <cell r="B440" t="str">
            <v>APORTES A CAJAS DE COMPENSACIO</v>
          </cell>
          <cell r="C440">
            <v>-60</v>
          </cell>
          <cell r="D440">
            <v>-7</v>
          </cell>
          <cell r="E440">
            <v>-67</v>
          </cell>
        </row>
        <row r="441">
          <cell r="A441">
            <v>750536</v>
          </cell>
          <cell r="B441" t="str">
            <v>APORTES AL ICBF</v>
          </cell>
          <cell r="C441">
            <v>-45</v>
          </cell>
          <cell r="D441">
            <v>-5</v>
          </cell>
          <cell r="E441">
            <v>-50</v>
          </cell>
        </row>
        <row r="442">
          <cell r="A442">
            <v>750537</v>
          </cell>
          <cell r="B442" t="str">
            <v>APORTES A SEGURIDAD SOCIAL</v>
          </cell>
          <cell r="C442">
            <v>-107</v>
          </cell>
          <cell r="D442">
            <v>-16</v>
          </cell>
          <cell r="E442">
            <v>-122</v>
          </cell>
        </row>
        <row r="443">
          <cell r="A443">
            <v>750538</v>
          </cell>
          <cell r="B443" t="str">
            <v>APORTES AL SENA</v>
          </cell>
          <cell r="C443">
            <v>-30</v>
          </cell>
          <cell r="D443">
            <v>-4</v>
          </cell>
          <cell r="E443">
            <v>-34</v>
          </cell>
        </row>
        <row r="444">
          <cell r="A444">
            <v>750541</v>
          </cell>
          <cell r="B444" t="str">
            <v>COSTOS MEDICOS Y DROGAS</v>
          </cell>
          <cell r="C444">
            <v>-1</v>
          </cell>
          <cell r="D444">
            <v>0</v>
          </cell>
          <cell r="E444">
            <v>-1</v>
          </cell>
        </row>
        <row r="445">
          <cell r="A445">
            <v>750543</v>
          </cell>
          <cell r="B445" t="str">
            <v>OTROS AUXILIOS</v>
          </cell>
          <cell r="C445">
            <v>-32</v>
          </cell>
          <cell r="D445">
            <v>-4</v>
          </cell>
          <cell r="E445">
            <v>-36</v>
          </cell>
        </row>
        <row r="446">
          <cell r="A446">
            <v>75054301</v>
          </cell>
          <cell r="B446" t="str">
            <v>AUXILIO POR MATERNIDAD</v>
          </cell>
          <cell r="C446">
            <v>0</v>
          </cell>
          <cell r="D446">
            <v>0</v>
          </cell>
          <cell r="E446">
            <v>0</v>
          </cell>
        </row>
        <row r="447">
          <cell r="A447">
            <v>75054302</v>
          </cell>
          <cell r="B447" t="str">
            <v>AUXILIO POR ANTEOJOS</v>
          </cell>
          <cell r="C447">
            <v>-3</v>
          </cell>
          <cell r="D447">
            <v>-1</v>
          </cell>
          <cell r="E447">
            <v>-4</v>
          </cell>
        </row>
        <row r="448">
          <cell r="A448">
            <v>75054303</v>
          </cell>
          <cell r="B448" t="str">
            <v>AUXILIO FUNERARIO</v>
          </cell>
          <cell r="C448">
            <v>0</v>
          </cell>
          <cell r="D448">
            <v>0</v>
          </cell>
          <cell r="E448">
            <v>0</v>
          </cell>
        </row>
        <row r="449">
          <cell r="A449">
            <v>75054304</v>
          </cell>
          <cell r="B449" t="str">
            <v>AUXILIO POR EDUCACION</v>
          </cell>
          <cell r="C449">
            <v>-1</v>
          </cell>
          <cell r="D449">
            <v>0</v>
          </cell>
          <cell r="E449">
            <v>-1</v>
          </cell>
        </row>
        <row r="450">
          <cell r="A450">
            <v>75054306</v>
          </cell>
          <cell r="B450" t="str">
            <v>BECAS</v>
          </cell>
          <cell r="C450">
            <v>-6</v>
          </cell>
          <cell r="D450">
            <v>0</v>
          </cell>
          <cell r="E450">
            <v>-6</v>
          </cell>
        </row>
        <row r="451">
          <cell r="A451">
            <v>75054307</v>
          </cell>
          <cell r="B451" t="str">
            <v>AUXILIO DE RODAMIENTO</v>
          </cell>
          <cell r="C451">
            <v>-20</v>
          </cell>
          <cell r="D451">
            <v>-3</v>
          </cell>
          <cell r="E451">
            <v>-23</v>
          </cell>
        </row>
        <row r="452">
          <cell r="A452">
            <v>75054309</v>
          </cell>
          <cell r="B452" t="str">
            <v>OTROS AUXILIOS</v>
          </cell>
          <cell r="C452">
            <v>-1</v>
          </cell>
          <cell r="D452">
            <v>0</v>
          </cell>
          <cell r="E452">
            <v>-1</v>
          </cell>
        </row>
        <row r="453">
          <cell r="A453">
            <v>750544</v>
          </cell>
          <cell r="B453" t="str">
            <v>RIESGOS PROFESIONALES</v>
          </cell>
          <cell r="C453">
            <v>-31</v>
          </cell>
          <cell r="D453">
            <v>-4</v>
          </cell>
          <cell r="E453">
            <v>-35</v>
          </cell>
        </row>
        <row r="454">
          <cell r="A454">
            <v>750545</v>
          </cell>
          <cell r="B454" t="str">
            <v>SALARIO INTEGRAL</v>
          </cell>
          <cell r="C454">
            <v>-66</v>
          </cell>
          <cell r="D454">
            <v>-18</v>
          </cell>
          <cell r="E454">
            <v>-84</v>
          </cell>
        </row>
        <row r="455">
          <cell r="A455">
            <v>750546</v>
          </cell>
          <cell r="B455" t="str">
            <v>CONTRATOS PERSONAL TEMPORAL</v>
          </cell>
          <cell r="C455">
            <v>-203</v>
          </cell>
          <cell r="D455">
            <v>-14</v>
          </cell>
          <cell r="E455">
            <v>-217</v>
          </cell>
        </row>
        <row r="456">
          <cell r="A456">
            <v>750547</v>
          </cell>
          <cell r="B456" t="str">
            <v>VIATICOS</v>
          </cell>
          <cell r="C456">
            <v>-10</v>
          </cell>
          <cell r="D456">
            <v>-7</v>
          </cell>
          <cell r="E456">
            <v>-17</v>
          </cell>
        </row>
        <row r="457">
          <cell r="A457">
            <v>750548</v>
          </cell>
          <cell r="B457" t="str">
            <v>GASTOS DE VIAJE</v>
          </cell>
          <cell r="C457">
            <v>-22</v>
          </cell>
          <cell r="D457">
            <v>-3</v>
          </cell>
          <cell r="E457">
            <v>-25</v>
          </cell>
        </row>
        <row r="458">
          <cell r="A458">
            <v>75054801</v>
          </cell>
          <cell r="B458" t="str">
            <v>PASAJES AEREOS</v>
          </cell>
          <cell r="C458">
            <v>-20</v>
          </cell>
          <cell r="D458">
            <v>-3</v>
          </cell>
          <cell r="E458">
            <v>-23</v>
          </cell>
        </row>
        <row r="459">
          <cell r="A459">
            <v>75054802</v>
          </cell>
          <cell r="B459" t="str">
            <v>PEAJES</v>
          </cell>
          <cell r="C459">
            <v>-1</v>
          </cell>
          <cell r="D459">
            <v>0</v>
          </cell>
          <cell r="E459">
            <v>-1</v>
          </cell>
        </row>
        <row r="460">
          <cell r="A460">
            <v>75054803</v>
          </cell>
          <cell r="B460" t="str">
            <v>PASAJES TERRESTRES</v>
          </cell>
          <cell r="C460">
            <v>0</v>
          </cell>
          <cell r="D460">
            <v>0</v>
          </cell>
          <cell r="E460">
            <v>0</v>
          </cell>
        </row>
        <row r="467">
          <cell r="A467" t="str">
            <v>SISTEMA DE</v>
          </cell>
          <cell r="B467" t="str">
            <v>CONTABILIDAD</v>
          </cell>
          <cell r="D467" t="str">
            <v>POR EMPRESA RESUM</v>
          </cell>
          <cell r="E467" t="str">
            <v>IDO EN PESOS</v>
          </cell>
          <cell r="F467" t="str">
            <v>PAGINA:          8</v>
          </cell>
        </row>
        <row r="468">
          <cell r="A468" t="str">
            <v>MODULO DE</v>
          </cell>
          <cell r="B468" t="str">
            <v>REPORTES</v>
          </cell>
          <cell r="D468" t="str">
            <v>RGIA DEL QUINDIO S</v>
          </cell>
          <cell r="E468" t="str">
            <v>.A  E.S.P.</v>
          </cell>
          <cell r="F468" t="str">
            <v>21oct2004 07:12pm</v>
          </cell>
        </row>
        <row r="469">
          <cell r="D469" t="str">
            <v>iodo: 09/2004</v>
          </cell>
          <cell r="F469" t="str">
            <v>PROGRAMA: scmrgpex</v>
          </cell>
        </row>
        <row r="470">
          <cell r="A470" t="str">
            <v>Factor de</v>
          </cell>
          <cell r="B470" t="str">
            <v>conversion: 1000000</v>
          </cell>
        </row>
        <row r="471">
          <cell r="A471" t="str">
            <v>Estructura</v>
          </cell>
          <cell r="B471" t="str">
            <v>del plan de cuentas:20</v>
          </cell>
        </row>
        <row r="472">
          <cell r="A472" t="str">
            <v>Detalle de</v>
          </cell>
          <cell r="B472" t="str">
            <v>l Reporte: ESTADO DE RESULTADOS</v>
          </cell>
          <cell r="C472" t="str">
            <v>SEPT/04 CON MODIF</v>
          </cell>
          <cell r="D472" t="str">
            <v>Nivel =&gt; 6</v>
          </cell>
        </row>
        <row r="474">
          <cell r="C474" t="str">
            <v>Saldo</v>
          </cell>
          <cell r="D474" t="str">
            <v>Movimiento</v>
          </cell>
          <cell r="E474" t="str">
            <v>Saldo</v>
          </cell>
        </row>
        <row r="475">
          <cell r="A475" t="str">
            <v>Mayor</v>
          </cell>
          <cell r="B475" t="str">
            <v>Descripcion</v>
          </cell>
          <cell r="C475" t="str">
            <v>Inicial</v>
          </cell>
          <cell r="D475" t="str">
            <v>mes</v>
          </cell>
          <cell r="E475" t="str">
            <v>Final</v>
          </cell>
        </row>
        <row r="476">
          <cell r="A476" t="str">
            <v>==========</v>
          </cell>
          <cell r="B476" t="str">
            <v>==============================</v>
          </cell>
          <cell r="C476" t="str">
            <v>=================</v>
          </cell>
          <cell r="D476" t="str">
            <v>=================</v>
          </cell>
          <cell r="E476" t="str">
            <v>=================</v>
          </cell>
        </row>
        <row r="477">
          <cell r="A477">
            <v>75054804</v>
          </cell>
          <cell r="B477" t="str">
            <v>RESTAURANTE</v>
          </cell>
          <cell r="C477">
            <v>0</v>
          </cell>
          <cell r="D477">
            <v>0</v>
          </cell>
          <cell r="E477">
            <v>0</v>
          </cell>
        </row>
        <row r="478">
          <cell r="A478">
            <v>75054805</v>
          </cell>
          <cell r="B478" t="str">
            <v>ALOJAMIENTO</v>
          </cell>
          <cell r="C478">
            <v>-1</v>
          </cell>
          <cell r="D478">
            <v>0</v>
          </cell>
          <cell r="E478">
            <v>-1</v>
          </cell>
        </row>
        <row r="479">
          <cell r="A479">
            <v>750562</v>
          </cell>
          <cell r="B479" t="str">
            <v>AMORTIZAC.CALC.ACTUARIAL FUT.P</v>
          </cell>
          <cell r="C479">
            <v>-369</v>
          </cell>
          <cell r="D479">
            <v>-46</v>
          </cell>
          <cell r="E479">
            <v>-415</v>
          </cell>
        </row>
        <row r="480">
          <cell r="A480">
            <v>750567</v>
          </cell>
          <cell r="B480" t="str">
            <v>COTIZAC.A ENTID.ADMINISTR.DE P</v>
          </cell>
          <cell r="C480">
            <v>-79</v>
          </cell>
          <cell r="D480">
            <v>-12</v>
          </cell>
          <cell r="E480">
            <v>-90</v>
          </cell>
        </row>
        <row r="481">
          <cell r="A481">
            <v>750568</v>
          </cell>
          <cell r="B481" t="str">
            <v>COTIZAC.A ENTID.ADMINISTR.DE A</v>
          </cell>
          <cell r="C481">
            <v>-71</v>
          </cell>
          <cell r="D481">
            <v>-10</v>
          </cell>
          <cell r="E481">
            <v>-81</v>
          </cell>
        </row>
        <row r="482">
          <cell r="A482">
            <v>750590</v>
          </cell>
          <cell r="B482" t="str">
            <v>OTROS SERVICIOS PERSONALES</v>
          </cell>
          <cell r="C482">
            <v>-42</v>
          </cell>
          <cell r="D482">
            <v>-6</v>
          </cell>
          <cell r="E482">
            <v>-47</v>
          </cell>
        </row>
        <row r="483">
          <cell r="A483">
            <v>75059001</v>
          </cell>
          <cell r="B483" t="str">
            <v>REFRIGERIOS - ALMUERZOS</v>
          </cell>
          <cell r="C483">
            <v>-11</v>
          </cell>
          <cell r="D483">
            <v>-1</v>
          </cell>
          <cell r="E483">
            <v>-13</v>
          </cell>
        </row>
        <row r="484">
          <cell r="A484">
            <v>75059002</v>
          </cell>
          <cell r="B484" t="str">
            <v>OTROS GASTOS RELATIVOS AL PERS</v>
          </cell>
          <cell r="C484">
            <v>-21</v>
          </cell>
          <cell r="D484">
            <v>-1</v>
          </cell>
          <cell r="E484">
            <v>-22</v>
          </cell>
        </row>
        <row r="485">
          <cell r="A485">
            <v>75059003</v>
          </cell>
          <cell r="B485" t="str">
            <v>APOYO APRENDICES SENA</v>
          </cell>
          <cell r="C485">
            <v>-9</v>
          </cell>
          <cell r="D485">
            <v>-3</v>
          </cell>
          <cell r="E485">
            <v>-12</v>
          </cell>
        </row>
        <row r="486">
          <cell r="A486">
            <v>7510</v>
          </cell>
          <cell r="B486" t="str">
            <v>GENERALES</v>
          </cell>
          <cell r="C486">
            <v>-528</v>
          </cell>
          <cell r="D486">
            <v>-124</v>
          </cell>
          <cell r="E486">
            <v>-652</v>
          </cell>
        </row>
        <row r="487">
          <cell r="A487">
            <v>751013</v>
          </cell>
          <cell r="B487" t="str">
            <v>SUSCRIPCIONES, AFILIACIONES Y</v>
          </cell>
          <cell r="C487">
            <v>-3</v>
          </cell>
          <cell r="D487">
            <v>-1</v>
          </cell>
          <cell r="E487">
            <v>-4</v>
          </cell>
        </row>
        <row r="488">
          <cell r="A488">
            <v>751015</v>
          </cell>
          <cell r="B488" t="str">
            <v>OBRAS Y MEJORAS EN PROPIEDAD A</v>
          </cell>
          <cell r="C488">
            <v>-2</v>
          </cell>
          <cell r="D488">
            <v>-2</v>
          </cell>
          <cell r="E488">
            <v>-4</v>
          </cell>
        </row>
        <row r="489">
          <cell r="A489">
            <v>751023</v>
          </cell>
          <cell r="B489" t="str">
            <v>PUBLICIDAD Y PROPAGANDA</v>
          </cell>
          <cell r="C489">
            <v>-14</v>
          </cell>
          <cell r="D489">
            <v>-4</v>
          </cell>
          <cell r="E489">
            <v>-18</v>
          </cell>
        </row>
        <row r="490">
          <cell r="A490">
            <v>751024</v>
          </cell>
          <cell r="B490" t="str">
            <v>IMPRESOS Y PUBLICACIONES</v>
          </cell>
          <cell r="C490">
            <v>-6</v>
          </cell>
          <cell r="D490">
            <v>-2</v>
          </cell>
          <cell r="E490">
            <v>-8</v>
          </cell>
        </row>
        <row r="491">
          <cell r="A491">
            <v>751025</v>
          </cell>
          <cell r="B491" t="str">
            <v>FOTOCOPIAS, UTILES DE ESCRITOR</v>
          </cell>
          <cell r="C491">
            <v>-99</v>
          </cell>
          <cell r="D491">
            <v>-45</v>
          </cell>
          <cell r="E491">
            <v>-145</v>
          </cell>
        </row>
        <row r="492">
          <cell r="A492">
            <v>751026</v>
          </cell>
          <cell r="B492" t="str">
            <v>COMUNICACIONES</v>
          </cell>
          <cell r="C492">
            <v>-10</v>
          </cell>
          <cell r="D492">
            <v>0</v>
          </cell>
          <cell r="E492">
            <v>-10</v>
          </cell>
        </row>
        <row r="493">
          <cell r="A493">
            <v>751037</v>
          </cell>
          <cell r="B493" t="str">
            <v>TRANSPORTE, FLETES Y ACARREOS</v>
          </cell>
          <cell r="C493">
            <v>-335</v>
          </cell>
          <cell r="D493">
            <v>-60</v>
          </cell>
          <cell r="E493">
            <v>-395</v>
          </cell>
        </row>
        <row r="494">
          <cell r="A494">
            <v>75103701</v>
          </cell>
          <cell r="B494" t="str">
            <v>TRANSPORTE, FLETES Y ACARREOS</v>
          </cell>
          <cell r="C494">
            <v>-333</v>
          </cell>
          <cell r="D494">
            <v>-60</v>
          </cell>
          <cell r="E494">
            <v>-393</v>
          </cell>
        </row>
        <row r="495">
          <cell r="A495">
            <v>75103702</v>
          </cell>
          <cell r="B495" t="str">
            <v>SERVICIO DE GRUA</v>
          </cell>
          <cell r="C495">
            <v>-2</v>
          </cell>
          <cell r="D495">
            <v>0</v>
          </cell>
          <cell r="E495">
            <v>-2</v>
          </cell>
        </row>
        <row r="496">
          <cell r="A496">
            <v>751090</v>
          </cell>
          <cell r="B496" t="str">
            <v>OTROS COSTOS GENERALES</v>
          </cell>
          <cell r="C496">
            <v>-59</v>
          </cell>
          <cell r="D496">
            <v>-10</v>
          </cell>
          <cell r="E496">
            <v>-69</v>
          </cell>
        </row>
        <row r="497">
          <cell r="A497">
            <v>75109001</v>
          </cell>
          <cell r="B497" t="str">
            <v>ATENCIONES SOCIALES</v>
          </cell>
          <cell r="C497">
            <v>-1</v>
          </cell>
          <cell r="D497">
            <v>0</v>
          </cell>
          <cell r="E497">
            <v>-1</v>
          </cell>
        </row>
        <row r="498">
          <cell r="A498">
            <v>75109002</v>
          </cell>
          <cell r="B498" t="str">
            <v>ELEMENTOS DE ASEO Y CAFETERIA</v>
          </cell>
          <cell r="C498">
            <v>-10</v>
          </cell>
          <cell r="D498">
            <v>-5</v>
          </cell>
          <cell r="E498">
            <v>-15</v>
          </cell>
        </row>
        <row r="499">
          <cell r="A499">
            <v>75109003</v>
          </cell>
          <cell r="B499" t="str">
            <v>INDEMNIZACION POR DA/OS A TERC</v>
          </cell>
          <cell r="C499">
            <v>-33</v>
          </cell>
          <cell r="D499">
            <v>-5</v>
          </cell>
          <cell r="E499">
            <v>-38</v>
          </cell>
        </row>
        <row r="500">
          <cell r="A500">
            <v>75109004</v>
          </cell>
          <cell r="B500" t="str">
            <v>OTROS</v>
          </cell>
          <cell r="C500">
            <v>-12</v>
          </cell>
          <cell r="D500">
            <v>0</v>
          </cell>
          <cell r="E500">
            <v>-12</v>
          </cell>
        </row>
        <row r="501">
          <cell r="A501">
            <v>75109005</v>
          </cell>
          <cell r="B501" t="str">
            <v>CORREO, PORTES Y TELEGRAMAS</v>
          </cell>
          <cell r="C501">
            <v>-2</v>
          </cell>
          <cell r="D501">
            <v>-1</v>
          </cell>
          <cell r="E501">
            <v>-3</v>
          </cell>
        </row>
        <row r="502">
          <cell r="A502">
            <v>75109006</v>
          </cell>
          <cell r="B502" t="str">
            <v>ADECUACION OFICINAS</v>
          </cell>
          <cell r="C502">
            <v>0</v>
          </cell>
          <cell r="D502">
            <v>0</v>
          </cell>
          <cell r="E502">
            <v>-1</v>
          </cell>
        </row>
        <row r="503">
          <cell r="A503">
            <v>7515</v>
          </cell>
          <cell r="B503" t="str">
            <v>DEPRECIACIONES</v>
          </cell>
          <cell r="C503">
            <v>-1097</v>
          </cell>
          <cell r="D503">
            <v>-138</v>
          </cell>
          <cell r="E503">
            <v>-1235</v>
          </cell>
        </row>
        <row r="504">
          <cell r="A504">
            <v>751503</v>
          </cell>
          <cell r="B504" t="str">
            <v>DEPRECIACION REDES, LINEAS, CA</v>
          </cell>
          <cell r="C504">
            <v>-966</v>
          </cell>
          <cell r="D504">
            <v>-121</v>
          </cell>
          <cell r="E504">
            <v>-1087</v>
          </cell>
        </row>
        <row r="505">
          <cell r="A505">
            <v>751504</v>
          </cell>
          <cell r="B505" t="str">
            <v>DEPRECIACION MAQUINARIA Y EQUI</v>
          </cell>
          <cell r="C505">
            <v>-131</v>
          </cell>
          <cell r="D505">
            <v>-16</v>
          </cell>
          <cell r="E505">
            <v>-148</v>
          </cell>
        </row>
        <row r="506">
          <cell r="A506">
            <v>7517</v>
          </cell>
          <cell r="B506" t="str">
            <v>ARRENDAMIENTOS</v>
          </cell>
          <cell r="C506">
            <v>-150</v>
          </cell>
          <cell r="D506">
            <v>-33</v>
          </cell>
          <cell r="E506">
            <v>-182</v>
          </cell>
        </row>
        <row r="507">
          <cell r="A507">
            <v>751702</v>
          </cell>
          <cell r="B507" t="str">
            <v>CONSTRUCCIONES Y EDIFICACIONES</v>
          </cell>
          <cell r="C507">
            <v>-101</v>
          </cell>
          <cell r="D507">
            <v>-27</v>
          </cell>
          <cell r="E507">
            <v>-129</v>
          </cell>
        </row>
        <row r="508">
          <cell r="A508">
            <v>751703</v>
          </cell>
          <cell r="B508" t="str">
            <v>MAQUINARIA Y EQUIPO</v>
          </cell>
          <cell r="C508">
            <v>-1</v>
          </cell>
          <cell r="D508">
            <v>0</v>
          </cell>
          <cell r="E508">
            <v>-1</v>
          </cell>
        </row>
        <row r="509">
          <cell r="A509">
            <v>751705</v>
          </cell>
          <cell r="B509" t="str">
            <v>EQUIPO DE COMPUTACION Y COMUNI</v>
          </cell>
          <cell r="C509">
            <v>-47</v>
          </cell>
          <cell r="D509">
            <v>-5</v>
          </cell>
          <cell r="E509">
            <v>-53</v>
          </cell>
        </row>
        <row r="510">
          <cell r="A510">
            <v>751707</v>
          </cell>
          <cell r="B510" t="str">
            <v>FLOTA Y EQUIPO DE TRANSPORTE</v>
          </cell>
          <cell r="C510">
            <v>0</v>
          </cell>
          <cell r="D510">
            <v>0</v>
          </cell>
          <cell r="E510">
            <v>0</v>
          </cell>
        </row>
        <row r="511">
          <cell r="A511">
            <v>7530</v>
          </cell>
          <cell r="B511" t="str">
            <v>COSTO DE BIENES Y SERVICIOS PU</v>
          </cell>
          <cell r="C511">
            <v>-35210</v>
          </cell>
          <cell r="D511">
            <v>-4139</v>
          </cell>
          <cell r="E511">
            <v>-39349</v>
          </cell>
        </row>
        <row r="512">
          <cell r="A512">
            <v>753001</v>
          </cell>
          <cell r="B512" t="str">
            <v>COMPRAS EN BLOQUE Y/O A LARGO</v>
          </cell>
          <cell r="C512">
            <v>-20255</v>
          </cell>
          <cell r="D512">
            <v>-2463</v>
          </cell>
          <cell r="E512">
            <v>-22718</v>
          </cell>
        </row>
        <row r="513">
          <cell r="A513">
            <v>753002</v>
          </cell>
          <cell r="B513" t="str">
            <v>COMPRAS EN BOLSA  Y/O A CORTO</v>
          </cell>
          <cell r="C513">
            <v>-1557</v>
          </cell>
          <cell r="D513">
            <v>-202</v>
          </cell>
          <cell r="E513">
            <v>-1759</v>
          </cell>
        </row>
        <row r="514">
          <cell r="A514">
            <v>753003</v>
          </cell>
          <cell r="B514" t="str">
            <v>USO DE  REDES</v>
          </cell>
          <cell r="C514">
            <v>-2896</v>
          </cell>
          <cell r="D514">
            <v>-170</v>
          </cell>
          <cell r="E514">
            <v>-3065</v>
          </cell>
        </row>
        <row r="515">
          <cell r="A515">
            <v>753090</v>
          </cell>
          <cell r="B515" t="str">
            <v>OTROS</v>
          </cell>
          <cell r="C515">
            <v>-10502</v>
          </cell>
          <cell r="D515">
            <v>-1304</v>
          </cell>
          <cell r="E515">
            <v>-11806</v>
          </cell>
        </row>
        <row r="516">
          <cell r="A516">
            <v>75309002</v>
          </cell>
          <cell r="B516" t="str">
            <v>PEAJES</v>
          </cell>
          <cell r="C516">
            <v>-8655</v>
          </cell>
          <cell r="D516">
            <v>-1076</v>
          </cell>
          <cell r="E516">
            <v>-9731</v>
          </cell>
        </row>
        <row r="517">
          <cell r="A517">
            <v>75309003</v>
          </cell>
          <cell r="B517" t="str">
            <v>CONEXION AL S.T.R.</v>
          </cell>
          <cell r="C517">
            <v>-1669</v>
          </cell>
          <cell r="D517">
            <v>-210</v>
          </cell>
          <cell r="E517">
            <v>-1879</v>
          </cell>
        </row>
        <row r="518">
          <cell r="A518">
            <v>75309004</v>
          </cell>
          <cell r="B518" t="str">
            <v>USO CND, CRD, SIC</v>
          </cell>
          <cell r="C518">
            <v>-132</v>
          </cell>
          <cell r="D518">
            <v>-18</v>
          </cell>
          <cell r="E518">
            <v>-150</v>
          </cell>
        </row>
        <row r="519">
          <cell r="A519">
            <v>75309009</v>
          </cell>
          <cell r="B519" t="str">
            <v>TRANSPORTE ENERGIA REACTIVA</v>
          </cell>
        </row>
        <row r="520">
          <cell r="A520">
            <v>75309010</v>
          </cell>
          <cell r="B520" t="str">
            <v>INTERESES/ENERGIA</v>
          </cell>
          <cell r="C520">
            <v>-47</v>
          </cell>
          <cell r="D520">
            <v>0</v>
          </cell>
          <cell r="E520">
            <v>-47</v>
          </cell>
        </row>
        <row r="521">
          <cell r="A521">
            <v>7540</v>
          </cell>
          <cell r="B521" t="str">
            <v>ORDENES Y CONTRATOS DE MANTENI</v>
          </cell>
          <cell r="C521">
            <v>-575</v>
          </cell>
          <cell r="D521">
            <v>-118</v>
          </cell>
          <cell r="E521">
            <v>-693</v>
          </cell>
        </row>
        <row r="522">
          <cell r="A522">
            <v>754001</v>
          </cell>
          <cell r="B522" t="str">
            <v>MANTENIMIENTO DE CONSTRUCCIONE</v>
          </cell>
          <cell r="C522">
            <v>-6</v>
          </cell>
          <cell r="D522">
            <v>-3</v>
          </cell>
          <cell r="E522">
            <v>-9</v>
          </cell>
        </row>
        <row r="523">
          <cell r="A523">
            <v>754002</v>
          </cell>
          <cell r="B523" t="str">
            <v>MANTENIMIENTO MAQUINARIA Y EQU</v>
          </cell>
          <cell r="C523">
            <v>-47</v>
          </cell>
          <cell r="D523">
            <v>-3</v>
          </cell>
          <cell r="E523">
            <v>-50</v>
          </cell>
        </row>
        <row r="524">
          <cell r="A524">
            <v>754003</v>
          </cell>
          <cell r="B524" t="str">
            <v>MANTENIMIENTO DE EQUIPO DE OFI</v>
          </cell>
          <cell r="C524">
            <v>-2</v>
          </cell>
          <cell r="D524">
            <v>-4</v>
          </cell>
          <cell r="E524">
            <v>-6</v>
          </cell>
        </row>
        <row r="525">
          <cell r="A525">
            <v>754004</v>
          </cell>
          <cell r="B525" t="str">
            <v>MANTENIMIENTO DE EQUIPO COMPUT</v>
          </cell>
          <cell r="C525">
            <v>-22</v>
          </cell>
          <cell r="D525">
            <v>-9</v>
          </cell>
          <cell r="E525">
            <v>-32</v>
          </cell>
        </row>
        <row r="526">
          <cell r="A526">
            <v>754005</v>
          </cell>
          <cell r="B526" t="str">
            <v>MANTENIMIENTO EQUIPO DE TRANSP</v>
          </cell>
          <cell r="C526">
            <v>-1</v>
          </cell>
          <cell r="D526">
            <v>0</v>
          </cell>
          <cell r="E526">
            <v>-1</v>
          </cell>
        </row>
        <row r="533">
          <cell r="A533" t="str">
            <v>SISTEMA DE</v>
          </cell>
          <cell r="B533" t="str">
            <v>CONTABILIDAD</v>
          </cell>
          <cell r="D533" t="str">
            <v>POR EMPRESA RESUM</v>
          </cell>
          <cell r="E533" t="str">
            <v>IDO EN PESOS</v>
          </cell>
          <cell r="F533" t="str">
            <v>PAGINA:          9</v>
          </cell>
        </row>
        <row r="534">
          <cell r="A534" t="str">
            <v>MODULO DE</v>
          </cell>
          <cell r="B534" t="str">
            <v>REPORTES</v>
          </cell>
          <cell r="D534" t="str">
            <v>RGIA DEL QUINDIO S</v>
          </cell>
          <cell r="E534" t="str">
            <v>.A  E.S.P.</v>
          </cell>
          <cell r="F534" t="str">
            <v>21oct2004 07:12pm</v>
          </cell>
        </row>
        <row r="535">
          <cell r="D535" t="str">
            <v>iodo: 09/2004</v>
          </cell>
          <cell r="F535" t="str">
            <v>PROGRAMA: scmrgpex</v>
          </cell>
        </row>
        <row r="536">
          <cell r="A536" t="str">
            <v>Factor de</v>
          </cell>
          <cell r="B536" t="str">
            <v>conversion: 1000000</v>
          </cell>
        </row>
        <row r="537">
          <cell r="A537" t="str">
            <v>Estructura</v>
          </cell>
          <cell r="B537" t="str">
            <v>del plan de cuentas:20</v>
          </cell>
        </row>
        <row r="538">
          <cell r="A538" t="str">
            <v>Detalle de</v>
          </cell>
          <cell r="B538" t="str">
            <v>l Reporte: ESTADO DE RESULTADOS</v>
          </cell>
          <cell r="C538" t="str">
            <v>SEPT/04 CON MODIF</v>
          </cell>
          <cell r="D538" t="str">
            <v>Nivel =&gt; 6</v>
          </cell>
        </row>
        <row r="540">
          <cell r="C540" t="str">
            <v>Saldo</v>
          </cell>
          <cell r="D540" t="str">
            <v>Movimiento</v>
          </cell>
          <cell r="E540" t="str">
            <v>Saldo</v>
          </cell>
        </row>
        <row r="541">
          <cell r="A541" t="str">
            <v>Mayor</v>
          </cell>
          <cell r="B541" t="str">
            <v>Descripcion</v>
          </cell>
          <cell r="C541" t="str">
            <v>Inicial</v>
          </cell>
          <cell r="D541" t="str">
            <v>mes</v>
          </cell>
          <cell r="E541" t="str">
            <v>Final</v>
          </cell>
        </row>
        <row r="542">
          <cell r="A542" t="str">
            <v>==========</v>
          </cell>
          <cell r="B542" t="str">
            <v>==============================</v>
          </cell>
          <cell r="C542" t="str">
            <v>=================</v>
          </cell>
          <cell r="D542" t="str">
            <v>=================</v>
          </cell>
          <cell r="E542" t="str">
            <v>=================</v>
          </cell>
        </row>
        <row r="543">
          <cell r="A543">
            <v>754007</v>
          </cell>
          <cell r="B543" t="str">
            <v>MANTENIMIENTO LINEAS, REDES Y</v>
          </cell>
          <cell r="C543">
            <v>-297</v>
          </cell>
          <cell r="D543">
            <v>-61</v>
          </cell>
          <cell r="E543">
            <v>-359</v>
          </cell>
        </row>
        <row r="544">
          <cell r="A544">
            <v>75400701</v>
          </cell>
          <cell r="B544" t="str">
            <v>DESEMBOLSOS</v>
          </cell>
          <cell r="C544">
            <v>-71</v>
          </cell>
          <cell r="D544">
            <v>-34</v>
          </cell>
          <cell r="E544">
            <v>-106</v>
          </cell>
        </row>
        <row r="545">
          <cell r="A545">
            <v>75400702</v>
          </cell>
          <cell r="B545" t="str">
            <v>AMORTIZACIONES</v>
          </cell>
          <cell r="C545">
            <v>-226</v>
          </cell>
          <cell r="D545">
            <v>-27</v>
          </cell>
          <cell r="E545">
            <v>-253</v>
          </cell>
        </row>
        <row r="546">
          <cell r="A546">
            <v>754009</v>
          </cell>
          <cell r="B546" t="str">
            <v>REPARACIONES DE CONSTRUCCIONES</v>
          </cell>
          <cell r="C546">
            <v>-3</v>
          </cell>
          <cell r="D546">
            <v>0</v>
          </cell>
          <cell r="E546">
            <v>-3</v>
          </cell>
        </row>
        <row r="547">
          <cell r="A547">
            <v>754010</v>
          </cell>
          <cell r="B547" t="str">
            <v>REPARACIONES DE MAQUINARIA Y E</v>
          </cell>
          <cell r="C547">
            <v>-4</v>
          </cell>
          <cell r="D547">
            <v>0</v>
          </cell>
          <cell r="E547">
            <v>-5</v>
          </cell>
        </row>
        <row r="548">
          <cell r="A548">
            <v>754011</v>
          </cell>
          <cell r="B548" t="str">
            <v>REPARACIONES DE EQUIPO DE OFIC</v>
          </cell>
          <cell r="C548">
            <v>-2</v>
          </cell>
          <cell r="D548">
            <v>0</v>
          </cell>
          <cell r="E548">
            <v>-2</v>
          </cell>
        </row>
        <row r="549">
          <cell r="A549">
            <v>754012</v>
          </cell>
          <cell r="B549" t="str">
            <v>REPARACIONES DE EQUIPO DE COMP</v>
          </cell>
          <cell r="C549">
            <v>-2</v>
          </cell>
          <cell r="D549">
            <v>0</v>
          </cell>
          <cell r="E549">
            <v>-2</v>
          </cell>
        </row>
        <row r="550">
          <cell r="A550">
            <v>754013</v>
          </cell>
          <cell r="B550" t="str">
            <v>REPARACIONES EQUIPO DE TRANSPO</v>
          </cell>
          <cell r="C550">
            <v>-12</v>
          </cell>
          <cell r="D550">
            <v>-1</v>
          </cell>
          <cell r="E550">
            <v>-13</v>
          </cell>
        </row>
        <row r="551">
          <cell r="A551">
            <v>754014</v>
          </cell>
          <cell r="B551" t="str">
            <v>REPARACION DE LINEAS, REDES Y</v>
          </cell>
          <cell r="C551">
            <v>-175</v>
          </cell>
          <cell r="D551">
            <v>-34</v>
          </cell>
          <cell r="E551">
            <v>-209</v>
          </cell>
        </row>
        <row r="552">
          <cell r="A552">
            <v>754090</v>
          </cell>
          <cell r="B552" t="str">
            <v>OTROS</v>
          </cell>
          <cell r="C552">
            <v>-2</v>
          </cell>
          <cell r="D552">
            <v>-1</v>
          </cell>
          <cell r="E552">
            <v>-3</v>
          </cell>
        </row>
        <row r="553">
          <cell r="A553">
            <v>75409001</v>
          </cell>
          <cell r="B553" t="str">
            <v>RECARGUE Y MANTENIMIENTO DE EX</v>
          </cell>
        </row>
        <row r="554">
          <cell r="A554">
            <v>75409002</v>
          </cell>
          <cell r="B554" t="str">
            <v>OBRAS Y MEJORAS EN PROPIEDAD A</v>
          </cell>
          <cell r="C554">
            <v>-2</v>
          </cell>
          <cell r="D554">
            <v>-1</v>
          </cell>
          <cell r="E554">
            <v>-3</v>
          </cell>
        </row>
        <row r="555">
          <cell r="A555">
            <v>7542</v>
          </cell>
          <cell r="B555" t="str">
            <v>HONORARIOS</v>
          </cell>
          <cell r="C555">
            <v>-67</v>
          </cell>
          <cell r="D555">
            <v>-12</v>
          </cell>
          <cell r="E555">
            <v>-79</v>
          </cell>
        </row>
        <row r="556">
          <cell r="A556">
            <v>754204</v>
          </cell>
          <cell r="B556" t="str">
            <v>AVALUOS</v>
          </cell>
          <cell r="C556">
            <v>-1</v>
          </cell>
          <cell r="D556">
            <v>0</v>
          </cell>
          <cell r="E556">
            <v>-1</v>
          </cell>
        </row>
        <row r="557">
          <cell r="A557">
            <v>754207</v>
          </cell>
          <cell r="B557" t="str">
            <v>ASESORIA TECNICA</v>
          </cell>
          <cell r="C557">
            <v>-26</v>
          </cell>
          <cell r="D557">
            <v>-12</v>
          </cell>
          <cell r="E557">
            <v>-38</v>
          </cell>
        </row>
        <row r="558">
          <cell r="A558">
            <v>754290</v>
          </cell>
          <cell r="B558" t="str">
            <v>OTROS</v>
          </cell>
          <cell r="C558">
            <v>-40</v>
          </cell>
          <cell r="D558">
            <v>0</v>
          </cell>
          <cell r="E558">
            <v>-40</v>
          </cell>
        </row>
        <row r="559">
          <cell r="A559">
            <v>75429002</v>
          </cell>
          <cell r="B559" t="str">
            <v>RECUPERACION CARTERA</v>
          </cell>
          <cell r="C559">
            <v>-40</v>
          </cell>
          <cell r="D559">
            <v>0</v>
          </cell>
          <cell r="E559">
            <v>-40</v>
          </cell>
        </row>
        <row r="560">
          <cell r="A560">
            <v>7545</v>
          </cell>
          <cell r="B560" t="str">
            <v>SERVICIOS PUBLICOS</v>
          </cell>
          <cell r="C560">
            <v>-153</v>
          </cell>
          <cell r="D560">
            <v>-16</v>
          </cell>
          <cell r="E560">
            <v>-168</v>
          </cell>
        </row>
        <row r="561">
          <cell r="A561">
            <v>754501</v>
          </cell>
          <cell r="B561" t="str">
            <v>ACUEDUCTO</v>
          </cell>
          <cell r="C561">
            <v>-2</v>
          </cell>
          <cell r="D561">
            <v>0</v>
          </cell>
          <cell r="E561">
            <v>-3</v>
          </cell>
        </row>
        <row r="562">
          <cell r="A562">
            <v>754502</v>
          </cell>
          <cell r="B562" t="str">
            <v>ALCANTARILLADO</v>
          </cell>
          <cell r="C562">
            <v>-1</v>
          </cell>
          <cell r="D562">
            <v>0</v>
          </cell>
          <cell r="E562">
            <v>-1</v>
          </cell>
        </row>
        <row r="563">
          <cell r="A563">
            <v>754503</v>
          </cell>
          <cell r="B563" t="str">
            <v>ASEO</v>
          </cell>
          <cell r="C563">
            <v>-2</v>
          </cell>
          <cell r="D563">
            <v>0</v>
          </cell>
          <cell r="E563">
            <v>-2</v>
          </cell>
        </row>
        <row r="564">
          <cell r="A564">
            <v>754504</v>
          </cell>
          <cell r="B564" t="str">
            <v>ENERGIA Y ALUMBRADO</v>
          </cell>
          <cell r="C564">
            <v>-24</v>
          </cell>
          <cell r="D564">
            <v>-3</v>
          </cell>
          <cell r="E564">
            <v>-27</v>
          </cell>
        </row>
        <row r="565">
          <cell r="A565">
            <v>754505</v>
          </cell>
          <cell r="B565" t="str">
            <v>TELECOMUNICACIONES</v>
          </cell>
          <cell r="C565">
            <v>-124</v>
          </cell>
          <cell r="D565">
            <v>-12</v>
          </cell>
          <cell r="E565">
            <v>-136</v>
          </cell>
        </row>
        <row r="566">
          <cell r="A566">
            <v>75450502</v>
          </cell>
          <cell r="B566" t="str">
            <v>TELEF.CELULAR Y DIRECTOS</v>
          </cell>
          <cell r="C566">
            <v>-53</v>
          </cell>
          <cell r="D566">
            <v>-10</v>
          </cell>
          <cell r="E566">
            <v>-64</v>
          </cell>
        </row>
        <row r="567">
          <cell r="A567">
            <v>75450503</v>
          </cell>
          <cell r="B567" t="str">
            <v>CANALES ANALOGOS</v>
          </cell>
          <cell r="C567">
            <v>-70</v>
          </cell>
          <cell r="D567">
            <v>-2</v>
          </cell>
          <cell r="E567">
            <v>-72</v>
          </cell>
        </row>
        <row r="568">
          <cell r="A568">
            <v>7550</v>
          </cell>
          <cell r="B568" t="str">
            <v>OTROS COSTOS DE OPERACION Y MA</v>
          </cell>
          <cell r="C568">
            <v>-107</v>
          </cell>
          <cell r="D568">
            <v>-26</v>
          </cell>
          <cell r="E568">
            <v>-133</v>
          </cell>
        </row>
        <row r="569">
          <cell r="A569">
            <v>755001</v>
          </cell>
          <cell r="B569" t="str">
            <v>REPUESTOS PARA VEHICULOS</v>
          </cell>
          <cell r="C569">
            <v>-30</v>
          </cell>
          <cell r="D569">
            <v>0</v>
          </cell>
          <cell r="E569">
            <v>-31</v>
          </cell>
        </row>
        <row r="570">
          <cell r="A570">
            <v>755002</v>
          </cell>
          <cell r="B570" t="str">
            <v>LLANTAS Y NEUMATICOS</v>
          </cell>
          <cell r="C570">
            <v>-1</v>
          </cell>
          <cell r="D570">
            <v>0</v>
          </cell>
          <cell r="E570">
            <v>-1</v>
          </cell>
        </row>
        <row r="571">
          <cell r="A571">
            <v>755004</v>
          </cell>
          <cell r="B571" t="str">
            <v>COMBUSTIBLES Y LUBRICANTES</v>
          </cell>
          <cell r="C571">
            <v>-64</v>
          </cell>
          <cell r="D571">
            <v>-24</v>
          </cell>
          <cell r="E571">
            <v>-88</v>
          </cell>
        </row>
        <row r="572">
          <cell r="A572">
            <v>755005</v>
          </cell>
          <cell r="B572" t="str">
            <v>MATERIALES PARA CONSTRUCC</v>
          </cell>
          <cell r="C572">
            <v>-2</v>
          </cell>
          <cell r="D572">
            <v>0</v>
          </cell>
          <cell r="E572">
            <v>-2</v>
          </cell>
        </row>
        <row r="573">
          <cell r="A573">
            <v>755006</v>
          </cell>
          <cell r="B573" t="str">
            <v>MATERIALES ELECTRICOS</v>
          </cell>
          <cell r="C573">
            <v>-9</v>
          </cell>
          <cell r="D573">
            <v>-2</v>
          </cell>
          <cell r="E573">
            <v>-11</v>
          </cell>
        </row>
        <row r="574">
          <cell r="A574">
            <v>7555</v>
          </cell>
          <cell r="B574" t="str">
            <v>COSTO DE PERDIDAS EN PRESTACIO</v>
          </cell>
          <cell r="C574">
            <v>-81</v>
          </cell>
          <cell r="D574">
            <v>0</v>
          </cell>
          <cell r="E574">
            <v>-81</v>
          </cell>
        </row>
        <row r="575">
          <cell r="A575">
            <v>755501</v>
          </cell>
          <cell r="B575" t="str">
            <v>TECNICAS</v>
          </cell>
          <cell r="C575">
            <v>-81</v>
          </cell>
          <cell r="D575">
            <v>0</v>
          </cell>
          <cell r="E575">
            <v>-81</v>
          </cell>
        </row>
        <row r="576">
          <cell r="A576">
            <v>7560</v>
          </cell>
          <cell r="B576" t="str">
            <v>SEGUROS</v>
          </cell>
          <cell r="C576">
            <v>-265</v>
          </cell>
          <cell r="D576">
            <v>-47</v>
          </cell>
          <cell r="E576">
            <v>-312</v>
          </cell>
        </row>
        <row r="577">
          <cell r="A577">
            <v>756001</v>
          </cell>
          <cell r="B577" t="str">
            <v>DE MANEJO</v>
          </cell>
          <cell r="C577">
            <v>-4</v>
          </cell>
          <cell r="D577">
            <v>0</v>
          </cell>
          <cell r="E577">
            <v>-4</v>
          </cell>
        </row>
        <row r="578">
          <cell r="A578">
            <v>756003</v>
          </cell>
          <cell r="B578" t="str">
            <v>DE CORRIENTE DEBIL</v>
          </cell>
        </row>
        <row r="579">
          <cell r="A579">
            <v>756004</v>
          </cell>
          <cell r="B579" t="str">
            <v>SEGURO COLECTIVO DE VIDA</v>
          </cell>
          <cell r="C579">
            <v>-25</v>
          </cell>
          <cell r="D579">
            <v>-4</v>
          </cell>
          <cell r="E579">
            <v>-30</v>
          </cell>
        </row>
        <row r="580">
          <cell r="A580">
            <v>756005</v>
          </cell>
          <cell r="B580" t="str">
            <v>DE INCENDIO</v>
          </cell>
          <cell r="C580">
            <v>-2</v>
          </cell>
          <cell r="D580">
            <v>0</v>
          </cell>
          <cell r="E580">
            <v>-3</v>
          </cell>
        </row>
        <row r="581">
          <cell r="A581">
            <v>756008</v>
          </cell>
          <cell r="B581" t="str">
            <v>DE FLOTA Y EQUIPO DE TRANSPORT</v>
          </cell>
          <cell r="C581">
            <v>-18</v>
          </cell>
          <cell r="D581">
            <v>-4</v>
          </cell>
          <cell r="E581">
            <v>-21</v>
          </cell>
        </row>
        <row r="582">
          <cell r="A582">
            <v>756009</v>
          </cell>
          <cell r="B582" t="str">
            <v>DE RESPONSABILIDAD CIVIL Y EXT</v>
          </cell>
          <cell r="C582">
            <v>-37</v>
          </cell>
          <cell r="D582">
            <v>-7</v>
          </cell>
          <cell r="E582">
            <v>-44</v>
          </cell>
        </row>
        <row r="583">
          <cell r="A583">
            <v>756090</v>
          </cell>
          <cell r="B583" t="str">
            <v>OTROS SEGUROS</v>
          </cell>
          <cell r="C583">
            <v>-179</v>
          </cell>
          <cell r="D583">
            <v>-32</v>
          </cell>
          <cell r="E583">
            <v>-210</v>
          </cell>
        </row>
        <row r="584">
          <cell r="A584">
            <v>75609003</v>
          </cell>
          <cell r="B584" t="str">
            <v>TODO RIESGO EQPO Y MAQUINARIA</v>
          </cell>
          <cell r="C584">
            <v>-17</v>
          </cell>
          <cell r="D584">
            <v>-2</v>
          </cell>
          <cell r="E584">
            <v>-19</v>
          </cell>
        </row>
        <row r="585">
          <cell r="A585">
            <v>75609004</v>
          </cell>
          <cell r="B585" t="str">
            <v>POLIZA DE DANOS MATERIALES COM</v>
          </cell>
          <cell r="C585">
            <v>-162</v>
          </cell>
          <cell r="D585">
            <v>-29</v>
          </cell>
          <cell r="E585">
            <v>-191</v>
          </cell>
        </row>
        <row r="586">
          <cell r="A586">
            <v>75609008</v>
          </cell>
          <cell r="B586" t="str">
            <v>RESPONSAB.CIVIL SERVIDORES PUB</v>
          </cell>
        </row>
        <row r="587">
          <cell r="A587">
            <v>7565</v>
          </cell>
          <cell r="B587" t="str">
            <v>IMPUESTOS</v>
          </cell>
          <cell r="C587">
            <v>-645</v>
          </cell>
          <cell r="D587">
            <v>-93</v>
          </cell>
          <cell r="E587">
            <v>-737</v>
          </cell>
        </row>
        <row r="588">
          <cell r="A588">
            <v>756502</v>
          </cell>
          <cell r="B588" t="str">
            <v>DE TIMBRE</v>
          </cell>
          <cell r="C588">
            <v>-157</v>
          </cell>
          <cell r="D588">
            <v>-22</v>
          </cell>
          <cell r="E588">
            <v>-180</v>
          </cell>
        </row>
        <row r="589">
          <cell r="A589">
            <v>756503</v>
          </cell>
          <cell r="B589" t="str">
            <v>PREDIAL</v>
          </cell>
          <cell r="C589">
            <v>-9</v>
          </cell>
          <cell r="D589">
            <v>-2</v>
          </cell>
          <cell r="E589">
            <v>-11</v>
          </cell>
        </row>
        <row r="590">
          <cell r="A590">
            <v>756505</v>
          </cell>
          <cell r="B590" t="str">
            <v>DE VEHICULOS</v>
          </cell>
        </row>
        <row r="591">
          <cell r="A591">
            <v>756590</v>
          </cell>
          <cell r="B591" t="str">
            <v>OTROS IMPUESTOS</v>
          </cell>
          <cell r="C591">
            <v>-478</v>
          </cell>
          <cell r="D591">
            <v>-69</v>
          </cell>
          <cell r="E591">
            <v>-547</v>
          </cell>
        </row>
        <row r="592">
          <cell r="A592">
            <v>75659001</v>
          </cell>
          <cell r="B592" t="str">
            <v>INDUSTRIA Y COMERCIO</v>
          </cell>
          <cell r="C592">
            <v>-288</v>
          </cell>
          <cell r="D592">
            <v>-45</v>
          </cell>
          <cell r="E592">
            <v>-333</v>
          </cell>
        </row>
        <row r="599">
          <cell r="A599" t="str">
            <v>SISTEMA DE</v>
          </cell>
          <cell r="B599" t="str">
            <v>CONTABILIDAD</v>
          </cell>
          <cell r="D599" t="str">
            <v>POR EMPRESA RESUM</v>
          </cell>
          <cell r="E599" t="str">
            <v>IDO EN PESOS</v>
          </cell>
          <cell r="F599" t="str">
            <v>PAGINA:         10</v>
          </cell>
        </row>
        <row r="600">
          <cell r="A600" t="str">
            <v>MODULO DE</v>
          </cell>
          <cell r="B600" t="str">
            <v>REPORTES</v>
          </cell>
          <cell r="D600" t="str">
            <v>RGIA DEL QUINDIO S</v>
          </cell>
          <cell r="E600" t="str">
            <v>.A  E.S.P.</v>
          </cell>
          <cell r="F600" t="str">
            <v>21oct2004 07:12pm</v>
          </cell>
        </row>
        <row r="601">
          <cell r="D601" t="str">
            <v>iodo: 09/2004</v>
          </cell>
          <cell r="F601" t="str">
            <v>PROGRAMA: scmrgpex</v>
          </cell>
        </row>
        <row r="602">
          <cell r="A602" t="str">
            <v>Factor de</v>
          </cell>
          <cell r="B602" t="str">
            <v>conversion: 1000000</v>
          </cell>
        </row>
        <row r="603">
          <cell r="A603" t="str">
            <v>Estructura</v>
          </cell>
          <cell r="B603" t="str">
            <v>del plan de cuentas:20</v>
          </cell>
        </row>
        <row r="604">
          <cell r="A604" t="str">
            <v>Detalle de</v>
          </cell>
          <cell r="B604" t="str">
            <v>l Reporte: ESTADO DE RESULTADOS</v>
          </cell>
          <cell r="C604" t="str">
            <v>SEPT/04 CON MODIF</v>
          </cell>
          <cell r="D604" t="str">
            <v>Nivel =&gt; 6</v>
          </cell>
        </row>
        <row r="606">
          <cell r="C606" t="str">
            <v>Saldo</v>
          </cell>
          <cell r="D606" t="str">
            <v>Movimiento</v>
          </cell>
          <cell r="E606" t="str">
            <v>Saldo</v>
          </cell>
        </row>
        <row r="607">
          <cell r="A607" t="str">
            <v>Mayor</v>
          </cell>
          <cell r="B607" t="str">
            <v>Descripcion</v>
          </cell>
          <cell r="C607" t="str">
            <v>Inicial</v>
          </cell>
          <cell r="D607" t="str">
            <v>mes</v>
          </cell>
          <cell r="E607" t="str">
            <v>Final</v>
          </cell>
        </row>
        <row r="608">
          <cell r="A608" t="str">
            <v>==========</v>
          </cell>
          <cell r="B608" t="str">
            <v>==============================</v>
          </cell>
          <cell r="C608" t="str">
            <v>=================</v>
          </cell>
          <cell r="D608" t="str">
            <v>=================</v>
          </cell>
          <cell r="E608" t="str">
            <v>=================</v>
          </cell>
        </row>
        <row r="609">
          <cell r="A609">
            <v>75659002</v>
          </cell>
          <cell r="B609" t="str">
            <v>TASA ALUMBRADO PUBLICO</v>
          </cell>
          <cell r="C609">
            <v>-190</v>
          </cell>
          <cell r="D609">
            <v>-24</v>
          </cell>
          <cell r="E609">
            <v>-214</v>
          </cell>
        </row>
        <row r="610">
          <cell r="A610">
            <v>7570</v>
          </cell>
          <cell r="B610" t="str">
            <v>ORDENES Y CONTRATOS POR OTROS</v>
          </cell>
          <cell r="C610">
            <v>-1397</v>
          </cell>
          <cell r="D610">
            <v>-166</v>
          </cell>
          <cell r="E610">
            <v>-1563</v>
          </cell>
        </row>
        <row r="611">
          <cell r="A611">
            <v>757001</v>
          </cell>
          <cell r="B611" t="str">
            <v>ASEO</v>
          </cell>
          <cell r="C611">
            <v>-35</v>
          </cell>
          <cell r="D611">
            <v>-5</v>
          </cell>
          <cell r="E611">
            <v>-40</v>
          </cell>
        </row>
        <row r="612">
          <cell r="A612">
            <v>757002</v>
          </cell>
          <cell r="B612" t="str">
            <v>VIGILANCIA</v>
          </cell>
          <cell r="C612">
            <v>-179</v>
          </cell>
          <cell r="D612">
            <v>-26</v>
          </cell>
          <cell r="E612">
            <v>-204</v>
          </cell>
        </row>
        <row r="613">
          <cell r="A613">
            <v>757090</v>
          </cell>
          <cell r="B613" t="str">
            <v>OTROS CONTRATOS</v>
          </cell>
          <cell r="C613">
            <v>-1184</v>
          </cell>
          <cell r="D613">
            <v>-135</v>
          </cell>
          <cell r="E613">
            <v>-1318</v>
          </cell>
        </row>
        <row r="614">
          <cell r="A614">
            <v>75709003</v>
          </cell>
          <cell r="B614" t="str">
            <v>REVISION DE CONTADORES</v>
          </cell>
          <cell r="C614">
            <v>-3</v>
          </cell>
          <cell r="D614">
            <v>-2</v>
          </cell>
          <cell r="E614">
            <v>-5</v>
          </cell>
        </row>
        <row r="615">
          <cell r="A615">
            <v>75709008</v>
          </cell>
          <cell r="B615" t="str">
            <v>CONTRATO INTEGRAL COMERCIAL</v>
          </cell>
          <cell r="C615">
            <v>-1180</v>
          </cell>
          <cell r="D615">
            <v>-133</v>
          </cell>
          <cell r="E615">
            <v>-1313</v>
          </cell>
        </row>
        <row r="616">
          <cell r="A616">
            <v>7595</v>
          </cell>
          <cell r="B616" t="str">
            <v>TRANSFERENCIA MENSUAL DE COSTO</v>
          </cell>
          <cell r="C616">
            <v>43475</v>
          </cell>
          <cell r="D616">
            <v>5312</v>
          </cell>
          <cell r="E616">
            <v>48786</v>
          </cell>
        </row>
        <row r="617">
          <cell r="A617">
            <v>759533</v>
          </cell>
          <cell r="B617" t="str">
            <v>NEGOCIO DE DISTRIBUCION DE ENE</v>
          </cell>
          <cell r="C617">
            <v>9612</v>
          </cell>
          <cell r="D617">
            <v>1089</v>
          </cell>
          <cell r="E617">
            <v>10701</v>
          </cell>
        </row>
        <row r="618">
          <cell r="A618">
            <v>759534</v>
          </cell>
          <cell r="B618" t="str">
            <v>NEGOCIO DE COMERCIALIZACION DE</v>
          </cell>
          <cell r="C618">
            <v>33863</v>
          </cell>
          <cell r="D618">
            <v>4223</v>
          </cell>
          <cell r="E618">
            <v>38086</v>
          </cell>
        </row>
        <row r="621">
          <cell r="A621" t="str">
            <v>~~</v>
          </cell>
          <cell r="B621" t="str">
            <v>*** UTILIDAD ***</v>
          </cell>
          <cell r="C621">
            <v>1292</v>
          </cell>
          <cell r="D621">
            <v>594</v>
          </cell>
          <cell r="E621">
            <v>1886</v>
          </cell>
        </row>
      </sheetData>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TOTAL"/>
      <sheetName val="victor"/>
      <sheetName val="Sivico 2000"/>
      <sheetName val="SE_Trafos potencia"/>
      <sheetName val="E_Transportada"/>
      <sheetName val="Inst_consumo"/>
      <sheetName val="Precio de compra"/>
      <sheetName val="MUni_Remodelados"/>
      <sheetName val="Trafos"/>
      <sheetName val="Perd_Técnicas"/>
      <sheetName val="Resumen"/>
      <sheetName val="Sanciones )("/>
      <sheetName val="Escenario 1_Mayor inversión"/>
      <sheetName val="Escenario _ inversión (2)"/>
      <sheetName val="Inst_consumo (Rural)"/>
      <sheetName val="Modelo"/>
      <sheetName val="02-03-2002 Resumen _General_CHE"/>
      <sheetName val="Proy.Cifras"/>
      <sheetName val="BCE SEPT 2004"/>
      <sheetName val="GYP SEPT 2004"/>
      <sheetName val="Evaluación Financiera"/>
      <sheetName val="Aprop de Gastos"/>
      <sheetName val="QPAR"/>
    </sheetNames>
    <sheetDataSet>
      <sheetData sheetId="0" refreshError="1">
        <row r="40">
          <cell r="B40">
            <v>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ABILIDAD (2)"/>
      <sheetName val="Dic96"/>
      <sheetName val="Dic97 con totales (2)"/>
      <sheetName val="Dic97 con totales por año en pe"/>
      <sheetName val="TOTALES POR AÑO pesos 97"/>
      <sheetName val="EN PESOS"/>
      <sheetName val="inversiones jcs"/>
      <sheetName val="OTROSNOO"/>
      <sheetName val="Ingresos_MNR"/>
      <sheetName val="Reportes "/>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Supuestos Generales"/>
      <sheetName val="Resumen General"/>
      <sheetName val="Resumen A"/>
      <sheetName val="Resumen B"/>
      <sheetName val="Calculo para Presentar"/>
      <sheetName val="Historico MTTO"/>
      <sheetName val="Calculo Avaluos"/>
      <sheetName val="Comparativo"/>
      <sheetName val="RESUMEN COMPRA"/>
      <sheetName val="Mant. E.H."/>
      <sheetName val="Mant. Chasis"/>
      <sheetName val="Combustible"/>
      <sheetName val="Poliza "/>
      <sheetName val="Impuestos "/>
      <sheetName val="SOAT."/>
      <sheetName val="Costos L.E"/>
      <sheetName val="Poliza 2010"/>
      <sheetName val="Chasis Camion 4300"/>
      <sheetName val="Chasis Camion 4300 S.E"/>
      <sheetName val="Chevrolet d-max-cs"/>
      <sheetName val="CUADRO VEHICULOS NUEVOS"/>
      <sheetName val="Chevrolet D-Max-DC"/>
      <sheetName val="Chevrolet NPR"/>
      <sheetName val="Simulación Compra Camion HI"/>
      <sheetName val="Compra Canasta. L.ENR Chasis"/>
      <sheetName val="FTR FD Chevrolet 2012"/>
      <sheetName val="SIMULACION PAGO DE IMPUESTOS"/>
      <sheetName val="CONCLUSIONES"/>
      <sheetName val="Formato "/>
      <sheetName val="Hoja3"/>
      <sheetName val="Hoja2"/>
      <sheetName val="Hoja1"/>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5">
          <cell r="B5" t="str">
            <v>INTERNATIONAL 4300 DC</v>
          </cell>
        </row>
        <row r="6">
          <cell r="B6" t="str">
            <v>CHEVROLET NQR CS</v>
          </cell>
        </row>
        <row r="7">
          <cell r="B7" t="str">
            <v>CHEVROLET KODIAK 211</v>
          </cell>
        </row>
        <row r="8">
          <cell r="B8" t="str">
            <v>CHEVROLET FVR</v>
          </cell>
        </row>
        <row r="9">
          <cell r="B9" t="str">
            <v>CHEVROLET D-MAX DC</v>
          </cell>
        </row>
        <row r="10">
          <cell r="B10" t="str">
            <v>CHEVROLET D-MAX CS</v>
          </cell>
        </row>
        <row r="11">
          <cell r="B11" t="str">
            <v>MAZDA BT 50 4X4 DC</v>
          </cell>
        </row>
        <row r="12">
          <cell r="B12" t="str">
            <v>MAZDA BT 50 4X4 CS</v>
          </cell>
        </row>
        <row r="13">
          <cell r="B13" t="str">
            <v>TOYOTA HILUX 4X4 DC</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COMP"/>
      <sheetName val="LOGOS"/>
      <sheetName val="costnres"/>
      <sheetName val="RES96"/>
      <sheetName val="RES1"/>
      <sheetName val="RESBINOM"/>
      <sheetName val="CargDispRES"/>
      <sheetName val="INDUST96"/>
      <sheetName val="COMER96"/>
      <sheetName val="CargDispIndCcio"/>
      <sheetName val="OFIC96"/>
      <sheetName val="ESPPRO96"/>
      <sheetName val="BOMBE96"/>
      <sheetName val="ZONASF96"/>
    </sheetNames>
    <sheetDataSet>
      <sheetData sheetId="0"/>
      <sheetData sheetId="1"/>
      <sheetData sheetId="2" refreshError="1"/>
      <sheetData sheetId="3"/>
      <sheetData sheetId="4"/>
      <sheetData sheetId="5">
        <row r="99">
          <cell r="B99">
            <v>1.0068197817669835</v>
          </cell>
          <cell r="C99">
            <v>1.0302407901061923</v>
          </cell>
        </row>
      </sheetData>
      <sheetData sheetId="6">
        <row r="35">
          <cell r="H35">
            <v>1.0101589578104457</v>
          </cell>
        </row>
      </sheetData>
      <sheetData sheetId="7"/>
      <sheetData sheetId="8"/>
      <sheetData sheetId="9">
        <row r="55">
          <cell r="G55">
            <v>1.0050481148446127</v>
          </cell>
          <cell r="H55">
            <v>1.0060822476848217</v>
          </cell>
          <cell r="I55">
            <v>1.0115839151292954</v>
          </cell>
          <cell r="J55">
            <v>1.0076727328809378</v>
          </cell>
        </row>
      </sheetData>
      <sheetData sheetId="10">
        <row r="98">
          <cell r="J98">
            <v>1.023117709437964</v>
          </cell>
          <cell r="K98">
            <v>1.0166252072968491</v>
          </cell>
          <cell r="L98">
            <v>1.0090534643774725</v>
          </cell>
          <cell r="M98">
            <v>1.0130137816756255</v>
          </cell>
        </row>
      </sheetData>
      <sheetData sheetId="11" refreshError="1"/>
      <sheetData sheetId="12" refreshError="1"/>
      <sheetData sheetId="13">
        <row r="46">
          <cell r="J46">
            <v>1.0014362657091562</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o"/>
      <sheetName val="Menu"/>
      <sheetName val="Datos"/>
      <sheetName val="BGo"/>
      <sheetName val="Corp"/>
      <sheetName val="Margen"/>
      <sheetName val="Crédito"/>
      <sheetName val="CapI"/>
      <sheetName val="Inv"/>
      <sheetName val="Act y Pas"/>
      <sheetName val="BG"/>
      <sheetName val="FyU"/>
      <sheetName val="ER"/>
      <sheetName val="Impuestos"/>
      <sheetName val="Caja"/>
      <sheetName val="CCPP"/>
      <sheetName val="FCL"/>
      <sheetName val="FCAcc"/>
      <sheetName val="CE"/>
      <sheetName val="EVA"/>
      <sheetName val="Vr"/>
      <sheetName val="Indic"/>
      <sheetName val="Módulo1"/>
      <sheetName val="Hoja1"/>
    </sheetNames>
    <sheetDataSet>
      <sheetData sheetId="0" refreshError="1"/>
      <sheetData sheetId="1" refreshError="1"/>
      <sheetData sheetId="2" refreshError="1">
        <row r="4">
          <cell r="C4">
            <v>2015</v>
          </cell>
        </row>
        <row r="5">
          <cell r="B5">
            <v>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7">
          <cell r="B27">
            <v>0.92850537714108439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tos de Entrada"/>
      <sheetName val="Escenarios Sensibilizaciones"/>
      <sheetName val="Conveniencia Prepago BOOT"/>
      <sheetName val="SENSIBILIZA BOOT"/>
      <sheetName val="Indicadores Macroecon Agos 2004"/>
      <sheetName val="Estados de Resultados"/>
      <sheetName val="Balance General"/>
      <sheetName val="P y G Mes 2004 Reproy Mayo 2004"/>
      <sheetName val="Ing Ctos Capitaliz CHEC"/>
      <sheetName val="Ing Ctos Actuales Senda CONPES "/>
      <sheetName val="Inversiones"/>
      <sheetName val="Plan de Inversiones"/>
      <sheetName val="Edos Fros Resumidos Dic  2003"/>
      <sheetName val="Modelo"/>
      <sheetName val="AMORTIZACION CREDITO PREPAGO"/>
      <sheetName val="INGR Y COST OPERAC 10 ANOS"/>
      <sheetName val="ACTUAL BOOT DESDE ENER 2004"/>
      <sheetName val="Aportes EDEQ"/>
      <sheetName val=" Ppto AOM prepagando BOOT"/>
      <sheetName val="PPTO AOM ACTUAL"/>
      <sheetName val="RETORNO EQUITY ADICION 4"/>
      <sheetName val="FEN DOLARES"/>
      <sheetName val="FEN PESOS"/>
      <sheetName val="Perfil Estacionalidad"/>
      <sheetName val="Plan de Retiro"/>
      <sheetName val="Indicadores Fros"/>
      <sheetName val="GRAFICA VPN CIFRAS BOOT"/>
      <sheetName val="Grafica Variaciones Precios Cte"/>
      <sheetName val="Graf Variacion Anual Ctas BOOT"/>
      <sheetName val="Modelo Sensibilizacion Prepago "/>
      <sheetName val="COSTO EST PREPAGO BOOT"/>
      <sheetName val="BCE SEPT 2004"/>
      <sheetName val="GYP SEPT 2004"/>
      <sheetName val="INV. TO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1 (ENERO-SEPT 1998)"/>
      <sheetName val="FORMATO 2 (OCT-DIC 1998)"/>
      <sheetName val="ENER-SEPT"/>
      <sheetName val="OCT-DIC"/>
      <sheetName val="ACTIVIDADES"/>
      <sheetName val="Listados"/>
      <sheetName val="Listado"/>
      <sheetName val="Hoja1"/>
      <sheetName val="Listas Desplegables"/>
      <sheetName val="INGRESO DE DATOS"/>
      <sheetName val="FORMATO_1_(ENERO-SEPT_1998)"/>
      <sheetName val="FORMATO_2_(OCT-DIC_1998)"/>
    </sheetNames>
    <sheetDataSet>
      <sheetData sheetId="0" refreshError="1"/>
      <sheetData sheetId="1" refreshError="1"/>
      <sheetData sheetId="2" refreshError="1">
        <row r="1">
          <cell r="A1" t="str">
            <v>CdeA</v>
          </cell>
          <cell r="B1" t="str">
            <v>Nombre</v>
          </cell>
        </row>
        <row r="3">
          <cell r="A3">
            <v>0</v>
          </cell>
          <cell r="B3" t="str">
            <v>CENTRO DE COSTO NO EXISTE!!!</v>
          </cell>
        </row>
        <row r="4">
          <cell r="A4">
            <v>600</v>
          </cell>
          <cell r="B4" t="str">
            <v>AUDITORIA</v>
          </cell>
        </row>
        <row r="5">
          <cell r="A5">
            <v>601</v>
          </cell>
          <cell r="B5" t="str">
            <v>CENTRO DE COSTO NO EXISTE!!!</v>
          </cell>
        </row>
        <row r="6">
          <cell r="A6">
            <v>700</v>
          </cell>
          <cell r="B6" t="str">
            <v>ORGANISMOS DE CONTROL Y VIGILANCIA</v>
          </cell>
        </row>
        <row r="7">
          <cell r="A7">
            <v>701</v>
          </cell>
          <cell r="B7" t="str">
            <v>CENTRO DE COSTO NO EXISTE!!!</v>
          </cell>
        </row>
        <row r="8">
          <cell r="A8">
            <v>800</v>
          </cell>
          <cell r="B8" t="str">
            <v>JUNTA DIRECTIVA</v>
          </cell>
        </row>
        <row r="9">
          <cell r="A9">
            <v>801</v>
          </cell>
          <cell r="B9" t="str">
            <v>CENTRO DE COSTO NO EXISTE!!!</v>
          </cell>
        </row>
        <row r="10">
          <cell r="A10">
            <v>900</v>
          </cell>
          <cell r="B10" t="str">
            <v>GERENCIA GENERAL</v>
          </cell>
        </row>
        <row r="11">
          <cell r="A11">
            <v>901</v>
          </cell>
          <cell r="B11" t="str">
            <v>CENTRO DE COSTO NO EXISTE!!!</v>
          </cell>
        </row>
        <row r="12">
          <cell r="A12">
            <v>902</v>
          </cell>
          <cell r="B12" t="str">
            <v>GRUPO DE TRANSFORMACIÓN INTERNA</v>
          </cell>
        </row>
        <row r="13">
          <cell r="A13">
            <v>903</v>
          </cell>
          <cell r="B13" t="str">
            <v>SUBPROYECTO FINANZAS</v>
          </cell>
        </row>
        <row r="14">
          <cell r="A14">
            <v>904</v>
          </cell>
          <cell r="B14" t="str">
            <v>SUBPROYECTO COMERCIALIZADORA</v>
          </cell>
        </row>
        <row r="15">
          <cell r="A15">
            <v>905</v>
          </cell>
          <cell r="B15" t="str">
            <v>SUBPROYECTO RRHH</v>
          </cell>
        </row>
        <row r="16">
          <cell r="A16">
            <v>906</v>
          </cell>
          <cell r="B16" t="str">
            <v>SUBPROYECTO ESTRUCTURA</v>
          </cell>
        </row>
        <row r="17">
          <cell r="A17">
            <v>907</v>
          </cell>
          <cell r="B17" t="str">
            <v>SUBPROYECTO PLANEACIÓN ESTRATEGICA</v>
          </cell>
        </row>
        <row r="18">
          <cell r="A18">
            <v>908</v>
          </cell>
          <cell r="B18" t="str">
            <v>SUBPROYECTO ADMINISTRACIÓN DEL CAMBIO</v>
          </cell>
        </row>
        <row r="19">
          <cell r="A19">
            <v>909</v>
          </cell>
          <cell r="B19" t="str">
            <v>SUBPROYECTO CAMBIO CULTURAL</v>
          </cell>
        </row>
        <row r="20">
          <cell r="A20">
            <v>910</v>
          </cell>
          <cell r="B20" t="str">
            <v>DIRECCION PLANEACION</v>
          </cell>
        </row>
        <row r="21">
          <cell r="A21">
            <v>911</v>
          </cell>
          <cell r="B21" t="str">
            <v>CENTRO DE COSTO NO EXISTE!!!</v>
          </cell>
        </row>
        <row r="22">
          <cell r="A22">
            <v>930</v>
          </cell>
          <cell r="B22" t="str">
            <v>UNIDAD COMUNICAC. Y REL. CORPORATIVAS</v>
          </cell>
        </row>
        <row r="23">
          <cell r="A23">
            <v>931</v>
          </cell>
          <cell r="B23" t="str">
            <v>PUBLICIDAD INSTITUCIONAL EEPP</v>
          </cell>
        </row>
        <row r="24">
          <cell r="A24">
            <v>932</v>
          </cell>
          <cell r="B24" t="str">
            <v>CENTRO DE COSTO NO EXISTE!!!</v>
          </cell>
        </row>
        <row r="25">
          <cell r="A25">
            <v>933</v>
          </cell>
          <cell r="B25" t="str">
            <v>CENTRO DE COSTO NO EXISTE!!!</v>
          </cell>
        </row>
        <row r="26">
          <cell r="A26">
            <v>950</v>
          </cell>
          <cell r="B26" t="str">
            <v>DIRECCION DE CONTROL INTERNO</v>
          </cell>
        </row>
        <row r="27">
          <cell r="A27">
            <v>951</v>
          </cell>
          <cell r="B27" t="str">
            <v>UNIDAD DE DEFINICION DE CONTROL</v>
          </cell>
        </row>
        <row r="28">
          <cell r="A28">
            <v>952</v>
          </cell>
          <cell r="B28" t="str">
            <v>UNIDAD DE VERIF DE CONTROL</v>
          </cell>
        </row>
        <row r="29">
          <cell r="A29">
            <v>953</v>
          </cell>
          <cell r="B29" t="str">
            <v>CENTRO DE COSTO NO EXISTE!!!</v>
          </cell>
        </row>
        <row r="30">
          <cell r="A30">
            <v>1000</v>
          </cell>
          <cell r="B30" t="str">
            <v>GERENCIA DE AGUAS</v>
          </cell>
        </row>
        <row r="31">
          <cell r="A31">
            <v>1001</v>
          </cell>
          <cell r="B31" t="str">
            <v>PLAN DESARROLLO INFORMATICA . A. Y A.</v>
          </cell>
        </row>
        <row r="32">
          <cell r="A32">
            <v>1002</v>
          </cell>
          <cell r="B32" t="str">
            <v>PLANEACIÓN AGUAS</v>
          </cell>
        </row>
        <row r="33">
          <cell r="A33">
            <v>1003</v>
          </cell>
          <cell r="B33" t="str">
            <v>UNIDAD SANEAMIENTO HIDRICO</v>
          </cell>
        </row>
        <row r="34">
          <cell r="A34">
            <v>1004</v>
          </cell>
          <cell r="B34" t="str">
            <v>CENTRO DE COSTO NO EXISTE!!!</v>
          </cell>
        </row>
        <row r="35">
          <cell r="A35">
            <v>1010</v>
          </cell>
          <cell r="B35" t="str">
            <v>UNIDAD DESARROLLO ORG. Y GESTION ADMINIST.</v>
          </cell>
        </row>
        <row r="36">
          <cell r="A36">
            <v>1011</v>
          </cell>
          <cell r="B36" t="str">
            <v>CENTRO DE COSTO NO EXISTE!!!</v>
          </cell>
        </row>
        <row r="37">
          <cell r="A37">
            <v>1015</v>
          </cell>
          <cell r="B37" t="str">
            <v>UNIDAD CAPACITACION ACUEDUCTO Y ALCANT.</v>
          </cell>
        </row>
        <row r="38">
          <cell r="A38">
            <v>1016</v>
          </cell>
          <cell r="B38" t="str">
            <v>CENTRO DE COSTO NO EXISTE!!!</v>
          </cell>
        </row>
        <row r="39">
          <cell r="A39">
            <v>1020</v>
          </cell>
          <cell r="B39" t="str">
            <v>UNIDAD DE NEGOCIOS DE ACUEDUCTO Y ALCANT.</v>
          </cell>
        </row>
        <row r="40">
          <cell r="A40">
            <v>1021</v>
          </cell>
          <cell r="B40" t="str">
            <v>CENTRO DE COSTO NO EXISTE!!!</v>
          </cell>
        </row>
        <row r="41">
          <cell r="A41">
            <v>1030</v>
          </cell>
          <cell r="B41" t="str">
            <v>SUMINISTRO AGUA POTABLE SANEAM. CALDAS</v>
          </cell>
        </row>
        <row r="42">
          <cell r="A42">
            <v>1031</v>
          </cell>
          <cell r="B42" t="str">
            <v>CENTRO DE COSTO NO EXISTE!!!</v>
          </cell>
        </row>
        <row r="43">
          <cell r="A43">
            <v>1040</v>
          </cell>
          <cell r="B43" t="str">
            <v>SUMINISTRO AGUA POTABLE SANEAM. BARBOSA</v>
          </cell>
        </row>
        <row r="44">
          <cell r="A44">
            <v>1041</v>
          </cell>
          <cell r="B44" t="str">
            <v>CENTRO DE COSTO NO EXISTE!!!</v>
          </cell>
        </row>
        <row r="45">
          <cell r="A45">
            <v>1100</v>
          </cell>
          <cell r="B45" t="str">
            <v>DIVISION PROYECTOS A Y A</v>
          </cell>
        </row>
        <row r="46">
          <cell r="A46">
            <v>1101</v>
          </cell>
          <cell r="B46" t="str">
            <v>CENTRO DE COSTO NO EXISTE!!!</v>
          </cell>
        </row>
        <row r="47">
          <cell r="A47">
            <v>1160</v>
          </cell>
          <cell r="B47" t="str">
            <v>DPTO. PROYECTOS PLANTAS DE TRATAMIENTO</v>
          </cell>
        </row>
        <row r="48">
          <cell r="A48">
            <v>1161</v>
          </cell>
          <cell r="B48" t="str">
            <v>CENTRO DE COSTO NO EXISTE!!!</v>
          </cell>
        </row>
        <row r="49">
          <cell r="A49">
            <v>1175</v>
          </cell>
          <cell r="B49" t="str">
            <v>HABILITAC. VIVIEND., CORREG. Y VEREDAS</v>
          </cell>
        </row>
        <row r="50">
          <cell r="A50">
            <v>1176</v>
          </cell>
          <cell r="B50" t="str">
            <v>CENTRO DE COSTO NO EXISTE!!!</v>
          </cell>
        </row>
        <row r="51">
          <cell r="A51">
            <v>1180</v>
          </cell>
          <cell r="B51" t="str">
            <v>DPTO. PROYECTOS ACUEDUCTO</v>
          </cell>
        </row>
        <row r="52">
          <cell r="A52">
            <v>1181</v>
          </cell>
          <cell r="B52" t="str">
            <v>CENTRO DE COSTO NO EXISTE!!!</v>
          </cell>
        </row>
        <row r="53">
          <cell r="A53">
            <v>1190</v>
          </cell>
          <cell r="B53" t="str">
            <v>DPTO. PROYECTOS ALCANTARILLADO</v>
          </cell>
        </row>
        <row r="54">
          <cell r="A54">
            <v>1191</v>
          </cell>
          <cell r="B54" t="str">
            <v>CENTRO DE COSTO NO EXISTE!!!</v>
          </cell>
        </row>
        <row r="55">
          <cell r="A55">
            <v>1200</v>
          </cell>
          <cell r="B55" t="str">
            <v>DIVISION PRODUCCION AGUA POTABLE</v>
          </cell>
        </row>
        <row r="56">
          <cell r="A56">
            <v>1201</v>
          </cell>
          <cell r="B56" t="str">
            <v>UNIDAD CONTROL CAL ACUEDUCTO</v>
          </cell>
        </row>
        <row r="57">
          <cell r="A57">
            <v>1202</v>
          </cell>
          <cell r="B57" t="str">
            <v>CENTRO DE COSTO NO EXISTE!!!</v>
          </cell>
        </row>
        <row r="58">
          <cell r="A58">
            <v>1210</v>
          </cell>
          <cell r="B58" t="str">
            <v>DEPTO. OPERACIÓN SISTEMA ACTO.</v>
          </cell>
        </row>
        <row r="59">
          <cell r="A59">
            <v>1211</v>
          </cell>
          <cell r="B59" t="str">
            <v>CENTRO DE COSTO NO EXISTE!!!</v>
          </cell>
        </row>
        <row r="60">
          <cell r="A60">
            <v>1213</v>
          </cell>
          <cell r="B60" t="str">
            <v>TANQUES</v>
          </cell>
        </row>
        <row r="61">
          <cell r="A61">
            <v>1214</v>
          </cell>
          <cell r="B61" t="str">
            <v>CENTRO DE COSTO NO EXISTE!!!</v>
          </cell>
        </row>
        <row r="62">
          <cell r="A62">
            <v>1217</v>
          </cell>
          <cell r="B62" t="str">
            <v>ENERGIA BOMBEOS DISTRIBUCION</v>
          </cell>
        </row>
        <row r="63">
          <cell r="A63">
            <v>1218</v>
          </cell>
          <cell r="B63" t="str">
            <v>ENERGIA PLANTAS TRATAMIENTO</v>
          </cell>
        </row>
        <row r="64">
          <cell r="A64">
            <v>1219</v>
          </cell>
          <cell r="B64" t="str">
            <v>ENERGIA BOMBEOS CAPTACION</v>
          </cell>
        </row>
        <row r="65">
          <cell r="A65">
            <v>1220</v>
          </cell>
          <cell r="B65" t="str">
            <v>DEPTO. MANT. EQUIPOS ACUEDUCTO</v>
          </cell>
        </row>
        <row r="66">
          <cell r="A66">
            <v>1221</v>
          </cell>
          <cell r="B66" t="str">
            <v>CENTRO DE COSTO NO EXISTE!!!</v>
          </cell>
        </row>
        <row r="67">
          <cell r="A67">
            <v>1230</v>
          </cell>
          <cell r="B67" t="str">
            <v>DEPTO. CENTRO DE CONTROL</v>
          </cell>
        </row>
        <row r="68">
          <cell r="A68">
            <v>1231</v>
          </cell>
          <cell r="B68" t="str">
            <v>CENTRO DE COSTO NO EXISTE!!!</v>
          </cell>
        </row>
        <row r="69">
          <cell r="A69">
            <v>1240</v>
          </cell>
          <cell r="B69" t="str">
            <v>DEPTO. TRATAMIENTO AGUA POTABLE</v>
          </cell>
        </row>
        <row r="70">
          <cell r="A70">
            <v>1241</v>
          </cell>
          <cell r="B70" t="str">
            <v>CENTRO DE COSTO NO EXISTE!!!</v>
          </cell>
        </row>
        <row r="71">
          <cell r="A71">
            <v>1250</v>
          </cell>
          <cell r="B71" t="str">
            <v>REPARAC. COND. NIQUIA MANANTIALES</v>
          </cell>
        </row>
        <row r="72">
          <cell r="A72">
            <v>1251</v>
          </cell>
          <cell r="B72" t="str">
            <v>CENTRO DE COSTO NO EXISTE!!!</v>
          </cell>
        </row>
        <row r="73">
          <cell r="A73">
            <v>1260</v>
          </cell>
          <cell r="B73" t="str">
            <v>DPTO. MANTENIMIENTO OBRAS CIVILES</v>
          </cell>
        </row>
        <row r="74">
          <cell r="A74">
            <v>1261</v>
          </cell>
          <cell r="B74" t="str">
            <v>CENTRO DE COSTO NO EXISTE!!!</v>
          </cell>
        </row>
        <row r="75">
          <cell r="A75">
            <v>1310</v>
          </cell>
          <cell r="B75" t="str">
            <v>DEPTO MANTENIMIENTO ACUEDUCTO</v>
          </cell>
        </row>
        <row r="76">
          <cell r="A76">
            <v>1311</v>
          </cell>
          <cell r="B76" t="str">
            <v>CENTRO DE COSTO NO EXISTE!!!</v>
          </cell>
        </row>
        <row r="77">
          <cell r="A77">
            <v>1320</v>
          </cell>
          <cell r="B77" t="str">
            <v>DEPTO ALCANTARILLADO</v>
          </cell>
        </row>
        <row r="78">
          <cell r="A78">
            <v>1321</v>
          </cell>
          <cell r="B78" t="str">
            <v>CENTRO DE COSTO NO EXISTE!!!</v>
          </cell>
        </row>
        <row r="79">
          <cell r="A79">
            <v>1500</v>
          </cell>
          <cell r="B79" t="str">
            <v>DIVISION DISTRIB. AGUA POTABLE</v>
          </cell>
        </row>
        <row r="80">
          <cell r="A80">
            <v>1501</v>
          </cell>
          <cell r="B80" t="str">
            <v>UNIDAD INF. DISTRIB. A. Y A.</v>
          </cell>
        </row>
        <row r="81">
          <cell r="A81">
            <v>1502</v>
          </cell>
          <cell r="B81" t="str">
            <v>CENTRO DE COSTO NO EXISTE!!!</v>
          </cell>
        </row>
        <row r="82">
          <cell r="A82">
            <v>1510</v>
          </cell>
          <cell r="B82" t="str">
            <v>DPTO. INVEST. Y PROG. ACTO.</v>
          </cell>
        </row>
        <row r="83">
          <cell r="A83">
            <v>1511</v>
          </cell>
          <cell r="B83" t="str">
            <v>CENTRO DE COSTO NO EXISTE!!!</v>
          </cell>
        </row>
        <row r="84">
          <cell r="A84">
            <v>1520</v>
          </cell>
          <cell r="B84" t="str">
            <v>DPTO. TECNICO DISTRIB. AGUA POTABLE</v>
          </cell>
        </row>
        <row r="85">
          <cell r="A85">
            <v>1521</v>
          </cell>
          <cell r="B85" t="str">
            <v>CENTRO DE COSTO NO EXISTE!!!</v>
          </cell>
        </row>
        <row r="86">
          <cell r="A86">
            <v>1530</v>
          </cell>
          <cell r="B86" t="str">
            <v>DPTO. INSTALACIONES A Y A</v>
          </cell>
        </row>
        <row r="87">
          <cell r="A87">
            <v>1531</v>
          </cell>
          <cell r="B87" t="str">
            <v>CENTRO DE COSTO NO EXISTE!!!</v>
          </cell>
        </row>
        <row r="88">
          <cell r="A88">
            <v>1540</v>
          </cell>
          <cell r="B88" t="str">
            <v>DPTO. MAMTENIMIENTO ACUEDUCTO</v>
          </cell>
        </row>
        <row r="89">
          <cell r="A89">
            <v>1541</v>
          </cell>
          <cell r="B89" t="str">
            <v>ZONA MANTENIMIENTO PREVENTIVO</v>
          </cell>
        </row>
        <row r="90">
          <cell r="A90">
            <v>1542</v>
          </cell>
          <cell r="B90" t="str">
            <v>DAÑOS ZONA SUR</v>
          </cell>
        </row>
        <row r="91">
          <cell r="A91">
            <v>1543</v>
          </cell>
          <cell r="B91" t="str">
            <v>DAÑOS ZONA CENTRO</v>
          </cell>
        </row>
        <row r="92">
          <cell r="A92">
            <v>1544</v>
          </cell>
          <cell r="B92" t="str">
            <v>DAÑOS ZONA NORTE</v>
          </cell>
        </row>
        <row r="93">
          <cell r="A93">
            <v>1545</v>
          </cell>
          <cell r="B93" t="str">
            <v>DAÑOS ZONA NORTE-NORTE</v>
          </cell>
        </row>
        <row r="94">
          <cell r="A94">
            <v>1546</v>
          </cell>
          <cell r="B94" t="str">
            <v>CENTRO DE COSTO NO EXISTE!!!</v>
          </cell>
        </row>
        <row r="95">
          <cell r="A95">
            <v>1548</v>
          </cell>
          <cell r="B95" t="str">
            <v>APERTURA DE ZANJAS Y APIQUES</v>
          </cell>
        </row>
        <row r="96">
          <cell r="A96">
            <v>1549</v>
          </cell>
          <cell r="B96" t="str">
            <v>REPOSICION REDES VALVULAS E HIDRANTES</v>
          </cell>
        </row>
        <row r="97">
          <cell r="A97">
            <v>1550</v>
          </cell>
          <cell r="B97" t="str">
            <v>DPTO. OPERATIVO PERDIDAS ACTO.</v>
          </cell>
        </row>
        <row r="98">
          <cell r="A98">
            <v>1551</v>
          </cell>
          <cell r="B98" t="str">
            <v>CENTRO DE COSTO NO EXISTE!!!</v>
          </cell>
        </row>
        <row r="99">
          <cell r="A99">
            <v>1552</v>
          </cell>
          <cell r="B99" t="str">
            <v>MEDIDORES</v>
          </cell>
        </row>
        <row r="100">
          <cell r="A100">
            <v>1553</v>
          </cell>
          <cell r="B100" t="str">
            <v>PITOMETRIA</v>
          </cell>
        </row>
        <row r="101">
          <cell r="A101">
            <v>1554</v>
          </cell>
          <cell r="B101" t="str">
            <v>CONTROL Y RECUPERACION</v>
          </cell>
        </row>
        <row r="102">
          <cell r="A102">
            <v>1555</v>
          </cell>
          <cell r="B102" t="str">
            <v>CENTRO DE COSTO NO EXISTE!!!</v>
          </cell>
        </row>
        <row r="103">
          <cell r="A103">
            <v>1600</v>
          </cell>
          <cell r="B103" t="str">
            <v>DIVISION COLECCIÓN AGUA RESIDUAL</v>
          </cell>
        </row>
        <row r="104">
          <cell r="A104">
            <v>1601</v>
          </cell>
          <cell r="B104" t="str">
            <v>CENTRO DE COSTO NO EXISTE!!!</v>
          </cell>
        </row>
        <row r="105">
          <cell r="A105">
            <v>1610</v>
          </cell>
          <cell r="B105" t="str">
            <v>DPTO. TECNICO COLEC. AGUA RESIDUAL</v>
          </cell>
        </row>
        <row r="106">
          <cell r="A106">
            <v>1611</v>
          </cell>
          <cell r="B106" t="str">
            <v>CENTRO DE COSTO NO EXISTE!!!</v>
          </cell>
        </row>
        <row r="107">
          <cell r="A107">
            <v>1620</v>
          </cell>
          <cell r="B107" t="str">
            <v>DPTO. MAMTENIMIENTO ALCANTARILLADO</v>
          </cell>
        </row>
        <row r="108">
          <cell r="A108">
            <v>1621</v>
          </cell>
          <cell r="B108" t="str">
            <v>MANTENIMIENTO ALCANTARILLADO</v>
          </cell>
        </row>
        <row r="109">
          <cell r="A109">
            <v>1622</v>
          </cell>
          <cell r="B109" t="str">
            <v>DAÑOS ZONA SUR</v>
          </cell>
        </row>
        <row r="110">
          <cell r="A110">
            <v>1623</v>
          </cell>
          <cell r="B110" t="str">
            <v>DAÑOS ZONA NORTE</v>
          </cell>
        </row>
        <row r="111">
          <cell r="A111">
            <v>1624</v>
          </cell>
          <cell r="B111" t="str">
            <v>DAÑOS ZONA NORTE-NORTE</v>
          </cell>
        </row>
        <row r="112">
          <cell r="A112">
            <v>1625</v>
          </cell>
          <cell r="B112" t="str">
            <v>CENTRO DE COSTO NO EXISTE!!!</v>
          </cell>
        </row>
        <row r="113">
          <cell r="A113">
            <v>1628</v>
          </cell>
          <cell r="B113" t="str">
            <v>RECONST. Y LIMPIEZA DE SUMIDEROS</v>
          </cell>
        </row>
        <row r="114">
          <cell r="A114">
            <v>1629</v>
          </cell>
          <cell r="B114" t="str">
            <v>REPOSICION REDES APIQUES Y CAMARAS</v>
          </cell>
        </row>
        <row r="115">
          <cell r="A115">
            <v>1630</v>
          </cell>
          <cell r="B115" t="str">
            <v>CPTO. CONTROL VERTIMIENTOS</v>
          </cell>
        </row>
        <row r="116">
          <cell r="A116">
            <v>1631</v>
          </cell>
          <cell r="B116" t="str">
            <v>CENTRO DE COSTO NO EXISTE!!!</v>
          </cell>
        </row>
        <row r="117">
          <cell r="A117">
            <v>1640</v>
          </cell>
          <cell r="B117" t="str">
            <v>CPTO. PAVIMENTOS</v>
          </cell>
        </row>
        <row r="118">
          <cell r="A118">
            <v>1641</v>
          </cell>
          <cell r="B118" t="str">
            <v>CENTRO DE COSTO NO EXISTE!!!</v>
          </cell>
        </row>
        <row r="119">
          <cell r="A119">
            <v>2000</v>
          </cell>
          <cell r="B119" t="str">
            <v>GERENCIA GENERACIÓN ENERGÍA</v>
          </cell>
        </row>
        <row r="120">
          <cell r="A120">
            <v>2001</v>
          </cell>
          <cell r="B120" t="str">
            <v>CENTRO DE COSTO NO EXISTE!!!</v>
          </cell>
        </row>
        <row r="121">
          <cell r="A121">
            <v>2002</v>
          </cell>
          <cell r="B121" t="str">
            <v>SUBGERENCIA PLANEACIÓN GENERACIÓN</v>
          </cell>
        </row>
        <row r="122">
          <cell r="A122">
            <v>2003</v>
          </cell>
          <cell r="B122" t="str">
            <v>CENTRO DE COSTO NO EXISTE!!!</v>
          </cell>
        </row>
        <row r="123">
          <cell r="A123">
            <v>2010</v>
          </cell>
          <cell r="B123" t="str">
            <v>UNIDAD DESARROLLO ORG. GEN. ENERGIA</v>
          </cell>
        </row>
        <row r="124">
          <cell r="A124">
            <v>2011</v>
          </cell>
          <cell r="B124" t="str">
            <v>EST.Y RESCATE ARQUEOLOGICO</v>
          </cell>
        </row>
        <row r="125">
          <cell r="A125">
            <v>2012</v>
          </cell>
          <cell r="B125" t="str">
            <v>ESTUDIOS SOCIOECONOMICOS</v>
          </cell>
        </row>
        <row r="126">
          <cell r="A126">
            <v>2013</v>
          </cell>
          <cell r="B126" t="str">
            <v>ESTUDIO PLANTA TERMICA</v>
          </cell>
        </row>
        <row r="127">
          <cell r="A127">
            <v>2014</v>
          </cell>
          <cell r="B127" t="str">
            <v>CENTRO DE COSTO NO EXISTE!!!</v>
          </cell>
        </row>
        <row r="128">
          <cell r="A128">
            <v>2015</v>
          </cell>
          <cell r="B128" t="str">
            <v>ESTUDIOS EMPRESARIALES</v>
          </cell>
        </row>
        <row r="129">
          <cell r="A129">
            <v>2016</v>
          </cell>
          <cell r="B129" t="str">
            <v>ESTUDIOS NUEVOS NEGOCIOS</v>
          </cell>
        </row>
        <row r="130">
          <cell r="A130">
            <v>2017</v>
          </cell>
          <cell r="B130" t="str">
            <v>CENTRO DE COSTO NO EXISTE!!!</v>
          </cell>
        </row>
        <row r="131">
          <cell r="A131">
            <v>2018</v>
          </cell>
          <cell r="B131" t="str">
            <v>ESTUDIOS TERMO CESAR</v>
          </cell>
        </row>
        <row r="132">
          <cell r="A132">
            <v>2019</v>
          </cell>
          <cell r="B132" t="str">
            <v>CENTRO DE COSTO NO EXISTE!!!</v>
          </cell>
        </row>
        <row r="133">
          <cell r="A133">
            <v>2020</v>
          </cell>
          <cell r="B133" t="str">
            <v>ESTUDIOS RIO SAMANA NORTE</v>
          </cell>
        </row>
        <row r="134">
          <cell r="A134">
            <v>2021</v>
          </cell>
          <cell r="B134" t="str">
            <v>ESTUDIOS SAN BARTOLOME</v>
          </cell>
        </row>
        <row r="135">
          <cell r="A135">
            <v>2022</v>
          </cell>
          <cell r="B135" t="str">
            <v>ESTUDIOS SAN ANDRES</v>
          </cell>
        </row>
        <row r="136">
          <cell r="A136">
            <v>2023</v>
          </cell>
          <cell r="B136" t="str">
            <v>CENTRO DE COSTO NO EXISTE!!!</v>
          </cell>
        </row>
        <row r="137">
          <cell r="A137">
            <v>2025</v>
          </cell>
          <cell r="B137" t="str">
            <v>FACTIBILIDAD PENDERISCO MURRI</v>
          </cell>
        </row>
        <row r="138">
          <cell r="A138">
            <v>2026</v>
          </cell>
          <cell r="B138" t="str">
            <v>PREFACTIBILIDAD SAN JORGE</v>
          </cell>
        </row>
        <row r="139">
          <cell r="A139">
            <v>2027</v>
          </cell>
          <cell r="B139" t="str">
            <v>CENTRO DE COSTO NO EXISTE!!!</v>
          </cell>
        </row>
        <row r="140">
          <cell r="A140">
            <v>2028</v>
          </cell>
          <cell r="B140" t="str">
            <v>FACTIBILIDAD HONDA Y OVEJAS</v>
          </cell>
        </row>
        <row r="141">
          <cell r="A141">
            <v>2029</v>
          </cell>
          <cell r="B141" t="str">
            <v>GASTOS FINANCIEROS NECHI</v>
          </cell>
        </row>
        <row r="142">
          <cell r="A142">
            <v>2030</v>
          </cell>
          <cell r="B142" t="str">
            <v>GASTOS FINANCIEROS PENDERISCO-MURRI</v>
          </cell>
        </row>
        <row r="143">
          <cell r="A143">
            <v>2031</v>
          </cell>
          <cell r="B143" t="str">
            <v>EST. OPTIMIZAC. SIST. GUADALUPE</v>
          </cell>
        </row>
        <row r="144">
          <cell r="A144">
            <v>2032</v>
          </cell>
          <cell r="B144" t="str">
            <v>EST. ISA COLCIENCIAS</v>
          </cell>
        </row>
        <row r="145">
          <cell r="A145">
            <v>2033</v>
          </cell>
          <cell r="B145" t="str">
            <v>GASTOS FINANCIEROS RIACHON</v>
          </cell>
        </row>
        <row r="146">
          <cell r="A146">
            <v>2034</v>
          </cell>
          <cell r="B146" t="str">
            <v>ESTUDIOS RIO ARMA</v>
          </cell>
        </row>
        <row r="147">
          <cell r="A147">
            <v>2035</v>
          </cell>
          <cell r="B147" t="str">
            <v>ESTUDIOS FACTIBIL RIACHON</v>
          </cell>
        </row>
        <row r="148">
          <cell r="A148">
            <v>2036</v>
          </cell>
          <cell r="B148" t="str">
            <v>LEVANTAMIENTO AEROFOTOGRAMETRICO</v>
          </cell>
        </row>
        <row r="149">
          <cell r="A149">
            <v>2037</v>
          </cell>
          <cell r="B149" t="str">
            <v>ESTUDIO FACTIBILIDAD GUAICO</v>
          </cell>
        </row>
        <row r="150">
          <cell r="A150">
            <v>2038</v>
          </cell>
          <cell r="B150" t="str">
            <v>ESTUDIO FACTIBILIDAD NECHI</v>
          </cell>
        </row>
        <row r="151">
          <cell r="A151">
            <v>2039</v>
          </cell>
          <cell r="B151" t="str">
            <v>PREFACTIBILIDAD PENDERISCO MURRI</v>
          </cell>
        </row>
        <row r="152">
          <cell r="A152">
            <v>2040</v>
          </cell>
          <cell r="B152" t="str">
            <v>ESTUDIOS VARIOS DE ORDENACIÓN</v>
          </cell>
        </row>
        <row r="153">
          <cell r="A153">
            <v>2041</v>
          </cell>
          <cell r="B153" t="str">
            <v>QUEBRADA HONDA Y OVEJAS</v>
          </cell>
        </row>
        <row r="154">
          <cell r="A154">
            <v>2042</v>
          </cell>
          <cell r="B154" t="str">
            <v>CENTRO DE COSTO NO EXISTE!!!</v>
          </cell>
        </row>
        <row r="155">
          <cell r="A155">
            <v>2043</v>
          </cell>
          <cell r="B155" t="str">
            <v>ESTUDIOS ERMITANO</v>
          </cell>
        </row>
        <row r="156">
          <cell r="A156">
            <v>2044</v>
          </cell>
          <cell r="B156" t="str">
            <v>CENTRO DE COSTO NO EXISTE!!!</v>
          </cell>
        </row>
        <row r="157">
          <cell r="A157">
            <v>2050</v>
          </cell>
          <cell r="B157" t="str">
            <v>ESTUDIOS PORCE III</v>
          </cell>
        </row>
        <row r="158">
          <cell r="A158">
            <v>2051</v>
          </cell>
          <cell r="B158" t="str">
            <v>CENTRO DE COSTO NO EXISTE!!!</v>
          </cell>
        </row>
        <row r="159">
          <cell r="A159">
            <v>2060</v>
          </cell>
          <cell r="B159" t="str">
            <v>ESTUDIOS DE FACTIBILIDAD</v>
          </cell>
        </row>
        <row r="160">
          <cell r="A160">
            <v>2061</v>
          </cell>
          <cell r="B160" t="str">
            <v>CENTRO DE COSTO NO EXISTE!!!</v>
          </cell>
        </row>
        <row r="161">
          <cell r="A161">
            <v>2091</v>
          </cell>
          <cell r="B161" t="str">
            <v>AJ POR INFL ESTUDIOS</v>
          </cell>
        </row>
        <row r="162">
          <cell r="A162">
            <v>2092</v>
          </cell>
          <cell r="B162" t="str">
            <v>AJ POR INFL ESTUDIOS</v>
          </cell>
        </row>
        <row r="163">
          <cell r="A163">
            <v>2093</v>
          </cell>
          <cell r="B163" t="str">
            <v>AJ POR INFL ESTUDIOS</v>
          </cell>
        </row>
        <row r="164">
          <cell r="A164">
            <v>2094</v>
          </cell>
          <cell r="B164" t="str">
            <v>AJ POR INFL ESTUDIOS</v>
          </cell>
        </row>
        <row r="165">
          <cell r="A165">
            <v>2095</v>
          </cell>
          <cell r="B165" t="str">
            <v>CENTRO DE COSTO NO EXISTE!!!</v>
          </cell>
        </row>
        <row r="166">
          <cell r="A166">
            <v>2100</v>
          </cell>
          <cell r="B166" t="str">
            <v>DIVISION MERCADEO GENERACION</v>
          </cell>
        </row>
        <row r="167">
          <cell r="A167">
            <v>2101</v>
          </cell>
          <cell r="B167" t="str">
            <v>CENTRO DE COSTO NO EXISTE!!!</v>
          </cell>
        </row>
        <row r="168">
          <cell r="A168">
            <v>2300</v>
          </cell>
          <cell r="B168" t="str">
            <v>ÁREA PROYECTO PORCE II</v>
          </cell>
        </row>
        <row r="169">
          <cell r="A169">
            <v>2301</v>
          </cell>
          <cell r="B169" t="str">
            <v>GRUPO EDIFICIO EEPPM</v>
          </cell>
        </row>
        <row r="170">
          <cell r="A170">
            <v>2302</v>
          </cell>
          <cell r="B170" t="str">
            <v>CENTRO DE COSTO NO EXISTE!!!</v>
          </cell>
        </row>
        <row r="171">
          <cell r="A171">
            <v>2305</v>
          </cell>
          <cell r="B171" t="str">
            <v>UNIDAD DE PROGRAMACIÓN Y CONTROL PORCE II</v>
          </cell>
        </row>
        <row r="172">
          <cell r="A172">
            <v>2306</v>
          </cell>
          <cell r="B172" t="str">
            <v>CENTRO DE COSTO NO EXISTE!!!</v>
          </cell>
        </row>
        <row r="173">
          <cell r="A173">
            <v>2310</v>
          </cell>
          <cell r="B173" t="str">
            <v>EQUIPOS PORCE II</v>
          </cell>
        </row>
        <row r="174">
          <cell r="A174">
            <v>2311</v>
          </cell>
          <cell r="B174" t="str">
            <v>CENTRO DE COSTO NO EXISTE!!!</v>
          </cell>
        </row>
        <row r="175">
          <cell r="A175">
            <v>2320</v>
          </cell>
          <cell r="B175" t="str">
            <v>OBRAS CIVILES PORCE II</v>
          </cell>
        </row>
        <row r="176">
          <cell r="A176">
            <v>2321</v>
          </cell>
          <cell r="B176" t="str">
            <v>CENTRO DE COSTO NO EXISTE!!!</v>
          </cell>
        </row>
        <row r="177">
          <cell r="A177">
            <v>2330</v>
          </cell>
          <cell r="B177" t="str">
            <v>SERVICIOS GENERALES PORCE II</v>
          </cell>
        </row>
        <row r="178">
          <cell r="A178">
            <v>2331</v>
          </cell>
          <cell r="B178" t="str">
            <v>CENTRO DE COSTO NO EXISTE!!!</v>
          </cell>
        </row>
        <row r="179">
          <cell r="A179">
            <v>2333</v>
          </cell>
          <cell r="B179" t="str">
            <v>CASINOS PORCE II</v>
          </cell>
        </row>
        <row r="180">
          <cell r="A180">
            <v>2334</v>
          </cell>
          <cell r="B180" t="str">
            <v>ALMACEN PORCE II</v>
          </cell>
        </row>
        <row r="181">
          <cell r="A181">
            <v>2335</v>
          </cell>
          <cell r="B181" t="str">
            <v>CENTRO DE COSTO NO EXISTE!!!</v>
          </cell>
        </row>
        <row r="182">
          <cell r="A182">
            <v>2337</v>
          </cell>
          <cell r="B182" t="str">
            <v>TALLER INDUST Y AUTOM PORCE II</v>
          </cell>
        </row>
        <row r="183">
          <cell r="A183">
            <v>2338</v>
          </cell>
          <cell r="B183" t="str">
            <v>SOSTENIMIENTO VIAS PORCE II</v>
          </cell>
        </row>
        <row r="184">
          <cell r="A184">
            <v>2339</v>
          </cell>
          <cell r="B184" t="str">
            <v>SOSTENIMIENTO GENERAL PORCE II</v>
          </cell>
        </row>
        <row r="185">
          <cell r="A185">
            <v>2340</v>
          </cell>
          <cell r="B185" t="str">
            <v>GESTIÓN AMBIENTAL PORCE II</v>
          </cell>
        </row>
        <row r="186">
          <cell r="A186">
            <v>2341</v>
          </cell>
          <cell r="B186" t="str">
            <v>CENTRO DE COSTO NO EXISTE!!!</v>
          </cell>
        </row>
        <row r="187">
          <cell r="A187">
            <v>2500</v>
          </cell>
          <cell r="B187" t="str">
            <v>DIVISIÓN PROYECTO NECHI</v>
          </cell>
        </row>
        <row r="188">
          <cell r="A188">
            <v>2501</v>
          </cell>
          <cell r="B188" t="str">
            <v>UNIDAD PROGRAM. Y CONTROL NECHI</v>
          </cell>
        </row>
        <row r="189">
          <cell r="A189">
            <v>2502</v>
          </cell>
          <cell r="B189" t="str">
            <v>CENTRO DE COSTO NO EXISTE!!!</v>
          </cell>
        </row>
        <row r="190">
          <cell r="A190">
            <v>2510</v>
          </cell>
          <cell r="B190" t="str">
            <v>DEPTO EQUIPOS NECHI</v>
          </cell>
        </row>
        <row r="191">
          <cell r="A191">
            <v>2511</v>
          </cell>
          <cell r="B191" t="str">
            <v>CENTRO DE COSTO NO EXISTE!!!</v>
          </cell>
        </row>
        <row r="192">
          <cell r="A192">
            <v>2520</v>
          </cell>
          <cell r="B192" t="str">
            <v>DEPTO OBRAS CIVILES NECHI</v>
          </cell>
        </row>
        <row r="193">
          <cell r="A193">
            <v>2521</v>
          </cell>
          <cell r="B193" t="str">
            <v>CENTRO DE COSTO NO EXISTE!!!</v>
          </cell>
        </row>
        <row r="194">
          <cell r="A194">
            <v>2530</v>
          </cell>
          <cell r="B194" t="str">
            <v>DEPTO SERV. GENERALES NECHI</v>
          </cell>
        </row>
        <row r="195">
          <cell r="A195">
            <v>2531</v>
          </cell>
          <cell r="B195" t="str">
            <v>CENTRO DE COSTO NO EXISTE!!!</v>
          </cell>
        </row>
        <row r="196">
          <cell r="A196">
            <v>2600</v>
          </cell>
          <cell r="B196" t="str">
            <v>SUBGERENCIA OPERACIÓN GENERACIÓN</v>
          </cell>
        </row>
        <row r="197">
          <cell r="A197">
            <v>2601</v>
          </cell>
          <cell r="B197" t="str">
            <v>ANALISIS TÉCNICO</v>
          </cell>
        </row>
        <row r="198">
          <cell r="A198">
            <v>2602</v>
          </cell>
          <cell r="B198" t="str">
            <v>CENTRO DE COSTO NO EXISTE!!!</v>
          </cell>
        </row>
        <row r="199">
          <cell r="A199">
            <v>2610</v>
          </cell>
          <cell r="B199" t="str">
            <v>ÁREA METROPOLITANA</v>
          </cell>
        </row>
        <row r="200">
          <cell r="A200">
            <v>2611</v>
          </cell>
          <cell r="B200" t="str">
            <v>OPERACIÓN ÁREA METROPOLITANA</v>
          </cell>
        </row>
        <row r="201">
          <cell r="A201">
            <v>2612</v>
          </cell>
          <cell r="B201" t="str">
            <v>OPERACIÓN Y MTTO AYURA Y PB</v>
          </cell>
        </row>
        <row r="202">
          <cell r="A202">
            <v>2613</v>
          </cell>
          <cell r="B202" t="str">
            <v>CENTRO DE COSTO NO EXISTE!!!</v>
          </cell>
        </row>
        <row r="203">
          <cell r="A203">
            <v>2614</v>
          </cell>
          <cell r="B203" t="str">
            <v>ALMACEN ZONA METROPOLITANA</v>
          </cell>
        </row>
        <row r="204">
          <cell r="A204">
            <v>2615</v>
          </cell>
          <cell r="B204" t="str">
            <v>CENTRO DE COSTO NO EXISTE!!!</v>
          </cell>
        </row>
        <row r="205">
          <cell r="A205">
            <v>2616</v>
          </cell>
          <cell r="B205" t="str">
            <v>AREA SOC. ZONA METROPOLITANA</v>
          </cell>
        </row>
        <row r="206">
          <cell r="A206">
            <v>2617</v>
          </cell>
          <cell r="B206" t="str">
            <v>CENTRO DE COSTO NO EXISTE!!!</v>
          </cell>
        </row>
        <row r="207">
          <cell r="A207">
            <v>2618</v>
          </cell>
          <cell r="B207" t="str">
            <v>SOSTENIMIENTO VIAS ZONA METROP</v>
          </cell>
        </row>
        <row r="208">
          <cell r="A208">
            <v>2619</v>
          </cell>
          <cell r="B208" t="str">
            <v>SERVICIOS DE APOYO ÁREA METROPOLITANA</v>
          </cell>
        </row>
        <row r="209">
          <cell r="A209">
            <v>2620</v>
          </cell>
          <cell r="B209" t="str">
            <v>DEPTO ZONA GUADALUPE</v>
          </cell>
        </row>
        <row r="210">
          <cell r="A210">
            <v>2621</v>
          </cell>
          <cell r="B210" t="str">
            <v>OPERACION Y MANTTO GUADALUPE</v>
          </cell>
        </row>
        <row r="211">
          <cell r="A211">
            <v>2622</v>
          </cell>
          <cell r="B211" t="str">
            <v>SEVICIOS GRALES GUADALUPE</v>
          </cell>
        </row>
        <row r="212">
          <cell r="A212">
            <v>2623</v>
          </cell>
          <cell r="B212" t="str">
            <v>CASINO GUADALUPE</v>
          </cell>
        </row>
        <row r="213">
          <cell r="A213">
            <v>2624</v>
          </cell>
          <cell r="B213" t="str">
            <v>ALMACEN GUADALUPE</v>
          </cell>
        </row>
        <row r="214">
          <cell r="A214">
            <v>2625</v>
          </cell>
          <cell r="B214" t="str">
            <v>PROVEDURIA GUADALUPE</v>
          </cell>
        </row>
        <row r="215">
          <cell r="A215">
            <v>2626</v>
          </cell>
          <cell r="B215" t="str">
            <v>SERV. EXTERNO CASINO GUADALUPE</v>
          </cell>
        </row>
        <row r="216">
          <cell r="A216">
            <v>2627</v>
          </cell>
          <cell r="B216" t="str">
            <v>TALLER IND Y AUTOMOTORES GUAD</v>
          </cell>
        </row>
        <row r="217">
          <cell r="A217">
            <v>2628</v>
          </cell>
          <cell r="B217" t="str">
            <v>SOSTENIMIENTO VIAS GUADALUPE</v>
          </cell>
        </row>
        <row r="218">
          <cell r="A218">
            <v>2629</v>
          </cell>
          <cell r="B218" t="str">
            <v>SOSTENIMIENTO GRAL GUADALUPE</v>
          </cell>
        </row>
        <row r="219">
          <cell r="A219">
            <v>2630</v>
          </cell>
          <cell r="B219" t="str">
            <v>ÁREA GUATAPÉ</v>
          </cell>
        </row>
        <row r="220">
          <cell r="A220">
            <v>2631</v>
          </cell>
          <cell r="B220" t="str">
            <v>OPERACION GUATAPÉ</v>
          </cell>
        </row>
        <row r="221">
          <cell r="A221">
            <v>2632</v>
          </cell>
          <cell r="B221" t="str">
            <v>SERVICIOS GENERALES GUATAPÉ</v>
          </cell>
        </row>
        <row r="222">
          <cell r="A222">
            <v>2633</v>
          </cell>
          <cell r="B222" t="str">
            <v>SERVICIOS DE APOYO GUATAPÉ</v>
          </cell>
        </row>
        <row r="223">
          <cell r="A223">
            <v>2634</v>
          </cell>
          <cell r="B223" t="str">
            <v>ALMACEN GUATAPE</v>
          </cell>
        </row>
        <row r="224">
          <cell r="A224">
            <v>2635</v>
          </cell>
          <cell r="B224" t="str">
            <v>PROVEEDURIA GUATAPE</v>
          </cell>
        </row>
        <row r="225">
          <cell r="A225">
            <v>2636</v>
          </cell>
          <cell r="B225" t="str">
            <v>SERV. EXTERNO CASINO GUATAPE</v>
          </cell>
        </row>
        <row r="226">
          <cell r="A226">
            <v>2637</v>
          </cell>
          <cell r="B226" t="str">
            <v>TALLER IND Y AUTOMOTORES GUATAPE</v>
          </cell>
        </row>
        <row r="227">
          <cell r="A227">
            <v>2638</v>
          </cell>
          <cell r="B227" t="str">
            <v>SOSTENIMIENTO VIAS GUATAPE</v>
          </cell>
        </row>
        <row r="228">
          <cell r="A228">
            <v>2639</v>
          </cell>
          <cell r="B228" t="str">
            <v>MANTENIMIENTO ÁREA GUATAPÉ</v>
          </cell>
        </row>
        <row r="229">
          <cell r="A229">
            <v>2640</v>
          </cell>
          <cell r="B229" t="str">
            <v>SECCION CENTRAL PLAYAS</v>
          </cell>
        </row>
        <row r="230">
          <cell r="A230">
            <v>2641</v>
          </cell>
          <cell r="B230" t="str">
            <v>OPERACION Y MTTO PLAYAS</v>
          </cell>
        </row>
        <row r="231">
          <cell r="A231">
            <v>2642</v>
          </cell>
          <cell r="B231" t="str">
            <v>CENTRO DE COSTO NO EXISTE!!!</v>
          </cell>
        </row>
        <row r="232">
          <cell r="A232">
            <v>2643</v>
          </cell>
          <cell r="B232" t="str">
            <v>CASINO PLAYAS</v>
          </cell>
        </row>
        <row r="233">
          <cell r="A233">
            <v>2644</v>
          </cell>
          <cell r="B233" t="str">
            <v>ALMACEN PLAYAS</v>
          </cell>
        </row>
        <row r="234">
          <cell r="A234">
            <v>2645</v>
          </cell>
          <cell r="B234" t="str">
            <v>CENTRO DE COSTO NO EXISTE!!!</v>
          </cell>
        </row>
        <row r="235">
          <cell r="A235">
            <v>2646</v>
          </cell>
          <cell r="B235" t="str">
            <v>SERV. EXTERNO CASINO PLAYAS</v>
          </cell>
        </row>
        <row r="236">
          <cell r="A236">
            <v>2647</v>
          </cell>
          <cell r="B236" t="str">
            <v>TALLER IND Y AUTOMOTORES PLAYAS</v>
          </cell>
        </row>
        <row r="237">
          <cell r="A237">
            <v>2648</v>
          </cell>
          <cell r="B237" t="str">
            <v>CENTRO DE COSTO NO EXISTE!!!</v>
          </cell>
        </row>
        <row r="238">
          <cell r="A238">
            <v>2649</v>
          </cell>
          <cell r="B238" t="str">
            <v>SOSTTO GENERAL PLAYAS</v>
          </cell>
        </row>
        <row r="239">
          <cell r="A239">
            <v>2650</v>
          </cell>
          <cell r="B239" t="str">
            <v>ÁREA INGENIERÍA</v>
          </cell>
        </row>
        <row r="240">
          <cell r="A240">
            <v>2651</v>
          </cell>
          <cell r="B240" t="str">
            <v>CENTRO DE COSTO NO EXISTE!!!</v>
          </cell>
        </row>
        <row r="241">
          <cell r="A241">
            <v>2660</v>
          </cell>
          <cell r="B241" t="str">
            <v>OPERACIÓN CENTRO DE CONTROL</v>
          </cell>
        </row>
        <row r="242">
          <cell r="A242">
            <v>2661</v>
          </cell>
          <cell r="B242" t="str">
            <v>CENTRO DE COSTO NO EXISTE!!!</v>
          </cell>
        </row>
        <row r="243">
          <cell r="A243">
            <v>2670</v>
          </cell>
          <cell r="B243" t="str">
            <v>DEPTO MANNTTO CENTRO DE CONTROL</v>
          </cell>
        </row>
        <row r="244">
          <cell r="A244">
            <v>2671</v>
          </cell>
          <cell r="B244" t="str">
            <v>CENTRO DE COSTO NO EXISTE!!!</v>
          </cell>
        </row>
        <row r="245">
          <cell r="A245">
            <v>2680</v>
          </cell>
          <cell r="B245" t="str">
            <v>ÁREA GUADALUPE</v>
          </cell>
        </row>
        <row r="246">
          <cell r="A246">
            <v>2681</v>
          </cell>
          <cell r="B246" t="str">
            <v>OPERACION ÁREA GUADALUPE</v>
          </cell>
        </row>
        <row r="247">
          <cell r="A247">
            <v>2682</v>
          </cell>
          <cell r="B247" t="str">
            <v>MANTENIMIENTO ÁREA GUADALUPE</v>
          </cell>
        </row>
        <row r="248">
          <cell r="A248">
            <v>2683</v>
          </cell>
          <cell r="B248" t="str">
            <v>SERVICIOS DE APOYO ÁREA GUADALUPE</v>
          </cell>
        </row>
        <row r="249">
          <cell r="A249">
            <v>2684</v>
          </cell>
          <cell r="B249" t="str">
            <v>CASINOS GUADALUPE-PORCE</v>
          </cell>
        </row>
        <row r="250">
          <cell r="A250">
            <v>2685</v>
          </cell>
          <cell r="B250" t="str">
            <v>PROVEEDURIA GUADALUPE-PORCE</v>
          </cell>
        </row>
        <row r="251">
          <cell r="A251">
            <v>2686</v>
          </cell>
          <cell r="B251" t="str">
            <v>TALLER INDUSTRIAL GUADALUPE-PORCE</v>
          </cell>
        </row>
        <row r="252">
          <cell r="A252">
            <v>2687</v>
          </cell>
          <cell r="B252" t="str">
            <v>TALLER AUTOMOTORES Y TRANSPORTE G-PORCE</v>
          </cell>
        </row>
        <row r="253">
          <cell r="A253">
            <v>2688</v>
          </cell>
          <cell r="B253" t="str">
            <v>SOSTENIMIENTO INSTALACIONES G-PORCE</v>
          </cell>
        </row>
        <row r="254">
          <cell r="A254">
            <v>2689</v>
          </cell>
          <cell r="B254" t="str">
            <v>CENTRO DE COSTO NO EXISTE!!!</v>
          </cell>
        </row>
        <row r="255">
          <cell r="A255">
            <v>2690</v>
          </cell>
          <cell r="B255" t="str">
            <v>ÁREA LA SIERRA</v>
          </cell>
        </row>
        <row r="256">
          <cell r="A256">
            <v>2691</v>
          </cell>
          <cell r="B256" t="str">
            <v>CENTRO DE COSTO NO EXISTE!!!</v>
          </cell>
        </row>
        <row r="257">
          <cell r="A257">
            <v>2700</v>
          </cell>
          <cell r="B257" t="str">
            <v>SUBGERENCIA AMBIENTAL</v>
          </cell>
        </row>
        <row r="258">
          <cell r="A258">
            <v>2701</v>
          </cell>
          <cell r="B258" t="str">
            <v>CENTRO DE COSTO NO EXISTE!!!</v>
          </cell>
        </row>
        <row r="259">
          <cell r="A259">
            <v>2703</v>
          </cell>
          <cell r="B259" t="str">
            <v>ESTUDIOS FUENTES DE ABASTO</v>
          </cell>
        </row>
        <row r="260">
          <cell r="A260">
            <v>2704</v>
          </cell>
          <cell r="B260" t="str">
            <v>CENTRO DE COSTO NO EXISTE!!!</v>
          </cell>
        </row>
        <row r="261">
          <cell r="A261">
            <v>2709</v>
          </cell>
          <cell r="B261" t="str">
            <v>GESTIÓN SOCIAL PORCE II</v>
          </cell>
        </row>
        <row r="262">
          <cell r="A262">
            <v>2710</v>
          </cell>
          <cell r="B262" t="str">
            <v>DEPTO CUENCAS Y MONITOREO</v>
          </cell>
        </row>
        <row r="263">
          <cell r="A263">
            <v>2711</v>
          </cell>
          <cell r="B263" t="str">
            <v>CENTRO DE COSTO NO EXISTE!!!</v>
          </cell>
        </row>
        <row r="264">
          <cell r="A264">
            <v>2720</v>
          </cell>
          <cell r="B264" t="str">
            <v>DEPTO RELACIONES CON LA COMUNIDAD</v>
          </cell>
        </row>
        <row r="265">
          <cell r="A265">
            <v>2721</v>
          </cell>
          <cell r="B265" t="str">
            <v>CENTRO DE COSTO NO EXISTE!!!</v>
          </cell>
        </row>
        <row r="266">
          <cell r="A266">
            <v>2730</v>
          </cell>
          <cell r="B266" t="str">
            <v>ÁREA HIDROMETRIA E INSTRUMENTACIÓN</v>
          </cell>
        </row>
        <row r="267">
          <cell r="A267">
            <v>2731</v>
          </cell>
          <cell r="B267" t="str">
            <v>INVERSIÓN HIDROMETRIA INSTRUM.</v>
          </cell>
        </row>
        <row r="268">
          <cell r="A268">
            <v>2732</v>
          </cell>
          <cell r="B268" t="str">
            <v>SECCIÓN HIDROMETRIA</v>
          </cell>
        </row>
        <row r="269">
          <cell r="A269">
            <v>2733</v>
          </cell>
          <cell r="B269" t="str">
            <v>SECCIÓN HIDROMETRIA</v>
          </cell>
        </row>
        <row r="270">
          <cell r="A270">
            <v>2734</v>
          </cell>
          <cell r="B270" t="str">
            <v>CENTRO DE COSTO NO EXISTE!!!</v>
          </cell>
        </row>
        <row r="271">
          <cell r="A271">
            <v>2735</v>
          </cell>
          <cell r="B271" t="str">
            <v>ESTACIONES HIDROMETEOROLOGICAS</v>
          </cell>
        </row>
        <row r="272">
          <cell r="A272">
            <v>2736</v>
          </cell>
          <cell r="B272" t="str">
            <v>CENTRO DE COSTO NO EXISTE!!!</v>
          </cell>
        </row>
        <row r="273">
          <cell r="A273">
            <v>2799</v>
          </cell>
          <cell r="B273" t="str">
            <v>ANTICIPOS OTROS PROGRAMAS DE GENERACION</v>
          </cell>
        </row>
        <row r="274">
          <cell r="A274">
            <v>2800</v>
          </cell>
          <cell r="B274" t="str">
            <v>GERENCIA DEL GAS</v>
          </cell>
        </row>
        <row r="275">
          <cell r="A275">
            <v>2801</v>
          </cell>
          <cell r="B275" t="str">
            <v>UNIDAD GESTION ADMINISTRATIVA</v>
          </cell>
        </row>
        <row r="276">
          <cell r="A276">
            <v>2802</v>
          </cell>
          <cell r="B276" t="str">
            <v>UNIDAD PLANEACION GAS</v>
          </cell>
        </row>
        <row r="277">
          <cell r="A277">
            <v>2803</v>
          </cell>
          <cell r="B277" t="str">
            <v>DEPARTAMENTO TECNICO GAS</v>
          </cell>
        </row>
        <row r="278">
          <cell r="A278">
            <v>2804</v>
          </cell>
          <cell r="B278" t="str">
            <v>CENTRO DE COSTO NO EXISTE!!!</v>
          </cell>
        </row>
        <row r="279">
          <cell r="A279">
            <v>2805</v>
          </cell>
          <cell r="B279" t="str">
            <v>DEPTO CONSTRUCC Y OPERAC GAS</v>
          </cell>
        </row>
        <row r="280">
          <cell r="A280">
            <v>2806</v>
          </cell>
          <cell r="B280" t="str">
            <v>OPERAC Y MANTENIMIENTO GAS</v>
          </cell>
        </row>
        <row r="281">
          <cell r="A281">
            <v>2807</v>
          </cell>
          <cell r="B281" t="str">
            <v>DEPTO RELAC INSTITUCIONALES GAS</v>
          </cell>
        </row>
        <row r="282">
          <cell r="A282">
            <v>2708</v>
          </cell>
          <cell r="B282" t="str">
            <v>CENTRO DE COSTO NO EXISTE!!!</v>
          </cell>
        </row>
        <row r="283">
          <cell r="A283">
            <v>2809</v>
          </cell>
          <cell r="B283" t="str">
            <v>DEPTO MERCADEO GAS</v>
          </cell>
        </row>
        <row r="284">
          <cell r="A284">
            <v>2810</v>
          </cell>
          <cell r="B284" t="str">
            <v>DIVISION GASODUCTO</v>
          </cell>
        </row>
        <row r="285">
          <cell r="A285">
            <v>2811</v>
          </cell>
          <cell r="B285" t="str">
            <v>PLAN DESARROLLO INFORMATICO GAS</v>
          </cell>
        </row>
        <row r="286">
          <cell r="A286">
            <v>2812</v>
          </cell>
          <cell r="B286" t="str">
            <v>CENTRO DE COSTO NO EXISTE!!!</v>
          </cell>
        </row>
        <row r="287">
          <cell r="A287">
            <v>2820</v>
          </cell>
          <cell r="B287" t="str">
            <v>DIVISION TECNICA GAS</v>
          </cell>
        </row>
        <row r="288">
          <cell r="A288">
            <v>2821</v>
          </cell>
          <cell r="B288" t="str">
            <v>DEPTO CONSTRUCCIONES Y OPERACION GAS</v>
          </cell>
        </row>
        <row r="289">
          <cell r="A289">
            <v>2822</v>
          </cell>
          <cell r="B289" t="str">
            <v>CENTRO DE COSTO NO EXISTE!!!</v>
          </cell>
        </row>
        <row r="290">
          <cell r="A290">
            <v>2830</v>
          </cell>
          <cell r="B290" t="str">
            <v>DIVISION RELACIONES INSTITUCIONALES</v>
          </cell>
        </row>
        <row r="291">
          <cell r="A291">
            <v>2831</v>
          </cell>
          <cell r="B291" t="str">
            <v>DEPTO MERCADEO</v>
          </cell>
        </row>
        <row r="292">
          <cell r="A292">
            <v>2832</v>
          </cell>
          <cell r="B292" t="str">
            <v>CENTRO DE COSTO NO EXISTE!!!</v>
          </cell>
        </row>
        <row r="293">
          <cell r="A293">
            <v>3000</v>
          </cell>
          <cell r="B293" t="str">
            <v>GERENCIA DE TELECOMUNICACIONES</v>
          </cell>
        </row>
        <row r="294">
          <cell r="A294">
            <v>3001</v>
          </cell>
          <cell r="B294" t="str">
            <v>GRUPO PROYECTOS TELECOMUNICACIONES</v>
          </cell>
        </row>
        <row r="295">
          <cell r="A295">
            <v>3002</v>
          </cell>
          <cell r="B295" t="str">
            <v>PROYECTO BOGOTA</v>
          </cell>
        </row>
        <row r="296">
          <cell r="A296">
            <v>3003</v>
          </cell>
          <cell r="B296" t="str">
            <v>GRUPO SERVICIOS TELEVISIÓN</v>
          </cell>
        </row>
        <row r="297">
          <cell r="A297">
            <v>3004</v>
          </cell>
          <cell r="B297" t="str">
            <v>PROYECTO EDA</v>
          </cell>
        </row>
        <row r="298">
          <cell r="A298">
            <v>3005</v>
          </cell>
          <cell r="B298" t="str">
            <v>PLANEACION TELECOMUNICACIONES</v>
          </cell>
        </row>
        <row r="299">
          <cell r="A299">
            <v>3006</v>
          </cell>
          <cell r="B299" t="str">
            <v>SUBGERENCIA NUEVOS NEGOCIOS TELECOMUNICACIONES</v>
          </cell>
        </row>
        <row r="300">
          <cell r="A300">
            <v>3007</v>
          </cell>
          <cell r="B300" t="str">
            <v>CENTRO DE COSTO NO EXISTE!!!</v>
          </cell>
        </row>
        <row r="301">
          <cell r="A301">
            <v>3010</v>
          </cell>
          <cell r="B301" t="str">
            <v>UNID ANALISIS Y GEST TELECOMUNICACIONES</v>
          </cell>
        </row>
        <row r="302">
          <cell r="A302">
            <v>3011</v>
          </cell>
          <cell r="B302" t="str">
            <v>CENTRO DE COSTO NO EXISTE!!!</v>
          </cell>
        </row>
        <row r="303">
          <cell r="A303">
            <v>3020</v>
          </cell>
          <cell r="B303" t="str">
            <v>UNIDAD CAPACITACION TELECOMUNICACIONES</v>
          </cell>
        </row>
        <row r="304">
          <cell r="A304">
            <v>3021</v>
          </cell>
          <cell r="B304" t="str">
            <v>CULTURA DEL SERVICIO</v>
          </cell>
        </row>
        <row r="305">
          <cell r="A305">
            <v>3022</v>
          </cell>
          <cell r="B305" t="str">
            <v>CENTRO DE COSTO NO EXISTE!!!</v>
          </cell>
        </row>
        <row r="306">
          <cell r="A306">
            <v>3080</v>
          </cell>
          <cell r="B306" t="str">
            <v>ESTUDIOS PARA DIF. PLAN MERCADEO</v>
          </cell>
        </row>
        <row r="307">
          <cell r="A307">
            <v>3081</v>
          </cell>
          <cell r="B307" t="str">
            <v>ESTUDIO VR AGREGADO TELEMATICA</v>
          </cell>
        </row>
        <row r="308">
          <cell r="A308">
            <v>3082</v>
          </cell>
          <cell r="B308" t="str">
            <v>ESTUDIO PROYECTO SATELITAL SIMON BOLIVAR</v>
          </cell>
        </row>
        <row r="309">
          <cell r="A309">
            <v>3083</v>
          </cell>
          <cell r="B309" t="str">
            <v>TELEFONIA OTRAS CIUDADES</v>
          </cell>
        </row>
        <row r="310">
          <cell r="A310">
            <v>3084</v>
          </cell>
          <cell r="B310" t="str">
            <v>VALORACION EMPRESA TELS. BUCARAMANGA</v>
          </cell>
        </row>
        <row r="311">
          <cell r="A311">
            <v>3085</v>
          </cell>
          <cell r="B311" t="str">
            <v>CENTRO DE COSTO NO EXISTE!!!</v>
          </cell>
        </row>
        <row r="312">
          <cell r="A312">
            <v>3100</v>
          </cell>
          <cell r="B312" t="str">
            <v>DIV TECNICA REDES TELECOMUNICACIONES</v>
          </cell>
        </row>
        <row r="313">
          <cell r="A313">
            <v>3101</v>
          </cell>
          <cell r="B313" t="str">
            <v>CENTRO DE COSTO NO EXISTE!!!</v>
          </cell>
        </row>
        <row r="314">
          <cell r="A314">
            <v>3110</v>
          </cell>
          <cell r="B314" t="str">
            <v>DEPTO RED DE ABON TELECOMUNICACIONES</v>
          </cell>
        </row>
        <row r="315">
          <cell r="A315">
            <v>3111</v>
          </cell>
          <cell r="B315" t="str">
            <v>CENTRO DE COSTO NO EXISTE!!!</v>
          </cell>
        </row>
        <row r="316">
          <cell r="A316">
            <v>3120</v>
          </cell>
          <cell r="B316" t="str">
            <v>DEPTO CONTRATO TELECOMUNICACIONES</v>
          </cell>
        </row>
        <row r="317">
          <cell r="A317">
            <v>3121</v>
          </cell>
          <cell r="B317" t="str">
            <v>CENTRO DE COSTO NO EXISTE!!!</v>
          </cell>
        </row>
        <row r="318">
          <cell r="A318">
            <v>3130</v>
          </cell>
          <cell r="B318" t="str">
            <v>DPTO INTERVENTORIA TELECOMUNICACIONES</v>
          </cell>
        </row>
        <row r="319">
          <cell r="A319">
            <v>3131</v>
          </cell>
          <cell r="B319" t="str">
            <v>CENTRO DE COSTO NO EXISTE!!!</v>
          </cell>
        </row>
        <row r="320">
          <cell r="A320">
            <v>3140</v>
          </cell>
          <cell r="B320" t="str">
            <v>DEPTO REDES DE DATOS</v>
          </cell>
        </row>
        <row r="321">
          <cell r="A321">
            <v>3141</v>
          </cell>
          <cell r="B321" t="str">
            <v>CENTRO DE COSTO NO EXISTE!!!</v>
          </cell>
        </row>
        <row r="322">
          <cell r="A322">
            <v>3200</v>
          </cell>
          <cell r="B322" t="str">
            <v>DIV OPERATIVA REDES TELECOMUNICACIONES</v>
          </cell>
        </row>
        <row r="323">
          <cell r="A323">
            <v>3201</v>
          </cell>
          <cell r="B323" t="str">
            <v>CENTRO DE COSTO NO EXISTE!!!</v>
          </cell>
        </row>
        <row r="324">
          <cell r="A324">
            <v>3210</v>
          </cell>
          <cell r="B324" t="str">
            <v>DEPTO TELEFONOS PUBLICOS</v>
          </cell>
        </row>
        <row r="325">
          <cell r="A325">
            <v>3211</v>
          </cell>
          <cell r="B325" t="str">
            <v>SECC MTTO TELEFONOS PUBLICOS</v>
          </cell>
        </row>
        <row r="326">
          <cell r="A326">
            <v>3212</v>
          </cell>
          <cell r="B326" t="str">
            <v>CENTRO DE COSTO NO EXISTE!!!</v>
          </cell>
        </row>
        <row r="327">
          <cell r="A327">
            <v>3220</v>
          </cell>
          <cell r="B327" t="str">
            <v>DEPTO MTTO TELECOMUNICACIONES</v>
          </cell>
        </row>
        <row r="328">
          <cell r="A328">
            <v>3221</v>
          </cell>
          <cell r="B328" t="str">
            <v>SECC RECEPCION DANOS</v>
          </cell>
        </row>
        <row r="329">
          <cell r="A329">
            <v>3222</v>
          </cell>
          <cell r="B329" t="str">
            <v>SECC DANOS ZONA NORTE</v>
          </cell>
        </row>
        <row r="330">
          <cell r="A330">
            <v>3223</v>
          </cell>
          <cell r="B330" t="str">
            <v>SECCION DANOS ZONA SUR</v>
          </cell>
        </row>
        <row r="331">
          <cell r="A331">
            <v>3224</v>
          </cell>
          <cell r="B331" t="str">
            <v>SECC DANOS ZONA CENTRO</v>
          </cell>
        </row>
        <row r="332">
          <cell r="A332">
            <v>3225</v>
          </cell>
          <cell r="B332" t="str">
            <v>RURAL Y MONOCANAL</v>
          </cell>
        </row>
        <row r="333">
          <cell r="A333">
            <v>3226</v>
          </cell>
          <cell r="B333" t="str">
            <v>CENTRO DE COSTO NO EXISTE!!!</v>
          </cell>
        </row>
        <row r="334">
          <cell r="A334">
            <v>3230</v>
          </cell>
          <cell r="B334" t="str">
            <v>DEPTO MTTO REDES DE  DATOS</v>
          </cell>
        </row>
        <row r="335">
          <cell r="A335">
            <v>3231</v>
          </cell>
          <cell r="B335" t="str">
            <v>CENTRO DE COSTO NO EXISTE!!!</v>
          </cell>
        </row>
        <row r="336">
          <cell r="A336">
            <v>3240</v>
          </cell>
          <cell r="B336" t="str">
            <v>DPTO MANTTO PREVENTIVO TELECOM</v>
          </cell>
        </row>
        <row r="337">
          <cell r="A337">
            <v>3241</v>
          </cell>
          <cell r="B337" t="str">
            <v>PRESURIZACION</v>
          </cell>
        </row>
        <row r="338">
          <cell r="A338">
            <v>3242</v>
          </cell>
          <cell r="B338" t="str">
            <v>MANTENIMIENTO PREVENTIVO</v>
          </cell>
        </row>
        <row r="339">
          <cell r="A339">
            <v>3243</v>
          </cell>
          <cell r="B339" t="str">
            <v>CENTRO DE COSTO NO EXISTE!!!</v>
          </cell>
        </row>
        <row r="340">
          <cell r="A340">
            <v>3250</v>
          </cell>
          <cell r="B340" t="str">
            <v>DEPTO MTTO TELEFONOS ORIENTE</v>
          </cell>
        </row>
        <row r="341">
          <cell r="A341">
            <v>3251</v>
          </cell>
          <cell r="B341" t="str">
            <v>CENTRO DE COSTO NO EXISTE!!!</v>
          </cell>
        </row>
        <row r="342">
          <cell r="A342">
            <v>3300</v>
          </cell>
          <cell r="B342" t="str">
            <v>DIV TECNICA EQ TELECOMUNICACIONES</v>
          </cell>
        </row>
        <row r="343">
          <cell r="A343">
            <v>3301</v>
          </cell>
          <cell r="B343" t="str">
            <v>CENTRO DE COSTO NO EXISTE!!!</v>
          </cell>
        </row>
        <row r="344">
          <cell r="A344">
            <v>3310</v>
          </cell>
          <cell r="B344" t="str">
            <v>DEPTO DE TRANSMISION</v>
          </cell>
        </row>
        <row r="345">
          <cell r="A345">
            <v>3311</v>
          </cell>
          <cell r="B345" t="str">
            <v>CENTRO DE COSTO NO EXISTE!!!</v>
          </cell>
        </row>
        <row r="346">
          <cell r="A346">
            <v>3320</v>
          </cell>
          <cell r="B346" t="str">
            <v>DEPTO DE CONMUTACION</v>
          </cell>
        </row>
        <row r="347">
          <cell r="A347">
            <v>3321</v>
          </cell>
          <cell r="B347" t="str">
            <v>CENTRO DE COSTO NO EXISTE!!!</v>
          </cell>
        </row>
        <row r="348">
          <cell r="A348">
            <v>3400</v>
          </cell>
          <cell r="B348" t="str">
            <v>DIV OPERATIVA EQ TELECOMUNICACIONES</v>
          </cell>
        </row>
        <row r="349">
          <cell r="A349">
            <v>3401</v>
          </cell>
          <cell r="B349" t="str">
            <v>CENTRO DE COSTO NO EXISTE!!!</v>
          </cell>
        </row>
        <row r="350">
          <cell r="A350">
            <v>3410</v>
          </cell>
          <cell r="B350" t="str">
            <v>DPTO CENTRALES TELECOMUNICACIONES</v>
          </cell>
        </row>
        <row r="351">
          <cell r="A351">
            <v>3411</v>
          </cell>
          <cell r="B351" t="str">
            <v>SISTEMA AGF</v>
          </cell>
        </row>
        <row r="352">
          <cell r="A352">
            <v>3412</v>
          </cell>
          <cell r="B352" t="str">
            <v>SISTEMA ARF</v>
          </cell>
        </row>
        <row r="353">
          <cell r="A353">
            <v>3413</v>
          </cell>
          <cell r="B353" t="str">
            <v>SISTEMA PENTACONTA</v>
          </cell>
        </row>
        <row r="354">
          <cell r="A354">
            <v>3414</v>
          </cell>
          <cell r="B354" t="str">
            <v>SISTEMA ELECTRONICO</v>
          </cell>
        </row>
        <row r="355">
          <cell r="A355">
            <v>3415</v>
          </cell>
          <cell r="B355" t="str">
            <v>SERVICIOS AUXILIARES</v>
          </cell>
        </row>
        <row r="356">
          <cell r="A356">
            <v>3416</v>
          </cell>
          <cell r="B356" t="str">
            <v>EQUIPO ORIENTE</v>
          </cell>
        </row>
        <row r="357">
          <cell r="A357">
            <v>3417</v>
          </cell>
          <cell r="B357" t="str">
            <v>SISTEMA PCM</v>
          </cell>
        </row>
        <row r="358">
          <cell r="A358">
            <v>3418</v>
          </cell>
          <cell r="B358" t="str">
            <v>UHF</v>
          </cell>
        </row>
        <row r="359">
          <cell r="A359">
            <v>3419</v>
          </cell>
          <cell r="B359" t="str">
            <v>CENTRO DE COSTO NO EXISTE!!!</v>
          </cell>
        </row>
        <row r="360">
          <cell r="A360">
            <v>3420</v>
          </cell>
          <cell r="B360" t="str">
            <v>DPTO RADIOCOMUNICACIONES</v>
          </cell>
        </row>
        <row r="361">
          <cell r="A361">
            <v>3421</v>
          </cell>
          <cell r="B361" t="str">
            <v>SECCION MICROONDAS</v>
          </cell>
        </row>
        <row r="362">
          <cell r="A362">
            <v>3422</v>
          </cell>
          <cell r="B362" t="str">
            <v>SECCION VHF</v>
          </cell>
        </row>
        <row r="363">
          <cell r="A363">
            <v>3423</v>
          </cell>
          <cell r="B363" t="str">
            <v>SECCION TRUNKING</v>
          </cell>
        </row>
        <row r="364">
          <cell r="A364">
            <v>3424</v>
          </cell>
          <cell r="B364" t="str">
            <v>CENTRO DE COSTO NO EXISTE!!!</v>
          </cell>
        </row>
        <row r="365">
          <cell r="A365">
            <v>3430</v>
          </cell>
          <cell r="B365" t="str">
            <v>DEPTO EQ AUXILIARES TELECOMUNICACIONES</v>
          </cell>
        </row>
        <row r="366">
          <cell r="A366">
            <v>3431</v>
          </cell>
          <cell r="B366" t="str">
            <v>LABORATORIO</v>
          </cell>
        </row>
        <row r="367">
          <cell r="A367">
            <v>3432</v>
          </cell>
          <cell r="B367" t="str">
            <v>SUMINISTRO DE ENERGIA</v>
          </cell>
        </row>
        <row r="368">
          <cell r="A368">
            <v>3433</v>
          </cell>
          <cell r="B368" t="str">
            <v>AIRES ACONDICIONADOS</v>
          </cell>
        </row>
        <row r="369">
          <cell r="A369">
            <v>3434</v>
          </cell>
          <cell r="B369" t="str">
            <v>EQUIPO DE FUERZA Y RADIO</v>
          </cell>
        </row>
        <row r="370">
          <cell r="A370">
            <v>3435</v>
          </cell>
          <cell r="B370" t="str">
            <v>CENTRO DE COSTO NO EXISTE!!!</v>
          </cell>
        </row>
        <row r="371">
          <cell r="A371">
            <v>3500</v>
          </cell>
          <cell r="B371" t="str">
            <v>DIV. COMERCIALIZACION TELECOMUNIC.</v>
          </cell>
        </row>
        <row r="372">
          <cell r="A372">
            <v>3501</v>
          </cell>
          <cell r="B372" t="str">
            <v>CENTRO DE COSTO NO EXISTE!!!</v>
          </cell>
        </row>
        <row r="373">
          <cell r="A373">
            <v>3510</v>
          </cell>
          <cell r="B373" t="str">
            <v>DEPTO MERCADEO TELECOMUNICACIONES</v>
          </cell>
        </row>
        <row r="374">
          <cell r="A374">
            <v>3511</v>
          </cell>
          <cell r="B374" t="str">
            <v>CENTRO DE COSTO NO EXISTE!!!</v>
          </cell>
        </row>
        <row r="375">
          <cell r="A375">
            <v>3520</v>
          </cell>
          <cell r="B375" t="str">
            <v>DEPTO.SERVICIOS TELECOMUNICACIONES</v>
          </cell>
        </row>
        <row r="376">
          <cell r="A376">
            <v>3521</v>
          </cell>
          <cell r="B376" t="str">
            <v>SECCION ASIGNACIONES</v>
          </cell>
        </row>
        <row r="377">
          <cell r="A377">
            <v>3522</v>
          </cell>
          <cell r="B377" t="str">
            <v>SECCION INSTALACIONES</v>
          </cell>
        </row>
        <row r="378">
          <cell r="A378">
            <v>3523</v>
          </cell>
          <cell r="B378" t="str">
            <v>CENTRO DE COSTO NO EXISTE!!!</v>
          </cell>
        </row>
        <row r="379">
          <cell r="A379">
            <v>3524</v>
          </cell>
          <cell r="B379" t="str">
            <v>SECCION CLIENTES</v>
          </cell>
        </row>
        <row r="380">
          <cell r="A380">
            <v>3525</v>
          </cell>
          <cell r="B380" t="str">
            <v>CENTRO DE COSTO NO EXISTE!!!</v>
          </cell>
        </row>
        <row r="381">
          <cell r="A381">
            <v>3540</v>
          </cell>
          <cell r="B381" t="str">
            <v>DPTO VENTAS Y CLIENTES TELECOMUNICA.</v>
          </cell>
        </row>
        <row r="382">
          <cell r="A382">
            <v>3541</v>
          </cell>
          <cell r="B382" t="str">
            <v>CENTRO DE COSTO NO EXISTE!!!</v>
          </cell>
        </row>
        <row r="383">
          <cell r="A383">
            <v>3543</v>
          </cell>
          <cell r="B383" t="str">
            <v>SECCION INFORMACION</v>
          </cell>
        </row>
        <row r="384">
          <cell r="A384">
            <v>3544</v>
          </cell>
          <cell r="B384" t="str">
            <v>CENTRO DE COSTO NO EXISTE!!!</v>
          </cell>
        </row>
        <row r="385">
          <cell r="A385">
            <v>3550</v>
          </cell>
          <cell r="B385" t="str">
            <v>DEPARTAMENTO ATENCION CLIENTES</v>
          </cell>
        </row>
        <row r="386">
          <cell r="A386">
            <v>3551</v>
          </cell>
          <cell r="B386" t="str">
            <v>CLIENTES</v>
          </cell>
        </row>
        <row r="387">
          <cell r="A387">
            <v>3552</v>
          </cell>
          <cell r="B387" t="str">
            <v>CENTRO DE COSTO NO EXISTE!!!</v>
          </cell>
        </row>
        <row r="388">
          <cell r="A388">
            <v>3554</v>
          </cell>
          <cell r="B388" t="str">
            <v>SECCION CLIENTES TELECOMUNICACIONES</v>
          </cell>
        </row>
        <row r="389">
          <cell r="A389">
            <v>3555</v>
          </cell>
          <cell r="B389" t="str">
            <v>CENTRO DE COSTO NO EXISTE!!!</v>
          </cell>
        </row>
        <row r="390">
          <cell r="A390">
            <v>3600</v>
          </cell>
          <cell r="B390" t="str">
            <v>DIVISION SERV. ESPEC. TELECOMUNICA.</v>
          </cell>
        </row>
        <row r="391">
          <cell r="A391">
            <v>3601</v>
          </cell>
          <cell r="B391" t="str">
            <v>CENTRO DE COSTO NO EXISTE!!!</v>
          </cell>
        </row>
        <row r="392">
          <cell r="A392">
            <v>3610</v>
          </cell>
          <cell r="B392" t="str">
            <v>DEPARTAMENTO DE DATOS</v>
          </cell>
        </row>
        <row r="393">
          <cell r="A393">
            <v>3611</v>
          </cell>
          <cell r="B393" t="str">
            <v>TECNICA DE DATOS</v>
          </cell>
        </row>
        <row r="394">
          <cell r="A394">
            <v>3612</v>
          </cell>
          <cell r="B394" t="str">
            <v>MANTENIMIENTO DATOS</v>
          </cell>
        </row>
        <row r="395">
          <cell r="A395">
            <v>3613</v>
          </cell>
          <cell r="B395" t="str">
            <v>CENTRO DE COSTO NO EXISTE!!!</v>
          </cell>
        </row>
        <row r="396">
          <cell r="A396">
            <v>3620</v>
          </cell>
          <cell r="B396" t="str">
            <v>DPTO. RADIO Y VIDEO</v>
          </cell>
        </row>
        <row r="397">
          <cell r="A397">
            <v>3621</v>
          </cell>
          <cell r="B397" t="str">
            <v>TECNICO RADIO Y VIDEO</v>
          </cell>
        </row>
        <row r="398">
          <cell r="A398">
            <v>3622</v>
          </cell>
          <cell r="B398" t="str">
            <v>MANTENIMIENTO RADIO</v>
          </cell>
        </row>
        <row r="399">
          <cell r="A399">
            <v>3623</v>
          </cell>
          <cell r="B399" t="str">
            <v>MANTENIMIENTO TRUNKING</v>
          </cell>
        </row>
        <row r="400">
          <cell r="A400">
            <v>3624</v>
          </cell>
          <cell r="B400" t="str">
            <v>MANTENIMIENTO VIDEO</v>
          </cell>
        </row>
        <row r="401">
          <cell r="A401">
            <v>3625</v>
          </cell>
          <cell r="B401" t="str">
            <v>INFORMACION BUSCAPERSONAS</v>
          </cell>
        </row>
        <row r="402">
          <cell r="A402">
            <v>3626</v>
          </cell>
          <cell r="B402" t="str">
            <v>CENTRO DE COSTO NO EXISTE!!!</v>
          </cell>
        </row>
        <row r="403">
          <cell r="A403">
            <v>3630</v>
          </cell>
          <cell r="B403" t="str">
            <v>DPTO. ATENCION EMPRESARIAL</v>
          </cell>
        </row>
        <row r="404">
          <cell r="A404">
            <v>3631</v>
          </cell>
          <cell r="B404" t="str">
            <v>CENTRO DE COSTO NO EXISTE!!!</v>
          </cell>
        </row>
        <row r="405">
          <cell r="A405">
            <v>3640</v>
          </cell>
          <cell r="B405" t="str">
            <v>DEPARTAMENTO MERCADEO</v>
          </cell>
        </row>
        <row r="406">
          <cell r="A406">
            <v>3641</v>
          </cell>
          <cell r="B406" t="str">
            <v>CENTRO DE COSTO NO EXISTE!!!</v>
          </cell>
        </row>
        <row r="407">
          <cell r="A407">
            <v>3999</v>
          </cell>
          <cell r="B407" t="str">
            <v>GASTOS GENERALES DE OPERACION</v>
          </cell>
        </row>
        <row r="408">
          <cell r="A408">
            <v>4000</v>
          </cell>
          <cell r="B408" t="str">
            <v>GERENCIA DE FINANZAS</v>
          </cell>
        </row>
        <row r="409">
          <cell r="A409">
            <v>4001</v>
          </cell>
          <cell r="B409" t="str">
            <v>AREA DE INVESTIGACIONES ECONOMICAS</v>
          </cell>
        </row>
        <row r="410">
          <cell r="A410">
            <v>4002</v>
          </cell>
          <cell r="B410" t="str">
            <v>SISTEMA DE INFORMAC FINANCIERA</v>
          </cell>
        </row>
        <row r="411">
          <cell r="A411">
            <v>4003</v>
          </cell>
          <cell r="B411" t="str">
            <v>CENTRO DE COSTO NO EXISTE!!!</v>
          </cell>
        </row>
        <row r="412">
          <cell r="A412">
            <v>4010</v>
          </cell>
          <cell r="B412" t="str">
            <v>AREA ADMON DE RIESGOS Y SEGUROS</v>
          </cell>
        </row>
        <row r="413">
          <cell r="A413">
            <v>4011</v>
          </cell>
          <cell r="B413" t="str">
            <v>CENTRO DE COSTO NO EXISTE!!!</v>
          </cell>
        </row>
        <row r="414">
          <cell r="A414">
            <v>4020</v>
          </cell>
          <cell r="B414" t="str">
            <v>AREA DE GESTION FINANCIERA</v>
          </cell>
        </row>
        <row r="415">
          <cell r="A415">
            <v>4021</v>
          </cell>
          <cell r="B415" t="str">
            <v>CENTRO DE COSTO NO EXISTE!!!</v>
          </cell>
        </row>
        <row r="416">
          <cell r="A416">
            <v>4100</v>
          </cell>
          <cell r="B416" t="str">
            <v>DIVISION TESORERIA</v>
          </cell>
        </row>
        <row r="417">
          <cell r="A417">
            <v>4101</v>
          </cell>
          <cell r="B417" t="str">
            <v>SECCION COBRANZAS</v>
          </cell>
        </row>
        <row r="418">
          <cell r="A418">
            <v>4102</v>
          </cell>
          <cell r="B418" t="str">
            <v>CENTRO DE COSTO NO EXISTE!!!</v>
          </cell>
        </row>
        <row r="419">
          <cell r="A419">
            <v>4110</v>
          </cell>
          <cell r="B419" t="str">
            <v>DEPTO MONEDA EXTRANJERA</v>
          </cell>
        </row>
        <row r="420">
          <cell r="A420">
            <v>4111</v>
          </cell>
          <cell r="B420" t="str">
            <v>CENTRO DE COSTO NO EXISTE!!!</v>
          </cell>
        </row>
        <row r="421">
          <cell r="A421">
            <v>4120</v>
          </cell>
          <cell r="B421" t="str">
            <v>DEPARTAMENTO CAJA</v>
          </cell>
        </row>
        <row r="422">
          <cell r="A422">
            <v>4121</v>
          </cell>
          <cell r="B422" t="str">
            <v>CENTRO DE COSTO NO EXISTE!!!</v>
          </cell>
        </row>
        <row r="423">
          <cell r="A423">
            <v>4130</v>
          </cell>
          <cell r="B423" t="str">
            <v>DEPTO MONEDA NACIONAL</v>
          </cell>
        </row>
        <row r="424">
          <cell r="A424">
            <v>4131</v>
          </cell>
          <cell r="B424" t="str">
            <v>CENTRO DE COSTO NO EXISTE!!!</v>
          </cell>
        </row>
        <row r="425">
          <cell r="A425">
            <v>4300</v>
          </cell>
          <cell r="B425" t="str">
            <v>SUBGERENCIA CONTADURÍA</v>
          </cell>
        </row>
        <row r="426">
          <cell r="A426">
            <v>4301</v>
          </cell>
          <cell r="B426" t="str">
            <v>GRUPO DE IMPUESTOS</v>
          </cell>
        </row>
        <row r="427">
          <cell r="A427">
            <v>4302</v>
          </cell>
          <cell r="B427" t="str">
            <v>CENTRO DE COSTO NO EXISTE!!!</v>
          </cell>
        </row>
        <row r="428">
          <cell r="A428">
            <v>4310</v>
          </cell>
          <cell r="B428" t="str">
            <v>DEPTO DE CONTABILIDAD FINANCIE</v>
          </cell>
        </row>
        <row r="429">
          <cell r="A429">
            <v>4311</v>
          </cell>
          <cell r="B429" t="str">
            <v>CENTRO DE COSTO NO EXISTE!!!</v>
          </cell>
        </row>
        <row r="430">
          <cell r="A430">
            <v>4320</v>
          </cell>
          <cell r="B430" t="str">
            <v>DEPTO CONTABILIDAD ACTIVOS FIJOS</v>
          </cell>
        </row>
        <row r="431">
          <cell r="A431">
            <v>4321</v>
          </cell>
          <cell r="B431" t="str">
            <v>CENTRO DE COSTO NO EXISTE!!!</v>
          </cell>
        </row>
        <row r="432">
          <cell r="A432">
            <v>4330</v>
          </cell>
          <cell r="B432" t="str">
            <v>DEPTO CONTABILIDAD COMERCIAL</v>
          </cell>
        </row>
        <row r="433">
          <cell r="A433">
            <v>4331</v>
          </cell>
          <cell r="B433" t="str">
            <v>CENTRO DE COSTO NO EXISTE!!!</v>
          </cell>
        </row>
        <row r="434">
          <cell r="A434">
            <v>4400</v>
          </cell>
          <cell r="B434" t="str">
            <v>DIVISION SUSCRIPTORES</v>
          </cell>
        </row>
        <row r="435">
          <cell r="A435">
            <v>4401</v>
          </cell>
          <cell r="B435" t="str">
            <v>SECCION SERVICIOS INTERNOS</v>
          </cell>
        </row>
        <row r="436">
          <cell r="A436">
            <v>4402</v>
          </cell>
          <cell r="B436" t="str">
            <v>UNIDAD PROYECCION Y SOPORTE</v>
          </cell>
        </row>
        <row r="437">
          <cell r="A437">
            <v>4410</v>
          </cell>
          <cell r="B437" t="str">
            <v>DEPARTAMENTO DE FACTURACION</v>
          </cell>
        </row>
        <row r="438">
          <cell r="A438">
            <v>4403</v>
          </cell>
          <cell r="B438" t="str">
            <v>CENTRO DE COSTO NO EXISTE!!!</v>
          </cell>
        </row>
        <row r="439">
          <cell r="A439">
            <v>4411</v>
          </cell>
          <cell r="B439" t="str">
            <v>SECCION ANALISIS FACTURACION</v>
          </cell>
        </row>
        <row r="440">
          <cell r="A440">
            <v>4412</v>
          </cell>
          <cell r="B440" t="str">
            <v>SECCION CONTROL FACTURACION</v>
          </cell>
        </row>
        <row r="441">
          <cell r="A441">
            <v>4413</v>
          </cell>
          <cell r="B441" t="str">
            <v>SECCION LECTURA Y REPARTICION</v>
          </cell>
        </row>
        <row r="442">
          <cell r="A442">
            <v>4414</v>
          </cell>
          <cell r="B442" t="str">
            <v>CENTRO DE COSTO NO EXISTE!!!</v>
          </cell>
        </row>
        <row r="443">
          <cell r="A443">
            <v>4420</v>
          </cell>
          <cell r="B443" t="str">
            <v>DEPTO. ATENCION AL CLIENTE</v>
          </cell>
        </row>
        <row r="444">
          <cell r="A444">
            <v>4421</v>
          </cell>
          <cell r="B444" t="str">
            <v>SECCION EDUCACION AL CLIENTE</v>
          </cell>
        </row>
        <row r="445">
          <cell r="A445">
            <v>4422</v>
          </cell>
          <cell r="B445" t="str">
            <v>SEC RECLAMACIONES Y SOLICITUDES</v>
          </cell>
        </row>
        <row r="446">
          <cell r="A446">
            <v>4423</v>
          </cell>
          <cell r="B446" t="str">
            <v>SECCION GESTION CARTERA</v>
          </cell>
        </row>
        <row r="447">
          <cell r="A447">
            <v>4424</v>
          </cell>
          <cell r="B447" t="str">
            <v>CENTRO DE COSTO NO EXISTE!!!</v>
          </cell>
        </row>
        <row r="448">
          <cell r="A448">
            <v>4430</v>
          </cell>
          <cell r="B448" t="str">
            <v>DEPTO. OPERATIVO</v>
          </cell>
        </row>
        <row r="449">
          <cell r="A449">
            <v>4431</v>
          </cell>
          <cell r="B449" t="str">
            <v>SECCION CONTROL INSTALACIONES</v>
          </cell>
        </row>
        <row r="450">
          <cell r="A450">
            <v>4432</v>
          </cell>
          <cell r="B450" t="str">
            <v>SECCION CORTE Y RECONEXION</v>
          </cell>
        </row>
        <row r="451">
          <cell r="A451">
            <v>4433</v>
          </cell>
          <cell r="B451" t="str">
            <v>SECCION LECTURA Y REPARTICION</v>
          </cell>
        </row>
        <row r="452">
          <cell r="A452">
            <v>4434</v>
          </cell>
          <cell r="B452" t="str">
            <v>CENTRO DE COSTO NO EXISTE!!!</v>
          </cell>
        </row>
        <row r="453">
          <cell r="A453">
            <v>4435</v>
          </cell>
          <cell r="B453" t="str">
            <v>GRUPO TRANSPORTE</v>
          </cell>
        </row>
        <row r="454">
          <cell r="A454">
            <v>4436</v>
          </cell>
          <cell r="B454" t="str">
            <v>CENTRO DE COSTO NO EXISTE!!!</v>
          </cell>
        </row>
        <row r="455">
          <cell r="A455">
            <v>4500</v>
          </cell>
          <cell r="B455" t="str">
            <v>DIVISION PROGRAMACION FINANCIERA</v>
          </cell>
        </row>
        <row r="456">
          <cell r="A456">
            <v>4501</v>
          </cell>
          <cell r="B456" t="str">
            <v>UNID DE ANALISIS Y G FRA</v>
          </cell>
        </row>
        <row r="457">
          <cell r="A457">
            <v>4502</v>
          </cell>
          <cell r="B457" t="str">
            <v>GRUPO PRESUPUESTO</v>
          </cell>
        </row>
        <row r="458">
          <cell r="A458">
            <v>4503</v>
          </cell>
          <cell r="B458" t="str">
            <v>CENTRO DE COSTO NO EXISTE!!!</v>
          </cell>
        </row>
        <row r="459">
          <cell r="A459">
            <v>4510</v>
          </cell>
          <cell r="B459" t="str">
            <v>DEPTO FINANCIERO ACUED Y ALCANTARILLADO</v>
          </cell>
        </row>
        <row r="460">
          <cell r="A460">
            <v>4511</v>
          </cell>
          <cell r="B460" t="str">
            <v>CENTRO DE COSTO NO EXISTE!!!</v>
          </cell>
        </row>
        <row r="461">
          <cell r="A461">
            <v>4520</v>
          </cell>
          <cell r="B461" t="str">
            <v>DEPTO FINANCIERO GENERACION ENERGIA</v>
          </cell>
        </row>
        <row r="462">
          <cell r="A462">
            <v>4521</v>
          </cell>
          <cell r="B462" t="str">
            <v>CENTRO DE COSTO NO EXISTE!!!</v>
          </cell>
        </row>
        <row r="463">
          <cell r="A463">
            <v>4530</v>
          </cell>
          <cell r="B463" t="str">
            <v>DPTO FCIERO TELECOMUNICACIONES</v>
          </cell>
        </row>
        <row r="464">
          <cell r="A464">
            <v>4531</v>
          </cell>
          <cell r="B464" t="str">
            <v>CENTRO DE COSTO NO EXISTE!!!</v>
          </cell>
        </row>
        <row r="465">
          <cell r="A465">
            <v>4540</v>
          </cell>
          <cell r="B465" t="str">
            <v>DPTO PROGRAMACION Y CONTR. PPTAL</v>
          </cell>
        </row>
        <row r="466">
          <cell r="A466">
            <v>4541</v>
          </cell>
          <cell r="B466" t="str">
            <v>CENTRO DE COSTO NO EXISTE!!!</v>
          </cell>
        </row>
        <row r="467">
          <cell r="A467">
            <v>4550</v>
          </cell>
          <cell r="B467" t="str">
            <v>DEPTO, FCIERO DISTRIBUCION ENERGETICA</v>
          </cell>
        </row>
        <row r="468">
          <cell r="A468">
            <v>4551</v>
          </cell>
          <cell r="B468" t="str">
            <v>CENTRO DE COSTO NO EXISTE!!!</v>
          </cell>
        </row>
        <row r="469">
          <cell r="A469">
            <v>4600</v>
          </cell>
          <cell r="B469" t="str">
            <v>DIVISION COMERCIAL</v>
          </cell>
        </row>
        <row r="470">
          <cell r="A470">
            <v>4601</v>
          </cell>
          <cell r="B470" t="str">
            <v>CENTRO DE COSTO NO EXISTE!!!</v>
          </cell>
        </row>
        <row r="471">
          <cell r="A471">
            <v>4610</v>
          </cell>
          <cell r="B471" t="str">
            <v>DEPARTAMENTO COMPRAS NACIONALES</v>
          </cell>
        </row>
        <row r="472">
          <cell r="A472">
            <v>4611</v>
          </cell>
          <cell r="B472" t="str">
            <v>SECCIÓN COMPRAS INMEDIATAS</v>
          </cell>
        </row>
        <row r="473">
          <cell r="A473">
            <v>4612</v>
          </cell>
          <cell r="B473" t="str">
            <v>CENTRO DE COSTO NO EXISTE!!!</v>
          </cell>
        </row>
        <row r="474">
          <cell r="A474">
            <v>4620</v>
          </cell>
          <cell r="B474" t="str">
            <v>DEPARTAMENTO DE IMPORTACIONES</v>
          </cell>
        </row>
        <row r="475">
          <cell r="A475">
            <v>4621</v>
          </cell>
          <cell r="B475" t="str">
            <v>CENTRO DE COSTO NO EXISTE!!!</v>
          </cell>
        </row>
        <row r="476">
          <cell r="A476">
            <v>4700</v>
          </cell>
          <cell r="B476" t="str">
            <v>GERENCIA COMERCIAL</v>
          </cell>
        </row>
        <row r="477">
          <cell r="A477">
            <v>4701</v>
          </cell>
          <cell r="B477" t="str">
            <v>CENTRO DE COSTO NO EXISTE!!!</v>
          </cell>
        </row>
        <row r="478">
          <cell r="A478">
            <v>5000</v>
          </cell>
          <cell r="B478" t="str">
            <v>DIRECCIÓN  ADMINISTRATIVA</v>
          </cell>
        </row>
        <row r="479">
          <cell r="A479">
            <v>5001</v>
          </cell>
          <cell r="B479" t="str">
            <v>DIVISION ADMINISTRACION EDIFICIO</v>
          </cell>
        </row>
        <row r="480">
          <cell r="A480">
            <v>5002</v>
          </cell>
          <cell r="B480" t="str">
            <v>GRUPO GESTION ADMON. EDIFICIO EE.PP.M.</v>
          </cell>
        </row>
        <row r="481">
          <cell r="A481">
            <v>5003</v>
          </cell>
          <cell r="B481" t="str">
            <v>CENTRO DE COSTO NO EXISTE!!!</v>
          </cell>
        </row>
        <row r="482">
          <cell r="A482">
            <v>5020</v>
          </cell>
          <cell r="B482" t="str">
            <v>UNIDAD CONTROL ADMINISTRATIVO</v>
          </cell>
        </row>
        <row r="483">
          <cell r="A483">
            <v>5021</v>
          </cell>
          <cell r="B483" t="str">
            <v>GRUPO SERVICIOS DE TRANSPORTE</v>
          </cell>
        </row>
        <row r="484">
          <cell r="A484">
            <v>5022</v>
          </cell>
          <cell r="B484" t="str">
            <v>OFICINA DE QUEJAS</v>
          </cell>
        </row>
        <row r="485">
          <cell r="A485">
            <v>5025</v>
          </cell>
          <cell r="B485" t="str">
            <v>PROYECTO ABACO</v>
          </cell>
        </row>
        <row r="486">
          <cell r="A486">
            <v>5023</v>
          </cell>
          <cell r="B486" t="str">
            <v>CENTRO DE COSTO NO EXISTE!!!</v>
          </cell>
        </row>
        <row r="487">
          <cell r="A487">
            <v>5026</v>
          </cell>
          <cell r="B487" t="str">
            <v>P. U. C. Y AMBIENTAL</v>
          </cell>
        </row>
        <row r="488">
          <cell r="A488">
            <v>5027</v>
          </cell>
          <cell r="B488" t="str">
            <v>CENTRO DE COSTO NO EXISTE!!!</v>
          </cell>
        </row>
        <row r="489">
          <cell r="A489">
            <v>5040</v>
          </cell>
          <cell r="B489" t="str">
            <v>DEPARTAMENTO DE CONTROL Y VIGILANCIA</v>
          </cell>
        </row>
        <row r="490">
          <cell r="A490">
            <v>5041</v>
          </cell>
          <cell r="B490" t="str">
            <v>CENTRO DE COSTO NO EXISTE!!!</v>
          </cell>
        </row>
        <row r="491">
          <cell r="A491">
            <v>5050</v>
          </cell>
          <cell r="B491" t="str">
            <v>UNIDAD QUEJAS Y ORIENT USUARIO</v>
          </cell>
        </row>
        <row r="492">
          <cell r="A492">
            <v>5051</v>
          </cell>
          <cell r="B492" t="str">
            <v>CENTRO DE COSTO NO EXISTE!!!</v>
          </cell>
        </row>
        <row r="493">
          <cell r="A493">
            <v>5100</v>
          </cell>
          <cell r="B493" t="str">
            <v>DIRECCIÓN DE GESTION HUMANA</v>
          </cell>
        </row>
        <row r="494">
          <cell r="A494">
            <v>5101</v>
          </cell>
          <cell r="B494" t="str">
            <v>SECCION DE SELECCION</v>
          </cell>
        </row>
        <row r="495">
          <cell r="A495">
            <v>5102</v>
          </cell>
          <cell r="B495" t="str">
            <v>JUEGOS DEPORTIVOS Y RECREATIVOS</v>
          </cell>
        </row>
        <row r="496">
          <cell r="A496">
            <v>5103</v>
          </cell>
          <cell r="B496" t="str">
            <v>CENTRO DE COSTO NO EXISTE!!!</v>
          </cell>
        </row>
        <row r="497">
          <cell r="A497">
            <v>5110</v>
          </cell>
          <cell r="B497" t="str">
            <v>UNIDAD DE RELACIONES LABORALES</v>
          </cell>
        </row>
        <row r="498">
          <cell r="A498">
            <v>5111</v>
          </cell>
          <cell r="B498" t="str">
            <v>SECCION VIVIENDA Y EDUCACION</v>
          </cell>
        </row>
        <row r="499">
          <cell r="A499">
            <v>5112</v>
          </cell>
          <cell r="B499" t="str">
            <v>DEPTO NÓMINA Y SEGURIDAD SOCIAL</v>
          </cell>
        </row>
        <row r="500">
          <cell r="A500">
            <v>5113</v>
          </cell>
          <cell r="B500" t="str">
            <v>SECCION PENSIONES Y SEGURIDAD SOCIAL</v>
          </cell>
        </row>
        <row r="501">
          <cell r="A501">
            <v>5114</v>
          </cell>
          <cell r="B501" t="str">
            <v>DEPTO PROCESO DISCIPLINARIOS Y LEGALES</v>
          </cell>
        </row>
        <row r="502">
          <cell r="A502">
            <v>5115</v>
          </cell>
          <cell r="B502" t="str">
            <v>CENTRO DE COSTO NO EXISTE!!!</v>
          </cell>
        </row>
        <row r="503">
          <cell r="A503">
            <v>5120</v>
          </cell>
          <cell r="B503" t="str">
            <v>DEPARTAMENTO MEDICO</v>
          </cell>
        </row>
        <row r="504">
          <cell r="A504">
            <v>5121</v>
          </cell>
          <cell r="B504" t="str">
            <v>GRUPO SERVICIOS ODONTOLOGICOS</v>
          </cell>
        </row>
        <row r="505">
          <cell r="A505">
            <v>5122</v>
          </cell>
          <cell r="B505" t="str">
            <v>GRUPO SERV MEDICOS GDPE</v>
          </cell>
        </row>
        <row r="506">
          <cell r="A506">
            <v>5123</v>
          </cell>
          <cell r="B506" t="str">
            <v>GRUPO SERV MEDICOS GTPE</v>
          </cell>
        </row>
        <row r="507">
          <cell r="A507">
            <v>5124</v>
          </cell>
          <cell r="B507" t="str">
            <v>GRUPO SERV MEDICOS PLAYAS</v>
          </cell>
        </row>
        <row r="508">
          <cell r="A508">
            <v>5125</v>
          </cell>
          <cell r="B508" t="str">
            <v>GRUPO SERV MEDICOS PORCE II</v>
          </cell>
        </row>
        <row r="509">
          <cell r="A509">
            <v>5126</v>
          </cell>
          <cell r="B509" t="str">
            <v>LEY 100  DEPTO MEDICO</v>
          </cell>
        </row>
        <row r="510">
          <cell r="A510">
            <v>5127</v>
          </cell>
          <cell r="B510" t="str">
            <v>CENTRO DE COSTO NO EXISTE!!!</v>
          </cell>
        </row>
        <row r="511">
          <cell r="A511">
            <v>5130</v>
          </cell>
          <cell r="B511" t="str">
            <v>DEPTO DESARROLLO HUMANO</v>
          </cell>
        </row>
        <row r="512">
          <cell r="A512">
            <v>5131</v>
          </cell>
          <cell r="B512" t="str">
            <v>APRENDICES SENA</v>
          </cell>
        </row>
        <row r="513">
          <cell r="A513">
            <v>5132</v>
          </cell>
          <cell r="B513" t="str">
            <v>OFICINA PROGRAMAS ESPECIALES</v>
          </cell>
        </row>
        <row r="514">
          <cell r="A514">
            <v>5133</v>
          </cell>
          <cell r="B514" t="str">
            <v>OFICINA DE TRABAJO SOCIAL</v>
          </cell>
        </row>
        <row r="515">
          <cell r="A515">
            <v>5134</v>
          </cell>
          <cell r="B515" t="str">
            <v>OFICINA DE DEPORTES</v>
          </cell>
        </row>
        <row r="516">
          <cell r="A516">
            <v>5135</v>
          </cell>
          <cell r="B516" t="str">
            <v>CENTRO DE COSTO NO EXISTE!!!</v>
          </cell>
        </row>
        <row r="517">
          <cell r="A517">
            <v>5140</v>
          </cell>
          <cell r="B517" t="str">
            <v>DPTO DE SALUD Y SEGURIDAD INDUSTRIAL</v>
          </cell>
        </row>
        <row r="518">
          <cell r="A518">
            <v>5141</v>
          </cell>
          <cell r="B518" t="str">
            <v>CENTRO DE COSTO NO EXISTE!!!</v>
          </cell>
        </row>
        <row r="519">
          <cell r="A519">
            <v>5200</v>
          </cell>
          <cell r="B519" t="str">
            <v>DIVISION SERVICIOS GENERALES</v>
          </cell>
        </row>
        <row r="520">
          <cell r="A520">
            <v>5201</v>
          </cell>
          <cell r="B520" t="str">
            <v>CENTRO DE COSTO NO EXISTE!!!</v>
          </cell>
        </row>
        <row r="521">
          <cell r="A521">
            <v>5210</v>
          </cell>
          <cell r="B521" t="str">
            <v>DEPARTAMENTO TALLERES</v>
          </cell>
        </row>
        <row r="522">
          <cell r="A522">
            <v>5211</v>
          </cell>
          <cell r="B522" t="str">
            <v>SECCION AUTOMOTORES</v>
          </cell>
        </row>
        <row r="523">
          <cell r="A523">
            <v>5212</v>
          </cell>
          <cell r="B523" t="str">
            <v>SECCION DE MECANICA</v>
          </cell>
        </row>
        <row r="524">
          <cell r="A524">
            <v>5213</v>
          </cell>
          <cell r="B524" t="str">
            <v>CENTRO DE COSTO NO EXISTE!!!</v>
          </cell>
        </row>
        <row r="525">
          <cell r="A525">
            <v>5215</v>
          </cell>
          <cell r="B525" t="str">
            <v>ESTACION DE SERVICIO</v>
          </cell>
        </row>
        <row r="526">
          <cell r="A526">
            <v>5216</v>
          </cell>
          <cell r="B526" t="str">
            <v>CENTRO DE COSTO NO EXISTE!!!</v>
          </cell>
        </row>
        <row r="527">
          <cell r="A527">
            <v>5220</v>
          </cell>
          <cell r="B527" t="str">
            <v>DEPTO CONSTRUCCION Y ADMON EDIFICIOS</v>
          </cell>
        </row>
        <row r="528">
          <cell r="A528">
            <v>5221</v>
          </cell>
          <cell r="B528" t="str">
            <v>SOSTENIMIENTO EDIFICIOS</v>
          </cell>
        </row>
        <row r="529">
          <cell r="A529">
            <v>5222</v>
          </cell>
          <cell r="B529" t="str">
            <v>ADMINISTRACION EDIFICIOS</v>
          </cell>
        </row>
        <row r="530">
          <cell r="A530">
            <v>5223</v>
          </cell>
          <cell r="B530" t="str">
            <v>CENTRO DE COSTO NO EXISTE!!!</v>
          </cell>
        </row>
        <row r="531">
          <cell r="A531">
            <v>5230</v>
          </cell>
          <cell r="B531" t="str">
            <v>DEPARTAMENTO CONTROL DE CALIDAD</v>
          </cell>
        </row>
        <row r="532">
          <cell r="A532">
            <v>5231</v>
          </cell>
          <cell r="B532" t="str">
            <v>CENTRO DE COSTO NO EXISTE!!!</v>
          </cell>
        </row>
        <row r="533">
          <cell r="A533">
            <v>5300</v>
          </cell>
          <cell r="B533" t="str">
            <v>DIVISION ALMACENES</v>
          </cell>
        </row>
        <row r="534">
          <cell r="A534">
            <v>5301</v>
          </cell>
          <cell r="B534" t="str">
            <v>UNIDAD SISTEMA INVENTARIOS</v>
          </cell>
        </row>
        <row r="535">
          <cell r="A535">
            <v>5302</v>
          </cell>
          <cell r="B535" t="str">
            <v>UNIDAD DE TRANSPORTES</v>
          </cell>
        </row>
        <row r="536">
          <cell r="A536">
            <v>5304</v>
          </cell>
          <cell r="B536" t="str">
            <v>CENTRO DE COSTO NO EXISTE!!!</v>
          </cell>
        </row>
        <row r="537">
          <cell r="A537">
            <v>5310</v>
          </cell>
          <cell r="B537" t="str">
            <v>SECCION PROVEEDURIA</v>
          </cell>
        </row>
        <row r="538">
          <cell r="A538">
            <v>5311</v>
          </cell>
          <cell r="B538" t="str">
            <v>CENTRO DE COSTO NO EXISTE!!!</v>
          </cell>
        </row>
        <row r="539">
          <cell r="A539">
            <v>5320</v>
          </cell>
          <cell r="B539" t="str">
            <v>DEPARTAMENTO OPERATIVO ALMACENES</v>
          </cell>
        </row>
        <row r="540">
          <cell r="A540">
            <v>5321</v>
          </cell>
          <cell r="B540" t="str">
            <v>CENTRO DE COSTO NO EXISTE!!!</v>
          </cell>
        </row>
        <row r="541">
          <cell r="A541">
            <v>5350</v>
          </cell>
          <cell r="B541" t="str">
            <v>DEPARTAMENTO CONTROL ALMACENES</v>
          </cell>
        </row>
        <row r="542">
          <cell r="A542">
            <v>5351</v>
          </cell>
          <cell r="B542" t="str">
            <v>CENTRO DE COSTO NO EXISTE!!!</v>
          </cell>
        </row>
        <row r="543">
          <cell r="A543">
            <v>5510</v>
          </cell>
          <cell r="B543" t="str">
            <v>DEPARTAMENTO DE BIENES</v>
          </cell>
        </row>
        <row r="544">
          <cell r="A544">
            <v>5511</v>
          </cell>
          <cell r="B544" t="str">
            <v>MAYORIA GUATAPE</v>
          </cell>
        </row>
        <row r="545">
          <cell r="A545">
            <v>5512</v>
          </cell>
          <cell r="B545" t="str">
            <v>CENTRO DE COSTO NO EXISTE!!!</v>
          </cell>
        </row>
        <row r="546">
          <cell r="A546">
            <v>5600</v>
          </cell>
          <cell r="B546" t="str">
            <v>DIVISION ADMINISTRACION EDIFICIOS</v>
          </cell>
        </row>
        <row r="547">
          <cell r="A547">
            <v>5601</v>
          </cell>
          <cell r="B547" t="str">
            <v>CENTRO DE COSTO NO EXISTE!!!</v>
          </cell>
        </row>
        <row r="548">
          <cell r="A548">
            <v>5610</v>
          </cell>
          <cell r="B548" t="str">
            <v>DEPTO. CONSTRUCCION Y ADMON. EDIFICIOS</v>
          </cell>
        </row>
        <row r="549">
          <cell r="A549">
            <v>5611</v>
          </cell>
          <cell r="B549" t="str">
            <v>CENTRO DE COSTO NO EXISTE!!!</v>
          </cell>
        </row>
        <row r="550">
          <cell r="A550">
            <v>5620</v>
          </cell>
          <cell r="B550" t="str">
            <v>ADMON. EDIFICIO CIUDAD DE MEDELLIN</v>
          </cell>
        </row>
        <row r="551">
          <cell r="A551">
            <v>5621</v>
          </cell>
          <cell r="B551" t="str">
            <v>CENTRO DE COSTO NO EXISTE!!!</v>
          </cell>
        </row>
        <row r="552">
          <cell r="A552">
            <v>5700</v>
          </cell>
          <cell r="B552" t="str">
            <v>DIRECCIÓN GESTIÓN HUMANA</v>
          </cell>
        </row>
        <row r="553">
          <cell r="A553">
            <v>5701</v>
          </cell>
          <cell r="B553" t="str">
            <v>CENTRO DE COSTO NO EXISTE!!!</v>
          </cell>
        </row>
        <row r="554">
          <cell r="A554">
            <v>5800</v>
          </cell>
          <cell r="B554" t="str">
            <v>DIRECCIÓN ADMINISTRATIVA</v>
          </cell>
        </row>
        <row r="555">
          <cell r="A555">
            <v>5801</v>
          </cell>
          <cell r="B555" t="str">
            <v>CENTRO DE COSTO NO EXISTE!!!</v>
          </cell>
        </row>
        <row r="556">
          <cell r="A556">
            <v>5950</v>
          </cell>
          <cell r="B556" t="str">
            <v>EQUIPOS VIA RADIO RURAL INDIVIDUAL</v>
          </cell>
        </row>
        <row r="557">
          <cell r="A557">
            <v>5951</v>
          </cell>
          <cell r="B557" t="str">
            <v>BUSCAPERSONAS</v>
          </cell>
        </row>
        <row r="558">
          <cell r="A558">
            <v>5952</v>
          </cell>
          <cell r="B558" t="str">
            <v>EQUIPOS ABONADO FIJO</v>
          </cell>
        </row>
        <row r="559">
          <cell r="A559">
            <v>5953</v>
          </cell>
          <cell r="B559" t="str">
            <v>EQUIPOS MOVIL TRANSPORTABLE</v>
          </cell>
        </row>
        <row r="560">
          <cell r="A560">
            <v>5954</v>
          </cell>
          <cell r="B560" t="str">
            <v>EQUIPOS ABONADO MOVIL</v>
          </cell>
        </row>
        <row r="561">
          <cell r="A561">
            <v>5955</v>
          </cell>
          <cell r="B561" t="str">
            <v>EQUIPOS ABONADO PORTATIL</v>
          </cell>
        </row>
        <row r="562">
          <cell r="A562">
            <v>5956</v>
          </cell>
          <cell r="B562" t="str">
            <v>EQUIPOS CARGADOR MULTIPLE</v>
          </cell>
        </row>
        <row r="563">
          <cell r="A563">
            <v>5957</v>
          </cell>
          <cell r="B563" t="str">
            <v>EQUIPOS CARGADOR INDIVIDUAL</v>
          </cell>
        </row>
        <row r="564">
          <cell r="A564">
            <v>5958</v>
          </cell>
          <cell r="B564" t="str">
            <v>CENTRO DE COSTO NO EXISTE!!!</v>
          </cell>
        </row>
        <row r="565">
          <cell r="A565">
            <v>5959</v>
          </cell>
          <cell r="B565" t="str">
            <v>HERRAMIENTAS</v>
          </cell>
        </row>
        <row r="566">
          <cell r="A566">
            <v>5960</v>
          </cell>
          <cell r="B566" t="str">
            <v>MUEBLES Y EQUIPOS OFICINA</v>
          </cell>
        </row>
        <row r="567">
          <cell r="A567">
            <v>5961</v>
          </cell>
          <cell r="B567" t="str">
            <v>EQUIPOS INFORMÁTICA</v>
          </cell>
        </row>
        <row r="568">
          <cell r="A568">
            <v>5962</v>
          </cell>
          <cell r="B568" t="str">
            <v>EQUPOS MANTENIMIENTO</v>
          </cell>
        </row>
        <row r="569">
          <cell r="A569">
            <v>5963</v>
          </cell>
          <cell r="B569" t="str">
            <v>OTROS ACTIVOS</v>
          </cell>
        </row>
        <row r="570">
          <cell r="A570">
            <v>5964</v>
          </cell>
          <cell r="B570" t="str">
            <v>EDIFICIO EPM</v>
          </cell>
        </row>
        <row r="571">
          <cell r="A571">
            <v>5965</v>
          </cell>
          <cell r="B571" t="str">
            <v xml:space="preserve">CENTRO DE COSTO NO EXISTE!!! </v>
          </cell>
        </row>
        <row r="572">
          <cell r="A572">
            <v>5990</v>
          </cell>
          <cell r="B572" t="str">
            <v>OBLIGACIONES PENSIONALES</v>
          </cell>
        </row>
        <row r="573">
          <cell r="A573">
            <v>5991</v>
          </cell>
          <cell r="B573" t="str">
            <v xml:space="preserve">CENTRO DE COSTO NO EXISTE!!! </v>
          </cell>
        </row>
        <row r="574">
          <cell r="A574">
            <v>5998</v>
          </cell>
          <cell r="B574" t="str">
            <v>EROGACIONES NO CAPITALIZABLES</v>
          </cell>
        </row>
        <row r="575">
          <cell r="A575">
            <v>5999</v>
          </cell>
          <cell r="B575" t="str">
            <v>GASTOS GENERALES ADMINISTRACION</v>
          </cell>
        </row>
        <row r="576">
          <cell r="A576">
            <v>6000</v>
          </cell>
          <cell r="B576" t="str">
            <v>SECRETARIA GENERAL</v>
          </cell>
        </row>
        <row r="577">
          <cell r="A577">
            <v>6001</v>
          </cell>
          <cell r="B577" t="str">
            <v xml:space="preserve">CENTRO DE COSTO NO EXISTE!!! </v>
          </cell>
        </row>
        <row r="578">
          <cell r="A578">
            <v>6010</v>
          </cell>
          <cell r="B578" t="str">
            <v>DEPTO ADMINISTRACIÓN DE DOCUMENTOS</v>
          </cell>
        </row>
        <row r="579">
          <cell r="A579">
            <v>6011</v>
          </cell>
          <cell r="B579" t="str">
            <v>SECCION ARCHIVO GENERAL</v>
          </cell>
        </row>
        <row r="580">
          <cell r="A580">
            <v>6012</v>
          </cell>
          <cell r="B580" t="str">
            <v>SECCION SERVICIOS DE DOCUMENTOS</v>
          </cell>
        </row>
        <row r="581">
          <cell r="A581">
            <v>6013</v>
          </cell>
          <cell r="B581" t="str">
            <v>SECCION BIBLIOTECA</v>
          </cell>
        </row>
        <row r="582">
          <cell r="A582">
            <v>6014</v>
          </cell>
          <cell r="B582" t="str">
            <v xml:space="preserve">CENTRO DE COSTO NO EXISTE!!! </v>
          </cell>
        </row>
        <row r="583">
          <cell r="A583">
            <v>6015</v>
          </cell>
          <cell r="B583" t="str">
            <v>ARCHIVOS ESPECIALIZADOS</v>
          </cell>
        </row>
        <row r="584">
          <cell r="A584">
            <v>6016</v>
          </cell>
          <cell r="B584" t="str">
            <v xml:space="preserve">CENTRO DE COSTO NO EXISTE!!! </v>
          </cell>
        </row>
        <row r="585">
          <cell r="A585">
            <v>6100</v>
          </cell>
          <cell r="B585" t="str">
            <v>DIVISION JURIDICA</v>
          </cell>
        </row>
        <row r="586">
          <cell r="A586">
            <v>6101</v>
          </cell>
          <cell r="B586" t="str">
            <v xml:space="preserve">CENTRO DE COSTO NO EXISTE!!! </v>
          </cell>
        </row>
        <row r="587">
          <cell r="A587">
            <v>6110</v>
          </cell>
          <cell r="B587" t="str">
            <v>UNIDAD JURÍDICA AGUAS</v>
          </cell>
        </row>
        <row r="588">
          <cell r="A588">
            <v>6111</v>
          </cell>
          <cell r="B588" t="str">
            <v xml:space="preserve">CENTRO DE COSTO NO EXISTE!!! </v>
          </cell>
        </row>
        <row r="589">
          <cell r="A589">
            <v>6120</v>
          </cell>
          <cell r="B589" t="str">
            <v>UNIDAD JURIDICA GENERACION ENERGIA/AMBIENTAL</v>
          </cell>
        </row>
        <row r="590">
          <cell r="A590">
            <v>6121</v>
          </cell>
          <cell r="B590" t="str">
            <v xml:space="preserve">CENTRO DE COSTO NO EXISTE!!! </v>
          </cell>
        </row>
        <row r="591">
          <cell r="A591">
            <v>6130</v>
          </cell>
          <cell r="B591" t="str">
            <v>UNIDAD JURIDICA TELECOMUNICACIONES</v>
          </cell>
        </row>
        <row r="592">
          <cell r="A592">
            <v>6131</v>
          </cell>
          <cell r="B592" t="str">
            <v xml:space="preserve">CENTRO DE COSTO NO EXISTE!!! </v>
          </cell>
        </row>
        <row r="593">
          <cell r="A593">
            <v>6140</v>
          </cell>
          <cell r="B593" t="str">
            <v>UNIDAD JURIDICA APOYO OTRAS ÁREAS</v>
          </cell>
        </row>
        <row r="594">
          <cell r="A594">
            <v>6141</v>
          </cell>
          <cell r="B594" t="str">
            <v xml:space="preserve">CENTRO DE COSTO NO EXISTE!!! </v>
          </cell>
        </row>
        <row r="595">
          <cell r="A595">
            <v>6150</v>
          </cell>
          <cell r="B595" t="str">
            <v>UNIDAD JURIDICA BIENES INMUEBLES</v>
          </cell>
        </row>
        <row r="596">
          <cell r="A596">
            <v>6151</v>
          </cell>
          <cell r="B596" t="str">
            <v xml:space="preserve">CENTRO DE COSTO NO EXISTE!!! </v>
          </cell>
        </row>
        <row r="597">
          <cell r="A597">
            <v>6160</v>
          </cell>
          <cell r="B597" t="str">
            <v>UNIDAD JURÍDICA PROCESOS Y RECLAMACIONES</v>
          </cell>
        </row>
        <row r="598">
          <cell r="A598">
            <v>6161</v>
          </cell>
          <cell r="B598" t="str">
            <v xml:space="preserve">CENTRO DE COSTO NO EXISTE!!! </v>
          </cell>
        </row>
        <row r="599">
          <cell r="A599">
            <v>6170</v>
          </cell>
          <cell r="B599" t="str">
            <v>UNIDAD JURIDICA DISTRIBUCION ENERGIA</v>
          </cell>
        </row>
        <row r="600">
          <cell r="A600">
            <v>6171</v>
          </cell>
          <cell r="B600" t="str">
            <v>CENTRO DE COSTO NO EXISTE!!!</v>
          </cell>
        </row>
        <row r="601">
          <cell r="A601">
            <v>7000</v>
          </cell>
          <cell r="B601" t="str">
            <v>GERENCIA DISTRIBUCION ENERGIA</v>
          </cell>
        </row>
        <row r="602">
          <cell r="A602">
            <v>7001</v>
          </cell>
          <cell r="B602" t="str">
            <v xml:space="preserve">CENTRO DE COSTO NO EXISTE!!! </v>
          </cell>
        </row>
        <row r="603">
          <cell r="A603">
            <v>7002</v>
          </cell>
          <cell r="B603" t="str">
            <v>PLANEACION DISTRIBUCION ENERGIA</v>
          </cell>
        </row>
        <row r="604">
          <cell r="A604">
            <v>7003</v>
          </cell>
          <cell r="B604" t="str">
            <v>CENTRO DE COSTO NO EXISTE!!!</v>
          </cell>
        </row>
        <row r="605">
          <cell r="A605">
            <v>7010</v>
          </cell>
          <cell r="B605" t="str">
            <v>UNIDAD CAPACITACION ENERGIA</v>
          </cell>
        </row>
        <row r="606">
          <cell r="A606">
            <v>7011</v>
          </cell>
          <cell r="B606" t="str">
            <v>CENTRO DE COSTO NO EXISTE!!!</v>
          </cell>
        </row>
        <row r="607">
          <cell r="A607">
            <v>7020</v>
          </cell>
          <cell r="B607" t="str">
            <v>UNIDAD TRANSACCION ENERGIA</v>
          </cell>
        </row>
        <row r="608">
          <cell r="A608">
            <v>7021</v>
          </cell>
          <cell r="B608" t="str">
            <v>CENTRO DE COSTO NO EXISTE!!!</v>
          </cell>
        </row>
        <row r="609">
          <cell r="A609">
            <v>7030</v>
          </cell>
          <cell r="B609" t="str">
            <v>UNID. CONTROL OPERATIVO DISTRIBUCION</v>
          </cell>
        </row>
        <row r="610">
          <cell r="A610">
            <v>7031</v>
          </cell>
          <cell r="B610" t="str">
            <v>CENTRO DE COSTO NO EXISTE!!!</v>
          </cell>
        </row>
        <row r="611">
          <cell r="A611">
            <v>7100</v>
          </cell>
          <cell r="B611" t="str">
            <v>DIVISION TECNICA ENERGIA</v>
          </cell>
        </row>
        <row r="612">
          <cell r="A612">
            <v>7101</v>
          </cell>
          <cell r="B612" t="str">
            <v>UNIDAD PROGRAMACION Y CONTROL</v>
          </cell>
        </row>
        <row r="613">
          <cell r="A613">
            <v>7102</v>
          </cell>
          <cell r="B613" t="str">
            <v>CENTRO DE COSTO NO EXISTE!!!</v>
          </cell>
        </row>
        <row r="614">
          <cell r="A614">
            <v>7110</v>
          </cell>
          <cell r="B614" t="str">
            <v>DEPTO TECNICO SUBESTACIONES</v>
          </cell>
        </row>
        <row r="615">
          <cell r="A615">
            <v>7111</v>
          </cell>
          <cell r="B615" t="str">
            <v>GRUPO AUTOMATIZ DE LA DISTRIBUCION</v>
          </cell>
        </row>
        <row r="616">
          <cell r="A616">
            <v>7112</v>
          </cell>
          <cell r="B616" t="str">
            <v>CENTRO DE COSTO NO EXISTE!!!</v>
          </cell>
        </row>
        <row r="617">
          <cell r="A617">
            <v>7120</v>
          </cell>
          <cell r="B617" t="str">
            <v>DEPTO AUTOMATIZACION DE LA DISTRIBUCION</v>
          </cell>
        </row>
        <row r="618">
          <cell r="A618">
            <v>7121</v>
          </cell>
          <cell r="B618" t="str">
            <v>CENTRO DE COSTO NO EXISTE!!!</v>
          </cell>
        </row>
        <row r="619">
          <cell r="A619">
            <v>7130</v>
          </cell>
          <cell r="B619" t="str">
            <v>DEPTO TECNICO REDES Y LINEAS</v>
          </cell>
        </row>
        <row r="620">
          <cell r="A620">
            <v>7131</v>
          </cell>
          <cell r="B620" t="str">
            <v>CENTRO DE COSTO NO EXISTE!!!</v>
          </cell>
        </row>
        <row r="621">
          <cell r="A621">
            <v>7140</v>
          </cell>
          <cell r="B621" t="str">
            <v>DEPTO NORMALIZACION MATERIALES</v>
          </cell>
        </row>
        <row r="622">
          <cell r="A622">
            <v>7141</v>
          </cell>
          <cell r="B622" t="str">
            <v>CENTRO DE COSTO NO EXISTE!!!</v>
          </cell>
        </row>
        <row r="623">
          <cell r="A623">
            <v>7200</v>
          </cell>
          <cell r="B623" t="str">
            <v>SUBGERENCIA REDES DE TRANSMISIÓN</v>
          </cell>
        </row>
        <row r="624">
          <cell r="A624">
            <v>7201</v>
          </cell>
          <cell r="B624" t="str">
            <v>UNIDAD CONTROLES Y PROTECCIONES</v>
          </cell>
        </row>
        <row r="625">
          <cell r="A625">
            <v>7202</v>
          </cell>
          <cell r="B625" t="str">
            <v>CENTRO DE COSTO NO EXISTE!!!</v>
          </cell>
        </row>
        <row r="626">
          <cell r="A626">
            <v>7210</v>
          </cell>
          <cell r="B626" t="str">
            <v>DEPARTAMENTO MANTENIMIENTO LINEAS</v>
          </cell>
        </row>
        <row r="627">
          <cell r="A627">
            <v>7211</v>
          </cell>
          <cell r="B627" t="str">
            <v>CENTRO DE COSTO NO EXISTE!!!</v>
          </cell>
        </row>
        <row r="628">
          <cell r="A628">
            <v>7220</v>
          </cell>
          <cell r="B628" t="str">
            <v>DEPTO, MANTENIMIENTO SUBESTACIONES</v>
          </cell>
        </row>
        <row r="629">
          <cell r="A629">
            <v>7221</v>
          </cell>
          <cell r="B629" t="str">
            <v>CENTRO DE COSTO NO EXISTE!!!</v>
          </cell>
        </row>
        <row r="630">
          <cell r="A630">
            <v>7230</v>
          </cell>
          <cell r="B630" t="str">
            <v>DEPARTAMENTO OPERACION Y SOSTO SUBEST.</v>
          </cell>
        </row>
        <row r="631">
          <cell r="A631">
            <v>7231</v>
          </cell>
          <cell r="B631" t="str">
            <v>CENTRO DE COSTO NO EXISTE!!!</v>
          </cell>
        </row>
        <row r="632">
          <cell r="A632">
            <v>7240</v>
          </cell>
          <cell r="B632" t="str">
            <v>CENTRO REGIONAL DE DESPACHO</v>
          </cell>
        </row>
        <row r="633">
          <cell r="A633">
            <v>7241</v>
          </cell>
          <cell r="B633" t="str">
            <v>CENTRO DE COSTO NO EXISTE!!!</v>
          </cell>
        </row>
        <row r="634">
          <cell r="A634">
            <v>7250</v>
          </cell>
          <cell r="B634" t="str">
            <v>DEPTO. MANTTO. CENTRO DE CONTROL</v>
          </cell>
        </row>
        <row r="635">
          <cell r="A635">
            <v>7251</v>
          </cell>
          <cell r="B635" t="str">
            <v>CENTRO DE COSTO NO EXISTE!!!</v>
          </cell>
        </row>
        <row r="636">
          <cell r="A636">
            <v>7300</v>
          </cell>
          <cell r="B636" t="str">
            <v>SUBGERENCIA REDES DE  DISTRIBUCIÓN</v>
          </cell>
        </row>
        <row r="637">
          <cell r="A637">
            <v>7301</v>
          </cell>
          <cell r="B637" t="str">
            <v>UNIDAD OPERACIÓN Y CALIDAD</v>
          </cell>
        </row>
        <row r="638">
          <cell r="A638">
            <v>7302</v>
          </cell>
          <cell r="B638" t="str">
            <v>UNIDAD GESTION Y CONTRATACION</v>
          </cell>
        </row>
        <row r="639">
          <cell r="A639">
            <v>7303</v>
          </cell>
          <cell r="B639" t="str">
            <v>UNIDAD CENTRO INFORMACION REDES ENERGIA</v>
          </cell>
        </row>
        <row r="640">
          <cell r="A640">
            <v>7304</v>
          </cell>
          <cell r="B640" t="str">
            <v>CENTRO DE COSTO NO EXISTE!!!</v>
          </cell>
        </row>
        <row r="641">
          <cell r="A641">
            <v>7310</v>
          </cell>
          <cell r="B641" t="str">
            <v>ÁREA DISTRIBUCIÓN ELÉCTRICA NORTE</v>
          </cell>
        </row>
        <row r="642">
          <cell r="A642">
            <v>7311</v>
          </cell>
          <cell r="B642" t="str">
            <v>ATENCIÓN CLIENTES DISTRIBUCIÓN ELÉC. NORTE</v>
          </cell>
        </row>
        <row r="643">
          <cell r="A643">
            <v>7312</v>
          </cell>
          <cell r="B643" t="str">
            <v>PROYECTOS DISTRIBUCIÓN ELECTRICA NORTE</v>
          </cell>
        </row>
        <row r="644">
          <cell r="A644">
            <v>7313</v>
          </cell>
          <cell r="B644" t="str">
            <v>MTTO Y OPERACIÓN DISTRIBUC. ELECT. NORTE</v>
          </cell>
        </row>
        <row r="645">
          <cell r="A645">
            <v>7314</v>
          </cell>
          <cell r="B645" t="str">
            <v>CENTRO DE COSTO NO EXISTE!!!</v>
          </cell>
        </row>
        <row r="646">
          <cell r="A646">
            <v>7320</v>
          </cell>
          <cell r="B646" t="str">
            <v>ÁREA DISTRIBUCIÓN ELÉCTRICA SUR</v>
          </cell>
        </row>
        <row r="647">
          <cell r="A647">
            <v>7321</v>
          </cell>
          <cell r="B647" t="str">
            <v>ATENCIÓN CLIENTES DISTRIBUCIÓN ELÉC. SUR</v>
          </cell>
        </row>
        <row r="648">
          <cell r="A648">
            <v>7322</v>
          </cell>
          <cell r="B648" t="str">
            <v>PROYECTOS DISTRIBUCIÓN ELECTRICA SUR</v>
          </cell>
        </row>
        <row r="649">
          <cell r="A649">
            <v>7323</v>
          </cell>
          <cell r="B649" t="str">
            <v>MTTO Y OPERACIÓN DISTRIBUC. ELECT. SUR</v>
          </cell>
        </row>
        <row r="650">
          <cell r="A650">
            <v>7324</v>
          </cell>
          <cell r="B650" t="str">
            <v xml:space="preserve">CENTRO DE COSTO NO EXISTE!!! </v>
          </cell>
        </row>
        <row r="651">
          <cell r="A651">
            <v>7330</v>
          </cell>
          <cell r="B651" t="str">
            <v>ÁREA ALUMBRADO PÚBLICO</v>
          </cell>
        </row>
        <row r="652">
          <cell r="A652">
            <v>7331</v>
          </cell>
          <cell r="B652" t="str">
            <v>MANTENIMIENTO ALUMBRADO PÚBLICO</v>
          </cell>
        </row>
        <row r="653">
          <cell r="A653">
            <v>7332</v>
          </cell>
          <cell r="B653" t="str">
            <v>PROYECTOS ALUMBRADO PÚBLICO</v>
          </cell>
        </row>
        <row r="654">
          <cell r="A654">
            <v>7333</v>
          </cell>
          <cell r="B654" t="str">
            <v>ALUMBRADO NAVIDENO</v>
          </cell>
        </row>
        <row r="655">
          <cell r="A655">
            <v>7334</v>
          </cell>
          <cell r="B655" t="str">
            <v>CENTRO DE COSTO NO EXISTE!!!</v>
          </cell>
        </row>
        <row r="656">
          <cell r="A656">
            <v>7340</v>
          </cell>
          <cell r="B656" t="str">
            <v>DEPTO REDES ENERGIA ZONA CENTRALES</v>
          </cell>
        </row>
        <row r="657">
          <cell r="A657">
            <v>7341</v>
          </cell>
          <cell r="B657" t="str">
            <v>CENTRO DE COSTO NO EXISTE!!!</v>
          </cell>
        </row>
        <row r="658">
          <cell r="A658">
            <v>7350</v>
          </cell>
          <cell r="B658" t="str">
            <v>ÁREA DISTRIBUCIÓN ELÉCTRICA CENTRO</v>
          </cell>
        </row>
        <row r="659">
          <cell r="A659">
            <v>7351</v>
          </cell>
          <cell r="B659" t="str">
            <v>CENTRO DE COSTO NO EXISTE!!!</v>
          </cell>
        </row>
        <row r="660">
          <cell r="A660">
            <v>7360</v>
          </cell>
          <cell r="B660" t="str">
            <v>DEPTO MANTENIMIENTO EQUIPOS</v>
          </cell>
        </row>
        <row r="661">
          <cell r="A661">
            <v>7361</v>
          </cell>
          <cell r="B661" t="str">
            <v>CENTRO DE COSTO NO EXISTE!!!</v>
          </cell>
        </row>
        <row r="662">
          <cell r="A662">
            <v>7400</v>
          </cell>
          <cell r="B662" t="str">
            <v>DIVISIÓN CONSERVACIÓN Y CONTROL ENERGÍA</v>
          </cell>
        </row>
        <row r="663">
          <cell r="A663">
            <v>7401</v>
          </cell>
          <cell r="B663" t="str">
            <v>UNIDAD ANALISIS Y GESTIÓN ENERGETICA</v>
          </cell>
        </row>
        <row r="664">
          <cell r="A664">
            <v>7402</v>
          </cell>
          <cell r="B664" t="str">
            <v>CENTRO DE COSTO NO EXISTE!!!</v>
          </cell>
        </row>
        <row r="665">
          <cell r="A665">
            <v>7408</v>
          </cell>
          <cell r="B665" t="str">
            <v>AJUSTES POR INFLACIÓN SANEAMIENTO</v>
          </cell>
        </row>
        <row r="666">
          <cell r="A666">
            <v>7409</v>
          </cell>
          <cell r="B666" t="str">
            <v>CENTRO DE COSTO NO EXISTE!!!</v>
          </cell>
        </row>
        <row r="667">
          <cell r="A667">
            <v>7410</v>
          </cell>
          <cell r="B667" t="str">
            <v>DEPTO EQUIPOS DE MEDIDA</v>
          </cell>
        </row>
        <row r="668">
          <cell r="A668">
            <v>7411</v>
          </cell>
          <cell r="B668" t="str">
            <v>ESTUDIOS PLAN FUTURO ACTO</v>
          </cell>
        </row>
        <row r="669">
          <cell r="A669">
            <v>7412</v>
          </cell>
          <cell r="B669" t="str">
            <v>CENTRO DE COSTO NO EXISTE!!!</v>
          </cell>
        </row>
        <row r="670">
          <cell r="A670">
            <v>7420</v>
          </cell>
          <cell r="B670" t="str">
            <v>DEPTO CONTROL ENERGÍA</v>
          </cell>
        </row>
        <row r="671">
          <cell r="A671">
            <v>7421</v>
          </cell>
          <cell r="B671" t="str">
            <v>SECCION CONTROL PERDIDAS ENERGÍA</v>
          </cell>
        </row>
        <row r="672">
          <cell r="A672">
            <v>7422</v>
          </cell>
          <cell r="B672" t="str">
            <v>SECCION MEDICIÓN ENERGÍA</v>
          </cell>
        </row>
        <row r="673">
          <cell r="A673">
            <v>7423</v>
          </cell>
          <cell r="B673" t="str">
            <v>SECCIÓN LIQUIDACIÓN Y NOTIFICAC. SANCIONES</v>
          </cell>
        </row>
        <row r="674">
          <cell r="A674">
            <v>7424</v>
          </cell>
          <cell r="B674" t="str">
            <v>GRUPO HABILITACIÓN VIVIENDAS ENERGÍA</v>
          </cell>
        </row>
        <row r="675">
          <cell r="A675">
            <v>7425</v>
          </cell>
          <cell r="B675" t="str">
            <v>CENTRO DE COSTO NO EXISTE!!!</v>
          </cell>
        </row>
        <row r="676">
          <cell r="A676">
            <v>7430</v>
          </cell>
          <cell r="B676" t="str">
            <v>DEPTO INSTALACIONES Y PROYECTOS PARTICULARES</v>
          </cell>
        </row>
        <row r="677">
          <cell r="A677">
            <v>7431</v>
          </cell>
          <cell r="B677" t="str">
            <v>CENTRO DE COSTO NO EXISTE!!!</v>
          </cell>
        </row>
        <row r="678">
          <cell r="A678">
            <v>7440</v>
          </cell>
          <cell r="B678" t="str">
            <v>REORDENAMIENTO DE CIRCUITOS</v>
          </cell>
        </row>
        <row r="679">
          <cell r="A679">
            <v>7441</v>
          </cell>
          <cell r="B679" t="str">
            <v>MEJORAS SERVICIO EQUIPOS TTO.</v>
          </cell>
        </row>
        <row r="680">
          <cell r="A680">
            <v>7442</v>
          </cell>
          <cell r="B680" t="str">
            <v>TIERRAS PLAN DLLO SANEAM Y ACTO.</v>
          </cell>
        </row>
        <row r="681">
          <cell r="A681">
            <v>7443</v>
          </cell>
          <cell r="B681" t="str">
            <v>MEJORAS DEL SERV CAPT EQUIPO</v>
          </cell>
        </row>
        <row r="682">
          <cell r="A682">
            <v>7444</v>
          </cell>
          <cell r="B682" t="str">
            <v>CENTRO DE COSTO NO EXISTE!!!</v>
          </cell>
        </row>
        <row r="683">
          <cell r="A683">
            <v>7445</v>
          </cell>
          <cell r="B683" t="str">
            <v>REDES Y DOMICIL.HV. ACT.PLAN FUTURO</v>
          </cell>
        </row>
        <row r="684">
          <cell r="A684">
            <v>7446</v>
          </cell>
          <cell r="B684" t="str">
            <v>CENTRO DE COSTO NO EXISTE!!!</v>
          </cell>
        </row>
        <row r="685">
          <cell r="A685">
            <v>7450</v>
          </cell>
          <cell r="B685" t="str">
            <v>REDES ACUEDUCTO</v>
          </cell>
        </row>
        <row r="686">
          <cell r="A686">
            <v>7451</v>
          </cell>
          <cell r="B686" t="str">
            <v>CONTROL AGUA NO FACT.EQ.PLAN DLLO.</v>
          </cell>
        </row>
        <row r="687">
          <cell r="A687">
            <v>7452</v>
          </cell>
          <cell r="B687" t="str">
            <v>CONDUCCIONES OBRA CIVIL PLAN DLLO.</v>
          </cell>
        </row>
        <row r="688">
          <cell r="A688">
            <v>7453</v>
          </cell>
          <cell r="B688" t="str">
            <v>ACOMETIDAS OB CIV MEJ PL DLLO</v>
          </cell>
        </row>
        <row r="689">
          <cell r="A689">
            <v>7454</v>
          </cell>
          <cell r="B689" t="str">
            <v>CENTRO DE COSTO NO EXISTE!!!</v>
          </cell>
        </row>
        <row r="690">
          <cell r="A690">
            <v>7455</v>
          </cell>
          <cell r="B690" t="str">
            <v>TANQUES PLAN DLLO SANEAM ACTO</v>
          </cell>
        </row>
        <row r="691">
          <cell r="A691">
            <v>7456</v>
          </cell>
          <cell r="B691" t="str">
            <v>MEJORAS SERVICIO EQUIPOS DIST.</v>
          </cell>
        </row>
        <row r="692">
          <cell r="A692">
            <v>7457</v>
          </cell>
          <cell r="B692" t="str">
            <v>ESTACIONES DE BOMB PLAN DLLO EQUIPOS</v>
          </cell>
        </row>
        <row r="693">
          <cell r="A693">
            <v>7458</v>
          </cell>
          <cell r="B693" t="str">
            <v>ESTACIONES BOMBEO PLAN DLLO O.CIVIL</v>
          </cell>
        </row>
        <row r="694">
          <cell r="A694">
            <v>7459</v>
          </cell>
          <cell r="B694" t="str">
            <v>CENTRO DE COSTO NO EXISTE!!!</v>
          </cell>
        </row>
        <row r="695">
          <cell r="A695">
            <v>7463</v>
          </cell>
          <cell r="B695" t="str">
            <v>PAVIMENTOS ACTO PLAN SANEAMIENTO</v>
          </cell>
        </row>
        <row r="696">
          <cell r="A696">
            <v>7464</v>
          </cell>
          <cell r="B696" t="str">
            <v>CENTRO DE COSTO NO EXISTE!!!</v>
          </cell>
        </row>
        <row r="697">
          <cell r="A697">
            <v>7465</v>
          </cell>
          <cell r="B697" t="str">
            <v>INST Y CAMB MED PLAN DLLO SANEAMIENTO</v>
          </cell>
        </row>
        <row r="698">
          <cell r="A698">
            <v>7466</v>
          </cell>
          <cell r="B698" t="str">
            <v>REINSTAL Y RETIRO INSTALACIONES</v>
          </cell>
        </row>
        <row r="699">
          <cell r="A699">
            <v>7467</v>
          </cell>
          <cell r="B699" t="str">
            <v>CENTRO DE COSTO NO EXISTE!!!</v>
          </cell>
        </row>
        <row r="700">
          <cell r="A700">
            <v>7469</v>
          </cell>
          <cell r="B700" t="str">
            <v>ANTIC PL DLLO SANEAM RIO MEDELLIN</v>
          </cell>
        </row>
        <row r="701">
          <cell r="A701">
            <v>7470</v>
          </cell>
          <cell r="B701" t="str">
            <v>ING.PLAN DLLO.SANEAM.RIO MED.ACTO.</v>
          </cell>
        </row>
        <row r="702">
          <cell r="A702">
            <v>7471</v>
          </cell>
          <cell r="B702" t="str">
            <v>INTERV.PLAN DLLO.SANEAM.RIO.MEDELLIN</v>
          </cell>
        </row>
        <row r="703">
          <cell r="A703">
            <v>7472</v>
          </cell>
          <cell r="B703" t="str">
            <v>CENTRO DE COSTO NO EXISTE!!!</v>
          </cell>
        </row>
        <row r="704">
          <cell r="A704">
            <v>7473</v>
          </cell>
          <cell r="B704" t="str">
            <v>G FROS PL DLLO SANEAM RIO MEDELLIN</v>
          </cell>
        </row>
        <row r="705">
          <cell r="A705">
            <v>7474</v>
          </cell>
          <cell r="B705" t="str">
            <v>CENTRO DE COSTO NO EXISTE!!!</v>
          </cell>
        </row>
        <row r="706">
          <cell r="A706">
            <v>7475</v>
          </cell>
          <cell r="B706" t="str">
            <v>FLUCT TIPO DE CAMBIO ACUEDUCTO</v>
          </cell>
        </row>
        <row r="707">
          <cell r="A707">
            <v>7476</v>
          </cell>
          <cell r="B707" t="str">
            <v>CENTRO DE COSTO NO EXISTE!!!</v>
          </cell>
        </row>
        <row r="708">
          <cell r="A708">
            <v>7478</v>
          </cell>
          <cell r="B708" t="str">
            <v>AJ P INFL P DLLO SANEAM RIO MEDELLIN</v>
          </cell>
        </row>
        <row r="709">
          <cell r="A709">
            <v>7479</v>
          </cell>
          <cell r="B709" t="str">
            <v>CENTRO DE COSTO NO EXISTE!!!</v>
          </cell>
        </row>
        <row r="710">
          <cell r="A710">
            <v>7480</v>
          </cell>
          <cell r="B710" t="str">
            <v>CAP P DLLO SANEAM RIO MED Y ACTO</v>
          </cell>
        </row>
        <row r="711">
          <cell r="A711">
            <v>7481</v>
          </cell>
          <cell r="B711" t="str">
            <v>INFORMAT PLAN DLLO SANEAM R MEDELLIN</v>
          </cell>
        </row>
        <row r="712">
          <cell r="A712">
            <v>7482</v>
          </cell>
          <cell r="B712" t="str">
            <v>CENTROS DE OPERACION Y MANTTO</v>
          </cell>
        </row>
        <row r="713">
          <cell r="A713">
            <v>7483</v>
          </cell>
          <cell r="B713" t="str">
            <v>CENTRO DE COSTO NO EXISTE!!!</v>
          </cell>
        </row>
        <row r="714">
          <cell r="A714">
            <v>7499</v>
          </cell>
          <cell r="B714" t="str">
            <v>ANTICIPOS PROGRAMAS GENERALES</v>
          </cell>
        </row>
        <row r="715">
          <cell r="A715">
            <v>7500</v>
          </cell>
          <cell r="B715" t="str">
            <v>DIVISION COMERCIALIZACION ENERGIA</v>
          </cell>
        </row>
        <row r="716">
          <cell r="A716">
            <v>7501</v>
          </cell>
          <cell r="B716" t="str">
            <v>CENTRO DE COSTO NO EXISTE!!!</v>
          </cell>
        </row>
        <row r="717">
          <cell r="A717">
            <v>7511</v>
          </cell>
          <cell r="B717" t="str">
            <v>TANQUES GIRARDOTA</v>
          </cell>
        </row>
        <row r="718">
          <cell r="A718">
            <v>7512</v>
          </cell>
          <cell r="B718" t="str">
            <v>CENTRO DE COSTO NO EXISTE!!!</v>
          </cell>
        </row>
        <row r="719">
          <cell r="A719">
            <v>7520</v>
          </cell>
          <cell r="B719" t="str">
            <v>USO RACIONAL DE ENERGIA</v>
          </cell>
        </row>
        <row r="720">
          <cell r="A720">
            <v>7521</v>
          </cell>
          <cell r="B720" t="str">
            <v>CENTRO DE COSTO NO EXISTE!!!</v>
          </cell>
        </row>
        <row r="721">
          <cell r="A721">
            <v>7539</v>
          </cell>
          <cell r="B721" t="str">
            <v>ANTICIPOS FINDETER</v>
          </cell>
        </row>
        <row r="722">
          <cell r="A722">
            <v>7540</v>
          </cell>
          <cell r="B722" t="str">
            <v>CENTRO DE COSTO NO EXISTE!!!</v>
          </cell>
        </row>
        <row r="723">
          <cell r="A723">
            <v>7550</v>
          </cell>
          <cell r="B723" t="str">
            <v>REORDENAMIENTO DE CIRCUITOS PLAN FUTURO</v>
          </cell>
        </row>
        <row r="724">
          <cell r="A724">
            <v>7551</v>
          </cell>
          <cell r="B724" t="str">
            <v>CENTRO DE COSTO NO EXISTE!!!</v>
          </cell>
        </row>
        <row r="725">
          <cell r="A725">
            <v>7555</v>
          </cell>
          <cell r="B725" t="str">
            <v>SUMINISTRO EQUIPOS PLANTA TTO, PLAN BIENAL</v>
          </cell>
        </row>
        <row r="726">
          <cell r="A726">
            <v>7556</v>
          </cell>
          <cell r="B726" t="str">
            <v>CENTRO DE COSTO NO EXISTE!!!</v>
          </cell>
        </row>
        <row r="727">
          <cell r="A727">
            <v>7558</v>
          </cell>
          <cell r="B727" t="str">
            <v>AJ POR INFL PLAN BIENAL ACTO</v>
          </cell>
        </row>
        <row r="728">
          <cell r="A728">
            <v>7559</v>
          </cell>
          <cell r="B728" t="str">
            <v>CENTRO DE COSTO NO EXISTE!!!</v>
          </cell>
        </row>
        <row r="729">
          <cell r="A729">
            <v>7566</v>
          </cell>
          <cell r="B729" t="str">
            <v>EST DE BOMBEO PLAN BIENAL</v>
          </cell>
        </row>
        <row r="730">
          <cell r="A730">
            <v>7567</v>
          </cell>
          <cell r="B730" t="str">
            <v>CENTRO DE COSTO NO EXISTE!!!</v>
          </cell>
        </row>
        <row r="731">
          <cell r="A731">
            <v>7572</v>
          </cell>
          <cell r="B731" t="str">
            <v>CONSTRUCC.YCAMB.DOMICILIARI.ACTO.</v>
          </cell>
        </row>
        <row r="732">
          <cell r="A732">
            <v>7573</v>
          </cell>
          <cell r="B732" t="str">
            <v>CENTRO DE COSTO NO EXISTE!!!</v>
          </cell>
        </row>
        <row r="733">
          <cell r="A733">
            <v>7576</v>
          </cell>
          <cell r="B733" t="str">
            <v>CONSTRUCCION OBRAS PROG PERIUR</v>
          </cell>
        </row>
        <row r="734">
          <cell r="A734">
            <v>7577</v>
          </cell>
          <cell r="B734" t="str">
            <v>CONST NUEVAS REDES PLAN BIENAL</v>
          </cell>
        </row>
        <row r="735">
          <cell r="A735">
            <v>7578</v>
          </cell>
          <cell r="B735" t="str">
            <v>CENTRO DE COSTO NO EXISTE!!!</v>
          </cell>
        </row>
        <row r="736">
          <cell r="A736">
            <v>7579</v>
          </cell>
          <cell r="B736" t="str">
            <v>ING PL BIENAL ACTO</v>
          </cell>
        </row>
        <row r="737">
          <cell r="A737">
            <v>7580</v>
          </cell>
          <cell r="B737" t="str">
            <v>ESTUD Y DIS ACTO PL BIENAL</v>
          </cell>
        </row>
        <row r="738">
          <cell r="A738">
            <v>7581</v>
          </cell>
          <cell r="B738" t="str">
            <v>CENTRO DE COSTO NO EXISTE!!!</v>
          </cell>
        </row>
        <row r="739">
          <cell r="A739">
            <v>7588</v>
          </cell>
          <cell r="B739" t="str">
            <v>AJ POR INFL FINDETER HV</v>
          </cell>
        </row>
        <row r="740">
          <cell r="A740">
            <v>7589</v>
          </cell>
          <cell r="B740" t="str">
            <v>ANTICIPOS OTROS PROGRAMAS</v>
          </cell>
        </row>
        <row r="741">
          <cell r="A741">
            <v>7590</v>
          </cell>
          <cell r="B741" t="str">
            <v>CENTRO DE COSTO NO EXISTE!!!</v>
          </cell>
        </row>
        <row r="742">
          <cell r="A742">
            <v>7600</v>
          </cell>
          <cell r="B742" t="str">
            <v>DIVISION MONTAJES</v>
          </cell>
        </row>
        <row r="743">
          <cell r="A743">
            <v>7601</v>
          </cell>
          <cell r="B743" t="str">
            <v>GRUPO MONTAJE CENTRALES</v>
          </cell>
        </row>
        <row r="744">
          <cell r="A744">
            <v>7602</v>
          </cell>
          <cell r="B744" t="str">
            <v>GRUPO MONTAJE SUBESTACIONES</v>
          </cell>
        </row>
        <row r="745">
          <cell r="A745">
            <v>7603</v>
          </cell>
          <cell r="B745" t="str">
            <v>CENTRO DE COSTO NO EXISTE!!!</v>
          </cell>
        </row>
        <row r="746">
          <cell r="A746">
            <v>7606</v>
          </cell>
          <cell r="B746" t="str">
            <v>CONST COLECT INTERCEP PL BIENA</v>
          </cell>
        </row>
        <row r="747">
          <cell r="A747">
            <v>7607</v>
          </cell>
          <cell r="B747" t="str">
            <v>CENTRO DE COSTO NO EXISTE!!!</v>
          </cell>
        </row>
        <row r="748">
          <cell r="A748">
            <v>7608</v>
          </cell>
          <cell r="B748" t="str">
            <v>CONSTRUCCION OBRAS CONTROL VER</v>
          </cell>
        </row>
        <row r="749">
          <cell r="A749">
            <v>7609</v>
          </cell>
          <cell r="B749" t="str">
            <v>CENTRO DE COSTO NO EXISTE!!!</v>
          </cell>
        </row>
        <row r="750">
          <cell r="A750">
            <v>7610</v>
          </cell>
          <cell r="B750" t="str">
            <v>RECONST MASIVA RED ALC PL BIEN</v>
          </cell>
        </row>
        <row r="751">
          <cell r="A751">
            <v>7611</v>
          </cell>
          <cell r="B751" t="str">
            <v xml:space="preserve">CENTRO DE COSTO NO EXISTE!!! </v>
          </cell>
        </row>
        <row r="752">
          <cell r="A752">
            <v>7618</v>
          </cell>
          <cell r="B752" t="str">
            <v>CONST NUEV REDES ALC PLAN BIEN</v>
          </cell>
        </row>
        <row r="753">
          <cell r="A753">
            <v>7619</v>
          </cell>
          <cell r="B753" t="str">
            <v>CENTRO DE COSTO NO EXISTE!!!</v>
          </cell>
        </row>
        <row r="754">
          <cell r="A754">
            <v>7628</v>
          </cell>
          <cell r="B754" t="str">
            <v>AJ POR INFL PLAN BIENAL ALC</v>
          </cell>
        </row>
        <row r="755">
          <cell r="A755">
            <v>7629</v>
          </cell>
          <cell r="B755" t="str">
            <v>ING PL BIENAL ALC</v>
          </cell>
        </row>
        <row r="756">
          <cell r="A756">
            <v>7630</v>
          </cell>
          <cell r="B756" t="str">
            <v>EST Y DIS ALC PL BIENAL</v>
          </cell>
        </row>
        <row r="757">
          <cell r="A757">
            <v>7631</v>
          </cell>
          <cell r="B757" t="str">
            <v>INTERVENTORIA PLAN BIENAL ALC</v>
          </cell>
        </row>
        <row r="758">
          <cell r="A758">
            <v>7632</v>
          </cell>
          <cell r="B758" t="str">
            <v>CENTRO DE COSTO NO EXISTE!!!</v>
          </cell>
        </row>
        <row r="759">
          <cell r="A759">
            <v>7640</v>
          </cell>
          <cell r="B759" t="str">
            <v>EQUIPOS TELEMETRIA Y TELECONTR</v>
          </cell>
        </row>
        <row r="760">
          <cell r="A760">
            <v>7641</v>
          </cell>
          <cell r="B760" t="str">
            <v>CENTRO DE TELEMETRIA OBRA CIVI</v>
          </cell>
        </row>
        <row r="761">
          <cell r="A761">
            <v>7642</v>
          </cell>
          <cell r="B761" t="str">
            <v>CENTRO DE COSTO NO EXISTE!!!</v>
          </cell>
        </row>
        <row r="762">
          <cell r="A762">
            <v>7653</v>
          </cell>
          <cell r="B762" t="str">
            <v>PROG VEREDAS OTROS PROGRAMAS</v>
          </cell>
        </row>
        <row r="763">
          <cell r="A763">
            <v>7654</v>
          </cell>
          <cell r="B763" t="str">
            <v>CENTRO DE COSTO NO EXISTE!!!</v>
          </cell>
        </row>
        <row r="764">
          <cell r="A764">
            <v>7655</v>
          </cell>
          <cell r="B764" t="str">
            <v>REDES Y DOMIC H.V.</v>
          </cell>
        </row>
        <row r="765">
          <cell r="A765">
            <v>7656</v>
          </cell>
          <cell r="B765" t="str">
            <v>RECONST. REDES INVAL ACUEDUCTO</v>
          </cell>
        </row>
        <row r="766">
          <cell r="A766">
            <v>7657</v>
          </cell>
          <cell r="B766" t="str">
            <v>RECONST REDES OTROS PROG    .</v>
          </cell>
        </row>
        <row r="767">
          <cell r="A767">
            <v>7658</v>
          </cell>
          <cell r="B767" t="str">
            <v>ESTABIL. PRESA PIEDRAS BLANCAS</v>
          </cell>
        </row>
        <row r="768">
          <cell r="A768">
            <v>7659</v>
          </cell>
          <cell r="B768" t="str">
            <v>TANQUES OTROS PROGRAMAS</v>
          </cell>
        </row>
        <row r="769">
          <cell r="A769">
            <v>7660</v>
          </cell>
          <cell r="B769" t="str">
            <v>REFACCION INST. TRATAMIENTO</v>
          </cell>
        </row>
        <row r="770">
          <cell r="A770">
            <v>7661</v>
          </cell>
          <cell r="B770" t="str">
            <v>REFACCION INSTALAC CAPTACION</v>
          </cell>
        </row>
        <row r="771">
          <cell r="A771">
            <v>7662</v>
          </cell>
          <cell r="B771" t="str">
            <v>ACONDICIONAMIENTO INSTALACIONES CALDAS</v>
          </cell>
        </row>
        <row r="772">
          <cell r="A772">
            <v>7663</v>
          </cell>
          <cell r="B772" t="str">
            <v>REFACCION INST. DISTRIBUCION</v>
          </cell>
        </row>
        <row r="773">
          <cell r="A773">
            <v>7664</v>
          </cell>
          <cell r="B773" t="str">
            <v>ACONDICIONAMIENTO INSTALACIONES BARBOSA</v>
          </cell>
        </row>
        <row r="774">
          <cell r="A774">
            <v>7665</v>
          </cell>
          <cell r="B774" t="str">
            <v>CENTRO DE COSTO NO EXISTE!!!</v>
          </cell>
        </row>
        <row r="775">
          <cell r="A775">
            <v>7666</v>
          </cell>
          <cell r="B775" t="str">
            <v>REDES DE DISTRIBUCION ACUEDUCTO  OP</v>
          </cell>
        </row>
        <row r="776">
          <cell r="A776">
            <v>7667</v>
          </cell>
          <cell r="B776" t="str">
            <v>CONDUCCIONES E IMPULSACIONES</v>
          </cell>
        </row>
        <row r="777">
          <cell r="A777">
            <v>7668</v>
          </cell>
          <cell r="B777" t="str">
            <v>CENTRO DE COSTO NO EXISTE!!!</v>
          </cell>
        </row>
        <row r="778">
          <cell r="A778">
            <v>7669</v>
          </cell>
          <cell r="B778" t="str">
            <v>ANTICIPOS OTROS PROGRAMAS</v>
          </cell>
        </row>
        <row r="779">
          <cell r="A779">
            <v>7670</v>
          </cell>
          <cell r="B779" t="str">
            <v>VENTA AGUA CRUDA</v>
          </cell>
        </row>
        <row r="780">
          <cell r="A780">
            <v>7671</v>
          </cell>
          <cell r="B780" t="str">
            <v>CENTRO DE COSTO NO EXISTE!!!</v>
          </cell>
        </row>
        <row r="781">
          <cell r="A781">
            <v>7675</v>
          </cell>
          <cell r="B781" t="str">
            <v>OBRAS PROGRAMA PAAC OP</v>
          </cell>
        </row>
        <row r="782">
          <cell r="A782">
            <v>7676</v>
          </cell>
          <cell r="B782" t="str">
            <v>CENTRO DE COSTO NO EXISTE!!!</v>
          </cell>
        </row>
        <row r="783">
          <cell r="A783">
            <v>7678</v>
          </cell>
          <cell r="B783" t="str">
            <v>AJ POR INFL OTROS PROGRAMAS</v>
          </cell>
        </row>
        <row r="784">
          <cell r="A784">
            <v>7679</v>
          </cell>
          <cell r="B784" t="str">
            <v>ANTICIPOS PLAN BIENAL</v>
          </cell>
        </row>
        <row r="785">
          <cell r="A785">
            <v>7680</v>
          </cell>
          <cell r="B785" t="str">
            <v>CENTRO DE COSTO NO EXISTE!!!</v>
          </cell>
        </row>
        <row r="786">
          <cell r="A786">
            <v>7695</v>
          </cell>
          <cell r="B786" t="str">
            <v>MICROCENTRALES OBRA CIVIL</v>
          </cell>
        </row>
        <row r="787">
          <cell r="A787">
            <v>7696</v>
          </cell>
          <cell r="B787" t="str">
            <v>MICROCENTRALES EQUIPOS</v>
          </cell>
        </row>
        <row r="788">
          <cell r="A788">
            <v>7697</v>
          </cell>
          <cell r="B788" t="str">
            <v>INTERVENTORIA OTROS PROG ACTO</v>
          </cell>
        </row>
        <row r="789">
          <cell r="A789">
            <v>7698</v>
          </cell>
          <cell r="B789" t="str">
            <v>INGENIERIA OTROS PROGRAMAS ACU</v>
          </cell>
        </row>
        <row r="790">
          <cell r="A790">
            <v>7699</v>
          </cell>
          <cell r="B790" t="str">
            <v>CENTRO DE COSTO NO EXISTE!!!</v>
          </cell>
        </row>
        <row r="791">
          <cell r="A791">
            <v>7700</v>
          </cell>
          <cell r="B791" t="str">
            <v>DISE\O PLANTA DE TTO SAN FDO</v>
          </cell>
        </row>
        <row r="792">
          <cell r="A792">
            <v>7701</v>
          </cell>
          <cell r="B792" t="str">
            <v>CENTRO DE COSTO NO EXISTE!!!</v>
          </cell>
        </row>
        <row r="793">
          <cell r="A793">
            <v>7709</v>
          </cell>
          <cell r="B793" t="str">
            <v>GASTOS FROS FONADE PTA TTO SAN FDO</v>
          </cell>
        </row>
        <row r="794">
          <cell r="A794">
            <v>7710</v>
          </cell>
          <cell r="B794" t="str">
            <v>REUBICACION ASENT BELLO SANEAMIENTO</v>
          </cell>
        </row>
        <row r="795">
          <cell r="A795">
            <v>7711</v>
          </cell>
          <cell r="B795" t="str">
            <v>PREPARACION PL DLLO. DEL NORTE</v>
          </cell>
        </row>
        <row r="796">
          <cell r="A796">
            <v>7712</v>
          </cell>
          <cell r="B796" t="str">
            <v>CENTRO DE COSTO NO EXISTE!!!</v>
          </cell>
        </row>
        <row r="797">
          <cell r="A797">
            <v>7715</v>
          </cell>
          <cell r="B797" t="str">
            <v>OBRAS PROG PAAC ALCANTARILLADO</v>
          </cell>
        </row>
        <row r="798">
          <cell r="A798">
            <v>7716</v>
          </cell>
          <cell r="B798" t="str">
            <v>CENTRO DE COSTO NO EXISTE!!!</v>
          </cell>
        </row>
        <row r="799">
          <cell r="A799">
            <v>7721</v>
          </cell>
          <cell r="B799" t="str">
            <v>PLAN CORREGIMIENTO VEREDAS ALC</v>
          </cell>
        </row>
        <row r="800">
          <cell r="A800">
            <v>7722</v>
          </cell>
          <cell r="B800" t="str">
            <v>CENTRO DE COSTO NO EXISTE!!!</v>
          </cell>
        </row>
        <row r="801">
          <cell r="A801">
            <v>7745</v>
          </cell>
          <cell r="B801" t="str">
            <v>REDES Y DOMICILIARIAS HV. ALC</v>
          </cell>
        </row>
        <row r="802">
          <cell r="A802">
            <v>7746</v>
          </cell>
          <cell r="B802" t="str">
            <v>INTERCEPT PLAN DLLO SANEAM R MEDELLIN</v>
          </cell>
        </row>
        <row r="803">
          <cell r="A803">
            <v>7747</v>
          </cell>
          <cell r="B803" t="str">
            <v>COLECT PLAN DLLO SANEAM RIO MEDELLIN</v>
          </cell>
        </row>
        <row r="804">
          <cell r="A804">
            <v>7748</v>
          </cell>
          <cell r="B804" t="str">
            <v>AJ POR INFL FINDETER HV</v>
          </cell>
        </row>
        <row r="805">
          <cell r="A805">
            <v>7749</v>
          </cell>
          <cell r="B805" t="str">
            <v>CENTRO DE COSTO NO EXISTE!!!</v>
          </cell>
        </row>
        <row r="806">
          <cell r="A806">
            <v>7754</v>
          </cell>
          <cell r="B806" t="str">
            <v>CONST Y CAMB DOMIC Y ACOMETIDAS</v>
          </cell>
        </row>
        <row r="807">
          <cell r="A807">
            <v>7755</v>
          </cell>
          <cell r="B807" t="str">
            <v>CENTRO DE COSTO NO EXISTE!!!</v>
          </cell>
        </row>
        <row r="808">
          <cell r="A808">
            <v>7756</v>
          </cell>
          <cell r="B808" t="str">
            <v>CONST SUMIDEROS PLUVIALES</v>
          </cell>
        </row>
        <row r="809">
          <cell r="A809">
            <v>7757</v>
          </cell>
          <cell r="B809" t="str">
            <v>CENTRO DE COSTO NO EXISTE!!!</v>
          </cell>
        </row>
        <row r="810">
          <cell r="A810">
            <v>7758</v>
          </cell>
          <cell r="B810" t="str">
            <v>OBRAS CONTROL VERTIMIENTOS</v>
          </cell>
        </row>
        <row r="811">
          <cell r="A811">
            <v>7759</v>
          </cell>
          <cell r="B811" t="str">
            <v>CENTRO DE COSTO NO EXISTE!!!</v>
          </cell>
        </row>
        <row r="812">
          <cell r="A812">
            <v>7762</v>
          </cell>
          <cell r="B812" t="str">
            <v>OBRA CIVIL PLANTA TTO SAN FDO</v>
          </cell>
        </row>
        <row r="813">
          <cell r="A813">
            <v>7763</v>
          </cell>
          <cell r="B813" t="str">
            <v>EQUIPOS PLANTA TTO SAN FDO</v>
          </cell>
        </row>
        <row r="814">
          <cell r="A814">
            <v>7764</v>
          </cell>
          <cell r="B814" t="str">
            <v>TERRENOS PLANTA TTO. SAN FERNANDO</v>
          </cell>
        </row>
        <row r="815">
          <cell r="A815">
            <v>7765</v>
          </cell>
          <cell r="B815" t="str">
            <v>MONTAJE EQUIPOS PLANTA TTO SAN FDO.</v>
          </cell>
        </row>
        <row r="816">
          <cell r="A816">
            <v>7766</v>
          </cell>
          <cell r="B816" t="str">
            <v>TIERR Y SERVID COLECT PL EXP REP</v>
          </cell>
        </row>
        <row r="817">
          <cell r="A817">
            <v>7767</v>
          </cell>
          <cell r="B817" t="str">
            <v>CENTRO DE COSTO NO EXISTE!!!</v>
          </cell>
        </row>
        <row r="818">
          <cell r="A818">
            <v>7768</v>
          </cell>
          <cell r="B818" t="str">
            <v>AJ POR INFL OTROS PROGRAMAS</v>
          </cell>
        </row>
        <row r="819">
          <cell r="A819">
            <v>7769</v>
          </cell>
          <cell r="B819" t="str">
            <v>ANTICIPOS PLAN DLLO SANEAMIENTO</v>
          </cell>
        </row>
        <row r="820">
          <cell r="A820">
            <v>7770</v>
          </cell>
          <cell r="B820" t="str">
            <v>ING.PLAN DLLO.SANEAM.RIO MEDELLIN</v>
          </cell>
        </row>
        <row r="821">
          <cell r="A821">
            <v>7771</v>
          </cell>
          <cell r="B821" t="str">
            <v>INTERV. PLAN SANEAM.RIO MEDELLIN</v>
          </cell>
        </row>
        <row r="822">
          <cell r="A822">
            <v>7772</v>
          </cell>
          <cell r="B822" t="str">
            <v>CENTRO DE COSTO NO EXISTE!!!</v>
          </cell>
        </row>
        <row r="823">
          <cell r="A823">
            <v>7773</v>
          </cell>
          <cell r="B823" t="str">
            <v>GTOS FROS PLAN DLLO SANEAMIENTO</v>
          </cell>
        </row>
        <row r="824">
          <cell r="A824">
            <v>7774</v>
          </cell>
          <cell r="B824" t="str">
            <v>CENTRO DE COSTO NO EXISTE!!!</v>
          </cell>
        </row>
        <row r="825">
          <cell r="A825">
            <v>7775</v>
          </cell>
          <cell r="B825" t="str">
            <v>FLUCT TIPO DE CAMBIO ALCANTARILLADO</v>
          </cell>
        </row>
        <row r="826">
          <cell r="A826">
            <v>7776</v>
          </cell>
          <cell r="B826" t="str">
            <v>REPOSICION COLECTORES</v>
          </cell>
        </row>
        <row r="827">
          <cell r="A827">
            <v>7777</v>
          </cell>
          <cell r="B827" t="str">
            <v>CENTRO DE COSTO NO EXISTE!!!</v>
          </cell>
        </row>
        <row r="828">
          <cell r="A828">
            <v>7778</v>
          </cell>
          <cell r="B828" t="str">
            <v>CONST COLECTORES OTROS PROGRAMAS</v>
          </cell>
        </row>
        <row r="829">
          <cell r="A829">
            <v>7779</v>
          </cell>
          <cell r="B829" t="str">
            <v>CENTRO DE COSTO NO EXISTE!!!</v>
          </cell>
        </row>
        <row r="830">
          <cell r="A830">
            <v>7783</v>
          </cell>
          <cell r="B830" t="str">
            <v>PROGRAMA PERIURBANO OTROS PROGRAMAS</v>
          </cell>
        </row>
        <row r="831">
          <cell r="A831">
            <v>7784</v>
          </cell>
          <cell r="B831" t="str">
            <v>CENTRO DE COSTO NO EXISTE!!!</v>
          </cell>
        </row>
        <row r="832">
          <cell r="A832">
            <v>7786</v>
          </cell>
          <cell r="B832" t="str">
            <v>RECONST.REDES INVAL ALCANTARILLADO</v>
          </cell>
        </row>
        <row r="833">
          <cell r="A833">
            <v>7787</v>
          </cell>
          <cell r="B833" t="str">
            <v>REPOSICION REDES ALCANTARILLADO</v>
          </cell>
        </row>
        <row r="834">
          <cell r="A834">
            <v>7788</v>
          </cell>
          <cell r="B834" t="str">
            <v>INGENIERIA OTROS PROGRAMAS ALCDO.</v>
          </cell>
        </row>
        <row r="835">
          <cell r="A835">
            <v>7789</v>
          </cell>
          <cell r="B835" t="str">
            <v>CENTRO DE COSTO NO EXISTE!!!</v>
          </cell>
        </row>
        <row r="836">
          <cell r="A836">
            <v>7802</v>
          </cell>
          <cell r="B836" t="str">
            <v>RED PRIMARIA REPOSICIÓN</v>
          </cell>
        </row>
        <row r="837">
          <cell r="A837">
            <v>7803</v>
          </cell>
          <cell r="B837" t="str">
            <v>CENTRO DE COSTO NO EXISTE!!!</v>
          </cell>
        </row>
        <row r="838">
          <cell r="A838">
            <v>7804</v>
          </cell>
          <cell r="B838" t="str">
            <v>RED SECUNDARIA REPOSICION</v>
          </cell>
        </row>
        <row r="839">
          <cell r="A839">
            <v>7805</v>
          </cell>
          <cell r="B839" t="str">
            <v>CENTRO DE COSTO NO EXISTE!!!</v>
          </cell>
        </row>
        <row r="840">
          <cell r="A840">
            <v>7807</v>
          </cell>
          <cell r="B840" t="str">
            <v>PROYECTO CENTRO</v>
          </cell>
        </row>
        <row r="841">
          <cell r="A841">
            <v>7808</v>
          </cell>
          <cell r="B841" t="str">
            <v>EQUIPOS RED DE ACCESO</v>
          </cell>
        </row>
        <row r="842">
          <cell r="A842">
            <v>7809</v>
          </cell>
          <cell r="B842" t="str">
            <v>PROYECTO TELEVISION POR CABLE</v>
          </cell>
        </row>
        <row r="843">
          <cell r="A843">
            <v>7810</v>
          </cell>
          <cell r="B843" t="str">
            <v>RED PRIMARIA PLAN 95-99</v>
          </cell>
        </row>
        <row r="844">
          <cell r="A844">
            <v>7811</v>
          </cell>
          <cell r="B844" t="str">
            <v>CENTRO DE COSTO NO EXISTE!!!</v>
          </cell>
        </row>
        <row r="845">
          <cell r="A845">
            <v>7812</v>
          </cell>
          <cell r="B845" t="str">
            <v>RED SECUNDARIA PLAN 95-99</v>
          </cell>
        </row>
        <row r="846">
          <cell r="A846">
            <v>7813</v>
          </cell>
          <cell r="B846" t="str">
            <v>CENTRO DE COSTO NO EXISTE!!!</v>
          </cell>
        </row>
        <row r="847">
          <cell r="A847">
            <v>7814</v>
          </cell>
          <cell r="B847" t="str">
            <v>RED CANALIZACIONES PLAN 95-99</v>
          </cell>
        </row>
        <row r="848">
          <cell r="A848">
            <v>7815</v>
          </cell>
          <cell r="B848" t="str">
            <v>CENTRO DE COSTO NO EXISTE!!!</v>
          </cell>
        </row>
        <row r="849">
          <cell r="A849">
            <v>7816</v>
          </cell>
          <cell r="B849" t="str">
            <v>PRESURIZACION</v>
          </cell>
        </row>
        <row r="850">
          <cell r="A850">
            <v>7817</v>
          </cell>
          <cell r="B850" t="str">
            <v>SISTEMATIZACION DANOS P.95-99</v>
          </cell>
        </row>
        <row r="851">
          <cell r="A851">
            <v>7818</v>
          </cell>
          <cell r="B851" t="str">
            <v>PLAN DE CONTINGENCIAS</v>
          </cell>
        </row>
        <row r="852">
          <cell r="A852">
            <v>7819</v>
          </cell>
          <cell r="B852" t="str">
            <v>DESPACHO CUADRILLAS P.95-99</v>
          </cell>
        </row>
        <row r="853">
          <cell r="A853">
            <v>7820</v>
          </cell>
          <cell r="B853" t="str">
            <v>LINEA ABONADOS PLAN 95-99</v>
          </cell>
        </row>
        <row r="854">
          <cell r="A854">
            <v>7821</v>
          </cell>
          <cell r="B854" t="str">
            <v>LINEA ABONADOS ORIENTE</v>
          </cell>
        </row>
        <row r="855">
          <cell r="A855">
            <v>7822</v>
          </cell>
          <cell r="B855" t="str">
            <v>TELS PUBLICOS SIN COBRO</v>
          </cell>
        </row>
        <row r="856">
          <cell r="A856">
            <v>7823</v>
          </cell>
          <cell r="B856" t="str">
            <v>CENTRO DE COSTO NO EXISTE!!!</v>
          </cell>
        </row>
        <row r="857">
          <cell r="A857">
            <v>7824</v>
          </cell>
          <cell r="B857" t="str">
            <v>TELS PUBLICOS CON COBRO</v>
          </cell>
        </row>
        <row r="858">
          <cell r="A858">
            <v>7825</v>
          </cell>
          <cell r="B858" t="str">
            <v>CENTRO DE COSTO NO EXISTE!!!</v>
          </cell>
        </row>
        <row r="859">
          <cell r="A859">
            <v>7826</v>
          </cell>
          <cell r="B859" t="str">
            <v>DESPACHO DE CUADRILLAS ORIENTE</v>
          </cell>
        </row>
        <row r="860">
          <cell r="A860">
            <v>7827</v>
          </cell>
          <cell r="B860" t="str">
            <v>COMUNICACION VIA RADIO</v>
          </cell>
        </row>
        <row r="861">
          <cell r="A861">
            <v>7828</v>
          </cell>
          <cell r="B861" t="str">
            <v>CAMBIOS RED PRIM Y SECUN P 95-99</v>
          </cell>
        </row>
        <row r="862">
          <cell r="A862">
            <v>7829</v>
          </cell>
          <cell r="B862" t="str">
            <v>CENTRO DE COSTO NO EXISTE!!!</v>
          </cell>
        </row>
        <row r="863">
          <cell r="A863">
            <v>7830</v>
          </cell>
          <cell r="B863" t="str">
            <v>AJ X INFL VIA RADIO CONVENCIONAL</v>
          </cell>
        </row>
        <row r="864">
          <cell r="A864">
            <v>7831</v>
          </cell>
          <cell r="B864" t="str">
            <v>CENTRO DE COSTO NO EXISTE!!!</v>
          </cell>
        </row>
        <row r="865">
          <cell r="A865">
            <v>7839</v>
          </cell>
          <cell r="B865" t="str">
            <v>ANTICIPOS PLAN MAESTRO DE INF.</v>
          </cell>
        </row>
        <row r="866">
          <cell r="A866">
            <v>7840</v>
          </cell>
          <cell r="B866" t="str">
            <v>CENTRO DE COSTO NO EXISTE!!!</v>
          </cell>
        </row>
        <row r="867">
          <cell r="A867">
            <v>7846</v>
          </cell>
          <cell r="B867" t="str">
            <v>AJ POR INFL OTROS PROGRAMAS</v>
          </cell>
        </row>
        <row r="868">
          <cell r="A868">
            <v>7847</v>
          </cell>
          <cell r="B868" t="str">
            <v>CENTRO DE COSTO NO EXISTE!!!</v>
          </cell>
        </row>
        <row r="869">
          <cell r="A869">
            <v>7869</v>
          </cell>
          <cell r="B869" t="str">
            <v>ANTICIPOS PROGRAMAS ESPECIALES</v>
          </cell>
        </row>
        <row r="870">
          <cell r="A870">
            <v>7870</v>
          </cell>
          <cell r="B870" t="str">
            <v>CENTRO DE COSTO NO EXISTE!!!</v>
          </cell>
        </row>
        <row r="871">
          <cell r="A871">
            <v>7891</v>
          </cell>
          <cell r="B871" t="str">
            <v>CORREO DE VOZ</v>
          </cell>
        </row>
        <row r="872">
          <cell r="A872">
            <v>7892</v>
          </cell>
          <cell r="B872" t="str">
            <v>LARGA DISTANCIA</v>
          </cell>
        </row>
        <row r="873">
          <cell r="A873">
            <v>7893</v>
          </cell>
          <cell r="B873" t="str">
            <v>TRUNKING NACIONAL</v>
          </cell>
        </row>
        <row r="874">
          <cell r="A874">
            <v>7894</v>
          </cell>
          <cell r="B874" t="str">
            <v>RED METROPOLITANA DE DATOS</v>
          </cell>
        </row>
        <row r="875">
          <cell r="A875">
            <v>7895</v>
          </cell>
          <cell r="B875" t="str">
            <v>INTERNET</v>
          </cell>
        </row>
        <row r="876">
          <cell r="A876">
            <v>7896</v>
          </cell>
          <cell r="B876" t="str">
            <v>PROYECTO BOGOTA</v>
          </cell>
        </row>
        <row r="877">
          <cell r="A877">
            <v>7897</v>
          </cell>
          <cell r="B877" t="str">
            <v>PROYECTO RED FIBRA OPTICA TORRES ISA</v>
          </cell>
        </row>
        <row r="878">
          <cell r="A878">
            <v>7898</v>
          </cell>
          <cell r="B878" t="str">
            <v>CENTRO DE COSTO NO EXISTE!!!</v>
          </cell>
        </row>
        <row r="879">
          <cell r="A879">
            <v>7900</v>
          </cell>
          <cell r="B879" t="str">
            <v>LINEAS PLAN 95-99</v>
          </cell>
        </row>
        <row r="880">
          <cell r="A880">
            <v>7901</v>
          </cell>
          <cell r="B880" t="str">
            <v>TRANSMISION PLAN 95-99</v>
          </cell>
        </row>
        <row r="881">
          <cell r="A881">
            <v>7902</v>
          </cell>
          <cell r="B881" t="str">
            <v>RDSI PLAN 95-99</v>
          </cell>
        </row>
        <row r="882">
          <cell r="A882">
            <v>7903</v>
          </cell>
          <cell r="B882" t="str">
            <v>EDIFICIOS PLAN MERCADEO</v>
          </cell>
        </row>
        <row r="883">
          <cell r="A883">
            <v>7904</v>
          </cell>
          <cell r="B883" t="str">
            <v>REPUESTOS EQUIPOS PRUEBA Y GENERACION</v>
          </cell>
        </row>
        <row r="884">
          <cell r="A884">
            <v>7905</v>
          </cell>
          <cell r="B884" t="str">
            <v>CENTRO DE COSTO NO EXISTE!!!</v>
          </cell>
        </row>
        <row r="885">
          <cell r="A885">
            <v>7915</v>
          </cell>
          <cell r="B885" t="str">
            <v>CAPACITACION TELEFONOS</v>
          </cell>
        </row>
        <row r="886">
          <cell r="A886">
            <v>7916</v>
          </cell>
          <cell r="B886" t="str">
            <v>CENTRO DE COSTO NO EXISTE!!!</v>
          </cell>
        </row>
        <row r="887">
          <cell r="A887">
            <v>7917</v>
          </cell>
          <cell r="B887" t="str">
            <v>DESPACHO DE CUADRILLAS</v>
          </cell>
        </row>
        <row r="888">
          <cell r="A888">
            <v>7918</v>
          </cell>
          <cell r="B888" t="str">
            <v>CENTRO DE COSTO NO EXISTE!!!</v>
          </cell>
        </row>
        <row r="889">
          <cell r="A889">
            <v>7919</v>
          </cell>
          <cell r="B889" t="str">
            <v>ANTICIPO PROGRAMAS GENERALES</v>
          </cell>
        </row>
        <row r="890">
          <cell r="A890">
            <v>7920</v>
          </cell>
          <cell r="B890" t="str">
            <v>EDIFICIOS PLANTA INT P.95-99</v>
          </cell>
        </row>
        <row r="891">
          <cell r="A891">
            <v>7921</v>
          </cell>
          <cell r="B891" t="str">
            <v>CENTRO DE COSTO NO EXISTE!!!</v>
          </cell>
        </row>
        <row r="892">
          <cell r="A892">
            <v>7922</v>
          </cell>
          <cell r="B892" t="str">
            <v>INTERCON ENTRE CENTRALES P 95-99</v>
          </cell>
        </row>
        <row r="893">
          <cell r="A893">
            <v>7923</v>
          </cell>
          <cell r="B893" t="str">
            <v>GABINETES INTERRUPTORES P.95-99</v>
          </cell>
        </row>
        <row r="894">
          <cell r="A894">
            <v>7924</v>
          </cell>
          <cell r="B894" t="str">
            <v>AIRE ACONDICIONADO PLAN 95-99</v>
          </cell>
        </row>
        <row r="895">
          <cell r="A895">
            <v>7925</v>
          </cell>
          <cell r="B895" t="str">
            <v>CENTRO DE COSTO NO EXISTE!!!</v>
          </cell>
        </row>
        <row r="896">
          <cell r="A896">
            <v>7927</v>
          </cell>
          <cell r="B896" t="str">
            <v>EQUIPO FIJO ORIENTE</v>
          </cell>
        </row>
        <row r="897">
          <cell r="A897">
            <v>7928</v>
          </cell>
          <cell r="B897" t="str">
            <v>CENTRO DE COSTO NO EXISTE!!!</v>
          </cell>
        </row>
        <row r="898">
          <cell r="A898">
            <v>7929</v>
          </cell>
          <cell r="B898" t="str">
            <v>ANTICIPOS TELEF PLAN 95-99</v>
          </cell>
        </row>
        <row r="899">
          <cell r="A899">
            <v>7930</v>
          </cell>
          <cell r="B899" t="str">
            <v>PLAN REPOSICION LINEAS</v>
          </cell>
        </row>
        <row r="900">
          <cell r="A900">
            <v>7931</v>
          </cell>
          <cell r="B900" t="str">
            <v>EQUIPOS TRANSMISION 35000 LINEAS</v>
          </cell>
        </row>
        <row r="901">
          <cell r="A901">
            <v>7932</v>
          </cell>
          <cell r="B901" t="str">
            <v>EQUIPOS COMPUTACION 98000 LINEAS</v>
          </cell>
        </row>
        <row r="902">
          <cell r="A902">
            <v>7933</v>
          </cell>
          <cell r="B902" t="str">
            <v>EQUIPOS TRANSMISION 98000 LINEAS</v>
          </cell>
        </row>
        <row r="903">
          <cell r="A903">
            <v>7934</v>
          </cell>
          <cell r="B903" t="str">
            <v>OTROS PLAN REVISION 95-99</v>
          </cell>
        </row>
        <row r="904">
          <cell r="A904">
            <v>7935</v>
          </cell>
          <cell r="B904" t="str">
            <v>CONMUTACION ESTRATOS BAJOS 2A. LINEA</v>
          </cell>
        </row>
        <row r="905">
          <cell r="A905">
            <v>7936</v>
          </cell>
          <cell r="B905" t="str">
            <v>CENTRO DE COSTO NO EXISTE!!!</v>
          </cell>
        </row>
        <row r="906">
          <cell r="A906">
            <v>7939</v>
          </cell>
          <cell r="B906" t="str">
            <v>ANTICIPOS PLANTA GENERAL</v>
          </cell>
        </row>
        <row r="907">
          <cell r="A907">
            <v>7940</v>
          </cell>
          <cell r="B907" t="str">
            <v>CENTRO DE COSTO NO EXISTE!!!</v>
          </cell>
        </row>
        <row r="908">
          <cell r="A908">
            <v>7949</v>
          </cell>
          <cell r="B908" t="str">
            <v>ANTICIPOS TELEFONOS PLAN 90-94</v>
          </cell>
        </row>
        <row r="909">
          <cell r="A909">
            <v>7950</v>
          </cell>
          <cell r="B909" t="str">
            <v>CENTRO DE COSTO NO EXISTE!!!</v>
          </cell>
        </row>
        <row r="910">
          <cell r="A910">
            <v>7970</v>
          </cell>
          <cell r="B910" t="str">
            <v>INGENIERIA OTROS PROGRAMAS</v>
          </cell>
        </row>
        <row r="911">
          <cell r="A911">
            <v>7971</v>
          </cell>
          <cell r="B911" t="str">
            <v>INGENIERIA PLAN REPOSICION</v>
          </cell>
        </row>
        <row r="912">
          <cell r="A912">
            <v>7972</v>
          </cell>
          <cell r="B912" t="str">
            <v>GASTOS FROS. EXIMBANK PLAN 95-99</v>
          </cell>
        </row>
        <row r="913">
          <cell r="A913">
            <v>7973</v>
          </cell>
          <cell r="B913" t="str">
            <v>CENTRO DE COSTO NO EXISTE!!!</v>
          </cell>
        </row>
        <row r="914">
          <cell r="A914">
            <v>7975</v>
          </cell>
          <cell r="B914" t="str">
            <v>GASTOS FINANCIEROS PLESSEY</v>
          </cell>
        </row>
        <row r="915">
          <cell r="A915">
            <v>7976</v>
          </cell>
          <cell r="B915" t="str">
            <v>CENTRO DE COSTO NO EXISTE!!!</v>
          </cell>
        </row>
        <row r="916">
          <cell r="A916">
            <v>7979</v>
          </cell>
          <cell r="B916" t="str">
            <v>AJUSTES POR INFLACION ORIENTE</v>
          </cell>
        </row>
        <row r="917">
          <cell r="A917">
            <v>7980</v>
          </cell>
          <cell r="B917" t="str">
            <v>CENTRO DE COSTO NO EXISTE!!!</v>
          </cell>
        </row>
        <row r="918">
          <cell r="A918">
            <v>7981</v>
          </cell>
          <cell r="B918" t="str">
            <v>AJUSTE PRESTAMO EXIMBANK (189K)</v>
          </cell>
        </row>
        <row r="919">
          <cell r="A919">
            <v>7982</v>
          </cell>
          <cell r="B919" t="str">
            <v>CENTRO DE COSTO NO EXISTE!!!</v>
          </cell>
        </row>
        <row r="920">
          <cell r="A920">
            <v>7987</v>
          </cell>
          <cell r="B920" t="str">
            <v>AJUSTE PRESTAMO PLESSEY</v>
          </cell>
        </row>
        <row r="921">
          <cell r="A921">
            <v>7988</v>
          </cell>
          <cell r="B921" t="str">
            <v>CENTRO DE COSTO NO EXISTE!!!</v>
          </cell>
        </row>
        <row r="922">
          <cell r="A922">
            <v>7994</v>
          </cell>
          <cell r="B922" t="str">
            <v>INGENIERIA PLAN DE DESARROLLO 2000-2002</v>
          </cell>
        </row>
        <row r="923">
          <cell r="A923">
            <v>7995</v>
          </cell>
          <cell r="B923" t="str">
            <v>AJUSTE PTMO. C. ITOH (161K)</v>
          </cell>
        </row>
        <row r="924">
          <cell r="A924">
            <v>7996</v>
          </cell>
          <cell r="B924" t="str">
            <v>INGENIERIA PLAN 1995-1999</v>
          </cell>
        </row>
        <row r="925">
          <cell r="A925">
            <v>7997</v>
          </cell>
          <cell r="B925" t="str">
            <v>INGENIERIA PROYECTO ORIENTE</v>
          </cell>
        </row>
        <row r="926">
          <cell r="A926">
            <v>7998</v>
          </cell>
          <cell r="B926" t="str">
            <v>CENTRO DE COSTO NO EXISTE!!!</v>
          </cell>
        </row>
        <row r="927">
          <cell r="A927">
            <v>7999</v>
          </cell>
          <cell r="B927" t="str">
            <v>INGENIERIA TELEFONOS VIA RADIO</v>
          </cell>
        </row>
        <row r="928">
          <cell r="A928">
            <v>8000</v>
          </cell>
          <cell r="B928" t="str">
            <v>SUB O.C. CANALIZACIONES VARIAS</v>
          </cell>
        </row>
        <row r="929">
          <cell r="A929">
            <v>8001</v>
          </cell>
          <cell r="B929" t="str">
            <v>SUB O.C. VARIAS</v>
          </cell>
        </row>
        <row r="930">
          <cell r="A930">
            <v>8002</v>
          </cell>
          <cell r="B930" t="str">
            <v>SUB LA CABAÑA O. C. EXPANSION</v>
          </cell>
        </row>
        <row r="931">
          <cell r="A931">
            <v>8003</v>
          </cell>
          <cell r="B931" t="str">
            <v>SUB ITAGUI O. C. EXPANSION</v>
          </cell>
        </row>
        <row r="932">
          <cell r="A932">
            <v>8004</v>
          </cell>
          <cell r="B932" t="str">
            <v>SUB. YARUMAL II O.C. AMPLIACION</v>
          </cell>
        </row>
        <row r="933">
          <cell r="A933">
            <v>8005</v>
          </cell>
          <cell r="B933" t="str">
            <v>SUB. SAN ANTONIO OO. CC. AMPLIACION</v>
          </cell>
        </row>
        <row r="934">
          <cell r="A934">
            <v>8006</v>
          </cell>
          <cell r="B934" t="str">
            <v>SUB. RIONEGRO O.C. AMPLIACION</v>
          </cell>
        </row>
        <row r="935">
          <cell r="A935">
            <v>8007</v>
          </cell>
          <cell r="B935" t="str">
            <v>SUB. SANTA ROSA O.C. AMPLIACION</v>
          </cell>
        </row>
        <row r="936">
          <cell r="A936">
            <v>8008</v>
          </cell>
          <cell r="B936" t="str">
            <v>SUB. O.C. CANALIZACIONES ITAGUI</v>
          </cell>
        </row>
        <row r="937">
          <cell r="A937">
            <v>8009</v>
          </cell>
          <cell r="B937" t="str">
            <v>SUB. O.C. CANALIZACIONES CABA\A</v>
          </cell>
        </row>
        <row r="938">
          <cell r="A938">
            <v>8010</v>
          </cell>
          <cell r="B938" t="str">
            <v>SUB. O.C. CANALIZACIONES ORIENTE</v>
          </cell>
        </row>
        <row r="939">
          <cell r="A939">
            <v>8011</v>
          </cell>
          <cell r="B939" t="str">
            <v>EXPANSION REDES PRIMARIAS</v>
          </cell>
        </row>
        <row r="940">
          <cell r="A940">
            <v>8012</v>
          </cell>
          <cell r="B940" t="str">
            <v>REPOSICION REDES PRIMARIAS</v>
          </cell>
        </row>
        <row r="941">
          <cell r="A941">
            <v>8013</v>
          </cell>
          <cell r="B941" t="str">
            <v>RECTIFICACION REDES SECUNDARIAS</v>
          </cell>
        </row>
        <row r="942">
          <cell r="A942">
            <v>8014</v>
          </cell>
          <cell r="B942" t="str">
            <v>EST. REDES PRIMARIAS AISLAD.</v>
          </cell>
        </row>
        <row r="943">
          <cell r="A943">
            <v>8015</v>
          </cell>
          <cell r="B943" t="str">
            <v>CENTRO DE INFORMACION REDES</v>
          </cell>
        </row>
        <row r="944">
          <cell r="A944">
            <v>8016</v>
          </cell>
          <cell r="B944" t="str">
            <v>RECONSTRUCCION TRANSFORMADORES</v>
          </cell>
        </row>
        <row r="945">
          <cell r="A945">
            <v>8017</v>
          </cell>
          <cell r="B945" t="str">
            <v>AUTOMATIZACION DE LA DISTRIBUC</v>
          </cell>
        </row>
        <row r="946">
          <cell r="A946">
            <v>8018</v>
          </cell>
          <cell r="B946" t="str">
            <v>REDES OTRAS ENTIDADES</v>
          </cell>
        </row>
        <row r="947">
          <cell r="A947">
            <v>8019</v>
          </cell>
          <cell r="B947" t="str">
            <v>SUB. RIO CLARO 110KV EXPANSION</v>
          </cell>
        </row>
        <row r="948">
          <cell r="A948">
            <v>8020</v>
          </cell>
          <cell r="B948" t="str">
            <v>REDES SUBESTACION ORIENTE II</v>
          </cell>
        </row>
        <row r="949">
          <cell r="A949">
            <v>8021</v>
          </cell>
          <cell r="B949" t="str">
            <v>REDES SUB LA CABANA</v>
          </cell>
        </row>
        <row r="950">
          <cell r="A950">
            <v>8022</v>
          </cell>
          <cell r="B950" t="str">
            <v>REDES SUB. ITAGUI</v>
          </cell>
        </row>
        <row r="951">
          <cell r="A951">
            <v>8023</v>
          </cell>
          <cell r="B951" t="str">
            <v>CONTRATOS REDES ZONA SUR</v>
          </cell>
        </row>
        <row r="952">
          <cell r="A952">
            <v>8024</v>
          </cell>
          <cell r="B952" t="str">
            <v>CONTRATO RED AEREA</v>
          </cell>
        </row>
        <row r="953">
          <cell r="A953">
            <v>8025</v>
          </cell>
          <cell r="B953" t="str">
            <v>ESTUDIOS DISTRIBUCION ENERGIA</v>
          </cell>
        </row>
        <row r="954">
          <cell r="A954">
            <v>8026</v>
          </cell>
          <cell r="B954" t="str">
            <v>CONTRATOS REDES ZONA NORTE</v>
          </cell>
        </row>
        <row r="955">
          <cell r="A955">
            <v>8027</v>
          </cell>
          <cell r="B955" t="str">
            <v>SUB. RIO CLARO 110KV OC EXPANSION</v>
          </cell>
        </row>
        <row r="956">
          <cell r="A956">
            <v>8028</v>
          </cell>
          <cell r="B956" t="str">
            <v>SUB. RIONEGRO AMPLIACION</v>
          </cell>
        </row>
        <row r="957">
          <cell r="A957">
            <v>8029</v>
          </cell>
          <cell r="B957" t="str">
            <v>INGENIERIA DISTRIBUCION 95-2000</v>
          </cell>
        </row>
        <row r="958">
          <cell r="A958">
            <v>8030</v>
          </cell>
          <cell r="B958" t="str">
            <v>SUB. STA ROSA AMPLIACION</v>
          </cell>
        </row>
        <row r="959">
          <cell r="A959">
            <v>8031</v>
          </cell>
          <cell r="B959" t="str">
            <v>S/E SAN CRISTOBAL AMPLIACION</v>
          </cell>
        </row>
        <row r="960">
          <cell r="A960">
            <v>8032</v>
          </cell>
          <cell r="B960" t="str">
            <v>SUB YARUMAL AMPLIACION</v>
          </cell>
        </row>
        <row r="961">
          <cell r="A961">
            <v>8033</v>
          </cell>
          <cell r="B961" t="str">
            <v>SUB ITAGUI EXPANSION</v>
          </cell>
        </row>
        <row r="962">
          <cell r="A962">
            <v>8034</v>
          </cell>
          <cell r="B962" t="str">
            <v>SUB LA CABANA EXPANSION</v>
          </cell>
        </row>
        <row r="963">
          <cell r="A963">
            <v>8035</v>
          </cell>
          <cell r="B963" t="str">
            <v>SUB REP/RESP TRANSF POTENCIA</v>
          </cell>
        </row>
        <row r="964">
          <cell r="A964">
            <v>8036</v>
          </cell>
          <cell r="B964" t="str">
            <v>SUB REP/RESP INTERRUP SECCIONAD</v>
          </cell>
        </row>
        <row r="965">
          <cell r="A965">
            <v>8037</v>
          </cell>
          <cell r="B965" t="str">
            <v>SUB REP/RESP TRANSFORMAD MEDIDA</v>
          </cell>
        </row>
        <row r="966">
          <cell r="A966">
            <v>8038</v>
          </cell>
          <cell r="B966" t="str">
            <v>SUB REP/RESP PARARRAYOS</v>
          </cell>
        </row>
        <row r="967">
          <cell r="A967">
            <v>8039</v>
          </cell>
          <cell r="B967" t="str">
            <v>ANTICIPOS DISTRIBUCION 95 - 2000</v>
          </cell>
        </row>
        <row r="968">
          <cell r="A968">
            <v>8040</v>
          </cell>
          <cell r="B968" t="str">
            <v>SUB REFUERZO PROTECCIONES VARIAS</v>
          </cell>
        </row>
        <row r="969">
          <cell r="A969">
            <v>8041</v>
          </cell>
          <cell r="B969" t="str">
            <v>SUB REFUERZO PROTECC COMUNICAC.</v>
          </cell>
        </row>
        <row r="970">
          <cell r="A970">
            <v>8042</v>
          </cell>
          <cell r="B970" t="str">
            <v>SUB REP/RESP VARIAS</v>
          </cell>
        </row>
        <row r="971">
          <cell r="A971">
            <v>8043</v>
          </cell>
          <cell r="B971" t="str">
            <v>OBRAS CIVILES VARIAS PESD</v>
          </cell>
        </row>
        <row r="972">
          <cell r="A972">
            <v>8044</v>
          </cell>
          <cell r="B972" t="str">
            <v>SUBESTACION SANTA ANA</v>
          </cell>
        </row>
        <row r="973">
          <cell r="A973">
            <v>8045</v>
          </cell>
          <cell r="B973" t="str">
            <v>GASTOS FINANCIEROS DISTRIBUCION</v>
          </cell>
        </row>
        <row r="974">
          <cell r="A974">
            <v>8046</v>
          </cell>
          <cell r="B974" t="str">
            <v>EMPALME ZAMORA-CABANA-OCCIDENTE</v>
          </cell>
        </row>
        <row r="975">
          <cell r="A975">
            <v>8047</v>
          </cell>
          <cell r="B975" t="str">
            <v>EMPALME BELEN ITAGUI ANCON SUR</v>
          </cell>
        </row>
        <row r="976">
          <cell r="A976">
            <v>8048</v>
          </cell>
          <cell r="B976" t="str">
            <v>INTERCONEXION 110 KV SUB BELLO</v>
          </cell>
        </row>
        <row r="977">
          <cell r="A977">
            <v>8049</v>
          </cell>
          <cell r="B977" t="str">
            <v>AJ POR INFL PL EXP SUB DIST FUT</v>
          </cell>
        </row>
        <row r="978">
          <cell r="A978">
            <v>8050</v>
          </cell>
          <cell r="B978" t="str">
            <v>CENTRO DE COSTO NO EXISTE!!!</v>
          </cell>
        </row>
        <row r="979">
          <cell r="A979">
            <v>8051</v>
          </cell>
          <cell r="B979" t="str">
            <v>INVERSIONES ANALISIS TECNICO</v>
          </cell>
        </row>
        <row r="980">
          <cell r="A980">
            <v>8052</v>
          </cell>
          <cell r="B980" t="str">
            <v>INVERSIONES Y MEJORAS ZONA METROPOLITANA</v>
          </cell>
        </row>
        <row r="981">
          <cell r="A981">
            <v>8053</v>
          </cell>
          <cell r="B981" t="str">
            <v>INVERSIONES Y MEJORAS ZONA GUADALUPE</v>
          </cell>
        </row>
        <row r="982">
          <cell r="A982">
            <v>8054</v>
          </cell>
          <cell r="B982" t="str">
            <v>INVERSIONES Y MEJORAS ZONA GUATAPE</v>
          </cell>
        </row>
        <row r="983">
          <cell r="A983">
            <v>8055</v>
          </cell>
          <cell r="B983" t="str">
            <v>INVERSIONES Y MEJORAS SECCION PLAYAS</v>
          </cell>
        </row>
        <row r="984">
          <cell r="A984">
            <v>8056</v>
          </cell>
          <cell r="B984" t="str">
            <v>INVERSIONES OPERACIÓN CENTRO CONTROL</v>
          </cell>
        </row>
        <row r="985">
          <cell r="A985">
            <v>8057</v>
          </cell>
          <cell r="B985" t="str">
            <v>INVERSIONES MANTENIMIENTO CENTRO CONTROL</v>
          </cell>
        </row>
        <row r="986">
          <cell r="A986">
            <v>8058</v>
          </cell>
          <cell r="B986" t="str">
            <v>REHABILITACION CENTRAL GUATAPE</v>
          </cell>
        </row>
        <row r="987">
          <cell r="A987">
            <v>8059</v>
          </cell>
          <cell r="B987" t="str">
            <v>PROYECTOS COMUNICACIONES</v>
          </cell>
        </row>
        <row r="988">
          <cell r="A988">
            <v>8060</v>
          </cell>
          <cell r="B988" t="str">
            <v>CENTRO DE COSTO NO EXISTE!!!</v>
          </cell>
        </row>
        <row r="989">
          <cell r="A989">
            <v>8061</v>
          </cell>
          <cell r="B989" t="str">
            <v>EQUIPOS PROD ENERGIA FUTURO</v>
          </cell>
        </row>
        <row r="990">
          <cell r="A990">
            <v>8062</v>
          </cell>
          <cell r="B990" t="str">
            <v>REPOSIC EG TRON G1P 3 Y PB</v>
          </cell>
        </row>
        <row r="991">
          <cell r="A991">
            <v>8063</v>
          </cell>
          <cell r="B991" t="str">
            <v>MODERNIZACION GUATAPE</v>
          </cell>
        </row>
        <row r="992">
          <cell r="A992">
            <v>8064</v>
          </cell>
          <cell r="B992" t="str">
            <v>OBRAS VARIAS DIVISION TECNICA FUTURA</v>
          </cell>
        </row>
        <row r="993">
          <cell r="A993">
            <v>8065</v>
          </cell>
          <cell r="B993" t="str">
            <v>CENTRO DE COSTO NO EXISTE!!!</v>
          </cell>
        </row>
        <row r="994">
          <cell r="A994">
            <v>8066</v>
          </cell>
          <cell r="B994" t="str">
            <v>OBRAS VARIAS MINICENTRAL PAJARITO</v>
          </cell>
        </row>
        <row r="995">
          <cell r="A995">
            <v>8067</v>
          </cell>
          <cell r="B995" t="str">
            <v>OBRAS VARIANTE MINICENTRAL DOLORES</v>
          </cell>
        </row>
        <row r="996">
          <cell r="A996">
            <v>8068</v>
          </cell>
          <cell r="B996" t="str">
            <v>DISENO PAJARITO DOLORES</v>
          </cell>
        </row>
        <row r="997">
          <cell r="A997">
            <v>8069</v>
          </cell>
          <cell r="B997" t="str">
            <v>CENTRO DE COSTO NO EXISTE!!!</v>
          </cell>
        </row>
        <row r="998">
          <cell r="A998">
            <v>8071</v>
          </cell>
          <cell r="B998" t="str">
            <v>EQUIPOS MINICENTRAL PAJARITO</v>
          </cell>
        </row>
        <row r="999">
          <cell r="A999">
            <v>8072</v>
          </cell>
          <cell r="B999" t="str">
            <v>EQUIPOS MINICENTRAL DOLORES</v>
          </cell>
        </row>
        <row r="1000">
          <cell r="A1000">
            <v>8073</v>
          </cell>
          <cell r="B1000" t="str">
            <v>INTERVENTORIA PAJARITO DOLORES</v>
          </cell>
        </row>
        <row r="1001">
          <cell r="A1001">
            <v>8074</v>
          </cell>
          <cell r="B1001" t="str">
            <v>INGEN. Y ADMON. MINICENTRALES</v>
          </cell>
        </row>
        <row r="1002">
          <cell r="A1002">
            <v>8075</v>
          </cell>
          <cell r="B1002" t="str">
            <v>CENTRO DE COSTO NO EXISTE!!!</v>
          </cell>
        </row>
        <row r="1003">
          <cell r="A1003">
            <v>8079</v>
          </cell>
          <cell r="B1003" t="str">
            <v>ANTICIPO MINICENTRALES PAJARITO DOLORES</v>
          </cell>
        </row>
        <row r="1004">
          <cell r="A1004">
            <v>8080</v>
          </cell>
          <cell r="B1004" t="str">
            <v>CENTRO DE COSTO NO EXISTE!!!</v>
          </cell>
        </row>
        <row r="1005">
          <cell r="A1005">
            <v>8089</v>
          </cell>
          <cell r="B1005" t="str">
            <v>ANTIC GENERACION Y REPOS. EQ. FUTUROS</v>
          </cell>
        </row>
        <row r="1006">
          <cell r="A1006">
            <v>8090</v>
          </cell>
          <cell r="B1006" t="str">
            <v>CENTRO DE COSTO NO EXISTE!!!</v>
          </cell>
        </row>
        <row r="1007">
          <cell r="A1007">
            <v>8098</v>
          </cell>
          <cell r="B1007" t="str">
            <v>ING. Y ADMON. GENER. Y REP. EQUIPOS FUT.</v>
          </cell>
        </row>
        <row r="1008">
          <cell r="A1008">
            <v>8099</v>
          </cell>
          <cell r="B1008" t="str">
            <v>CENTRO DE COSTO NO EXISTE!!!</v>
          </cell>
        </row>
        <row r="1009">
          <cell r="A1009">
            <v>8102</v>
          </cell>
          <cell r="B1009" t="str">
            <v>ING PLAN REDUCC PERDIDAS 95 - 2000</v>
          </cell>
        </row>
        <row r="1010">
          <cell r="A1010">
            <v>8103</v>
          </cell>
          <cell r="B1010" t="str">
            <v>INSTALACION CONTADORES H.V. PERDIDAS</v>
          </cell>
        </row>
        <row r="1011">
          <cell r="A1011">
            <v>8104</v>
          </cell>
          <cell r="B1011" t="str">
            <v>CONTADORES SECCION MEDICION</v>
          </cell>
        </row>
        <row r="1012">
          <cell r="A1012">
            <v>8105</v>
          </cell>
          <cell r="B1012" t="str">
            <v>INSTALACION CONTADORES H.V.</v>
          </cell>
        </row>
        <row r="1013">
          <cell r="A1013">
            <v>8106</v>
          </cell>
          <cell r="B1013" t="str">
            <v>INSTALACION CONTADORES PRPF</v>
          </cell>
        </row>
        <row r="1014">
          <cell r="A1014">
            <v>8107</v>
          </cell>
          <cell r="B1014" t="str">
            <v>REDES PRIMARIAS HV</v>
          </cell>
        </row>
        <row r="1015">
          <cell r="A1015">
            <v>8108</v>
          </cell>
          <cell r="B1015" t="str">
            <v>REDES SECUNDARIAS HV</v>
          </cell>
        </row>
        <row r="1016">
          <cell r="A1016">
            <v>8109</v>
          </cell>
          <cell r="B1016" t="str">
            <v>TRANSFORMADORES HV</v>
          </cell>
        </row>
        <row r="1017">
          <cell r="A1017">
            <v>8110</v>
          </cell>
          <cell r="B1017" t="str">
            <v>EXPANSION REDES D.E.N.</v>
          </cell>
        </row>
        <row r="1018">
          <cell r="A1018">
            <v>8111</v>
          </cell>
          <cell r="B1018" t="str">
            <v>EXPANSION REDES D.E.C.</v>
          </cell>
        </row>
        <row r="1019">
          <cell r="A1019">
            <v>8112</v>
          </cell>
          <cell r="B1019" t="str">
            <v>EXPANSION REDES D.E.S.</v>
          </cell>
        </row>
        <row r="1020">
          <cell r="A1020">
            <v>8113</v>
          </cell>
          <cell r="B1020" t="str">
            <v>LEVANT. INFORMACION DISTRIBUCION</v>
          </cell>
        </row>
        <row r="1021">
          <cell r="A1021">
            <v>8114</v>
          </cell>
          <cell r="B1021" t="str">
            <v>CONTRATOS UNIDAD GESTION Y ANALISIS D.E.</v>
          </cell>
        </row>
        <row r="1022">
          <cell r="A1022">
            <v>8115</v>
          </cell>
          <cell r="B1022" t="str">
            <v>CONTRATOS DEPTO. CONTROL ENERGIA</v>
          </cell>
        </row>
        <row r="1023">
          <cell r="A1023">
            <v>8116</v>
          </cell>
          <cell r="B1023" t="str">
            <v>CENTRO DE COSTO NO EXISTE!!!</v>
          </cell>
        </row>
        <row r="1024">
          <cell r="A1024">
            <v>8117</v>
          </cell>
          <cell r="B1024" t="str">
            <v>PILAS PUBLICAS</v>
          </cell>
        </row>
        <row r="1025">
          <cell r="A1025">
            <v>8118</v>
          </cell>
          <cell r="B1025" t="str">
            <v>RECONSTRUCCION TRANSFORMADOR BARBOSA</v>
          </cell>
        </row>
        <row r="1026">
          <cell r="A1026">
            <v>8119</v>
          </cell>
          <cell r="B1026" t="str">
            <v>CENTRO DE COSTO NO EXISTE!!!</v>
          </cell>
        </row>
        <row r="1027">
          <cell r="A1027">
            <v>8120</v>
          </cell>
          <cell r="B1027" t="str">
            <v>SISTEMA TELEMEDIDA DISTRIBUCION</v>
          </cell>
        </row>
        <row r="1028">
          <cell r="A1028">
            <v>8121</v>
          </cell>
          <cell r="B1028" t="str">
            <v>SIST TELEMEDIDA GENERACION</v>
          </cell>
        </row>
        <row r="1029">
          <cell r="A1029">
            <v>8122</v>
          </cell>
          <cell r="B1029" t="str">
            <v>SUB CENTRO CONTROL TELEMEDIDA D.</v>
          </cell>
        </row>
        <row r="1030">
          <cell r="A1030">
            <v>8123</v>
          </cell>
          <cell r="B1030" t="str">
            <v>SUB CENTRO CONTROL TELEMEDIDA G.</v>
          </cell>
        </row>
        <row r="1031">
          <cell r="A1031">
            <v>8124</v>
          </cell>
          <cell r="B1031" t="str">
            <v>CENTRO DE COSTO NO EXISTE!!!</v>
          </cell>
        </row>
        <row r="1032">
          <cell r="A1032">
            <v>8129</v>
          </cell>
          <cell r="B1032" t="str">
            <v>INGENIERIA TELEMEDIDA</v>
          </cell>
        </row>
        <row r="1033">
          <cell r="A1033">
            <v>8130</v>
          </cell>
          <cell r="B1033" t="str">
            <v>OBRAS CIVILES SIST. TELEMEDIDA DISTRIB</v>
          </cell>
        </row>
        <row r="1034">
          <cell r="A1034">
            <v>8131</v>
          </cell>
          <cell r="B1034" t="str">
            <v>OBRAS CIVILES SIST. TELEMEDIDA GENERACION</v>
          </cell>
        </row>
        <row r="1035">
          <cell r="A1035">
            <v>8132</v>
          </cell>
          <cell r="B1035" t="str">
            <v>CENTRO DE COSTO NO EXISTE!!!</v>
          </cell>
        </row>
        <row r="1036">
          <cell r="A1036">
            <v>8135</v>
          </cell>
          <cell r="B1036" t="str">
            <v>CONSULTORIA TELEMEDIDA DISTRIBUCION</v>
          </cell>
        </row>
        <row r="1037">
          <cell r="A1037">
            <v>8136</v>
          </cell>
          <cell r="B1037" t="str">
            <v>CONSULTORIA TELEMEDIDA GENERACION</v>
          </cell>
        </row>
        <row r="1038">
          <cell r="A1038">
            <v>8137</v>
          </cell>
          <cell r="B1038" t="str">
            <v>CENTRO DE COSTO NO EXISTE!!!</v>
          </cell>
        </row>
        <row r="1039">
          <cell r="A1039">
            <v>8139</v>
          </cell>
          <cell r="B1039" t="str">
            <v>ANT REDUCCION PERDIDAS FUTURO</v>
          </cell>
        </row>
        <row r="1040">
          <cell r="A1040">
            <v>8140</v>
          </cell>
          <cell r="B1040" t="str">
            <v>CENTRO DE COSTO NO EXISTE!!!</v>
          </cell>
        </row>
        <row r="1041">
          <cell r="A1041">
            <v>8142</v>
          </cell>
          <cell r="B1041" t="str">
            <v>GASTOS FCIEROS. P.R.P.F.</v>
          </cell>
        </row>
        <row r="1042">
          <cell r="A1042">
            <v>8143</v>
          </cell>
          <cell r="B1042" t="str">
            <v>CENTRO DE COSTO NO EXISTE!!!</v>
          </cell>
        </row>
        <row r="1043">
          <cell r="A1043">
            <v>8149</v>
          </cell>
          <cell r="B1043" t="str">
            <v>AJ POR INFL PL RED PERD FUT</v>
          </cell>
        </row>
        <row r="1044">
          <cell r="A1044">
            <v>8150</v>
          </cell>
          <cell r="B1044" t="str">
            <v>CONTR. PRESTACION SERVICIOS REDES</v>
          </cell>
        </row>
        <row r="1045">
          <cell r="A1045">
            <v>8151</v>
          </cell>
          <cell r="B1045" t="str">
            <v>CENTRO DE COSTO NO EXISTE!!!</v>
          </cell>
        </row>
        <row r="1046">
          <cell r="A1046">
            <v>8152</v>
          </cell>
          <cell r="B1046" t="str">
            <v>OBRA PUBLICA ZONA NORTE</v>
          </cell>
        </row>
        <row r="1047">
          <cell r="A1047">
            <v>8153</v>
          </cell>
          <cell r="B1047" t="str">
            <v>OBRA PUBLICA ZONA SUR</v>
          </cell>
        </row>
        <row r="1048">
          <cell r="A1048">
            <v>8154</v>
          </cell>
          <cell r="B1048" t="str">
            <v>CONTRATOS REPARACION DANOS</v>
          </cell>
        </row>
        <row r="1049">
          <cell r="A1049">
            <v>8155</v>
          </cell>
          <cell r="B1049" t="str">
            <v>OBRA PUBLICA ZONA SUR ALUMBRADO PUBLICO</v>
          </cell>
        </row>
        <row r="1050">
          <cell r="A1050">
            <v>8156</v>
          </cell>
          <cell r="B1050" t="str">
            <v>CONTRATOS MANTENIMIENTO</v>
          </cell>
        </row>
        <row r="1051">
          <cell r="A1051">
            <v>8157</v>
          </cell>
          <cell r="B1051" t="str">
            <v>CLIENTES ALUMBRADO PUBLICO</v>
          </cell>
        </row>
        <row r="1052">
          <cell r="A1052">
            <v>8158</v>
          </cell>
          <cell r="B1052" t="str">
            <v>ATENCION CLIENTE MMTO. PREVENTIVO RURAL</v>
          </cell>
        </row>
        <row r="1053">
          <cell r="A1053">
            <v>8159</v>
          </cell>
          <cell r="B1053" t="str">
            <v>CONTRATO REDES SUBTERRANEAS</v>
          </cell>
        </row>
        <row r="1054">
          <cell r="A1054">
            <v>8160</v>
          </cell>
          <cell r="B1054" t="str">
            <v>SERVICIOS EXTERNOS NORTE</v>
          </cell>
        </row>
        <row r="1055">
          <cell r="A1055">
            <v>8161</v>
          </cell>
          <cell r="B1055" t="str">
            <v>SERVICIOS EXTERNOS SUR</v>
          </cell>
        </row>
        <row r="1056">
          <cell r="A1056">
            <v>8162</v>
          </cell>
          <cell r="B1056" t="str">
            <v>SERVICIOS EXTERNOS CENTRO</v>
          </cell>
        </row>
        <row r="1057">
          <cell r="A1057">
            <v>8163</v>
          </cell>
          <cell r="B1057" t="str">
            <v>CENTRO DE COSTO NO EXISTE!!!</v>
          </cell>
        </row>
        <row r="1058">
          <cell r="A1058">
            <v>8168</v>
          </cell>
          <cell r="B1058" t="str">
            <v>PORTAFOLIO SERV. UN. CONTROLES Y PROTEC.</v>
          </cell>
        </row>
        <row r="1059">
          <cell r="A1059">
            <v>8169</v>
          </cell>
          <cell r="B1059" t="str">
            <v>PORTAFOLIO SERVICIOS DEPTO. MTTO. SUBES.</v>
          </cell>
        </row>
        <row r="1060">
          <cell r="A1060">
            <v>8170</v>
          </cell>
          <cell r="B1060" t="str">
            <v>PORTAFOLIO SERVICIOS DEPTO MTTO. EQUIPOS</v>
          </cell>
        </row>
        <row r="1061">
          <cell r="A1061">
            <v>8171</v>
          </cell>
          <cell r="B1061" t="str">
            <v>CENTRO DE COSTO NO EXISTE!!!</v>
          </cell>
        </row>
        <row r="1062">
          <cell r="A1062">
            <v>8172</v>
          </cell>
          <cell r="B1062" t="str">
            <v>PORTAFOLIO SERVICIOS LINEA PREFERENCIAL</v>
          </cell>
        </row>
        <row r="1063">
          <cell r="A1063">
            <v>8173</v>
          </cell>
          <cell r="B1063" t="str">
            <v>PORTAFOLIO SERVICIOS DIVISION MONTALES</v>
          </cell>
        </row>
        <row r="1064">
          <cell r="A1064">
            <v>8174</v>
          </cell>
          <cell r="B1064" t="str">
            <v>CENTRO DE COSTO NO EXISTE!!!</v>
          </cell>
        </row>
        <row r="1065">
          <cell r="A1065">
            <v>8202</v>
          </cell>
          <cell r="B1065" t="str">
            <v>INTERVENTORIA DISTRIBUCION GAS</v>
          </cell>
        </row>
        <row r="1066">
          <cell r="A1066">
            <v>8203</v>
          </cell>
          <cell r="B1066" t="str">
            <v>DISENO DISTRIB Y CONTROL GAS</v>
          </cell>
        </row>
        <row r="1067">
          <cell r="A1067">
            <v>8204</v>
          </cell>
          <cell r="B1067" t="str">
            <v>CENTRO DE COSTO NO EXISTE!!!</v>
          </cell>
        </row>
        <row r="1068">
          <cell r="A1068">
            <v>8209</v>
          </cell>
          <cell r="B1068" t="str">
            <v>INGENIERIA PROYECTO GAS</v>
          </cell>
        </row>
        <row r="1069">
          <cell r="A1069">
            <v>8210</v>
          </cell>
          <cell r="B1069" t="str">
            <v>CENTRO DE COSTO NO EXISTE!!!</v>
          </cell>
        </row>
        <row r="1070">
          <cell r="A1070">
            <v>8211</v>
          </cell>
          <cell r="B1070" t="str">
            <v>CENTRO CONTROL EQUIPOS</v>
          </cell>
        </row>
        <row r="1071">
          <cell r="A1071">
            <v>8212</v>
          </cell>
          <cell r="B1071" t="str">
            <v>TUBERIA CENTRAL ACERO ACCESOR</v>
          </cell>
        </row>
        <row r="1072">
          <cell r="A1072">
            <v>8213</v>
          </cell>
          <cell r="B1072" t="str">
            <v>ESTACION EQUIPOS</v>
          </cell>
        </row>
        <row r="1073">
          <cell r="A1073">
            <v>8214</v>
          </cell>
          <cell r="B1073" t="str">
            <v>CENTRO DE COSTO NO EXISTE!!!</v>
          </cell>
        </row>
        <row r="1074">
          <cell r="A1074">
            <v>8221</v>
          </cell>
          <cell r="B1074" t="str">
            <v>REDES DISTRIBUCION MEDIA PRESION</v>
          </cell>
        </row>
        <row r="1075">
          <cell r="A1075">
            <v>8222</v>
          </cell>
          <cell r="B1075" t="str">
            <v>CENTRO DE COSTO NO EXISTE!!!</v>
          </cell>
        </row>
        <row r="1076">
          <cell r="A1076">
            <v>8223</v>
          </cell>
          <cell r="B1076" t="str">
            <v>OBRA CIVIL CENTRO DE CONTROL</v>
          </cell>
        </row>
        <row r="1077">
          <cell r="A1077">
            <v>8224</v>
          </cell>
          <cell r="B1077" t="str">
            <v>OBRA CIVIL ESTAC TERMINALES</v>
          </cell>
        </row>
        <row r="1078">
          <cell r="A1078">
            <v>8225</v>
          </cell>
          <cell r="B1078" t="str">
            <v>OBRA CIVIL TUBERIA CENTRAL ACERO</v>
          </cell>
        </row>
        <row r="1079">
          <cell r="A1079">
            <v>8226</v>
          </cell>
          <cell r="B1079" t="str">
            <v>CENTRO DE COSTO NO EXISTE!!!</v>
          </cell>
        </row>
        <row r="1080">
          <cell r="A1080">
            <v>8230</v>
          </cell>
          <cell r="B1080" t="str">
            <v>REDES PLAN PILOTO GAS HV</v>
          </cell>
        </row>
        <row r="1081">
          <cell r="A1081">
            <v>8231</v>
          </cell>
          <cell r="B1081" t="str">
            <v>MEDIDORES GAS</v>
          </cell>
        </row>
        <row r="1082">
          <cell r="A1082">
            <v>8232</v>
          </cell>
          <cell r="B1082" t="str">
            <v>CENTRO DE COSTO NO EXISTE!!!</v>
          </cell>
        </row>
        <row r="1083">
          <cell r="A1083">
            <v>8235</v>
          </cell>
          <cell r="B1083" t="str">
            <v>DESPACHO CUADRILLAS GAS</v>
          </cell>
        </row>
        <row r="1084">
          <cell r="A1084">
            <v>8236</v>
          </cell>
          <cell r="B1084" t="str">
            <v>CENTRO DE COSTO NO EXISTE!!!</v>
          </cell>
        </row>
        <row r="1085">
          <cell r="A1085">
            <v>8241</v>
          </cell>
          <cell r="B1085" t="str">
            <v>MASIFICACION GAS</v>
          </cell>
        </row>
        <row r="1086">
          <cell r="A1086">
            <v>8243</v>
          </cell>
          <cell r="B1086" t="str">
            <v>CENTRO DE COSTO NO EXISTE!!!</v>
          </cell>
        </row>
        <row r="1087">
          <cell r="A1087">
            <v>8279</v>
          </cell>
          <cell r="B1087" t="str">
            <v>ANTICIPOS PROYECTO GAS</v>
          </cell>
        </row>
        <row r="1088">
          <cell r="A1088">
            <v>8280</v>
          </cell>
          <cell r="B1088" t="str">
            <v>GASTOS FROS FONADE GAS</v>
          </cell>
        </row>
        <row r="1089">
          <cell r="A1089">
            <v>8281</v>
          </cell>
          <cell r="B1089" t="str">
            <v>GASTOS FINANANCIEROS GAS EXIMBANK.</v>
          </cell>
        </row>
        <row r="1090">
          <cell r="A1090">
            <v>8282</v>
          </cell>
          <cell r="B1090" t="str">
            <v>GASTOS FINANCIEROS CITIBANK-GAS</v>
          </cell>
        </row>
        <row r="1091">
          <cell r="A1091">
            <v>8283</v>
          </cell>
          <cell r="B1091" t="str">
            <v>CENTRO DE COSTO NO EXISTE!!!</v>
          </cell>
        </row>
        <row r="1092">
          <cell r="A1092">
            <v>8293</v>
          </cell>
          <cell r="B1092" t="str">
            <v>AJ POR INFL PROYECTO GAS</v>
          </cell>
        </row>
        <row r="1093">
          <cell r="A1093">
            <v>8294</v>
          </cell>
          <cell r="B1093" t="str">
            <v>AJUSTES POR DIFERENCIA EN CAMBIO</v>
          </cell>
        </row>
        <row r="1094">
          <cell r="A1094">
            <v>8295</v>
          </cell>
          <cell r="B1094" t="str">
            <v>CENTRO DE COSTO NO EXISTE!!!</v>
          </cell>
        </row>
        <row r="1095">
          <cell r="A1095">
            <v>8300</v>
          </cell>
          <cell r="B1095" t="str">
            <v>SUB EL SAALTO 220 KV O. C. EXPANSION</v>
          </cell>
        </row>
        <row r="1096">
          <cell r="A1096">
            <v>8301</v>
          </cell>
          <cell r="B1096" t="str">
            <v>SUB BELLO 220 KV O. C. EXPANSION</v>
          </cell>
        </row>
        <row r="1097">
          <cell r="A1097">
            <v>8302</v>
          </cell>
          <cell r="B1097" t="str">
            <v>SUB BARBOSA 220 KV O. C. AMPLIACION</v>
          </cell>
        </row>
        <row r="1098">
          <cell r="A1098">
            <v>8303</v>
          </cell>
          <cell r="B1098" t="str">
            <v>SUB GUADALUPE IV 220 KV O. C. AMPLIAC.</v>
          </cell>
        </row>
        <row r="1099">
          <cell r="A1099">
            <v>8304</v>
          </cell>
          <cell r="B1099" t="str">
            <v>SUB COLOMBIA 110 KV O.C. AMPLIAC</v>
          </cell>
        </row>
        <row r="1100">
          <cell r="A1100">
            <v>8305</v>
          </cell>
          <cell r="B1100" t="str">
            <v>SUB GIRARDOTA 110 KV O.C. AMPLIAC.</v>
          </cell>
        </row>
        <row r="1101">
          <cell r="A1101">
            <v>8306</v>
          </cell>
          <cell r="B1101" t="str">
            <v>SUB. MALENA 220KV OC RECONFIG.</v>
          </cell>
        </row>
        <row r="1102">
          <cell r="A1102">
            <v>8307</v>
          </cell>
          <cell r="B1102" t="str">
            <v>SUB. MALENA 220KV RECONFIG.</v>
          </cell>
        </row>
        <row r="1103">
          <cell r="A1103">
            <v>8308</v>
          </cell>
          <cell r="B1103" t="str">
            <v>CENTRO DE COSTO NO EXISTE!!!</v>
          </cell>
        </row>
        <row r="1104">
          <cell r="A1104">
            <v>8310</v>
          </cell>
          <cell r="B1104" t="str">
            <v>EMPALME BELLO P.BLANCAS VILLA HERMOSA</v>
          </cell>
        </row>
        <row r="1105">
          <cell r="A1105">
            <v>8311</v>
          </cell>
          <cell r="B1105" t="str">
            <v>EMPALME RIOGRANDE GIRARDOTA PL BIENAL</v>
          </cell>
        </row>
        <row r="1106">
          <cell r="A1106">
            <v>8312</v>
          </cell>
          <cell r="B1106" t="str">
            <v>EMPALME OCC COLOMBIA P. BLANCAS</v>
          </cell>
        </row>
        <row r="1107">
          <cell r="A1107">
            <v>8313</v>
          </cell>
          <cell r="B1107" t="str">
            <v>LIN EL SALTO BARBOSA C.T. 220 KV</v>
          </cell>
        </row>
        <row r="1108">
          <cell r="A1108">
            <v>8314</v>
          </cell>
          <cell r="B1108" t="str">
            <v>LINEA TASAJERA BELLO 220 KV</v>
          </cell>
        </row>
        <row r="1109">
          <cell r="A1109">
            <v>8312</v>
          </cell>
          <cell r="B1109" t="str">
            <v>CENTRO DE COSTO NO EXISTE!!!</v>
          </cell>
        </row>
        <row r="1110">
          <cell r="A1110">
            <v>8316</v>
          </cell>
          <cell r="B1110" t="str">
            <v>LINEA EL SALTO-YARUMAL I Y II</v>
          </cell>
        </row>
        <row r="1111">
          <cell r="A1111">
            <v>8317</v>
          </cell>
          <cell r="B1111" t="str">
            <v>CENTRO DE COSTO NO EXISTE!!!</v>
          </cell>
        </row>
        <row r="1112">
          <cell r="A1112">
            <v>8319</v>
          </cell>
          <cell r="B1112" t="str">
            <v>LINEA GUADALUPE IV-SALTO III REPLANTEO</v>
          </cell>
        </row>
        <row r="1113">
          <cell r="A1113">
            <v>8320</v>
          </cell>
          <cell r="B1113" t="str">
            <v>ING.EXP,TRANS,TRANSF 91-2000</v>
          </cell>
        </row>
        <row r="1114">
          <cell r="A1114">
            <v>8321</v>
          </cell>
          <cell r="B1114" t="str">
            <v>CENTRO DE COSTO NO EXISTE!!!</v>
          </cell>
        </row>
        <row r="1115">
          <cell r="A1115">
            <v>8325</v>
          </cell>
          <cell r="B1115" t="str">
            <v>GASTOS FCIEROS EXP,TRAS,TRANSF</v>
          </cell>
        </row>
        <row r="1116">
          <cell r="A1116">
            <v>8326</v>
          </cell>
          <cell r="B1116" t="str">
            <v>CENTRO DE COSTO NO EXISTE!!!</v>
          </cell>
        </row>
        <row r="1117">
          <cell r="A1117">
            <v>8327</v>
          </cell>
          <cell r="B1117" t="str">
            <v>SUB EL SALTO 220 KV EXPANSION</v>
          </cell>
        </row>
        <row r="1118">
          <cell r="A1118">
            <v>8328</v>
          </cell>
          <cell r="B1118" t="str">
            <v>SUB BELLO 220 KV EXPANSION</v>
          </cell>
        </row>
        <row r="1119">
          <cell r="A1119">
            <v>8329</v>
          </cell>
          <cell r="B1119" t="str">
            <v>SUB BARBOSA 220 KV AMPLIACION</v>
          </cell>
        </row>
        <row r="1120">
          <cell r="A1120">
            <v>8330</v>
          </cell>
          <cell r="B1120" t="str">
            <v>SUB GUADALUPE IV 220 KV AMPLIACION</v>
          </cell>
        </row>
        <row r="1121">
          <cell r="A1121">
            <v>8331</v>
          </cell>
          <cell r="B1121" t="str">
            <v>SUB COLOMBIA 110 KV AMPLIACION</v>
          </cell>
        </row>
        <row r="1122">
          <cell r="A1122">
            <v>8332</v>
          </cell>
          <cell r="B1122" t="str">
            <v>SUB GIRARDOTA 110 KV AMPLIACION</v>
          </cell>
        </row>
        <row r="1123">
          <cell r="A1123">
            <v>8333</v>
          </cell>
          <cell r="B1123" t="str">
            <v>SUB REP/RESP PARARRAYOS</v>
          </cell>
        </row>
        <row r="1124">
          <cell r="A1124">
            <v>8334</v>
          </cell>
          <cell r="B1124" t="str">
            <v>SUB REP/RESP TRANSFORMAD MEDIDA</v>
          </cell>
        </row>
        <row r="1125">
          <cell r="A1125">
            <v>8335</v>
          </cell>
          <cell r="B1125" t="str">
            <v>SUB REP/RESP TRANSFORMAD POTENCIA</v>
          </cell>
        </row>
        <row r="1126">
          <cell r="A1126">
            <v>8336</v>
          </cell>
          <cell r="B1126" t="str">
            <v>SUB REP/RESP INTERRUPT. SECCIONAD.</v>
          </cell>
        </row>
        <row r="1127">
          <cell r="A1127">
            <v>8337</v>
          </cell>
          <cell r="B1127" t="str">
            <v>SUB REP/RESP VARIOS</v>
          </cell>
        </row>
        <row r="1128">
          <cell r="A1128">
            <v>8338</v>
          </cell>
          <cell r="B1128" t="str">
            <v>SUB REFUERZOS PROTECC. VARIOS</v>
          </cell>
        </row>
        <row r="1129">
          <cell r="A1129">
            <v>8339</v>
          </cell>
          <cell r="B1129" t="str">
            <v>SUB RESPALDO MICROONDAS FIBRA OPTICA</v>
          </cell>
        </row>
        <row r="1130">
          <cell r="A1130">
            <v>8340</v>
          </cell>
          <cell r="B1130" t="str">
            <v>SUB RESPALDO CENETRO DE CONTROL</v>
          </cell>
        </row>
        <row r="1131">
          <cell r="A1131">
            <v>8341</v>
          </cell>
          <cell r="B1131" t="str">
            <v>SUB SISTEMA ANTINCENDIO</v>
          </cell>
        </row>
        <row r="1132">
          <cell r="A1132">
            <v>8342</v>
          </cell>
          <cell r="B1132" t="str">
            <v>OBRAS VARIAS DE TRANSMISION</v>
          </cell>
        </row>
        <row r="1133">
          <cell r="A1133">
            <v>8343</v>
          </cell>
          <cell r="B1133" t="str">
            <v>S/E BELEN BANCO COMPENSACION REACTIVA</v>
          </cell>
        </row>
        <row r="1134">
          <cell r="A1134">
            <v>8344</v>
          </cell>
          <cell r="B1134" t="str">
            <v>S/E MALENA REMODELACION Y AMPLIACION</v>
          </cell>
        </row>
        <row r="1135">
          <cell r="A1135">
            <v>8345</v>
          </cell>
          <cell r="B1135" t="str">
            <v>CENTRO DE COSTO NO EXISTE!!!</v>
          </cell>
        </row>
        <row r="1136">
          <cell r="A1136">
            <v>8346</v>
          </cell>
          <cell r="B1136" t="str">
            <v>AJUSTE PRESTAMO</v>
          </cell>
        </row>
        <row r="1137">
          <cell r="A1137">
            <v>8347</v>
          </cell>
          <cell r="B1137" t="str">
            <v>GASTOS FINANCIEROS</v>
          </cell>
        </row>
        <row r="1138">
          <cell r="A1138">
            <v>8348</v>
          </cell>
          <cell r="B1138" t="str">
            <v>AJ POR INFL TRANS Y TRANSF FUTURO</v>
          </cell>
        </row>
        <row r="1139">
          <cell r="A1139">
            <v>8349</v>
          </cell>
          <cell r="B1139" t="str">
            <v>ANTICIPOS TRANSM Y TRANSF FUTURO</v>
          </cell>
        </row>
        <row r="1140">
          <cell r="A1140">
            <v>8350</v>
          </cell>
          <cell r="B1140" t="str">
            <v>CENTRO DE COSTO NO EXISTE!!!</v>
          </cell>
        </row>
        <row r="1141">
          <cell r="A1141">
            <v>8379</v>
          </cell>
          <cell r="B1141" t="str">
            <v>ANTICIPOS PLAYAS</v>
          </cell>
        </row>
        <row r="1142">
          <cell r="A1142">
            <v>8380</v>
          </cell>
          <cell r="B1142" t="str">
            <v>CENTRO DE COSTO NO EXISTE!!!</v>
          </cell>
        </row>
        <row r="1143">
          <cell r="A1143">
            <v>8401</v>
          </cell>
          <cell r="B1143" t="str">
            <v>DISENOS PORCE II</v>
          </cell>
        </row>
        <row r="1144">
          <cell r="A1144">
            <v>8402</v>
          </cell>
          <cell r="B1144" t="str">
            <v>ESTUDIOS AMBIENTALES PORCE II</v>
          </cell>
        </row>
        <row r="1145">
          <cell r="A1145">
            <v>8403</v>
          </cell>
          <cell r="B1145" t="str">
            <v>INTERVENTORIA PORCE II</v>
          </cell>
        </row>
        <row r="1146">
          <cell r="A1146">
            <v>8404</v>
          </cell>
          <cell r="B1146" t="str">
            <v>CENTRO DE COSTO NO EXISTE!!!</v>
          </cell>
        </row>
        <row r="1147">
          <cell r="A1147">
            <v>8405</v>
          </cell>
          <cell r="B1147" t="str">
            <v>ASESORES PORCE II</v>
          </cell>
        </row>
        <row r="1148">
          <cell r="A1148">
            <v>8406</v>
          </cell>
          <cell r="B1148" t="str">
            <v>TIERRAS Y SERVIDUMBRES PORCE II</v>
          </cell>
        </row>
        <row r="1149">
          <cell r="A1149">
            <v>8407</v>
          </cell>
          <cell r="B1149" t="str">
            <v>INGENIERIA Y ADMON. PORCE II</v>
          </cell>
        </row>
        <row r="1150">
          <cell r="A1150">
            <v>8408</v>
          </cell>
          <cell r="B1150" t="str">
            <v>DISENOS TRANSM ASOCIADA PORCE II</v>
          </cell>
        </row>
        <row r="1151">
          <cell r="A1151">
            <v>8409</v>
          </cell>
          <cell r="B1151" t="str">
            <v>PROGRAMA CAPACITACION BID PORCE</v>
          </cell>
        </row>
        <row r="1152">
          <cell r="A1152">
            <v>8410</v>
          </cell>
          <cell r="B1152" t="str">
            <v>INFRAEST CAMPAMENTOS PORCE II</v>
          </cell>
        </row>
        <row r="1153">
          <cell r="A1153">
            <v>8411</v>
          </cell>
          <cell r="B1153" t="str">
            <v>CENTRO DE COSTO NO EXISTE!!!</v>
          </cell>
        </row>
        <row r="1154">
          <cell r="A1154">
            <v>8412</v>
          </cell>
          <cell r="B1154" t="str">
            <v>INFRAEST CARRET DE ACC PORCE II</v>
          </cell>
        </row>
        <row r="1155">
          <cell r="A1155">
            <v>8413</v>
          </cell>
          <cell r="B1155" t="str">
            <v>CENTRO DE COSTO NO EXISTE!!!</v>
          </cell>
        </row>
        <row r="1156">
          <cell r="A1156">
            <v>8415</v>
          </cell>
          <cell r="B1156" t="str">
            <v>PRESA Y VERT PORCE II</v>
          </cell>
        </row>
        <row r="1157">
          <cell r="A1157">
            <v>8416</v>
          </cell>
          <cell r="B1157" t="str">
            <v>CENTRO DE COSTO NO EXISTE!!!</v>
          </cell>
        </row>
        <row r="1158">
          <cell r="A1158">
            <v>8420</v>
          </cell>
          <cell r="B1158" t="str">
            <v>OBRAS SUBTERRANEAS PORCE II</v>
          </cell>
        </row>
        <row r="1159">
          <cell r="A1159">
            <v>8421</v>
          </cell>
          <cell r="B1159" t="str">
            <v>CENTRO DE COSTO NO EXISTE!!!</v>
          </cell>
        </row>
        <row r="1160">
          <cell r="A1160">
            <v>8422</v>
          </cell>
          <cell r="B1160" t="str">
            <v>SUBESTACION PORCE II</v>
          </cell>
        </row>
        <row r="1161">
          <cell r="A1161">
            <v>8423</v>
          </cell>
          <cell r="B1161" t="str">
            <v>CENTRO DE COSTO NO EXISTE!!!</v>
          </cell>
        </row>
        <row r="1162">
          <cell r="A1162">
            <v>8425</v>
          </cell>
          <cell r="B1162" t="str">
            <v>LINEAS DE TRANSMISION PORCE II</v>
          </cell>
        </row>
        <row r="1163">
          <cell r="A1163">
            <v>8426</v>
          </cell>
          <cell r="B1163" t="str">
            <v>CENTRO DE COSTO NO EXISTE!!!</v>
          </cell>
        </row>
        <row r="1164">
          <cell r="A1164">
            <v>8428</v>
          </cell>
          <cell r="B1164" t="str">
            <v>OBRAS SUSTITUTIVAS PORCE II</v>
          </cell>
        </row>
        <row r="1165">
          <cell r="A1165">
            <v>8429</v>
          </cell>
          <cell r="B1165" t="str">
            <v>CENTRO DE COSTO NO EXISTE!!!</v>
          </cell>
        </row>
        <row r="1166">
          <cell r="A1166">
            <v>8435</v>
          </cell>
          <cell r="B1166" t="str">
            <v>OB PROTECC MEDIO AMB PORCE II</v>
          </cell>
        </row>
        <row r="1167">
          <cell r="A1167">
            <v>8436</v>
          </cell>
          <cell r="B1167" t="str">
            <v>CENTRO DE COSTO NO EXISTE!!!</v>
          </cell>
        </row>
        <row r="1168">
          <cell r="A1168">
            <v>8440</v>
          </cell>
          <cell r="B1168" t="str">
            <v>EQUIPOS INFRAESTRUCTURA PORCE II</v>
          </cell>
        </row>
        <row r="1169">
          <cell r="A1169">
            <v>8441</v>
          </cell>
          <cell r="B1169" t="str">
            <v>TURBINAS Y ASOCIADOS PORCE II</v>
          </cell>
        </row>
        <row r="1170">
          <cell r="A1170">
            <v>8442</v>
          </cell>
          <cell r="B1170" t="str">
            <v>COMPUERTAS PORCE II</v>
          </cell>
        </row>
        <row r="1171">
          <cell r="A1171">
            <v>8443</v>
          </cell>
          <cell r="B1171" t="str">
            <v>GENERADORES Y ASOCIADOS PORCE II</v>
          </cell>
        </row>
        <row r="1172">
          <cell r="A1172">
            <v>8444</v>
          </cell>
          <cell r="B1172" t="str">
            <v>CENTRO DE COSTO NO EXISTE!!!</v>
          </cell>
        </row>
        <row r="1173">
          <cell r="A1173">
            <v>8445</v>
          </cell>
          <cell r="B1173" t="str">
            <v>TRANSFORMADORES PORCE II</v>
          </cell>
        </row>
        <row r="1174">
          <cell r="A1174">
            <v>8446</v>
          </cell>
          <cell r="B1174" t="str">
            <v>CENTRO DE COSTO NO EXISTE!!!</v>
          </cell>
        </row>
        <row r="1175">
          <cell r="A1175">
            <v>8447</v>
          </cell>
          <cell r="B1175" t="str">
            <v>BLIND TUNEL Y DISTRIBUID PORC II</v>
          </cell>
        </row>
        <row r="1176">
          <cell r="A1176">
            <v>8448</v>
          </cell>
          <cell r="B1176" t="str">
            <v>CENTRO DE COSTO NO EXISTE!!!</v>
          </cell>
        </row>
        <row r="1177">
          <cell r="A1177">
            <v>8450</v>
          </cell>
          <cell r="B1177" t="str">
            <v>EQUIP SECUNDARIOS ELECT PORCE II</v>
          </cell>
        </row>
        <row r="1178">
          <cell r="A1178">
            <v>8451</v>
          </cell>
          <cell r="B1178" t="str">
            <v>EQUIPOS SECUND MECAN PORCE II</v>
          </cell>
        </row>
        <row r="1179">
          <cell r="A1179">
            <v>8452</v>
          </cell>
          <cell r="B1179" t="str">
            <v>EQUIPOS SUBESTACION PORCE II</v>
          </cell>
        </row>
        <row r="1180">
          <cell r="A1180">
            <v>8453</v>
          </cell>
          <cell r="B1180" t="str">
            <v>CENTRO DE COSTO NO EXISTE!!!</v>
          </cell>
        </row>
        <row r="1181">
          <cell r="A1181">
            <v>8455</v>
          </cell>
          <cell r="B1181" t="str">
            <v>EQ LINEAS TRANSMISION PORCE II</v>
          </cell>
        </row>
        <row r="1182">
          <cell r="A1182">
            <v>8456</v>
          </cell>
          <cell r="B1182" t="str">
            <v>CENTRO DE COSTO NO EXISTE!!!</v>
          </cell>
        </row>
        <row r="1183">
          <cell r="A1183">
            <v>8457</v>
          </cell>
          <cell r="B1183" t="str">
            <v>INVERSION DE MERCADO NO REGULADO Y P.</v>
          </cell>
        </row>
        <row r="1184">
          <cell r="A1184">
            <v>8458</v>
          </cell>
          <cell r="B1184" t="str">
            <v>EQUIPOS DE CONTROL PORCE II</v>
          </cell>
        </row>
        <row r="1185">
          <cell r="A1185">
            <v>8459</v>
          </cell>
          <cell r="B1185" t="str">
            <v>PROG REDUCC PERD Y USO RAC ENE</v>
          </cell>
        </row>
        <row r="1186">
          <cell r="A1186">
            <v>8460</v>
          </cell>
          <cell r="B1186" t="str">
            <v>CENTRO DE COSTO NO EXISTE!!!</v>
          </cell>
        </row>
        <row r="1187">
          <cell r="A1187">
            <v>8479</v>
          </cell>
          <cell r="B1187" t="str">
            <v>ANTICIPOS PORCE II</v>
          </cell>
        </row>
        <row r="1188">
          <cell r="A1188">
            <v>8480</v>
          </cell>
          <cell r="B1188" t="str">
            <v>PTMO FONADE PORCE II</v>
          </cell>
        </row>
        <row r="1189">
          <cell r="A1189">
            <v>8481</v>
          </cell>
          <cell r="B1189" t="str">
            <v>PRESTAMO BID PORCE II</v>
          </cell>
        </row>
        <row r="1190">
          <cell r="A1190">
            <v>8482</v>
          </cell>
          <cell r="B1190" t="str">
            <v>PRESTAMO BID PORCE DISTRIBUCION</v>
          </cell>
        </row>
        <row r="1191">
          <cell r="A1191">
            <v>8483</v>
          </cell>
          <cell r="B1191" t="str">
            <v>CENTRO DE COSTO NO EXISTE!!!</v>
          </cell>
        </row>
        <row r="1192">
          <cell r="A1192">
            <v>8489</v>
          </cell>
          <cell r="B1192" t="str">
            <v>ANTICIPOS PORCE II TRANSMISION</v>
          </cell>
        </row>
        <row r="1193">
          <cell r="A1193">
            <v>8490</v>
          </cell>
          <cell r="B1193" t="str">
            <v>CENTRO DE COSTO NO EXISTE!!!</v>
          </cell>
        </row>
        <row r="1194">
          <cell r="A1194">
            <v>8491</v>
          </cell>
          <cell r="B1194" t="str">
            <v>AJUSTE PRESTAMO BID PORCE II</v>
          </cell>
        </row>
        <row r="1195">
          <cell r="A1195">
            <v>8492</v>
          </cell>
          <cell r="B1195" t="str">
            <v>AJUSTE PRESTAMO BID-PORCE II-DISTRIB.</v>
          </cell>
        </row>
        <row r="1196">
          <cell r="A1196">
            <v>8493</v>
          </cell>
          <cell r="B1196" t="str">
            <v>CENTRO DE COSTO NO EXISTE!!!</v>
          </cell>
        </row>
        <row r="1197">
          <cell r="A1197">
            <v>8500</v>
          </cell>
          <cell r="B1197" t="str">
            <v>ESTUDIOS EXP TRANSM DISTRIBUCION</v>
          </cell>
        </row>
        <row r="1198">
          <cell r="A1198">
            <v>8501</v>
          </cell>
          <cell r="B1198" t="str">
            <v>CENTRO DE COSTO NO EXISTE!!!</v>
          </cell>
        </row>
        <row r="1199">
          <cell r="A1199">
            <v>8536</v>
          </cell>
          <cell r="B1199" t="str">
            <v>SUBESTACION PIEDRAS BLANCAS EQUIPOS</v>
          </cell>
        </row>
        <row r="1200">
          <cell r="A1200">
            <v>8537</v>
          </cell>
          <cell r="B1200" t="str">
            <v>CENTRO DE COSTO NO EXISTE!!!</v>
          </cell>
        </row>
        <row r="1201">
          <cell r="A1201">
            <v>8545</v>
          </cell>
          <cell r="B1201" t="str">
            <v>SUBESTACION GIRARDOTA EQUIPOS</v>
          </cell>
        </row>
        <row r="1202">
          <cell r="A1202">
            <v>8546</v>
          </cell>
          <cell r="B1202" t="str">
            <v>CENTRO DE COSTO NO EXISTE!!!</v>
          </cell>
        </row>
        <row r="1203">
          <cell r="A1203">
            <v>8574</v>
          </cell>
          <cell r="B1203" t="str">
            <v>ING PLAN REDUCC PERDIDA</v>
          </cell>
        </row>
        <row r="1204">
          <cell r="A1204">
            <v>8575</v>
          </cell>
          <cell r="B1204" t="str">
            <v>CENTRO DE COSTO NO EXISTE!!!</v>
          </cell>
        </row>
        <row r="1205">
          <cell r="A1205">
            <v>8576</v>
          </cell>
          <cell r="B1205" t="str">
            <v>SUBESTACIÓN MALENA EQUIPOS</v>
          </cell>
        </row>
        <row r="1206">
          <cell r="A1206">
            <v>8577</v>
          </cell>
          <cell r="B1206" t="str">
            <v>CENTRO DE COSTO NO EXISTE!!!</v>
          </cell>
        </row>
        <row r="1207">
          <cell r="A1207">
            <v>8579</v>
          </cell>
          <cell r="B1207" t="str">
            <v>ANTICIPOS EXP TRANSMISION Y DISTRIBUCION</v>
          </cell>
        </row>
        <row r="1208">
          <cell r="A1208">
            <v>8580</v>
          </cell>
          <cell r="B1208" t="str">
            <v>SUBESTACION CALDAS EQUIPOS</v>
          </cell>
        </row>
        <row r="1209">
          <cell r="A1209">
            <v>8581</v>
          </cell>
          <cell r="B1209" t="str">
            <v>CENTRO DE COSTO NO EXISTE!!!</v>
          </cell>
        </row>
        <row r="1210">
          <cell r="A1210">
            <v>8589</v>
          </cell>
          <cell r="B1210" t="str">
            <v>ANT REDUCCION PERDIDAS</v>
          </cell>
        </row>
        <row r="1211">
          <cell r="A1211">
            <v>8590</v>
          </cell>
          <cell r="B1211" t="str">
            <v>CENTRO DE COSTO NO EXISTE!!!</v>
          </cell>
        </row>
        <row r="1212">
          <cell r="A1212">
            <v>8591</v>
          </cell>
          <cell r="B1212" t="str">
            <v>PRESTAMO FEN-EXIMBANK TRANS Y DISTRIBUC.</v>
          </cell>
        </row>
        <row r="1213">
          <cell r="A1213">
            <v>8592</v>
          </cell>
          <cell r="B1213" t="str">
            <v>CENTRO DE COSTO NO EXISTE!!!</v>
          </cell>
        </row>
        <row r="1214">
          <cell r="A1214">
            <v>8597</v>
          </cell>
          <cell r="B1214" t="str">
            <v>AJUSTE PTMO EXIMBANK TRANS Y DISTRIBUCION</v>
          </cell>
        </row>
        <row r="1215">
          <cell r="A1215">
            <v>8598</v>
          </cell>
          <cell r="B1215" t="str">
            <v>AJ POR INFL REDUCCION PERDIDAS</v>
          </cell>
        </row>
        <row r="1216">
          <cell r="A1216">
            <v>8599</v>
          </cell>
          <cell r="B1216" t="str">
            <v>AJ POR INFL PLAN EXP SUBT Y DISTRIBUCION</v>
          </cell>
        </row>
        <row r="1217">
          <cell r="A1217">
            <v>8600</v>
          </cell>
          <cell r="B1217" t="str">
            <v>CENTRO DE COSTO NO EXISTE!!!</v>
          </cell>
        </row>
        <row r="1218">
          <cell r="A1218">
            <v>8601</v>
          </cell>
          <cell r="B1218" t="str">
            <v>INGENIERIA Y ADMON TERMICA</v>
          </cell>
        </row>
        <row r="1219">
          <cell r="A1219">
            <v>8602</v>
          </cell>
          <cell r="B1219" t="str">
            <v>INTERVENTORIA TERMICA</v>
          </cell>
        </row>
        <row r="1220">
          <cell r="A1220">
            <v>8603</v>
          </cell>
          <cell r="B1220" t="str">
            <v>CENTRO DE COSTO NO EXISTE!!!</v>
          </cell>
        </row>
        <row r="1221">
          <cell r="A1221">
            <v>8604</v>
          </cell>
          <cell r="B1221" t="str">
            <v>ESTUDIOS Y OBRAS CIVILES TERMICA</v>
          </cell>
        </row>
        <row r="1222">
          <cell r="A1222">
            <v>8605</v>
          </cell>
          <cell r="B1222" t="str">
            <v>INGENIERÍA TÉRMICA LA SIERRA</v>
          </cell>
        </row>
        <row r="1223">
          <cell r="A1223">
            <v>8606</v>
          </cell>
          <cell r="B1223" t="str">
            <v>EQUIPOS COMUNICACIONES TERMICA</v>
          </cell>
        </row>
        <row r="1224">
          <cell r="A1224">
            <v>8607</v>
          </cell>
          <cell r="B1224" t="str">
            <v>CENTRO DE COSTO NO EXISTE!!!</v>
          </cell>
        </row>
        <row r="1225">
          <cell r="A1225">
            <v>8609</v>
          </cell>
          <cell r="B1225" t="str">
            <v>CONTRATO LLAVE EN MANO TS</v>
          </cell>
        </row>
        <row r="1226">
          <cell r="A1226">
            <v>8610</v>
          </cell>
          <cell r="B1226" t="str">
            <v>TRANSPORTES Y COMBUSTIBLES TERMICA</v>
          </cell>
        </row>
        <row r="1227">
          <cell r="A1227">
            <v>8611</v>
          </cell>
          <cell r="B1227" t="str">
            <v>COMPRA DE TIERRAS TERMICA</v>
          </cell>
        </row>
        <row r="1228">
          <cell r="A1228">
            <v>8612</v>
          </cell>
          <cell r="B1228" t="str">
            <v>CENTRO DE COSTO NO EXISTE!!!</v>
          </cell>
        </row>
        <row r="1229">
          <cell r="A1229">
            <v>8617</v>
          </cell>
          <cell r="B1229" t="str">
            <v>AJUSTE DIF. EN CAMBIO TERMICA LA SIERRA</v>
          </cell>
        </row>
        <row r="1230">
          <cell r="A1230">
            <v>8618</v>
          </cell>
          <cell r="B1230" t="str">
            <v>GASTOS FINANCIEROS TERMICA</v>
          </cell>
        </row>
        <row r="1231">
          <cell r="A1231">
            <v>8619</v>
          </cell>
          <cell r="B1231" t="str">
            <v>ANTICIPOS TERMICA</v>
          </cell>
        </row>
        <row r="1232">
          <cell r="A1232">
            <v>8620</v>
          </cell>
          <cell r="B1232" t="str">
            <v>CENTRO DE COSTO NO EXISTE!!!</v>
          </cell>
        </row>
        <row r="1233">
          <cell r="A1233">
            <v>8629</v>
          </cell>
          <cell r="B1233" t="str">
            <v>ANTICIPOS NECHI</v>
          </cell>
        </row>
        <row r="1234">
          <cell r="A1234">
            <v>8630</v>
          </cell>
          <cell r="B1234" t="str">
            <v>TERMOELECTRICA LA SIERRA - CICLO COMBIN.</v>
          </cell>
        </row>
        <row r="1235">
          <cell r="A1235">
            <v>8631</v>
          </cell>
          <cell r="B1235" t="str">
            <v>ESTUDIOS CICLO COMBINADO LA SIERRA</v>
          </cell>
        </row>
        <row r="1236">
          <cell r="A1236">
            <v>8632</v>
          </cell>
          <cell r="B1236" t="str">
            <v>CENTRO DE COSTO NO EXISTE!!!</v>
          </cell>
        </row>
        <row r="1237">
          <cell r="A1237">
            <v>8651</v>
          </cell>
          <cell r="B1237" t="str">
            <v>DISEÑOS NECHI</v>
          </cell>
        </row>
        <row r="1238">
          <cell r="A1238">
            <v>8652</v>
          </cell>
          <cell r="B1238" t="str">
            <v>INGENIERIA NECHI</v>
          </cell>
        </row>
        <row r="1239">
          <cell r="A1239">
            <v>8653</v>
          </cell>
          <cell r="B1239" t="str">
            <v>TIERRAS Y SERVIDUMBRES NECHI</v>
          </cell>
        </row>
        <row r="1240">
          <cell r="A1240">
            <v>8654</v>
          </cell>
          <cell r="B1240" t="str">
            <v>CENTRO DE COSTO NO EXISTE!!!</v>
          </cell>
        </row>
        <row r="1241">
          <cell r="A1241">
            <v>8690</v>
          </cell>
          <cell r="B1241" t="str">
            <v>AJUSTES POR INFL RIOG II</v>
          </cell>
        </row>
        <row r="1242">
          <cell r="A1242">
            <v>8691</v>
          </cell>
          <cell r="B1242" t="str">
            <v>CENTRO DE COSTO NO EXISTE!!!</v>
          </cell>
        </row>
        <row r="1243">
          <cell r="A1243">
            <v>8693</v>
          </cell>
          <cell r="B1243" t="str">
            <v>AJUSTES POR INFLACION NECHI</v>
          </cell>
        </row>
        <row r="1244">
          <cell r="A1244">
            <v>8694</v>
          </cell>
          <cell r="B1244" t="str">
            <v>CENTRO DE COSTO NO EXISTE!!!</v>
          </cell>
        </row>
        <row r="1245">
          <cell r="A1245">
            <v>8704</v>
          </cell>
          <cell r="B1245" t="str">
            <v>TRAB PART EN DIV CONSERV CONTROL</v>
          </cell>
        </row>
        <row r="1246">
          <cell r="A1246">
            <v>8705</v>
          </cell>
          <cell r="B1246" t="str">
            <v>CENTRO DE COSTO NO EXISTE!!!</v>
          </cell>
        </row>
        <row r="1247">
          <cell r="A1247">
            <v>8706</v>
          </cell>
          <cell r="B1247" t="str">
            <v>DIS MIRAFLORES Y TRONERAS</v>
          </cell>
        </row>
        <row r="1248">
          <cell r="A1248">
            <v>8707</v>
          </cell>
          <cell r="B1248" t="str">
            <v>CENTRO DE COSTO NO EXISTE!!!</v>
          </cell>
        </row>
        <row r="1249">
          <cell r="A1249">
            <v>8710</v>
          </cell>
          <cell r="B1249" t="str">
            <v>SISTEMAS INFORM. GEREN. DISTRIB. ENERGIA</v>
          </cell>
        </row>
        <row r="1250">
          <cell r="A1250">
            <v>8711</v>
          </cell>
          <cell r="B1250" t="str">
            <v>ALUMBRADO PUBLICO</v>
          </cell>
        </row>
        <row r="1251">
          <cell r="A1251">
            <v>8712</v>
          </cell>
          <cell r="B1251" t="str">
            <v>EST REDISENO TRONERAS</v>
          </cell>
        </row>
        <row r="1252">
          <cell r="A1252">
            <v>8713</v>
          </cell>
          <cell r="B1252" t="str">
            <v>PLANEAMIENTO OPERATIVO ENERGIA</v>
          </cell>
        </row>
        <row r="1253">
          <cell r="A1253">
            <v>8714</v>
          </cell>
          <cell r="B1253" t="str">
            <v>AJ POR INFL GEN Y REP EQUIPOS</v>
          </cell>
        </row>
        <row r="1254">
          <cell r="A1254">
            <v>8715</v>
          </cell>
          <cell r="B1254" t="str">
            <v>CENTRO DE COSTO NO EXISTE!!!</v>
          </cell>
        </row>
        <row r="1255">
          <cell r="A1255">
            <v>8716</v>
          </cell>
          <cell r="B1255" t="str">
            <v>SISTEMA DE REFRIGERACIÓN GUATAPÉ O.C.</v>
          </cell>
        </row>
        <row r="1256">
          <cell r="A1256">
            <v>8717</v>
          </cell>
          <cell r="B1256" t="str">
            <v>CENTRO DE COSTO NO EXISTE!!!</v>
          </cell>
        </row>
        <row r="1257">
          <cell r="A1257">
            <v>8720</v>
          </cell>
          <cell r="B1257" t="str">
            <v>MODELO EXPANSION GENERACION</v>
          </cell>
        </row>
        <row r="1258">
          <cell r="A1258">
            <v>8721</v>
          </cell>
          <cell r="B1258" t="str">
            <v>CENTRO DE COSTO NO EXISTE!!!</v>
          </cell>
        </row>
        <row r="1259">
          <cell r="A1259">
            <v>8724</v>
          </cell>
          <cell r="B1259" t="str">
            <v>MODERNIZACION GUATAPE</v>
          </cell>
        </row>
        <row r="1260">
          <cell r="A1260">
            <v>8725</v>
          </cell>
          <cell r="B1260" t="str">
            <v>PARTICION Y EXPANSION PARRILLA</v>
          </cell>
        </row>
        <row r="1261">
          <cell r="A1261">
            <v>8726</v>
          </cell>
          <cell r="B1261" t="str">
            <v>MTTO PREVENTIVO RURAL</v>
          </cell>
        </row>
        <row r="1262">
          <cell r="A1262">
            <v>8727</v>
          </cell>
          <cell r="B1262" t="str">
            <v>CENTRO DE COSTO NO EXISTE!!!</v>
          </cell>
        </row>
        <row r="1263">
          <cell r="A1263">
            <v>8728</v>
          </cell>
          <cell r="B1263" t="str">
            <v>OB VARIAS PROD ENERG DIV TECNICA</v>
          </cell>
        </row>
        <row r="1264">
          <cell r="A1264">
            <v>8729</v>
          </cell>
          <cell r="B1264" t="str">
            <v>OB VARIAS PRODUCC ENERG GTPE</v>
          </cell>
        </row>
        <row r="1265">
          <cell r="A1265">
            <v>8730</v>
          </cell>
          <cell r="B1265" t="str">
            <v>CENTRO DE COSTO NO EXISTE!!!</v>
          </cell>
        </row>
        <row r="1266">
          <cell r="A1266">
            <v>8731</v>
          </cell>
          <cell r="B1266" t="str">
            <v>DISENO RIACHON</v>
          </cell>
        </row>
        <row r="1267">
          <cell r="A1267">
            <v>8732</v>
          </cell>
          <cell r="B1267" t="str">
            <v>CENTRO DE COSTO NO EXISTE!!!</v>
          </cell>
        </row>
        <row r="1268">
          <cell r="A1268">
            <v>8738</v>
          </cell>
          <cell r="B1268" t="str">
            <v>REALCE VERTEDERO TENCHE</v>
          </cell>
        </row>
        <row r="1269">
          <cell r="A1269">
            <v>8739</v>
          </cell>
          <cell r="B1269" t="str">
            <v>TRASLADO CENTRAL GUADALUPE</v>
          </cell>
        </row>
        <row r="1270">
          <cell r="A1270">
            <v>8740</v>
          </cell>
          <cell r="B1270" t="str">
            <v>CONSULT. GUAD III,TRON, P.BLANC.</v>
          </cell>
        </row>
        <row r="1271">
          <cell r="A1271">
            <v>8741</v>
          </cell>
          <cell r="B1271" t="str">
            <v>CENTRO DE COSTO NO EXISTE!!!</v>
          </cell>
        </row>
        <row r="1272">
          <cell r="A1272">
            <v>8746</v>
          </cell>
          <cell r="B1272" t="str">
            <v>OBRA CIVIL MINICENTRAL DOLORES</v>
          </cell>
        </row>
        <row r="1273">
          <cell r="A1273">
            <v>8747</v>
          </cell>
          <cell r="B1273" t="str">
            <v>EQUIPOS MINICENTRAL DOLORES</v>
          </cell>
        </row>
        <row r="1274">
          <cell r="A1274">
            <v>8748</v>
          </cell>
          <cell r="B1274" t="str">
            <v>CENTRO DE COSTO NO EXISTE!!!</v>
          </cell>
        </row>
        <row r="1275">
          <cell r="A1275">
            <v>8760</v>
          </cell>
          <cell r="B1275" t="str">
            <v>PLAN INFORMATICO GERENCIA GENER. ENERGIA</v>
          </cell>
        </row>
        <row r="1276">
          <cell r="A1276">
            <v>8761</v>
          </cell>
          <cell r="B1276" t="str">
            <v>CENTRO DE COSTO NO EXISTE!!!</v>
          </cell>
        </row>
        <row r="1277">
          <cell r="A1277">
            <v>8770</v>
          </cell>
          <cell r="B1277" t="str">
            <v>CONSERVACIÓN CUENCAS</v>
          </cell>
        </row>
        <row r="1278">
          <cell r="A1278">
            <v>8771</v>
          </cell>
          <cell r="B1278" t="str">
            <v>OBRAS MITIGACIÓN IMPACTOS AMBIENTALES</v>
          </cell>
        </row>
        <row r="1279">
          <cell r="A1279">
            <v>8772</v>
          </cell>
          <cell r="B1279" t="str">
            <v>ESTACIONES HIDROMETEOROLÓGICAS</v>
          </cell>
        </row>
        <row r="1280">
          <cell r="A1280">
            <v>8773</v>
          </cell>
          <cell r="B1280" t="str">
            <v>CENTRO DE COSTO NO EXISTE!!!</v>
          </cell>
        </row>
        <row r="1281">
          <cell r="A1281">
            <v>8775</v>
          </cell>
          <cell r="B1281" t="str">
            <v>CONTRATOS U. PLANEACION GENERACIÓN</v>
          </cell>
        </row>
        <row r="1282">
          <cell r="A1282">
            <v>8776</v>
          </cell>
          <cell r="B1282" t="str">
            <v>CENTRO DE COSTO NO EXISTE!!!</v>
          </cell>
        </row>
        <row r="1283">
          <cell r="A1283">
            <v>8778</v>
          </cell>
          <cell r="B1283" t="str">
            <v>ANTICIPOS OTROS PROGRAMA GENERACIÓN</v>
          </cell>
        </row>
        <row r="1284">
          <cell r="A1284">
            <v>8779</v>
          </cell>
          <cell r="B1284" t="str">
            <v>ANTICIPOS GENERAC Y REPOSIC EQ</v>
          </cell>
        </row>
        <row r="1285">
          <cell r="A1285">
            <v>8780</v>
          </cell>
          <cell r="B1285" t="str">
            <v>CENTRO DE COSTO NO EXISTE!!!</v>
          </cell>
        </row>
        <row r="1286">
          <cell r="A1286">
            <v>8781</v>
          </cell>
          <cell r="B1286" t="str">
            <v>PMO FEN EXIMBANK OTROS PROGR</v>
          </cell>
        </row>
        <row r="1287">
          <cell r="A1287">
            <v>8782</v>
          </cell>
          <cell r="B1287" t="str">
            <v>CENTRO DE COSTO NO EXISTE!!!</v>
          </cell>
        </row>
        <row r="1288">
          <cell r="A1288">
            <v>8790</v>
          </cell>
          <cell r="B1288" t="str">
            <v>AJ POR INFL GENER Y REPOSIC EQ</v>
          </cell>
        </row>
        <row r="1289">
          <cell r="A1289">
            <v>8791</v>
          </cell>
          <cell r="B1289" t="str">
            <v>CENTRO DE COSTO NO EXISTE!!!</v>
          </cell>
        </row>
        <row r="1290">
          <cell r="A1290">
            <v>8797</v>
          </cell>
          <cell r="B1290" t="str">
            <v>AJTE PTMO EXIMBANK OTROS PROG</v>
          </cell>
        </row>
        <row r="1291">
          <cell r="A1291">
            <v>8798</v>
          </cell>
          <cell r="B1291" t="str">
            <v>INGENIERIA OTROS PROGRAMAS</v>
          </cell>
        </row>
        <row r="1292">
          <cell r="A1292">
            <v>8799</v>
          </cell>
          <cell r="B1292" t="str">
            <v>ANTICIPOS OTROS PROGRAMA DISTRIBUCION</v>
          </cell>
        </row>
        <row r="1293">
          <cell r="A1293">
            <v>8800</v>
          </cell>
          <cell r="B1293" t="str">
            <v>CENTRO DE COSTO NO EXISTE!!!</v>
          </cell>
        </row>
        <row r="1294">
          <cell r="A1294">
            <v>8801</v>
          </cell>
          <cell r="B1294" t="str">
            <v>CAPACITACION GENERACIÓN ENERGIA</v>
          </cell>
        </row>
        <row r="1295">
          <cell r="A1295">
            <v>8802</v>
          </cell>
          <cell r="B1295" t="str">
            <v>CAPACITACION DISTRIBUCION ENERGIA</v>
          </cell>
        </row>
        <row r="1296">
          <cell r="A1296">
            <v>8803</v>
          </cell>
          <cell r="B1296" t="str">
            <v>CENTRO DE COSTO NO EXISTE!!!</v>
          </cell>
        </row>
        <row r="1297">
          <cell r="A1297">
            <v>8804</v>
          </cell>
          <cell r="B1297" t="str">
            <v>ADECUACION TERRENO PARQUEADERO</v>
          </cell>
        </row>
        <row r="1298">
          <cell r="A1298">
            <v>8805</v>
          </cell>
          <cell r="B1298" t="str">
            <v>EDIFICIO SEDE BOGOTA</v>
          </cell>
        </row>
        <row r="1299">
          <cell r="A1299">
            <v>8806</v>
          </cell>
          <cell r="B1299" t="str">
            <v>CENTRO DE COSTO NO EXISTE!!!</v>
          </cell>
        </row>
        <row r="1300">
          <cell r="A1300">
            <v>8808</v>
          </cell>
          <cell r="B1300" t="str">
            <v>REMODELACION ED.MIGUEL DE AGUI</v>
          </cell>
        </row>
        <row r="1301">
          <cell r="A1301">
            <v>8809</v>
          </cell>
          <cell r="B1301" t="str">
            <v>CENTRO DE COSTO NO EXISTE!!!</v>
          </cell>
        </row>
        <row r="1302">
          <cell r="A1302">
            <v>8812</v>
          </cell>
          <cell r="B1302" t="str">
            <v>OBRAS SEGURIDAD INSTALAC EPM</v>
          </cell>
        </row>
        <row r="1303">
          <cell r="A1303">
            <v>8813</v>
          </cell>
          <cell r="B1303" t="str">
            <v>CENTRO DE COSTO NO EXISTE!!!</v>
          </cell>
        </row>
        <row r="1304">
          <cell r="A1304">
            <v>8820</v>
          </cell>
          <cell r="B1304" t="str">
            <v>PAVIMENTACION</v>
          </cell>
        </row>
        <row r="1305">
          <cell r="A1305">
            <v>8821</v>
          </cell>
          <cell r="B1305" t="str">
            <v>CENTRO DE COSTO NO EXISTE!!!</v>
          </cell>
        </row>
        <row r="1306">
          <cell r="A1306">
            <v>8823</v>
          </cell>
          <cell r="B1306" t="str">
            <v>CONSTRUCC Y MTTO DESPACHO CUAD</v>
          </cell>
        </row>
        <row r="1307">
          <cell r="A1307">
            <v>8824</v>
          </cell>
          <cell r="B1307" t="str">
            <v>CENTRO DE COSTO NO EXISTE!!!</v>
          </cell>
        </row>
        <row r="1308">
          <cell r="A1308">
            <v>8826</v>
          </cell>
          <cell r="B1308" t="str">
            <v>REMODELACION PALACIO</v>
          </cell>
        </row>
        <row r="1309">
          <cell r="A1309">
            <v>8827</v>
          </cell>
          <cell r="B1309" t="str">
            <v>REFORMA DIV. COMERCIAL</v>
          </cell>
        </row>
        <row r="1310">
          <cell r="A1310">
            <v>8828</v>
          </cell>
          <cell r="B1310" t="str">
            <v>OBRA CIVIL ADECUACION REFORMAS</v>
          </cell>
        </row>
        <row r="1311">
          <cell r="A1311">
            <v>8829</v>
          </cell>
          <cell r="B1311" t="str">
            <v>ADECUACION OFIC ATENCION USUARIO</v>
          </cell>
        </row>
        <row r="1312">
          <cell r="A1312">
            <v>8830</v>
          </cell>
          <cell r="B1312" t="str">
            <v>CENTRO DE COSTO NO EXISTE!!!</v>
          </cell>
        </row>
        <row r="1313">
          <cell r="A1313">
            <v>8836</v>
          </cell>
          <cell r="B1313" t="str">
            <v>FACHADA CENTRO DE CONTROL</v>
          </cell>
        </row>
        <row r="1314">
          <cell r="A1314">
            <v>8837</v>
          </cell>
          <cell r="B1314" t="str">
            <v>CENTRO DE COSTO NO EXISTE!!!</v>
          </cell>
        </row>
        <row r="1315">
          <cell r="A1315">
            <v>8839</v>
          </cell>
          <cell r="B1315" t="str">
            <v>ANT PLAN MAEST DE INFORMATICA</v>
          </cell>
        </row>
        <row r="1316">
          <cell r="A1316">
            <v>8840</v>
          </cell>
          <cell r="B1316" t="str">
            <v>CENTRO DE COSTO NO EXISTE!!!</v>
          </cell>
        </row>
        <row r="1317">
          <cell r="A1317">
            <v>8843</v>
          </cell>
          <cell r="B1317" t="str">
            <v>ADECUACIONES EDIFICIO EE.PP.M.</v>
          </cell>
        </row>
        <row r="1318">
          <cell r="A1318">
            <v>8844</v>
          </cell>
          <cell r="B1318" t="str">
            <v>CENTRO DE COSTO NO EXISTE!!!</v>
          </cell>
        </row>
        <row r="1319">
          <cell r="A1319">
            <v>8845</v>
          </cell>
          <cell r="B1319" t="str">
            <v>CENTRO OPERACION MANTENIMIENTO COLOMBIA</v>
          </cell>
        </row>
        <row r="1320">
          <cell r="A1320">
            <v>8846</v>
          </cell>
          <cell r="B1320" t="str">
            <v>VALORIZACION CORPORATIVA EEPPM</v>
          </cell>
        </row>
        <row r="1321">
          <cell r="A1321">
            <v>8847</v>
          </cell>
          <cell r="B1321" t="str">
            <v>BODEGA ALMACEN GENERAL ZONA NORTE</v>
          </cell>
        </row>
        <row r="1322">
          <cell r="A1322">
            <v>8848</v>
          </cell>
          <cell r="B1322" t="str">
            <v>OFICINA SUSCRIPTORES MPIO. BARBOSA</v>
          </cell>
        </row>
        <row r="1323">
          <cell r="A1323">
            <v>8849</v>
          </cell>
          <cell r="B1323" t="str">
            <v>DESPACHO CUADRILLAS ZONA NORTE</v>
          </cell>
        </row>
        <row r="1324">
          <cell r="A1324">
            <v>8850</v>
          </cell>
          <cell r="B1324" t="str">
            <v>CENTRO DE COSTO NO EXISTE!!!</v>
          </cell>
        </row>
        <row r="1325">
          <cell r="A1325">
            <v>8852</v>
          </cell>
          <cell r="B1325" t="str">
            <v>ESTUDIOS DE DEMANDA</v>
          </cell>
        </row>
        <row r="1326">
          <cell r="A1326">
            <v>8853</v>
          </cell>
          <cell r="B1326" t="str">
            <v>CENTRO DE COSTO NO EXISTE!!!</v>
          </cell>
        </row>
        <row r="1327">
          <cell r="A1327">
            <v>8854</v>
          </cell>
          <cell r="B1327" t="str">
            <v>OBRAS CAROLINA Y GUATAPE</v>
          </cell>
        </row>
        <row r="1328">
          <cell r="A1328">
            <v>8855</v>
          </cell>
          <cell r="B1328" t="str">
            <v>CENTRO DE COSTO NO EXISTE!!!</v>
          </cell>
        </row>
        <row r="1329">
          <cell r="A1329">
            <v>8862</v>
          </cell>
          <cell r="B1329" t="str">
            <v>ADECUACION DESPACHOS ENER Y SUSC</v>
          </cell>
        </row>
        <row r="1330">
          <cell r="A1330">
            <v>8863</v>
          </cell>
          <cell r="B1330" t="str">
            <v>PARQUE RECREACIONAL PIEDRAS BLAN</v>
          </cell>
        </row>
        <row r="1331">
          <cell r="A1331">
            <v>8864</v>
          </cell>
          <cell r="B1331" t="str">
            <v>CENTRO DE COSTO NO EXISTE!!!</v>
          </cell>
        </row>
        <row r="1332">
          <cell r="A1332">
            <v>8878</v>
          </cell>
          <cell r="B1332" t="str">
            <v>AJ POR INFL PLANTA GENERAL</v>
          </cell>
        </row>
        <row r="1333">
          <cell r="A1333">
            <v>8879</v>
          </cell>
          <cell r="B1333" t="str">
            <v>AJ POR INFL PLANTA GENERAL</v>
          </cell>
        </row>
        <row r="1334">
          <cell r="A1334">
            <v>8880</v>
          </cell>
          <cell r="B1334" t="str">
            <v>AJ X INFL PTA GENERAL</v>
          </cell>
        </row>
        <row r="1335">
          <cell r="A1335">
            <v>8881</v>
          </cell>
          <cell r="B1335" t="str">
            <v>AJ X INFL PTA GENERAL</v>
          </cell>
        </row>
        <row r="1336">
          <cell r="A1336">
            <v>8882</v>
          </cell>
          <cell r="B1336" t="str">
            <v>CENTRO DE COSTO NO EXISTE!!!</v>
          </cell>
        </row>
        <row r="1337">
          <cell r="A1337">
            <v>8893</v>
          </cell>
          <cell r="B1337" t="str">
            <v>PLAN PARQUES ECOLOGICOS</v>
          </cell>
        </row>
        <row r="1338">
          <cell r="A1338">
            <v>8894</v>
          </cell>
          <cell r="B1338" t="str">
            <v>PARQUE DE LAS AGUAS</v>
          </cell>
        </row>
        <row r="1339">
          <cell r="A1339">
            <v>8895</v>
          </cell>
          <cell r="B1339" t="str">
            <v>CENTRO DE COSTO NO EXISTE!!!</v>
          </cell>
        </row>
        <row r="1340">
          <cell r="A1340">
            <v>8903</v>
          </cell>
          <cell r="B1340" t="str">
            <v>INTERVENTORIA EDIFICIO EPM</v>
          </cell>
        </row>
        <row r="1341">
          <cell r="A1341">
            <v>8904</v>
          </cell>
          <cell r="B1341" t="str">
            <v>CENTRO DE COSTO NO EXISTE!!!</v>
          </cell>
        </row>
        <row r="1342">
          <cell r="A1342">
            <v>8905</v>
          </cell>
          <cell r="B1342" t="str">
            <v>COSTOS CONCURRENTES EDIFICIO EPM</v>
          </cell>
        </row>
        <row r="1343">
          <cell r="A1343">
            <v>8906</v>
          </cell>
          <cell r="B1343" t="str">
            <v>INGENIERIA Y ADMON EDIFICIO EPM</v>
          </cell>
        </row>
        <row r="1344">
          <cell r="A1344">
            <v>8907</v>
          </cell>
          <cell r="B1344" t="str">
            <v>CENTRO DE COSTO NO EXISTE!!!</v>
          </cell>
        </row>
        <row r="1345">
          <cell r="A1345">
            <v>8912</v>
          </cell>
          <cell r="B1345" t="str">
            <v>ESTRUCTURAS METALICAS EDIF EPM</v>
          </cell>
        </row>
        <row r="1346">
          <cell r="A1346">
            <v>8913</v>
          </cell>
          <cell r="B1346" t="str">
            <v>CENTRO DE COSTO NO EXISTE!!!</v>
          </cell>
        </row>
        <row r="1347">
          <cell r="A1347">
            <v>8914</v>
          </cell>
          <cell r="B1347" t="str">
            <v>AMOBLAM Y SENALIZ EDIFICIO EPM</v>
          </cell>
        </row>
        <row r="1348">
          <cell r="A1348">
            <v>8915</v>
          </cell>
          <cell r="B1348" t="str">
            <v>CENTRO DE COSTO NO EXISTE!!!</v>
          </cell>
        </row>
        <row r="1349">
          <cell r="A1349">
            <v>8916</v>
          </cell>
          <cell r="B1349" t="str">
            <v>ACABADOS GRALES EDIFICIO EPM</v>
          </cell>
        </row>
        <row r="1350">
          <cell r="A1350">
            <v>8917</v>
          </cell>
          <cell r="B1350" t="str">
            <v>CENTRO DE COSTO NO EXISTE!!!</v>
          </cell>
        </row>
        <row r="1351">
          <cell r="A1351">
            <v>8920</v>
          </cell>
          <cell r="B1351" t="str">
            <v>SISTEMA DE AIRE ACOND EDIF EPM</v>
          </cell>
        </row>
        <row r="1352">
          <cell r="A1352">
            <v>8921</v>
          </cell>
          <cell r="B1352" t="str">
            <v>TRANSP VERT E INCLINADO EDIF EPM</v>
          </cell>
        </row>
        <row r="1353">
          <cell r="A1353">
            <v>8922</v>
          </cell>
          <cell r="B1353" t="str">
            <v>CENTRO DE COSTO NO EXISTE!!!</v>
          </cell>
        </row>
        <row r="1354">
          <cell r="A1354">
            <v>8923</v>
          </cell>
          <cell r="B1354" t="str">
            <v>RED ELECT Y COMUNICACIONES EDIF EPM</v>
          </cell>
        </row>
        <row r="1355">
          <cell r="A1355">
            <v>8924</v>
          </cell>
          <cell r="B1355" t="str">
            <v>AUTOMATIZACION EDIFICIO EPM</v>
          </cell>
        </row>
        <row r="1356">
          <cell r="A1356">
            <v>8925</v>
          </cell>
          <cell r="B1356" t="str">
            <v>SISTEMAS DE ILUMINACION EDIF EPM</v>
          </cell>
        </row>
        <row r="1357">
          <cell r="A1357">
            <v>8926</v>
          </cell>
          <cell r="B1357" t="str">
            <v>CENTRO DE COSTO NO EXISTE!!!</v>
          </cell>
        </row>
        <row r="1358">
          <cell r="A1358">
            <v>8927</v>
          </cell>
          <cell r="B1358" t="str">
            <v>EQ ANTIINCENDIO E HIDR EDIF EPM</v>
          </cell>
        </row>
        <row r="1359">
          <cell r="A1359">
            <v>8928</v>
          </cell>
          <cell r="B1359" t="str">
            <v>SIST DE VOZ DAT Y SONID EDIF EPM</v>
          </cell>
        </row>
        <row r="1360">
          <cell r="A1360">
            <v>8929</v>
          </cell>
          <cell r="B1360" t="str">
            <v>ANTICIPO SEDE</v>
          </cell>
        </row>
        <row r="1361">
          <cell r="A1361">
            <v>8930</v>
          </cell>
          <cell r="B1361" t="str">
            <v>CENTRO DE COSTO NO EXISTE!!!</v>
          </cell>
        </row>
        <row r="1362">
          <cell r="A1362">
            <v>8950</v>
          </cell>
          <cell r="B1362" t="str">
            <v>PROYECTO URE EN LA RESIDENCIA</v>
          </cell>
        </row>
        <row r="1363">
          <cell r="A1363">
            <v>8951</v>
          </cell>
          <cell r="B1363" t="str">
            <v>PROYECTO PILOTO URE INDUSTRIA</v>
          </cell>
        </row>
        <row r="1364">
          <cell r="A1364">
            <v>8952</v>
          </cell>
          <cell r="B1364" t="str">
            <v>INVESTIGACION Y DESARROLLO URE</v>
          </cell>
        </row>
        <row r="1365">
          <cell r="A1365">
            <v>8953</v>
          </cell>
          <cell r="B1365" t="str">
            <v>CENTRO DE COSTO NO EXISTE!!!</v>
          </cell>
        </row>
        <row r="1366">
          <cell r="A1366">
            <v>8959</v>
          </cell>
          <cell r="B1366" t="str">
            <v>INGENIERIA Y ADMON U.R.E.</v>
          </cell>
        </row>
        <row r="1367">
          <cell r="A1367">
            <v>8960</v>
          </cell>
          <cell r="B1367" t="str">
            <v>ALUMBRADO PUBLICO EFICIENTE</v>
          </cell>
        </row>
        <row r="1368">
          <cell r="A1368">
            <v>8961</v>
          </cell>
          <cell r="B1368" t="str">
            <v>CENTRO DE COSTO NO EXISTE!!!</v>
          </cell>
        </row>
        <row r="1369">
          <cell r="A1369">
            <v>8971</v>
          </cell>
          <cell r="B1369" t="str">
            <v>PROYECTO ALURE</v>
          </cell>
        </row>
        <row r="1370">
          <cell r="A1370">
            <v>8972</v>
          </cell>
          <cell r="B1370" t="str">
            <v>CENTRO DE COSTO NO EXISTE!!!</v>
          </cell>
        </row>
        <row r="1371">
          <cell r="A1371">
            <v>8974</v>
          </cell>
          <cell r="B1371" t="str">
            <v>CAMPANA NACIONAL URE</v>
          </cell>
        </row>
        <row r="1372">
          <cell r="A1372">
            <v>8975</v>
          </cell>
          <cell r="B1372" t="str">
            <v>CENTRO DE COSTO NO EXISTE!!!</v>
          </cell>
        </row>
        <row r="1373">
          <cell r="A1373">
            <v>8979</v>
          </cell>
          <cell r="B1373" t="str">
            <v>ANTICIPOS U.R.E.</v>
          </cell>
        </row>
        <row r="1374">
          <cell r="A1374">
            <v>8980</v>
          </cell>
          <cell r="B1374" t="str">
            <v>CENTRO DE COSTO NO EXISTE!!!</v>
          </cell>
        </row>
        <row r="1375">
          <cell r="A1375">
            <v>8989</v>
          </cell>
          <cell r="B1375" t="str">
            <v>AJ POR INFL USO RACIONAL ENERGIA</v>
          </cell>
        </row>
        <row r="1376">
          <cell r="A1376">
            <v>8990</v>
          </cell>
          <cell r="B1376" t="str">
            <v>CENTRO DE COSTO NO EXISTE!!!</v>
          </cell>
        </row>
        <row r="1377">
          <cell r="A1377">
            <v>8999</v>
          </cell>
          <cell r="B1377" t="str">
            <v>ANTICIPOS PROGRAMAS GENERALES</v>
          </cell>
        </row>
        <row r="1378">
          <cell r="A1378">
            <v>9000</v>
          </cell>
          <cell r="B1378" t="str">
            <v>DIRECCION DE INFORMATICA</v>
          </cell>
        </row>
        <row r="1379">
          <cell r="A1379">
            <v>9001</v>
          </cell>
          <cell r="B1379" t="str">
            <v>CAPACIDAD EQUIPOS CORPORATIVOS</v>
          </cell>
        </row>
        <row r="1380">
          <cell r="A1380">
            <v>9002</v>
          </cell>
          <cell r="B1380" t="str">
            <v>PROYECTO GACELA</v>
          </cell>
        </row>
        <row r="1381">
          <cell r="A1381">
            <v>9003</v>
          </cell>
          <cell r="B1381" t="str">
            <v>RED COMUNICACION DE DATOS</v>
          </cell>
        </row>
        <row r="1382">
          <cell r="A1382">
            <v>9004</v>
          </cell>
          <cell r="B1382" t="str">
            <v>METODOLOGIA PARA DRROLLO SIST.</v>
          </cell>
        </row>
        <row r="1383">
          <cell r="A1383">
            <v>9005</v>
          </cell>
          <cell r="B1383" t="str">
            <v>CENTRO DE COSTO NO EXISTE!!!</v>
          </cell>
        </row>
        <row r="1384">
          <cell r="A1384">
            <v>9007</v>
          </cell>
          <cell r="B1384" t="str">
            <v>UNIDAD PLANEACION INFORMATICA</v>
          </cell>
        </row>
        <row r="1385">
          <cell r="A1385">
            <v>9008</v>
          </cell>
          <cell r="B1385" t="str">
            <v>CENTRO DE COSTO NO EXISTE!!!</v>
          </cell>
        </row>
        <row r="1386">
          <cell r="A1386">
            <v>9009</v>
          </cell>
          <cell r="B1386" t="str">
            <v>GRUPO SIGMA</v>
          </cell>
        </row>
        <row r="1387">
          <cell r="A1387">
            <v>9010</v>
          </cell>
          <cell r="B1387" t="str">
            <v>DPTO CONTRATACION Y LICITACION</v>
          </cell>
        </row>
        <row r="1388">
          <cell r="A1388">
            <v>9011</v>
          </cell>
          <cell r="B1388" t="str">
            <v xml:space="preserve">CENTRO DE COSTO NO EXISTE!!! </v>
          </cell>
        </row>
        <row r="1389">
          <cell r="A1389">
            <v>9020</v>
          </cell>
          <cell r="B1389" t="str">
            <v>UNIDAD DE GESTION INFORMATICA</v>
          </cell>
        </row>
        <row r="1390">
          <cell r="A1390">
            <v>9021</v>
          </cell>
          <cell r="B1390" t="str">
            <v>CENTRO DE COSTO NO EXISTE!!!</v>
          </cell>
        </row>
        <row r="1391">
          <cell r="A1391">
            <v>9091</v>
          </cell>
          <cell r="B1391" t="str">
            <v>AJ POR INFL PLAN M INFORMATICA</v>
          </cell>
        </row>
        <row r="1392">
          <cell r="A1392">
            <v>9092</v>
          </cell>
          <cell r="B1392" t="str">
            <v>AJ POR INFL PLAN M INFORMATICA</v>
          </cell>
        </row>
        <row r="1393">
          <cell r="A1393">
            <v>9093</v>
          </cell>
          <cell r="B1393" t="str">
            <v>AJ X INFL PLAN MAEST INFORMATC</v>
          </cell>
        </row>
        <row r="1394">
          <cell r="A1394">
            <v>9094</v>
          </cell>
          <cell r="B1394" t="str">
            <v>AJ POR INFL P MAEST INFORMATIC</v>
          </cell>
        </row>
        <row r="1395">
          <cell r="A1395">
            <v>9095</v>
          </cell>
          <cell r="B1395" t="str">
            <v>CENTRO DE COSTO NO EXISTE!!!</v>
          </cell>
        </row>
        <row r="1396">
          <cell r="A1396">
            <v>9099</v>
          </cell>
          <cell r="B1396" t="str">
            <v>DLLO PROY INTERNOS INFORMATICA</v>
          </cell>
        </row>
        <row r="1397">
          <cell r="A1397">
            <v>9100</v>
          </cell>
          <cell r="B1397" t="str">
            <v>DIVISION DESARROLLO INFORMATIC</v>
          </cell>
        </row>
        <row r="1398">
          <cell r="A1398">
            <v>9101</v>
          </cell>
          <cell r="B1398" t="str">
            <v>GRUPO PROYECTOS ESPECIALES</v>
          </cell>
        </row>
        <row r="1399">
          <cell r="A1399">
            <v>9102</v>
          </cell>
          <cell r="B1399" t="str">
            <v>CENTRO DE COSTO NO EXISTE!!!</v>
          </cell>
        </row>
        <row r="1400">
          <cell r="A1400">
            <v>9110</v>
          </cell>
          <cell r="B1400" t="str">
            <v>DPTO DESARROLLO SISTEMAS DE IN</v>
          </cell>
        </row>
        <row r="1401">
          <cell r="A1401">
            <v>9111</v>
          </cell>
          <cell r="B1401" t="str">
            <v>CENTRO DE COSTO NO EXISTE!!!</v>
          </cell>
        </row>
        <row r="1402">
          <cell r="A1402">
            <v>9120</v>
          </cell>
          <cell r="B1402" t="str">
            <v>DPTO MTO SISTEMAS DE INFORMACI</v>
          </cell>
        </row>
        <row r="1403">
          <cell r="A1403">
            <v>9121</v>
          </cell>
          <cell r="B1403" t="str">
            <v>CENTRO DE COSTO NO EXISTE!!!</v>
          </cell>
        </row>
        <row r="1404">
          <cell r="A1404">
            <v>9200</v>
          </cell>
          <cell r="B1404" t="str">
            <v>DIVISION OPERATIVA INFORMATICA</v>
          </cell>
        </row>
        <row r="1405">
          <cell r="A1405">
            <v>9201</v>
          </cell>
          <cell r="B1405" t="str">
            <v>CENTRO DE COSTO NO EXISTE!!!</v>
          </cell>
        </row>
        <row r="1406">
          <cell r="A1406">
            <v>9210</v>
          </cell>
          <cell r="B1406" t="str">
            <v>DEPARTAMENTO SOPORTE TECNICO</v>
          </cell>
        </row>
        <row r="1407">
          <cell r="A1407">
            <v>9211</v>
          </cell>
          <cell r="B1407" t="str">
            <v>CENTRO DE COSTO NO EXISTE!!!</v>
          </cell>
        </row>
        <row r="1408">
          <cell r="A1408">
            <v>9220</v>
          </cell>
          <cell r="B1408" t="str">
            <v>DEPTO DE OPERACIONES INFORMATI</v>
          </cell>
        </row>
        <row r="1409">
          <cell r="A1409">
            <v>9221</v>
          </cell>
          <cell r="B1409" t="str">
            <v>CENTRO DE COSTO NO EXISTE!!!</v>
          </cell>
        </row>
        <row r="1410">
          <cell r="A1410">
            <v>9230</v>
          </cell>
          <cell r="B1410" t="str">
            <v>DEPTO. REDES INFORMATICA</v>
          </cell>
        </row>
        <row r="1411">
          <cell r="A1411">
            <v>9231</v>
          </cell>
          <cell r="B1411" t="str">
            <v>CENTRO DE COSTO NO EXISTE!!!</v>
          </cell>
        </row>
        <row r="1412">
          <cell r="A1412">
            <v>9300</v>
          </cell>
          <cell r="B1412" t="str">
            <v>CAPACITACION INFORMATICA</v>
          </cell>
        </row>
        <row r="1413">
          <cell r="A1413">
            <v>9301</v>
          </cell>
          <cell r="B1413" t="str">
            <v>SISTEMA INFORMACION ADMON CONT</v>
          </cell>
        </row>
        <row r="1414">
          <cell r="A1414">
            <v>9302</v>
          </cell>
          <cell r="B1414" t="str">
            <v>BASE DE DATOS HIDROMETEOROLOGI</v>
          </cell>
        </row>
        <row r="1415">
          <cell r="A1415">
            <v>9303</v>
          </cell>
          <cell r="B1415" t="str">
            <v>CENTRO DE COSTO NO EXISTE!!!</v>
          </cell>
        </row>
        <row r="1416">
          <cell r="A1416">
            <v>9305</v>
          </cell>
          <cell r="B1416" t="str">
            <v>GEST AUTOMATIZ MAT Y MTTO GAMMA</v>
          </cell>
        </row>
        <row r="1417">
          <cell r="A1417">
            <v>9306</v>
          </cell>
          <cell r="B1417" t="str">
            <v>SIST.INFORM. DEL CIGAT</v>
          </cell>
        </row>
        <row r="1418">
          <cell r="A1418">
            <v>9307</v>
          </cell>
          <cell r="B1418" t="str">
            <v>CENTRO DE COSTO NO EXISTE!!!</v>
          </cell>
        </row>
        <row r="1419">
          <cell r="A1419">
            <v>9309</v>
          </cell>
          <cell r="B1419" t="str">
            <v>SIST.INFORM.CONTROL PERD.TCAS</v>
          </cell>
        </row>
        <row r="1420">
          <cell r="A1420">
            <v>9310</v>
          </cell>
          <cell r="B1420" t="str">
            <v>CENTRO DE COSTO NO EXISTE!!!</v>
          </cell>
        </row>
        <row r="1421">
          <cell r="A1421">
            <v>9312</v>
          </cell>
          <cell r="B1421" t="str">
            <v>DIS DE RED ASIST POR COMP</v>
          </cell>
        </row>
        <row r="1422">
          <cell r="A1422">
            <v>9313</v>
          </cell>
          <cell r="B1422" t="str">
            <v>CENTRO DE COSTO NO EXISTE!!!</v>
          </cell>
        </row>
        <row r="1423">
          <cell r="A1423">
            <v>9315</v>
          </cell>
          <cell r="B1423" t="str">
            <v>PROYECTO GESTAR</v>
          </cell>
        </row>
        <row r="1424">
          <cell r="A1424">
            <v>9316</v>
          </cell>
          <cell r="B1424" t="str">
            <v>PROYECTO MULTIMEDIA</v>
          </cell>
        </row>
        <row r="1425">
          <cell r="A1425">
            <v>9317</v>
          </cell>
          <cell r="B1425" t="str">
            <v>CENTRO DE COSTO NO EXISTE!!!</v>
          </cell>
        </row>
        <row r="1426">
          <cell r="A1426">
            <v>9318</v>
          </cell>
          <cell r="B1426" t="str">
            <v>ADQUISICION PAQUETE MANEJO GESTION</v>
          </cell>
        </row>
        <row r="1427">
          <cell r="A1427">
            <v>9319</v>
          </cell>
          <cell r="B1427" t="str">
            <v>DESARROLLO COMUNICACIÓN DE DATOS</v>
          </cell>
        </row>
        <row r="1428">
          <cell r="A1428">
            <v>9320</v>
          </cell>
          <cell r="B1428" t="str">
            <v>SOPORTE MANTENIMIENTO  D.R.C.</v>
          </cell>
        </row>
        <row r="1429">
          <cell r="A1429">
            <v>9321</v>
          </cell>
          <cell r="B1429" t="str">
            <v>GROUPWARE</v>
          </cell>
        </row>
        <row r="1430">
          <cell r="A1430">
            <v>9322</v>
          </cell>
          <cell r="B1430" t="str">
            <v>PROYECTO PIBOT CORPORATIVO</v>
          </cell>
        </row>
        <row r="1431">
          <cell r="A1431">
            <v>9323</v>
          </cell>
          <cell r="B1431" t="str">
            <v>PAQUETE PRONOSTICO DE CAUDALES</v>
          </cell>
        </row>
        <row r="1432">
          <cell r="A1432">
            <v>9324</v>
          </cell>
          <cell r="B1432" t="str">
            <v>CENTRO DE COSTO NO EXISTE!!!</v>
          </cell>
        </row>
        <row r="1433">
          <cell r="A1433">
            <v>9326</v>
          </cell>
          <cell r="B1433" t="str">
            <v>PROYECTO METODOLOGIA FASE II</v>
          </cell>
        </row>
        <row r="1434">
          <cell r="A1434">
            <v>9327</v>
          </cell>
          <cell r="B1434" t="str">
            <v>HW PROYECTOS DE TECNOLOGIA</v>
          </cell>
        </row>
        <row r="1435">
          <cell r="A1435">
            <v>9328</v>
          </cell>
          <cell r="B1435" t="str">
            <v>CENTRO DE COSTO NO EXISTE!!!</v>
          </cell>
        </row>
        <row r="1436">
          <cell r="A1436">
            <v>9330</v>
          </cell>
          <cell r="B1436" t="str">
            <v>PLAN DES. INF. GEREN. DISTRIB. ENERGIA</v>
          </cell>
        </row>
        <row r="1437">
          <cell r="A1437">
            <v>9331</v>
          </cell>
          <cell r="B1437" t="str">
            <v>CENTRO DE COSTO NO EXISTE!!!</v>
          </cell>
        </row>
        <row r="1438">
          <cell r="A1438">
            <v>9361</v>
          </cell>
          <cell r="B1438" t="str">
            <v>SW MICROS SERVIDORES Y EQ.DPTL</v>
          </cell>
        </row>
        <row r="1439">
          <cell r="A1439">
            <v>9362</v>
          </cell>
          <cell r="B1439" t="str">
            <v>CENTRO DE COSTO NO EXISTE!!!</v>
          </cell>
        </row>
        <row r="1440">
          <cell r="A1440">
            <v>9366</v>
          </cell>
          <cell r="B1440" t="str">
            <v>PROYECTO SIGMA CON RECURSOS PROP.</v>
          </cell>
        </row>
        <row r="1441">
          <cell r="A1441">
            <v>9367</v>
          </cell>
          <cell r="B1441" t="str">
            <v>ASESORIA Y SOPORTE TECN. SIGMA</v>
          </cell>
        </row>
        <row r="1442">
          <cell r="A1442">
            <v>9368</v>
          </cell>
          <cell r="B1442" t="str">
            <v>CAPACITACION SIGMA</v>
          </cell>
        </row>
        <row r="1443">
          <cell r="A1443">
            <v>9369</v>
          </cell>
          <cell r="B1443" t="str">
            <v>DESARROLLO APLICACIONES SIGMA</v>
          </cell>
        </row>
        <row r="1444">
          <cell r="A1444">
            <v>9370</v>
          </cell>
          <cell r="B1444" t="str">
            <v>CONVERSION BASE GEOGRAFICA SIGMA</v>
          </cell>
        </row>
        <row r="1445">
          <cell r="A1445">
            <v>9371</v>
          </cell>
          <cell r="B1445" t="str">
            <v>PROY. PILOTO SIGMA BIRF 2449</v>
          </cell>
        </row>
        <row r="1446">
          <cell r="A1446">
            <v>9372</v>
          </cell>
          <cell r="B1446" t="str">
            <v>CONVERSION REDES ACUEDUCTO</v>
          </cell>
        </row>
        <row r="1447">
          <cell r="A1447">
            <v>9373</v>
          </cell>
          <cell r="B1447" t="str">
            <v>CONVERSION REDES ALCANTARILLADO</v>
          </cell>
        </row>
        <row r="1448">
          <cell r="A1448">
            <v>9374</v>
          </cell>
          <cell r="B1448" t="str">
            <v>CONVERSION REDES DISTRIBUCION</v>
          </cell>
        </row>
        <row r="1449">
          <cell r="A1449">
            <v>9375</v>
          </cell>
          <cell r="B1449" t="str">
            <v>CONVERSION REDES TELEFONOS</v>
          </cell>
        </row>
        <row r="1450">
          <cell r="A1450">
            <v>9376</v>
          </cell>
          <cell r="B1450" t="str">
            <v>HW SW Y APLICATIVOS ACUEDUCTO</v>
          </cell>
        </row>
        <row r="1451">
          <cell r="A1451">
            <v>9377</v>
          </cell>
          <cell r="B1451" t="str">
            <v>HW SW Y APLICATIVOS SANEAMIENTO</v>
          </cell>
        </row>
        <row r="1452">
          <cell r="A1452">
            <v>9378</v>
          </cell>
          <cell r="B1452" t="str">
            <v>HW SW Y APLICATIVOS ENERGIA</v>
          </cell>
        </row>
        <row r="1453">
          <cell r="A1453">
            <v>9379</v>
          </cell>
          <cell r="B1453" t="str">
            <v>HW SW Y APLICATIVOS TELECOMUN.</v>
          </cell>
        </row>
        <row r="1454">
          <cell r="A1454">
            <v>9380</v>
          </cell>
          <cell r="B1454" t="str">
            <v>POLIGONO</v>
          </cell>
        </row>
        <row r="1455">
          <cell r="A1455">
            <v>9381</v>
          </cell>
          <cell r="B1455" t="str">
            <v>HW SW Y APLICATIVOS GAS</v>
          </cell>
        </row>
        <row r="1456">
          <cell r="A1456">
            <v>9382</v>
          </cell>
          <cell r="B1456" t="str">
            <v>CONVERSION REDES GAS</v>
          </cell>
        </row>
        <row r="1457">
          <cell r="A1457">
            <v>9383</v>
          </cell>
          <cell r="B1457" t="str">
            <v>CENTRO DE COSTO NO EXISTE!!!</v>
          </cell>
        </row>
        <row r="1458">
          <cell r="A1458">
            <v>9395</v>
          </cell>
          <cell r="B1458" t="str">
            <v>SIGA</v>
          </cell>
        </row>
        <row r="1459">
          <cell r="A1459">
            <v>9396</v>
          </cell>
          <cell r="B1459" t="str">
            <v>CENTRO DE COSTO NO EXISTE!!!</v>
          </cell>
        </row>
        <row r="1460">
          <cell r="A1460">
            <v>9402</v>
          </cell>
          <cell r="B1460" t="str">
            <v>EVOLUCION SISTEMA DANOS ACUEDUCTO</v>
          </cell>
        </row>
        <row r="1461">
          <cell r="A1461">
            <v>9403</v>
          </cell>
          <cell r="B1461" t="str">
            <v>CENTRO DE COSTO NO EXISTE!!!</v>
          </cell>
        </row>
        <row r="1462">
          <cell r="A1462">
            <v>9411</v>
          </cell>
          <cell r="B1462" t="str">
            <v>ALURE PERDIDAS</v>
          </cell>
        </row>
        <row r="1463">
          <cell r="A1463">
            <v>9412</v>
          </cell>
          <cell r="B1463" t="str">
            <v>PROYECTO ALURE COSTOS</v>
          </cell>
        </row>
        <row r="1464">
          <cell r="A1464">
            <v>9413</v>
          </cell>
          <cell r="B1464" t="str">
            <v>SISTEMA INFORM. COMERCIALIZACION ENERGIA</v>
          </cell>
        </row>
        <row r="1465">
          <cell r="A1465">
            <v>9414</v>
          </cell>
          <cell r="B1465" t="str">
            <v>CENTRO DE COSTO NO EXISTE!!!</v>
          </cell>
        </row>
        <row r="1466">
          <cell r="A1466">
            <v>9421</v>
          </cell>
          <cell r="B1466" t="str">
            <v>SISTEMA INFORM. PARA LA BOLSA DE ENERGIA</v>
          </cell>
        </row>
        <row r="1467">
          <cell r="A1467">
            <v>9422</v>
          </cell>
          <cell r="B1467" t="str">
            <v>SIST. INFORM. STO. GESTION GCIA. GENERAC</v>
          </cell>
        </row>
        <row r="1468">
          <cell r="A1468">
            <v>9423</v>
          </cell>
          <cell r="B1468" t="str">
            <v>SISTEMA INFORM. PARA GESTION MERCADEO</v>
          </cell>
        </row>
        <row r="1469">
          <cell r="A1469">
            <v>9424</v>
          </cell>
          <cell r="B1469" t="str">
            <v>SIST. INFORM. GESTION FIN. GCIA. GENERAC</v>
          </cell>
        </row>
        <row r="1470">
          <cell r="A1470">
            <v>9425</v>
          </cell>
          <cell r="B1470" t="str">
            <v>CENTRO DE COSTO NO EXISTE!!!</v>
          </cell>
        </row>
        <row r="1471">
          <cell r="A1471">
            <v>9430</v>
          </cell>
          <cell r="B1471" t="str">
            <v>EPM BOGOTA S.A. E.S.P.</v>
          </cell>
        </row>
        <row r="1472">
          <cell r="A1472">
            <v>9431</v>
          </cell>
          <cell r="B1472" t="str">
            <v>CENTRO DE COSTO NO EXISTE!!!</v>
          </cell>
        </row>
        <row r="1473">
          <cell r="A1473">
            <v>9441</v>
          </cell>
          <cell r="B1473" t="str">
            <v>SISTEMA DE INFORMACION TESORERIA</v>
          </cell>
        </row>
        <row r="1474">
          <cell r="A1474">
            <v>9442</v>
          </cell>
          <cell r="B1474" t="str">
            <v>SISTEMA DE INFORMACION REVISIONES</v>
          </cell>
        </row>
        <row r="1475">
          <cell r="A1475">
            <v>9443</v>
          </cell>
          <cell r="B1475" t="str">
            <v>SISTEMA DE INFORMACION FINANCIERO</v>
          </cell>
        </row>
        <row r="1476">
          <cell r="A1476">
            <v>9444</v>
          </cell>
          <cell r="B1476" t="str">
            <v>SISTEMA DE INFORMACION SEGUROS</v>
          </cell>
        </row>
        <row r="1477">
          <cell r="A1477">
            <v>9445</v>
          </cell>
          <cell r="B1477" t="str">
            <v>PROYECTO SOLUCIONES ANO 2000</v>
          </cell>
        </row>
        <row r="1478">
          <cell r="A1478">
            <v>9446</v>
          </cell>
          <cell r="B1478" t="str">
            <v>CENTRO DE COSTO NO EXISTE!!!</v>
          </cell>
        </row>
        <row r="1479">
          <cell r="A1479">
            <v>9451</v>
          </cell>
          <cell r="B1479" t="str">
            <v>SIST. INF. INVENTARIOS (CARTERA, LOTES)</v>
          </cell>
        </row>
        <row r="1480">
          <cell r="A1480">
            <v>9452</v>
          </cell>
          <cell r="B1480" t="str">
            <v>SISTEMA INTEGRADO INFORMACION BIBLIOTECA</v>
          </cell>
        </row>
        <row r="1481">
          <cell r="A1481">
            <v>9453</v>
          </cell>
          <cell r="B1481" t="str">
            <v>SISTEMA POS-PROVEEDURIA</v>
          </cell>
        </row>
        <row r="1482">
          <cell r="A1482">
            <v>9454</v>
          </cell>
          <cell r="B1482" t="str">
            <v>AMPLIACION RED CORPORATIVA EEPPM</v>
          </cell>
        </row>
        <row r="1483">
          <cell r="A1483">
            <v>9455</v>
          </cell>
          <cell r="B1483" t="str">
            <v>SEGURIDAD DE LA INFRAESTRUCTURA INFORM.</v>
          </cell>
        </row>
        <row r="1484">
          <cell r="A1484">
            <v>9456</v>
          </cell>
          <cell r="B1484" t="str">
            <v>ADMINISTRACION DE LA INFRAESTRUCTURA INF</v>
          </cell>
        </row>
        <row r="1485">
          <cell r="A1485">
            <v>9457</v>
          </cell>
          <cell r="B1485" t="str">
            <v>COMUNICACION ORGANIZACIONAL ELECTRONICA</v>
          </cell>
        </row>
        <row r="1486">
          <cell r="A1486">
            <v>9458</v>
          </cell>
          <cell r="B1486" t="str">
            <v>CENTRO DE COSTO NO EXISTE!!!</v>
          </cell>
        </row>
        <row r="1487">
          <cell r="A1487">
            <v>9460</v>
          </cell>
          <cell r="B1487" t="str">
            <v>PROYECTO TRIPLE-E</v>
          </cell>
        </row>
        <row r="1488">
          <cell r="A1488">
            <v>9461</v>
          </cell>
          <cell r="B1488" t="str">
            <v>PROYECTO INFRAGAS</v>
          </cell>
        </row>
        <row r="1489">
          <cell r="A1489">
            <v>9462</v>
          </cell>
          <cell r="B1489" t="str">
            <v>PROYECTO COM-GAS</v>
          </cell>
        </row>
        <row r="1490">
          <cell r="A1490">
            <v>9463</v>
          </cell>
          <cell r="B1490" t="str">
            <v>PROYECTO DISGAS</v>
          </cell>
        </row>
        <row r="1491">
          <cell r="A1491">
            <v>9464</v>
          </cell>
          <cell r="B1491" t="str">
            <v>PROYECTO CONTRATAR</v>
          </cell>
        </row>
        <row r="1492">
          <cell r="A1492">
            <v>9465</v>
          </cell>
          <cell r="B1492" t="str">
            <v>CENTRO DE COSTO NO EXISTE!!!</v>
          </cell>
        </row>
        <row r="1493">
          <cell r="A1493">
            <v>9991</v>
          </cell>
          <cell r="B1493" t="str">
            <v>ANTICIPOS ESTUDIOS</v>
          </cell>
        </row>
        <row r="1494">
          <cell r="A1494">
            <v>9992</v>
          </cell>
          <cell r="B1494" t="str">
            <v>CENTRO DE COSTO NO EXISTE</v>
          </cell>
        </row>
      </sheetData>
      <sheetData sheetId="3" refreshError="1">
        <row r="1">
          <cell r="B1" t="str">
            <v>Nombre</v>
          </cell>
        </row>
        <row r="3">
          <cell r="B3" t="str">
            <v>CENTRO DE ACTIVIDAD NO EXISTE!!!</v>
          </cell>
        </row>
        <row r="4">
          <cell r="B4" t="str">
            <v>GERENCIA AUXILIAR</v>
          </cell>
        </row>
        <row r="5">
          <cell r="B5" t="str">
            <v>CENTRO DE ACTIVIDAD NO EXISTE!!!</v>
          </cell>
        </row>
        <row r="6">
          <cell r="B6" t="str">
            <v>GERENCIA DE PLANEACIÓN</v>
          </cell>
        </row>
        <row r="7">
          <cell r="B7" t="str">
            <v>CENTRO DE ACTIVIDAD NO EXISTE!!!</v>
          </cell>
        </row>
        <row r="8">
          <cell r="B8" t="str">
            <v>DIRECCION DE CONTROL INTERNO</v>
          </cell>
        </row>
        <row r="9">
          <cell r="B9" t="str">
            <v>CENTRO DE ACTIVIDAD NO EXISTE!!!</v>
          </cell>
        </row>
        <row r="10">
          <cell r="B10" t="str">
            <v>UNIDAD DE AUDITORIA</v>
          </cell>
        </row>
        <row r="11">
          <cell r="B11" t="str">
            <v>CENTRO DE ACTIVIDAD NO EXISTE!!!</v>
          </cell>
        </row>
        <row r="12">
          <cell r="B12" t="str">
            <v>GERENCIA COMERCIAL</v>
          </cell>
        </row>
        <row r="13">
          <cell r="B13" t="str">
            <v>CENTRO DE ACTIVIDAD NO EXISTE!!!</v>
          </cell>
        </row>
        <row r="14">
          <cell r="B14" t="str">
            <v>SUBGERENCIA MAYORISTAS</v>
          </cell>
        </row>
        <row r="15">
          <cell r="B15" t="str">
            <v>CENTRO DE ACTIVIDAD NO EXISTE!!!</v>
          </cell>
        </row>
        <row r="16">
          <cell r="B16" t="str">
            <v>SUBGERENCIA MERCADEO</v>
          </cell>
        </row>
        <row r="17">
          <cell r="B17" t="str">
            <v>GRUPO DE  INVESTIGACIÓN DE MERCADEO</v>
          </cell>
        </row>
        <row r="18">
          <cell r="B18" t="str">
            <v>GRUPO SERVICIOS BÁSICOS Y COMPLEMENTARIOS</v>
          </cell>
        </row>
        <row r="19">
          <cell r="B19" t="str">
            <v>SERVICIOS TELECOMUNICACIONES</v>
          </cell>
        </row>
        <row r="20">
          <cell r="B20" t="str">
            <v>GRUPO DE COMUNICACIÓN COMERCIAL</v>
          </cell>
        </row>
        <row r="21">
          <cell r="B21" t="str">
            <v>CENTRO DE ACTIVIDAD NO EXISTE!!!</v>
          </cell>
        </row>
        <row r="22">
          <cell r="B22" t="str">
            <v>SUBGERENCIA GRANDES CLIENTES</v>
          </cell>
        </row>
        <row r="23">
          <cell r="B23" t="str">
            <v>ÁREA INDUSTRIAS</v>
          </cell>
        </row>
        <row r="24">
          <cell r="B24" t="str">
            <v>ÁREA FINANCIERAS</v>
          </cell>
        </row>
        <row r="25">
          <cell r="B25" t="str">
            <v>ÁREA COMERCIO Y SERVICIOS</v>
          </cell>
        </row>
        <row r="26">
          <cell r="B26" t="str">
            <v>ÁREA COMPRAS ENERGÍA</v>
          </cell>
        </row>
        <row r="27">
          <cell r="B27" t="str">
            <v>CENTRO DE ACTIVIDAD NO EXISTE!!!</v>
          </cell>
        </row>
        <row r="28">
          <cell r="B28" t="str">
            <v>SUBGERENCIA CLIENTES RESIDENCIALES Y EMP.</v>
          </cell>
        </row>
        <row r="29">
          <cell r="B29" t="str">
            <v>ÁREA VENTAS</v>
          </cell>
        </row>
        <row r="30">
          <cell r="B30" t="str">
            <v>ÁREA SERVICIO AL CLIENTE</v>
          </cell>
        </row>
        <row r="31">
          <cell r="B31" t="str">
            <v>CENTRO DE ACTIVIDAD NO EXISTE!!!</v>
          </cell>
        </row>
        <row r="32">
          <cell r="B32" t="str">
            <v>EQUIPO ATENCIÓN CLIENTES DIFERENTES ZONAS</v>
          </cell>
        </row>
        <row r="33">
          <cell r="B33" t="str">
            <v>CENTRO DE ATENCIÓN DE LLAMADAS</v>
          </cell>
        </row>
        <row r="34">
          <cell r="B34" t="str">
            <v>GESTIÓN CARTERA</v>
          </cell>
        </row>
        <row r="35">
          <cell r="B35" t="str">
            <v>QUEJAS</v>
          </cell>
        </row>
        <row r="36">
          <cell r="B36" t="str">
            <v>CENTRO DE ACTIVIDAD NO EXISTE!!!</v>
          </cell>
        </row>
        <row r="37">
          <cell r="B37" t="str">
            <v>SUBGERENCIA  ADMÓN Y FINANZAS COMERCIAL</v>
          </cell>
        </row>
        <row r="38">
          <cell r="B38" t="str">
            <v>AREA  FINANZAS Y REGULACIÓN COMERCIAL</v>
          </cell>
        </row>
        <row r="39">
          <cell r="B39" t="str">
            <v>AREA GESTIÓN ORGANIZACIONAL COMERCIAL</v>
          </cell>
        </row>
        <row r="40">
          <cell r="B40" t="str">
            <v>AREA  FACTURACIÓN</v>
          </cell>
        </row>
        <row r="41">
          <cell r="B41" t="str">
            <v>AREA OPERATIVA COMERCIAL</v>
          </cell>
        </row>
        <row r="42">
          <cell r="B42" t="str">
            <v>CTIU</v>
          </cell>
        </row>
        <row r="43">
          <cell r="B43" t="str">
            <v>LECTURA Y REPARTICIÓN</v>
          </cell>
        </row>
        <row r="44">
          <cell r="B44" t="str">
            <v>CONTROL INSTALACIONES</v>
          </cell>
        </row>
        <row r="45">
          <cell r="B45" t="str">
            <v>GRUPO TRANSPORTE</v>
          </cell>
        </row>
        <row r="46">
          <cell r="B46" t="str">
            <v>CENTRO DE ACTIVIDAD NO EXISTE!!!</v>
          </cell>
        </row>
        <row r="47">
          <cell r="B47" t="str">
            <v>GERENCIA GENERAL</v>
          </cell>
        </row>
        <row r="48">
          <cell r="B48" t="str">
            <v>CENTRO DE ACTIVIDAD NO EXISTE!!!</v>
          </cell>
        </row>
        <row r="49">
          <cell r="B49" t="str">
            <v>GRUPO DE TRANSFORMACIÓN INTERNA</v>
          </cell>
        </row>
        <row r="50">
          <cell r="B50" t="str">
            <v>CENTRO DE ACTIVIDAD NO EXISTE!!!</v>
          </cell>
        </row>
        <row r="51">
          <cell r="B51" t="str">
            <v>DIRECCION PLANEACION</v>
          </cell>
        </row>
        <row r="52">
          <cell r="B52" t="str">
            <v>CENTRO DE ACTIVIDAD NO EXISTE!!!</v>
          </cell>
        </row>
        <row r="53">
          <cell r="B53" t="str">
            <v>UNIDAD COMUNICAC. Y REL. CORPORATIVAS</v>
          </cell>
        </row>
        <row r="54">
          <cell r="B54" t="str">
            <v>CENTRO DE ACTIVIDAD NO EXISTE!!!</v>
          </cell>
        </row>
        <row r="55">
          <cell r="B55" t="str">
            <v>GERENCIA DE AGUAS</v>
          </cell>
        </row>
        <row r="56">
          <cell r="B56" t="str">
            <v>PLAN DESARROLLO INFORMATICA . A. Y A.</v>
          </cell>
        </row>
        <row r="57">
          <cell r="B57" t="str">
            <v>PLANEACIÓN AGUAS</v>
          </cell>
        </row>
        <row r="58">
          <cell r="B58" t="str">
            <v>CENTRO DE ACTIVIDAD NO EXISTE!!!</v>
          </cell>
        </row>
        <row r="59">
          <cell r="B59" t="str">
            <v>UNIDAD CAPACITACION ACUEDUCTO Y ALCANT.</v>
          </cell>
        </row>
        <row r="60">
          <cell r="B60" t="str">
            <v>CENTRO DE ACTIVIDAD NO EXISTE!!!</v>
          </cell>
        </row>
        <row r="61">
          <cell r="B61" t="str">
            <v>SUBGERENCIA NUEVOS NEGOCIOS</v>
          </cell>
        </row>
        <row r="62">
          <cell r="B62" t="str">
            <v>CENTRO DE ACTIVIDAD NO EXISTE!!!</v>
          </cell>
        </row>
        <row r="63">
          <cell r="B63" t="str">
            <v>SUBGERENCIA ACUEDUCTO</v>
          </cell>
        </row>
        <row r="64">
          <cell r="B64" t="str">
            <v>INVESTIGACIÓN Y DESARROLLO ACUEDUCTO</v>
          </cell>
        </row>
        <row r="65">
          <cell r="B65" t="str">
            <v>CONTROL CALIDAD AGUAS</v>
          </cell>
        </row>
        <row r="66">
          <cell r="B66" t="str">
            <v>INFORMACIÓN AL CLIENTE</v>
          </cell>
        </row>
        <row r="67">
          <cell r="B67" t="str">
            <v>CENTRO DE ACTIVIDAD NO EXISTE!!!</v>
          </cell>
        </row>
        <row r="68">
          <cell r="B68" t="str">
            <v>ÁREA OPERACIÓN ACTO. SISTEMA INTERCONECTADO</v>
          </cell>
        </row>
        <row r="69">
          <cell r="B69" t="str">
            <v>DESPACHO ACUEDUCTO</v>
          </cell>
        </row>
        <row r="70">
          <cell r="B70" t="str">
            <v>OPERACIÓN, SUPERV., INSTAL. Y GESTIÓN AMBIENTAL</v>
          </cell>
        </row>
        <row r="71">
          <cell r="B71" t="str">
            <v>CENTRO DE CONTROL ACUEDUCTO</v>
          </cell>
        </row>
        <row r="72">
          <cell r="B72" t="str">
            <v>OPERACIÓN, SUPERVISIÓN, INSTALACIÓN AGUA TRATADA</v>
          </cell>
        </row>
        <row r="73">
          <cell r="B73" t="str">
            <v>ENERGÍA BOMBEOS DE CAPTACIÓN</v>
          </cell>
        </row>
        <row r="74">
          <cell r="B74" t="str">
            <v>ENERGÍA BOMBEOS DE DISTRIBUCIÓN</v>
          </cell>
        </row>
        <row r="75">
          <cell r="B75" t="str">
            <v>CENTRO DE ACTIVIDAD NO EXISTE!!!</v>
          </cell>
        </row>
        <row r="76">
          <cell r="B76" t="str">
            <v>ÁREA POTABILIZACIÓN AGUA SISTEMA INTERCONECTADO</v>
          </cell>
        </row>
        <row r="77">
          <cell r="B77" t="str">
            <v>CENTRO DE ACTIVIDAD NO EXISTE!!!</v>
          </cell>
        </row>
        <row r="78">
          <cell r="B78" t="str">
            <v>ENERGÍA PLANTAS DE TRATAMIENTO</v>
          </cell>
        </row>
        <row r="79">
          <cell r="B79" t="str">
            <v>CENTRO DE ACTIVIDAD NO EXISTE!!!</v>
          </cell>
        </row>
        <row r="80">
          <cell r="B80" t="str">
            <v>ÁREA INGENIERÍA SISTEMA INTERCONECTADO</v>
          </cell>
        </row>
        <row r="81">
          <cell r="B81" t="str">
            <v>LOGÍSTICA, PROYECTOS Y ANÁLISIS TÉCNICO</v>
          </cell>
        </row>
        <row r="82">
          <cell r="B82" t="str">
            <v>EQUIPOS ELECTROMECANICOS</v>
          </cell>
        </row>
        <row r="83">
          <cell r="B83" t="str">
            <v>OBRAS CIVILES Y CONDUCCIONES</v>
          </cell>
        </row>
        <row r="84">
          <cell r="B84" t="str">
            <v>CENTRO DE ACTIVIDAD NO EXISTE!!!</v>
          </cell>
        </row>
        <row r="85">
          <cell r="B85" t="str">
            <v>ÁREA SISTEMAS INDEPENDIENTES AGUAS</v>
          </cell>
        </row>
        <row r="86">
          <cell r="B86" t="str">
            <v>HABILITACIÓN VIVIENDA, CORREGIMIENTOS Y VEREDAS</v>
          </cell>
        </row>
        <row r="87">
          <cell r="B87" t="str">
            <v>SERVICIO DE INGENIERÍA Y LOGÍSTICA</v>
          </cell>
        </row>
        <row r="88">
          <cell r="B88" t="str">
            <v>SISTEMA CALDAS</v>
          </cell>
        </row>
        <row r="89">
          <cell r="B89" t="str">
            <v>SISTEMA BARBOSA</v>
          </cell>
        </row>
        <row r="90">
          <cell r="B90" t="str">
            <v>SISTEMA SAN ANTONIO DE PRADO</v>
          </cell>
        </row>
        <row r="91">
          <cell r="B91" t="str">
            <v>SISTEMA SAN CRISTOBAL</v>
          </cell>
        </row>
        <row r="92">
          <cell r="B92" t="str">
            <v>SISTEMA PALMITAS</v>
          </cell>
        </row>
        <row r="93">
          <cell r="B93" t="str">
            <v>CENTRO DE ACTIVIDAD NO EXISTE!!!</v>
          </cell>
        </row>
        <row r="94">
          <cell r="B94" t="str">
            <v>ÁREA DISTRIBUCIÓN ACUEDUCTO ZONA SUR</v>
          </cell>
        </row>
        <row r="95">
          <cell r="B95" t="str">
            <v>GESTIÓN PROYECTOS ACUEDUCTO ZONA SUR</v>
          </cell>
        </row>
        <row r="96">
          <cell r="B96" t="str">
            <v>GESTIÓN CLIENTES ACUEDUCTO ZONA SUR</v>
          </cell>
        </row>
        <row r="97">
          <cell r="B97" t="str">
            <v>INVESTIGACIÓN Y CONTROL PÉRDIDAS ACTO ZONA SUR</v>
          </cell>
        </row>
        <row r="98">
          <cell r="B98" t="str">
            <v>OPERACIÓN Y MTTO DISTRIBUCIÓN ACTO ZONA SUR</v>
          </cell>
        </row>
        <row r="99">
          <cell r="B99" t="str">
            <v>CENTRO DE ACTIVIDAD NO EXISTE!!!</v>
          </cell>
        </row>
        <row r="100">
          <cell r="B100" t="str">
            <v>ÁREA DISTRIBUCIÓN ACUEDUCTO ZONA NORTE</v>
          </cell>
        </row>
        <row r="101">
          <cell r="B101" t="str">
            <v>GESTIÓN PROYECTOS ACUEDUCTO ZONA NORTE</v>
          </cell>
        </row>
        <row r="102">
          <cell r="B102" t="str">
            <v>GESTIÓN CLIENTES ACUEDUCTO ZONA NORTE</v>
          </cell>
        </row>
        <row r="103">
          <cell r="B103" t="str">
            <v>INVEST. Y CONTROL PÉRDIDASACUEDUCTO ZONA NORTE</v>
          </cell>
        </row>
        <row r="104">
          <cell r="B104" t="str">
            <v>OPERACIÓN Y MTTO DISTRIBUCIÓN ACTO ZONA NORTE</v>
          </cell>
        </row>
        <row r="105">
          <cell r="B105" t="str">
            <v>CENTRO DE ACTIVIDAD NO EXISTE!!!</v>
          </cell>
        </row>
        <row r="106">
          <cell r="B106" t="str">
            <v>ÁREA DISTRIBUCIÓN ACUEDUCTO ZONA CENTRO</v>
          </cell>
        </row>
        <row r="107">
          <cell r="B107" t="str">
            <v>GESTIÓN PROYECTOS ACUEDUCTO ZONA CENTRO</v>
          </cell>
        </row>
        <row r="108">
          <cell r="B108" t="str">
            <v>GESTIÓN CLIENTES ACUEDUCTO ZONA CENTRO</v>
          </cell>
        </row>
        <row r="109">
          <cell r="B109" t="str">
            <v>INVEST. Y CONTROL PÉRDIDASACTO ZONA CENTRO</v>
          </cell>
        </row>
        <row r="110">
          <cell r="B110" t="str">
            <v>OPERACIÓN Y MTTO DISTRIBUCIÓN ACTO ZONA CENTRO</v>
          </cell>
        </row>
        <row r="111">
          <cell r="B111" t="str">
            <v>CENTRO DE ACTIVIDAD NO EXISTE!!!</v>
          </cell>
        </row>
        <row r="112">
          <cell r="B112" t="str">
            <v>MEDIDORES ZONA CENTRO</v>
          </cell>
        </row>
        <row r="113">
          <cell r="B113" t="str">
            <v>CENTRO DE ACTIVIDAD NO EXISTE!!!</v>
          </cell>
        </row>
        <row r="114">
          <cell r="B114" t="str">
            <v>SUBGERENCIA AGUAS RESIDUALES</v>
          </cell>
        </row>
        <row r="115">
          <cell r="B115" t="str">
            <v>INVESTIGACIÓN Y DESARROLLO AGUAS RESIDUALES</v>
          </cell>
        </row>
        <row r="116">
          <cell r="B116" t="str">
            <v>CENTRO DE ACTIVIDAD NO EXISTE!!!</v>
          </cell>
        </row>
        <row r="117">
          <cell r="B117" t="str">
            <v>ÁREA TRATAMIENTO AGUAS RESIDUALES</v>
          </cell>
        </row>
        <row r="118">
          <cell r="B118" t="str">
            <v>OPERACIÓN PLANTAS AGUAS RESIDUALES</v>
          </cell>
        </row>
        <row r="119">
          <cell r="B119" t="str">
            <v>INVESTIGACIÓN Y CONTROL PROCESOS</v>
          </cell>
        </row>
        <row r="120">
          <cell r="B120" t="str">
            <v>MANTENIMIENTO AGUAS RESIDUALES</v>
          </cell>
        </row>
        <row r="121">
          <cell r="B121" t="str">
            <v>PROYECTOS PLANTAS DE TRATAMIENTO</v>
          </cell>
        </row>
        <row r="122">
          <cell r="B122" t="str">
            <v>CENTRO DE ACTIVIDAD NO EXISTE!!!</v>
          </cell>
        </row>
        <row r="123">
          <cell r="B123" t="str">
            <v>ÁREA RECOLECCIÓN AGUAS RESIDUALES ZONA SUR</v>
          </cell>
        </row>
        <row r="124">
          <cell r="B124" t="str">
            <v>GESTIÓN PROYECTOS RECOLECCIÓN ZONA SUR</v>
          </cell>
        </row>
        <row r="125">
          <cell r="B125" t="str">
            <v>GESTIÓN CLIENTES RECOLECCIÓN ZONA SUR</v>
          </cell>
        </row>
        <row r="126">
          <cell r="B126" t="str">
            <v>INVESTIGACIÓN Y CONTROL RECOLECCIÓN ZONA SUR</v>
          </cell>
        </row>
        <row r="127">
          <cell r="B127" t="str">
            <v>OPERACIÓN Y MTTO RECOLECCIÓN ZONA SUR</v>
          </cell>
        </row>
        <row r="128">
          <cell r="B128" t="str">
            <v>CENTRO DE ACTIVIDAD NO EXISTE!!!</v>
          </cell>
        </row>
        <row r="129">
          <cell r="B129" t="str">
            <v>ÁREA RECOLECCIÓN AGUAS RESIDUALES ZONA NORTE</v>
          </cell>
        </row>
        <row r="130">
          <cell r="B130" t="str">
            <v>GESTIÓN PROYECTOS RECOLECCIÓN ZONA NORTE</v>
          </cell>
        </row>
        <row r="131">
          <cell r="B131" t="str">
            <v>GESTIÓN CLIENTES RECOLECCIÓN ZONA NORTE</v>
          </cell>
        </row>
        <row r="132">
          <cell r="B132" t="str">
            <v>INVESTIGACIÓN Y CONTROL RECOLECCIÓN ZONA NORTE</v>
          </cell>
        </row>
        <row r="133">
          <cell r="B133" t="str">
            <v>OPERACIÓN Y MTTO RECOLECCIÓN ZONA NORTE</v>
          </cell>
        </row>
        <row r="134">
          <cell r="B134" t="str">
            <v>CENTRO DE ACTIVIDAD NO EXISTE!!!</v>
          </cell>
        </row>
        <row r="135">
          <cell r="B135" t="str">
            <v>ÁREA RECOLECCIÓN AGUAS RESIDUALES ZONA CENTRO</v>
          </cell>
        </row>
        <row r="136">
          <cell r="B136" t="str">
            <v>GESTIÓN PROYECTOS RECOLECCIÓN ZONA CENTRO</v>
          </cell>
        </row>
        <row r="137">
          <cell r="B137" t="str">
            <v>GESTIÓN CLIENTES RECOLECCIÓN ZONA CENTRO</v>
          </cell>
        </row>
        <row r="138">
          <cell r="B138" t="str">
            <v>INVESTIGACIÓN Y CONTROL RECOLECCIÓN ZONA CENTRO</v>
          </cell>
        </row>
        <row r="139">
          <cell r="B139" t="str">
            <v>OPERACIÓN Y MTTO RECOLECCIÓN ZONA CENTRO</v>
          </cell>
        </row>
        <row r="140">
          <cell r="B140" t="str">
            <v>PAVIMENTOS</v>
          </cell>
        </row>
        <row r="141">
          <cell r="B141" t="str">
            <v>CENTRO DE ACTIVIDAD NO EXISTE!!!</v>
          </cell>
        </row>
        <row r="142">
          <cell r="B142" t="str">
            <v>SUBGERENCIA DE ADMON Y FINANZAS AGUAS</v>
          </cell>
        </row>
        <row r="143">
          <cell r="B143" t="str">
            <v>CENTRO DE ACTIVIDAD NO EXISTE!!!</v>
          </cell>
        </row>
        <row r="144">
          <cell r="B144" t="str">
            <v>ÁREA FINANZAS AGUAS</v>
          </cell>
        </row>
        <row r="145">
          <cell r="B145" t="str">
            <v>CENTRO DE ACTIVIDAD NO EXISTE!!!</v>
          </cell>
        </row>
        <row r="146">
          <cell r="B146" t="str">
            <v>ÁREA GESTIÓN ORGANIZACIONAL AGUAS</v>
          </cell>
        </row>
        <row r="147">
          <cell r="B147" t="str">
            <v>CAPACITACIÓN AGUAS</v>
          </cell>
        </row>
        <row r="148">
          <cell r="B148" t="str">
            <v>CENTRO DE ACTIVIDAD NO EXISTE!!!</v>
          </cell>
        </row>
        <row r="149">
          <cell r="B149" t="str">
            <v>ÁREA INFORMÁTICA AGUAS</v>
          </cell>
        </row>
        <row r="150">
          <cell r="B150" t="str">
            <v>CENTRO DE ACTIVIDAD NO EXISTE!!!</v>
          </cell>
        </row>
        <row r="151">
          <cell r="B151" t="str">
            <v>GERENCIA GENERACIÓN ENERGÍA</v>
          </cell>
        </row>
        <row r="152">
          <cell r="B152" t="str">
            <v>CENTRO DE ACTIVIDAD NO EXISTE!!!</v>
          </cell>
        </row>
        <row r="153">
          <cell r="B153" t="str">
            <v>SUBGERENCIA PLANEACIÓN GENERACIÓN</v>
          </cell>
        </row>
        <row r="154">
          <cell r="B154" t="str">
            <v>CENTRO DE ACTIVIDAD NO EXISTE!!!</v>
          </cell>
        </row>
        <row r="155">
          <cell r="B155" t="str">
            <v>EST.Y RESCATE ARQUEOLOGICO</v>
          </cell>
        </row>
        <row r="156">
          <cell r="B156" t="str">
            <v>ESTUDIOS SOCIOECONOMICOS</v>
          </cell>
        </row>
        <row r="157">
          <cell r="B157" t="str">
            <v>ESTUDIO PLANTA TERMICA</v>
          </cell>
        </row>
        <row r="158">
          <cell r="B158" t="str">
            <v>CENTRO DE ACTIVIDAD NO EXISTE!!!</v>
          </cell>
        </row>
        <row r="159">
          <cell r="B159" t="str">
            <v>ESTUDIOS EMPRESARIALES</v>
          </cell>
        </row>
        <row r="160">
          <cell r="B160" t="str">
            <v>ESTUDIOS NUEVOS NEGOCIOS</v>
          </cell>
        </row>
        <row r="161">
          <cell r="B161" t="str">
            <v>CENTRO DE ACTIVIDAD NO EXISTE!!!</v>
          </cell>
        </row>
        <row r="162">
          <cell r="B162" t="str">
            <v>ESTUDIOS TERMO CESAR</v>
          </cell>
        </row>
        <row r="163">
          <cell r="B163" t="str">
            <v>CENTRO DE ACTIVIDAD NO EXISTE!!!</v>
          </cell>
        </row>
        <row r="164">
          <cell r="B164" t="str">
            <v>ESTUDIOS RIO SAMANA NORTE</v>
          </cell>
        </row>
        <row r="165">
          <cell r="B165" t="str">
            <v>ESTUDIOS SAN BARTOLOME</v>
          </cell>
        </row>
        <row r="166">
          <cell r="B166" t="str">
            <v>ESTUDIOS SAN ANDRES</v>
          </cell>
        </row>
        <row r="167">
          <cell r="B167" t="str">
            <v>CENTRO DE ACTIVIDAD NO EXISTE!!!</v>
          </cell>
        </row>
        <row r="168">
          <cell r="B168" t="str">
            <v>FACTIBILIDAD PENDERISCO MURRI</v>
          </cell>
        </row>
        <row r="169">
          <cell r="B169" t="str">
            <v>PREFACTIBILIDAD SAN JORGE</v>
          </cell>
        </row>
        <row r="170">
          <cell r="B170" t="str">
            <v>CENTRO DE ACTIVIDAD NO EXISTE!!!</v>
          </cell>
        </row>
        <row r="171">
          <cell r="B171" t="str">
            <v>FACTIBILIDAD HONDA Y OVEJAS</v>
          </cell>
        </row>
        <row r="172">
          <cell r="B172" t="str">
            <v>GASTOS FINANCIEROS NECHI</v>
          </cell>
        </row>
        <row r="173">
          <cell r="B173" t="str">
            <v>GASTOS FINANCIEROS PENDERISCO-MURRI</v>
          </cell>
        </row>
        <row r="174">
          <cell r="B174" t="str">
            <v>EST. OPTIMIZAC. SIST. GUADALUPE</v>
          </cell>
        </row>
        <row r="175">
          <cell r="B175" t="str">
            <v>EST. ISA COLCIENCIAS</v>
          </cell>
        </row>
        <row r="176">
          <cell r="B176" t="str">
            <v>GASTOS FINANCIEROS RIACHON</v>
          </cell>
        </row>
        <row r="177">
          <cell r="B177" t="str">
            <v>ESTUDIOS RIO ARMA</v>
          </cell>
        </row>
        <row r="178">
          <cell r="B178" t="str">
            <v>ESTUDIOS FACTIBIL RIACHON</v>
          </cell>
        </row>
        <row r="179">
          <cell r="B179" t="str">
            <v>LEVANTAMIENTO AEROFOTOGRAMETRICO</v>
          </cell>
        </row>
        <row r="180">
          <cell r="B180" t="str">
            <v>ESTUDIO FACTIBILIDAD GUAICO</v>
          </cell>
        </row>
        <row r="181">
          <cell r="B181" t="str">
            <v>ESTUDIO FACTIBILIDAD NECHI</v>
          </cell>
        </row>
        <row r="182">
          <cell r="B182" t="str">
            <v>PREFACTIBILIDAD PENDERISCO MURRI</v>
          </cell>
        </row>
        <row r="183">
          <cell r="B183" t="str">
            <v>ESTUDIOS VARIOS DE ORDENACIÓN</v>
          </cell>
        </row>
        <row r="184">
          <cell r="B184" t="str">
            <v>QUEBRADA HONDA Y OVEJAS</v>
          </cell>
        </row>
        <row r="185">
          <cell r="B185" t="str">
            <v>CENTRO DE ACTIVIDAD NO EXISTE!!!</v>
          </cell>
        </row>
        <row r="186">
          <cell r="B186" t="str">
            <v>ESTUDIOS ERMITANO</v>
          </cell>
        </row>
        <row r="187">
          <cell r="B187" t="str">
            <v>CENTRO DE ACTIVIDAD NO EXISTE!!!</v>
          </cell>
        </row>
        <row r="188">
          <cell r="B188" t="str">
            <v>ESTUDIOS PORCE III</v>
          </cell>
        </row>
        <row r="189">
          <cell r="B189" t="str">
            <v>CENTRO DE ACTIVIDAD NO EXISTE!!!</v>
          </cell>
        </row>
        <row r="190">
          <cell r="B190" t="str">
            <v>ESTUDIOS DE FACTIBILIDAD</v>
          </cell>
        </row>
        <row r="191">
          <cell r="B191" t="str">
            <v>CENTRO DE ACTIVIDAD NO EXISTE!!!</v>
          </cell>
        </row>
        <row r="192">
          <cell r="B192" t="str">
            <v>AJ POR INFL ESTUDIOS</v>
          </cell>
        </row>
        <row r="193">
          <cell r="B193" t="str">
            <v>AJ POR INFL ESTUDIOS</v>
          </cell>
        </row>
        <row r="194">
          <cell r="B194" t="str">
            <v>AJ POR INFL ESTUDIOS</v>
          </cell>
        </row>
        <row r="195">
          <cell r="B195" t="str">
            <v>AJ POR INFL ESTUDIOS</v>
          </cell>
        </row>
        <row r="196">
          <cell r="B196" t="str">
            <v>CENTRO DE ACTIVIDAD NO EXISTE!!!</v>
          </cell>
        </row>
        <row r="197">
          <cell r="B197" t="str">
            <v>SUBGERENCIA TRANSACCIONES ENERGÍA</v>
          </cell>
        </row>
        <row r="198">
          <cell r="B198" t="str">
            <v>CENTRO DE ACTIVIDAD NO EXISTE!!!</v>
          </cell>
        </row>
        <row r="199">
          <cell r="B199" t="str">
            <v>ÁREA GESTIÓN LARGO PLAZO</v>
          </cell>
        </row>
        <row r="200">
          <cell r="B200" t="str">
            <v>CENTRO DE ACTIVIDAD NO EXISTE!!!</v>
          </cell>
        </row>
        <row r="201">
          <cell r="B201" t="str">
            <v>ÁREA GESTIÓN BOLSA ENERGÍA</v>
          </cell>
        </row>
        <row r="202">
          <cell r="B202" t="str">
            <v>CENTRO DE ACTIVIDAD NO EXISTE!!!</v>
          </cell>
        </row>
        <row r="203">
          <cell r="B203" t="str">
            <v>ÁREA PROYECTO PORCE II</v>
          </cell>
        </row>
        <row r="204">
          <cell r="B204" t="str">
            <v>CENTRO DE ACTIVIDAD NO EXISTE!!!</v>
          </cell>
        </row>
        <row r="205">
          <cell r="B205" t="str">
            <v>EQUIPOS PORCE II</v>
          </cell>
        </row>
        <row r="206">
          <cell r="B206" t="str">
            <v>CENTRO DE ACTIVIDAD NO EXISTE!!!</v>
          </cell>
        </row>
        <row r="207">
          <cell r="B207" t="str">
            <v>OBRAS CIVILES PORCE II</v>
          </cell>
        </row>
        <row r="208">
          <cell r="B208" t="str">
            <v>CENTRO DE ACTIVIDAD NO EXISTE!!!</v>
          </cell>
        </row>
        <row r="209">
          <cell r="B209" t="str">
            <v>SERVICIOS GENERALES PORCE II</v>
          </cell>
        </row>
        <row r="210">
          <cell r="B210" t="str">
            <v>CENTRO DE ACTIVIDAD NO EXISTE!!!</v>
          </cell>
        </row>
        <row r="211">
          <cell r="B211" t="str">
            <v>GESTIÓN AMBIENTAL PORCE II</v>
          </cell>
        </row>
        <row r="212">
          <cell r="B212" t="str">
            <v>CENTRO DE ACTIVIDAD NO EXISTE!!!</v>
          </cell>
        </row>
        <row r="213">
          <cell r="B213" t="str">
            <v>SUBGERENCIA DE PROYECTOS</v>
          </cell>
        </row>
        <row r="214">
          <cell r="B214" t="str">
            <v>CENTRO DE ACTIVIDAD NO EXISTE!!!</v>
          </cell>
        </row>
        <row r="215">
          <cell r="B215" t="str">
            <v>ÁREA PROYECTOS</v>
          </cell>
        </row>
        <row r="216">
          <cell r="B216" t="str">
            <v>MINICENTRALES DE GENERACIÓN</v>
          </cell>
        </row>
        <row r="217">
          <cell r="B217" t="str">
            <v>CICLO COMBINADO LA SIERRA</v>
          </cell>
        </row>
        <row r="218">
          <cell r="B218" t="str">
            <v>CENTRO DE ACTIVIDAD NO EXISTE!!!</v>
          </cell>
        </row>
        <row r="219">
          <cell r="B219" t="str">
            <v>ÁREA PROGRAMACIÓN Y CONTROL</v>
          </cell>
        </row>
        <row r="220">
          <cell r="B220" t="str">
            <v>CENTRO DE ACTIVIDAD NO EXISTE!!!</v>
          </cell>
        </row>
        <row r="221">
          <cell r="B221" t="str">
            <v>SUBGERENCIA OPERACIÓN GENERACIÓN</v>
          </cell>
        </row>
        <row r="222">
          <cell r="B222" t="str">
            <v>CENTRO DE ACTIVIDAD NO EXISTE!!!</v>
          </cell>
        </row>
        <row r="223">
          <cell r="B223" t="str">
            <v>CENTRO DE CONTROL GENERACIÓN</v>
          </cell>
        </row>
        <row r="224">
          <cell r="B224" t="str">
            <v>CENTRO DE ACTIVIDAD NO EXISTE!!!</v>
          </cell>
        </row>
        <row r="225">
          <cell r="B225" t="str">
            <v>ÁREA METROPOLITANA</v>
          </cell>
        </row>
        <row r="226">
          <cell r="B226" t="str">
            <v>OPERACIÓN ÁREA METROPOLITANA</v>
          </cell>
        </row>
        <row r="227">
          <cell r="B227" t="str">
            <v>CENTRO DE ACTIVIDAD NO EXISTE!!!</v>
          </cell>
        </row>
        <row r="228">
          <cell r="B228" t="str">
            <v>MANTENIMIENTO ÁREA METROPOLITANA</v>
          </cell>
        </row>
        <row r="229">
          <cell r="B229" t="str">
            <v>CENTRO DE ACTIVIDAD NO EXISTE!!!</v>
          </cell>
        </row>
        <row r="230">
          <cell r="B230" t="str">
            <v>SERVICIOS DE APOYO ÁREA METROPOLITANA</v>
          </cell>
        </row>
        <row r="231">
          <cell r="B231" t="str">
            <v>CENTRO DE ACTIVIDAD NO EXISTE!!!</v>
          </cell>
        </row>
        <row r="232">
          <cell r="B232" t="str">
            <v>ÁREA GUATAPÉ</v>
          </cell>
        </row>
        <row r="233">
          <cell r="B233" t="str">
            <v>OPERACION GUATAPÉ</v>
          </cell>
        </row>
        <row r="234">
          <cell r="B234" t="str">
            <v>CENTRO DE ACTIVIDAD NO EXISTE!!!</v>
          </cell>
        </row>
        <row r="235">
          <cell r="B235" t="str">
            <v>SERVICIOS DE APOYO GUATAPÉ</v>
          </cell>
        </row>
        <row r="236">
          <cell r="B236" t="str">
            <v>CENTRO DE ACTIVIDAD NO EXISTE!!!</v>
          </cell>
        </row>
        <row r="237">
          <cell r="B237" t="str">
            <v>MANTENIMIENTO ÁREA GUATAPÉ</v>
          </cell>
        </row>
        <row r="238">
          <cell r="B238" t="str">
            <v>CENTRO DE ACTIVIDAD NO EXISTE!!!</v>
          </cell>
        </row>
        <row r="239">
          <cell r="B239" t="str">
            <v>ÁREA INGENIERÍA</v>
          </cell>
        </row>
        <row r="240">
          <cell r="B240" t="str">
            <v>CENTRO DE ACTIVIDAD NO EXISTE!!!</v>
          </cell>
        </row>
        <row r="241">
          <cell r="B241" t="str">
            <v>CONTRATACIONES</v>
          </cell>
        </row>
        <row r="242">
          <cell r="B242" t="str">
            <v>CENTRO DE ACTIVIDAD NO EXISTE!!!</v>
          </cell>
        </row>
        <row r="243">
          <cell r="B243" t="str">
            <v>ADMINISTRACIÓN DEL MANTTO</v>
          </cell>
        </row>
        <row r="244">
          <cell r="B244" t="str">
            <v>CENTRO DE ACTIVIDAD NO EXISTE!!!</v>
          </cell>
        </row>
        <row r="245">
          <cell r="B245" t="str">
            <v>ANÁLISIS TÉCNICO</v>
          </cell>
        </row>
        <row r="246">
          <cell r="B246" t="str">
            <v>CENTRO DE ACTIVIDAD NO EXISTE!!!</v>
          </cell>
        </row>
        <row r="247">
          <cell r="B247" t="str">
            <v>PROYECTOS ESPECIALES</v>
          </cell>
        </row>
        <row r="248">
          <cell r="B248" t="str">
            <v>CENTRO DE ACTIVIDAD NO EXISTE!!!</v>
          </cell>
        </row>
        <row r="249">
          <cell r="B249" t="str">
            <v>CENTRAL TASAJERA</v>
          </cell>
        </row>
        <row r="250">
          <cell r="B250" t="str">
            <v>CENTRAL RIOGRANDE I</v>
          </cell>
        </row>
        <row r="251">
          <cell r="B251" t="str">
            <v>CENTRAL NIQUIA</v>
          </cell>
        </row>
        <row r="252">
          <cell r="B252" t="str">
            <v>CENTRO DE ACTIVIDAD NO EXISTE!!!</v>
          </cell>
        </row>
        <row r="253">
          <cell r="B253" t="str">
            <v>CENTRAL GUATAPÉ</v>
          </cell>
        </row>
        <row r="254">
          <cell r="B254" t="str">
            <v>CENTRAL PLAYAS</v>
          </cell>
        </row>
        <row r="255">
          <cell r="B255" t="str">
            <v>CENTRO DE ACTIVIDAD NO EXISTE!!!</v>
          </cell>
        </row>
        <row r="256">
          <cell r="B256" t="str">
            <v>TRONERAS</v>
          </cell>
        </row>
        <row r="257">
          <cell r="B257" t="str">
            <v>GUADALUPE III</v>
          </cell>
        </row>
        <row r="258">
          <cell r="B258" t="str">
            <v>GUADALUPE IV</v>
          </cell>
        </row>
        <row r="259">
          <cell r="B259" t="str">
            <v>MINICENTRALES PAJARITO Y DOLORES</v>
          </cell>
        </row>
        <row r="260">
          <cell r="B260" t="str">
            <v>PORCE II FUTURO</v>
          </cell>
        </row>
        <row r="261">
          <cell r="B261" t="str">
            <v>CENTRO DE ACTIVIDAD NO EXISTE!!!</v>
          </cell>
        </row>
        <row r="262">
          <cell r="B262" t="str">
            <v>ÁREA GUADALUPE</v>
          </cell>
        </row>
        <row r="263">
          <cell r="B263" t="str">
            <v>OPERACION ÁREA GUADALUPE</v>
          </cell>
        </row>
        <row r="264">
          <cell r="B264" t="str">
            <v>MANTENIMIENTO ÁREA GUADALUPE</v>
          </cell>
        </row>
        <row r="265">
          <cell r="B265" t="str">
            <v>SERVICIOS DE APOYO ÁREA GUADALUPE</v>
          </cell>
        </row>
        <row r="266">
          <cell r="B266" t="str">
            <v>CENTRO DE ACTIVIDAD NO EXISTE!!!</v>
          </cell>
        </row>
        <row r="267">
          <cell r="B267" t="str">
            <v>ÁREA LA SIERRA</v>
          </cell>
        </row>
        <row r="268">
          <cell r="B268" t="str">
            <v>CENTRO DE ACTIVIDAD NO EXISTE!!!</v>
          </cell>
        </row>
        <row r="269">
          <cell r="B269" t="str">
            <v>SUBGERENCIA AMBIENTAL</v>
          </cell>
        </row>
        <row r="270">
          <cell r="B270" t="str">
            <v>COORDINACIÓN AMBIENTAL</v>
          </cell>
        </row>
        <row r="271">
          <cell r="B271" t="str">
            <v>CENTRO DE ACTIVIDAD NO EXISTE!!!</v>
          </cell>
        </row>
        <row r="272">
          <cell r="B272" t="str">
            <v>GESTIÓN SOCIAL PORCE II</v>
          </cell>
        </row>
        <row r="273">
          <cell r="B273" t="str">
            <v>CENTRO DE ACTIVIDAD NO EXISTE!!!</v>
          </cell>
        </row>
        <row r="274">
          <cell r="B274" t="str">
            <v>ÁREA HIDROMETRIA E INSTRUMENTACIÓN</v>
          </cell>
        </row>
        <row r="275">
          <cell r="B275" t="str">
            <v>CENTRO DE ACTIVIDAD NO EXISTE!!!</v>
          </cell>
        </row>
        <row r="276">
          <cell r="B276" t="str">
            <v>INVERSIÓN HIDROMETRIA INSTRUM.</v>
          </cell>
        </row>
        <row r="277">
          <cell r="B277" t="str">
            <v>CENTRO DE ACTIVIDAD NO EXISTE!!!</v>
          </cell>
        </row>
        <row r="278">
          <cell r="B278" t="str">
            <v>ÁREA DE GESTIÓN AMBIENTAL</v>
          </cell>
        </row>
        <row r="279">
          <cell r="B279" t="str">
            <v>INVERSIONES AMBIENTALES</v>
          </cell>
        </row>
        <row r="280">
          <cell r="B280" t="str">
            <v>CENTRO DE ACTIVIDAD NO EXISTE!!!</v>
          </cell>
        </row>
        <row r="281">
          <cell r="B281" t="str">
            <v>ANTICIPOS OTROS PROGRAMAS DE GENERACION</v>
          </cell>
        </row>
        <row r="282">
          <cell r="B282" t="str">
            <v>CENTRO DE ACTIVIDAD NO EXISTE!!!</v>
          </cell>
        </row>
        <row r="283">
          <cell r="B283" t="str">
            <v>DEPTO MERCADEO</v>
          </cell>
        </row>
        <row r="284">
          <cell r="B284" t="str">
            <v>CENTRO DE ACTIVIDAD NO EXISTE!!!</v>
          </cell>
        </row>
        <row r="285">
          <cell r="B285" t="str">
            <v>SUBGERENCIA DE ADMON Y FINANZAS</v>
          </cell>
        </row>
        <row r="286">
          <cell r="B286" t="str">
            <v>CENTRO DE ACTIVIDAD NO EXISTE!!!</v>
          </cell>
        </row>
        <row r="287">
          <cell r="B287" t="str">
            <v>ÁREA DE FINANZAS GENERACIÓN</v>
          </cell>
        </row>
        <row r="288">
          <cell r="B288" t="str">
            <v>CENTRO DE ACTIVIDAD NO EXISTE!!!</v>
          </cell>
        </row>
        <row r="289">
          <cell r="B289" t="str">
            <v>ÁREA GESTIÓN ORGANIZACIONAL GENERACIÓN</v>
          </cell>
        </row>
        <row r="290">
          <cell r="B290" t="str">
            <v>CAPACITACIÓN GENERACIÓN ENERGÍA</v>
          </cell>
        </row>
        <row r="291">
          <cell r="B291" t="str">
            <v>CENTRO DE ACTIVIDAD NO EXISTE!!!</v>
          </cell>
        </row>
        <row r="292">
          <cell r="B292" t="str">
            <v>ÁREA DE INFORMÁTICA GENERACIÓN</v>
          </cell>
        </row>
        <row r="293">
          <cell r="B293" t="str">
            <v>CENTRO DE ACTIVIDAD NO EXISTE!!!</v>
          </cell>
        </row>
        <row r="294">
          <cell r="B294" t="str">
            <v>GERENCIA DE TELECOMUNICACIONES</v>
          </cell>
        </row>
        <row r="295">
          <cell r="B295" t="str">
            <v>GRUPO PROYECTOS TELECOMUNICACIONES</v>
          </cell>
        </row>
        <row r="296">
          <cell r="B296" t="str">
            <v>PROYECTO BOGOTA</v>
          </cell>
        </row>
        <row r="297">
          <cell r="B297" t="str">
            <v>CENTRO DE ACTIVIDAD NO EXISTE!!!</v>
          </cell>
        </row>
        <row r="298">
          <cell r="B298" t="str">
            <v>PLANEACION TELECOMUNICACIONES</v>
          </cell>
        </row>
        <row r="299">
          <cell r="B299" t="str">
            <v>SUBGERENCIA NUEVOS NEGOCIOS TELECOMUNICACIONES</v>
          </cell>
        </row>
        <row r="300">
          <cell r="B300" t="str">
            <v>CENTRO DE ACTIVIDAD NO EXISTE!!!</v>
          </cell>
        </row>
        <row r="301">
          <cell r="B301" t="str">
            <v>UNIDAD CAPACITACION TELECOMUNICACIONES</v>
          </cell>
        </row>
        <row r="302">
          <cell r="B302" t="str">
            <v>CULTURA DEL SERVICIO</v>
          </cell>
        </row>
        <row r="303">
          <cell r="B303" t="str">
            <v>CENTRO DE ACTIVIDAD NO EXISTE!!!</v>
          </cell>
        </row>
        <row r="304">
          <cell r="B304" t="str">
            <v>ESTUDIOS PARA DIF. PLAN MERCADEO</v>
          </cell>
        </row>
        <row r="305">
          <cell r="B305" t="str">
            <v>ESTUDIO VR AGREGADO TELEMATICA</v>
          </cell>
        </row>
        <row r="306">
          <cell r="B306" t="str">
            <v>ESTUDIO PROYECTO SATELITAL SIMON BOLIVAR</v>
          </cell>
        </row>
        <row r="307">
          <cell r="B307" t="str">
            <v>TELEFONIA OTRAS CIUDADES</v>
          </cell>
        </row>
        <row r="308">
          <cell r="B308" t="str">
            <v>VALORACION EMPRESA TELS. BUCARAMANGA</v>
          </cell>
        </row>
        <row r="309">
          <cell r="B309" t="str">
            <v>CENTRO DE ACTIVIDAD NO EXISTE!!!</v>
          </cell>
        </row>
        <row r="310">
          <cell r="B310" t="str">
            <v>SECCION CLIENTES</v>
          </cell>
        </row>
        <row r="311">
          <cell r="B311" t="str">
            <v>CENTRO DE ACTIVIDAD NO EXISTE!!!</v>
          </cell>
        </row>
        <row r="312">
          <cell r="B312" t="str">
            <v>SUBGERENCIA OPERATIVA TELECOMUNICACIONES</v>
          </cell>
        </row>
        <row r="313">
          <cell r="B313" t="str">
            <v>GESTIÓN DAÑOS</v>
          </cell>
        </row>
        <row r="314">
          <cell r="B314" t="str">
            <v>CENTRO DE ACTIVIDAD NO EXISTE!!!</v>
          </cell>
        </row>
        <row r="315">
          <cell r="B315" t="str">
            <v>ÁREA TELÉFONOS PÚBLICOS</v>
          </cell>
        </row>
        <row r="316">
          <cell r="B316" t="str">
            <v>LABORATORIO</v>
          </cell>
        </row>
        <row r="317">
          <cell r="B317" t="str">
            <v>GESTIÓN</v>
          </cell>
        </row>
        <row r="318">
          <cell r="B318" t="str">
            <v>CENTRO DE ACTIVIDAD NO EXISTE!!!</v>
          </cell>
        </row>
        <row r="319">
          <cell r="B319" t="str">
            <v>ÁREA RED DE DATOS</v>
          </cell>
        </row>
        <row r="320">
          <cell r="B320" t="str">
            <v>GESTIÓN DATOS</v>
          </cell>
        </row>
        <row r="321">
          <cell r="B321" t="str">
            <v>MULTINET</v>
          </cell>
        </row>
        <row r="322">
          <cell r="B322" t="str">
            <v>CENTRO DE ACTIVIDAD NO EXISTE!!!</v>
          </cell>
        </row>
        <row r="323">
          <cell r="B323" t="str">
            <v>ÁREA OPERATIVA ORIENTE</v>
          </cell>
        </row>
        <row r="324">
          <cell r="B324" t="str">
            <v>ACCESO</v>
          </cell>
        </row>
        <row r="325">
          <cell r="B325" t="str">
            <v>NODOS E INTERCONEXIÓN</v>
          </cell>
        </row>
        <row r="326">
          <cell r="B326" t="str">
            <v>PROYECTOS ESPECIALES</v>
          </cell>
        </row>
        <row r="327">
          <cell r="B327" t="str">
            <v>CENTRO DE ACTIVIDAD NO EXISTE!!!</v>
          </cell>
        </row>
        <row r="328">
          <cell r="B328" t="str">
            <v>ÁREA OPERATIVA NORTE</v>
          </cell>
        </row>
        <row r="329">
          <cell r="B329" t="str">
            <v>ACCESO SUBZONA 1</v>
          </cell>
        </row>
        <row r="330">
          <cell r="B330" t="str">
            <v>ACCESO SUBZONA 2</v>
          </cell>
        </row>
        <row r="331">
          <cell r="B331" t="str">
            <v>ACCESO SUBZONA 3</v>
          </cell>
        </row>
        <row r="332">
          <cell r="B332" t="str">
            <v xml:space="preserve">NODOS </v>
          </cell>
        </row>
        <row r="333">
          <cell r="B333" t="str">
            <v>CENTRO DE ACTIVIDAD NO EXISTE!!!</v>
          </cell>
        </row>
        <row r="334">
          <cell r="B334" t="str">
            <v>ÁREA OPERATIVA SUR</v>
          </cell>
        </row>
        <row r="335">
          <cell r="B335" t="str">
            <v>ACCESO SUBZONA 1</v>
          </cell>
        </row>
        <row r="336">
          <cell r="B336" t="str">
            <v>ACCESO SUBZONA 2</v>
          </cell>
        </row>
        <row r="337">
          <cell r="B337" t="str">
            <v>NODOS</v>
          </cell>
        </row>
        <row r="338">
          <cell r="B338" t="str">
            <v>CENTRO DE ACTIVIDAD NO EXISTE!!!</v>
          </cell>
        </row>
        <row r="339">
          <cell r="B339" t="str">
            <v>ÁREA SOPORTE OPERATIVO</v>
          </cell>
        </row>
        <row r="340">
          <cell r="B340" t="str">
            <v>INTERCONEXIÓN</v>
          </cell>
        </row>
        <row r="341">
          <cell r="B341" t="str">
            <v>CENTRO DE ACTIVIDAD NO EXISTE!!!</v>
          </cell>
        </row>
        <row r="342">
          <cell r="B342" t="str">
            <v>BUSCAPERSONAS</v>
          </cell>
        </row>
        <row r="343">
          <cell r="B343" t="str">
            <v>TRUNKING</v>
          </cell>
        </row>
        <row r="344">
          <cell r="B344" t="str">
            <v>INALAMBRICOS</v>
          </cell>
        </row>
        <row r="345">
          <cell r="B345" t="str">
            <v>AIRE ACONDICIONADO</v>
          </cell>
        </row>
        <row r="346">
          <cell r="B346" t="str">
            <v>ENERGÍA</v>
          </cell>
        </row>
        <row r="347">
          <cell r="B347" t="str">
            <v>CENTRO DE ACTIVIDAD NO EXISTE!!!</v>
          </cell>
        </row>
        <row r="348">
          <cell r="B348" t="str">
            <v>SUBGERENCIA TÉCNICA TELECOMUNICACIONES</v>
          </cell>
        </row>
        <row r="349">
          <cell r="B349" t="str">
            <v>NORMAS Y HOMOLOGACIÓN</v>
          </cell>
        </row>
        <row r="350">
          <cell r="B350" t="str">
            <v>CENTRO DE ACTIVIDAD NO EXISTE!!!</v>
          </cell>
        </row>
        <row r="351">
          <cell r="B351" t="str">
            <v>ÁREA INGENIERÍA DE PRODUCTOS</v>
          </cell>
        </row>
        <row r="352">
          <cell r="B352" t="str">
            <v>CENTRO DE ACTIVIDAD NO EXISTE!!!</v>
          </cell>
        </row>
        <row r="353">
          <cell r="B353" t="str">
            <v>PLATAFORMAS NAP OPERACIÓN</v>
          </cell>
        </row>
        <row r="354">
          <cell r="B354" t="str">
            <v>INTERNET DESARROLLO</v>
          </cell>
        </row>
        <row r="355">
          <cell r="B355" t="str">
            <v>INTERNET OPERACIÓN</v>
          </cell>
        </row>
        <row r="356">
          <cell r="B356" t="str">
            <v>RED INTELIGENTE DESARROLLO</v>
          </cell>
        </row>
        <row r="357">
          <cell r="B357" t="str">
            <v>RED INTELIGENTE OPERACIÓN</v>
          </cell>
        </row>
        <row r="358">
          <cell r="B358" t="str">
            <v>CENTRO DE ACTIVIDAD NO EXISTE!!!</v>
          </cell>
        </row>
        <row r="359">
          <cell r="B359" t="str">
            <v>ÁREA INGENIERÍA NODOS E INTERCONEXIÓN</v>
          </cell>
        </row>
        <row r="360">
          <cell r="B360" t="str">
            <v>INTERCONEXIÓN</v>
          </cell>
        </row>
        <row r="361">
          <cell r="B361" t="str">
            <v>NODOS</v>
          </cell>
        </row>
        <row r="362">
          <cell r="B362" t="str">
            <v>CENTRO DE ACTIVIDAD NO EXISTE!!!</v>
          </cell>
        </row>
        <row r="363">
          <cell r="B363" t="str">
            <v>ÁREA ASIGNACIONES</v>
          </cell>
        </row>
        <row r="364">
          <cell r="B364" t="str">
            <v>CENTRO DE ACTIVIDAD NO EXISTE!!!</v>
          </cell>
        </row>
        <row r="365">
          <cell r="B365" t="str">
            <v>ÁREA PROYECTOS ESPECIALES</v>
          </cell>
        </row>
        <row r="366">
          <cell r="B366" t="str">
            <v>ENTIDADES OFICIALES</v>
          </cell>
        </row>
        <row r="367">
          <cell r="B367" t="str">
            <v>EDIFICIOS Y URBANIZACIONES</v>
          </cell>
        </row>
        <row r="368">
          <cell r="B368" t="str">
            <v>CENTRO DE ACTIVIDAD NO EXISTE!!!</v>
          </cell>
        </row>
        <row r="369">
          <cell r="B369" t="str">
            <v>ÁREA CONTRATACIONES</v>
          </cell>
        </row>
        <row r="370">
          <cell r="B370" t="str">
            <v>CENTRO DE ACTIVIDAD NO EXISTE!!!</v>
          </cell>
        </row>
        <row r="371">
          <cell r="B371" t="str">
            <v>ÁREA INGENIERÍA ACCESO</v>
          </cell>
        </row>
        <row r="372">
          <cell r="B372" t="str">
            <v>RED ZONA 1</v>
          </cell>
        </row>
        <row r="373">
          <cell r="B373" t="str">
            <v>RED ZONA 2</v>
          </cell>
        </row>
        <row r="374">
          <cell r="B374" t="str">
            <v>BANDA ANCHA DESARROLLO</v>
          </cell>
        </row>
        <row r="375">
          <cell r="B375" t="str">
            <v>BANDA ANCHA OPERACIÓN</v>
          </cell>
        </row>
        <row r="376">
          <cell r="B376" t="str">
            <v>CENTRO DE ACTIVIDAD NO EXISTE!!!</v>
          </cell>
        </row>
        <row r="377">
          <cell r="B377" t="str">
            <v>SUBGERENCIA ADMON Y FINANZAS TELECOMUNICACIONES</v>
          </cell>
        </row>
        <row r="378">
          <cell r="B378" t="str">
            <v>CENTRO DE ACTIVIDAD NO EXISTE!!!</v>
          </cell>
        </row>
        <row r="379">
          <cell r="B379" t="str">
            <v>ÁREA FINANZAS TELECOMUNICACIONES</v>
          </cell>
        </row>
        <row r="380">
          <cell r="B380" t="str">
            <v>CENTRO DE ACTIVIDAD NO EXISTE!!!</v>
          </cell>
        </row>
        <row r="381">
          <cell r="B381" t="str">
            <v>ÁREA GESTIÓN ORGANIZACIONAL TELECOMUNIC.</v>
          </cell>
        </row>
        <row r="382">
          <cell r="B382" t="str">
            <v>GESTIÓN HUMANA TELECOMUNICACIONES</v>
          </cell>
        </row>
        <row r="383">
          <cell r="B383" t="str">
            <v>CENTRO DE ACTIVIDAD NO EXISTE!!!</v>
          </cell>
        </row>
        <row r="384">
          <cell r="B384" t="str">
            <v>ÁREA INFORMÁTICA TELECOMUNICACIONES</v>
          </cell>
        </row>
        <row r="385">
          <cell r="B385" t="str">
            <v>CENTRO DE ACTIVIDAD NO EXISTE!!!</v>
          </cell>
        </row>
        <row r="386">
          <cell r="B386" t="str">
            <v>GASTOS GENERALES DE OPERACION</v>
          </cell>
        </row>
        <row r="387">
          <cell r="B387" t="str">
            <v>GERENCIA DE FINANZAS</v>
          </cell>
        </row>
        <row r="388">
          <cell r="B388" t="str">
            <v>CENTRO DE ACTIVIDAD NO EXISTE!!!</v>
          </cell>
        </row>
        <row r="389">
          <cell r="B389" t="str">
            <v>SISTEMA DE INFORMAC FINANCIERA</v>
          </cell>
        </row>
        <row r="390">
          <cell r="B390" t="str">
            <v>CENTRO DE ACTIVIDAD NO EXISTE!!!</v>
          </cell>
        </row>
        <row r="391">
          <cell r="B391" t="str">
            <v>SUBGERENCIA FINANZAS CORPORATIVAS</v>
          </cell>
        </row>
        <row r="392">
          <cell r="B392" t="str">
            <v>CENTRO DE ACTIVIDAD NO EXISTE!!!</v>
          </cell>
        </row>
        <row r="393">
          <cell r="B393" t="str">
            <v>ÁREA GESTIÓN FINANCIERA</v>
          </cell>
        </row>
        <row r="394">
          <cell r="B394" t="str">
            <v>CENTRO DE ACTIVIDAD NO EXISTE!!!</v>
          </cell>
        </row>
        <row r="395">
          <cell r="B395" t="str">
            <v>ÁREA PROGRAMACIÓN Y CONTROL PRESUPUESTAL</v>
          </cell>
        </row>
        <row r="396">
          <cell r="B396" t="str">
            <v>CENTRO DE ACTIVIDAD NO EXISTE!!!</v>
          </cell>
        </row>
        <row r="397">
          <cell r="B397" t="str">
            <v>SUBGERENCIA CONTADURÍA</v>
          </cell>
        </row>
        <row r="398">
          <cell r="B398" t="str">
            <v>CENTRO DE ACTIVIDAD NO EXISTE!!!</v>
          </cell>
        </row>
        <row r="399">
          <cell r="B399" t="str">
            <v>ÁREA DE PLANEACIÓN Y GESTIÓN TRIBUTARIA</v>
          </cell>
        </row>
        <row r="400">
          <cell r="B400" t="str">
            <v>CENTRO DE ACTIVIDAD NO EXISTE!!!</v>
          </cell>
        </row>
        <row r="401">
          <cell r="B401" t="str">
            <v>ÁREA CONTABILIDAD CORPORATIVA</v>
          </cell>
        </row>
        <row r="402">
          <cell r="B402" t="str">
            <v>CENTRO DE ACTIVIDAD NO EXISTE!!!</v>
          </cell>
        </row>
        <row r="403">
          <cell r="B403" t="str">
            <v>ÁREA CONTABILIDAD DE COSTOS</v>
          </cell>
        </row>
        <row r="404">
          <cell r="B404" t="str">
            <v>CENTRO DE ACTIVIDAD NO EXISTE!!!</v>
          </cell>
        </row>
        <row r="405">
          <cell r="B405" t="str">
            <v>SUBGERENCIA GESTIÓN DE CAPITALES</v>
          </cell>
        </row>
        <row r="406">
          <cell r="B406" t="str">
            <v>CENTRO DE ACTIVIDAD NO EXISTE!!!</v>
          </cell>
        </row>
        <row r="407">
          <cell r="B407" t="str">
            <v>ÁREA OPERACIONES FINANCIERAS</v>
          </cell>
        </row>
        <row r="408">
          <cell r="B408" t="str">
            <v>CENTRO DE ACTIVIDAD NO EXISTE!!!</v>
          </cell>
        </row>
        <row r="409">
          <cell r="B409" t="str">
            <v>ÁREA DE TESORERÍA</v>
          </cell>
        </row>
        <row r="410">
          <cell r="B410" t="str">
            <v>CENTRO DE ACTIVIDAD NO EXISTE!!!</v>
          </cell>
        </row>
        <row r="411">
          <cell r="B411" t="str">
            <v>ÁREA BANCA DE INVERSIÓN</v>
          </cell>
        </row>
        <row r="412">
          <cell r="B412" t="str">
            <v>CENTRO DE ACTIVIDAD NO EXISTE!!!</v>
          </cell>
        </row>
        <row r="413">
          <cell r="B413" t="str">
            <v>DIRECCIÓN  ADMINISTRATIVA</v>
          </cell>
        </row>
        <row r="414">
          <cell r="B414" t="str">
            <v>CENTRO DE ACTIVIDAD NO EXISTE!!!</v>
          </cell>
        </row>
        <row r="415">
          <cell r="B415" t="str">
            <v>DEPTO SEGURIDAD, VIGILANCIA Y CONTROL</v>
          </cell>
        </row>
        <row r="416">
          <cell r="B416" t="str">
            <v>CENTRO DE ACTIVIDAD NO EXISTE!!!</v>
          </cell>
        </row>
        <row r="417">
          <cell r="B417" t="str">
            <v>DEPTO DE BIENES INMUEBLES</v>
          </cell>
        </row>
        <row r="418">
          <cell r="B418" t="str">
            <v>CENTRO DE ACTIVIDAD NO EXISTE!!!</v>
          </cell>
        </row>
        <row r="419">
          <cell r="B419" t="str">
            <v>UNIDAD ADMON DE RIESGOS Y SEGUROS</v>
          </cell>
        </row>
        <row r="420">
          <cell r="B420" t="str">
            <v>COSTO PÓLIZAS DE SEGUROS</v>
          </cell>
        </row>
        <row r="421">
          <cell r="B421" t="str">
            <v>FONDO DE INVERSIÓN SEGUROS</v>
          </cell>
        </row>
        <row r="422">
          <cell r="B422" t="str">
            <v>CENTRO DE ACTIVIDAD NO EXISTE!!!</v>
          </cell>
        </row>
        <row r="423">
          <cell r="B423" t="str">
            <v>PROYECTO ABACO</v>
          </cell>
        </row>
        <row r="424">
          <cell r="B424" t="str">
            <v>P. U. C. Y AMBIENTAL</v>
          </cell>
        </row>
        <row r="425">
          <cell r="B425" t="str">
            <v>CENTRO DE ACTIVIDAD NO EXISTE!!!</v>
          </cell>
        </row>
        <row r="426">
          <cell r="B426" t="str">
            <v>UNIDAD EDIFICIOS</v>
          </cell>
        </row>
        <row r="427">
          <cell r="B427" t="str">
            <v>DEPTO ADMINISTRACION EDIFICIOS</v>
          </cell>
        </row>
        <row r="428">
          <cell r="B428" t="str">
            <v>DEPTO. CONSTRUCCION Y ADMON. EDIFICIOS</v>
          </cell>
        </row>
        <row r="429">
          <cell r="B429" t="str">
            <v>CENTRO DE ACTIVIDAD NO EXISTE!!!</v>
          </cell>
        </row>
        <row r="430">
          <cell r="B430" t="str">
            <v>UNIDAD DE COMPRAS</v>
          </cell>
        </row>
        <row r="431">
          <cell r="B431" t="str">
            <v>EQUIPO DE LOGISTICA INTERNACIONAL</v>
          </cell>
        </row>
        <row r="432">
          <cell r="B432" t="str">
            <v>EQUIPO DE COMPRAS NACIONALES</v>
          </cell>
        </row>
        <row r="433">
          <cell r="B433" t="str">
            <v>CENTRO DE ACTIVIDAD NO EXISTE!!!</v>
          </cell>
        </row>
        <row r="434">
          <cell r="B434" t="str">
            <v>UNIDAD ALMACENES Y SERVICIOS GENERALES</v>
          </cell>
        </row>
        <row r="435">
          <cell r="B435" t="str">
            <v>DEPTO ALMACENES</v>
          </cell>
        </row>
        <row r="436">
          <cell r="B436" t="str">
            <v>ALMACENES CENTRALES</v>
          </cell>
        </row>
        <row r="437">
          <cell r="B437" t="str">
            <v>PROVEEDURÍA CENTRALES</v>
          </cell>
        </row>
        <row r="438">
          <cell r="B438" t="str">
            <v>PROVEEDURÍA MEDELLIN</v>
          </cell>
        </row>
        <row r="439">
          <cell r="B439" t="str">
            <v>DEPTO TRANSPORTE Y TALLERES</v>
          </cell>
        </row>
        <row r="440">
          <cell r="B440" t="str">
            <v>CENTRO DE ACTIVIDAD NO EXISTE!!!</v>
          </cell>
        </row>
        <row r="441">
          <cell r="B441" t="str">
            <v>DEPTO ADMINISTRACIÓN DOCUMENTAL</v>
          </cell>
        </row>
        <row r="442">
          <cell r="B442" t="str">
            <v>CENTRO DE ACTIVIDAD NO EXISTE!!!</v>
          </cell>
        </row>
        <row r="443">
          <cell r="B443" t="str">
            <v>ASISTENCIA TÉCNICA E INVESTIGACIÓN CALIDAD</v>
          </cell>
        </row>
        <row r="444">
          <cell r="B444" t="str">
            <v>CENTRO DE ACTIVIDAD NO EXISTE!!!</v>
          </cell>
        </row>
        <row r="445">
          <cell r="B445" t="str">
            <v>DIRECCIÓN DE GESTION HUMANA</v>
          </cell>
        </row>
        <row r="446">
          <cell r="B446" t="str">
            <v>CENTRO DE ACTIVIDAD NO EXISTE!!!</v>
          </cell>
        </row>
        <row r="447">
          <cell r="B447" t="str">
            <v>UNIDAD DE RELACIONES LABORALES</v>
          </cell>
        </row>
        <row r="448">
          <cell r="B448" t="str">
            <v>CENTRO DE ACTIVIDAD NO EXISTE!!!</v>
          </cell>
        </row>
        <row r="449">
          <cell r="B449" t="str">
            <v>DEPTO NÓMINA Y SEGURIDAD SOCIAL</v>
          </cell>
        </row>
        <row r="450">
          <cell r="B450" t="str">
            <v>CENTRO DE ACTIVIDAD NO EXISTE!!!</v>
          </cell>
        </row>
        <row r="451">
          <cell r="B451" t="str">
            <v>DEPTO PROCESO DISCIPLINARIOS Y LEGALES</v>
          </cell>
        </row>
        <row r="452">
          <cell r="B452" t="str">
            <v>CENTRO DE ACTIVIDAD NO EXISTE!!!</v>
          </cell>
        </row>
        <row r="453">
          <cell r="B453" t="str">
            <v>UNIDAD SERVICIOS AL PERSONAL</v>
          </cell>
        </row>
        <row r="454">
          <cell r="B454" t="str">
            <v>CENTRO DE ACTIVIDAD NO EXISTE!!!</v>
          </cell>
        </row>
        <row r="455">
          <cell r="B455" t="str">
            <v>DEPTO DE BIENESTAR LABORAL</v>
          </cell>
        </row>
        <row r="456">
          <cell r="B456" t="str">
            <v>DEPORTES</v>
          </cell>
        </row>
        <row r="457">
          <cell r="B457" t="str">
            <v>PROGRAMAS ESPECIALES</v>
          </cell>
        </row>
        <row r="458">
          <cell r="B458" t="str">
            <v>CENTRO DE ACTIVIDAD NO EXISTE!!!</v>
          </cell>
        </row>
        <row r="459">
          <cell r="B459" t="str">
            <v>DEPARTAMENTO DE SERVICIO MEDICO/ODONTOLOGICO</v>
          </cell>
        </row>
        <row r="460">
          <cell r="B460" t="str">
            <v>GRUPO SERVICIOS ODONTOLOGICOS</v>
          </cell>
        </row>
        <row r="461">
          <cell r="B461" t="str">
            <v>GRUPO SERV MEDICOS GUADALUPE</v>
          </cell>
        </row>
        <row r="462">
          <cell r="B462" t="str">
            <v>GRUPO SERV MEDICOS GUATAPÉ</v>
          </cell>
        </row>
        <row r="463">
          <cell r="B463" t="str">
            <v>GRUPO SERV MEDICOS PLAYAS</v>
          </cell>
        </row>
        <row r="464">
          <cell r="B464" t="str">
            <v>GRUPO SERV MEDICOS PORCE II</v>
          </cell>
        </row>
        <row r="465">
          <cell r="B465" t="str">
            <v>LEY 100  DEPTO MEDICO</v>
          </cell>
        </row>
        <row r="466">
          <cell r="B466" t="str">
            <v>CENTRO DE ACTIVIDAD NO EXISTE!!!</v>
          </cell>
        </row>
        <row r="467">
          <cell r="B467" t="str">
            <v>DEPTO SALUD OCUPACIONAL</v>
          </cell>
        </row>
        <row r="468">
          <cell r="B468" t="str">
            <v>CENTRO DE ACTIVIDAD NO EXISTE!!!</v>
          </cell>
        </row>
        <row r="469">
          <cell r="B469" t="str">
            <v>UNIDAD DESARROLLO RECURSO HUMANO</v>
          </cell>
        </row>
        <row r="470">
          <cell r="B470" t="str">
            <v>DEPTO PLANEACIÓN DE RECURSOS HUMANOS</v>
          </cell>
        </row>
        <row r="471">
          <cell r="B471" t="str">
            <v>DEPTO DE SELECCIÓN</v>
          </cell>
        </row>
        <row r="472">
          <cell r="B472" t="str">
            <v>DEPTO DESARROLLO HUMANO</v>
          </cell>
        </row>
        <row r="473">
          <cell r="B473" t="str">
            <v>DEPTO DE CAPACITACIÓN Y DESARROLLO</v>
          </cell>
        </row>
        <row r="474">
          <cell r="B474" t="str">
            <v>BIBLIOTECA Y CENTRO DE APRENDIZAJE</v>
          </cell>
        </row>
        <row r="475">
          <cell r="B475" t="str">
            <v>APRENDICES SENA</v>
          </cell>
        </row>
        <row r="476">
          <cell r="B476" t="str">
            <v>CENTRO DE ACTIVIDAD NO EXISTE!!!</v>
          </cell>
        </row>
        <row r="477">
          <cell r="B477" t="str">
            <v>EQUIPOS VIA RADIO RURAL INDIVIDUAL</v>
          </cell>
        </row>
        <row r="478">
          <cell r="B478" t="str">
            <v>BUSCAPERSONAS</v>
          </cell>
        </row>
        <row r="479">
          <cell r="B479" t="str">
            <v>EQUIPOS ABONADO FIJO</v>
          </cell>
        </row>
        <row r="480">
          <cell r="B480" t="str">
            <v>EQUIPOS MOVIL TRANSPORTABLE</v>
          </cell>
        </row>
        <row r="481">
          <cell r="B481" t="str">
            <v>EQUIPOS ABONADO MOVIL</v>
          </cell>
        </row>
        <row r="482">
          <cell r="B482" t="str">
            <v>EQUIPOS ABONADO PORTATIL</v>
          </cell>
        </row>
        <row r="483">
          <cell r="B483" t="str">
            <v>EQUIPOS CARGADOR MULTIPLE</v>
          </cell>
        </row>
        <row r="484">
          <cell r="B484" t="str">
            <v>EQUIPOS CARGADOR INDIVIDUAL</v>
          </cell>
        </row>
        <row r="485">
          <cell r="B485" t="str">
            <v>CENTRO DE ACTIVIDAD NO EXISTE!!!</v>
          </cell>
        </row>
        <row r="486">
          <cell r="B486" t="str">
            <v>HERRAMIENTAS</v>
          </cell>
        </row>
        <row r="487">
          <cell r="B487" t="str">
            <v>MUEBLES Y EQUIPOS OFICINA</v>
          </cell>
        </row>
        <row r="488">
          <cell r="B488" t="str">
            <v>EQUIPOS INFORMÁTICA</v>
          </cell>
        </row>
        <row r="489">
          <cell r="B489" t="str">
            <v>EQUPOS MANTENIMIENTO</v>
          </cell>
        </row>
        <row r="490">
          <cell r="B490" t="str">
            <v>OTROS ACTIVOS</v>
          </cell>
        </row>
        <row r="491">
          <cell r="B491" t="str">
            <v>EDIFICIO EPM</v>
          </cell>
        </row>
        <row r="492">
          <cell r="B492" t="str">
            <v>CENTRO DE ACTIVIDAD NO EXISTE!!!</v>
          </cell>
        </row>
        <row r="493">
          <cell r="B493" t="str">
            <v>OBLIGACIONES PENSIONALES</v>
          </cell>
        </row>
        <row r="494">
          <cell r="B494" t="str">
            <v>CENTRO DE ACTIVIDAD NO EXISTE!!!</v>
          </cell>
        </row>
        <row r="495">
          <cell r="B495" t="str">
            <v>EROGACIONES NO CAPITALIZABLES</v>
          </cell>
        </row>
        <row r="496">
          <cell r="B496" t="str">
            <v>GASTOS GENERALES ADMINISTRACION</v>
          </cell>
        </row>
        <row r="497">
          <cell r="B497" t="str">
            <v>SECRETARIA GENERAL</v>
          </cell>
        </row>
        <row r="498">
          <cell r="B498" t="str">
            <v>CENTRO DE ACTIVIDAD NO EXISTE!!!</v>
          </cell>
        </row>
        <row r="499">
          <cell r="B499" t="str">
            <v>SECRETARÍA AUXILIAR</v>
          </cell>
        </row>
        <row r="500">
          <cell r="B500" t="str">
            <v>CENTRO DE ACTIVIDAD NO EXISTE!!!</v>
          </cell>
        </row>
        <row r="501">
          <cell r="B501" t="str">
            <v>UNIDAD JURÍDICA AGUAS</v>
          </cell>
        </row>
        <row r="502">
          <cell r="B502" t="str">
            <v>CENTRO DE ACTIVIDAD NO EXISTE!!!</v>
          </cell>
        </row>
        <row r="503">
          <cell r="B503" t="str">
            <v>UNIDAD JURIDICA GENERACION ENERGIA/AMBIENTAL</v>
          </cell>
        </row>
        <row r="504">
          <cell r="B504" t="str">
            <v>CENTRO DE ACTIVIDAD NO EXISTE!!!</v>
          </cell>
        </row>
        <row r="505">
          <cell r="B505" t="str">
            <v>UNIDAD JURIDICA TELECOMUNICACIONES</v>
          </cell>
        </row>
        <row r="506">
          <cell r="B506" t="str">
            <v>CENTRO DE ACTIVIDAD NO EXISTE!!!</v>
          </cell>
        </row>
        <row r="507">
          <cell r="B507" t="str">
            <v>UNIDAD JURIDICA APOYO OTRAS ÁREAS</v>
          </cell>
        </row>
        <row r="508">
          <cell r="B508" t="str">
            <v>CENTRO DE ACTIVIDAD NO EXISTE!!!</v>
          </cell>
        </row>
        <row r="509">
          <cell r="B509" t="str">
            <v>UNIDAD JURIDICA BIENES INMUEBLES</v>
          </cell>
        </row>
        <row r="510">
          <cell r="B510" t="str">
            <v>CENTRO DE ACTIVIDAD NO EXISTE!!!</v>
          </cell>
        </row>
        <row r="511">
          <cell r="B511" t="str">
            <v>UNIDAD JURÍDICA PROCESOS Y RECLAMACIONES</v>
          </cell>
        </row>
        <row r="512">
          <cell r="B512" t="str">
            <v>CENTRO DE ACTIVIDAD NO EXISTE!!!</v>
          </cell>
        </row>
        <row r="513">
          <cell r="B513" t="str">
            <v>UNIDAD JURIDICA DISTRIBUCION ENERGIA</v>
          </cell>
        </row>
        <row r="514">
          <cell r="B514" t="str">
            <v>CENTRO DE ACTIVIDAD NO EXISTE!!!</v>
          </cell>
        </row>
        <row r="515">
          <cell r="B515" t="str">
            <v>UNIDAD JURIDICA COMERCIAL</v>
          </cell>
        </row>
        <row r="516">
          <cell r="B516" t="str">
            <v>CENTRO DE ACTIVIDAD NO EXISTE!!!</v>
          </cell>
        </row>
        <row r="517">
          <cell r="B517" t="str">
            <v>GERENCIA DISTRIBUCION ENERGIA</v>
          </cell>
        </row>
        <row r="518">
          <cell r="B518" t="str">
            <v>CENTRO DE ACTIVIDAD NO EXISTE!!!</v>
          </cell>
        </row>
        <row r="519">
          <cell r="B519" t="str">
            <v>PLANEACION DISTRIBUCION ENERGIA</v>
          </cell>
        </row>
        <row r="520">
          <cell r="B520" t="str">
            <v>CENTRO DE ACTIVIDAD NO EXISTE!!!</v>
          </cell>
        </row>
        <row r="521">
          <cell r="B521" t="str">
            <v>SUBGERENCIA NUEVOS NEGOCIOS</v>
          </cell>
        </row>
        <row r="522">
          <cell r="B522" t="str">
            <v>CENTRO DE ACTIVIDAD NO EXISTE!!!</v>
          </cell>
        </row>
        <row r="523">
          <cell r="B523" t="str">
            <v>SUBGERENCIA ADMON Y FINANZAS DISTRIBUCIÓN</v>
          </cell>
        </row>
        <row r="524">
          <cell r="B524" t="str">
            <v>ÁREA FINANZAS DISTRIBUCIÓN</v>
          </cell>
        </row>
        <row r="525">
          <cell r="B525" t="str">
            <v>ÁREA GESTIÓN ORGANIZACIONAL DISTRIBUCIÓN</v>
          </cell>
        </row>
        <row r="526">
          <cell r="B526" t="str">
            <v>ÁREA INFORMÁTICA DISTRIBUCIÓN</v>
          </cell>
        </row>
        <row r="527">
          <cell r="B527" t="str">
            <v>ÁREA TRANSACCIONES DISTRIBUCIÓN</v>
          </cell>
        </row>
        <row r="528">
          <cell r="B528" t="str">
            <v>GESTIÓN HUMANA DISTRIBUCIÓN</v>
          </cell>
        </row>
        <row r="529">
          <cell r="B529" t="str">
            <v>CENTRO DE ACTIVIDAD NO EXISTE!!!</v>
          </cell>
        </row>
        <row r="530">
          <cell r="B530" t="str">
            <v>SUBGERENCIA GAS</v>
          </cell>
        </row>
        <row r="531">
          <cell r="B531" t="str">
            <v>ÁREA OPERACIÓN REDES GAS</v>
          </cell>
        </row>
        <row r="532">
          <cell r="B532" t="str">
            <v>ÁREA EXPANSIÓN REDES DE GAS</v>
          </cell>
        </row>
        <row r="533">
          <cell r="B533" t="str">
            <v>TRANSACCIONES GAS</v>
          </cell>
        </row>
        <row r="534">
          <cell r="B534" t="str">
            <v>REDES GAS ALTA PRESIÓN</v>
          </cell>
        </row>
        <row r="535">
          <cell r="B535" t="str">
            <v>REDES GAS MEDIA Y BAJA PRESIÓN</v>
          </cell>
        </row>
        <row r="536">
          <cell r="B536" t="str">
            <v>REDES GAS</v>
          </cell>
        </row>
        <row r="537">
          <cell r="B537" t="str">
            <v>INSTALACIONES GAS</v>
          </cell>
        </row>
        <row r="538">
          <cell r="B538" t="str">
            <v>INGENIERÍA Y GESTIÓN GAS</v>
          </cell>
        </row>
        <row r="539">
          <cell r="B539" t="str">
            <v>CENTRO DE ACTIVIDAD NO EXISTE!!!</v>
          </cell>
        </row>
        <row r="540">
          <cell r="B540" t="str">
            <v>SUBGERENCIA REDES DE TRANSMISIÓN</v>
          </cell>
        </row>
        <row r="541">
          <cell r="B541" t="str">
            <v>CENTRO DE ACTIVIDAD NO EXISTE!!!</v>
          </cell>
        </row>
        <row r="542">
          <cell r="B542" t="str">
            <v>CENTRO REGIONAL DE DESPACHO</v>
          </cell>
        </row>
        <row r="543">
          <cell r="B543" t="str">
            <v>CENTRO DE ACTIVIDAD NO EXISTE!!!</v>
          </cell>
        </row>
        <row r="544">
          <cell r="B544" t="str">
            <v>ÁREA MONTAJES</v>
          </cell>
        </row>
        <row r="545">
          <cell r="B545" t="str">
            <v>CENTRO DE ACTIVIDAD NO EXISTE!!!</v>
          </cell>
        </row>
        <row r="546">
          <cell r="B546" t="str">
            <v>ÁREA AUTOMATIZACIÓN DISTRIBUCIÓN</v>
          </cell>
        </row>
        <row r="547">
          <cell r="B547" t="str">
            <v>CENTRO DE ACTIVIDAD NO EXISTE!!!</v>
          </cell>
        </row>
        <row r="548">
          <cell r="B548" t="str">
            <v>ÁREA SUBESTACIONES Y LINEAS</v>
          </cell>
        </row>
        <row r="549">
          <cell r="B549" t="str">
            <v>PROYECTOS REDES TRANSMISIÓN</v>
          </cell>
        </row>
        <row r="550">
          <cell r="B550" t="str">
            <v>CENTRO DE ACTIVIDAD NO EXISTE!!!</v>
          </cell>
        </row>
        <row r="551">
          <cell r="B551" t="str">
            <v>SUBGERENCIA REDES DE  DISTRIBUCIÓN</v>
          </cell>
        </row>
        <row r="552">
          <cell r="B552" t="str">
            <v>CENTRO DE ACTIVIDAD NO EXISTE!!!</v>
          </cell>
        </row>
        <row r="553">
          <cell r="B553" t="str">
            <v>ÁREA DISTRIBUCIÓN ELÉCTRICA NORTE</v>
          </cell>
        </row>
        <row r="554">
          <cell r="B554" t="str">
            <v>ATENCIÓN CLIENTES DISTRIBUCIÓN ELÉC. NORTE</v>
          </cell>
        </row>
        <row r="555">
          <cell r="B555" t="str">
            <v>PROYECTOS DISTRIBUCIÓN ELECTRICA NORTE</v>
          </cell>
        </row>
        <row r="556">
          <cell r="B556" t="str">
            <v>MTTO Y OPERACIÓN DISTRIBUC. ELECT. NORTE</v>
          </cell>
        </row>
        <row r="557">
          <cell r="B557" t="str">
            <v>CONTROL PÉRDIDAS DISTRIBUCIÓN ELEC. NORTE</v>
          </cell>
        </row>
        <row r="558">
          <cell r="B558" t="str">
            <v>CENTRO DE ACTIVIDAD NO EXISTE!!!</v>
          </cell>
        </row>
        <row r="559">
          <cell r="B559" t="str">
            <v>ÁREA DISTRIBUCIÓN ELÉCTRICA SUR</v>
          </cell>
        </row>
        <row r="560">
          <cell r="B560" t="str">
            <v>ATENCIÓN CLIENTES DISTRIBUCIÓN ELÉC. SUR</v>
          </cell>
        </row>
        <row r="561">
          <cell r="B561" t="str">
            <v>PROYECTOS DISTRIBUCIÓN ELECTRICA SUR</v>
          </cell>
        </row>
        <row r="562">
          <cell r="B562" t="str">
            <v>MTTO Y OPERACIÓN DISTRIBUC. ELECT. SUR</v>
          </cell>
        </row>
        <row r="563">
          <cell r="B563" t="str">
            <v>CONTROL PÉRDIDAS DISTRIBUCIÓN ELEC. SUR</v>
          </cell>
        </row>
        <row r="564">
          <cell r="B564" t="str">
            <v>CENTRO DE ACTIVIDAD NO EXISTE!!!</v>
          </cell>
        </row>
        <row r="565">
          <cell r="B565" t="str">
            <v>ÁREA ALUMBRADO PÚBLICO</v>
          </cell>
        </row>
        <row r="566">
          <cell r="B566" t="str">
            <v>MANTENIMIENTO ALUMBRADO PÚBLICO</v>
          </cell>
        </row>
        <row r="567">
          <cell r="B567" t="str">
            <v>PROYECTOS ALUMBRADO PÚBLICO</v>
          </cell>
        </row>
        <row r="568">
          <cell r="B568" t="str">
            <v>CENTRO DE ACTIVIDAD NO EXISTE!!!</v>
          </cell>
        </row>
        <row r="569">
          <cell r="B569" t="str">
            <v>ÁREA DISTRIBUCIÓN ELÉCTRICA CENTRO</v>
          </cell>
        </row>
        <row r="570">
          <cell r="B570" t="str">
            <v>ATENCIÓN CLIENTES DISTRIBUCIÓN ELÉC. CENTRO</v>
          </cell>
        </row>
        <row r="571">
          <cell r="B571" t="str">
            <v>PROYECTOS DISTRIBUCIÓN ELECTRICA CENTRO</v>
          </cell>
        </row>
        <row r="572">
          <cell r="B572" t="str">
            <v>MTTO Y OPERACIÓN DISTRIBUC. ELECT. CENTRO</v>
          </cell>
        </row>
        <row r="573">
          <cell r="B573" t="str">
            <v>CONTROL PÉRDIDAS DISTRIBUCIÓN ELEC. CENTRO</v>
          </cell>
        </row>
        <row r="574">
          <cell r="B574" t="str">
            <v>CENTRO DE ACTIVIDAD NO EXISTE!!!</v>
          </cell>
        </row>
        <row r="575">
          <cell r="B575" t="str">
            <v>DEPTO MANTENIMIENTO EQUIPOS</v>
          </cell>
        </row>
        <row r="576">
          <cell r="B576" t="str">
            <v>CENTRO DE ACTIVIDAD NO EXISTE!!!</v>
          </cell>
        </row>
        <row r="577">
          <cell r="B577" t="str">
            <v>ÁREA INGENIERÍA Y GESTIÓN DISTRIBUC. ELECT.</v>
          </cell>
        </row>
        <row r="578">
          <cell r="B578" t="str">
            <v>MANTENIMIENTO EQUIPOS</v>
          </cell>
        </row>
        <row r="579">
          <cell r="B579" t="str">
            <v>EQUIPOS DE MEDIDA</v>
          </cell>
        </row>
        <row r="580">
          <cell r="B580" t="str">
            <v>CENTRO DE INFORMACIÓN REDES</v>
          </cell>
        </row>
        <row r="581">
          <cell r="B581" t="str">
            <v xml:space="preserve">INGENIERÍA  </v>
          </cell>
        </row>
        <row r="582">
          <cell r="B582" t="str">
            <v>CENTRO DE ACTIVIDAD NO EXISTE!!!</v>
          </cell>
        </row>
        <row r="583">
          <cell r="B583" t="str">
            <v>AREA OPERACIÓN Y CALIDAD</v>
          </cell>
        </row>
        <row r="584">
          <cell r="B584" t="str">
            <v>CENTRO DE ACTIVIDAD NO EXISTE!!!</v>
          </cell>
        </row>
        <row r="585">
          <cell r="B585" t="str">
            <v>ÁREA REDUCCIÓN DE PERDIDAS</v>
          </cell>
        </row>
        <row r="586">
          <cell r="B586" t="str">
            <v>SUBESTACIÓN EL SALTO</v>
          </cell>
        </row>
        <row r="587">
          <cell r="B587" t="str">
            <v>SUBESTACIÓN GUADALUPE IV</v>
          </cell>
        </row>
        <row r="588">
          <cell r="B588" t="str">
            <v>SUBESTACIÓN PORCE II FUTURO</v>
          </cell>
        </row>
        <row r="589">
          <cell r="B589" t="str">
            <v>SUBESTACIÓN GUATAPÉ</v>
          </cell>
        </row>
        <row r="590">
          <cell r="B590" t="str">
            <v>SUBESTACIÓN PLAYAS</v>
          </cell>
        </row>
        <row r="591">
          <cell r="B591" t="str">
            <v>SUBESTACIÓN AYURA PIEDRAS BLANCAS</v>
          </cell>
        </row>
        <row r="592">
          <cell r="B592" t="str">
            <v>SUBESTACIÓN TASAJERA</v>
          </cell>
        </row>
        <row r="593">
          <cell r="B593" t="str">
            <v>SUBESTACIÓN RIOGRANDE I</v>
          </cell>
        </row>
        <row r="594">
          <cell r="B594" t="str">
            <v>CENTRO DE ACTIVIDAD NO EXISTE!!!</v>
          </cell>
        </row>
        <row r="595">
          <cell r="B595" t="str">
            <v>AJUSTES POR INFLACIÓN SANEAMIENTO</v>
          </cell>
        </row>
        <row r="596">
          <cell r="B596" t="str">
            <v>CENTRO DE ACTIVIDAD NO EXISTE!!!</v>
          </cell>
        </row>
        <row r="597">
          <cell r="B597" t="str">
            <v>ESTUDIOS PLAN FUTURO ACTO</v>
          </cell>
        </row>
        <row r="598">
          <cell r="B598" t="str">
            <v>CENTRO DE ACTIVIDAD NO EXISTE!!!</v>
          </cell>
        </row>
        <row r="599">
          <cell r="B599" t="str">
            <v>REORDENAMIENTO DE CIRCUITOS</v>
          </cell>
        </row>
        <row r="600">
          <cell r="B600" t="str">
            <v>MEJORAS SERVICIO EQUIPOS TTO.</v>
          </cell>
        </row>
        <row r="601">
          <cell r="B601" t="str">
            <v>TIERRAS PLAN DLLO SANEAM Y ACTO.</v>
          </cell>
        </row>
        <row r="602">
          <cell r="B602" t="str">
            <v>MEJORAS DEL SERV CAPT EQUIPO</v>
          </cell>
        </row>
        <row r="603">
          <cell r="B603" t="str">
            <v>CENTRO DE ACTIVIDAD NO EXISTE!!!</v>
          </cell>
        </row>
        <row r="604">
          <cell r="B604" t="str">
            <v>REDES Y DOMICIL.HV. ACT.PLAN FUTURO</v>
          </cell>
        </row>
        <row r="605">
          <cell r="B605" t="str">
            <v>CENTRO DE ACTIVIDAD NO EXISTE!!!</v>
          </cell>
        </row>
        <row r="606">
          <cell r="B606" t="str">
            <v>REDES ACUEDUCTO</v>
          </cell>
        </row>
        <row r="607">
          <cell r="B607" t="str">
            <v>CONTROL AGUA NO FACT.EQ.PLAN DLLO.</v>
          </cell>
        </row>
        <row r="608">
          <cell r="B608" t="str">
            <v>CONDUCCIONES OBRA CIVIL PLAN DLLO.</v>
          </cell>
        </row>
        <row r="609">
          <cell r="B609" t="str">
            <v>ACOMETIDAS OB CIV MEJ PL DLLO</v>
          </cell>
        </row>
        <row r="610">
          <cell r="B610" t="str">
            <v>CENTRO DE ACTIVIDAD NO EXISTE!!!</v>
          </cell>
        </row>
        <row r="611">
          <cell r="B611" t="str">
            <v>TANQUES PLAN DLLO SANEAM ACTO</v>
          </cell>
        </row>
        <row r="612">
          <cell r="B612" t="str">
            <v>MEJORAS SERVICIO EQUIPOS DIST.</v>
          </cell>
        </row>
        <row r="613">
          <cell r="B613" t="str">
            <v>ESTACIONES DE BOMB PLAN DLLO EQUIPOS</v>
          </cell>
        </row>
        <row r="614">
          <cell r="B614" t="str">
            <v>ESTACIONES BOMBEO PLAN DLLO O.CIVIL</v>
          </cell>
        </row>
        <row r="615">
          <cell r="B615" t="str">
            <v>CENTRO DE ACTIVIDAD NO EXISTE!!!</v>
          </cell>
        </row>
        <row r="616">
          <cell r="B616" t="str">
            <v>PAVIMENTOS ACTO PLAN SANEAMIENTO</v>
          </cell>
        </row>
        <row r="617">
          <cell r="B617" t="str">
            <v>CENTRO DE ACTIVIDAD NO EXISTE!!!</v>
          </cell>
        </row>
        <row r="618">
          <cell r="B618" t="str">
            <v>INST Y CAMB MED PLAN DLLO SANEAMIENTO</v>
          </cell>
        </row>
        <row r="619">
          <cell r="B619" t="str">
            <v>REINSTAL Y RETIRO INSTALACIONES</v>
          </cell>
        </row>
        <row r="620">
          <cell r="B620" t="str">
            <v>CENTRO DE ACTIVIDAD NO EXISTE!!!</v>
          </cell>
        </row>
        <row r="621">
          <cell r="B621" t="str">
            <v>ANTIC PL DLLO SANEAM RIO MEDELLIN</v>
          </cell>
        </row>
        <row r="622">
          <cell r="B622" t="str">
            <v>ING.PLAN DLLO.SANEAM.RIO MED.ACTO.</v>
          </cell>
        </row>
        <row r="623">
          <cell r="B623" t="str">
            <v>INTERV.PLAN DLLO.SANEAM.RIO.MEDELLIN</v>
          </cell>
        </row>
        <row r="624">
          <cell r="B624" t="str">
            <v>CENTRO DE ACTIVIDAD NO EXISTE!!!</v>
          </cell>
        </row>
        <row r="625">
          <cell r="B625" t="str">
            <v>G FROS PL DLLO SANEAM RIO MEDELLIN</v>
          </cell>
        </row>
        <row r="626">
          <cell r="B626" t="str">
            <v>CENTRO DE ACTIVIDAD NO EXISTE!!!</v>
          </cell>
        </row>
        <row r="627">
          <cell r="B627" t="str">
            <v>FLUCT TIPO DE CAMBIO ACUEDUCTO</v>
          </cell>
        </row>
        <row r="628">
          <cell r="B628" t="str">
            <v>CENTRO DE ACTIVIDAD NO EXISTE!!!</v>
          </cell>
        </row>
        <row r="629">
          <cell r="B629" t="str">
            <v>AJ P INFL P DLLO SANEAM RIO MEDELLIN</v>
          </cell>
        </row>
        <row r="630">
          <cell r="B630" t="str">
            <v>CENTRO DE ACTIVIDAD NO EXISTE!!!</v>
          </cell>
        </row>
        <row r="631">
          <cell r="B631" t="str">
            <v>CAP P DLLO SANEAM RIO MED Y ACTO</v>
          </cell>
        </row>
        <row r="632">
          <cell r="B632" t="str">
            <v>INFORMAT PLAN DLLO SANEAM R MEDELLIN</v>
          </cell>
        </row>
        <row r="633">
          <cell r="B633" t="str">
            <v>CENTROS DE OPERACION Y MANTTO</v>
          </cell>
        </row>
        <row r="634">
          <cell r="B634" t="str">
            <v>CENTRO DE ACTIVIDAD NO EXISTE!!!</v>
          </cell>
        </row>
        <row r="635">
          <cell r="B635" t="str">
            <v>ANTICIPOS PROGRAMAS GENERALES</v>
          </cell>
        </row>
        <row r="636">
          <cell r="B636" t="str">
            <v>CENTRO DE ACTIVIDAD NO EXISTE!!!</v>
          </cell>
        </row>
        <row r="637">
          <cell r="B637" t="str">
            <v>TANQUES GIRARDOTA</v>
          </cell>
        </row>
        <row r="638">
          <cell r="B638" t="str">
            <v>CENTRO DE ACTIVIDAD NO EXISTE!!!</v>
          </cell>
        </row>
        <row r="639">
          <cell r="B639" t="str">
            <v>USO RACIONAL DE ENERGIA</v>
          </cell>
        </row>
        <row r="640">
          <cell r="B640" t="str">
            <v>CENTRO DE ACTIVIDAD NO EXISTE!!!</v>
          </cell>
        </row>
        <row r="641">
          <cell r="B641" t="str">
            <v>ANTICIPOS FINDETER</v>
          </cell>
        </row>
        <row r="642">
          <cell r="B642" t="str">
            <v>CENTRO DE ACTIVIDAD NO EXISTE!!!</v>
          </cell>
        </row>
        <row r="643">
          <cell r="B643" t="str">
            <v>REORDENAMIENTO DE CIRCUITOS PLAN FUTURO</v>
          </cell>
        </row>
        <row r="644">
          <cell r="B644" t="str">
            <v>CENTRO DE ACTIVIDAD NO EXISTE!!!</v>
          </cell>
        </row>
        <row r="645">
          <cell r="B645" t="str">
            <v>SUMINISTRO EQUIPOS PLANTA TTO, PLAN BIENAL</v>
          </cell>
        </row>
        <row r="646">
          <cell r="B646" t="str">
            <v>CENTRO DE ACTIVIDAD NO EXISTE!!!</v>
          </cell>
        </row>
        <row r="647">
          <cell r="B647" t="str">
            <v>AJ POR INFL PLAN BIENAL ACTO</v>
          </cell>
        </row>
        <row r="648">
          <cell r="B648" t="str">
            <v>CENTRO DE ACTIVIDAD NO EXISTE!!!</v>
          </cell>
        </row>
        <row r="649">
          <cell r="B649" t="str">
            <v>EST DE BOMBEO PLAN BIENAL</v>
          </cell>
        </row>
        <row r="650">
          <cell r="B650" t="str">
            <v>CENTRO DE ACTIVIDAD NO EXISTE!!!</v>
          </cell>
        </row>
        <row r="651">
          <cell r="B651" t="str">
            <v>CONSTRUCC.YCAMB.DOMICILIARI.ACTO.</v>
          </cell>
        </row>
        <row r="652">
          <cell r="B652" t="str">
            <v>CENTRO DE ACTIVIDAD NO EXISTE!!!</v>
          </cell>
        </row>
        <row r="653">
          <cell r="B653" t="str">
            <v>CONSTRUCCION OBRAS PROG PERIUR</v>
          </cell>
        </row>
        <row r="654">
          <cell r="B654" t="str">
            <v>CONST NUEVAS REDES PLAN BIENAL</v>
          </cell>
        </row>
        <row r="655">
          <cell r="B655" t="str">
            <v>CENTRO DE ACTIVIDAD NO EXISTE!!!</v>
          </cell>
        </row>
        <row r="656">
          <cell r="B656" t="str">
            <v>ING PL BIENAL ACTO</v>
          </cell>
        </row>
        <row r="657">
          <cell r="B657" t="str">
            <v>ESTUD Y DIS ACTO PL BIENAL</v>
          </cell>
        </row>
        <row r="658">
          <cell r="B658" t="str">
            <v>CENTRO DE ACTIVIDAD NO EXISTE!!!</v>
          </cell>
        </row>
        <row r="659">
          <cell r="B659" t="str">
            <v>AJ POR INFL FINDETER HV</v>
          </cell>
        </row>
        <row r="660">
          <cell r="B660" t="str">
            <v>ANTICIPOS OTROS PROGRAMAS</v>
          </cell>
        </row>
        <row r="661">
          <cell r="B661" t="str">
            <v>CENTRO DE ACTIVIDAD NO EXISTE!!!</v>
          </cell>
        </row>
        <row r="662">
          <cell r="B662" t="str">
            <v>CONST COLECT INTERCEP PL BIENA</v>
          </cell>
        </row>
        <row r="663">
          <cell r="B663" t="str">
            <v>CENTRO DE ACTIVIDAD NO EXISTE!!!</v>
          </cell>
        </row>
        <row r="664">
          <cell r="B664" t="str">
            <v>CONSTRUCCION OBRAS CONTROL VER</v>
          </cell>
        </row>
        <row r="665">
          <cell r="B665" t="str">
            <v>CENTRO DE ACTIVIDAD NO EXISTE!!!</v>
          </cell>
        </row>
        <row r="666">
          <cell r="B666" t="str">
            <v>RECONST MASIVA RED ALC PL BIEN</v>
          </cell>
        </row>
        <row r="667">
          <cell r="B667" t="str">
            <v>CENTRO DE ACTIVIDAD NO EXISTE!!!</v>
          </cell>
        </row>
        <row r="668">
          <cell r="B668" t="str">
            <v>CONST NUEV REDES ALC PLAN BIEN</v>
          </cell>
        </row>
        <row r="669">
          <cell r="B669" t="str">
            <v>CENTRO DE ACTIVIDAD NO EXISTE!!!</v>
          </cell>
        </row>
        <row r="670">
          <cell r="B670" t="str">
            <v>AJ POR INFL PLAN BIENAL ALC</v>
          </cell>
        </row>
        <row r="671">
          <cell r="B671" t="str">
            <v>ING PL BIENAL ALC</v>
          </cell>
        </row>
        <row r="672">
          <cell r="B672" t="str">
            <v>EST Y DIS ALC PL BIENAL</v>
          </cell>
        </row>
        <row r="673">
          <cell r="B673" t="str">
            <v>INTERVENTORIA PLAN BIENAL ALC</v>
          </cell>
        </row>
        <row r="674">
          <cell r="B674" t="str">
            <v>CENTRO DE ACTIVIDAD NO EXISTE!!!</v>
          </cell>
        </row>
        <row r="675">
          <cell r="B675" t="str">
            <v>EQUIPOS TELEMETRIA Y TELECONTR</v>
          </cell>
        </row>
        <row r="676">
          <cell r="B676" t="str">
            <v>CENTRO DE TELEMETRIA OBRA CIVI</v>
          </cell>
        </row>
        <row r="677">
          <cell r="B677" t="str">
            <v>CENTRO DE ACTIVIDAD NO EXISTE!!!</v>
          </cell>
        </row>
        <row r="678">
          <cell r="B678" t="str">
            <v>PROG VEREDAS OTROS PROGRAMAS</v>
          </cell>
        </row>
        <row r="679">
          <cell r="B679" t="str">
            <v>CENTRO DE ACTIVIDAD NO EXISTE!!!</v>
          </cell>
        </row>
        <row r="680">
          <cell r="B680" t="str">
            <v>REDES Y DOMIC H.V.</v>
          </cell>
        </row>
        <row r="681">
          <cell r="B681" t="str">
            <v>RECONST. REDES INVAL ACUEDUCTO</v>
          </cell>
        </row>
        <row r="682">
          <cell r="B682" t="str">
            <v>RECONST REDES OTROS PROG    .</v>
          </cell>
        </row>
        <row r="683">
          <cell r="B683" t="str">
            <v>ESTABIL. PRESA PIEDRAS BLANCAS</v>
          </cell>
        </row>
        <row r="684">
          <cell r="B684" t="str">
            <v>TANQUES OTROS PROGRAMAS</v>
          </cell>
        </row>
        <row r="685">
          <cell r="B685" t="str">
            <v>REFACCION INST. TRATAMIENTO</v>
          </cell>
        </row>
        <row r="686">
          <cell r="B686" t="str">
            <v>REFACCION INSTALAC CAPTACION</v>
          </cell>
        </row>
        <row r="687">
          <cell r="B687" t="str">
            <v>ACONDICIONAMIENTO INSTALACIONES CALDAS</v>
          </cell>
        </row>
        <row r="688">
          <cell r="B688" t="str">
            <v>REFACCION INST. DISTRIBUCION</v>
          </cell>
        </row>
        <row r="689">
          <cell r="B689" t="str">
            <v>ACONDICIONAMIENTO INSTALACIONES BARBOSA</v>
          </cell>
        </row>
        <row r="690">
          <cell r="B690" t="str">
            <v>CENTRO DE ACTIVIDAD NO EXISTE!!!</v>
          </cell>
        </row>
        <row r="691">
          <cell r="B691" t="str">
            <v>REDES DE DISTRIBUCION ACUEDUCTO  OP</v>
          </cell>
        </row>
        <row r="692">
          <cell r="B692" t="str">
            <v>CONDUCCIONES E IMPULSACIONES</v>
          </cell>
        </row>
        <row r="693">
          <cell r="B693" t="str">
            <v>CENTRO DE ACTIVIDAD NO EXISTE!!!</v>
          </cell>
        </row>
        <row r="694">
          <cell r="B694" t="str">
            <v>ANTICIPOS OTROS PROGRAMAS</v>
          </cell>
        </row>
        <row r="695">
          <cell r="B695" t="str">
            <v>VENTA AGUA CRUDA</v>
          </cell>
        </row>
        <row r="696">
          <cell r="B696" t="str">
            <v>CENTRO DE ACTIVIDAD NO EXISTE!!!</v>
          </cell>
        </row>
        <row r="697">
          <cell r="B697" t="str">
            <v>OBRAS PROGRAMA PAAC OP</v>
          </cell>
        </row>
        <row r="698">
          <cell r="B698" t="str">
            <v>CENTRO DE ACTIVIDAD NO EXISTE!!!</v>
          </cell>
        </row>
        <row r="699">
          <cell r="B699" t="str">
            <v>AJ POR INFL OTROS PROGRAMAS</v>
          </cell>
        </row>
        <row r="700">
          <cell r="B700" t="str">
            <v>ANTICIPOS PLAN BIENAL</v>
          </cell>
        </row>
        <row r="701">
          <cell r="B701" t="str">
            <v>CENTRO DE ACTIVIDAD NO EXISTE!!!</v>
          </cell>
        </row>
        <row r="702">
          <cell r="B702" t="str">
            <v>MICROCENTRALES OBRA CIVIL</v>
          </cell>
        </row>
        <row r="703">
          <cell r="B703" t="str">
            <v>MICROCENTRALES EQUIPOS</v>
          </cell>
        </row>
        <row r="704">
          <cell r="B704" t="str">
            <v>INTERVENTORIA OTROS PROG ACTO</v>
          </cell>
        </row>
        <row r="705">
          <cell r="B705" t="str">
            <v>INGENIERIA OTROS PROGRAMAS ACU</v>
          </cell>
        </row>
        <row r="706">
          <cell r="B706" t="str">
            <v>CENTRO DE ACTIVIDAD NO EXISTE!!!</v>
          </cell>
        </row>
        <row r="707">
          <cell r="B707" t="str">
            <v>DISE\O PLANTA DE TTO SAN FDO</v>
          </cell>
        </row>
        <row r="708">
          <cell r="B708" t="str">
            <v>CENTRO DE ACTIVIDAD NO EXISTE!!!</v>
          </cell>
        </row>
        <row r="709">
          <cell r="B709" t="str">
            <v>GASTOS FROS FONADE PTA TTO SAN FDO</v>
          </cell>
        </row>
        <row r="710">
          <cell r="B710" t="str">
            <v>REUBICACION ASENT BELLO SANEAMIENTO</v>
          </cell>
        </row>
        <row r="711">
          <cell r="B711" t="str">
            <v>PREPARACION PL DLLO. DEL NORTE</v>
          </cell>
        </row>
        <row r="712">
          <cell r="B712" t="str">
            <v>CENTRO DE ACTIVIDAD NO EXISTE!!!</v>
          </cell>
        </row>
        <row r="713">
          <cell r="B713" t="str">
            <v>OBRAS PROG PAAC ALCANTARILLADO</v>
          </cell>
        </row>
        <row r="714">
          <cell r="B714" t="str">
            <v>CENTRO DE ACTIVIDAD NO EXISTE!!!</v>
          </cell>
        </row>
        <row r="715">
          <cell r="B715" t="str">
            <v>PLAN CORREGIMIENTO VEREDAS ALC</v>
          </cell>
        </row>
        <row r="716">
          <cell r="B716" t="str">
            <v>CENTRO DE ACTIVIDAD NO EXISTE!!!</v>
          </cell>
        </row>
        <row r="717">
          <cell r="B717" t="str">
            <v>REDES Y DOMICILIARIAS HV. ALC</v>
          </cell>
        </row>
        <row r="718">
          <cell r="B718" t="str">
            <v>INTERCEPT PLAN DLLO SANEAM R MEDELLIN</v>
          </cell>
        </row>
        <row r="719">
          <cell r="B719" t="str">
            <v>COLECT PLAN DLLO SANEAM RIO MEDELLIN</v>
          </cell>
        </row>
        <row r="720">
          <cell r="B720" t="str">
            <v>AJ POR INFL FINDETER HV</v>
          </cell>
        </row>
        <row r="721">
          <cell r="B721" t="str">
            <v>CENTRO DE ACTIVIDAD NO EXISTE!!!</v>
          </cell>
        </row>
        <row r="722">
          <cell r="B722" t="str">
            <v>CONST Y CAMB DOMIC Y ACOMETIDAS</v>
          </cell>
        </row>
        <row r="723">
          <cell r="B723" t="str">
            <v>CENTRO DE ACTIVIDAD NO EXISTE!!!</v>
          </cell>
        </row>
        <row r="724">
          <cell r="B724" t="str">
            <v>CONST SUMIDEROS PLUVIALES</v>
          </cell>
        </row>
        <row r="725">
          <cell r="B725" t="str">
            <v>CENTRO DE ACTIVIDAD NO EXISTE!!!</v>
          </cell>
        </row>
        <row r="726">
          <cell r="B726" t="str">
            <v>OBRAS CONTROL VERTIMIENTOS</v>
          </cell>
        </row>
        <row r="727">
          <cell r="B727" t="str">
            <v>CENTRO DE ACTIVIDAD NO EXISTE!!!</v>
          </cell>
        </row>
        <row r="728">
          <cell r="B728" t="str">
            <v>OBRA CIVIL PLANTA TTO SAN FDO</v>
          </cell>
        </row>
        <row r="729">
          <cell r="B729" t="str">
            <v>EQUIPOS PLANTA TTO SAN FDO</v>
          </cell>
        </row>
        <row r="730">
          <cell r="B730" t="str">
            <v>TERRENOS PLANTA TTO. SAN FERNANDO</v>
          </cell>
        </row>
        <row r="731">
          <cell r="B731" t="str">
            <v>MONTAJE EQUIPOS PLANTA TTO SAN FDO.</v>
          </cell>
        </row>
        <row r="732">
          <cell r="B732" t="str">
            <v>TIERR Y SERVID COLECT PL EXP REP</v>
          </cell>
        </row>
        <row r="733">
          <cell r="B733" t="str">
            <v>CENTRO DE ACTIVIDAD NO EXISTE!!!</v>
          </cell>
        </row>
        <row r="734">
          <cell r="B734" t="str">
            <v>AJ POR INFL OTROS PROGRAMAS</v>
          </cell>
        </row>
        <row r="735">
          <cell r="B735" t="str">
            <v>ANTICIPOS PLAN DLLO SANEAMIENTO</v>
          </cell>
        </row>
        <row r="736">
          <cell r="B736" t="str">
            <v>ING.PLAN DLLO.SANEAM.RIO MEDELLIN</v>
          </cell>
        </row>
        <row r="737">
          <cell r="B737" t="str">
            <v>INTERV. PLAN SANEAM.RIO MEDELLIN</v>
          </cell>
        </row>
        <row r="738">
          <cell r="B738" t="str">
            <v>CENTRO DE ACTIVIDAD NO EXISTE!!!</v>
          </cell>
        </row>
        <row r="739">
          <cell r="B739" t="str">
            <v>GTOS FROS PLAN DLLO SANEAMIENTO</v>
          </cell>
        </row>
        <row r="740">
          <cell r="B740" t="str">
            <v>CENTRO DE ACTIVIDAD NO EXISTE!!!</v>
          </cell>
        </row>
        <row r="741">
          <cell r="B741" t="str">
            <v>FLUCT TIPO DE CAMBIO ALCANTARILLADO</v>
          </cell>
        </row>
        <row r="742">
          <cell r="B742" t="str">
            <v>REPOSICION COLECTORES</v>
          </cell>
        </row>
        <row r="743">
          <cell r="B743" t="str">
            <v>CENTRO DE ACTIVIDAD NO EXISTE!!!</v>
          </cell>
        </row>
        <row r="744">
          <cell r="B744" t="str">
            <v>CONST COLECTORES OTROS PROGRAMAS</v>
          </cell>
        </row>
        <row r="745">
          <cell r="B745" t="str">
            <v>CENTRO DE ACTIVIDAD NO EXISTE!!!</v>
          </cell>
        </row>
        <row r="746">
          <cell r="B746" t="str">
            <v>PROGRAMA PERIURBANO OTROS PROGRAMAS</v>
          </cell>
        </row>
        <row r="747">
          <cell r="B747" t="str">
            <v>CENTRO DE ACTIVIDAD NO EXISTE!!!</v>
          </cell>
        </row>
        <row r="748">
          <cell r="B748" t="str">
            <v>RECONST.REDES INVAL ALCANTARILLADO</v>
          </cell>
        </row>
        <row r="749">
          <cell r="B749" t="str">
            <v>REPOSICION REDES ALCANTARILLADO</v>
          </cell>
        </row>
        <row r="750">
          <cell r="B750" t="str">
            <v>INGENIERIA OTROS PROGRAMAS ALCDO.</v>
          </cell>
        </row>
        <row r="751">
          <cell r="B751" t="str">
            <v>CENTRO DE ACTIVIDAD NO EXISTE!!!</v>
          </cell>
        </row>
        <row r="752">
          <cell r="B752" t="str">
            <v>RED PRIMARIA REPOSICIÓN</v>
          </cell>
        </row>
        <row r="753">
          <cell r="B753" t="str">
            <v>CENTRO DE ACTIVIDAD NO EXISTE!!!</v>
          </cell>
        </row>
        <row r="754">
          <cell r="B754" t="str">
            <v>RED SECUNDARIA REPOSICION</v>
          </cell>
        </row>
        <row r="755">
          <cell r="B755" t="str">
            <v>CENTRO DE ACTIVIDAD NO EXISTE!!!</v>
          </cell>
        </row>
        <row r="756">
          <cell r="B756" t="str">
            <v>PROYECTO CENTRO</v>
          </cell>
        </row>
        <row r="757">
          <cell r="B757" t="str">
            <v>EQUIPOS RED DE ACCESO</v>
          </cell>
        </row>
        <row r="758">
          <cell r="B758" t="str">
            <v>PROYECTO TELEVISION POR CABLE</v>
          </cell>
        </row>
        <row r="759">
          <cell r="B759" t="str">
            <v>RED PRIMARIA PLAN 95-99</v>
          </cell>
        </row>
        <row r="760">
          <cell r="B760" t="str">
            <v>CENTRO DE ACTIVIDAD NO EXISTE!!!</v>
          </cell>
        </row>
        <row r="761">
          <cell r="B761" t="str">
            <v>RED SECUNDARIA PLAN 95-99</v>
          </cell>
        </row>
        <row r="762">
          <cell r="B762" t="str">
            <v>CENTRO DE ACTIVIDAD NO EXISTE!!!</v>
          </cell>
        </row>
        <row r="763">
          <cell r="B763" t="str">
            <v>RED CANALIZACIONES PLAN 95-99</v>
          </cell>
        </row>
        <row r="764">
          <cell r="B764" t="str">
            <v>CENTRO DE ACTIVIDAD NO EXISTE!!!</v>
          </cell>
        </row>
        <row r="765">
          <cell r="B765" t="str">
            <v>PRESURIZACION</v>
          </cell>
        </row>
        <row r="766">
          <cell r="B766" t="str">
            <v>SISTEMATIZACION DANOS P.95-99</v>
          </cell>
        </row>
        <row r="767">
          <cell r="B767" t="str">
            <v>PLAN DE CONTINGENCIAS</v>
          </cell>
        </row>
        <row r="768">
          <cell r="B768" t="str">
            <v>DESPACHO CUADRILLAS P.95-99</v>
          </cell>
        </row>
        <row r="769">
          <cell r="B769" t="str">
            <v>LINEA ABONADOS PLAN 95-99</v>
          </cell>
        </row>
        <row r="770">
          <cell r="B770" t="str">
            <v>LINEA ABONADOS ORIENTE</v>
          </cell>
        </row>
        <row r="771">
          <cell r="B771" t="str">
            <v>TELS PUBLICOS SIN COBRO</v>
          </cell>
        </row>
        <row r="772">
          <cell r="B772" t="str">
            <v>CENTRO DE ACTIVIDAD NO EXISTE!!!</v>
          </cell>
        </row>
        <row r="773">
          <cell r="B773" t="str">
            <v>TELS PUBLICOS CON COBRO</v>
          </cell>
        </row>
        <row r="774">
          <cell r="B774" t="str">
            <v>CENTRO DE ACTIVIDAD NO EXISTE!!!</v>
          </cell>
        </row>
        <row r="775">
          <cell r="B775" t="str">
            <v>DESPACHO DE CUADRILLAS ORIENTE</v>
          </cell>
        </row>
        <row r="776">
          <cell r="B776" t="str">
            <v>COMUNICACION VIA RADIO</v>
          </cell>
        </row>
        <row r="777">
          <cell r="B777" t="str">
            <v>CAMBIOS RED PRIM Y SECUN P 95-99</v>
          </cell>
        </row>
        <row r="778">
          <cell r="B778" t="str">
            <v>CENTRO DE ACTIVIDAD NO EXISTE!!!</v>
          </cell>
        </row>
        <row r="779">
          <cell r="B779" t="str">
            <v>AJ X INFL VIA RADIO CONVENCIONAL</v>
          </cell>
        </row>
        <row r="780">
          <cell r="B780" t="str">
            <v>CENTRO DE ACTIVIDAD NO EXISTE!!!</v>
          </cell>
        </row>
        <row r="781">
          <cell r="B781" t="str">
            <v>ANTICIPOS PLAN MAESTRO DE INF.</v>
          </cell>
        </row>
        <row r="782">
          <cell r="B782" t="str">
            <v>CENTRO DE ACTIVIDAD NO EXISTE!!!</v>
          </cell>
        </row>
        <row r="783">
          <cell r="B783" t="str">
            <v>AJ POR INFL OTROS PROGRAMAS</v>
          </cell>
        </row>
        <row r="784">
          <cell r="B784" t="str">
            <v>CENTRO DE ACTIVIDAD NO EXISTE!!!</v>
          </cell>
        </row>
        <row r="785">
          <cell r="B785" t="str">
            <v>ANTICIPOS PROGRAMAS ESPECIALES</v>
          </cell>
        </row>
        <row r="786">
          <cell r="B786" t="str">
            <v>CENTRO DE ACTIVIDAD NO EXISTE!!!</v>
          </cell>
        </row>
        <row r="787">
          <cell r="B787" t="str">
            <v>CORREO DE VOZ</v>
          </cell>
        </row>
        <row r="788">
          <cell r="B788" t="str">
            <v>LARGA DISTANCIA</v>
          </cell>
        </row>
        <row r="789">
          <cell r="B789" t="str">
            <v>TRUNKING NACIONAL</v>
          </cell>
        </row>
        <row r="790">
          <cell r="B790" t="str">
            <v>RED METROPOLITANA DE DATOS</v>
          </cell>
        </row>
        <row r="791">
          <cell r="B791" t="str">
            <v>INTERNET</v>
          </cell>
        </row>
        <row r="792">
          <cell r="B792" t="str">
            <v>PROYECTO BOGOTA</v>
          </cell>
        </row>
        <row r="793">
          <cell r="B793" t="str">
            <v>PROYECTO RED FIBRA OPTICA TORRES ISA</v>
          </cell>
        </row>
        <row r="794">
          <cell r="B794" t="str">
            <v>CENTRO DE ACTIVIDAD NO EXISTE!!!</v>
          </cell>
        </row>
        <row r="795">
          <cell r="B795" t="str">
            <v>LINEAS PLAN 95-99</v>
          </cell>
        </row>
        <row r="796">
          <cell r="B796" t="str">
            <v>TRANSMISION PLAN 95-99</v>
          </cell>
        </row>
        <row r="797">
          <cell r="B797" t="str">
            <v>RDSI PLAN 95-99</v>
          </cell>
        </row>
        <row r="798">
          <cell r="B798" t="str">
            <v>EDIFICIOS PLAN MERCADEO</v>
          </cell>
        </row>
        <row r="799">
          <cell r="B799" t="str">
            <v>REPUESTOS EQUIPOS PRUEBA Y GENERACION</v>
          </cell>
        </row>
        <row r="800">
          <cell r="B800" t="str">
            <v>CENTRO DE ACTIVIDAD NO EXISTE!!!</v>
          </cell>
        </row>
        <row r="801">
          <cell r="B801" t="str">
            <v>CAPACITACION TELEFONOS</v>
          </cell>
        </row>
        <row r="802">
          <cell r="B802" t="str">
            <v>CENTRO DE ACTIVIDAD NO EXISTE!!!</v>
          </cell>
        </row>
        <row r="803">
          <cell r="B803" t="str">
            <v>DESPACHO DE CUADRILLAS</v>
          </cell>
        </row>
        <row r="804">
          <cell r="B804" t="str">
            <v>CENTRO DE ACTIVIDAD NO EXISTE!!!</v>
          </cell>
        </row>
        <row r="805">
          <cell r="B805" t="str">
            <v>ANTICIPO PROGRAMAS GENERALES</v>
          </cell>
        </row>
        <row r="806">
          <cell r="B806" t="str">
            <v>EDIFICIOS PLANTA INT P.95-99</v>
          </cell>
        </row>
        <row r="807">
          <cell r="B807" t="str">
            <v>CENTRO DE ACTIVIDAD NO EXISTE!!!</v>
          </cell>
        </row>
        <row r="808">
          <cell r="B808" t="str">
            <v>INTERCON ENTRE CENTRALES P 95-99</v>
          </cell>
        </row>
        <row r="809">
          <cell r="B809" t="str">
            <v>GABINETES INTERRUPTORES P.95-99</v>
          </cell>
        </row>
        <row r="810">
          <cell r="B810" t="str">
            <v>AIRE ACONDICIONADO PLAN 95-99</v>
          </cell>
        </row>
        <row r="811">
          <cell r="B811" t="str">
            <v>CENTRO DE ACTIVIDAD NO EXISTE!!!</v>
          </cell>
        </row>
        <row r="812">
          <cell r="B812" t="str">
            <v>EQUIPO FIJO ORIENTE</v>
          </cell>
        </row>
        <row r="813">
          <cell r="B813" t="str">
            <v>CENTRO DE ACTIVIDAD NO EXISTE!!!</v>
          </cell>
        </row>
        <row r="814">
          <cell r="B814" t="str">
            <v>ANTICIPOS TELEF PLAN 95-99</v>
          </cell>
        </row>
        <row r="815">
          <cell r="B815" t="str">
            <v>PLAN REPOSICION LINEAS</v>
          </cell>
        </row>
        <row r="816">
          <cell r="B816" t="str">
            <v>EQUIPOS TRANSMISION 35000 LINEAS</v>
          </cell>
        </row>
        <row r="817">
          <cell r="B817" t="str">
            <v>EQUIPOS COMPUTACION 98000 LINEAS</v>
          </cell>
        </row>
        <row r="818">
          <cell r="B818" t="str">
            <v>EQUIPOS TRANSMISION 98000 LINEAS</v>
          </cell>
        </row>
        <row r="819">
          <cell r="B819" t="str">
            <v>OTROS PLAN REVISION 95-99</v>
          </cell>
        </row>
        <row r="820">
          <cell r="B820" t="str">
            <v>CONMUTACION ESTRATOS BAJOS 2A. LINEA</v>
          </cell>
        </row>
        <row r="821">
          <cell r="B821" t="str">
            <v>CENTRO DE ACTIVIDAD NO EXISTE!!!</v>
          </cell>
        </row>
        <row r="822">
          <cell r="B822" t="str">
            <v>ANTICIPOS PLANTA GENERAL</v>
          </cell>
        </row>
        <row r="823">
          <cell r="B823" t="str">
            <v>CENTRO DE ACTIVIDAD NO EXISTE!!!</v>
          </cell>
        </row>
        <row r="824">
          <cell r="B824" t="str">
            <v>ANTICIPOS TELEFONOS PLAN 90-94</v>
          </cell>
        </row>
        <row r="825">
          <cell r="B825" t="str">
            <v>CENTRO DE ACTIVIDAD NO EXISTE!!!</v>
          </cell>
        </row>
        <row r="826">
          <cell r="B826" t="str">
            <v>INGENIERIA OTROS PROGRAMAS</v>
          </cell>
        </row>
        <row r="827">
          <cell r="B827" t="str">
            <v>INGENIERIA PLAN REPOSICION</v>
          </cell>
        </row>
        <row r="828">
          <cell r="B828" t="str">
            <v>GASTOS FROS. EXIMBANK PLAN 95-99</v>
          </cell>
        </row>
        <row r="829">
          <cell r="B829" t="str">
            <v>CENTRO DE ACTIVIDAD NO EXISTE!!!</v>
          </cell>
        </row>
        <row r="830">
          <cell r="B830" t="str">
            <v>GASTOS FINANCIEROS PLESSEY</v>
          </cell>
        </row>
        <row r="831">
          <cell r="B831" t="str">
            <v>CENTRO DE ACTIVIDAD NO EXISTE!!!</v>
          </cell>
        </row>
        <row r="832">
          <cell r="B832" t="str">
            <v>AJUSTES POR INFLACION ORIENTE</v>
          </cell>
        </row>
        <row r="833">
          <cell r="B833" t="str">
            <v>CENTRO DE ACTIVIDAD NO EXISTE!!!</v>
          </cell>
        </row>
        <row r="834">
          <cell r="B834" t="str">
            <v>AJUSTE PRESTAMO EXIMBANK (189K)</v>
          </cell>
        </row>
        <row r="835">
          <cell r="B835" t="str">
            <v>CENTRO DE ACTIVIDAD NO EXISTE!!!</v>
          </cell>
        </row>
        <row r="836">
          <cell r="B836" t="str">
            <v>AJUSTE PRESTAMO PLESSEY</v>
          </cell>
        </row>
        <row r="837">
          <cell r="B837" t="str">
            <v>CENTRO DE ACTIVIDAD NO EXISTE!!!</v>
          </cell>
        </row>
        <row r="838">
          <cell r="B838" t="str">
            <v>INGENIERIA PLAN DE DESARROLLO 2000-2002</v>
          </cell>
        </row>
        <row r="839">
          <cell r="B839" t="str">
            <v>AJUSTE PTMO. C. ITOH (161K)</v>
          </cell>
        </row>
        <row r="840">
          <cell r="B840" t="str">
            <v>INGENIERIA PLAN 1995-1999</v>
          </cell>
        </row>
        <row r="841">
          <cell r="B841" t="str">
            <v>INGENIERIA PROYECTO ORIENTE</v>
          </cell>
        </row>
        <row r="842">
          <cell r="B842" t="str">
            <v>CENTRO DE ACTIVIDAD NO EXISTE!!!</v>
          </cell>
        </row>
        <row r="843">
          <cell r="B843" t="str">
            <v>INGENIERIA TELEFONOS VIA RADIO</v>
          </cell>
        </row>
        <row r="844">
          <cell r="B844" t="str">
            <v>SUB O.C. CANALIZACIONES VARIAS</v>
          </cell>
        </row>
        <row r="845">
          <cell r="B845" t="str">
            <v>SUB O.C. VARIAS</v>
          </cell>
        </row>
        <row r="846">
          <cell r="B846" t="str">
            <v>SUB LA CABAÑA O. C. EXPANSION</v>
          </cell>
        </row>
        <row r="847">
          <cell r="B847" t="str">
            <v>SUB ITAGUI O. C. EXPANSION</v>
          </cell>
        </row>
        <row r="848">
          <cell r="B848" t="str">
            <v>SUB. YARUMAL II O.C. AMPLIACION</v>
          </cell>
        </row>
        <row r="849">
          <cell r="B849" t="str">
            <v>SUB. SAN ANTONIO OO. CC. AMPLIACION</v>
          </cell>
        </row>
        <row r="850">
          <cell r="B850" t="str">
            <v>SUB. RIONEGRO O.C. AMPLIACION</v>
          </cell>
        </row>
        <row r="851">
          <cell r="B851" t="str">
            <v>SUB. SANTA ROSA O.C. AMPLIACION</v>
          </cell>
        </row>
        <row r="852">
          <cell r="B852" t="str">
            <v>SUB. O.C. CANALIZACIONES ITAGUI</v>
          </cell>
        </row>
        <row r="853">
          <cell r="B853" t="str">
            <v>SUB. O.C. CANALIZACIONES CABA\A</v>
          </cell>
        </row>
        <row r="854">
          <cell r="B854" t="str">
            <v>SUB. O.C. CANALIZACIONES ORIENTE</v>
          </cell>
        </row>
        <row r="855">
          <cell r="B855" t="str">
            <v>EXPANSION REDES PRIMARIAS</v>
          </cell>
        </row>
        <row r="856">
          <cell r="B856" t="str">
            <v>REPOSICION REDES PRIMARIAS</v>
          </cell>
        </row>
        <row r="857">
          <cell r="B857" t="str">
            <v>RECTIFICACION REDES SECUNDARIAS</v>
          </cell>
        </row>
        <row r="858">
          <cell r="B858" t="str">
            <v>EST. REDES PRIMARIAS AISLAD.</v>
          </cell>
        </row>
        <row r="859">
          <cell r="B859" t="str">
            <v>CENTRO DE INFORMACION REDES</v>
          </cell>
        </row>
        <row r="860">
          <cell r="B860" t="str">
            <v>RECONSTRUCCION TRANSFORMADORES</v>
          </cell>
        </row>
        <row r="861">
          <cell r="B861" t="str">
            <v>AUTOMATIZACION DE LA DISTRIBUC</v>
          </cell>
        </row>
        <row r="862">
          <cell r="B862" t="str">
            <v>REDES OTRAS ENTIDADES</v>
          </cell>
        </row>
        <row r="863">
          <cell r="B863" t="str">
            <v>SUB. RIO CLARO 110KV EXPANSION</v>
          </cell>
        </row>
        <row r="864">
          <cell r="B864" t="str">
            <v>REDES SUBESTACION ORIENTE II</v>
          </cell>
        </row>
        <row r="865">
          <cell r="B865" t="str">
            <v>REDES SUB LA CABANA</v>
          </cell>
        </row>
        <row r="866">
          <cell r="B866" t="str">
            <v>REDES SUB. ITAGUI</v>
          </cell>
        </row>
        <row r="867">
          <cell r="B867" t="str">
            <v>CONTRATOS REDES ZONA SUR</v>
          </cell>
        </row>
        <row r="868">
          <cell r="B868" t="str">
            <v>CONTRATO RED AEREA</v>
          </cell>
        </row>
        <row r="869">
          <cell r="B869" t="str">
            <v>ESTUDIOS DISTRIBUCION ENERGIA</v>
          </cell>
        </row>
        <row r="870">
          <cell r="B870" t="str">
            <v>CONTRATOS REDES ZONA NORTE</v>
          </cell>
        </row>
        <row r="871">
          <cell r="B871" t="str">
            <v>SUB. RIO CLARO 110KV OC EXPANSION</v>
          </cell>
        </row>
        <row r="872">
          <cell r="B872" t="str">
            <v>SUB. RIONEGRO AMPLIACION</v>
          </cell>
        </row>
        <row r="873">
          <cell r="B873" t="str">
            <v>INGENIERIA DISTRIBUCION 95-2000</v>
          </cell>
        </row>
        <row r="874">
          <cell r="B874" t="str">
            <v>SUB. STA ROSA AMPLIACION</v>
          </cell>
        </row>
        <row r="875">
          <cell r="B875" t="str">
            <v>S/E SAN CRISTOBAL AMPLIACION</v>
          </cell>
        </row>
        <row r="876">
          <cell r="B876" t="str">
            <v>SUB YARUMAL AMPLIACION</v>
          </cell>
        </row>
        <row r="877">
          <cell r="B877" t="str">
            <v>SUB ITAGUI EXPANSION</v>
          </cell>
        </row>
        <row r="878">
          <cell r="B878" t="str">
            <v>SUB LA CABANA EXPANSION</v>
          </cell>
        </row>
        <row r="879">
          <cell r="B879" t="str">
            <v>SUB REP/RESP TRANSF POTENCIA</v>
          </cell>
        </row>
        <row r="880">
          <cell r="B880" t="str">
            <v>SUB REP/RESP INTERRUP SECCIONAD</v>
          </cell>
        </row>
        <row r="881">
          <cell r="B881" t="str">
            <v>SUB REP/RESP TRANSFORMAD MEDIDA</v>
          </cell>
        </row>
        <row r="882">
          <cell r="B882" t="str">
            <v>SUB REP/RESP PARARRAYOS</v>
          </cell>
        </row>
        <row r="883">
          <cell r="B883" t="str">
            <v>ANTICIPOS DISTRIBUCION 95 - 2000</v>
          </cell>
        </row>
        <row r="884">
          <cell r="B884" t="str">
            <v>SUB REFUERZO PROTECCIONES VARIAS</v>
          </cell>
        </row>
        <row r="885">
          <cell r="B885" t="str">
            <v>SUB REFUERZO PROTECC COMUNICAC.</v>
          </cell>
        </row>
        <row r="886">
          <cell r="B886" t="str">
            <v>SUB REP/RESP VARIAS</v>
          </cell>
        </row>
        <row r="887">
          <cell r="B887" t="str">
            <v>OBRAS CIVILES VARIAS PESD</v>
          </cell>
        </row>
        <row r="888">
          <cell r="B888" t="str">
            <v>SUBESTACION SANTA ANA</v>
          </cell>
        </row>
        <row r="889">
          <cell r="B889" t="str">
            <v>GASTOS FINANCIEROS DISTRIBUCION</v>
          </cell>
        </row>
        <row r="890">
          <cell r="B890" t="str">
            <v>EMPALME ZAMORA-CABANA-OCCIDENTE</v>
          </cell>
        </row>
        <row r="891">
          <cell r="B891" t="str">
            <v>EMPALME BELEN ITAGUI ANCON SUR</v>
          </cell>
        </row>
        <row r="892">
          <cell r="B892" t="str">
            <v>INTERCONEXION 110 KV SUB BELLO</v>
          </cell>
        </row>
        <row r="893">
          <cell r="B893" t="str">
            <v>AJ POR INFL PL EXP SUB DIST FUT</v>
          </cell>
        </row>
        <row r="894">
          <cell r="B894" t="str">
            <v>CENTRO DE ACTIVIDAD NO EXISTE!!!</v>
          </cell>
        </row>
        <row r="895">
          <cell r="B895" t="str">
            <v>INVERSIONES ANALISIS TECNICO</v>
          </cell>
        </row>
        <row r="896">
          <cell r="B896" t="str">
            <v>INVERSIONES Y MEJORAS ZONA METROPOLITANA</v>
          </cell>
        </row>
        <row r="897">
          <cell r="B897" t="str">
            <v>INVERSIONES Y MEJORAS ZONA GUADALUPE</v>
          </cell>
        </row>
        <row r="898">
          <cell r="B898" t="str">
            <v>INVERSIONES Y MEJORAS ZONA GUATAPE</v>
          </cell>
        </row>
        <row r="899">
          <cell r="B899" t="str">
            <v>INVERSIONES Y MEJORAS SECCION PLAYAS</v>
          </cell>
        </row>
        <row r="900">
          <cell r="B900" t="str">
            <v>INVERSIONES OPERACIÓN CENTRO CONTROL</v>
          </cell>
        </row>
        <row r="901">
          <cell r="B901" t="str">
            <v>INVERSIONES MANTENIMIENTO CENTRO CONTROL</v>
          </cell>
        </row>
        <row r="902">
          <cell r="B902" t="str">
            <v>REHABILITACION CENTRAL GUATAPE</v>
          </cell>
        </row>
        <row r="903">
          <cell r="B903" t="str">
            <v>PROYECTOS COMUNICACIONES</v>
          </cell>
        </row>
        <row r="904">
          <cell r="B904" t="str">
            <v>CENTRO DE ACTIVIDAD NO EXISTE!!!</v>
          </cell>
        </row>
        <row r="905">
          <cell r="B905" t="str">
            <v>EQUIPOS PROD ENERGIA FUTURO</v>
          </cell>
        </row>
        <row r="906">
          <cell r="B906" t="str">
            <v>REPOSIC EG TRON G1P 3 Y PB</v>
          </cell>
        </row>
        <row r="907">
          <cell r="B907" t="str">
            <v>MODERNIZACION GUATAPE</v>
          </cell>
        </row>
        <row r="908">
          <cell r="B908" t="str">
            <v>OBRAS VARIAS DIVISION TECNICA FUTURA</v>
          </cell>
        </row>
        <row r="909">
          <cell r="B909" t="str">
            <v>CENTRO DE ACTIVIDAD NO EXISTE!!!</v>
          </cell>
        </row>
        <row r="910">
          <cell r="B910" t="str">
            <v>OBRAS VARIAS MINICENTRAL PAJARITO</v>
          </cell>
        </row>
        <row r="911">
          <cell r="B911" t="str">
            <v>OBRAS VARIANTE MINICENTRAL DOLORES</v>
          </cell>
        </row>
        <row r="912">
          <cell r="B912" t="str">
            <v>DISENO PAJARITO DOLORES</v>
          </cell>
        </row>
        <row r="913">
          <cell r="B913" t="str">
            <v>CENTRO DE ACTIVIDAD NO EXISTE!!!</v>
          </cell>
        </row>
        <row r="914">
          <cell r="B914" t="str">
            <v>EQUIPOS MINICENTRAL PAJARITO</v>
          </cell>
        </row>
        <row r="915">
          <cell r="B915" t="str">
            <v>EQUIPOS MINICENTRAL DOLORES</v>
          </cell>
        </row>
        <row r="916">
          <cell r="B916" t="str">
            <v>INTERVENTORIA PAJARITO DOLORES</v>
          </cell>
        </row>
        <row r="917">
          <cell r="B917" t="str">
            <v>INGEN. Y ADMON. MINICENTRALES</v>
          </cell>
        </row>
        <row r="918">
          <cell r="B918" t="str">
            <v>CENTRO DE ACTIVIDAD NO EXISTE!!!</v>
          </cell>
        </row>
        <row r="919">
          <cell r="B919" t="str">
            <v>ANTICIPO MINICENTRALES PAJARITO DOLORES</v>
          </cell>
        </row>
        <row r="920">
          <cell r="B920" t="str">
            <v>CENTRO DE ACTIVIDAD NO EXISTE!!!</v>
          </cell>
        </row>
        <row r="921">
          <cell r="B921" t="str">
            <v>ANTIC GENERACION Y REPOS. EQ. FUTUROS</v>
          </cell>
        </row>
        <row r="922">
          <cell r="B922" t="str">
            <v>CENTRO DE ACTIVIDAD NO EXISTE!!!</v>
          </cell>
        </row>
        <row r="923">
          <cell r="B923" t="str">
            <v>ING. Y ADMON. GENER. Y REP. EQUIPOS FUT.</v>
          </cell>
        </row>
        <row r="924">
          <cell r="B924" t="str">
            <v>CENTRO DE ACTIVIDAD NO EXISTE!!!</v>
          </cell>
        </row>
        <row r="925">
          <cell r="B925" t="str">
            <v>ING PLAN REDUCC PERDIDAS 95 - 2000</v>
          </cell>
        </row>
        <row r="926">
          <cell r="B926" t="str">
            <v>INSTALACION CONTADORES H.V. PERDIDAS</v>
          </cell>
        </row>
        <row r="927">
          <cell r="B927" t="str">
            <v>CONTADORES SECCION MEDICION</v>
          </cell>
        </row>
        <row r="928">
          <cell r="B928" t="str">
            <v>INSTALACION CONTADORES H.V.</v>
          </cell>
        </row>
        <row r="929">
          <cell r="B929" t="str">
            <v>INSTALACION CONTADORES PRPF</v>
          </cell>
        </row>
        <row r="930">
          <cell r="B930" t="str">
            <v>REDES PRIMARIAS HV</v>
          </cell>
        </row>
        <row r="931">
          <cell r="B931" t="str">
            <v>REDES SECUNDARIAS HV</v>
          </cell>
        </row>
        <row r="932">
          <cell r="B932" t="str">
            <v>TRANSFORMADORES HV</v>
          </cell>
        </row>
        <row r="933">
          <cell r="B933" t="str">
            <v>EXPANSION REDES D.E.N.</v>
          </cell>
        </row>
        <row r="934">
          <cell r="B934" t="str">
            <v>EXPANSION REDES D.E.C.</v>
          </cell>
        </row>
        <row r="935">
          <cell r="B935" t="str">
            <v>EXPANSION REDES D.E.S.</v>
          </cell>
        </row>
        <row r="936">
          <cell r="B936" t="str">
            <v>LEVANT. INFORMACION DISTRIBUCION</v>
          </cell>
        </row>
        <row r="937">
          <cell r="B937" t="str">
            <v>CONTRATOS UNIDAD GESTION Y ANALISIS D.E.</v>
          </cell>
        </row>
        <row r="938">
          <cell r="B938" t="str">
            <v>CONTRATOS DEPTO. CONTROL ENERGIA</v>
          </cell>
        </row>
        <row r="939">
          <cell r="B939" t="str">
            <v>CENTRO DE ACTIVIDAD NO EXISTE!!!</v>
          </cell>
        </row>
        <row r="940">
          <cell r="B940" t="str">
            <v>PILAS PUBLICAS</v>
          </cell>
        </row>
        <row r="941">
          <cell r="B941" t="str">
            <v>RECONSTRUCCION TRANSFORMADOR BARBOSA</v>
          </cell>
        </row>
        <row r="942">
          <cell r="B942" t="str">
            <v>CENTRO DE ACTIVIDAD NO EXISTE!!!</v>
          </cell>
        </row>
        <row r="943">
          <cell r="B943" t="str">
            <v>SISTEMA TELEMEDIDA DISTRIBUCION</v>
          </cell>
        </row>
        <row r="944">
          <cell r="B944" t="str">
            <v>SIST TELEMEDIDA GENERACION</v>
          </cell>
        </row>
        <row r="945">
          <cell r="B945" t="str">
            <v>SUB CENTRO CONTROL TELEMEDIDA D.</v>
          </cell>
        </row>
        <row r="946">
          <cell r="B946" t="str">
            <v>SUB CENTRO CONTROL TELEMEDIDA G.</v>
          </cell>
        </row>
        <row r="947">
          <cell r="B947" t="str">
            <v>CENTRO DE ACTIVIDAD NO EXISTE!!!</v>
          </cell>
        </row>
        <row r="948">
          <cell r="B948" t="str">
            <v>INGENIERIA TELEMEDIDA</v>
          </cell>
        </row>
        <row r="949">
          <cell r="B949" t="str">
            <v>OBRAS CIVILES SIST. TELEMEDIDA DISTRIB</v>
          </cell>
        </row>
        <row r="950">
          <cell r="B950" t="str">
            <v>OBRAS CIVILES SIST. TELEMEDIDA GENERACION</v>
          </cell>
        </row>
        <row r="951">
          <cell r="B951" t="str">
            <v>CENTRO DE ACTIVIDAD NO EXISTE!!!</v>
          </cell>
        </row>
        <row r="952">
          <cell r="B952" t="str">
            <v>CONSULTORIA TELEMEDIDA DISTRIBUCION</v>
          </cell>
        </row>
        <row r="953">
          <cell r="B953" t="str">
            <v>CONSULTORIA TELEMEDIDA GENERACION</v>
          </cell>
        </row>
        <row r="954">
          <cell r="B954" t="str">
            <v>CENTRO DE ACTIVIDAD NO EXISTE!!!</v>
          </cell>
        </row>
        <row r="955">
          <cell r="B955" t="str">
            <v>ANT REDUCCION PERDIDAS FUTURO</v>
          </cell>
        </row>
        <row r="956">
          <cell r="B956" t="str">
            <v>CENTRO DE ACTIVIDAD NO EXISTE!!!</v>
          </cell>
        </row>
        <row r="957">
          <cell r="B957" t="str">
            <v>GASTOS FCIEROS. P.R.P.F.</v>
          </cell>
        </row>
        <row r="958">
          <cell r="B958" t="str">
            <v>CENTRO DE ACTIVIDAD NO EXISTE!!!</v>
          </cell>
        </row>
        <row r="959">
          <cell r="B959" t="str">
            <v>AJ POR INFL PL RED PERD FUT</v>
          </cell>
        </row>
        <row r="960">
          <cell r="B960" t="str">
            <v>CONTR. PRESTACION SERVICIOS REDES</v>
          </cell>
        </row>
        <row r="961">
          <cell r="B961" t="str">
            <v>CENTRO DE ACTIVIDAD NO EXISTE!!!</v>
          </cell>
        </row>
        <row r="962">
          <cell r="B962" t="str">
            <v>OBRA PUBLICA ZONA NORTE</v>
          </cell>
        </row>
        <row r="963">
          <cell r="B963" t="str">
            <v>OBRA PUBLICA ZONA SUR</v>
          </cell>
        </row>
        <row r="964">
          <cell r="B964" t="str">
            <v>CONTRATOS REPARACION DANOS</v>
          </cell>
        </row>
        <row r="965">
          <cell r="B965" t="str">
            <v>OBRA PUBLICA ZONA SUR ALUMBRADO PUBLICO</v>
          </cell>
        </row>
        <row r="966">
          <cell r="B966" t="str">
            <v>CONTRATOS MANTENIMIENTO</v>
          </cell>
        </row>
        <row r="967">
          <cell r="B967" t="str">
            <v>CLIENTES ALUMBRADO PUBLICO</v>
          </cell>
        </row>
        <row r="968">
          <cell r="B968" t="str">
            <v>ATENCION CLIENTE MMTO. PREVENTIVO RURAL</v>
          </cell>
        </row>
        <row r="969">
          <cell r="B969" t="str">
            <v>CONTRATO REDES SUBTERRANEAS</v>
          </cell>
        </row>
        <row r="970">
          <cell r="B970" t="str">
            <v>SERVICIOS EXTERNOS NORTE</v>
          </cell>
        </row>
        <row r="971">
          <cell r="B971" t="str">
            <v>SERVICIOS EXTERNOS SUR</v>
          </cell>
        </row>
        <row r="972">
          <cell r="B972" t="str">
            <v>SERVICIOS EXTERNOS CENTRO</v>
          </cell>
        </row>
        <row r="973">
          <cell r="B973" t="str">
            <v>CENTRO DE ACTIVIDAD NO EXISTE!!!</v>
          </cell>
        </row>
        <row r="974">
          <cell r="B974" t="str">
            <v>PORTAFOLIO SERV. UN. CONTROLES Y PROTEC.</v>
          </cell>
        </row>
        <row r="975">
          <cell r="B975" t="str">
            <v>PORTAFOLIO SERVICIOS DEPTO. MTTO. SUBES.</v>
          </cell>
        </row>
        <row r="976">
          <cell r="B976" t="str">
            <v>PORTAFOLIO SERVICIOS DEPTO MTTO. EQUIPOS</v>
          </cell>
        </row>
        <row r="977">
          <cell r="B977" t="str">
            <v>PORTAFOLIO SERVICIOS EQUIPOS DE MEDIDA</v>
          </cell>
        </row>
        <row r="978">
          <cell r="B978" t="str">
            <v>PORTAFOLIO SERVICIOS LINEA PREFERENCIAL</v>
          </cell>
        </row>
        <row r="979">
          <cell r="B979" t="str">
            <v>PORTAFOLIO SERVICIOS DIVISION MONTALES</v>
          </cell>
        </row>
        <row r="980">
          <cell r="B980" t="str">
            <v>CENTRO DE ACTIVIDAD NO EXISTE!!!</v>
          </cell>
        </row>
        <row r="981">
          <cell r="B981" t="str">
            <v>INTERVENTORIA DISTRIBUCION GAS</v>
          </cell>
        </row>
        <row r="982">
          <cell r="B982" t="str">
            <v>DISENO DISTRIB Y CONTROL GAS</v>
          </cell>
        </row>
        <row r="983">
          <cell r="B983" t="str">
            <v>CENTRO DE ACTIVIDAD NO EXISTE!!!</v>
          </cell>
        </row>
        <row r="984">
          <cell r="B984" t="str">
            <v>INGENIERIA PROYECTO GAS</v>
          </cell>
        </row>
        <row r="985">
          <cell r="B985" t="str">
            <v>CENTRO DE ACTIVIDAD NO EXISTE!!!</v>
          </cell>
        </row>
        <row r="986">
          <cell r="B986" t="str">
            <v>CENTRO CONTROL EQUIPOS</v>
          </cell>
        </row>
        <row r="987">
          <cell r="B987" t="str">
            <v>TUBERIA CENTRAL ACERO ACCESOR</v>
          </cell>
        </row>
        <row r="988">
          <cell r="B988" t="str">
            <v>ESTACION EQUIPOS</v>
          </cell>
        </row>
        <row r="989">
          <cell r="B989" t="str">
            <v>CENTRO DE ACTIVIDAD NO EXISTE!!!</v>
          </cell>
        </row>
        <row r="990">
          <cell r="B990" t="str">
            <v>REDES DISTRIBUCION MEDIA PRESION</v>
          </cell>
        </row>
        <row r="991">
          <cell r="B991" t="str">
            <v>CENTRO DE ACTIVIDAD NO EXISTE!!!</v>
          </cell>
        </row>
        <row r="992">
          <cell r="B992" t="str">
            <v>OBRA CIVIL CENTRO DE CONTROL</v>
          </cell>
        </row>
        <row r="993">
          <cell r="B993" t="str">
            <v>OBRA CIVIL ESTAC TERMINALES</v>
          </cell>
        </row>
        <row r="994">
          <cell r="B994" t="str">
            <v>OBRA CIVIL TUBERIA CENTRAL ACERO</v>
          </cell>
        </row>
        <row r="995">
          <cell r="B995" t="str">
            <v>CENTRO DE ACTIVIDAD NO EXISTE!!!</v>
          </cell>
        </row>
        <row r="996">
          <cell r="B996" t="str">
            <v>REDES PLAN PILOTO GAS HV</v>
          </cell>
        </row>
        <row r="997">
          <cell r="B997" t="str">
            <v>MEDIDORES GAS</v>
          </cell>
        </row>
        <row r="998">
          <cell r="B998" t="str">
            <v>CENTRO DE ACTIVIDAD NO EXISTE!!!</v>
          </cell>
        </row>
        <row r="999">
          <cell r="B999" t="str">
            <v>DESPACHO CUADRILLAS GAS</v>
          </cell>
        </row>
        <row r="1000">
          <cell r="B1000" t="str">
            <v>CENTRO DE ACTIVIDAD NO EXISTE!!!</v>
          </cell>
        </row>
        <row r="1001">
          <cell r="B1001" t="str">
            <v>MASIFICACION GAS</v>
          </cell>
        </row>
        <row r="1002">
          <cell r="B1002" t="str">
            <v>CENTRO DE ACTIVIDAD NO EXISTE!!!</v>
          </cell>
        </row>
        <row r="1003">
          <cell r="B1003" t="str">
            <v>ANTICIPOS PROYECTO GAS</v>
          </cell>
        </row>
        <row r="1004">
          <cell r="B1004" t="str">
            <v>GASTOS FROS FONADE GAS</v>
          </cell>
        </row>
        <row r="1005">
          <cell r="B1005" t="str">
            <v>GASTOS FINANANCIEROS GAS EXIMBANK.</v>
          </cell>
        </row>
        <row r="1006">
          <cell r="B1006" t="str">
            <v>GASTOS FINANCIEROS CITIBANK-GAS</v>
          </cell>
        </row>
        <row r="1007">
          <cell r="B1007" t="str">
            <v>CENTRO DE ACTIVIDAD NO EXISTE!!!</v>
          </cell>
        </row>
        <row r="1008">
          <cell r="B1008" t="str">
            <v>AJ POR INFL PROYECTO GAS</v>
          </cell>
        </row>
        <row r="1009">
          <cell r="B1009" t="str">
            <v>AJUSTES POR DIFERENCIA EN CAMBIO</v>
          </cell>
        </row>
        <row r="1010">
          <cell r="B1010" t="str">
            <v>CENTRO DE ACTIVIDAD NO EXISTE!!!</v>
          </cell>
        </row>
        <row r="1011">
          <cell r="B1011" t="str">
            <v>SUB EL SAALTO 220 KV O. C. EXPANSION</v>
          </cell>
        </row>
        <row r="1012">
          <cell r="B1012" t="str">
            <v>SUB BELLO 220 KV O. C. EXPANSION</v>
          </cell>
        </row>
        <row r="1013">
          <cell r="B1013" t="str">
            <v>SUB BARBOSA 220 KV O. C. AMPLIACION</v>
          </cell>
        </row>
        <row r="1014">
          <cell r="B1014" t="str">
            <v>SUB GUADALUPE IV 220 KV O. C. AMPLIAC.</v>
          </cell>
        </row>
        <row r="1015">
          <cell r="B1015" t="str">
            <v>SUB COLOMBIA 110 KV O.C. AMPLIAC</v>
          </cell>
        </row>
        <row r="1016">
          <cell r="B1016" t="str">
            <v>SUB GIRARDOTA 110 KV O.C. AMPLIAC.</v>
          </cell>
        </row>
        <row r="1017">
          <cell r="B1017" t="str">
            <v>SUB. MALENA 220KV OC RECONFIG.</v>
          </cell>
        </row>
        <row r="1018">
          <cell r="B1018" t="str">
            <v>SUB. MALENA 220KV RECONFIG.</v>
          </cell>
        </row>
        <row r="1019">
          <cell r="B1019" t="str">
            <v>CENTRO DE ACTIVIDAD NO EXISTE!!!</v>
          </cell>
        </row>
        <row r="1020">
          <cell r="B1020" t="str">
            <v>EMPALME BELLO P.BLANCAS VILLA HERMOSA</v>
          </cell>
        </row>
        <row r="1021">
          <cell r="B1021" t="str">
            <v>EMPALME RIOGRANDE GIRARDOTA PL BIENAL</v>
          </cell>
        </row>
        <row r="1022">
          <cell r="B1022" t="str">
            <v>EMPALME OCC COLOMBIA P. BLANCAS</v>
          </cell>
        </row>
        <row r="1023">
          <cell r="B1023" t="str">
            <v>LIN EL SALTO BARBOSA C.T. 220 KV</v>
          </cell>
        </row>
        <row r="1024">
          <cell r="B1024" t="str">
            <v>LINEA TASAJERA BELLO 220 KV</v>
          </cell>
        </row>
        <row r="1025">
          <cell r="B1025" t="str">
            <v>CENTRO DE ACTIVIDAD NO EXISTE!!!</v>
          </cell>
        </row>
        <row r="1026">
          <cell r="B1026" t="str">
            <v>LINEA EL SALTO-YARUMAL I Y II</v>
          </cell>
        </row>
        <row r="1027">
          <cell r="B1027" t="str">
            <v>CENTRO DE ACTIVIDAD NO EXISTE!!!</v>
          </cell>
        </row>
        <row r="1028">
          <cell r="B1028" t="str">
            <v>LINEA GUADALUPE IV-SALTO III REPLANTEO</v>
          </cell>
        </row>
        <row r="1029">
          <cell r="B1029" t="str">
            <v>ING.EXP,TRANS,TRANSF 91-2000</v>
          </cell>
        </row>
        <row r="1030">
          <cell r="B1030" t="str">
            <v>CENTRO DE ACTIVIDAD NO EXISTE!!!</v>
          </cell>
        </row>
        <row r="1031">
          <cell r="B1031" t="str">
            <v>GASTOS FCIEROS EXP,TRAS,TRANSF</v>
          </cell>
        </row>
        <row r="1032">
          <cell r="B1032" t="str">
            <v>CENTRO DE ACTIVIDAD NO EXISTE!!!</v>
          </cell>
        </row>
        <row r="1033">
          <cell r="B1033" t="str">
            <v>SUB EL SALTO 220 KV EXPANSION</v>
          </cell>
        </row>
        <row r="1034">
          <cell r="B1034" t="str">
            <v>SUB BELLO 220 KV EXPANSION</v>
          </cell>
        </row>
        <row r="1035">
          <cell r="B1035" t="str">
            <v>SUB BARBOSA 220 KV AMPLIACION</v>
          </cell>
        </row>
        <row r="1036">
          <cell r="B1036" t="str">
            <v>SUB GUADALUPE IV 220 KV AMPLIACION</v>
          </cell>
        </row>
        <row r="1037">
          <cell r="B1037" t="str">
            <v>SUB COLOMBIA 110 KV AMPLIACION</v>
          </cell>
        </row>
        <row r="1038">
          <cell r="B1038" t="str">
            <v>SUB GIRARDOTA 110 KV AMPLIACION</v>
          </cell>
        </row>
        <row r="1039">
          <cell r="B1039" t="str">
            <v>SUB REP/RESP PARARRAYOS</v>
          </cell>
        </row>
        <row r="1040">
          <cell r="B1040" t="str">
            <v>SUB REP/RESP TRANSFORMAD MEDIDA</v>
          </cell>
        </row>
        <row r="1041">
          <cell r="B1041" t="str">
            <v>SUB REP/RESP TRANSFORMAD POTENCIA</v>
          </cell>
        </row>
        <row r="1042">
          <cell r="B1042" t="str">
            <v>SUB REP/RESP INTERRUPT. SECCIONAD.</v>
          </cell>
        </row>
        <row r="1043">
          <cell r="B1043" t="str">
            <v>SUB REP/RESP VARIOS</v>
          </cell>
        </row>
        <row r="1044">
          <cell r="B1044" t="str">
            <v>SUB REFUERZOS PROTECC. VARIOS</v>
          </cell>
        </row>
        <row r="1045">
          <cell r="B1045" t="str">
            <v>SUB RESPALDO MICROONDAS FIBRA OPTICA</v>
          </cell>
        </row>
        <row r="1046">
          <cell r="B1046" t="str">
            <v>SUB RESPALDO CENETRO DE CONTROL</v>
          </cell>
        </row>
        <row r="1047">
          <cell r="B1047" t="str">
            <v>SUB SISTEMA ANTINCENDIO</v>
          </cell>
        </row>
        <row r="1048">
          <cell r="B1048" t="str">
            <v>OBRAS VARIAS DE TRANSMISION</v>
          </cell>
        </row>
        <row r="1049">
          <cell r="B1049" t="str">
            <v>S/E BELEN BANCO COMPENSACION REACTIVA</v>
          </cell>
        </row>
        <row r="1050">
          <cell r="B1050" t="str">
            <v>S/E MALENA REMODELACION Y AMPLIACION</v>
          </cell>
        </row>
        <row r="1051">
          <cell r="B1051" t="str">
            <v>CENTRO DE ACTIVIDAD NO EXISTE!!!</v>
          </cell>
        </row>
        <row r="1052">
          <cell r="B1052" t="str">
            <v>AJUSTE PRESTAMO</v>
          </cell>
        </row>
        <row r="1053">
          <cell r="B1053" t="str">
            <v>GASTOS FINANCIEROS</v>
          </cell>
        </row>
        <row r="1054">
          <cell r="B1054" t="str">
            <v>AJ POR INFL TRANS Y TRANSF FUTURO</v>
          </cell>
        </row>
        <row r="1055">
          <cell r="B1055" t="str">
            <v>ANTICIPOS TRANSM Y TRANSF FUTURO</v>
          </cell>
        </row>
        <row r="1056">
          <cell r="B1056" t="str">
            <v>CENTRO DE ACTIVIDAD NO EXISTE!!!</v>
          </cell>
        </row>
        <row r="1057">
          <cell r="B1057" t="str">
            <v>ANTICIPOS PLAYAS</v>
          </cell>
        </row>
        <row r="1058">
          <cell r="B1058" t="str">
            <v>CENTRO DE ACTIVIDAD NO EXISTE!!!</v>
          </cell>
        </row>
        <row r="1059">
          <cell r="B1059" t="str">
            <v>DISENOS PORCE II</v>
          </cell>
        </row>
        <row r="1060">
          <cell r="B1060" t="str">
            <v>ESTUDIOS AMBIENTALES PORCE II</v>
          </cell>
        </row>
        <row r="1061">
          <cell r="B1061" t="str">
            <v>INTERVENTORIA PORCE II</v>
          </cell>
        </row>
        <row r="1062">
          <cell r="B1062" t="str">
            <v>CENTRO DE ACTIVIDAD NO EXISTE!!!</v>
          </cell>
        </row>
        <row r="1063">
          <cell r="B1063" t="str">
            <v>ASESORES PORCE II</v>
          </cell>
        </row>
        <row r="1064">
          <cell r="B1064" t="str">
            <v>TIERRAS Y SERVIDUMBRES PORCE II</v>
          </cell>
        </row>
        <row r="1065">
          <cell r="B1065" t="str">
            <v>INGENIERIA Y ADMON. PORCE II</v>
          </cell>
        </row>
        <row r="1066">
          <cell r="B1066" t="str">
            <v>DISENOS TRANSM ASOCIADA PORCE II</v>
          </cell>
        </row>
        <row r="1067">
          <cell r="B1067" t="str">
            <v>PROGRAMA CAPACITACION BID PORCE</v>
          </cell>
        </row>
        <row r="1068">
          <cell r="B1068" t="str">
            <v>INFRAEST CAMPAMENTOS PORCE II</v>
          </cell>
        </row>
        <row r="1069">
          <cell r="B1069" t="str">
            <v>CENTRO DE ACTIVIDAD NO EXISTE!!!</v>
          </cell>
        </row>
        <row r="1070">
          <cell r="B1070" t="str">
            <v>INFRAEST CARRET DE ACC PORCE II</v>
          </cell>
        </row>
        <row r="1071">
          <cell r="B1071" t="str">
            <v>CENTRO DE ACTIVIDAD NO EXISTE!!!</v>
          </cell>
        </row>
        <row r="1072">
          <cell r="B1072" t="str">
            <v>PRESA Y VERT PORCE II</v>
          </cell>
        </row>
        <row r="1073">
          <cell r="B1073" t="str">
            <v>CENTRO DE ACTIVIDAD NO EXISTE!!!</v>
          </cell>
        </row>
        <row r="1074">
          <cell r="B1074" t="str">
            <v>OBRAS SUBTERRANEAS PORCE II</v>
          </cell>
        </row>
        <row r="1075">
          <cell r="B1075" t="str">
            <v>CENTRO DE ACTIVIDAD NO EXISTE!!!</v>
          </cell>
        </row>
        <row r="1076">
          <cell r="B1076" t="str">
            <v>SUBESTACION PORCE II</v>
          </cell>
        </row>
        <row r="1077">
          <cell r="B1077" t="str">
            <v>CENTRO DE ACTIVIDAD NO EXISTE!!!</v>
          </cell>
        </row>
        <row r="1078">
          <cell r="B1078" t="str">
            <v>LINEAS DE TRANSMISION PORCE II</v>
          </cell>
        </row>
        <row r="1079">
          <cell r="B1079" t="str">
            <v>CENTRO DE ACTIVIDAD NO EXISTE!!!</v>
          </cell>
        </row>
        <row r="1080">
          <cell r="B1080" t="str">
            <v>OBRAS SUSTITUTIVAS PORCE II</v>
          </cell>
        </row>
        <row r="1081">
          <cell r="B1081" t="str">
            <v>CENTRO DE ACTIVIDAD NO EXISTE!!!</v>
          </cell>
        </row>
        <row r="1082">
          <cell r="B1082" t="str">
            <v>OB PROTECC MEDIO AMB PORCE II</v>
          </cell>
        </row>
        <row r="1083">
          <cell r="B1083" t="str">
            <v>CENTRO DE ACTIVIDAD NO EXISTE!!!</v>
          </cell>
        </row>
        <row r="1084">
          <cell r="B1084" t="str">
            <v>EQUIPOS INFRAESTRUCTURA PORCE II</v>
          </cell>
        </row>
        <row r="1085">
          <cell r="B1085" t="str">
            <v>TURBINAS Y ASOCIADOS PORCE II</v>
          </cell>
        </row>
        <row r="1086">
          <cell r="B1086" t="str">
            <v>COMPUERTAS PORCE II</v>
          </cell>
        </row>
        <row r="1087">
          <cell r="B1087" t="str">
            <v>GENERADORES Y ASOCIADOS PORCE II</v>
          </cell>
        </row>
        <row r="1088">
          <cell r="B1088" t="str">
            <v>CENTRO DE ACTIVIDAD NO EXISTE!!!</v>
          </cell>
        </row>
        <row r="1089">
          <cell r="B1089" t="str">
            <v>TRANSFORMADORES PORCE II</v>
          </cell>
        </row>
        <row r="1090">
          <cell r="B1090" t="str">
            <v>CENTRO DE ACTIVIDAD NO EXISTE!!!</v>
          </cell>
        </row>
        <row r="1091">
          <cell r="B1091" t="str">
            <v>BLIND TUNEL Y DISTRIBUID PORC II</v>
          </cell>
        </row>
        <row r="1092">
          <cell r="B1092" t="str">
            <v>CENTRO DE ACTIVIDAD NO EXISTE!!!</v>
          </cell>
        </row>
        <row r="1093">
          <cell r="B1093" t="str">
            <v>EQUIP SECUNDARIOS ELECT PORCE II</v>
          </cell>
        </row>
        <row r="1094">
          <cell r="B1094" t="str">
            <v>EQUIPOS SECUND MECAN PORCE II</v>
          </cell>
        </row>
        <row r="1095">
          <cell r="B1095" t="str">
            <v>EQUIPOS SUBESTACION PORCE II</v>
          </cell>
        </row>
        <row r="1096">
          <cell r="B1096" t="str">
            <v>CENTRO DE ACTIVIDAD NO EXISTE!!!</v>
          </cell>
        </row>
        <row r="1097">
          <cell r="B1097" t="str">
            <v>EQ LINEAS TRANSMISION PORCE II</v>
          </cell>
        </row>
        <row r="1098">
          <cell r="B1098" t="str">
            <v>CENTRO DE ACTIVIDAD NO EXISTE!!!</v>
          </cell>
        </row>
        <row r="1099">
          <cell r="B1099" t="str">
            <v>INVERSION DE MERCADO NO REGULADO Y P.</v>
          </cell>
        </row>
        <row r="1100">
          <cell r="B1100" t="str">
            <v>EQUIPOS DE CONTROL PORCE II</v>
          </cell>
        </row>
        <row r="1101">
          <cell r="B1101" t="str">
            <v>PROG REDUCC PERD Y USO RAC ENE</v>
          </cell>
        </row>
        <row r="1102">
          <cell r="B1102" t="str">
            <v>CENTRO DE ACTIVIDAD NO EXISTE!!!</v>
          </cell>
        </row>
        <row r="1103">
          <cell r="B1103" t="str">
            <v>ANTICIPOS PORCE II</v>
          </cell>
        </row>
        <row r="1104">
          <cell r="B1104" t="str">
            <v>PTMO FONADE PORCE II</v>
          </cell>
        </row>
        <row r="1105">
          <cell r="B1105" t="str">
            <v>PRESTAMO BID PORCE II</v>
          </cell>
        </row>
        <row r="1106">
          <cell r="B1106" t="str">
            <v>PRESTAMO BID PORCE DISTRIBUCION</v>
          </cell>
        </row>
        <row r="1107">
          <cell r="B1107" t="str">
            <v>CENTRO DE ACTIVIDAD NO EXISTE!!!</v>
          </cell>
        </row>
        <row r="1108">
          <cell r="B1108" t="str">
            <v>ANTICIPOS PORCE II TRANSMISION</v>
          </cell>
        </row>
        <row r="1109">
          <cell r="B1109" t="str">
            <v>CENTRO DE ACTIVIDAD NO EXISTE!!!</v>
          </cell>
        </row>
        <row r="1110">
          <cell r="B1110" t="str">
            <v>AJUSTE PRESTAMO BID PORCE II</v>
          </cell>
        </row>
        <row r="1111">
          <cell r="B1111" t="str">
            <v>AJUSTE PRESTAMO BID-PORCE II-DISTRIB.</v>
          </cell>
        </row>
        <row r="1112">
          <cell r="B1112" t="str">
            <v>CENTRO DE ACTIVIDAD NO EXISTE!!!</v>
          </cell>
        </row>
        <row r="1113">
          <cell r="B1113" t="str">
            <v>ESTUDIOS EXP TRANSM DISTRIBUCION</v>
          </cell>
        </row>
        <row r="1114">
          <cell r="B1114" t="str">
            <v>CENTRO DE ACTIVIDAD NO EXISTE!!!</v>
          </cell>
        </row>
        <row r="1115">
          <cell r="B1115" t="str">
            <v>SUBESTACION PIEDRAS BLANCAS EQUIPOS</v>
          </cell>
        </row>
        <row r="1116">
          <cell r="B1116" t="str">
            <v>CENTRO DE ACTIVIDAD NO EXISTE!!!</v>
          </cell>
        </row>
        <row r="1117">
          <cell r="B1117" t="str">
            <v>SUBESTACION GIRARDOTA EQUIPOS</v>
          </cell>
        </row>
        <row r="1118">
          <cell r="B1118" t="str">
            <v>CENTRO DE ACTIVIDAD NO EXISTE!!!</v>
          </cell>
        </row>
        <row r="1119">
          <cell r="B1119" t="str">
            <v>ING PLAN REDUCC PERDIDA</v>
          </cell>
        </row>
        <row r="1120">
          <cell r="B1120" t="str">
            <v>CENTRO DE ACTIVIDAD NO EXISTE!!!</v>
          </cell>
        </row>
        <row r="1121">
          <cell r="B1121" t="str">
            <v>SUBESTACIÓN MALENA EQUIPOS</v>
          </cell>
        </row>
        <row r="1122">
          <cell r="B1122" t="str">
            <v>CENTRO DE ACTIVIDAD NO EXISTE!!!</v>
          </cell>
        </row>
        <row r="1123">
          <cell r="B1123" t="str">
            <v>ANTICIPOS EXP TRANSMISION Y DISTRIBUCION</v>
          </cell>
        </row>
        <row r="1124">
          <cell r="B1124" t="str">
            <v>SUBESTACION CALDAS EQUIPOS</v>
          </cell>
        </row>
        <row r="1125">
          <cell r="B1125" t="str">
            <v>CENTRO DE ACTIVIDAD NO EXISTE!!!</v>
          </cell>
        </row>
        <row r="1126">
          <cell r="B1126" t="str">
            <v>ANT REDUCCION PERDIDAS</v>
          </cell>
        </row>
        <row r="1127">
          <cell r="B1127" t="str">
            <v>CENTRO DE ACTIVIDAD NO EXISTE!!!</v>
          </cell>
        </row>
        <row r="1128">
          <cell r="B1128" t="str">
            <v>PRESTAMO FEN-EXIMBANK TRANS Y DISTRIBUC.</v>
          </cell>
        </row>
        <row r="1129">
          <cell r="B1129" t="str">
            <v>CENTRO DE ACTIVIDAD NO EXISTE!!!</v>
          </cell>
        </row>
        <row r="1130">
          <cell r="B1130" t="str">
            <v>AJUSTE PTMO EXIMBANK TRANS Y DISTRIBUCION</v>
          </cell>
        </row>
        <row r="1131">
          <cell r="B1131" t="str">
            <v>AJ POR INFL REDUCCION PERDIDAS</v>
          </cell>
        </row>
        <row r="1132">
          <cell r="B1132" t="str">
            <v>AJ POR INFL PLAN EXP SUBT Y DISTRIBUCION</v>
          </cell>
        </row>
        <row r="1133">
          <cell r="B1133" t="str">
            <v>CENTRO DE ACTIVIDAD NO EXISTE!!!</v>
          </cell>
        </row>
        <row r="1134">
          <cell r="B1134" t="str">
            <v>INGENIERIA Y ADMON TERMICA</v>
          </cell>
        </row>
        <row r="1135">
          <cell r="B1135" t="str">
            <v>INTERVENTORIA TERMICA</v>
          </cell>
        </row>
        <row r="1136">
          <cell r="B1136" t="str">
            <v>CENTRO DE ACTIVIDAD NO EXISTE!!!</v>
          </cell>
        </row>
        <row r="1137">
          <cell r="B1137" t="str">
            <v>ESTUDIOS Y OBRAS CIVILES TERMICA</v>
          </cell>
        </row>
        <row r="1138">
          <cell r="B1138" t="str">
            <v>INGENIERÍA TÉRMICA LA SIERRA</v>
          </cell>
        </row>
        <row r="1139">
          <cell r="B1139" t="str">
            <v>EQUIPOS COMUNICACIONES TERMICA</v>
          </cell>
        </row>
        <row r="1140">
          <cell r="B1140" t="str">
            <v>CENTRO DE ACTIVIDAD NO EXISTE!!!</v>
          </cell>
        </row>
        <row r="1141">
          <cell r="B1141" t="str">
            <v>CONTRATO LLAVE EN MANO TS</v>
          </cell>
        </row>
        <row r="1142">
          <cell r="B1142" t="str">
            <v>TRANSPORTES Y COMBUSTIBLES TERMICA</v>
          </cell>
        </row>
        <row r="1143">
          <cell r="B1143" t="str">
            <v>COMPRA DE TIERRAS TERMICA</v>
          </cell>
        </row>
        <row r="1144">
          <cell r="B1144" t="str">
            <v>CENTRO DE ACTIVIDAD NO EXISTE!!!</v>
          </cell>
        </row>
        <row r="1145">
          <cell r="B1145" t="str">
            <v>AJUSTE DIF. EN CAMBIO TERMICA LA SIERRA</v>
          </cell>
        </row>
        <row r="1146">
          <cell r="B1146" t="str">
            <v>GASTOS FINANCIEROS TERMICA</v>
          </cell>
        </row>
        <row r="1147">
          <cell r="B1147" t="str">
            <v>ANTICIPOS TERMICA</v>
          </cell>
        </row>
        <row r="1148">
          <cell r="B1148" t="str">
            <v>CENTRO DE ACTIVIDAD NO EXISTE!!!</v>
          </cell>
        </row>
        <row r="1149">
          <cell r="B1149" t="str">
            <v>ANTICIPOS NECHI</v>
          </cell>
        </row>
        <row r="1150">
          <cell r="B1150" t="str">
            <v>TERMOELECTRICA LA SIERRA - CICLO COMBIN.</v>
          </cell>
        </row>
        <row r="1151">
          <cell r="B1151" t="str">
            <v>ESTUDIOS CICLO COMBINADO LA SIERRA</v>
          </cell>
        </row>
        <row r="1152">
          <cell r="B1152" t="str">
            <v>OBRAS CIVILES CICLO COMBINADO T.SIERRA</v>
          </cell>
        </row>
        <row r="1153">
          <cell r="B1153" t="str">
            <v>INTERVENTORIA OBRAS C.Y MONTAJE T.SIERRA</v>
          </cell>
        </row>
        <row r="1154">
          <cell r="B1154" t="str">
            <v>CENTRO DE ACTIVIDAD NO EXISTE!!!</v>
          </cell>
        </row>
        <row r="1155">
          <cell r="B1155" t="str">
            <v>DISEÑOS NECHI</v>
          </cell>
        </row>
        <row r="1156">
          <cell r="B1156" t="str">
            <v>INGENIERIA NECHI</v>
          </cell>
        </row>
        <row r="1157">
          <cell r="B1157" t="str">
            <v>TIERRAS Y SERVIDUMBRES NECHI</v>
          </cell>
        </row>
        <row r="1158">
          <cell r="B1158" t="str">
            <v>CENTRO DE ACTIVIDAD NO EXISTE!!!</v>
          </cell>
        </row>
        <row r="1159">
          <cell r="B1159" t="str">
            <v>AJUSTES POR INFL RIOG II</v>
          </cell>
        </row>
        <row r="1160">
          <cell r="B1160" t="str">
            <v>CENTRO DE ACTIVIDAD NO EXISTE!!!</v>
          </cell>
        </row>
        <row r="1161">
          <cell r="B1161" t="str">
            <v>AJUSTES POR INFLACION NECHI</v>
          </cell>
        </row>
        <row r="1162">
          <cell r="B1162" t="str">
            <v>CENTRO DE ACTIVIDAD NO EXISTE!!!</v>
          </cell>
        </row>
        <row r="1163">
          <cell r="B1163" t="str">
            <v>TRAB PART EN DIV CONSERV CONTROL</v>
          </cell>
        </row>
        <row r="1164">
          <cell r="B1164" t="str">
            <v>CENTRO DE ACTIVIDAD NO EXISTE!!!</v>
          </cell>
        </row>
        <row r="1165">
          <cell r="B1165" t="str">
            <v>DIS MIRAFLORES Y TRONERAS</v>
          </cell>
        </row>
        <row r="1166">
          <cell r="B1166" t="str">
            <v>CENTRO DE ACTIVIDAD NO EXISTE!!!</v>
          </cell>
        </row>
        <row r="1167">
          <cell r="B1167" t="str">
            <v>SISTEMAS INFORM. GEREN. DISTRIB. ENERGIA</v>
          </cell>
        </row>
        <row r="1168">
          <cell r="B1168" t="str">
            <v>ALUMBRADO PUBLICO</v>
          </cell>
        </row>
        <row r="1169">
          <cell r="B1169" t="str">
            <v>EST REDISENO TRONERAS</v>
          </cell>
        </row>
        <row r="1170">
          <cell r="B1170" t="str">
            <v>PLANEAMIENTO OPERATIVO ENERGIA</v>
          </cell>
        </row>
        <row r="1171">
          <cell r="B1171" t="str">
            <v>AJ POR INFL GEN Y REP EQUIPOS</v>
          </cell>
        </row>
        <row r="1172">
          <cell r="B1172" t="str">
            <v>CENTRO DE ACTIVIDAD NO EXISTE!!!</v>
          </cell>
        </row>
        <row r="1173">
          <cell r="B1173" t="str">
            <v>SISTEMA DE REFRIGERACIÓN GUATAPÉ O.C.</v>
          </cell>
        </row>
        <row r="1174">
          <cell r="B1174" t="str">
            <v>CENTRO DE ACTIVIDAD NO EXISTE!!!</v>
          </cell>
        </row>
        <row r="1175">
          <cell r="B1175" t="str">
            <v>MODELO EXPANSION GENERACION</v>
          </cell>
        </row>
        <row r="1176">
          <cell r="B1176" t="str">
            <v>CENTRO DE ACTIVIDAD NO EXISTE!!!</v>
          </cell>
        </row>
        <row r="1177">
          <cell r="B1177" t="str">
            <v>MODERNIZACION GUATAPE</v>
          </cell>
        </row>
        <row r="1178">
          <cell r="B1178" t="str">
            <v>PARTICION Y EXPANSION PARRILLA</v>
          </cell>
        </row>
        <row r="1179">
          <cell r="B1179" t="str">
            <v>MTTO PREVENTIVO RURAL</v>
          </cell>
        </row>
        <row r="1180">
          <cell r="B1180" t="str">
            <v>CENTRO DE ACTIVIDAD NO EXISTE!!!</v>
          </cell>
        </row>
        <row r="1181">
          <cell r="B1181" t="str">
            <v>OB VARIAS PROD ENERG DIV TECNICA</v>
          </cell>
        </row>
        <row r="1182">
          <cell r="B1182" t="str">
            <v>OB VARIAS PRODUCC ENERG GTPE</v>
          </cell>
        </row>
        <row r="1183">
          <cell r="B1183" t="str">
            <v>CENTRO DE ACTIVIDAD NO EXISTE!!!</v>
          </cell>
        </row>
        <row r="1184">
          <cell r="B1184" t="str">
            <v>DISENO RIACHON</v>
          </cell>
        </row>
        <row r="1185">
          <cell r="B1185" t="str">
            <v>CENTRO DE ACTIVIDAD NO EXISTE!!!</v>
          </cell>
        </row>
        <row r="1186">
          <cell r="B1186" t="str">
            <v>REALCE VERTEDERO TENCHE</v>
          </cell>
        </row>
        <row r="1187">
          <cell r="B1187" t="str">
            <v>TRASLADO CENTRAL GUADALUPE</v>
          </cell>
        </row>
        <row r="1188">
          <cell r="B1188" t="str">
            <v>CONSULT. GUAD III,TRON, P.BLANC.</v>
          </cell>
        </row>
        <row r="1189">
          <cell r="B1189" t="str">
            <v>CENTRO DE ACTIVIDAD NO EXISTE!!!</v>
          </cell>
        </row>
        <row r="1190">
          <cell r="B1190" t="str">
            <v>OBRA CIVIL MINICENTRAL DOLORES</v>
          </cell>
        </row>
        <row r="1191">
          <cell r="B1191" t="str">
            <v>EQUIPOS MINICENTRAL DOLORES</v>
          </cell>
        </row>
        <row r="1192">
          <cell r="B1192" t="str">
            <v>CENTRO DE ACTIVIDAD NO EXISTE!!!</v>
          </cell>
        </row>
        <row r="1193">
          <cell r="B1193" t="str">
            <v>PLAN INFORMATICO GERENCIA GENER. ENERGIA</v>
          </cell>
        </row>
        <row r="1194">
          <cell r="B1194" t="str">
            <v>CENTRO DE ACTIVIDAD NO EXISTE!!!</v>
          </cell>
        </row>
        <row r="1195">
          <cell r="B1195" t="str">
            <v>CONSERVACIÓN CUENCAS</v>
          </cell>
        </row>
        <row r="1196">
          <cell r="B1196" t="str">
            <v>OBRAS MITIGACIÓN IMPACTOS AMBIENTALES</v>
          </cell>
        </row>
        <row r="1197">
          <cell r="B1197" t="str">
            <v>ESTACIONES HIDROMETEOROLÓGICAS</v>
          </cell>
        </row>
        <row r="1198">
          <cell r="B1198" t="str">
            <v>CENTRO DE ACTIVIDAD NO EXISTE!!!</v>
          </cell>
        </row>
        <row r="1199">
          <cell r="B1199" t="str">
            <v>CONTRATOS U. PLANEACION GENERACIÓN</v>
          </cell>
        </row>
        <row r="1200">
          <cell r="B1200" t="str">
            <v>CENTRO DE ACTIVIDAD NO EXISTE!!!</v>
          </cell>
        </row>
        <row r="1201">
          <cell r="B1201" t="str">
            <v>ANTICIPOS OTROS PROGRAMA GENERACIÓN</v>
          </cell>
        </row>
        <row r="1202">
          <cell r="B1202" t="str">
            <v>ANTICIPOS GENERAC Y REPOSIC EQ</v>
          </cell>
        </row>
        <row r="1203">
          <cell r="B1203" t="str">
            <v>CENTRO DE ACTIVIDAD NO EXISTE!!!</v>
          </cell>
        </row>
        <row r="1204">
          <cell r="B1204" t="str">
            <v>PMO FEN EXIMBANK OTROS PROGR</v>
          </cell>
        </row>
        <row r="1205">
          <cell r="B1205" t="str">
            <v>CENTRO DE ACTIVIDAD NO EXISTE!!!</v>
          </cell>
        </row>
        <row r="1206">
          <cell r="B1206" t="str">
            <v>AJ POR INFL GENER Y REPOSIC EQ</v>
          </cell>
        </row>
        <row r="1207">
          <cell r="B1207" t="str">
            <v>CENTRO DE ACTIVIDAD NO EXISTE!!!</v>
          </cell>
        </row>
        <row r="1208">
          <cell r="B1208" t="str">
            <v>AJTE PTMO EXIMBANK OTROS PROG</v>
          </cell>
        </row>
        <row r="1209">
          <cell r="B1209" t="str">
            <v>INGENIERIA OTROS PROGRAMAS</v>
          </cell>
        </row>
        <row r="1210">
          <cell r="B1210" t="str">
            <v>ANTICIPOS OTROS PROGRAMA DISTRIBUCION</v>
          </cell>
        </row>
        <row r="1211">
          <cell r="B1211" t="str">
            <v>CENTRO DE ACTIVIDAD NO EXISTE!!!</v>
          </cell>
        </row>
        <row r="1212">
          <cell r="B1212" t="str">
            <v>CAPACITACION GENERACIÓN ENERGIA</v>
          </cell>
        </row>
        <row r="1213">
          <cell r="B1213" t="str">
            <v>CAPACITACION DISTRIBUCION ENERGIA</v>
          </cell>
        </row>
        <row r="1214">
          <cell r="B1214" t="str">
            <v>CAPACITACIÓN COMERCIAL</v>
          </cell>
        </row>
        <row r="1215">
          <cell r="B1215" t="str">
            <v>ADECUACION TERRENO PARQUEADERO</v>
          </cell>
        </row>
        <row r="1216">
          <cell r="B1216" t="str">
            <v>EDIFICIO SEDE BOGOTA</v>
          </cell>
        </row>
        <row r="1217">
          <cell r="B1217" t="str">
            <v>CENTRO DE ACTIVIDAD NO EXISTE!!!</v>
          </cell>
        </row>
        <row r="1218">
          <cell r="B1218" t="str">
            <v>REMODELACION ED.MIGUEL DE AGUI</v>
          </cell>
        </row>
        <row r="1219">
          <cell r="B1219" t="str">
            <v>CENTRO DE ACTIVIDAD NO EXISTE!!!</v>
          </cell>
        </row>
        <row r="1220">
          <cell r="B1220" t="str">
            <v>OBRAS SEGURIDAD INSTALAC EPM</v>
          </cell>
        </row>
        <row r="1221">
          <cell r="B1221" t="str">
            <v>CENTRO DE ACTIVIDAD NO EXISTE!!!</v>
          </cell>
        </row>
        <row r="1222">
          <cell r="B1222" t="str">
            <v>PAVIMENTACION</v>
          </cell>
        </row>
        <row r="1223">
          <cell r="B1223" t="str">
            <v>CENTRO DE ACTIVIDAD NO EXISTE!!!</v>
          </cell>
        </row>
        <row r="1224">
          <cell r="B1224" t="str">
            <v>CONSTRUCC Y MTTO DESPACHO CUAD</v>
          </cell>
        </row>
        <row r="1225">
          <cell r="B1225" t="str">
            <v>CENTRO DE ACTIVIDAD NO EXISTE!!!</v>
          </cell>
        </row>
        <row r="1226">
          <cell r="B1226" t="str">
            <v>REMODELACION PALACIO</v>
          </cell>
        </row>
        <row r="1227">
          <cell r="B1227" t="str">
            <v>REFORMA DIV. COMERCIAL</v>
          </cell>
        </row>
        <row r="1228">
          <cell r="B1228" t="str">
            <v>OBRA CIVIL ADECUACION REFORMAS</v>
          </cell>
        </row>
        <row r="1229">
          <cell r="B1229" t="str">
            <v>ADECUACION OFIC ATENCION USUARIO</v>
          </cell>
        </row>
        <row r="1230">
          <cell r="B1230" t="str">
            <v>CENTRO DE ACTIVIDAD NO EXISTE!!!</v>
          </cell>
        </row>
        <row r="1231">
          <cell r="B1231" t="str">
            <v>FACHADA CENTRO DE CONTROL</v>
          </cell>
        </row>
        <row r="1232">
          <cell r="B1232" t="str">
            <v>CENTRO DE ACTIVIDAD NO EXISTE!!!</v>
          </cell>
        </row>
        <row r="1233">
          <cell r="B1233" t="str">
            <v>ANT PLAN MAEST DE INFORMATICA</v>
          </cell>
        </row>
        <row r="1234">
          <cell r="B1234" t="str">
            <v>CENTRO DE ACTIVIDAD NO EXISTE!!!</v>
          </cell>
        </row>
        <row r="1235">
          <cell r="B1235" t="str">
            <v>ADECUACIONES EDIFICIO EE.PP.M.</v>
          </cell>
        </row>
        <row r="1236">
          <cell r="B1236" t="str">
            <v>CENTRO DE ACTIVIDAD NO EXISTE!!!</v>
          </cell>
        </row>
        <row r="1237">
          <cell r="B1237" t="str">
            <v>CENTRO OPERACION MANTENIMIENTO COLOMBIA</v>
          </cell>
        </row>
        <row r="1238">
          <cell r="B1238" t="str">
            <v>VALORIZACION CORPORATIVA EEPPM</v>
          </cell>
        </row>
        <row r="1239">
          <cell r="B1239" t="str">
            <v>BODEGA ALMACEN GENERAL ZONA NORTE</v>
          </cell>
        </row>
        <row r="1240">
          <cell r="B1240" t="str">
            <v>OFICINA SUSCRIPTORES MPIO. BARBOSA</v>
          </cell>
        </row>
        <row r="1241">
          <cell r="B1241" t="str">
            <v>DESPACHO CUADRILLAS ZONA NORTE</v>
          </cell>
        </row>
        <row r="1242">
          <cell r="B1242" t="str">
            <v>CENTRO DE ACTIVIDAD NO EXISTE!!!</v>
          </cell>
        </row>
        <row r="1243">
          <cell r="B1243" t="str">
            <v>ESTUDIOS DE DEMANDA</v>
          </cell>
        </row>
        <row r="1244">
          <cell r="B1244" t="str">
            <v>CENTRO DE ACTIVIDAD NO EXISTE!!!</v>
          </cell>
        </row>
        <row r="1245">
          <cell r="B1245" t="str">
            <v>OBRAS CAROLINA Y GUATAPE</v>
          </cell>
        </row>
        <row r="1246">
          <cell r="B1246" t="str">
            <v>CENTRO DE ACTIVIDAD NO EXISTE!!!</v>
          </cell>
        </row>
        <row r="1247">
          <cell r="B1247" t="str">
            <v>ADECUACION DESPACHOS ENER Y SUSC</v>
          </cell>
        </row>
        <row r="1248">
          <cell r="B1248" t="str">
            <v>PARQUE RECREACIONAL PIEDRAS BLAN</v>
          </cell>
        </row>
        <row r="1249">
          <cell r="B1249" t="str">
            <v>CENTRO DE ACTIVIDAD NO EXISTE!!!</v>
          </cell>
        </row>
        <row r="1250">
          <cell r="B1250" t="str">
            <v>AJ POR INFL PLANTA GENERAL</v>
          </cell>
        </row>
        <row r="1251">
          <cell r="B1251" t="str">
            <v>AJ POR INFL PLANTA GENERAL</v>
          </cell>
        </row>
        <row r="1252">
          <cell r="B1252" t="str">
            <v>AJ X INFL PTA GENERAL</v>
          </cell>
        </row>
        <row r="1253">
          <cell r="B1253" t="str">
            <v>AJ X INFL PTA GENERAL</v>
          </cell>
        </row>
        <row r="1254">
          <cell r="B1254" t="str">
            <v>CENTRO DE ACTIVIDAD NO EXISTE!!!</v>
          </cell>
        </row>
        <row r="1255">
          <cell r="B1255" t="str">
            <v>PLAN PARQUES ECOLOGICOS</v>
          </cell>
        </row>
        <row r="1256">
          <cell r="B1256" t="str">
            <v>PARQUE DE LAS AGUAS</v>
          </cell>
        </row>
        <row r="1257">
          <cell r="B1257" t="str">
            <v>CENTRO DE ACTIVIDAD NO EXISTE!!!</v>
          </cell>
        </row>
        <row r="1258">
          <cell r="B1258" t="str">
            <v>INTERVENTORIA EDIFICIO EPM</v>
          </cell>
        </row>
        <row r="1259">
          <cell r="B1259" t="str">
            <v>CENTRO DE ACTIVIDAD NO EXISTE!!!</v>
          </cell>
        </row>
        <row r="1260">
          <cell r="B1260" t="str">
            <v>COSTOS CONCURRENTES EDIFICIO EPM</v>
          </cell>
        </row>
        <row r="1261">
          <cell r="B1261" t="str">
            <v>INGENIERIA Y ADMON EDIFICIO EPM</v>
          </cell>
        </row>
        <row r="1262">
          <cell r="B1262" t="str">
            <v>CENTRO DE ACTIVIDAD NO EXISTE!!!</v>
          </cell>
        </row>
        <row r="1263">
          <cell r="B1263" t="str">
            <v>ESTRUCTURAS METALICAS EDIF EPM</v>
          </cell>
        </row>
        <row r="1264">
          <cell r="B1264" t="str">
            <v>CENTRO DE ACTIVIDAD NO EXISTE!!!</v>
          </cell>
        </row>
        <row r="1265">
          <cell r="B1265" t="str">
            <v>AMOBLAM Y SENALIZ EDIFICIO EPM</v>
          </cell>
        </row>
        <row r="1266">
          <cell r="B1266" t="str">
            <v>CENTRO DE ACTIVIDAD NO EXISTE!!!</v>
          </cell>
        </row>
        <row r="1267">
          <cell r="B1267" t="str">
            <v>ACABADOS GRALES EDIFICIO EPM</v>
          </cell>
        </row>
        <row r="1268">
          <cell r="B1268" t="str">
            <v>CENTRO DE ACTIVIDAD NO EXISTE!!!</v>
          </cell>
        </row>
        <row r="1269">
          <cell r="B1269" t="str">
            <v>SISTEMA DE AIRE ACOND EDIF EPM</v>
          </cell>
        </row>
        <row r="1270">
          <cell r="B1270" t="str">
            <v>TRANSP VERT E INCLINADO EDIF EPM</v>
          </cell>
        </row>
        <row r="1271">
          <cell r="B1271" t="str">
            <v>CENTRO DE ACTIVIDAD NO EXISTE!!!</v>
          </cell>
        </row>
        <row r="1272">
          <cell r="B1272" t="str">
            <v>RED ELECT Y COMUNICACIONES EDIF EPM</v>
          </cell>
        </row>
        <row r="1273">
          <cell r="B1273" t="str">
            <v>AUTOMATIZACION EDIFICIO EPM</v>
          </cell>
        </row>
        <row r="1274">
          <cell r="B1274" t="str">
            <v>SISTEMAS DE ILUMINACION EDIF EPM</v>
          </cell>
        </row>
        <row r="1275">
          <cell r="B1275" t="str">
            <v>CENTRO DE ACTIVIDAD NO EXISTE!!!</v>
          </cell>
        </row>
        <row r="1276">
          <cell r="B1276" t="str">
            <v>EQ ANTIINCENDIO E HIDR EDIF EPM</v>
          </cell>
        </row>
        <row r="1277">
          <cell r="B1277" t="str">
            <v>SIST DE VOZ DAT Y SONID EDIF EPM</v>
          </cell>
        </row>
        <row r="1278">
          <cell r="B1278" t="str">
            <v>ANTICIPO SEDE</v>
          </cell>
        </row>
        <row r="1279">
          <cell r="B1279" t="str">
            <v>CENTRO DE ACTIVIDAD NO EXISTE!!!</v>
          </cell>
        </row>
        <row r="1280">
          <cell r="B1280" t="str">
            <v>PROYECTO URE EN LA RESIDENCIA</v>
          </cell>
        </row>
        <row r="1281">
          <cell r="B1281" t="str">
            <v>PROYECTO PILOTO URE INDUSTRIA</v>
          </cell>
        </row>
        <row r="1282">
          <cell r="B1282" t="str">
            <v>INVESTIGACION Y DESARROLLO URE</v>
          </cell>
        </row>
        <row r="1283">
          <cell r="B1283" t="str">
            <v>CENTRO DE ACTIVIDAD NO EXISTE!!!</v>
          </cell>
        </row>
        <row r="1284">
          <cell r="B1284" t="str">
            <v>INGENIERIA Y ADMON U.R.E.</v>
          </cell>
        </row>
        <row r="1285">
          <cell r="B1285" t="str">
            <v>ALUMBRADO PUBLICO EFICIENTE</v>
          </cell>
        </row>
        <row r="1286">
          <cell r="B1286" t="str">
            <v>CENTRO DE ACTIVIDAD NO EXISTE!!!</v>
          </cell>
        </row>
        <row r="1287">
          <cell r="B1287" t="str">
            <v>PROYECTO ALURE</v>
          </cell>
        </row>
        <row r="1288">
          <cell r="B1288" t="str">
            <v>CENTRO DE ACTIVIDAD NO EXISTE!!!</v>
          </cell>
        </row>
        <row r="1289">
          <cell r="B1289" t="str">
            <v>CAMPANA NACIONAL URE</v>
          </cell>
        </row>
        <row r="1290">
          <cell r="B1290" t="str">
            <v>CENTRO DE ACTIVIDAD NO EXISTE!!!</v>
          </cell>
        </row>
        <row r="1291">
          <cell r="B1291" t="str">
            <v>ANTICIPOS U.R.E.</v>
          </cell>
        </row>
        <row r="1292">
          <cell r="B1292" t="str">
            <v>CENTRO DE ACTIVIDAD NO EXISTE!!!</v>
          </cell>
        </row>
        <row r="1293">
          <cell r="B1293" t="str">
            <v>AJ POR INFL USO RACIONAL ENERGIA</v>
          </cell>
        </row>
        <row r="1294">
          <cell r="B1294" t="str">
            <v>CENTRO DE ACTIVIDAD NO EXISTE!!!</v>
          </cell>
        </row>
        <row r="1295">
          <cell r="B1295" t="str">
            <v>ANTICIPOS PROGRAMAS GENERALES</v>
          </cell>
        </row>
        <row r="1296">
          <cell r="B1296" t="str">
            <v>DIRECCION DE INFORMATICA</v>
          </cell>
        </row>
        <row r="1297">
          <cell r="B1297" t="str">
            <v>CAPACIDAD EQUIPOS CORPORATIVOS</v>
          </cell>
        </row>
        <row r="1298">
          <cell r="B1298" t="str">
            <v>PROYECTO GACELA</v>
          </cell>
        </row>
        <row r="1299">
          <cell r="B1299" t="str">
            <v>RED COMUNICACION DE DATOS</v>
          </cell>
        </row>
        <row r="1300">
          <cell r="B1300" t="str">
            <v>METODOLOGIA PARA DRROLLO SIST.</v>
          </cell>
        </row>
        <row r="1301">
          <cell r="B1301" t="str">
            <v>CENTRO DE ACTIVIDAD NO EXISTE!!!</v>
          </cell>
        </row>
        <row r="1302">
          <cell r="B1302" t="str">
            <v>UNIDAD PLANEACION INFORMATICA</v>
          </cell>
        </row>
        <row r="1303">
          <cell r="B1303" t="str">
            <v>CENTRO DE ACTIVIDAD NO EXISTE!!!</v>
          </cell>
        </row>
        <row r="1304">
          <cell r="B1304" t="str">
            <v>UNIDAD DE GESTION INFORMATICA</v>
          </cell>
        </row>
        <row r="1305">
          <cell r="B1305" t="str">
            <v>CENTRO DE ACTIVIDAD NO EXISTE!!!</v>
          </cell>
        </row>
        <row r="1306">
          <cell r="B1306" t="str">
            <v>UNIDAD INGENIERÍA Y TECNOLOGÍA INFORMÁTICA</v>
          </cell>
        </row>
        <row r="1307">
          <cell r="B1307" t="str">
            <v>CENTRO DE ACTIVIDAD NO EXISTE!!!</v>
          </cell>
        </row>
        <row r="1308">
          <cell r="B1308" t="str">
            <v>UNIDAD SISTEMAS DE INFORMACIÓN</v>
          </cell>
        </row>
        <row r="1309">
          <cell r="B1309" t="str">
            <v>EQUIPO SIGMA</v>
          </cell>
        </row>
        <row r="1310">
          <cell r="B1310" t="str">
            <v>MANTENIMIENTO SISTEMAS DE INFORMACIÓN</v>
          </cell>
        </row>
        <row r="1311">
          <cell r="B1311" t="str">
            <v>CENTRO DE ACTIVIDAD NO EXISTE!!!</v>
          </cell>
        </row>
        <row r="1312">
          <cell r="B1312" t="str">
            <v>UNIDAD OPERACIONES INFORMÁTICAS</v>
          </cell>
        </row>
        <row r="1313">
          <cell r="B1313" t="str">
            <v>CENTRO DE ACTIVIDAD NO EXISTE!!!</v>
          </cell>
        </row>
        <row r="1314">
          <cell r="B1314" t="str">
            <v>AJ POR INFL PLAN M INFORMATICA</v>
          </cell>
        </row>
        <row r="1315">
          <cell r="B1315" t="str">
            <v>AJ POR INFL PLAN M INFORMATICA</v>
          </cell>
        </row>
        <row r="1316">
          <cell r="B1316" t="str">
            <v>AJ X INFL PLAN MAEST INFORMATC</v>
          </cell>
        </row>
        <row r="1317">
          <cell r="B1317" t="str">
            <v>AJ POR INFL P MAEST INFORMATIC</v>
          </cell>
        </row>
        <row r="1318">
          <cell r="B1318" t="str">
            <v>CENTRO DE ACTIVIDAD NO EXISTE!!!</v>
          </cell>
        </row>
        <row r="1319">
          <cell r="B1319" t="str">
            <v>DLLO PROY INTERNOS INFORMATICA</v>
          </cell>
        </row>
        <row r="1320">
          <cell r="B1320" t="str">
            <v>CENTRO DE ACTIVIDAD NO EXISTE!!!</v>
          </cell>
        </row>
        <row r="1321">
          <cell r="B1321" t="str">
            <v>CAPACITACION INFORMATICA</v>
          </cell>
        </row>
        <row r="1322">
          <cell r="B1322" t="str">
            <v>SISTEMA INFORMACION ADMON CONT</v>
          </cell>
        </row>
        <row r="1323">
          <cell r="B1323" t="str">
            <v>BASE DE DATOS HIDROMETEOROLOGI</v>
          </cell>
        </row>
        <row r="1324">
          <cell r="B1324" t="str">
            <v>CENTRO DE ACTIVIDAD NO EXISTE!!!</v>
          </cell>
        </row>
        <row r="1325">
          <cell r="B1325" t="str">
            <v>GEST AUTOMATIZ MAT Y MTTO GAMMA</v>
          </cell>
        </row>
        <row r="1326">
          <cell r="B1326" t="str">
            <v>SIST.INFORM. DEL CIGAT</v>
          </cell>
        </row>
        <row r="1327">
          <cell r="B1327" t="str">
            <v>CENTRO DE ACTIVIDAD NO EXISTE!!!</v>
          </cell>
        </row>
        <row r="1328">
          <cell r="B1328" t="str">
            <v>SIST.INFORM.CONTROL PERD.TCAS</v>
          </cell>
        </row>
        <row r="1329">
          <cell r="B1329" t="str">
            <v>CENTRO DE ACTIVIDAD NO EXISTE!!!</v>
          </cell>
        </row>
        <row r="1330">
          <cell r="B1330" t="str">
            <v>DIS DE RED ASIST POR COMP</v>
          </cell>
        </row>
        <row r="1331">
          <cell r="B1331" t="str">
            <v>CENTRO DE ACTIVIDAD NO EXISTE!!!</v>
          </cell>
        </row>
        <row r="1332">
          <cell r="B1332" t="str">
            <v>PROYECTO GESTAR</v>
          </cell>
        </row>
        <row r="1333">
          <cell r="B1333" t="str">
            <v>PROYECTO MULTIMEDIA</v>
          </cell>
        </row>
        <row r="1334">
          <cell r="B1334" t="str">
            <v>CENTRO DE ACTIVIDAD NO EXISTE!!!</v>
          </cell>
        </row>
        <row r="1335">
          <cell r="B1335" t="str">
            <v>ADQUISICION PAQUETE MANEJO GESTION</v>
          </cell>
        </row>
        <row r="1336">
          <cell r="B1336" t="str">
            <v>DESARROLLO COMUNICACIÓN DE DATOS</v>
          </cell>
        </row>
        <row r="1337">
          <cell r="B1337" t="str">
            <v>SOPORTE MANTENIMIENTO  D.R.C.</v>
          </cell>
        </row>
        <row r="1338">
          <cell r="B1338" t="str">
            <v>GROUPWARE</v>
          </cell>
        </row>
        <row r="1339">
          <cell r="B1339" t="str">
            <v>PROYECTO PIBOT CORPORATIVO</v>
          </cell>
        </row>
        <row r="1340">
          <cell r="B1340" t="str">
            <v>PAQUETE PRONOSTICO DE CAUDALES</v>
          </cell>
        </row>
        <row r="1341">
          <cell r="B1341" t="str">
            <v>CENTRO DE ACTIVIDAD NO EXISTE!!!</v>
          </cell>
        </row>
        <row r="1342">
          <cell r="B1342" t="str">
            <v>PROYECTO METODOLOGIA FASE II</v>
          </cell>
        </row>
        <row r="1343">
          <cell r="B1343" t="str">
            <v>HW PROYECTOS DE TECNOLOGIA</v>
          </cell>
        </row>
        <row r="1344">
          <cell r="B1344" t="str">
            <v>CENTRO DE ACTIVIDAD NO EXISTE!!!</v>
          </cell>
        </row>
        <row r="1345">
          <cell r="B1345" t="str">
            <v>PLAN DES. INF. GEREN. DISTRIB. ENERGIA</v>
          </cell>
        </row>
        <row r="1346">
          <cell r="B1346" t="str">
            <v>CENTRO DE ACTIVIDAD NO EXISTE!!!</v>
          </cell>
        </row>
        <row r="1347">
          <cell r="B1347" t="str">
            <v>SW MICROS SERVIDORES Y EQ.DPTL</v>
          </cell>
        </row>
        <row r="1348">
          <cell r="B1348" t="str">
            <v>CENTRO DE ACTIVIDAD NO EXISTE!!!</v>
          </cell>
        </row>
        <row r="1349">
          <cell r="B1349" t="str">
            <v>PROYECTO SIGMA CON RECURSOS PROP.</v>
          </cell>
        </row>
        <row r="1350">
          <cell r="B1350" t="str">
            <v>ASESORIA Y SOPORTE TECN. SIGMA</v>
          </cell>
        </row>
        <row r="1351">
          <cell r="B1351" t="str">
            <v>CAPACITACION SIGMA</v>
          </cell>
        </row>
        <row r="1352">
          <cell r="B1352" t="str">
            <v>DESARROLLO APLICACIONES SIGMA</v>
          </cell>
        </row>
        <row r="1353">
          <cell r="B1353" t="str">
            <v>CONVERSION BASE GEOGRAFICA SIGMA</v>
          </cell>
        </row>
        <row r="1354">
          <cell r="B1354" t="str">
            <v>PROY. PILOTO SIGMA BIRF 2449</v>
          </cell>
        </row>
        <row r="1355">
          <cell r="B1355" t="str">
            <v>CONVERSION REDES ACUEDUCTO</v>
          </cell>
        </row>
        <row r="1356">
          <cell r="B1356" t="str">
            <v>CONVERSION REDES ALCANTARILLADO</v>
          </cell>
        </row>
        <row r="1357">
          <cell r="B1357" t="str">
            <v>CONVERSION REDES DISTRIBUCION</v>
          </cell>
        </row>
        <row r="1358">
          <cell r="B1358" t="str">
            <v>CONVERSION REDES TELEFONOS</v>
          </cell>
        </row>
        <row r="1359">
          <cell r="B1359" t="str">
            <v>HW SW Y APLICATIVOS ACUEDUCTO</v>
          </cell>
        </row>
        <row r="1360">
          <cell r="B1360" t="str">
            <v>HW SW Y APLICATIVOS SANEAMIENTO</v>
          </cell>
        </row>
        <row r="1361">
          <cell r="B1361" t="str">
            <v>HW SW Y APLICATIVOS ENERGIA</v>
          </cell>
        </row>
        <row r="1362">
          <cell r="B1362" t="str">
            <v>HW SW Y APLICATIVOS TELECOMUN.</v>
          </cell>
        </row>
        <row r="1363">
          <cell r="B1363" t="str">
            <v>POLIGONO</v>
          </cell>
        </row>
        <row r="1364">
          <cell r="B1364" t="str">
            <v>HW SW Y APLICATIVOS GAS</v>
          </cell>
        </row>
        <row r="1365">
          <cell r="B1365" t="str">
            <v>CONVERSION REDES GAS</v>
          </cell>
        </row>
        <row r="1366">
          <cell r="B1366" t="str">
            <v>CENTRO DE ACTIVIDAD NO EXISTE!!!</v>
          </cell>
        </row>
        <row r="1367">
          <cell r="B1367" t="str">
            <v>SIGA</v>
          </cell>
        </row>
        <row r="1368">
          <cell r="B1368" t="str">
            <v>CENTRO DE ACTIVIDAD NO EXISTE!!!</v>
          </cell>
        </row>
        <row r="1369">
          <cell r="B1369" t="str">
            <v>EVOLUCION SISTEMA DANOS ACUEDUCTO</v>
          </cell>
        </row>
        <row r="1370">
          <cell r="B1370" t="str">
            <v>CENTRO DE ACTIVIDAD NO EXISTE!!!</v>
          </cell>
        </row>
        <row r="1371">
          <cell r="B1371" t="str">
            <v>ALURE PERDIDAS</v>
          </cell>
        </row>
        <row r="1372">
          <cell r="B1372" t="str">
            <v>PROYECTO ALURE COSTOS</v>
          </cell>
        </row>
        <row r="1373">
          <cell r="B1373" t="str">
            <v>SISTEMA INFORM. COMERCIALIZACION ENERGIA</v>
          </cell>
        </row>
        <row r="1374">
          <cell r="B1374" t="str">
            <v>CENTRO DE ACTIVIDAD NO EXISTE!!!</v>
          </cell>
        </row>
        <row r="1375">
          <cell r="B1375" t="str">
            <v>SISTEMA INFORM. PARA LA BOLSA DE ENERGIA</v>
          </cell>
        </row>
        <row r="1376">
          <cell r="B1376" t="str">
            <v>SIST. INFORM. STO. GESTION GCIA. GENERAC</v>
          </cell>
        </row>
        <row r="1377">
          <cell r="B1377" t="str">
            <v>SISTEMA INFORM. PARA GESTION MERCADEO</v>
          </cell>
        </row>
        <row r="1378">
          <cell r="B1378" t="str">
            <v>SIST. INFORM. GESTION FIN. GCIA. GENERAC</v>
          </cell>
        </row>
        <row r="1379">
          <cell r="B1379" t="str">
            <v>CENTRO DE ACTIVIDAD NO EXISTE!!!</v>
          </cell>
        </row>
        <row r="1380">
          <cell r="B1380" t="str">
            <v>EPM BOGOTA S.A. E.S.P.</v>
          </cell>
        </row>
        <row r="1381">
          <cell r="B1381" t="str">
            <v>CENTRO DE ACTIVIDAD NO EXISTE!!!</v>
          </cell>
        </row>
        <row r="1382">
          <cell r="B1382" t="str">
            <v>SISTEMA DE INFORMACION TESORERIA</v>
          </cell>
        </row>
        <row r="1383">
          <cell r="B1383" t="str">
            <v>SISTEMA DE INFORMACION REVISIONES</v>
          </cell>
        </row>
        <row r="1384">
          <cell r="B1384" t="str">
            <v>SISTEMA DE INFORMACION FINANCIERO</v>
          </cell>
        </row>
        <row r="1385">
          <cell r="B1385" t="str">
            <v>SISTEMA DE INFORMACION SEGUROS</v>
          </cell>
        </row>
        <row r="1386">
          <cell r="B1386" t="str">
            <v>PROYECTO SOLUCIONES ANO 2000</v>
          </cell>
        </row>
        <row r="1387">
          <cell r="B1387" t="str">
            <v>CENTRO DE ACTIVIDAD NO EXISTE!!!</v>
          </cell>
        </row>
        <row r="1388">
          <cell r="B1388" t="str">
            <v>SIST. INF. INVENTARIOS (CARTERA, LOTES)</v>
          </cell>
        </row>
        <row r="1389">
          <cell r="B1389" t="str">
            <v>SISTEMA INTEGRADO INFORMACION BIBLIOTECA</v>
          </cell>
        </row>
        <row r="1390">
          <cell r="B1390" t="str">
            <v>SISTEMA POS-PROVEEDURIA</v>
          </cell>
        </row>
        <row r="1391">
          <cell r="B1391" t="str">
            <v>AMPLIACION RED CORPORATIVA EEPPM</v>
          </cell>
        </row>
        <row r="1392">
          <cell r="B1392" t="str">
            <v>SEGURIDAD DE LA INFRAESTRUCTURA INFORM.</v>
          </cell>
        </row>
        <row r="1393">
          <cell r="B1393" t="str">
            <v>ADMINISTRACION DE LA INFRAESTRUCTURA INF</v>
          </cell>
        </row>
        <row r="1394">
          <cell r="B1394" t="str">
            <v>COMUNICACION ORGANIZACIONAL ELECTRONICA</v>
          </cell>
        </row>
        <row r="1395">
          <cell r="B1395" t="str">
            <v>PROYECTO SISIE</v>
          </cell>
        </row>
        <row r="1396">
          <cell r="B1396" t="str">
            <v>CENTRO DE ACTIVIDAD NO EXISTE!!!</v>
          </cell>
        </row>
        <row r="1397">
          <cell r="B1397" t="str">
            <v>PROYECTO TRIPLE-E</v>
          </cell>
        </row>
        <row r="1398">
          <cell r="B1398" t="str">
            <v>PROYECTO INFRAGAS</v>
          </cell>
        </row>
        <row r="1399">
          <cell r="B1399" t="str">
            <v>PROYECTO COM-GAS</v>
          </cell>
        </row>
        <row r="1400">
          <cell r="B1400" t="str">
            <v>PROYECTO DISGAS</v>
          </cell>
        </row>
        <row r="1401">
          <cell r="B1401" t="str">
            <v>PROYECTO CONTRATAR</v>
          </cell>
        </row>
        <row r="1402">
          <cell r="B1402" t="str">
            <v>CENTRO DE ACTIVIDAD NO EXISTE!!!</v>
          </cell>
        </row>
        <row r="1403">
          <cell r="B1403" t="str">
            <v>ANTICIPOS ESTUDIOS</v>
          </cell>
        </row>
        <row r="1404">
          <cell r="B1404" t="str">
            <v>CENTRO DE ACTIVIDAD NO EXISTE!!!</v>
          </cell>
        </row>
      </sheetData>
      <sheetData sheetId="4" refreshError="1">
        <row r="2">
          <cell r="A2" t="str">
            <v>CODIGO</v>
          </cell>
        </row>
        <row r="3">
          <cell r="A3">
            <v>1</v>
          </cell>
        </row>
        <row r="4">
          <cell r="A4">
            <v>2</v>
          </cell>
        </row>
        <row r="5">
          <cell r="A5">
            <v>3</v>
          </cell>
        </row>
        <row r="6">
          <cell r="A6">
            <v>4</v>
          </cell>
        </row>
        <row r="7">
          <cell r="A7">
            <v>5</v>
          </cell>
        </row>
        <row r="8">
          <cell r="A8">
            <v>6</v>
          </cell>
        </row>
      </sheetData>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Mes"/>
      <sheetName val="PYG Acumulado"/>
      <sheetName val="PYG Trimestre"/>
      <sheetName val="Flujo de efectivo"/>
      <sheetName val="Balance General"/>
    </sheetNames>
    <sheetDataSet>
      <sheetData sheetId="0" refreshError="1"/>
      <sheetData sheetId="1" refreshError="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PYG RES EPM"/>
      <sheetName val="PYG RES ACUEDUCTO"/>
      <sheetName val="PYG RES ALCANTARILLADO"/>
      <sheetName val="PYG RES GENERACION"/>
      <sheetName val="PYG RES DISTRIBUCION"/>
      <sheetName val="PYG RES GAS"/>
      <sheetName val="PYG RES TELECOMUNICACIONES"/>
      <sheetName val="BCE RES EPM"/>
      <sheetName val="BCE RESUMEN ACUEDUCTO"/>
      <sheetName val="BCE RESUMEN ALCANTARILLADO"/>
      <sheetName val="BCE RESUMEN GENERACION"/>
      <sheetName val="BCE RESUMEN DISTRIBUCION"/>
      <sheetName val="BCE RES GAS"/>
      <sheetName val="BCE RES TELECOMUNICACIONES"/>
      <sheetName val="bce detallado consolidado epm "/>
      <sheetName val="bce detallado acueducto"/>
      <sheetName val="bce detallado alcantarillado"/>
      <sheetName val="bce detallado generacion"/>
      <sheetName val="bce detallado distribucion"/>
      <sheetName val="bce detallado gas"/>
      <sheetName val="bce detallado telecomunicacions"/>
      <sheetName val="pyg detallado CONS EPM"/>
      <sheetName val="pyg detallado ACUEDUCTO"/>
      <sheetName val="pyg detallado ALCANTARILLADO"/>
      <sheetName val="pyg detallado GENERACION"/>
      <sheetName val="pyg detallado DISTRIBUCION"/>
      <sheetName val="pyg detallado GAS"/>
      <sheetName val="pyg detallado TELECOMUNICACIONS"/>
    </sheetNames>
    <sheetDataSet>
      <sheetData sheetId="0">
        <row r="7">
          <cell r="B7">
            <v>1000000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o"/>
      <sheetName val="Menu"/>
      <sheetName val="Datos"/>
      <sheetName val="BGo"/>
      <sheetName val="Gral"/>
      <sheetName val="Margen"/>
      <sheetName val="Crédito"/>
      <sheetName val="Inv"/>
      <sheetName val="Otros Act y Pas"/>
      <sheetName val="BG"/>
      <sheetName val="FyU"/>
      <sheetName val="ER"/>
      <sheetName val="Caja"/>
      <sheetName val="CCPP"/>
      <sheetName val="FCL"/>
      <sheetName val="CE"/>
      <sheetName val="EVA"/>
      <sheetName val="Vr"/>
      <sheetName val="Arbol"/>
      <sheetName val="Indic"/>
      <sheetName val="Módulo1"/>
      <sheetName val="PYGE"/>
      <sheetName val="PYGA"/>
      <sheetName val="PYGPM"/>
      <sheetName val="CYG"/>
      <sheetName val="DAPA"/>
      <sheetName val="Entrada"/>
      <sheetName val="Ingresos"/>
      <sheetName val="NOC"/>
      <sheetName val="NOA"/>
      <sheetName val="RE"/>
    </sheetNames>
    <sheetDataSet>
      <sheetData sheetId="0"/>
      <sheetData sheetId="1"/>
      <sheetData sheetId="2">
        <row r="4">
          <cell r="B4">
            <v>2003</v>
          </cell>
        </row>
      </sheetData>
      <sheetData sheetId="3">
        <row r="7">
          <cell r="H7">
            <v>0</v>
          </cell>
        </row>
      </sheetData>
      <sheetData sheetId="4"/>
      <sheetData sheetId="5"/>
      <sheetData sheetId="6"/>
      <sheetData sheetId="7"/>
      <sheetData sheetId="8">
        <row r="4">
          <cell r="D4">
            <v>0</v>
          </cell>
        </row>
      </sheetData>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GRESO DE DATOS"/>
      <sheetName val="FENECIMIENTO_PUBLICAS"/>
      <sheetName val="FENECIMIENTO_CONSOLIDADO  (2)"/>
      <sheetName val="FENECIMIENTO"/>
      <sheetName val="PT 05-AF MATERIALIDAD ESTADOS F"/>
      <sheetName val="PT 07-AF A.HALLAZGOS OPINIÓN EF"/>
      <sheetName val="PT 05-AF MATERIALIDAD PRESUPUES"/>
      <sheetName val="GESTION FINANCIERA PUBLICAS"/>
      <sheetName val="PT 07-AF A.HALLAZGOS OPINIÓN PR"/>
      <sheetName val="G CONTRACTUAL MM y E.PUBLICOS "/>
      <sheetName val="Hoja2"/>
      <sheetName val="GESTION PROYECTOS Y CONTRATOS"/>
      <sheetName val="GESTIÓN DE PROYECTOS-CO "/>
      <sheetName val="conexión"/>
      <sheetName val="tabla_entidades "/>
      <sheetName val="segplan_entidades"/>
      <sheetName val="segplan_población"/>
      <sheetName val="base_gasto_inversión"/>
      <sheetName val="tabla_gasto_inversión"/>
      <sheetName val="muestra_inversión"/>
      <sheetName val="PACA"/>
      <sheetName val="SIAC"/>
      <sheetName val="FENECIMIENTO_EMPRESAS_AFA"/>
      <sheetName val="proceso"/>
      <sheetName val="Variables"/>
      <sheetName val="Gestion de Proyecto"/>
      <sheetName val="Ejecución del Proyecto"/>
      <sheetName val="GESTIÓN CONTRACTUAL_EPM Y OTRAS"/>
      <sheetName val="FENECIMIENTO_EPM Y OTRAS"/>
      <sheetName val="PLAN ESTRATÉGICO-EPM Y OTRAS"/>
      <sheetName val="GESTION FINANCIERA EPM Y OTRAS"/>
      <sheetName val="OBJ ESTRATÉGICOS EPM Y OTRAS"/>
      <sheetName val="CUMPL PLANES EPM"/>
      <sheetName val="PLANES ESTRATEGICOS OTRAS ENT"/>
      <sheetName val="CUMPLIMIENTO PLANES OTRAS ENTID"/>
      <sheetName val="Listas"/>
      <sheetName val="Indicadores Financ_Hoja Apoyo"/>
      <sheetName val="Valoración Riesgos y Controles"/>
      <sheetName val="LISTA"/>
      <sheetName val="RIESGOS"/>
      <sheetName val="CONTROL"/>
      <sheetName val="Valoración Componentes"/>
    </sheetNames>
    <sheetDataSet>
      <sheetData sheetId="0"/>
      <sheetData sheetId="1"/>
      <sheetData sheetId="2"/>
      <sheetData sheetId="3"/>
      <sheetData sheetId="4"/>
      <sheetData sheetId="5">
        <row r="137">
          <cell r="C137" t="str">
            <v>LIMPIO O SIN SALVEDADES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
          <cell r="A3" t="str">
            <v>1. Gestión_Financiera_y_Contable</v>
          </cell>
        </row>
        <row r="4">
          <cell r="A4" t="str">
            <v>2. Gestión_Presupuestal_Contractual_y_del_Gasto</v>
          </cell>
        </row>
      </sheetData>
      <sheetData sheetId="39">
        <row r="5">
          <cell r="C5">
            <v>3</v>
          </cell>
        </row>
        <row r="6">
          <cell r="C6">
            <v>2</v>
          </cell>
        </row>
        <row r="7">
          <cell r="C7">
            <v>1</v>
          </cell>
        </row>
      </sheetData>
      <sheetData sheetId="40">
        <row r="2">
          <cell r="I2" t="str">
            <v>Adecuado</v>
          </cell>
          <cell r="L2" t="str">
            <v>Documentado</v>
          </cell>
        </row>
        <row r="3">
          <cell r="I3" t="str">
            <v>Parcial</v>
          </cell>
          <cell r="L3" t="str">
            <v>No documentado</v>
          </cell>
          <cell r="N3" t="str">
            <v>Existe</v>
          </cell>
        </row>
        <row r="4">
          <cell r="I4" t="str">
            <v>Inadecuado</v>
          </cell>
          <cell r="N4" t="str">
            <v>Parcial</v>
          </cell>
        </row>
        <row r="5">
          <cell r="I5" t="str">
            <v>Inexistente</v>
          </cell>
          <cell r="N5" t="str">
            <v>No existe</v>
          </cell>
        </row>
        <row r="8">
          <cell r="R8" t="str">
            <v>Preventivo</v>
          </cell>
        </row>
        <row r="9">
          <cell r="L9" t="str">
            <v>Razonable</v>
          </cell>
          <cell r="R9" t="str">
            <v>Correctivo</v>
          </cell>
        </row>
        <row r="10">
          <cell r="L10" t="str">
            <v>No razonable</v>
          </cell>
        </row>
        <row r="12">
          <cell r="R12" t="str">
            <v>Existe</v>
          </cell>
        </row>
        <row r="13">
          <cell r="R13" t="str">
            <v>No existe</v>
          </cell>
        </row>
        <row r="19">
          <cell r="X19" t="str">
            <v>No</v>
          </cell>
        </row>
        <row r="20">
          <cell r="T20" t="str">
            <v>SIN HALLAZGOS</v>
          </cell>
          <cell r="X20" t="str">
            <v>Si</v>
          </cell>
        </row>
        <row r="21">
          <cell r="T21" t="str">
            <v>HALLAZGOS SIN INCIDENCIA FISCAL</v>
          </cell>
        </row>
        <row r="22">
          <cell r="T22" t="str">
            <v>HALLAZGOS CON INCIDENCIA FISCAL</v>
          </cell>
        </row>
        <row r="23">
          <cell r="N23" t="str">
            <v>Automatico</v>
          </cell>
        </row>
        <row r="24">
          <cell r="N24" t="str">
            <v>Manual</v>
          </cell>
        </row>
        <row r="28">
          <cell r="K28" t="str">
            <v>SI</v>
          </cell>
        </row>
        <row r="29">
          <cell r="K29" t="str">
            <v>NO</v>
          </cell>
        </row>
      </sheetData>
      <sheetData sheetId="4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C"/>
      <sheetName val="REPORTE"/>
      <sheetName val="RESULTADO TOTAL POR DESTINO"/>
      <sheetName val="INSTRUCTIVO"/>
      <sheetName val="PRECIOS"/>
      <sheetName val="Hoja1"/>
      <sheetName val="Plano Balance"/>
      <sheetName val="Plano PyG"/>
    </sheetNames>
    <sheetDataSet>
      <sheetData sheetId="0" refreshError="1"/>
      <sheetData sheetId="1" refreshError="1"/>
      <sheetData sheetId="2" refreshError="1">
        <row r="9">
          <cell r="C9" t="str">
            <v>MEDIDORES</v>
          </cell>
        </row>
        <row r="10">
          <cell r="C10" t="str">
            <v>OTROS ELEMENTOS DE INSTALACIÓN</v>
          </cell>
        </row>
        <row r="11">
          <cell r="C11" t="str">
            <v>MATERIALES PARA LA PRESTACIÓN DEL SERVICIO</v>
          </cell>
        </row>
      </sheetData>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cion"/>
      <sheetName val="Telefonia"/>
      <sheetName val="INTERNET CONMT"/>
      <sheetName val="Banda Ancha"/>
      <sheetName val="Datos"/>
      <sheetName val="Triple Play"/>
      <sheetName val="ACCESOS REQUERIDOS"/>
      <sheetName val="Nodos"/>
      <sheetName val="Mtto BA, TV y Datos"/>
      <sheetName val="manto_voz"/>
      <sheetName val="daños"/>
      <sheetName val="O &amp; M Inalamb"/>
      <sheetName val="O &amp; M Gestión"/>
      <sheetName val="O &amp; M Asignaciones"/>
    </sheetNames>
    <sheetDataSet>
      <sheetData sheetId="0" refreshError="1"/>
      <sheetData sheetId="1" refreshError="1"/>
      <sheetData sheetId="2" refreshError="1"/>
      <sheetData sheetId="3" refreshError="1"/>
      <sheetData sheetId="4" refreshError="1"/>
      <sheetData sheetId="5" refreshError="1">
        <row r="2">
          <cell r="C2">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UE sept 07-2010 (2)"/>
      <sheetName val="BCUE sept 07-2010"/>
      <sheetName val="Aprop de Gastos"/>
      <sheetName val="QPAR"/>
      <sheetName val="Homol Gastos y Costos"/>
      <sheetName val="Interfaz Nómina"/>
      <sheetName val="Homologadas Ingresos"/>
    </sheetNames>
    <sheetDataSet>
      <sheetData sheetId="0" refreshError="1"/>
      <sheetData sheetId="1" refreshError="1"/>
      <sheetData sheetId="2" refreshError="1">
        <row r="4">
          <cell r="A4" t="str">
            <v>CONTABLE</v>
          </cell>
          <cell r="C4" t="str">
            <v>PRESUPUESTAL</v>
          </cell>
          <cell r="E4" t="str">
            <v>NEGOCIO</v>
          </cell>
          <cell r="F4" t="str">
            <v>CENTRO DE COSTO</v>
          </cell>
          <cell r="G4" t="str">
            <v>VALOR POR NEG</v>
          </cell>
          <cell r="H4" t="str">
            <v>PRESUPUESTO APROBADO JD</v>
          </cell>
          <cell r="I4" t="str">
            <v>ENERO  2010</v>
          </cell>
          <cell r="O4" t="str">
            <v>FEBRERO  2010</v>
          </cell>
        </row>
        <row r="5">
          <cell r="I5" t="str">
            <v>PRESUPUESTO ACUMULADO</v>
          </cell>
          <cell r="J5" t="str">
            <v>TRASLADOS PRESUPUSTALES</v>
          </cell>
          <cell r="L5" t="str">
            <v>ADICION A LA APROPIACION</v>
          </cell>
          <cell r="M5" t="str">
            <v xml:space="preserve">REDUCCION DE LA PROPIACION </v>
          </cell>
          <cell r="N5" t="str">
            <v>PRESUPUESTO AJUSTADO</v>
          </cell>
          <cell r="O5" t="str">
            <v>PRESUPUESTO ACUMULADO</v>
          </cell>
          <cell r="P5" t="str">
            <v xml:space="preserve">MODIFICACIONES </v>
          </cell>
          <cell r="R5" t="str">
            <v>ADICION A LA APROPIACION</v>
          </cell>
          <cell r="S5" t="str">
            <v xml:space="preserve">REDUCCION DE LA PROPIACION </v>
          </cell>
          <cell r="T5" t="str">
            <v>PRESUPUESTO AJUSTADO</v>
          </cell>
        </row>
        <row r="6">
          <cell r="A6" t="str">
            <v>CÓDIGO</v>
          </cell>
          <cell r="B6" t="str">
            <v>CONCEPTO</v>
          </cell>
          <cell r="C6" t="str">
            <v>RUBRO</v>
          </cell>
          <cell r="D6" t="str">
            <v>CONCEPTO</v>
          </cell>
          <cell r="J6" t="str">
            <v>INCREMENTO</v>
          </cell>
          <cell r="K6" t="str">
            <v xml:space="preserve">DISMINUCIÓN </v>
          </cell>
          <cell r="P6" t="str">
            <v>INCREMENTO</v>
          </cell>
          <cell r="Q6" t="str">
            <v xml:space="preserve">DISMINUCIÓN </v>
          </cell>
        </row>
        <row r="7">
          <cell r="A7">
            <v>6</v>
          </cell>
          <cell r="B7" t="str">
            <v>COSTO DE VENTAS Y OPERACIÓN</v>
          </cell>
          <cell r="C7">
            <v>6</v>
          </cell>
          <cell r="D7" t="str">
            <v>COSTO DE VENTAS Y OPERACIÓN</v>
          </cell>
          <cell r="G7">
            <v>3477986384.6153846</v>
          </cell>
          <cell r="H7">
            <v>3477986.3846153845</v>
          </cell>
          <cell r="I7">
            <v>3478092375</v>
          </cell>
          <cell r="J7">
            <v>105990.38461539149</v>
          </cell>
          <cell r="K7">
            <v>0</v>
          </cell>
        </row>
        <row r="8">
          <cell r="A8">
            <v>62</v>
          </cell>
          <cell r="B8" t="str">
            <v>Costo de Ventas de Bienes</v>
          </cell>
          <cell r="C8">
            <v>62</v>
          </cell>
          <cell r="D8" t="str">
            <v>Costo de Ventas de Bienes</v>
          </cell>
          <cell r="G8">
            <v>3477986384.6153846</v>
          </cell>
          <cell r="H8">
            <v>3477986.3846153845</v>
          </cell>
          <cell r="I8">
            <v>3478092375</v>
          </cell>
          <cell r="J8">
            <v>105990.38461539149</v>
          </cell>
          <cell r="K8">
            <v>0</v>
          </cell>
        </row>
        <row r="9">
          <cell r="A9">
            <v>6210</v>
          </cell>
          <cell r="B9" t="str">
            <v>Bienes Comercializados</v>
          </cell>
          <cell r="C9">
            <v>6210</v>
          </cell>
          <cell r="D9" t="str">
            <v>Bienes Comercializados</v>
          </cell>
          <cell r="G9">
            <v>3477986384.6153846</v>
          </cell>
          <cell r="H9">
            <v>3477986.3846153845</v>
          </cell>
          <cell r="I9">
            <v>3478092375</v>
          </cell>
          <cell r="J9">
            <v>105990.38461539149</v>
          </cell>
          <cell r="K9">
            <v>0</v>
          </cell>
        </row>
        <row r="10">
          <cell r="A10">
            <v>621028</v>
          </cell>
          <cell r="B10" t="str">
            <v>Equipo Comunic. y Computación</v>
          </cell>
          <cell r="C10">
            <v>42175509001</v>
          </cell>
          <cell r="D10" t="str">
            <v>MEDIDORES DE ENERGIA EQUIPOS COMU. GRANDES CLIENTE</v>
          </cell>
          <cell r="E10">
            <v>34</v>
          </cell>
          <cell r="F10">
            <v>410</v>
          </cell>
          <cell r="G10">
            <v>103990384.61538461</v>
          </cell>
          <cell r="H10">
            <v>103990.38461538462</v>
          </cell>
          <cell r="I10">
            <v>104094375</v>
          </cell>
          <cell r="J10">
            <v>103990.38461539149</v>
          </cell>
          <cell r="K10">
            <v>0</v>
          </cell>
        </row>
        <row r="11">
          <cell r="A11">
            <v>621030</v>
          </cell>
          <cell r="B11" t="str">
            <v>Medidores Agua Luz y Gas</v>
          </cell>
          <cell r="C11">
            <v>42175509003</v>
          </cell>
          <cell r="D11" t="str">
            <v>MEDIDORES DE ENERGIA</v>
          </cell>
          <cell r="E11">
            <v>33</v>
          </cell>
          <cell r="F11">
            <v>362</v>
          </cell>
          <cell r="G11">
            <v>218599000</v>
          </cell>
          <cell r="H11">
            <v>2433196</v>
          </cell>
          <cell r="I11">
            <v>218601000</v>
          </cell>
          <cell r="J11">
            <v>2000</v>
          </cell>
          <cell r="K11">
            <v>0</v>
          </cell>
        </row>
        <row r="12">
          <cell r="A12">
            <v>621030</v>
          </cell>
          <cell r="B12" t="str">
            <v>Medidores Agua Luz y Gas</v>
          </cell>
          <cell r="C12">
            <v>42175509003</v>
          </cell>
          <cell r="D12" t="str">
            <v>MEDIDORES DE ENERGIA</v>
          </cell>
          <cell r="E12">
            <v>34</v>
          </cell>
          <cell r="F12">
            <v>450</v>
          </cell>
          <cell r="G12">
            <v>543268000</v>
          </cell>
          <cell r="I12">
            <v>543268000</v>
          </cell>
          <cell r="J12">
            <v>0</v>
          </cell>
          <cell r="K12">
            <v>0</v>
          </cell>
        </row>
        <row r="13">
          <cell r="A13">
            <v>621030</v>
          </cell>
          <cell r="B13" t="str">
            <v>Medidores Agua Luz y Gas</v>
          </cell>
          <cell r="C13">
            <v>42175509004</v>
          </cell>
          <cell r="D13" t="str">
            <v>CONCENTRICO</v>
          </cell>
          <cell r="E13">
            <v>33</v>
          </cell>
          <cell r="F13">
            <v>362</v>
          </cell>
          <cell r="G13">
            <v>507756000.00000012</v>
          </cell>
          <cell r="I13">
            <v>507756000</v>
          </cell>
          <cell r="J13">
            <v>0</v>
          </cell>
          <cell r="K13">
            <v>0</v>
          </cell>
        </row>
        <row r="14">
          <cell r="A14">
            <v>621030</v>
          </cell>
          <cell r="B14" t="str">
            <v>Medidores Agua Luz y Gas</v>
          </cell>
          <cell r="C14">
            <v>42175509004</v>
          </cell>
          <cell r="D14" t="str">
            <v>CONCENTRICO</v>
          </cell>
          <cell r="E14">
            <v>34</v>
          </cell>
          <cell r="F14">
            <v>450</v>
          </cell>
          <cell r="G14">
            <v>367487000</v>
          </cell>
          <cell r="I14">
            <v>367487000</v>
          </cell>
          <cell r="J14">
            <v>0</v>
          </cell>
          <cell r="K14">
            <v>0</v>
          </cell>
        </row>
        <row r="15">
          <cell r="A15">
            <v>621030</v>
          </cell>
          <cell r="B15" t="str">
            <v>Medidores Agua Luz y Gas</v>
          </cell>
          <cell r="C15">
            <v>42175509005</v>
          </cell>
          <cell r="D15" t="str">
            <v>SELLOS Y OTROS: COMERCIALIZACION</v>
          </cell>
          <cell r="E15">
            <v>33</v>
          </cell>
          <cell r="F15">
            <v>362</v>
          </cell>
          <cell r="G15">
            <v>604322000</v>
          </cell>
          <cell r="I15">
            <v>604322000</v>
          </cell>
          <cell r="J15">
            <v>0</v>
          </cell>
          <cell r="K15">
            <v>0</v>
          </cell>
        </row>
        <row r="16">
          <cell r="A16">
            <v>621030</v>
          </cell>
          <cell r="B16" t="str">
            <v>Medidores Agua Luz y Gas</v>
          </cell>
          <cell r="C16">
            <v>42175509005</v>
          </cell>
          <cell r="D16" t="str">
            <v>SELLOS Y OTROS: COMERCIALIZACION</v>
          </cell>
          <cell r="E16">
            <v>34</v>
          </cell>
          <cell r="F16">
            <v>450</v>
          </cell>
          <cell r="G16">
            <v>191764000</v>
          </cell>
          <cell r="I16">
            <v>191764000</v>
          </cell>
          <cell r="J16">
            <v>0</v>
          </cell>
          <cell r="K16">
            <v>0</v>
          </cell>
        </row>
        <row r="17">
          <cell r="A17">
            <v>621090</v>
          </cell>
          <cell r="B17" t="str">
            <v>Otras Ventas de Bienes Comerci</v>
          </cell>
          <cell r="C17">
            <v>42175509002</v>
          </cell>
          <cell r="D17" t="str">
            <v>SERVICIOS TECNICOS DE GRANDES CLIENTES</v>
          </cell>
          <cell r="E17">
            <v>34</v>
          </cell>
          <cell r="F17">
            <v>410</v>
          </cell>
          <cell r="G17">
            <v>940800000</v>
          </cell>
          <cell r="H17">
            <v>940800</v>
          </cell>
          <cell r="I17">
            <v>940800000</v>
          </cell>
          <cell r="J17">
            <v>0</v>
          </cell>
          <cell r="K17">
            <v>0</v>
          </cell>
        </row>
        <row r="18">
          <cell r="A18">
            <v>7</v>
          </cell>
          <cell r="B18" t="str">
            <v xml:space="preserve">COSTO VENTA DE SERVICIOS EFECTIVO </v>
          </cell>
          <cell r="C18">
            <v>7</v>
          </cell>
          <cell r="D18" t="str">
            <v xml:space="preserve">COSTO VENTA DE SERVICIOS EFECTIVO </v>
          </cell>
          <cell r="G18">
            <v>283355897348.85236</v>
          </cell>
          <cell r="H18">
            <v>283355896.87598628</v>
          </cell>
          <cell r="I18">
            <v>22552588243.495735</v>
          </cell>
          <cell r="J18">
            <v>227994199.11306679</v>
          </cell>
          <cell r="K18">
            <v>-278571294.26708192</v>
          </cell>
        </row>
        <row r="19">
          <cell r="A19">
            <v>7505</v>
          </cell>
          <cell r="B19" t="str">
            <v>Servicios Personales</v>
          </cell>
          <cell r="C19">
            <v>7505</v>
          </cell>
          <cell r="D19" t="str">
            <v>Servicios Personales</v>
          </cell>
          <cell r="G19">
            <v>21089746600.646999</v>
          </cell>
          <cell r="H19">
            <v>21089746.600647002</v>
          </cell>
          <cell r="I19">
            <v>21029747537</v>
          </cell>
          <cell r="J19">
            <v>180994198.39032826</v>
          </cell>
          <cell r="K19">
            <v>-240993262.03733027</v>
          </cell>
        </row>
        <row r="20">
          <cell r="A20">
            <v>750501</v>
          </cell>
          <cell r="B20" t="str">
            <v>Sueldos de Personal</v>
          </cell>
          <cell r="C20">
            <v>21175050100</v>
          </cell>
          <cell r="D20" t="str">
            <v>SUELDOS DEL PERSONAL</v>
          </cell>
          <cell r="E20">
            <v>33</v>
          </cell>
          <cell r="F20">
            <v>300</v>
          </cell>
          <cell r="G20">
            <v>4744746885.9929304</v>
          </cell>
          <cell r="H20">
            <v>5754106.0797486091</v>
          </cell>
          <cell r="I20">
            <v>4720746887</v>
          </cell>
          <cell r="J20">
            <v>0</v>
          </cell>
          <cell r="K20">
            <v>-23999998.992930412</v>
          </cell>
        </row>
        <row r="21">
          <cell r="A21">
            <v>750501</v>
          </cell>
          <cell r="B21" t="str">
            <v>Sueldos de Personal</v>
          </cell>
          <cell r="C21">
            <v>21175050100</v>
          </cell>
          <cell r="D21" t="str">
            <v>SUELDOS DEL PERSONAL</v>
          </cell>
          <cell r="E21">
            <v>34</v>
          </cell>
          <cell r="F21">
            <v>400</v>
          </cell>
          <cell r="G21">
            <v>899931855.7356801</v>
          </cell>
          <cell r="I21">
            <v>899931855</v>
          </cell>
          <cell r="J21">
            <v>0</v>
          </cell>
          <cell r="K21">
            <v>-0.73568010330200195</v>
          </cell>
        </row>
        <row r="22">
          <cell r="A22">
            <v>750501</v>
          </cell>
          <cell r="B22" t="str">
            <v>Sueldos de Personal</v>
          </cell>
          <cell r="C22">
            <v>21175050100</v>
          </cell>
          <cell r="D22" t="str">
            <v>SUELDOS DEL PERSONAL - Salario Integral</v>
          </cell>
          <cell r="E22">
            <v>34</v>
          </cell>
          <cell r="F22">
            <v>400</v>
          </cell>
          <cell r="G22">
            <v>109427338.01999997</v>
          </cell>
          <cell r="I22">
            <v>109427338</v>
          </cell>
          <cell r="J22">
            <v>0</v>
          </cell>
          <cell r="K22">
            <v>-1.9999966025352478E-2</v>
          </cell>
        </row>
        <row r="23">
          <cell r="A23">
            <v>750503</v>
          </cell>
          <cell r="B23" t="str">
            <v>Horas Extras y Festivos</v>
          </cell>
          <cell r="C23">
            <v>21175050300</v>
          </cell>
          <cell r="D23" t="str">
            <v>HORAS EXTRAS, DOMINICALES Y FESTIVOS</v>
          </cell>
          <cell r="E23">
            <v>33</v>
          </cell>
          <cell r="F23">
            <v>300</v>
          </cell>
          <cell r="G23">
            <v>689275841.34685075</v>
          </cell>
          <cell r="H23">
            <v>730211.46732684004</v>
          </cell>
          <cell r="I23">
            <v>689275842</v>
          </cell>
          <cell r="J23">
            <v>0.65314924716949463</v>
          </cell>
          <cell r="K23">
            <v>0</v>
          </cell>
        </row>
        <row r="24">
          <cell r="A24">
            <v>750503</v>
          </cell>
          <cell r="B24" t="str">
            <v>Horas Extras y Festivos</v>
          </cell>
          <cell r="C24">
            <v>21175050300</v>
          </cell>
          <cell r="D24" t="str">
            <v>HORAS EXTRAS, DOMINICALES Y FESTIVOS</v>
          </cell>
          <cell r="E24">
            <v>34</v>
          </cell>
          <cell r="F24">
            <v>400</v>
          </cell>
          <cell r="G24">
            <v>40935625.979989342</v>
          </cell>
          <cell r="I24">
            <v>40935625</v>
          </cell>
          <cell r="J24">
            <v>0</v>
          </cell>
          <cell r="K24">
            <v>-0.97998934239149094</v>
          </cell>
        </row>
        <row r="25">
          <cell r="A25">
            <v>750504</v>
          </cell>
          <cell r="B25" t="str">
            <v>Incapacidades</v>
          </cell>
          <cell r="C25">
            <v>21175050400</v>
          </cell>
          <cell r="D25" t="str">
            <v>INCAPACIDADES</v>
          </cell>
          <cell r="E25">
            <v>33</v>
          </cell>
          <cell r="F25">
            <v>300</v>
          </cell>
          <cell r="G25">
            <v>27352499.466666661</v>
          </cell>
          <cell r="H25">
            <v>48950.053066666675</v>
          </cell>
          <cell r="I25">
            <v>27352499</v>
          </cell>
          <cell r="J25">
            <v>0</v>
          </cell>
          <cell r="K25">
            <v>-0.46666666120290756</v>
          </cell>
        </row>
        <row r="26">
          <cell r="A26">
            <v>750504</v>
          </cell>
          <cell r="B26" t="str">
            <v>Incapacidades</v>
          </cell>
          <cell r="C26">
            <v>21175050400</v>
          </cell>
          <cell r="D26" t="str">
            <v>INCAPACIDADES</v>
          </cell>
          <cell r="E26">
            <v>34</v>
          </cell>
          <cell r="F26">
            <v>400</v>
          </cell>
          <cell r="G26">
            <v>21597553.599999998</v>
          </cell>
          <cell r="I26">
            <v>21597554</v>
          </cell>
          <cell r="J26">
            <v>0.40000000223517418</v>
          </cell>
          <cell r="K26">
            <v>0</v>
          </cell>
        </row>
        <row r="27">
          <cell r="A27">
            <v>750513</v>
          </cell>
          <cell r="B27" t="str">
            <v>Prima de Vacaciones</v>
          </cell>
          <cell r="C27">
            <v>21175051300</v>
          </cell>
          <cell r="D27" t="str">
            <v>PRIMA DE VACACIONES</v>
          </cell>
          <cell r="E27">
            <v>33</v>
          </cell>
          <cell r="F27">
            <v>300</v>
          </cell>
          <cell r="G27">
            <v>460479541.99950773</v>
          </cell>
          <cell r="H27">
            <v>545095.12213284103</v>
          </cell>
          <cell r="I27">
            <v>460479542</v>
          </cell>
          <cell r="J27">
            <v>4.9227476119995117E-4</v>
          </cell>
          <cell r="K27">
            <v>0</v>
          </cell>
        </row>
        <row r="28">
          <cell r="A28">
            <v>750513</v>
          </cell>
          <cell r="B28" t="str">
            <v>Prima de Vacaciones</v>
          </cell>
          <cell r="C28">
            <v>21175051300</v>
          </cell>
          <cell r="D28" t="str">
            <v>PRIMA DE VACACIONES</v>
          </cell>
          <cell r="E28">
            <v>34</v>
          </cell>
          <cell r="F28">
            <v>400</v>
          </cell>
          <cell r="G28">
            <v>84615580.13333334</v>
          </cell>
          <cell r="I28">
            <v>84615580</v>
          </cell>
          <cell r="J28">
            <v>0</v>
          </cell>
          <cell r="K28">
            <v>-0.13333334028720856</v>
          </cell>
        </row>
        <row r="29">
          <cell r="A29">
            <v>750515</v>
          </cell>
          <cell r="B29" t="str">
            <v>Primas Extras Legales</v>
          </cell>
          <cell r="C29">
            <v>21175051500</v>
          </cell>
          <cell r="D29" t="str">
            <v>PRIMAS EXTRALEGALES</v>
          </cell>
          <cell r="E29">
            <v>33</v>
          </cell>
          <cell r="F29">
            <v>300</v>
          </cell>
          <cell r="G29">
            <v>1046544413.0000001</v>
          </cell>
          <cell r="H29">
            <v>1238852.5496666669</v>
          </cell>
          <cell r="I29">
            <v>1046544463</v>
          </cell>
          <cell r="J29">
            <v>49.99999988079071</v>
          </cell>
          <cell r="K29">
            <v>0</v>
          </cell>
        </row>
        <row r="30">
          <cell r="A30">
            <v>750515</v>
          </cell>
          <cell r="B30" t="str">
            <v>Primas Extras Legales</v>
          </cell>
          <cell r="C30">
            <v>21175051500</v>
          </cell>
          <cell r="D30" t="str">
            <v>PRIMAS EXTRALEGALES</v>
          </cell>
          <cell r="E30">
            <v>34</v>
          </cell>
          <cell r="F30">
            <v>400</v>
          </cell>
          <cell r="G30">
            <v>192308136.66666669</v>
          </cell>
          <cell r="I30">
            <v>192308138</v>
          </cell>
          <cell r="J30">
            <v>1.3333333134651184</v>
          </cell>
          <cell r="K30">
            <v>0</v>
          </cell>
        </row>
        <row r="31">
          <cell r="A31">
            <v>750517</v>
          </cell>
          <cell r="B31" t="str">
            <v>Otras Primas</v>
          </cell>
          <cell r="C31">
            <v>21175051700</v>
          </cell>
          <cell r="D31" t="str">
            <v>PRIMA DE ANTIGUEDAD</v>
          </cell>
          <cell r="E31">
            <v>33</v>
          </cell>
          <cell r="F31">
            <v>300</v>
          </cell>
          <cell r="G31">
            <v>599925977.12829971</v>
          </cell>
          <cell r="H31">
            <v>732302.50005003123</v>
          </cell>
          <cell r="I31">
            <v>599925978</v>
          </cell>
          <cell r="J31">
            <v>0.87170028686523438</v>
          </cell>
          <cell r="K31">
            <v>0</v>
          </cell>
        </row>
        <row r="32">
          <cell r="A32">
            <v>750517</v>
          </cell>
          <cell r="B32" t="str">
            <v>Otras Primas</v>
          </cell>
          <cell r="C32">
            <v>21175051700</v>
          </cell>
          <cell r="D32" t="str">
            <v>PRIMA DE ANTIGUEDAD</v>
          </cell>
          <cell r="E32">
            <v>34</v>
          </cell>
          <cell r="F32">
            <v>400</v>
          </cell>
          <cell r="G32">
            <v>132376522.92173153</v>
          </cell>
          <cell r="I32">
            <v>132376523</v>
          </cell>
          <cell r="J32">
            <v>7.8268468379974365E-2</v>
          </cell>
          <cell r="K32">
            <v>0</v>
          </cell>
        </row>
        <row r="33">
          <cell r="A33">
            <v>750518</v>
          </cell>
          <cell r="B33" t="str">
            <v>Vacaciones</v>
          </cell>
          <cell r="C33">
            <v>21175051800</v>
          </cell>
          <cell r="D33" t="str">
            <v>VACACIONES</v>
          </cell>
          <cell r="E33">
            <v>33</v>
          </cell>
          <cell r="F33">
            <v>300</v>
          </cell>
          <cell r="G33">
            <v>460479541.99950773</v>
          </cell>
          <cell r="H33">
            <v>545095.12213284103</v>
          </cell>
          <cell r="I33">
            <v>460479542</v>
          </cell>
          <cell r="J33">
            <v>4.9227476119995117E-4</v>
          </cell>
          <cell r="K33">
            <v>0</v>
          </cell>
        </row>
        <row r="34">
          <cell r="A34">
            <v>750518</v>
          </cell>
          <cell r="B34" t="str">
            <v>Vacaciones</v>
          </cell>
          <cell r="C34">
            <v>21175051800</v>
          </cell>
          <cell r="D34" t="str">
            <v>VACACIONES</v>
          </cell>
          <cell r="E34">
            <v>34</v>
          </cell>
          <cell r="F34">
            <v>400</v>
          </cell>
          <cell r="G34">
            <v>84615580.13333334</v>
          </cell>
          <cell r="I34">
            <v>84615594</v>
          </cell>
          <cell r="J34">
            <v>13.866666659712791</v>
          </cell>
          <cell r="K34">
            <v>0</v>
          </cell>
        </row>
        <row r="35">
          <cell r="A35">
            <v>750520</v>
          </cell>
          <cell r="B35" t="str">
            <v>Bonificaciones</v>
          </cell>
          <cell r="C35">
            <v>21175052000</v>
          </cell>
          <cell r="D35" t="str">
            <v>BONIFICACIONES (LINEA VIVA, TURNOS INGENIEROS, OTRAS)</v>
          </cell>
          <cell r="E35">
            <v>33</v>
          </cell>
          <cell r="F35">
            <v>300</v>
          </cell>
          <cell r="G35">
            <v>111674732.78019999</v>
          </cell>
          <cell r="H35">
            <v>111674.73278020005</v>
          </cell>
          <cell r="I35">
            <v>111674752</v>
          </cell>
          <cell r="J35">
            <v>19.219800010323524</v>
          </cell>
          <cell r="K35">
            <v>0</v>
          </cell>
        </row>
        <row r="36">
          <cell r="A36">
            <v>750520</v>
          </cell>
          <cell r="B36" t="str">
            <v>Bonificaciones</v>
          </cell>
          <cell r="C36">
            <v>21175052000</v>
          </cell>
          <cell r="D36" t="str">
            <v>BONIFICACIONES (LINEA VIVA, TURNOS INGENIEROS, OTRAS)</v>
          </cell>
          <cell r="E36">
            <v>34</v>
          </cell>
          <cell r="F36">
            <v>400</v>
          </cell>
          <cell r="G36">
            <v>0</v>
          </cell>
          <cell r="I36">
            <v>0</v>
          </cell>
          <cell r="J36">
            <v>0</v>
          </cell>
          <cell r="K36">
            <v>0</v>
          </cell>
        </row>
        <row r="37">
          <cell r="A37">
            <v>750522</v>
          </cell>
          <cell r="B37" t="str">
            <v>Subsidio  de Alimentacion</v>
          </cell>
          <cell r="C37">
            <v>21175052200</v>
          </cell>
          <cell r="D37" t="str">
            <v>PRIMA O SUBSIDIO DE ALIMENTACION</v>
          </cell>
          <cell r="E37">
            <v>33</v>
          </cell>
          <cell r="F37">
            <v>300</v>
          </cell>
          <cell r="G37">
            <v>174800000</v>
          </cell>
          <cell r="H37">
            <v>185120</v>
          </cell>
          <cell r="I37">
            <v>174800000</v>
          </cell>
          <cell r="J37">
            <v>0</v>
          </cell>
          <cell r="K37">
            <v>0</v>
          </cell>
        </row>
        <row r="38">
          <cell r="A38">
            <v>750522</v>
          </cell>
          <cell r="B38" t="str">
            <v>Subsidio  de Alimentacion</v>
          </cell>
          <cell r="C38">
            <v>21175052200</v>
          </cell>
          <cell r="D38" t="str">
            <v>PRIMA O SUBSIDIO DE ALIMENTACION</v>
          </cell>
          <cell r="E38">
            <v>34</v>
          </cell>
          <cell r="F38">
            <v>400</v>
          </cell>
          <cell r="G38">
            <v>10320000</v>
          </cell>
          <cell r="I38">
            <v>10320000</v>
          </cell>
          <cell r="J38">
            <v>0</v>
          </cell>
          <cell r="K38">
            <v>0</v>
          </cell>
        </row>
        <row r="39">
          <cell r="A39">
            <v>750523</v>
          </cell>
          <cell r="B39" t="str">
            <v>Auxilio de Transporte</v>
          </cell>
          <cell r="C39">
            <v>21175052300</v>
          </cell>
          <cell r="D39" t="str">
            <v>AUXILIO DE TRANSPORTE</v>
          </cell>
          <cell r="E39">
            <v>33</v>
          </cell>
          <cell r="F39">
            <v>300</v>
          </cell>
          <cell r="G39">
            <v>499116452.99999994</v>
          </cell>
          <cell r="H39">
            <v>680328.74299999978</v>
          </cell>
          <cell r="I39">
            <v>499116453</v>
          </cell>
          <cell r="J39">
            <v>0</v>
          </cell>
          <cell r="K39">
            <v>0</v>
          </cell>
        </row>
        <row r="40">
          <cell r="A40">
            <v>750523</v>
          </cell>
          <cell r="B40" t="str">
            <v>Auxilio de Transporte</v>
          </cell>
          <cell r="C40">
            <v>21175052300</v>
          </cell>
          <cell r="D40" t="str">
            <v>AUXILIO DE TRANSPORTE</v>
          </cell>
          <cell r="E40">
            <v>34</v>
          </cell>
          <cell r="F40">
            <v>400</v>
          </cell>
          <cell r="G40">
            <v>181212289.99999997</v>
          </cell>
          <cell r="I40">
            <v>181212290</v>
          </cell>
          <cell r="J40">
            <v>0</v>
          </cell>
          <cell r="K40">
            <v>0</v>
          </cell>
        </row>
        <row r="41">
          <cell r="A41">
            <v>750524</v>
          </cell>
          <cell r="B41" t="str">
            <v>Cesantias</v>
          </cell>
          <cell r="C41">
            <v>21175052400</v>
          </cell>
          <cell r="D41" t="str">
            <v>CESANTIAS - COSTOS</v>
          </cell>
          <cell r="E41">
            <v>33</v>
          </cell>
          <cell r="F41">
            <v>300</v>
          </cell>
          <cell r="G41">
            <v>575122997</v>
          </cell>
          <cell r="H41">
            <v>759863.696</v>
          </cell>
          <cell r="I41">
            <v>575122997</v>
          </cell>
          <cell r="J41">
            <v>0</v>
          </cell>
          <cell r="K41">
            <v>0</v>
          </cell>
        </row>
        <row r="42">
          <cell r="A42">
            <v>750524</v>
          </cell>
          <cell r="B42" t="str">
            <v>Cesantias</v>
          </cell>
          <cell r="C42">
            <v>21175052400</v>
          </cell>
          <cell r="D42" t="str">
            <v>CESANTIAS - COSTOS</v>
          </cell>
          <cell r="E42">
            <v>34</v>
          </cell>
          <cell r="F42">
            <v>400</v>
          </cell>
          <cell r="G42">
            <v>184740699</v>
          </cell>
          <cell r="I42">
            <v>184740699</v>
          </cell>
          <cell r="J42">
            <v>0</v>
          </cell>
          <cell r="K42">
            <v>0</v>
          </cell>
        </row>
        <row r="43">
          <cell r="A43">
            <v>750525</v>
          </cell>
          <cell r="B43" t="str">
            <v>Intereses a las Cesantias</v>
          </cell>
          <cell r="C43">
            <v>21175052500</v>
          </cell>
          <cell r="D43" t="str">
            <v>INTERESES DE CESANTIAS -  COSTOS</v>
          </cell>
          <cell r="E43">
            <v>33</v>
          </cell>
          <cell r="F43">
            <v>300</v>
          </cell>
          <cell r="G43">
            <v>120000000</v>
          </cell>
          <cell r="H43">
            <v>180000</v>
          </cell>
          <cell r="I43">
            <v>144000000</v>
          </cell>
          <cell r="J43">
            <v>24000000</v>
          </cell>
          <cell r="K43">
            <v>0</v>
          </cell>
        </row>
        <row r="44">
          <cell r="A44">
            <v>750525</v>
          </cell>
          <cell r="B44" t="str">
            <v>Intereses a las Cesantias</v>
          </cell>
          <cell r="C44">
            <v>21175052500</v>
          </cell>
          <cell r="D44" t="str">
            <v>INTERESES DE CESANTIAS -  COSTOS</v>
          </cell>
          <cell r="E44">
            <v>34</v>
          </cell>
          <cell r="F44">
            <v>400</v>
          </cell>
          <cell r="G44">
            <v>60000000</v>
          </cell>
          <cell r="I44">
            <v>60000000</v>
          </cell>
          <cell r="J44">
            <v>0</v>
          </cell>
          <cell r="K44">
            <v>0</v>
          </cell>
        </row>
        <row r="45">
          <cell r="A45">
            <v>750530</v>
          </cell>
          <cell r="B45" t="str">
            <v>Capacit. Bienestar Scial y Esti</v>
          </cell>
          <cell r="C45">
            <v>21175053002</v>
          </cell>
          <cell r="D45" t="str">
            <v>CAPACITACION</v>
          </cell>
          <cell r="E45">
            <v>33</v>
          </cell>
          <cell r="F45">
            <v>300</v>
          </cell>
          <cell r="G45">
            <v>181280191.9775641</v>
          </cell>
          <cell r="H45">
            <v>1161710.881559829</v>
          </cell>
          <cell r="I45">
            <v>134280193</v>
          </cell>
          <cell r="J45">
            <v>0</v>
          </cell>
          <cell r="K45">
            <v>-46999998.977564096</v>
          </cell>
        </row>
        <row r="46">
          <cell r="A46">
            <v>750530</v>
          </cell>
          <cell r="B46" t="str">
            <v>Capacit. Bienestar Scial y Esti</v>
          </cell>
          <cell r="C46">
            <v>21175053002</v>
          </cell>
          <cell r="D46" t="str">
            <v>CAPACITACION</v>
          </cell>
          <cell r="E46">
            <v>34</v>
          </cell>
          <cell r="F46">
            <v>400</v>
          </cell>
          <cell r="G46">
            <v>64130769.230769232</v>
          </cell>
          <cell r="I46">
            <v>51130769</v>
          </cell>
          <cell r="J46">
            <v>0</v>
          </cell>
          <cell r="K46">
            <v>-13000000.230769232</v>
          </cell>
        </row>
        <row r="47">
          <cell r="A47">
            <v>750530</v>
          </cell>
          <cell r="B47" t="str">
            <v>Capacit. Bienestar Scial y Esti</v>
          </cell>
          <cell r="C47">
            <v>22951109008</v>
          </cell>
          <cell r="D47" t="str">
            <v xml:space="preserve">BIENESTAR SOCIAL  </v>
          </cell>
          <cell r="E47">
            <v>33</v>
          </cell>
          <cell r="F47">
            <v>300</v>
          </cell>
          <cell r="G47">
            <v>563903531.47863245</v>
          </cell>
          <cell r="I47">
            <v>563903531</v>
          </cell>
          <cell r="J47">
            <v>0</v>
          </cell>
          <cell r="K47">
            <v>-0.47863245010375977</v>
          </cell>
        </row>
        <row r="48">
          <cell r="A48">
            <v>750530</v>
          </cell>
          <cell r="B48" t="str">
            <v>Capacit. Bienestar Scial y Esti</v>
          </cell>
          <cell r="C48">
            <v>22951109008</v>
          </cell>
          <cell r="D48" t="str">
            <v>BIENESTAR SOCIAL</v>
          </cell>
          <cell r="E48">
            <v>34</v>
          </cell>
          <cell r="F48">
            <v>400</v>
          </cell>
          <cell r="G48">
            <v>323230389.09294879</v>
          </cell>
          <cell r="I48">
            <v>323231389</v>
          </cell>
          <cell r="J48">
            <v>999.90705120563507</v>
          </cell>
          <cell r="K48">
            <v>0</v>
          </cell>
        </row>
        <row r="49">
          <cell r="A49">
            <v>750530</v>
          </cell>
          <cell r="B49" t="str">
            <v>Capacit. Bienestar Scial y Esti</v>
          </cell>
          <cell r="C49">
            <v>21175053003</v>
          </cell>
          <cell r="D49" t="str">
            <v>COSTOS MEDICOS Y DROGAS (CONVENCIONALES)</v>
          </cell>
          <cell r="E49">
            <v>33</v>
          </cell>
          <cell r="F49">
            <v>300</v>
          </cell>
          <cell r="G49">
            <v>22394192.087606832</v>
          </cell>
          <cell r="I49">
            <v>22394192</v>
          </cell>
          <cell r="J49">
            <v>0</v>
          </cell>
          <cell r="K49">
            <v>-8.7606832385063171E-2</v>
          </cell>
        </row>
        <row r="50">
          <cell r="A50">
            <v>750530</v>
          </cell>
          <cell r="B50" t="str">
            <v>Capacit. Bienestar Scial y Esti</v>
          </cell>
          <cell r="C50">
            <v>21175053003</v>
          </cell>
          <cell r="D50" t="str">
            <v>COSTOS MEDICOS Y DROGAS (CONVENCIONALES)</v>
          </cell>
          <cell r="E50">
            <v>34</v>
          </cell>
          <cell r="F50">
            <v>400</v>
          </cell>
          <cell r="G50">
            <v>6771807.692307693</v>
          </cell>
          <cell r="I50">
            <v>6771808</v>
          </cell>
          <cell r="J50">
            <v>0.30769230704754591</v>
          </cell>
          <cell r="K50">
            <v>0</v>
          </cell>
        </row>
        <row r="51">
          <cell r="A51">
            <v>750531</v>
          </cell>
          <cell r="B51" t="str">
            <v>Dotacion y Suministro Trabajad</v>
          </cell>
          <cell r="C51">
            <v>22151053100</v>
          </cell>
          <cell r="D51" t="str">
            <v>DOTACION Y SUMINISTROS A TRABAJADORES</v>
          </cell>
          <cell r="E51">
            <v>33</v>
          </cell>
          <cell r="F51">
            <v>300</v>
          </cell>
          <cell r="G51">
            <v>433140000</v>
          </cell>
          <cell r="H51">
            <v>530247.10400000005</v>
          </cell>
          <cell r="I51">
            <v>429950000</v>
          </cell>
          <cell r="J51">
            <v>0</v>
          </cell>
          <cell r="K51">
            <v>-3190000</v>
          </cell>
        </row>
        <row r="52">
          <cell r="A52">
            <v>750531</v>
          </cell>
          <cell r="B52" t="str">
            <v>Dotacion y Suministro Trabajad</v>
          </cell>
          <cell r="C52">
            <v>22151053100</v>
          </cell>
          <cell r="D52" t="str">
            <v>DOTACION Y SUMINISTROS A TRABAJADORES</v>
          </cell>
          <cell r="E52">
            <v>34</v>
          </cell>
          <cell r="F52">
            <v>400</v>
          </cell>
          <cell r="G52">
            <v>97107104</v>
          </cell>
          <cell r="I52">
            <v>100297104</v>
          </cell>
          <cell r="J52">
            <v>3190000</v>
          </cell>
          <cell r="K52">
            <v>0</v>
          </cell>
        </row>
        <row r="53">
          <cell r="A53">
            <v>750533</v>
          </cell>
          <cell r="B53" t="str">
            <v>Costos Deportivos y de Recreac</v>
          </cell>
          <cell r="C53">
            <v>21175053004</v>
          </cell>
          <cell r="D53" t="str">
            <v>COSTOS DEPORTIVOS Y RECREACION</v>
          </cell>
          <cell r="E53">
            <v>33</v>
          </cell>
          <cell r="F53">
            <v>300</v>
          </cell>
          <cell r="G53">
            <v>283961673.07692307</v>
          </cell>
          <cell r="H53">
            <v>419916.01956089743</v>
          </cell>
          <cell r="I53">
            <v>287764750</v>
          </cell>
          <cell r="J53">
            <v>3803076.9230769277</v>
          </cell>
          <cell r="K53">
            <v>0</v>
          </cell>
        </row>
        <row r="54">
          <cell r="A54">
            <v>750533</v>
          </cell>
          <cell r="B54" t="str">
            <v>Costos Deportivos y de Recreac</v>
          </cell>
          <cell r="C54">
            <v>21175053004</v>
          </cell>
          <cell r="D54" t="str">
            <v>COSTOS DEPORTIVOS Y RECREACION</v>
          </cell>
          <cell r="E54">
            <v>34</v>
          </cell>
          <cell r="F54">
            <v>400</v>
          </cell>
          <cell r="G54">
            <v>135954346.48397437</v>
          </cell>
          <cell r="I54">
            <v>132151269</v>
          </cell>
          <cell r="J54">
            <v>0</v>
          </cell>
          <cell r="K54">
            <v>-3803077.4839743674</v>
          </cell>
        </row>
        <row r="55">
          <cell r="A55">
            <v>750535</v>
          </cell>
          <cell r="B55" t="str">
            <v>Aportes Cajas Compensacion Fli</v>
          </cell>
          <cell r="C55">
            <v>21375053500</v>
          </cell>
          <cell r="D55" t="str">
            <v>APORTES CAJA DE COMPENSACION FAMILIAR</v>
          </cell>
          <cell r="E55">
            <v>33</v>
          </cell>
          <cell r="F55">
            <v>300</v>
          </cell>
          <cell r="G55">
            <v>328623431.10790992</v>
          </cell>
          <cell r="H55">
            <v>400754.23393781716</v>
          </cell>
          <cell r="I55">
            <v>328623432</v>
          </cell>
          <cell r="J55">
            <v>0.8920900821685791</v>
          </cell>
          <cell r="K55">
            <v>0</v>
          </cell>
        </row>
        <row r="56">
          <cell r="A56">
            <v>750535</v>
          </cell>
          <cell r="B56" t="str">
            <v>Aportes Cajas Compensacion Fli</v>
          </cell>
          <cell r="C56">
            <v>21375053500</v>
          </cell>
          <cell r="D56" t="str">
            <v>APORTES CAJA DE COMPENSACION FAMILIAR</v>
          </cell>
          <cell r="E56">
            <v>34</v>
          </cell>
          <cell r="F56">
            <v>400</v>
          </cell>
          <cell r="G56">
            <v>72130802.829907268</v>
          </cell>
          <cell r="I56">
            <v>72130803</v>
          </cell>
          <cell r="J56">
            <v>0.17009273171424866</v>
          </cell>
          <cell r="K56">
            <v>0</v>
          </cell>
        </row>
        <row r="57">
          <cell r="A57">
            <v>750536</v>
          </cell>
          <cell r="B57" t="str">
            <v>Aportes al Icbf</v>
          </cell>
          <cell r="C57">
            <v>21475053600</v>
          </cell>
          <cell r="D57" t="str">
            <v>APORTES AL I.C.B.F.</v>
          </cell>
          <cell r="E57">
            <v>33</v>
          </cell>
          <cell r="F57">
            <v>300</v>
          </cell>
          <cell r="G57">
            <v>246467570.07071519</v>
          </cell>
          <cell r="H57">
            <v>300565.67244314565</v>
          </cell>
          <cell r="I57">
            <v>246467569</v>
          </cell>
          <cell r="J57">
            <v>0</v>
          </cell>
          <cell r="K57">
            <v>-1.0707151889801025</v>
          </cell>
        </row>
        <row r="58">
          <cell r="A58">
            <v>750536</v>
          </cell>
          <cell r="B58" t="str">
            <v>Aportes al Icbf</v>
          </cell>
          <cell r="C58">
            <v>21475053600</v>
          </cell>
          <cell r="D58" t="str">
            <v>APORTES AL I.C.B.F.</v>
          </cell>
          <cell r="E58">
            <v>34</v>
          </cell>
          <cell r="F58">
            <v>400</v>
          </cell>
          <cell r="G58">
            <v>54098102.372430451</v>
          </cell>
          <cell r="I58">
            <v>54098103</v>
          </cell>
          <cell r="J58">
            <v>0.62756954878568649</v>
          </cell>
          <cell r="K58">
            <v>0</v>
          </cell>
        </row>
        <row r="59">
          <cell r="A59">
            <v>750537</v>
          </cell>
          <cell r="B59" t="str">
            <v>Aportes a Seguridad Social</v>
          </cell>
          <cell r="C59">
            <v>21475053700</v>
          </cell>
          <cell r="D59" t="str">
            <v>APORTES A SEGURIDAD SOCIAL</v>
          </cell>
          <cell r="E59">
            <v>33</v>
          </cell>
          <cell r="F59">
            <v>300</v>
          </cell>
          <cell r="G59">
            <v>1936256669.1986275</v>
          </cell>
          <cell r="H59">
            <v>2161665.4298845064</v>
          </cell>
          <cell r="I59">
            <v>1936256669</v>
          </cell>
          <cell r="J59">
            <v>0</v>
          </cell>
          <cell r="K59">
            <v>-0.19862747192382813</v>
          </cell>
        </row>
        <row r="60">
          <cell r="A60">
            <v>750537</v>
          </cell>
          <cell r="B60" t="str">
            <v>Aportes a Seguridad Social</v>
          </cell>
          <cell r="C60">
            <v>21475053700</v>
          </cell>
          <cell r="D60" t="str">
            <v>APORTES A SEGURIDAD SOCIAL</v>
          </cell>
          <cell r="E60">
            <v>34</v>
          </cell>
          <cell r="F60">
            <v>400</v>
          </cell>
          <cell r="G60">
            <v>225408760.68587899</v>
          </cell>
          <cell r="I60">
            <v>225408760</v>
          </cell>
          <cell r="J60">
            <v>0</v>
          </cell>
          <cell r="K60">
            <v>-0.68587899208068848</v>
          </cell>
        </row>
        <row r="61">
          <cell r="A61">
            <v>750538</v>
          </cell>
          <cell r="B61" t="str">
            <v>Aportes al Sena</v>
          </cell>
          <cell r="C61">
            <v>21475053800</v>
          </cell>
          <cell r="D61" t="str">
            <v>APORTES AL SENA</v>
          </cell>
          <cell r="E61">
            <v>33</v>
          </cell>
          <cell r="F61">
            <v>300</v>
          </cell>
          <cell r="G61">
            <v>164311716.60285008</v>
          </cell>
          <cell r="H61">
            <v>200377.11767969179</v>
          </cell>
          <cell r="I61">
            <v>164311716</v>
          </cell>
          <cell r="J61">
            <v>0</v>
          </cell>
          <cell r="K61">
            <v>-0.60285007953643799</v>
          </cell>
        </row>
        <row r="62">
          <cell r="A62">
            <v>750538</v>
          </cell>
          <cell r="B62" t="str">
            <v>Aportes al Sena</v>
          </cell>
          <cell r="C62">
            <v>21475053800</v>
          </cell>
          <cell r="D62" t="str">
            <v>APORTES AL SENA</v>
          </cell>
          <cell r="E62">
            <v>34</v>
          </cell>
          <cell r="F62">
            <v>400</v>
          </cell>
          <cell r="G62">
            <v>36065401.076841719</v>
          </cell>
          <cell r="I62">
            <v>36065401</v>
          </cell>
          <cell r="J62">
            <v>0</v>
          </cell>
          <cell r="K62">
            <v>-7.6841719448566437E-2</v>
          </cell>
        </row>
        <row r="63">
          <cell r="A63">
            <v>750541</v>
          </cell>
          <cell r="B63" t="str">
            <v>Costos Medicos y Drogas</v>
          </cell>
          <cell r="C63">
            <v>22151054100</v>
          </cell>
          <cell r="D63" t="str">
            <v>GASTOS MEDICOS Y DROGAS (BOTIQUIN)</v>
          </cell>
          <cell r="E63">
            <v>33</v>
          </cell>
          <cell r="F63">
            <v>300</v>
          </cell>
          <cell r="G63">
            <v>4016000</v>
          </cell>
          <cell r="H63">
            <v>5232</v>
          </cell>
          <cell r="I63">
            <v>4016000</v>
          </cell>
          <cell r="J63">
            <v>0</v>
          </cell>
          <cell r="K63">
            <v>0</v>
          </cell>
        </row>
        <row r="64">
          <cell r="A64">
            <v>750541</v>
          </cell>
          <cell r="B64" t="str">
            <v>Costos Medicos y Drogas</v>
          </cell>
          <cell r="C64">
            <v>22151054100</v>
          </cell>
          <cell r="D64" t="str">
            <v>GASTOS MEDICOS Y DROGAS (BOTIQUIN)</v>
          </cell>
          <cell r="E64">
            <v>34</v>
          </cell>
          <cell r="F64">
            <v>400</v>
          </cell>
          <cell r="G64">
            <v>1216000</v>
          </cell>
          <cell r="I64">
            <v>1216000</v>
          </cell>
          <cell r="J64">
            <v>0</v>
          </cell>
          <cell r="K64">
            <v>0</v>
          </cell>
        </row>
        <row r="65">
          <cell r="A65">
            <v>750544</v>
          </cell>
          <cell r="B65" t="str">
            <v>Riesgos Profesionales</v>
          </cell>
          <cell r="C65">
            <v>21475054400</v>
          </cell>
          <cell r="D65" t="str">
            <v>RIESGOS PROFESIONALES</v>
          </cell>
          <cell r="E65">
            <v>33</v>
          </cell>
          <cell r="F65">
            <v>300</v>
          </cell>
          <cell r="G65">
            <v>237890929.69302347</v>
          </cell>
          <cell r="H65">
            <v>261023.71803118393</v>
          </cell>
          <cell r="I65">
            <v>237890961</v>
          </cell>
          <cell r="J65">
            <v>31.306976526975632</v>
          </cell>
          <cell r="K65">
            <v>0</v>
          </cell>
        </row>
        <row r="66">
          <cell r="A66">
            <v>750544</v>
          </cell>
          <cell r="B66" t="str">
            <v>Riesgos Profesionales</v>
          </cell>
          <cell r="C66">
            <v>21475054400</v>
          </cell>
          <cell r="D66" t="str">
            <v>RIESGOS PROFESIONALES</v>
          </cell>
          <cell r="E66">
            <v>34</v>
          </cell>
          <cell r="F66">
            <v>400</v>
          </cell>
          <cell r="G66">
            <v>23132788.338160411</v>
          </cell>
          <cell r="I66">
            <v>23132788</v>
          </cell>
          <cell r="J66">
            <v>0</v>
          </cell>
          <cell r="K66">
            <v>-0.33816041052341461</v>
          </cell>
        </row>
        <row r="67">
          <cell r="A67">
            <v>750546</v>
          </cell>
          <cell r="B67" t="str">
            <v>Contratos Personal Temporal</v>
          </cell>
          <cell r="C67">
            <v>21175054600</v>
          </cell>
          <cell r="D67" t="str">
            <v>CONTRATOS DE PERSONAL TEMPORAL (COSTOS)</v>
          </cell>
          <cell r="E67">
            <v>33</v>
          </cell>
          <cell r="F67">
            <v>300</v>
          </cell>
          <cell r="G67">
            <v>757999999.99999988</v>
          </cell>
          <cell r="H67">
            <v>952000</v>
          </cell>
          <cell r="I67">
            <v>608000000</v>
          </cell>
          <cell r="J67">
            <v>0</v>
          </cell>
          <cell r="K67">
            <v>-149999999.99999988</v>
          </cell>
        </row>
        <row r="68">
          <cell r="A68">
            <v>750546</v>
          </cell>
          <cell r="B68" t="str">
            <v>Contratos Personal Temporal</v>
          </cell>
          <cell r="C68">
            <v>21175054600</v>
          </cell>
          <cell r="D68" t="str">
            <v>CONTRATOS DE PERSONAL TEMPORAL (COSTOS)</v>
          </cell>
          <cell r="E68">
            <v>34</v>
          </cell>
          <cell r="F68">
            <v>400</v>
          </cell>
          <cell r="G68">
            <v>193999999.99999997</v>
          </cell>
          <cell r="I68">
            <v>344000000</v>
          </cell>
          <cell r="J68">
            <v>150000000.00000003</v>
          </cell>
          <cell r="K68">
            <v>0</v>
          </cell>
        </row>
        <row r="69">
          <cell r="A69">
            <v>750547</v>
          </cell>
          <cell r="B69" t="str">
            <v>Viaticos</v>
          </cell>
          <cell r="C69">
            <v>22451054700</v>
          </cell>
          <cell r="D69" t="str">
            <v>VIATICOS</v>
          </cell>
          <cell r="E69">
            <v>33</v>
          </cell>
          <cell r="F69">
            <v>300</v>
          </cell>
          <cell r="G69">
            <v>246502631.57894737</v>
          </cell>
          <cell r="H69">
            <v>338632.00984210527</v>
          </cell>
          <cell r="I69">
            <v>246502632</v>
          </cell>
          <cell r="J69">
            <v>0.42105263471603394</v>
          </cell>
          <cell r="K69">
            <v>0</v>
          </cell>
        </row>
        <row r="70">
          <cell r="A70">
            <v>750547</v>
          </cell>
          <cell r="B70" t="str">
            <v>Viaticos</v>
          </cell>
          <cell r="C70">
            <v>22451054700</v>
          </cell>
          <cell r="D70" t="str">
            <v>VIATICOS</v>
          </cell>
          <cell r="E70">
            <v>34</v>
          </cell>
          <cell r="F70">
            <v>400</v>
          </cell>
          <cell r="G70">
            <v>92129378.263157889</v>
          </cell>
          <cell r="I70">
            <v>92129378</v>
          </cell>
          <cell r="J70">
            <v>0</v>
          </cell>
          <cell r="K70">
            <v>-0.26315788924694061</v>
          </cell>
        </row>
        <row r="71">
          <cell r="A71">
            <v>750548</v>
          </cell>
          <cell r="B71" t="str">
            <v>Gastos de Viaje</v>
          </cell>
          <cell r="C71">
            <v>22451054800</v>
          </cell>
          <cell r="D71" t="str">
            <v>GASTOS DE VIAJE</v>
          </cell>
          <cell r="E71">
            <v>33</v>
          </cell>
          <cell r="F71">
            <v>300</v>
          </cell>
          <cell r="G71">
            <v>158258841.70867074</v>
          </cell>
          <cell r="H71">
            <v>319184.51012763765</v>
          </cell>
          <cell r="I71">
            <v>158258842</v>
          </cell>
          <cell r="J71">
            <v>0.29132926464080811</v>
          </cell>
          <cell r="K71">
            <v>0</v>
          </cell>
        </row>
        <row r="72">
          <cell r="A72">
            <v>750548</v>
          </cell>
          <cell r="B72" t="str">
            <v>Gastos de Viaje</v>
          </cell>
          <cell r="C72">
            <v>22451054800</v>
          </cell>
          <cell r="D72" t="str">
            <v>GASTOS DE VIAJE</v>
          </cell>
          <cell r="E72">
            <v>34</v>
          </cell>
          <cell r="F72">
            <v>400</v>
          </cell>
          <cell r="G72">
            <v>160925668.41896698</v>
          </cell>
          <cell r="I72">
            <v>160925669</v>
          </cell>
          <cell r="J72">
            <v>0.58103302121162415</v>
          </cell>
          <cell r="K72">
            <v>0</v>
          </cell>
        </row>
        <row r="73">
          <cell r="A73">
            <v>750552</v>
          </cell>
          <cell r="B73" t="str">
            <v>Prima de Servicios</v>
          </cell>
          <cell r="C73">
            <v>21175051200</v>
          </cell>
          <cell r="D73" t="str">
            <v>PRIMA DE SERVICIOS</v>
          </cell>
          <cell r="E73">
            <v>33</v>
          </cell>
          <cell r="F73">
            <v>300</v>
          </cell>
          <cell r="G73">
            <v>627926647.80000019</v>
          </cell>
          <cell r="H73">
            <v>743311.52980000013</v>
          </cell>
          <cell r="I73">
            <v>627926647</v>
          </cell>
          <cell r="J73">
            <v>0</v>
          </cell>
          <cell r="K73">
            <v>-0.80000019073486328</v>
          </cell>
        </row>
        <row r="74">
          <cell r="A74">
            <v>750552</v>
          </cell>
          <cell r="B74" t="str">
            <v>Prima de Servicios</v>
          </cell>
          <cell r="C74">
            <v>21175051200</v>
          </cell>
          <cell r="D74" t="str">
            <v>PRIMA DE SERVICIOS</v>
          </cell>
          <cell r="E74">
            <v>34</v>
          </cell>
          <cell r="F74">
            <v>400</v>
          </cell>
          <cell r="G74">
            <v>115384882</v>
          </cell>
          <cell r="I74">
            <v>115384882</v>
          </cell>
          <cell r="J74">
            <v>0</v>
          </cell>
          <cell r="K74">
            <v>0</v>
          </cell>
        </row>
        <row r="75">
          <cell r="A75">
            <v>750567</v>
          </cell>
          <cell r="B75" t="str">
            <v>Cotiz. Entdes Admras Reg Prima</v>
          </cell>
          <cell r="C75">
            <v>21475053400</v>
          </cell>
          <cell r="D75" t="str">
            <v>APORTES A FONDOS PENSIONALES</v>
          </cell>
          <cell r="E75">
            <v>33</v>
          </cell>
          <cell r="F75">
            <v>300</v>
          </cell>
          <cell r="G75">
            <v>1437727506.9081073</v>
          </cell>
          <cell r="H75">
            <v>1753299.7694139513</v>
          </cell>
          <cell r="I75">
            <v>1437727328</v>
          </cell>
          <cell r="J75">
            <v>0</v>
          </cell>
          <cell r="K75">
            <v>-178.9081072807312</v>
          </cell>
        </row>
        <row r="76">
          <cell r="A76">
            <v>750567</v>
          </cell>
          <cell r="B76" t="str">
            <v>Cotiz. Entdes Admras Reg Prima</v>
          </cell>
          <cell r="C76">
            <v>21475053400</v>
          </cell>
          <cell r="D76" t="str">
            <v>APORTES A FONDOS PENSIONALES</v>
          </cell>
          <cell r="E76">
            <v>34</v>
          </cell>
          <cell r="F76">
            <v>400</v>
          </cell>
          <cell r="G76">
            <v>315572262.50584435</v>
          </cell>
          <cell r="I76">
            <v>315572262</v>
          </cell>
          <cell r="J76">
            <v>0</v>
          </cell>
          <cell r="K76">
            <v>-0.5058443546295166</v>
          </cell>
        </row>
        <row r="77">
          <cell r="A77">
            <v>750570</v>
          </cell>
          <cell r="B77" t="str">
            <v>Auxilios y Servicios Funerario</v>
          </cell>
          <cell r="C77">
            <v>21175053006</v>
          </cell>
          <cell r="D77" t="str">
            <v>AUXILIOS Y SERVICIOS CONVENCIONALES</v>
          </cell>
          <cell r="E77">
            <v>33</v>
          </cell>
          <cell r="F77">
            <v>300</v>
          </cell>
          <cell r="G77">
            <v>17846730.769230768</v>
          </cell>
          <cell r="H77">
            <v>30226.538461538461</v>
          </cell>
          <cell r="I77">
            <v>17846731</v>
          </cell>
          <cell r="J77">
            <v>0.23076923191547394</v>
          </cell>
          <cell r="K77">
            <v>0</v>
          </cell>
        </row>
        <row r="78">
          <cell r="A78">
            <v>750570</v>
          </cell>
          <cell r="B78" t="str">
            <v>Auxilios y Servicios Funerario</v>
          </cell>
          <cell r="C78">
            <v>21175053006</v>
          </cell>
          <cell r="D78" t="str">
            <v>AUXILIOS Y SERVICIOS CONVENCIONALES</v>
          </cell>
          <cell r="E78">
            <v>34</v>
          </cell>
          <cell r="F78">
            <v>400</v>
          </cell>
          <cell r="G78">
            <v>12379807.692307688</v>
          </cell>
          <cell r="I78">
            <v>12379808</v>
          </cell>
          <cell r="J78">
            <v>0.30769231170415878</v>
          </cell>
          <cell r="K78">
            <v>0</v>
          </cell>
        </row>
        <row r="79">
          <cell r="A79">
            <v>7510</v>
          </cell>
          <cell r="B79" t="str">
            <v>Generales</v>
          </cell>
          <cell r="C79">
            <v>7510</v>
          </cell>
          <cell r="D79" t="str">
            <v>Generales</v>
          </cell>
          <cell r="G79">
            <v>1513418738.0027468</v>
          </cell>
          <cell r="H79">
            <v>1513418.7380027468</v>
          </cell>
          <cell r="I79">
            <v>1522840706.4957337</v>
          </cell>
          <cell r="J79">
            <v>47000000.722738549</v>
          </cell>
          <cell r="K79">
            <v>-37578032.229751661</v>
          </cell>
        </row>
        <row r="80">
          <cell r="A80">
            <v>751013</v>
          </cell>
          <cell r="B80" t="str">
            <v>Suscripciones y Afiliaciones</v>
          </cell>
          <cell r="C80">
            <v>22551101300</v>
          </cell>
          <cell r="D80" t="str">
            <v>SUSCRIPCIONES Y AFILIACIONES</v>
          </cell>
          <cell r="E80">
            <v>33</v>
          </cell>
          <cell r="G80">
            <v>495192.30769230769</v>
          </cell>
          <cell r="H80">
            <v>2634.4230769230767</v>
          </cell>
          <cell r="I80">
            <v>495192</v>
          </cell>
          <cell r="J80">
            <v>0</v>
          </cell>
          <cell r="K80">
            <v>-0.30769230768783018</v>
          </cell>
        </row>
        <row r="81">
          <cell r="A81">
            <v>751013</v>
          </cell>
          <cell r="B81" t="str">
            <v>Suscripciones y Afiliaciones</v>
          </cell>
          <cell r="C81">
            <v>22551101300</v>
          </cell>
          <cell r="D81" t="str">
            <v>SUSCRIPCIONES Y AFILIACIONES</v>
          </cell>
          <cell r="E81">
            <v>34</v>
          </cell>
          <cell r="G81">
            <v>2139230.769230769</v>
          </cell>
          <cell r="I81">
            <v>2139231</v>
          </cell>
          <cell r="J81">
            <v>0.23076923098415136</v>
          </cell>
          <cell r="K81">
            <v>0</v>
          </cell>
        </row>
        <row r="82">
          <cell r="A82">
            <v>751023</v>
          </cell>
          <cell r="B82" t="str">
            <v>Publicidad y Propaganda</v>
          </cell>
          <cell r="C82">
            <v>22551102300</v>
          </cell>
          <cell r="D82" t="str">
            <v>PUBLICIDAD Y RELACIONES PUBLICAS</v>
          </cell>
          <cell r="E82">
            <v>33</v>
          </cell>
          <cell r="G82">
            <v>123030000</v>
          </cell>
          <cell r="H82">
            <v>816494.95961538446</v>
          </cell>
          <cell r="I82">
            <v>163030000</v>
          </cell>
          <cell r="J82">
            <v>40000000</v>
          </cell>
          <cell r="K82">
            <v>0</v>
          </cell>
        </row>
        <row r="83">
          <cell r="A83">
            <v>751023</v>
          </cell>
          <cell r="B83" t="str">
            <v>Publicidad y Propaganda</v>
          </cell>
          <cell r="C83">
            <v>22551102300</v>
          </cell>
          <cell r="D83" t="str">
            <v>PUBLICIDAD Y RELACIONES PUBLICAS</v>
          </cell>
          <cell r="E83">
            <v>34</v>
          </cell>
          <cell r="G83">
            <v>693464959.61538458</v>
          </cell>
          <cell r="I83">
            <v>700464960</v>
          </cell>
          <cell r="J83">
            <v>7000000.3846154213</v>
          </cell>
          <cell r="K83">
            <v>0</v>
          </cell>
        </row>
        <row r="84">
          <cell r="A84">
            <v>751025</v>
          </cell>
          <cell r="B84" t="str">
            <v>Fotocopiautiles/Escritoriopa</v>
          </cell>
          <cell r="C84">
            <v>22151101700</v>
          </cell>
          <cell r="D84" t="str">
            <v>FOTOCOPIAS, UTILES DE ESCRITORIO Y PAPELERIA</v>
          </cell>
          <cell r="E84">
            <v>33</v>
          </cell>
          <cell r="G84">
            <v>50326267.281468533</v>
          </cell>
          <cell r="H84">
            <v>150058.39917411463</v>
          </cell>
          <cell r="I84">
            <v>50326267</v>
          </cell>
          <cell r="J84">
            <v>0</v>
          </cell>
          <cell r="K84">
            <v>-0.28146853297948837</v>
          </cell>
        </row>
        <row r="85">
          <cell r="A85">
            <v>751025</v>
          </cell>
          <cell r="B85" t="str">
            <v>Fotocopiautiles/Escritoriopa</v>
          </cell>
          <cell r="C85">
            <v>22151101700</v>
          </cell>
          <cell r="D85" t="str">
            <v>FOTOCOPIAS, UTILES DE ESCRITORIO Y PAPELERIA</v>
          </cell>
          <cell r="E85">
            <v>34</v>
          </cell>
          <cell r="G85">
            <v>99732131.892646104</v>
          </cell>
          <cell r="I85">
            <v>99732132</v>
          </cell>
          <cell r="J85">
            <v>0.10735389590263367</v>
          </cell>
          <cell r="K85">
            <v>0</v>
          </cell>
        </row>
        <row r="86">
          <cell r="A86">
            <v>751036</v>
          </cell>
          <cell r="B86" t="str">
            <v>Seguridad Industrial</v>
          </cell>
          <cell r="C86">
            <v>22855111330</v>
          </cell>
          <cell r="D86" t="str">
            <v>SEGURIDAD INDUSTRIAL</v>
          </cell>
          <cell r="E86">
            <v>33</v>
          </cell>
          <cell r="F86">
            <v>300</v>
          </cell>
          <cell r="G86">
            <v>332922789.30084723</v>
          </cell>
          <cell r="H86">
            <v>483085.42579658091</v>
          </cell>
          <cell r="I86">
            <v>332922789</v>
          </cell>
          <cell r="J86">
            <v>0</v>
          </cell>
          <cell r="K86">
            <v>-0.30084723234176636</v>
          </cell>
        </row>
        <row r="87">
          <cell r="A87">
            <v>751036</v>
          </cell>
          <cell r="B87" t="str">
            <v>Seguridad Industrial</v>
          </cell>
          <cell r="C87">
            <v>22855111330</v>
          </cell>
          <cell r="D87" t="str">
            <v>SEGURIDAD INDUSTRIAL</v>
          </cell>
          <cell r="E87">
            <v>34</v>
          </cell>
          <cell r="F87">
            <v>400</v>
          </cell>
          <cell r="G87">
            <v>150162636.49573371</v>
          </cell>
          <cell r="I87">
            <v>150162636.49573371</v>
          </cell>
          <cell r="J87">
            <v>0</v>
          </cell>
          <cell r="K87">
            <v>0</v>
          </cell>
        </row>
        <row r="88">
          <cell r="A88">
            <v>751037</v>
          </cell>
          <cell r="B88" t="str">
            <v>Transporte Fletes y Acarreos</v>
          </cell>
          <cell r="C88">
            <v>22651109006</v>
          </cell>
          <cell r="D88" t="str">
            <v>FLETES Y ACARREOS</v>
          </cell>
          <cell r="E88">
            <v>33</v>
          </cell>
          <cell r="G88">
            <v>9464672.746794872</v>
          </cell>
          <cell r="H88">
            <v>61145.5303397436</v>
          </cell>
          <cell r="I88">
            <v>8664673</v>
          </cell>
          <cell r="J88">
            <v>0</v>
          </cell>
          <cell r="K88">
            <v>-799999.74679487199</v>
          </cell>
        </row>
        <row r="89">
          <cell r="A89">
            <v>751037</v>
          </cell>
          <cell r="B89" t="str">
            <v>Transporte Fletes y Acarreos</v>
          </cell>
          <cell r="C89">
            <v>22651109006</v>
          </cell>
          <cell r="D89" t="str">
            <v>FLETES Y ACARREOS</v>
          </cell>
          <cell r="E89">
            <v>34</v>
          </cell>
          <cell r="G89">
            <v>16182826.592948716</v>
          </cell>
          <cell r="I89">
            <v>14902826</v>
          </cell>
          <cell r="J89">
            <v>0</v>
          </cell>
          <cell r="K89">
            <v>-1280000.5929487161</v>
          </cell>
        </row>
        <row r="90">
          <cell r="A90">
            <v>751037</v>
          </cell>
          <cell r="B90" t="str">
            <v>Transporte Fletes y Acarreos</v>
          </cell>
          <cell r="C90">
            <v>22651102600</v>
          </cell>
          <cell r="D90" t="str">
            <v>COMUNICACIONES Y TRANSPORTE</v>
          </cell>
          <cell r="E90">
            <v>33</v>
          </cell>
          <cell r="G90">
            <v>11156524</v>
          </cell>
          <cell r="J90">
            <v>0</v>
          </cell>
          <cell r="K90">
            <v>-11156524</v>
          </cell>
        </row>
        <row r="91">
          <cell r="A91">
            <v>751037</v>
          </cell>
          <cell r="B91" t="str">
            <v>Transporte Fletes y Acarreos</v>
          </cell>
          <cell r="C91">
            <v>22651102600</v>
          </cell>
          <cell r="D91" t="str">
            <v>COMUNICACIONES Y TRANSPORTE</v>
          </cell>
          <cell r="E91">
            <v>34</v>
          </cell>
          <cell r="G91">
            <v>24341507</v>
          </cell>
          <cell r="J91">
            <v>0</v>
          </cell>
          <cell r="K91">
            <v>-24341507</v>
          </cell>
        </row>
        <row r="92">
          <cell r="A92">
            <v>7517</v>
          </cell>
          <cell r="B92" t="str">
            <v>Arrendamientos</v>
          </cell>
          <cell r="C92">
            <v>7517</v>
          </cell>
          <cell r="D92" t="str">
            <v>Arrendamientos</v>
          </cell>
          <cell r="G92">
            <v>1809151340.9999998</v>
          </cell>
          <cell r="H92">
            <v>1809151.3409999998</v>
          </cell>
        </row>
        <row r="93">
          <cell r="A93">
            <v>751702</v>
          </cell>
          <cell r="B93" t="str">
            <v>Construcciones y Edificaciones</v>
          </cell>
          <cell r="C93">
            <v>22351102101</v>
          </cell>
          <cell r="D93" t="str">
            <v>ARRENDAMIENTO BIENES RAICES</v>
          </cell>
          <cell r="E93">
            <v>33</v>
          </cell>
          <cell r="G93">
            <v>55040000</v>
          </cell>
          <cell r="H93">
            <v>75460</v>
          </cell>
          <cell r="J93">
            <v>0</v>
          </cell>
          <cell r="K93">
            <v>-55040000</v>
          </cell>
        </row>
        <row r="94">
          <cell r="A94">
            <v>751702</v>
          </cell>
          <cell r="B94" t="str">
            <v>Construcciones y Edificaciones</v>
          </cell>
          <cell r="C94">
            <v>22351102101</v>
          </cell>
          <cell r="D94" t="str">
            <v>ARRENDAMIENTO BIENES RAICES</v>
          </cell>
          <cell r="E94">
            <v>34</v>
          </cell>
          <cell r="G94">
            <v>20420000</v>
          </cell>
          <cell r="J94">
            <v>0</v>
          </cell>
          <cell r="K94">
            <v>-20420000</v>
          </cell>
        </row>
        <row r="95">
          <cell r="A95">
            <v>751703</v>
          </cell>
          <cell r="B95" t="str">
            <v>Maquinaria y Equipo</v>
          </cell>
          <cell r="C95">
            <v>22351102104</v>
          </cell>
          <cell r="D95" t="str">
            <v>ARRENDAMIENTO MAQUINARIA Y EQUIPO</v>
          </cell>
          <cell r="E95">
            <v>34</v>
          </cell>
          <cell r="F95">
            <v>460</v>
          </cell>
          <cell r="G95">
            <v>372815999.99999982</v>
          </cell>
          <cell r="H95">
            <v>372816</v>
          </cell>
          <cell r="J95">
            <v>0</v>
          </cell>
          <cell r="K95">
            <v>-372815999.99999982</v>
          </cell>
        </row>
        <row r="96">
          <cell r="A96">
            <v>751705</v>
          </cell>
          <cell r="B96" t="str">
            <v>Equipo Computacion/Comunicacio</v>
          </cell>
          <cell r="C96">
            <v>22351102103</v>
          </cell>
          <cell r="D96" t="str">
            <v>OTROS ARRENDAMIENTOS</v>
          </cell>
          <cell r="E96">
            <v>33</v>
          </cell>
          <cell r="G96">
            <v>1000000</v>
          </cell>
          <cell r="H96">
            <v>2000</v>
          </cell>
          <cell r="J96">
            <v>0</v>
          </cell>
          <cell r="K96">
            <v>-1000000</v>
          </cell>
        </row>
        <row r="97">
          <cell r="A97">
            <v>751705</v>
          </cell>
          <cell r="B97" t="str">
            <v>Equipo Computacion/Comunicacio</v>
          </cell>
          <cell r="C97">
            <v>22351102103</v>
          </cell>
          <cell r="D97" t="str">
            <v>OTROS ARRENDAMIENTOS</v>
          </cell>
          <cell r="E97">
            <v>34</v>
          </cell>
          <cell r="G97">
            <v>1000000</v>
          </cell>
          <cell r="J97">
            <v>0</v>
          </cell>
          <cell r="K97">
            <v>-1000000</v>
          </cell>
        </row>
        <row r="98">
          <cell r="A98">
            <v>751707</v>
          </cell>
          <cell r="B98" t="str">
            <v>Flota y Equipo de Transporte</v>
          </cell>
          <cell r="C98">
            <v>22351102102</v>
          </cell>
          <cell r="D98" t="str">
            <v>ARRENDAMIENTO VEHICULOS</v>
          </cell>
          <cell r="E98">
            <v>33</v>
          </cell>
          <cell r="G98">
            <v>600000000</v>
          </cell>
          <cell r="H98">
            <v>1200000</v>
          </cell>
          <cell r="J98">
            <v>0</v>
          </cell>
          <cell r="K98">
            <v>-600000000</v>
          </cell>
        </row>
        <row r="99">
          <cell r="A99">
            <v>751707</v>
          </cell>
          <cell r="B99" t="str">
            <v>Flota y Equipo de Transporte</v>
          </cell>
          <cell r="C99">
            <v>22351102102</v>
          </cell>
          <cell r="D99" t="str">
            <v>ARRENDAMIENTO VEHICULOS</v>
          </cell>
          <cell r="E99">
            <v>34</v>
          </cell>
          <cell r="G99">
            <v>600000000</v>
          </cell>
          <cell r="J99">
            <v>0</v>
          </cell>
          <cell r="K99">
            <v>-600000000</v>
          </cell>
        </row>
        <row r="100">
          <cell r="A100">
            <v>751790</v>
          </cell>
          <cell r="B100" t="str">
            <v>Otros</v>
          </cell>
          <cell r="C100">
            <v>22351102101</v>
          </cell>
          <cell r="D100" t="str">
            <v>ARRENDAMIENTO BIENES RAICES</v>
          </cell>
          <cell r="E100">
            <v>34</v>
          </cell>
          <cell r="F100">
            <v>420</v>
          </cell>
          <cell r="G100">
            <v>158875341</v>
          </cell>
          <cell r="H100">
            <v>158875.34100000001</v>
          </cell>
          <cell r="J100">
            <v>0</v>
          </cell>
          <cell r="K100">
            <v>-158875341</v>
          </cell>
        </row>
        <row r="101">
          <cell r="A101">
            <v>7530</v>
          </cell>
          <cell r="B101" t="str">
            <v>Costo Bs y Ss Public Venta</v>
          </cell>
          <cell r="C101">
            <v>7530</v>
          </cell>
          <cell r="D101" t="str">
            <v>Costo Bs y Ss Public Venta</v>
          </cell>
          <cell r="G101">
            <v>214650466331.54193</v>
          </cell>
          <cell r="H101">
            <v>214650466.33154196</v>
          </cell>
        </row>
        <row r="102">
          <cell r="A102">
            <v>753001</v>
          </cell>
          <cell r="B102" t="str">
            <v>Cpras en Bloque y/o a Largo Pl</v>
          </cell>
          <cell r="C102">
            <v>42275300101</v>
          </cell>
          <cell r="D102" t="str">
            <v>COMPRA DE ENERGIA A LARGO PLAZO</v>
          </cell>
          <cell r="E102">
            <v>34</v>
          </cell>
          <cell r="G102">
            <v>144309643620.8396</v>
          </cell>
          <cell r="H102">
            <v>144309643.62083963</v>
          </cell>
          <cell r="J102">
            <v>0</v>
          </cell>
          <cell r="K102">
            <v>-144309643620.8396</v>
          </cell>
        </row>
        <row r="103">
          <cell r="A103">
            <v>753002</v>
          </cell>
          <cell r="B103" t="str">
            <v>Cpras en Bolsa  y/o a Corto Pl</v>
          </cell>
          <cell r="C103">
            <v>42275300102</v>
          </cell>
          <cell r="D103" t="str">
            <v>COMPRA DE ENERGIA EN BOLSA</v>
          </cell>
          <cell r="E103">
            <v>34</v>
          </cell>
          <cell r="G103">
            <v>5742454968.6369715</v>
          </cell>
          <cell r="H103">
            <v>13898391.230570605</v>
          </cell>
          <cell r="J103">
            <v>0</v>
          </cell>
          <cell r="K103">
            <v>-5742454968.6369715</v>
          </cell>
        </row>
        <row r="104">
          <cell r="A104">
            <v>753002</v>
          </cell>
          <cell r="B104" t="str">
            <v>Cpras en Bolsa  y/o a Corto Pl</v>
          </cell>
          <cell r="C104">
            <v>42375300203</v>
          </cell>
          <cell r="D104" t="str">
            <v>SIC-CND</v>
          </cell>
          <cell r="E104">
            <v>34</v>
          </cell>
          <cell r="G104">
            <v>554952071.01872802</v>
          </cell>
          <cell r="J104">
            <v>0</v>
          </cell>
          <cell r="K104">
            <v>-554952071.01872802</v>
          </cell>
        </row>
        <row r="105">
          <cell r="A105">
            <v>753002</v>
          </cell>
          <cell r="B105" t="str">
            <v>Cpras en Bolsa  y/o a Corto Pl</v>
          </cell>
          <cell r="C105">
            <v>42375300204</v>
          </cell>
          <cell r="D105" t="str">
            <v>RESTRICCIONES</v>
          </cell>
          <cell r="E105">
            <v>34</v>
          </cell>
          <cell r="G105">
            <v>7600984190.9149065</v>
          </cell>
          <cell r="J105">
            <v>0</v>
          </cell>
          <cell r="K105">
            <v>-7600984190.9149065</v>
          </cell>
        </row>
        <row r="106">
          <cell r="A106">
            <v>753004</v>
          </cell>
          <cell r="B106" t="str">
            <v>Costo por Conexion</v>
          </cell>
          <cell r="C106">
            <v>41375300400</v>
          </cell>
          <cell r="D106" t="str">
            <v>CARGOS POR CONEXION - COMERCIALIZAC. ISA</v>
          </cell>
          <cell r="E106">
            <v>33</v>
          </cell>
          <cell r="G106">
            <v>5400000000</v>
          </cell>
          <cell r="H106">
            <v>6509230.769230769</v>
          </cell>
          <cell r="J106">
            <v>0</v>
          </cell>
          <cell r="K106">
            <v>-5400000000</v>
          </cell>
        </row>
        <row r="107">
          <cell r="A107">
            <v>753004</v>
          </cell>
          <cell r="B107" t="str">
            <v>Costo por Conexion</v>
          </cell>
          <cell r="C107">
            <v>41375300401</v>
          </cell>
          <cell r="D107" t="str">
            <v>REMUNERACION DE ACTIVOS (RESOL. CREG 070 /98)</v>
          </cell>
          <cell r="E107">
            <v>33</v>
          </cell>
          <cell r="G107">
            <v>396153846.15384614</v>
          </cell>
          <cell r="J107">
            <v>0</v>
          </cell>
          <cell r="K107">
            <v>-396153846.15384614</v>
          </cell>
        </row>
        <row r="108">
          <cell r="A108">
            <v>753004</v>
          </cell>
          <cell r="B108" t="str">
            <v>Costo por Conexion</v>
          </cell>
          <cell r="C108">
            <v>41375300402</v>
          </cell>
          <cell r="D108" t="str">
            <v>PENALIZACION FES Y DES</v>
          </cell>
          <cell r="E108">
            <v>33</v>
          </cell>
          <cell r="G108">
            <v>713076923.07692289</v>
          </cell>
          <cell r="J108">
            <v>0</v>
          </cell>
          <cell r="K108">
            <v>-713076923.07692289</v>
          </cell>
        </row>
        <row r="109">
          <cell r="A109">
            <v>753005</v>
          </cell>
          <cell r="B109" t="str">
            <v>Uso de Lineas Redes y Ductos</v>
          </cell>
          <cell r="C109">
            <v>42375300501</v>
          </cell>
          <cell r="D109" t="str">
            <v>SISTEMA DE TRANSMISION REGIONAL (STR)</v>
          </cell>
          <cell r="E109">
            <v>33</v>
          </cell>
          <cell r="G109">
            <v>84000000</v>
          </cell>
          <cell r="H109">
            <v>49933200.710900918</v>
          </cell>
          <cell r="J109">
            <v>0</v>
          </cell>
          <cell r="K109">
            <v>-84000000</v>
          </cell>
        </row>
        <row r="110">
          <cell r="A110">
            <v>753005</v>
          </cell>
          <cell r="B110" t="str">
            <v>Uso de Lineas Redes y Ductos</v>
          </cell>
          <cell r="C110">
            <v>42375300501</v>
          </cell>
          <cell r="D110" t="str">
            <v>SISTEMA DE TRANSMISION REGIONAL (STR)</v>
          </cell>
          <cell r="E110">
            <v>34</v>
          </cell>
          <cell r="G110">
            <v>21051350833.60714</v>
          </cell>
          <cell r="J110">
            <v>0</v>
          </cell>
          <cell r="K110">
            <v>-21051350833.60714</v>
          </cell>
        </row>
        <row r="111">
          <cell r="A111">
            <v>753005</v>
          </cell>
          <cell r="B111" t="str">
            <v>Uso de Lineas Redes y Ductos</v>
          </cell>
          <cell r="C111">
            <v>42375300502</v>
          </cell>
          <cell r="D111" t="str">
            <v>SISTEMA DE TRANSMISION NACIONAL (STN)</v>
          </cell>
          <cell r="E111">
            <v>33</v>
          </cell>
          <cell r="G111">
            <v>16800000</v>
          </cell>
          <cell r="J111">
            <v>0</v>
          </cell>
          <cell r="K111">
            <v>-16800000</v>
          </cell>
        </row>
        <row r="112">
          <cell r="A112">
            <v>753005</v>
          </cell>
          <cell r="B112" t="str">
            <v>Uso de Lineas Redes y Ductos</v>
          </cell>
          <cell r="C112">
            <v>42375300502</v>
          </cell>
          <cell r="D112" t="str">
            <v>SISTEMA DE TRANSMISION NACIONAL (STN)</v>
          </cell>
          <cell r="E112">
            <v>34</v>
          </cell>
          <cell r="G112">
            <v>28676963008.762383</v>
          </cell>
          <cell r="J112">
            <v>0</v>
          </cell>
          <cell r="K112">
            <v>-28676963008.762383</v>
          </cell>
        </row>
        <row r="113">
          <cell r="A113">
            <v>753005</v>
          </cell>
          <cell r="B113" t="str">
            <v>Uso de Lineas Redes y Ductos</v>
          </cell>
          <cell r="C113">
            <v>42375300504</v>
          </cell>
          <cell r="D113" t="str">
            <v>SISTEMA DE DISTRIBUCION LOCAL - CACHIRA (SDL)</v>
          </cell>
          <cell r="E113">
            <v>34</v>
          </cell>
          <cell r="G113">
            <v>104086868.53139523</v>
          </cell>
          <cell r="J113">
            <v>0</v>
          </cell>
          <cell r="K113">
            <v>-104086868.53139523</v>
          </cell>
        </row>
        <row r="114">
          <cell r="A114">
            <v>7540</v>
          </cell>
          <cell r="B114" t="str">
            <v>Orden/Contrat Mtto/Reparac</v>
          </cell>
          <cell r="C114">
            <v>7540</v>
          </cell>
          <cell r="D114" t="str">
            <v>Orden/Contrat Mtto/Reparac</v>
          </cell>
          <cell r="G114">
            <v>16642031035.060043</v>
          </cell>
          <cell r="H114">
            <v>16642030.903109314</v>
          </cell>
        </row>
        <row r="115">
          <cell r="A115">
            <v>754001</v>
          </cell>
          <cell r="B115" t="str">
            <v>Mtto Construcciones/Edificacio</v>
          </cell>
          <cell r="C115">
            <v>22275400101</v>
          </cell>
          <cell r="D115" t="str">
            <v>MANTENIMIENTO DE CONSTRUCCIONES Y EDIFICACIONES - Servicios Administrativos</v>
          </cell>
          <cell r="E115">
            <v>33</v>
          </cell>
          <cell r="G115">
            <v>91075768</v>
          </cell>
          <cell r="H115">
            <v>251266.51526923079</v>
          </cell>
          <cell r="J115">
            <v>0</v>
          </cell>
          <cell r="K115">
            <v>-91075768</v>
          </cell>
        </row>
        <row r="116">
          <cell r="A116">
            <v>754001</v>
          </cell>
          <cell r="B116" t="str">
            <v>Mtto Construcciones/Edificacio</v>
          </cell>
          <cell r="C116">
            <v>22275400101</v>
          </cell>
          <cell r="D116" t="str">
            <v>MANTENIMIENTO DE CONSTRUCCIONES Y EDIFICACIONES - Servicios Administrativos</v>
          </cell>
          <cell r="E116">
            <v>34</v>
          </cell>
          <cell r="G116">
            <v>21807962</v>
          </cell>
          <cell r="J116">
            <v>0</v>
          </cell>
          <cell r="K116">
            <v>-21807962</v>
          </cell>
        </row>
        <row r="117">
          <cell r="A117">
            <v>754001</v>
          </cell>
          <cell r="B117" t="str">
            <v>Mtto Construcciones/Edificacio</v>
          </cell>
          <cell r="C117">
            <v>22275400101</v>
          </cell>
          <cell r="D117" t="str">
            <v>MANTENIMIENTO DE CONSTRUCCIONES Y EDIFICACIONES - Mercado Mayorista</v>
          </cell>
          <cell r="E117">
            <v>34</v>
          </cell>
          <cell r="G117">
            <v>99999924</v>
          </cell>
          <cell r="J117">
            <v>0</v>
          </cell>
          <cell r="K117">
            <v>-99999924</v>
          </cell>
        </row>
        <row r="118">
          <cell r="A118">
            <v>754001</v>
          </cell>
          <cell r="B118" t="str">
            <v>Mtto Construcciones/Edificacio</v>
          </cell>
          <cell r="C118">
            <v>22275400101</v>
          </cell>
          <cell r="D118" t="str">
            <v>MANTENIMIENTO DE CONSTRUCCIONES Y EDIFICACIONES - Pamplona</v>
          </cell>
          <cell r="E118">
            <v>33</v>
          </cell>
          <cell r="G118">
            <v>1034951.9230769199</v>
          </cell>
          <cell r="J118">
            <v>0</v>
          </cell>
          <cell r="K118">
            <v>-1034951.9230769199</v>
          </cell>
        </row>
        <row r="119">
          <cell r="A119">
            <v>754001</v>
          </cell>
          <cell r="B119" t="str">
            <v>Mtto Construcciones/Edificacio</v>
          </cell>
          <cell r="C119">
            <v>22275400101</v>
          </cell>
          <cell r="D119" t="str">
            <v>MANTENIMIENTO DE CONSTRUCCIONES Y EDIFICACIONES - Pamplona</v>
          </cell>
          <cell r="E119">
            <v>34</v>
          </cell>
          <cell r="G119">
            <v>1980769.2307692301</v>
          </cell>
          <cell r="J119">
            <v>0</v>
          </cell>
          <cell r="K119">
            <v>-1980769.2307692301</v>
          </cell>
        </row>
        <row r="120">
          <cell r="A120">
            <v>754001</v>
          </cell>
          <cell r="B120" t="str">
            <v>Mtto Construcciones/Edificacio</v>
          </cell>
          <cell r="C120">
            <v>22275400101</v>
          </cell>
          <cell r="D120" t="str">
            <v>MANTENIMIENTO DE CONSTRUCCIONES Y EDIFICACIONES - Ocaña</v>
          </cell>
          <cell r="E120">
            <v>33</v>
          </cell>
          <cell r="G120">
            <v>16960337</v>
          </cell>
          <cell r="J120">
            <v>0</v>
          </cell>
          <cell r="K120">
            <v>-16960337</v>
          </cell>
        </row>
        <row r="121">
          <cell r="A121">
            <v>754001</v>
          </cell>
          <cell r="B121" t="str">
            <v>Mtto Construcciones/Edificacio</v>
          </cell>
          <cell r="C121">
            <v>22275400101</v>
          </cell>
          <cell r="D121" t="str">
            <v>MANTENIMIENTO DE CONSTRUCCIONES Y EDIFICACIONES - Tibu</v>
          </cell>
          <cell r="E121">
            <v>33</v>
          </cell>
          <cell r="G121">
            <v>5150000</v>
          </cell>
          <cell r="J121">
            <v>0</v>
          </cell>
          <cell r="K121">
            <v>-5150000</v>
          </cell>
        </row>
        <row r="122">
          <cell r="A122">
            <v>754001</v>
          </cell>
          <cell r="B122" t="str">
            <v>Mtto Construcciones/Edificacio</v>
          </cell>
          <cell r="C122">
            <v>22275400101</v>
          </cell>
          <cell r="D122" t="str">
            <v>MANTENIMIENTO DE CONSTRUCCIONES Y EDIFICACIONES - Aguachica</v>
          </cell>
          <cell r="E122">
            <v>33</v>
          </cell>
          <cell r="G122">
            <v>7956750</v>
          </cell>
          <cell r="J122">
            <v>0</v>
          </cell>
          <cell r="K122">
            <v>-7956750</v>
          </cell>
        </row>
        <row r="123">
          <cell r="A123">
            <v>754001</v>
          </cell>
          <cell r="B123" t="str">
            <v>Mtto Construcciones/Edificacio</v>
          </cell>
          <cell r="C123">
            <v>22275400101</v>
          </cell>
          <cell r="D123" t="str">
            <v>MANTENIMIENTO DE CONSTRUCCIONES Y EDIFICACIONES - Aguachica</v>
          </cell>
          <cell r="E123">
            <v>34</v>
          </cell>
          <cell r="G123">
            <v>5300538.4615384601</v>
          </cell>
          <cell r="J123">
            <v>0</v>
          </cell>
          <cell r="K123">
            <v>-5300538.4615384601</v>
          </cell>
        </row>
        <row r="124">
          <cell r="A124">
            <v>754002</v>
          </cell>
          <cell r="B124" t="str">
            <v>Mtto Maquinaria y Equipo</v>
          </cell>
          <cell r="C124">
            <v>22275400201</v>
          </cell>
          <cell r="D124" t="str">
            <v>MANTENIMIENTO DE MAQUINARIA Y EQUIPO - Servicios Administrativos</v>
          </cell>
          <cell r="E124">
            <v>33</v>
          </cell>
          <cell r="G124">
            <v>87387000</v>
          </cell>
          <cell r="H124">
            <v>317864.11923076923</v>
          </cell>
          <cell r="J124">
            <v>0</v>
          </cell>
          <cell r="K124">
            <v>-87387000</v>
          </cell>
        </row>
        <row r="125">
          <cell r="A125">
            <v>754002</v>
          </cell>
          <cell r="B125" t="str">
            <v>Mtto Maquinaria y Equipo</v>
          </cell>
          <cell r="C125">
            <v>22275400201</v>
          </cell>
          <cell r="D125" t="str">
            <v>MANTENIMIENTO DE MAQUINARIA Y EQUIPO - Servicios Administrativos</v>
          </cell>
          <cell r="E125">
            <v>34</v>
          </cell>
          <cell r="G125">
            <v>35371050</v>
          </cell>
          <cell r="J125">
            <v>0</v>
          </cell>
          <cell r="K125">
            <v>-35371050</v>
          </cell>
        </row>
        <row r="126">
          <cell r="A126">
            <v>754002</v>
          </cell>
          <cell r="B126" t="str">
            <v>Mtto Maquinaria y Equipo</v>
          </cell>
          <cell r="C126">
            <v>22275400201</v>
          </cell>
          <cell r="D126" t="str">
            <v>MANTENIMIENTO DE MAQUINARIA Y EQUIPO - Laboratorio de Medidores</v>
          </cell>
          <cell r="E126">
            <v>33</v>
          </cell>
          <cell r="G126">
            <v>195105875</v>
          </cell>
          <cell r="J126">
            <v>0</v>
          </cell>
          <cell r="K126">
            <v>-195105875</v>
          </cell>
        </row>
        <row r="127">
          <cell r="A127">
            <v>754003</v>
          </cell>
          <cell r="B127" t="str">
            <v>Mtto de Eq. Oficina</v>
          </cell>
          <cell r="C127">
            <v>22275400301</v>
          </cell>
          <cell r="D127" t="str">
            <v>MANTENIMIENTO EQUIPO DE OFICINA</v>
          </cell>
          <cell r="E127">
            <v>33</v>
          </cell>
          <cell r="F127">
            <v>630</v>
          </cell>
          <cell r="G127">
            <v>5348076.9230769202</v>
          </cell>
          <cell r="H127">
            <v>25369.692307692301</v>
          </cell>
          <cell r="J127">
            <v>0</v>
          </cell>
          <cell r="K127">
            <v>-5348076.9230769202</v>
          </cell>
        </row>
        <row r="128">
          <cell r="A128">
            <v>754003</v>
          </cell>
          <cell r="B128" t="str">
            <v>Mtto de Eq. Oficina</v>
          </cell>
          <cell r="C128">
            <v>22275400301</v>
          </cell>
          <cell r="D128" t="str">
            <v>MANTENIMIENTO EQUIPO DE OFICINA</v>
          </cell>
          <cell r="E128">
            <v>34</v>
          </cell>
          <cell r="F128">
            <v>640</v>
          </cell>
          <cell r="G128">
            <v>11290084.615384599</v>
          </cell>
          <cell r="J128">
            <v>0</v>
          </cell>
          <cell r="K128">
            <v>-11290084.615384599</v>
          </cell>
        </row>
        <row r="129">
          <cell r="A129">
            <v>754003</v>
          </cell>
          <cell r="B129" t="str">
            <v>Mtto de Eq. Oficina</v>
          </cell>
          <cell r="C129">
            <v>22275400301</v>
          </cell>
          <cell r="D129" t="str">
            <v>MANTENIMIENTO EQUIPO DE OFICINA</v>
          </cell>
          <cell r="E129">
            <v>33</v>
          </cell>
          <cell r="F129">
            <v>730</v>
          </cell>
          <cell r="G129">
            <v>1980776</v>
          </cell>
          <cell r="J129">
            <v>0</v>
          </cell>
          <cell r="K129">
            <v>-1980776</v>
          </cell>
        </row>
        <row r="130">
          <cell r="A130">
            <v>754003</v>
          </cell>
          <cell r="B130" t="str">
            <v>Mtto de Eq. Oficina</v>
          </cell>
          <cell r="C130">
            <v>22275400301</v>
          </cell>
          <cell r="D130" t="str">
            <v>MANTENIMIENTO EQUIPO DE OFICINA</v>
          </cell>
          <cell r="E130">
            <v>33</v>
          </cell>
          <cell r="F130">
            <v>830</v>
          </cell>
          <cell r="G130">
            <v>4219038.4615384601</v>
          </cell>
          <cell r="J130">
            <v>0</v>
          </cell>
          <cell r="K130">
            <v>-4219038.4615384601</v>
          </cell>
        </row>
        <row r="131">
          <cell r="A131">
            <v>754003</v>
          </cell>
          <cell r="B131" t="str">
            <v>Mtto de Eq. Oficina</v>
          </cell>
          <cell r="C131">
            <v>22275400301</v>
          </cell>
          <cell r="D131" t="str">
            <v>MANTENIMIENTO EQUIPO DE OFICINA</v>
          </cell>
          <cell r="E131">
            <v>34</v>
          </cell>
          <cell r="F131">
            <v>840</v>
          </cell>
          <cell r="G131">
            <v>2531423.0769230798</v>
          </cell>
          <cell r="J131">
            <v>0</v>
          </cell>
          <cell r="K131">
            <v>-2531423.0769230798</v>
          </cell>
        </row>
        <row r="132">
          <cell r="A132">
            <v>754004</v>
          </cell>
          <cell r="B132" t="str">
            <v>Mtto Equipo Computac/Comunicio</v>
          </cell>
          <cell r="C132">
            <v>22251452501</v>
          </cell>
          <cell r="D132" t="str">
            <v>MANTENIMIENTO SISTEMATIZACION</v>
          </cell>
          <cell r="E132">
            <v>33</v>
          </cell>
          <cell r="F132">
            <v>300</v>
          </cell>
          <cell r="G132">
            <v>533714856.07398403</v>
          </cell>
          <cell r="H132">
            <v>1401291.0885565069</v>
          </cell>
          <cell r="J132">
            <v>0</v>
          </cell>
          <cell r="K132">
            <v>-533714856.07398403</v>
          </cell>
        </row>
        <row r="133">
          <cell r="A133">
            <v>754004</v>
          </cell>
          <cell r="B133" t="str">
            <v>Mtto Equipo Computac/Comunicio</v>
          </cell>
          <cell r="C133">
            <v>22251452501</v>
          </cell>
          <cell r="D133" t="str">
            <v>MANTENIMIENTO SISTEMATIZACION</v>
          </cell>
          <cell r="E133">
            <v>34</v>
          </cell>
          <cell r="F133">
            <v>400</v>
          </cell>
          <cell r="G133">
            <v>867576232.48252285</v>
          </cell>
          <cell r="J133">
            <v>0</v>
          </cell>
          <cell r="K133">
            <v>-867576232.48252285</v>
          </cell>
        </row>
        <row r="134">
          <cell r="A134">
            <v>754005</v>
          </cell>
          <cell r="B134" t="str">
            <v>Mtto Eq Trans Traccion y Elev</v>
          </cell>
          <cell r="C134">
            <v>22251109005</v>
          </cell>
          <cell r="D134" t="str">
            <v>MANTENIMIENTO DE VEHICULOS</v>
          </cell>
          <cell r="E134">
            <v>33</v>
          </cell>
          <cell r="F134">
            <v>530</v>
          </cell>
          <cell r="G134">
            <v>3415000</v>
          </cell>
          <cell r="H134">
            <v>81992.45673076922</v>
          </cell>
          <cell r="J134">
            <v>0</v>
          </cell>
          <cell r="K134">
            <v>-3415000</v>
          </cell>
        </row>
        <row r="135">
          <cell r="A135">
            <v>754005</v>
          </cell>
          <cell r="B135" t="str">
            <v>Mtto Eq Trans Traccion y Elev</v>
          </cell>
          <cell r="C135">
            <v>22251109005</v>
          </cell>
          <cell r="D135" t="str">
            <v>MANTENIMIENTO DE VEHICULOS</v>
          </cell>
          <cell r="E135">
            <v>33</v>
          </cell>
          <cell r="F135">
            <v>630</v>
          </cell>
          <cell r="G135">
            <v>68594000</v>
          </cell>
          <cell r="J135">
            <v>0</v>
          </cell>
          <cell r="K135">
            <v>-68594000</v>
          </cell>
        </row>
        <row r="136">
          <cell r="A136">
            <v>754005</v>
          </cell>
          <cell r="B136" t="str">
            <v>Mtto Eq Trans Traccion y Elev</v>
          </cell>
          <cell r="C136">
            <v>22251109005</v>
          </cell>
          <cell r="D136" t="str">
            <v>MANTENIMIENTO DE VEHICULOS</v>
          </cell>
          <cell r="E136">
            <v>33</v>
          </cell>
          <cell r="F136">
            <v>830</v>
          </cell>
          <cell r="G136">
            <v>9983000</v>
          </cell>
          <cell r="J136">
            <v>0</v>
          </cell>
          <cell r="K136">
            <v>-9983000</v>
          </cell>
        </row>
        <row r="137">
          <cell r="A137">
            <v>754007</v>
          </cell>
          <cell r="B137" t="str">
            <v>Mtto Lineas Redes y Ductos</v>
          </cell>
          <cell r="C137">
            <v>22275400701</v>
          </cell>
          <cell r="D137" t="str">
            <v>MANTENIMIENTO LINEAS DE TRANSMISION</v>
          </cell>
          <cell r="E137">
            <v>33</v>
          </cell>
          <cell r="G137">
            <v>679000000</v>
          </cell>
          <cell r="H137">
            <v>12341019.726591267</v>
          </cell>
          <cell r="J137">
            <v>0</v>
          </cell>
          <cell r="K137">
            <v>-679000000</v>
          </cell>
        </row>
        <row r="138">
          <cell r="A138">
            <v>754007</v>
          </cell>
          <cell r="B138" t="str">
            <v>Mtto Lineas Redes y Ductos</v>
          </cell>
          <cell r="C138">
            <v>22275400702</v>
          </cell>
          <cell r="D138" t="str">
            <v>MANTENIMIENTO LINEAS DE SUBTRANSMISION</v>
          </cell>
          <cell r="E138">
            <v>33</v>
          </cell>
          <cell r="G138">
            <v>582000000.40200007</v>
          </cell>
          <cell r="J138">
            <v>0</v>
          </cell>
          <cell r="K138">
            <v>-582000000.40200007</v>
          </cell>
        </row>
        <row r="139">
          <cell r="A139">
            <v>754007</v>
          </cell>
          <cell r="B139" t="str">
            <v>Mtto Lineas Redes y Ductos</v>
          </cell>
          <cell r="C139">
            <v>22275400703</v>
          </cell>
          <cell r="D139" t="str">
            <v>MANTENIMIENTO REDES PRIMARIAS</v>
          </cell>
          <cell r="E139">
            <v>33</v>
          </cell>
          <cell r="G139">
            <v>5451307352.3999996</v>
          </cell>
          <cell r="J139">
            <v>0</v>
          </cell>
          <cell r="K139">
            <v>-5451307352.3999996</v>
          </cell>
        </row>
        <row r="140">
          <cell r="A140">
            <v>754007</v>
          </cell>
          <cell r="B140" t="str">
            <v>Mtto Lineas Redes y Ductos</v>
          </cell>
          <cell r="C140">
            <v>22275400704</v>
          </cell>
          <cell r="D140" t="str">
            <v>MANTENIMIENTO REDES SECUNDARIAS</v>
          </cell>
          <cell r="E140">
            <v>33</v>
          </cell>
          <cell r="G140">
            <v>4732238374.2399998</v>
          </cell>
          <cell r="J140">
            <v>0</v>
          </cell>
          <cell r="K140">
            <v>-4732238374.2399998</v>
          </cell>
        </row>
        <row r="141">
          <cell r="A141">
            <v>754007</v>
          </cell>
          <cell r="B141" t="str">
            <v>Mtto Lineas Redes y Ductos</v>
          </cell>
          <cell r="C141">
            <v>22275400705</v>
          </cell>
          <cell r="D141" t="str">
            <v>MANTENIMIENTO ALUMBRADO PUBLICO</v>
          </cell>
          <cell r="E141">
            <v>33</v>
          </cell>
          <cell r="G141">
            <v>116400000</v>
          </cell>
          <cell r="J141">
            <v>0</v>
          </cell>
          <cell r="K141">
            <v>-116400000</v>
          </cell>
        </row>
        <row r="142">
          <cell r="A142">
            <v>754007</v>
          </cell>
          <cell r="B142" t="str">
            <v>Mtto Lineas Redes y Ductos</v>
          </cell>
          <cell r="C142">
            <v>22275400706</v>
          </cell>
          <cell r="D142" t="str">
            <v>MANTENIMIENTO DE SUBESTACIONES</v>
          </cell>
          <cell r="E142">
            <v>33</v>
          </cell>
          <cell r="G142">
            <v>780074000</v>
          </cell>
          <cell r="J142">
            <v>0</v>
          </cell>
          <cell r="K142">
            <v>-780074000</v>
          </cell>
        </row>
        <row r="143">
          <cell r="A143">
            <v>754008</v>
          </cell>
          <cell r="B143" t="str">
            <v>Mtto de Plantas</v>
          </cell>
          <cell r="C143">
            <v>22275400800</v>
          </cell>
          <cell r="D143" t="str">
            <v>MANTENIMIENTO DE PLANTAS Y EQUIPOS</v>
          </cell>
          <cell r="E143">
            <v>33</v>
          </cell>
          <cell r="G143">
            <v>14950125</v>
          </cell>
          <cell r="H143">
            <v>14950.125</v>
          </cell>
          <cell r="J143">
            <v>0</v>
          </cell>
          <cell r="K143">
            <v>-14950125</v>
          </cell>
        </row>
        <row r="144">
          <cell r="A144">
            <v>754009</v>
          </cell>
          <cell r="B144" t="str">
            <v>Reparac. Construcc/Edificacion</v>
          </cell>
          <cell r="C144">
            <v>22251101601</v>
          </cell>
          <cell r="D144" t="str">
            <v>REPARACION DE CONSTRUCCIONES Y EDIFICACIONES</v>
          </cell>
          <cell r="E144">
            <v>33</v>
          </cell>
          <cell r="G144">
            <v>120977788.76923075</v>
          </cell>
          <cell r="H144">
            <v>147735.67307692309</v>
          </cell>
          <cell r="J144">
            <v>0</v>
          </cell>
          <cell r="K144">
            <v>-120977788.76923075</v>
          </cell>
        </row>
        <row r="145">
          <cell r="A145">
            <v>754009</v>
          </cell>
          <cell r="B145" t="str">
            <v>Reparac. Construcc/Edificacion</v>
          </cell>
          <cell r="C145">
            <v>22251101601</v>
          </cell>
          <cell r="D145" t="str">
            <v>REPARACION DE CONSTRUCCIONES Y EDIFICACIONES</v>
          </cell>
          <cell r="E145">
            <v>34</v>
          </cell>
          <cell r="G145">
            <v>26758211.307692308</v>
          </cell>
          <cell r="J145">
            <v>0</v>
          </cell>
          <cell r="K145">
            <v>-26758211.307692308</v>
          </cell>
        </row>
        <row r="146">
          <cell r="A146">
            <v>754010</v>
          </cell>
          <cell r="B146" t="str">
            <v>Reparac. de Maquinaria y Equip</v>
          </cell>
          <cell r="C146">
            <v>22275401001</v>
          </cell>
          <cell r="D146" t="str">
            <v>REPARACION DE MAQUINARIA Y EQUIPO</v>
          </cell>
          <cell r="E146">
            <v>33</v>
          </cell>
          <cell r="F146">
            <v>300</v>
          </cell>
          <cell r="G146">
            <v>120000385</v>
          </cell>
          <cell r="H146">
            <v>122293.45346153848</v>
          </cell>
          <cell r="J146">
            <v>0</v>
          </cell>
          <cell r="K146">
            <v>-120000385</v>
          </cell>
        </row>
        <row r="147">
          <cell r="A147">
            <v>754010</v>
          </cell>
          <cell r="B147" t="str">
            <v>Reparac. de Maquinaria y Equip</v>
          </cell>
          <cell r="C147">
            <v>22275401001</v>
          </cell>
          <cell r="D147" t="str">
            <v>REPARACION DE MAQUINARIA Y EQUIPO</v>
          </cell>
          <cell r="E147">
            <v>34</v>
          </cell>
          <cell r="F147">
            <v>530</v>
          </cell>
          <cell r="G147">
            <v>2293100</v>
          </cell>
          <cell r="J147">
            <v>0</v>
          </cell>
          <cell r="K147">
            <v>-2293100</v>
          </cell>
        </row>
        <row r="148">
          <cell r="A148">
            <v>754011</v>
          </cell>
          <cell r="B148" t="str">
            <v>Reparac. de Eq. Oficina</v>
          </cell>
          <cell r="C148">
            <v>22275401002</v>
          </cell>
          <cell r="D148" t="str">
            <v>REPARACION DE MUEBLES Y EQUIPO DE OFICINA</v>
          </cell>
          <cell r="E148">
            <v>33</v>
          </cell>
          <cell r="G148">
            <v>4258653.5384615399</v>
          </cell>
          <cell r="H148">
            <v>6702.4278846153848</v>
          </cell>
          <cell r="J148">
            <v>0</v>
          </cell>
          <cell r="K148">
            <v>-4258653.5384615399</v>
          </cell>
        </row>
        <row r="149">
          <cell r="A149">
            <v>754011</v>
          </cell>
          <cell r="B149" t="str">
            <v>Reparac. de Eq. Oficina</v>
          </cell>
          <cell r="C149">
            <v>22275401002</v>
          </cell>
          <cell r="D149" t="str">
            <v>REPARACION DE MUEBLES Y EQUIPO DE OFICINA</v>
          </cell>
          <cell r="E149">
            <v>34</v>
          </cell>
          <cell r="G149">
            <v>2443746.153846154</v>
          </cell>
          <cell r="J149">
            <v>0</v>
          </cell>
          <cell r="K149">
            <v>-2443746.153846154</v>
          </cell>
        </row>
        <row r="150">
          <cell r="A150">
            <v>754012</v>
          </cell>
          <cell r="B150" t="str">
            <v>Reparac. Eq Computac/Comunicio</v>
          </cell>
          <cell r="C150">
            <v>22275401201</v>
          </cell>
          <cell r="D150" t="str">
            <v>REPARACION DE EQUIPO DE COMPUTACION Y COMUNICACIÓN</v>
          </cell>
          <cell r="E150">
            <v>34</v>
          </cell>
          <cell r="G150">
            <v>9606885</v>
          </cell>
          <cell r="H150">
            <v>9606.7307692307695</v>
          </cell>
          <cell r="J150">
            <v>0</v>
          </cell>
          <cell r="K150">
            <v>-9606885</v>
          </cell>
        </row>
        <row r="151">
          <cell r="A151">
            <v>754013</v>
          </cell>
          <cell r="B151" t="str">
            <v>Reparac. Eq. Transtraccionele</v>
          </cell>
          <cell r="C151">
            <v>22275401300</v>
          </cell>
          <cell r="D151" t="str">
            <v>REPARACION DE EQUIPO TRANSPORTE</v>
          </cell>
          <cell r="E151">
            <v>33</v>
          </cell>
          <cell r="G151">
            <v>193054000</v>
          </cell>
          <cell r="H151">
            <v>285938.89423076925</v>
          </cell>
          <cell r="J151">
            <v>0</v>
          </cell>
          <cell r="K151">
            <v>-193054000</v>
          </cell>
        </row>
        <row r="152">
          <cell r="A152">
            <v>754013</v>
          </cell>
          <cell r="B152" t="str">
            <v>Reparac. Eq. Transtraccionele</v>
          </cell>
          <cell r="C152">
            <v>22275401300</v>
          </cell>
          <cell r="D152" t="str">
            <v>REPARACION DE EQUIPO TRANSPORTE</v>
          </cell>
          <cell r="E152">
            <v>34</v>
          </cell>
          <cell r="G152">
            <v>92885000</v>
          </cell>
          <cell r="J152">
            <v>0</v>
          </cell>
          <cell r="K152">
            <v>-92885000</v>
          </cell>
        </row>
        <row r="153">
          <cell r="A153">
            <v>754014</v>
          </cell>
          <cell r="B153" t="str">
            <v>Reparacion Lineas Redes y Duc</v>
          </cell>
          <cell r="C153">
            <v>22275401402</v>
          </cell>
          <cell r="D153" t="str">
            <v>REPARACION TRANSFORMADORES DE DISTRIBUCION</v>
          </cell>
          <cell r="E153">
            <v>33</v>
          </cell>
          <cell r="G153">
            <v>700000000</v>
          </cell>
          <cell r="H153">
            <v>1636000</v>
          </cell>
          <cell r="J153">
            <v>0</v>
          </cell>
          <cell r="K153">
            <v>-700000000</v>
          </cell>
        </row>
        <row r="154">
          <cell r="A154">
            <v>754014</v>
          </cell>
          <cell r="B154" t="str">
            <v>Reparacion Lineas Redes y Duc</v>
          </cell>
          <cell r="C154">
            <v>22275401403</v>
          </cell>
          <cell r="D154" t="str">
            <v>REPARACION TRANSFORMADORES DE POTENCIA</v>
          </cell>
          <cell r="E154">
            <v>33</v>
          </cell>
          <cell r="F154">
            <v>310</v>
          </cell>
          <cell r="G154">
            <v>500000000</v>
          </cell>
          <cell r="J154">
            <v>0</v>
          </cell>
          <cell r="K154">
            <v>-500000000</v>
          </cell>
        </row>
        <row r="155">
          <cell r="A155">
            <v>754014</v>
          </cell>
          <cell r="B155" t="str">
            <v>Reparacion Lineas Redes y Duc</v>
          </cell>
          <cell r="C155">
            <v>22275401401</v>
          </cell>
          <cell r="D155" t="str">
            <v>REPUESTOS EQUIPOS SUBESTACIONES</v>
          </cell>
          <cell r="E155">
            <v>33</v>
          </cell>
          <cell r="F155">
            <v>310</v>
          </cell>
          <cell r="G155">
            <v>180000000</v>
          </cell>
          <cell r="J155">
            <v>0</v>
          </cell>
          <cell r="K155">
            <v>-180000000</v>
          </cell>
        </row>
        <row r="156">
          <cell r="A156">
            <v>754014</v>
          </cell>
          <cell r="B156" t="str">
            <v>Reparacion Lineas Redes y Duc</v>
          </cell>
          <cell r="C156">
            <v>22275401200</v>
          </cell>
          <cell r="D156" t="str">
            <v>REPUESTOS EQUIPO DE COMUNICACION Y MEDICION</v>
          </cell>
          <cell r="E156">
            <v>33</v>
          </cell>
          <cell r="F156">
            <v>310</v>
          </cell>
          <cell r="G156">
            <v>250000000</v>
          </cell>
          <cell r="J156">
            <v>0</v>
          </cell>
          <cell r="K156">
            <v>-250000000</v>
          </cell>
        </row>
        <row r="157">
          <cell r="A157">
            <v>754014</v>
          </cell>
          <cell r="B157" t="str">
            <v>Reparacion Lineas Redes y Duc</v>
          </cell>
          <cell r="C157">
            <v>22275401200</v>
          </cell>
          <cell r="D157" t="str">
            <v>REPUESTOS EQUIPO DE COMUNICACION Y MEDICION</v>
          </cell>
          <cell r="E157">
            <v>33</v>
          </cell>
          <cell r="F157">
            <v>830</v>
          </cell>
          <cell r="G157">
            <v>6000000</v>
          </cell>
          <cell r="J157">
            <v>0</v>
          </cell>
          <cell r="K157">
            <v>-6000000</v>
          </cell>
        </row>
        <row r="158">
          <cell r="A158">
            <v>7542</v>
          </cell>
          <cell r="B158" t="str">
            <v>Honorarios</v>
          </cell>
          <cell r="C158">
            <v>7542</v>
          </cell>
          <cell r="D158" t="str">
            <v>Honorarios</v>
          </cell>
          <cell r="G158">
            <v>2362823999.1102924</v>
          </cell>
          <cell r="H158">
            <v>2362823.6586564337</v>
          </cell>
        </row>
        <row r="159">
          <cell r="A159">
            <v>7542</v>
          </cell>
          <cell r="B159" t="str">
            <v>Honorarios</v>
          </cell>
          <cell r="C159">
            <v>21251101400</v>
          </cell>
          <cell r="D159" t="str">
            <v>HONORARIOS - Responsabilidad social</v>
          </cell>
          <cell r="E159">
            <v>33</v>
          </cell>
          <cell r="F159">
            <v>314</v>
          </cell>
          <cell r="G159">
            <v>397800000</v>
          </cell>
          <cell r="J159">
            <v>0</v>
          </cell>
          <cell r="K159">
            <v>-397800000</v>
          </cell>
        </row>
        <row r="160">
          <cell r="A160">
            <v>7542</v>
          </cell>
          <cell r="B160" t="str">
            <v>Honorarios</v>
          </cell>
          <cell r="C160">
            <v>21251101400</v>
          </cell>
          <cell r="D160" t="str">
            <v>HONORARIOS - Servicios administrativos</v>
          </cell>
          <cell r="E160">
            <v>33</v>
          </cell>
          <cell r="F160">
            <v>300</v>
          </cell>
          <cell r="G160">
            <v>37936257</v>
          </cell>
          <cell r="J160">
            <v>0</v>
          </cell>
          <cell r="K160">
            <v>-37936257</v>
          </cell>
        </row>
        <row r="161">
          <cell r="A161">
            <v>7542</v>
          </cell>
          <cell r="B161" t="str">
            <v>Honorarios</v>
          </cell>
          <cell r="C161">
            <v>21251101400</v>
          </cell>
          <cell r="D161" t="str">
            <v>HONORARIOS - Servicios administrativos</v>
          </cell>
          <cell r="E161">
            <v>34</v>
          </cell>
          <cell r="F161">
            <v>400</v>
          </cell>
          <cell r="G161">
            <v>7307987.9999999991</v>
          </cell>
          <cell r="J161">
            <v>0</v>
          </cell>
          <cell r="K161">
            <v>-7307987.9999999991</v>
          </cell>
        </row>
        <row r="162">
          <cell r="A162">
            <v>7542</v>
          </cell>
          <cell r="B162" t="str">
            <v>Honorarios</v>
          </cell>
          <cell r="C162">
            <v>21251101400</v>
          </cell>
          <cell r="D162" t="str">
            <v>HONORARIOS - Sistemas</v>
          </cell>
          <cell r="E162">
            <v>33</v>
          </cell>
          <cell r="F162">
            <v>300</v>
          </cell>
          <cell r="G162">
            <v>26832254.612861499</v>
          </cell>
          <cell r="J162">
            <v>0</v>
          </cell>
          <cell r="K162">
            <v>-26832254.612861499</v>
          </cell>
        </row>
        <row r="163">
          <cell r="A163">
            <v>7542</v>
          </cell>
          <cell r="B163" t="str">
            <v>Honorarios</v>
          </cell>
          <cell r="C163">
            <v>21251101400</v>
          </cell>
          <cell r="D163" t="str">
            <v>HONORARIOS - Sistemas</v>
          </cell>
          <cell r="E163">
            <v>34</v>
          </cell>
          <cell r="F163">
            <v>400</v>
          </cell>
          <cell r="G163">
            <v>16506645.033215998</v>
          </cell>
          <cell r="J163">
            <v>0</v>
          </cell>
          <cell r="K163">
            <v>-16506645.033215998</v>
          </cell>
        </row>
        <row r="164">
          <cell r="A164">
            <v>7542</v>
          </cell>
          <cell r="B164" t="str">
            <v>Honorarios</v>
          </cell>
          <cell r="C164">
            <v>21251101400</v>
          </cell>
          <cell r="D164" t="str">
            <v>HONORARIOS - Mercado Mayorista</v>
          </cell>
          <cell r="E164">
            <v>34</v>
          </cell>
          <cell r="F164">
            <v>410</v>
          </cell>
          <cell r="G164">
            <v>297115.38461538497</v>
          </cell>
          <cell r="J164">
            <v>0</v>
          </cell>
          <cell r="K164">
            <v>-297115.38461538497</v>
          </cell>
        </row>
        <row r="165">
          <cell r="A165">
            <v>7542</v>
          </cell>
          <cell r="B165" t="str">
            <v>Honorarios</v>
          </cell>
          <cell r="C165">
            <v>21251101400</v>
          </cell>
          <cell r="D165" t="str">
            <v>HONORARIOS - Subgerencia de Distribución</v>
          </cell>
          <cell r="E165">
            <v>33</v>
          </cell>
          <cell r="F165">
            <v>300</v>
          </cell>
          <cell r="G165">
            <v>150000000</v>
          </cell>
          <cell r="J165">
            <v>0</v>
          </cell>
          <cell r="K165">
            <v>-150000000</v>
          </cell>
        </row>
        <row r="166">
          <cell r="A166">
            <v>7542</v>
          </cell>
          <cell r="B166" t="str">
            <v>Honorarios</v>
          </cell>
          <cell r="C166">
            <v>21251101400</v>
          </cell>
          <cell r="D166" t="str">
            <v>HONORARIOS - Control y Redución de Pérdidas</v>
          </cell>
          <cell r="E166">
            <v>33</v>
          </cell>
          <cell r="F166">
            <v>362</v>
          </cell>
          <cell r="G166">
            <v>250000000</v>
          </cell>
          <cell r="J166">
            <v>0</v>
          </cell>
          <cell r="K166">
            <v>-250000000</v>
          </cell>
        </row>
        <row r="167">
          <cell r="A167">
            <v>7542</v>
          </cell>
          <cell r="B167" t="str">
            <v>Honorarios</v>
          </cell>
          <cell r="C167">
            <v>21251101400</v>
          </cell>
          <cell r="D167" t="str">
            <v>HONORARIOS - Conexión al Usuario</v>
          </cell>
          <cell r="E167">
            <v>33</v>
          </cell>
          <cell r="G167">
            <v>474999999.99959999</v>
          </cell>
          <cell r="J167">
            <v>0</v>
          </cell>
          <cell r="K167">
            <v>-474999999.99959999</v>
          </cell>
        </row>
        <row r="168">
          <cell r="A168">
            <v>7542</v>
          </cell>
          <cell r="B168" t="str">
            <v>Honorarios</v>
          </cell>
          <cell r="C168">
            <v>21251101400</v>
          </cell>
          <cell r="D168" t="str">
            <v>HONORARIOS - Transporte de Energía</v>
          </cell>
          <cell r="E168">
            <v>33</v>
          </cell>
          <cell r="G168">
            <v>595555364.07999992</v>
          </cell>
          <cell r="J168">
            <v>0</v>
          </cell>
          <cell r="K168">
            <v>-595555364.07999992</v>
          </cell>
        </row>
        <row r="169">
          <cell r="A169">
            <v>7542</v>
          </cell>
          <cell r="B169" t="str">
            <v>Honorarios</v>
          </cell>
          <cell r="C169">
            <v>21251101400</v>
          </cell>
          <cell r="D169" t="str">
            <v>HONORARIOS - Transformación de Potencia</v>
          </cell>
          <cell r="E169">
            <v>33</v>
          </cell>
          <cell r="G169">
            <v>24588375</v>
          </cell>
          <cell r="J169">
            <v>0</v>
          </cell>
          <cell r="K169">
            <v>-24588375</v>
          </cell>
        </row>
        <row r="170">
          <cell r="A170">
            <v>7542</v>
          </cell>
          <cell r="B170" t="str">
            <v>Honorarios</v>
          </cell>
          <cell r="C170">
            <v>21251101400</v>
          </cell>
          <cell r="D170" t="str">
            <v>HONORARIOS - Distribución - Pamplona</v>
          </cell>
          <cell r="E170">
            <v>33</v>
          </cell>
          <cell r="G170">
            <v>130000000</v>
          </cell>
          <cell r="J170">
            <v>0</v>
          </cell>
          <cell r="K170">
            <v>-130000000</v>
          </cell>
        </row>
        <row r="171">
          <cell r="A171">
            <v>7542</v>
          </cell>
          <cell r="B171" t="str">
            <v>Honorarios</v>
          </cell>
          <cell r="C171">
            <v>21251101400</v>
          </cell>
          <cell r="D171" t="str">
            <v>HONORARIOS - Distribución - Tibú</v>
          </cell>
          <cell r="E171">
            <v>33</v>
          </cell>
          <cell r="G171">
            <v>52000000</v>
          </cell>
          <cell r="J171">
            <v>0</v>
          </cell>
          <cell r="K171">
            <v>-52000000</v>
          </cell>
        </row>
        <row r="172">
          <cell r="A172">
            <v>7542</v>
          </cell>
          <cell r="B172" t="str">
            <v>Honorarios</v>
          </cell>
          <cell r="C172">
            <v>21251101400</v>
          </cell>
          <cell r="D172" t="str">
            <v>HONORARIOS - Distribución - Aguachica</v>
          </cell>
          <cell r="E172">
            <v>33</v>
          </cell>
          <cell r="G172">
            <v>195000000</v>
          </cell>
          <cell r="J172">
            <v>0</v>
          </cell>
          <cell r="K172">
            <v>-195000000</v>
          </cell>
        </row>
        <row r="173">
          <cell r="A173">
            <v>7542</v>
          </cell>
          <cell r="B173" t="str">
            <v>Honorarios</v>
          </cell>
          <cell r="C173">
            <v>21251101400</v>
          </cell>
          <cell r="D173" t="str">
            <v>HONORARIOS - Distribución - Aguachica</v>
          </cell>
          <cell r="E173">
            <v>34</v>
          </cell>
          <cell r="G173">
            <v>4000000</v>
          </cell>
          <cell r="J173">
            <v>0</v>
          </cell>
          <cell r="K173">
            <v>-4000000</v>
          </cell>
        </row>
        <row r="174">
          <cell r="A174">
            <v>7545</v>
          </cell>
          <cell r="B174" t="str">
            <v>Servicios Publicos</v>
          </cell>
          <cell r="C174">
            <v>7545</v>
          </cell>
          <cell r="D174" t="str">
            <v>Servicios Publicos</v>
          </cell>
          <cell r="G174">
            <v>517731706.64102566</v>
          </cell>
          <cell r="H174">
            <v>517731.70664102561</v>
          </cell>
        </row>
        <row r="175">
          <cell r="A175">
            <v>754501</v>
          </cell>
          <cell r="B175" t="str">
            <v>Acueducto</v>
          </cell>
          <cell r="C175">
            <v>22251102001</v>
          </cell>
          <cell r="D175" t="str">
            <v>AGUA</v>
          </cell>
          <cell r="E175">
            <v>33</v>
          </cell>
          <cell r="G175">
            <v>200180499.99999997</v>
          </cell>
          <cell r="H175">
            <v>204880.7496666667</v>
          </cell>
          <cell r="J175">
            <v>0</v>
          </cell>
          <cell r="K175">
            <v>-200180499.99999997</v>
          </cell>
        </row>
        <row r="176">
          <cell r="A176">
            <v>754501</v>
          </cell>
          <cell r="B176" t="str">
            <v>Acueducto</v>
          </cell>
          <cell r="C176">
            <v>22251102001</v>
          </cell>
          <cell r="D176" t="str">
            <v>AGUA</v>
          </cell>
          <cell r="E176">
            <v>34</v>
          </cell>
          <cell r="G176">
            <v>4700249.666666667</v>
          </cell>
          <cell r="J176">
            <v>0</v>
          </cell>
          <cell r="K176">
            <v>-4700249.666666667</v>
          </cell>
        </row>
        <row r="177">
          <cell r="A177">
            <v>754503</v>
          </cell>
          <cell r="B177" t="str">
            <v>Aseo</v>
          </cell>
          <cell r="C177">
            <v>22251102003</v>
          </cell>
          <cell r="D177" t="str">
            <v>ASEO Y RECOLECCION DE RESIDUOS</v>
          </cell>
          <cell r="E177">
            <v>33</v>
          </cell>
          <cell r="G177">
            <v>136794749.00000003</v>
          </cell>
          <cell r="H177">
            <v>138648.74866666665</v>
          </cell>
          <cell r="J177">
            <v>0</v>
          </cell>
          <cell r="K177">
            <v>-136794749.00000003</v>
          </cell>
        </row>
        <row r="178">
          <cell r="A178">
            <v>754503</v>
          </cell>
          <cell r="B178" t="str">
            <v>Aseo</v>
          </cell>
          <cell r="C178">
            <v>22251102003</v>
          </cell>
          <cell r="D178" t="str">
            <v>ASEO Y RECOLECCION DE RESIDUOS</v>
          </cell>
          <cell r="E178">
            <v>34</v>
          </cell>
          <cell r="G178">
            <v>1853999.666666666</v>
          </cell>
          <cell r="J178">
            <v>0</v>
          </cell>
          <cell r="K178">
            <v>-1853999.666666666</v>
          </cell>
        </row>
        <row r="179">
          <cell r="A179">
            <v>754505</v>
          </cell>
          <cell r="B179" t="str">
            <v>Telecomunicaciones</v>
          </cell>
          <cell r="C179">
            <v>22251102002</v>
          </cell>
          <cell r="D179" t="str">
            <v>TELECOMUNICACIONES</v>
          </cell>
          <cell r="E179">
            <v>33</v>
          </cell>
          <cell r="G179">
            <v>85913508.000000015</v>
          </cell>
          <cell r="H179">
            <v>174202.20830769226</v>
          </cell>
          <cell r="J179">
            <v>0</v>
          </cell>
          <cell r="K179">
            <v>-85913508.000000015</v>
          </cell>
        </row>
        <row r="180">
          <cell r="A180">
            <v>754505</v>
          </cell>
          <cell r="B180" t="str">
            <v>Telecomunicaciones</v>
          </cell>
          <cell r="C180">
            <v>22251102002</v>
          </cell>
          <cell r="D180" t="str">
            <v>TELECOMUNICACIONES</v>
          </cell>
          <cell r="E180">
            <v>34</v>
          </cell>
          <cell r="G180">
            <v>88288700.307692334</v>
          </cell>
          <cell r="J180">
            <v>0</v>
          </cell>
          <cell r="K180">
            <v>-88288700.307692334</v>
          </cell>
        </row>
        <row r="181">
          <cell r="A181">
            <v>7550</v>
          </cell>
          <cell r="B181" t="str">
            <v>Otros Costos Operac/ Mtto</v>
          </cell>
          <cell r="C181">
            <v>7550</v>
          </cell>
          <cell r="D181" t="str">
            <v>Otros Costos Operac/ Mtto</v>
          </cell>
          <cell r="G181">
            <v>4777773857.8654594</v>
          </cell>
          <cell r="H181">
            <v>4777773.8578654602</v>
          </cell>
        </row>
        <row r="182">
          <cell r="A182">
            <v>755001</v>
          </cell>
          <cell r="B182" t="str">
            <v>Repuestos para Vehiculos</v>
          </cell>
          <cell r="C182">
            <v>22251109000</v>
          </cell>
          <cell r="D182" t="str">
            <v>REPUESTOS PARA VEHICULOS</v>
          </cell>
          <cell r="E182">
            <v>33</v>
          </cell>
          <cell r="G182">
            <v>91634811.634615362</v>
          </cell>
          <cell r="H182">
            <v>111011.16173076921</v>
          </cell>
          <cell r="J182">
            <v>0</v>
          </cell>
          <cell r="K182">
            <v>-91634811.634615362</v>
          </cell>
        </row>
        <row r="183">
          <cell r="A183">
            <v>755001</v>
          </cell>
          <cell r="B183" t="str">
            <v>Repuestos para Vehiculos</v>
          </cell>
          <cell r="C183">
            <v>22251109000</v>
          </cell>
          <cell r="D183" t="str">
            <v>REPUESTOS PARA VEHICULOS</v>
          </cell>
          <cell r="E183">
            <v>34</v>
          </cell>
          <cell r="G183">
            <v>19376350.096153844</v>
          </cell>
          <cell r="J183">
            <v>0</v>
          </cell>
          <cell r="K183">
            <v>-19376350.096153844</v>
          </cell>
        </row>
        <row r="184">
          <cell r="A184">
            <v>755002</v>
          </cell>
          <cell r="B184" t="str">
            <v>Llantas y Neumaticos</v>
          </cell>
          <cell r="C184">
            <v>22151109003</v>
          </cell>
          <cell r="D184" t="str">
            <v>LLANTAS Y NEUMATICOS</v>
          </cell>
          <cell r="E184">
            <v>33</v>
          </cell>
          <cell r="G184">
            <v>58912158.365384609</v>
          </cell>
          <cell r="H184">
            <v>65647.00153846154</v>
          </cell>
          <cell r="J184">
            <v>0</v>
          </cell>
          <cell r="K184">
            <v>-58912158.365384609</v>
          </cell>
        </row>
        <row r="185">
          <cell r="A185">
            <v>755002</v>
          </cell>
          <cell r="B185" t="str">
            <v>Llantas y Neumaticos</v>
          </cell>
          <cell r="C185">
            <v>22151109003</v>
          </cell>
          <cell r="D185" t="str">
            <v>LLANTAS Y NEUMATICOS</v>
          </cell>
          <cell r="E185">
            <v>34</v>
          </cell>
          <cell r="G185">
            <v>6734843.1730769239</v>
          </cell>
          <cell r="J185">
            <v>0</v>
          </cell>
          <cell r="K185">
            <v>-6734843.1730769239</v>
          </cell>
        </row>
        <row r="186">
          <cell r="A186">
            <v>755004</v>
          </cell>
          <cell r="B186" t="str">
            <v>Combustibles y Lubricantes</v>
          </cell>
          <cell r="C186">
            <v>22151109002</v>
          </cell>
          <cell r="D186" t="str">
            <v>COMBUSTIBLE PARA VEHICULOS</v>
          </cell>
          <cell r="E186">
            <v>33</v>
          </cell>
          <cell r="G186">
            <v>260209950</v>
          </cell>
          <cell r="H186">
            <v>372846.68076923082</v>
          </cell>
          <cell r="J186">
            <v>0</v>
          </cell>
          <cell r="K186">
            <v>-260209950</v>
          </cell>
        </row>
        <row r="187">
          <cell r="A187">
            <v>755004</v>
          </cell>
          <cell r="B187" t="str">
            <v>Combustibles y Lubricantes</v>
          </cell>
          <cell r="C187">
            <v>22151109002</v>
          </cell>
          <cell r="D187" t="str">
            <v>COMBUSTIBLE PARA VEHICULOS</v>
          </cell>
          <cell r="E187">
            <v>34</v>
          </cell>
          <cell r="G187">
            <v>50500000.000000015</v>
          </cell>
          <cell r="J187">
            <v>0</v>
          </cell>
          <cell r="K187">
            <v>-50500000.000000015</v>
          </cell>
        </row>
        <row r="188">
          <cell r="A188">
            <v>755004</v>
          </cell>
          <cell r="B188" t="str">
            <v>Combustibles y Lubricantes</v>
          </cell>
          <cell r="C188">
            <v>22251109001</v>
          </cell>
          <cell r="D188" t="str">
            <v>GRASAS Y LUBRICANTES</v>
          </cell>
          <cell r="E188">
            <v>33</v>
          </cell>
          <cell r="G188">
            <v>10042500</v>
          </cell>
          <cell r="J188">
            <v>0</v>
          </cell>
          <cell r="K188">
            <v>-10042500</v>
          </cell>
        </row>
        <row r="189">
          <cell r="A189">
            <v>755004</v>
          </cell>
          <cell r="B189" t="str">
            <v>Combustibles y Lubricantes</v>
          </cell>
          <cell r="C189">
            <v>22251109001</v>
          </cell>
          <cell r="D189" t="str">
            <v>GRASAS Y LUBRICANTES</v>
          </cell>
          <cell r="E189">
            <v>34</v>
          </cell>
          <cell r="G189">
            <v>0</v>
          </cell>
          <cell r="J189">
            <v>0</v>
          </cell>
          <cell r="K189">
            <v>0</v>
          </cell>
        </row>
        <row r="190">
          <cell r="A190">
            <v>755004</v>
          </cell>
          <cell r="B190" t="str">
            <v>Combustibles y Lubricantes</v>
          </cell>
          <cell r="C190">
            <v>22251109002</v>
          </cell>
          <cell r="D190" t="str">
            <v>LAVADO Y ENGRASE</v>
          </cell>
          <cell r="E190">
            <v>33</v>
          </cell>
          <cell r="G190">
            <v>48627884.615384638</v>
          </cell>
          <cell r="J190">
            <v>0</v>
          </cell>
          <cell r="K190">
            <v>-48627884.615384638</v>
          </cell>
        </row>
        <row r="191">
          <cell r="A191">
            <v>755004</v>
          </cell>
          <cell r="B191" t="str">
            <v>Combustibles y Lubricantes</v>
          </cell>
          <cell r="C191">
            <v>22251109002</v>
          </cell>
          <cell r="D191" t="str">
            <v>LAVADO Y ENGRASE</v>
          </cell>
          <cell r="E191">
            <v>34</v>
          </cell>
          <cell r="G191">
            <v>3466346.153846154</v>
          </cell>
          <cell r="J191">
            <v>0</v>
          </cell>
          <cell r="K191">
            <v>-3466346.153846154</v>
          </cell>
        </row>
        <row r="192">
          <cell r="A192">
            <v>755013</v>
          </cell>
          <cell r="B192" t="str">
            <v>Otros Elementos y Materiales</v>
          </cell>
          <cell r="C192">
            <v>22275500600</v>
          </cell>
          <cell r="D192" t="str">
            <v>MATERIALES ELECTRICOS</v>
          </cell>
          <cell r="E192">
            <v>33</v>
          </cell>
          <cell r="G192">
            <v>90935316.977564082</v>
          </cell>
          <cell r="H192">
            <v>120498.29774679487</v>
          </cell>
          <cell r="J192">
            <v>0</v>
          </cell>
          <cell r="K192">
            <v>-90935316.977564082</v>
          </cell>
        </row>
        <row r="193">
          <cell r="A193">
            <v>755013</v>
          </cell>
          <cell r="B193" t="str">
            <v>Otros Elementos y Materiales</v>
          </cell>
          <cell r="C193">
            <v>22275500600</v>
          </cell>
          <cell r="D193" t="str">
            <v>MATERIALES ELECTRICOS</v>
          </cell>
          <cell r="E193">
            <v>34</v>
          </cell>
          <cell r="G193">
            <v>29562980.769230761</v>
          </cell>
          <cell r="J193">
            <v>0</v>
          </cell>
          <cell r="K193">
            <v>-29562980.769230761</v>
          </cell>
        </row>
        <row r="194">
          <cell r="A194">
            <v>755015</v>
          </cell>
          <cell r="B194" t="str">
            <v>Costos de Gestión Ambiental</v>
          </cell>
          <cell r="C194">
            <v>22858100503</v>
          </cell>
          <cell r="D194" t="str">
            <v>COSTO GESTION AMBIENTAL</v>
          </cell>
          <cell r="E194">
            <v>33</v>
          </cell>
          <cell r="G194">
            <v>3951921293.0032806</v>
          </cell>
          <cell r="H194">
            <v>3951921.2930032806</v>
          </cell>
          <cell r="J194">
            <v>0</v>
          </cell>
          <cell r="K194">
            <v>-3951921293.0032806</v>
          </cell>
        </row>
        <row r="195">
          <cell r="A195">
            <v>755090</v>
          </cell>
          <cell r="B195" t="str">
            <v>Otros Costos</v>
          </cell>
          <cell r="C195">
            <v>22051109001</v>
          </cell>
          <cell r="D195" t="str">
            <v>ELEMENTOS DEVOLUTIVOS</v>
          </cell>
          <cell r="E195">
            <v>33</v>
          </cell>
          <cell r="G195">
            <v>111103846.15384613</v>
          </cell>
          <cell r="H195">
            <v>155849.42307692306</v>
          </cell>
          <cell r="J195">
            <v>0</v>
          </cell>
          <cell r="K195">
            <v>-111103846.15384613</v>
          </cell>
        </row>
        <row r="196">
          <cell r="A196">
            <v>755090</v>
          </cell>
          <cell r="B196" t="str">
            <v>Otros Costos</v>
          </cell>
          <cell r="C196">
            <v>22051109001</v>
          </cell>
          <cell r="D196" t="str">
            <v>ELEMENTOS DEVOLUTIVOS</v>
          </cell>
          <cell r="E196">
            <v>34</v>
          </cell>
          <cell r="G196">
            <v>44745576.92307692</v>
          </cell>
          <cell r="J196">
            <v>0</v>
          </cell>
          <cell r="K196">
            <v>-44745576.92307692</v>
          </cell>
        </row>
        <row r="197">
          <cell r="A197">
            <v>7560</v>
          </cell>
          <cell r="B197" t="str">
            <v>Seguros</v>
          </cell>
          <cell r="C197">
            <v>7560</v>
          </cell>
          <cell r="D197" t="str">
            <v>Seguros</v>
          </cell>
          <cell r="G197">
            <v>3001360.5769230765</v>
          </cell>
          <cell r="H197">
            <v>3001.3605769230762</v>
          </cell>
        </row>
        <row r="198">
          <cell r="A198">
            <v>756002</v>
          </cell>
          <cell r="B198" t="str">
            <v>De Cumplimiento</v>
          </cell>
          <cell r="C198">
            <v>22751102700</v>
          </cell>
          <cell r="D198" t="str">
            <v>SEGUROS</v>
          </cell>
          <cell r="E198">
            <v>33</v>
          </cell>
          <cell r="G198">
            <v>3001360.5769230765</v>
          </cell>
          <cell r="H198">
            <v>3001.3605769230762</v>
          </cell>
          <cell r="J198">
            <v>0</v>
          </cell>
          <cell r="K198">
            <v>-3001360.5769230765</v>
          </cell>
        </row>
        <row r="199">
          <cell r="A199">
            <v>7565</v>
          </cell>
          <cell r="B199" t="str">
            <v>Impuestos</v>
          </cell>
          <cell r="C199">
            <v>7565</v>
          </cell>
          <cell r="D199" t="str">
            <v>Impuestos</v>
          </cell>
          <cell r="G199">
            <v>3225785084</v>
          </cell>
          <cell r="H199">
            <v>3225785.0839999998</v>
          </cell>
        </row>
        <row r="200">
          <cell r="A200">
            <v>756503</v>
          </cell>
          <cell r="B200" t="str">
            <v>Predial</v>
          </cell>
          <cell r="C200">
            <v>22751103106</v>
          </cell>
          <cell r="D200" t="str">
            <v>IMPUESTO PREDIAL</v>
          </cell>
          <cell r="E200">
            <v>33</v>
          </cell>
          <cell r="G200">
            <v>53260656</v>
          </cell>
          <cell r="H200">
            <v>84642.584000000003</v>
          </cell>
          <cell r="J200">
            <v>0</v>
          </cell>
          <cell r="K200">
            <v>-53260656</v>
          </cell>
        </row>
        <row r="201">
          <cell r="A201">
            <v>756503</v>
          </cell>
          <cell r="B201" t="str">
            <v>Predial</v>
          </cell>
          <cell r="C201">
            <v>22751103106</v>
          </cell>
          <cell r="D201" t="str">
            <v>IMPUESTO PREDIAL</v>
          </cell>
          <cell r="E201">
            <v>34</v>
          </cell>
          <cell r="G201">
            <v>31381928</v>
          </cell>
          <cell r="J201">
            <v>0</v>
          </cell>
          <cell r="K201">
            <v>-31381928</v>
          </cell>
        </row>
        <row r="202">
          <cell r="A202">
            <v>756505</v>
          </cell>
          <cell r="B202" t="str">
            <v>De vehículos</v>
          </cell>
          <cell r="C202">
            <v>22751103102</v>
          </cell>
          <cell r="D202" t="str">
            <v>IMPUESTO DE VEHICULO</v>
          </cell>
          <cell r="E202">
            <v>33</v>
          </cell>
          <cell r="G202">
            <v>52945500</v>
          </cell>
          <cell r="H202">
            <v>57930.5</v>
          </cell>
          <cell r="J202">
            <v>0</v>
          </cell>
          <cell r="K202">
            <v>-52945500</v>
          </cell>
        </row>
        <row r="203">
          <cell r="A203">
            <v>756505</v>
          </cell>
          <cell r="B203" t="str">
            <v>De vehículos</v>
          </cell>
          <cell r="C203">
            <v>22751103102</v>
          </cell>
          <cell r="D203" t="str">
            <v>IMPUESTO DE VEHICULO</v>
          </cell>
          <cell r="E203">
            <v>34</v>
          </cell>
          <cell r="G203">
            <v>4985000</v>
          </cell>
          <cell r="J203">
            <v>0</v>
          </cell>
          <cell r="K203">
            <v>-4985000</v>
          </cell>
        </row>
        <row r="204">
          <cell r="A204">
            <v>756590</v>
          </cell>
          <cell r="B204" t="str">
            <v>Otros Impuestos</v>
          </cell>
          <cell r="C204">
            <v>22751103101</v>
          </cell>
          <cell r="D204" t="str">
            <v>IMPUESTO DE INDUSTRIA Y COMERCIO</v>
          </cell>
          <cell r="E204">
            <v>33</v>
          </cell>
          <cell r="G204">
            <v>2000000000</v>
          </cell>
          <cell r="H204">
            <v>3083212</v>
          </cell>
          <cell r="J204">
            <v>0</v>
          </cell>
          <cell r="K204">
            <v>-2000000000</v>
          </cell>
        </row>
        <row r="205">
          <cell r="A205">
            <v>756590</v>
          </cell>
          <cell r="B205" t="str">
            <v>Otros Impuestos</v>
          </cell>
          <cell r="C205">
            <v>22751103101</v>
          </cell>
          <cell r="D205" t="str">
            <v>IMPUESTO DE INDUSTRIA Y COMERCIO</v>
          </cell>
          <cell r="E205">
            <v>34</v>
          </cell>
          <cell r="G205">
            <v>960000000</v>
          </cell>
          <cell r="J205">
            <v>0</v>
          </cell>
          <cell r="K205">
            <v>-960000000</v>
          </cell>
        </row>
        <row r="206">
          <cell r="A206">
            <v>756590</v>
          </cell>
          <cell r="B206" t="str">
            <v>Otros Impuestos</v>
          </cell>
          <cell r="C206">
            <v>22751103105</v>
          </cell>
          <cell r="D206" t="str">
            <v>IMPUESTOS ASUMIDOS</v>
          </cell>
          <cell r="E206">
            <v>33</v>
          </cell>
          <cell r="G206">
            <v>5064000</v>
          </cell>
          <cell r="J206">
            <v>0</v>
          </cell>
          <cell r="K206">
            <v>-5064000</v>
          </cell>
        </row>
        <row r="207">
          <cell r="A207">
            <v>756590</v>
          </cell>
          <cell r="B207" t="str">
            <v>Otros Impuestos</v>
          </cell>
          <cell r="C207">
            <v>22751103105</v>
          </cell>
          <cell r="D207" t="str">
            <v>IMPUESTOS ASUMIDOS</v>
          </cell>
          <cell r="E207">
            <v>34</v>
          </cell>
          <cell r="G207">
            <v>3372000</v>
          </cell>
          <cell r="J207">
            <v>0</v>
          </cell>
          <cell r="K207">
            <v>-3372000</v>
          </cell>
        </row>
        <row r="208">
          <cell r="A208">
            <v>756590</v>
          </cell>
          <cell r="B208" t="str">
            <v>Otros Impuestos</v>
          </cell>
          <cell r="C208">
            <v>22751103100</v>
          </cell>
          <cell r="D208" t="str">
            <v>IMPUESTOS</v>
          </cell>
          <cell r="E208">
            <v>34</v>
          </cell>
          <cell r="G208">
            <v>114776000</v>
          </cell>
          <cell r="J208">
            <v>0</v>
          </cell>
          <cell r="K208">
            <v>-114776000</v>
          </cell>
        </row>
        <row r="209">
          <cell r="A209">
            <v>7570</v>
          </cell>
          <cell r="B209" t="str">
            <v>Orden/Contrat X Otros  Ss</v>
          </cell>
          <cell r="C209">
            <v>7570</v>
          </cell>
          <cell r="D209" t="str">
            <v>Orden/Contrat X Otros  Ss</v>
          </cell>
          <cell r="G209">
            <v>16763967294.406948</v>
          </cell>
          <cell r="H209">
            <v>16763967.293945411</v>
          </cell>
        </row>
        <row r="210">
          <cell r="A210">
            <v>757001</v>
          </cell>
          <cell r="B210" t="str">
            <v>Aseo</v>
          </cell>
          <cell r="C210">
            <v>22251109004</v>
          </cell>
          <cell r="D210" t="str">
            <v>SERVICIO DE ASEO</v>
          </cell>
          <cell r="E210">
            <v>33</v>
          </cell>
          <cell r="G210">
            <v>129781293.00000001</v>
          </cell>
          <cell r="H210">
            <v>175474.25100000002</v>
          </cell>
          <cell r="J210">
            <v>0</v>
          </cell>
          <cell r="K210">
            <v>-129781293.00000001</v>
          </cell>
        </row>
        <row r="211">
          <cell r="A211">
            <v>757001</v>
          </cell>
          <cell r="B211" t="str">
            <v>Aseo</v>
          </cell>
          <cell r="C211">
            <v>22251109004</v>
          </cell>
          <cell r="D211" t="str">
            <v>SERVICIO DE ASEO</v>
          </cell>
          <cell r="E211">
            <v>34</v>
          </cell>
          <cell r="G211">
            <v>45692958</v>
          </cell>
          <cell r="J211">
            <v>0</v>
          </cell>
          <cell r="K211">
            <v>-45692958</v>
          </cell>
        </row>
        <row r="212">
          <cell r="A212">
            <v>757002</v>
          </cell>
          <cell r="B212" t="str">
            <v>Vigilancia</v>
          </cell>
          <cell r="C212">
            <v>22251103500</v>
          </cell>
          <cell r="D212" t="str">
            <v>VIGILANCIA</v>
          </cell>
          <cell r="E212">
            <v>33</v>
          </cell>
          <cell r="G212">
            <v>1518749000.0000002</v>
          </cell>
          <cell r="H212">
            <v>1748888</v>
          </cell>
          <cell r="J212">
            <v>0</v>
          </cell>
          <cell r="K212">
            <v>-1518749000.0000002</v>
          </cell>
        </row>
        <row r="213">
          <cell r="A213">
            <v>757002</v>
          </cell>
          <cell r="B213" t="str">
            <v>Vigilancia</v>
          </cell>
          <cell r="C213">
            <v>22251103500</v>
          </cell>
          <cell r="D213" t="str">
            <v>VIGILANCIA</v>
          </cell>
          <cell r="E213">
            <v>34</v>
          </cell>
          <cell r="G213">
            <v>230139000.00000003</v>
          </cell>
          <cell r="J213">
            <v>0</v>
          </cell>
          <cell r="K213">
            <v>-230139000.00000003</v>
          </cell>
        </row>
        <row r="214">
          <cell r="A214">
            <v>757004</v>
          </cell>
          <cell r="B214" t="str">
            <v>Toma de Lectura</v>
          </cell>
          <cell r="C214">
            <v>22275700100</v>
          </cell>
          <cell r="D214" t="str">
            <v>SERVICIO DE TOMA DE LECTURA</v>
          </cell>
          <cell r="E214">
            <v>34</v>
          </cell>
          <cell r="G214">
            <v>1643382000</v>
          </cell>
          <cell r="H214">
            <v>1643382</v>
          </cell>
          <cell r="J214">
            <v>0</v>
          </cell>
          <cell r="K214">
            <v>-1643382000</v>
          </cell>
        </row>
        <row r="215">
          <cell r="A215">
            <v>757005</v>
          </cell>
          <cell r="B215" t="str">
            <v>Entrega de Facturas</v>
          </cell>
          <cell r="C215">
            <v>22275700101</v>
          </cell>
          <cell r="D215" t="str">
            <v>SERVICIO DE ENTREGA DE FACTURAS</v>
          </cell>
          <cell r="E215">
            <v>34</v>
          </cell>
          <cell r="G215">
            <v>1005763762.9999999</v>
          </cell>
          <cell r="H215">
            <v>1005763.7629999999</v>
          </cell>
          <cell r="J215">
            <v>0</v>
          </cell>
          <cell r="K215">
            <v>-1005763762.9999999</v>
          </cell>
        </row>
        <row r="216">
          <cell r="A216">
            <v>757090</v>
          </cell>
          <cell r="B216" t="str">
            <v>Otros Contratos</v>
          </cell>
          <cell r="C216">
            <v>22275700103</v>
          </cell>
          <cell r="D216" t="str">
            <v>SERVICIO DE INSTALACION DE CONTADORES (MANO DE OBRA)</v>
          </cell>
          <cell r="E216">
            <v>33</v>
          </cell>
          <cell r="G216">
            <v>7461581000</v>
          </cell>
          <cell r="H216">
            <v>12190459.279945411</v>
          </cell>
          <cell r="J216">
            <v>0</v>
          </cell>
          <cell r="K216">
            <v>-7461581000</v>
          </cell>
        </row>
        <row r="217">
          <cell r="A217">
            <v>757090</v>
          </cell>
          <cell r="B217" t="str">
            <v>Otros Contratos</v>
          </cell>
          <cell r="C217">
            <v>22275700103</v>
          </cell>
          <cell r="D217" t="str">
            <v>SERVICIO DE INSTALACION DE CONTADORES (MANO DE OBRA)</v>
          </cell>
          <cell r="E217">
            <v>34</v>
          </cell>
          <cell r="G217">
            <v>797481000</v>
          </cell>
          <cell r="J217">
            <v>0</v>
          </cell>
          <cell r="K217">
            <v>-797481000</v>
          </cell>
        </row>
        <row r="218">
          <cell r="A218">
            <v>757090</v>
          </cell>
          <cell r="B218" t="str">
            <v>Otros Contratos</v>
          </cell>
          <cell r="C218">
            <v>22275700102</v>
          </cell>
          <cell r="D218" t="str">
            <v>SERVICIO DE CORTE Y RECONEXION</v>
          </cell>
          <cell r="E218">
            <v>34</v>
          </cell>
          <cell r="G218">
            <v>1915331000.0000002</v>
          </cell>
          <cell r="J218">
            <v>0</v>
          </cell>
          <cell r="K218">
            <v>-1915331000.0000002</v>
          </cell>
        </row>
        <row r="219">
          <cell r="A219">
            <v>757090</v>
          </cell>
          <cell r="B219" t="str">
            <v>Otros Contratos</v>
          </cell>
          <cell r="C219">
            <v>22275700105</v>
          </cell>
          <cell r="D219" t="str">
            <v>OTROS CONTRATOS DE MANTENIMIENTO</v>
          </cell>
          <cell r="E219">
            <v>34</v>
          </cell>
          <cell r="F219">
            <v>640</v>
          </cell>
          <cell r="G219">
            <v>34663461.538461536</v>
          </cell>
          <cell r="J219">
            <v>0</v>
          </cell>
          <cell r="K219">
            <v>-34663461.538461536</v>
          </cell>
        </row>
        <row r="220">
          <cell r="A220">
            <v>757090</v>
          </cell>
          <cell r="B220" t="str">
            <v>Otros Contratos</v>
          </cell>
          <cell r="C220">
            <v>22275700104</v>
          </cell>
          <cell r="D220" t="str">
            <v>CONTRATOS OUTSOURCING  (servicio al usuario)</v>
          </cell>
          <cell r="E220">
            <v>34</v>
          </cell>
          <cell r="G220">
            <v>1252968000</v>
          </cell>
          <cell r="J220">
            <v>0</v>
          </cell>
          <cell r="K220">
            <v>-1252968000</v>
          </cell>
        </row>
        <row r="221">
          <cell r="A221">
            <v>757090</v>
          </cell>
          <cell r="B221" t="str">
            <v>Otros Contratos</v>
          </cell>
          <cell r="C221">
            <v>22275700104</v>
          </cell>
          <cell r="D221" t="str">
            <v>CONTRATOS OUTSOURCING  (CAID)</v>
          </cell>
          <cell r="E221">
            <v>33</v>
          </cell>
          <cell r="G221">
            <v>56074022</v>
          </cell>
          <cell r="J221">
            <v>0</v>
          </cell>
          <cell r="K221">
            <v>-56074022</v>
          </cell>
        </row>
        <row r="222">
          <cell r="A222">
            <v>757090</v>
          </cell>
          <cell r="B222" t="str">
            <v>Otros Contratos</v>
          </cell>
          <cell r="C222">
            <v>22275700104</v>
          </cell>
          <cell r="D222" t="str">
            <v>CONTRATOS OUTSOURCING  (CAID)</v>
          </cell>
          <cell r="E222">
            <v>34</v>
          </cell>
          <cell r="G222">
            <v>76611034</v>
          </cell>
          <cell r="J222">
            <v>0</v>
          </cell>
          <cell r="K222">
            <v>-76611034</v>
          </cell>
        </row>
        <row r="223">
          <cell r="A223">
            <v>757090</v>
          </cell>
          <cell r="B223" t="str">
            <v>Otros Contratos</v>
          </cell>
          <cell r="C223">
            <v>22251104001</v>
          </cell>
          <cell r="D223" t="str">
            <v>CONTRATOS DE ADMINISTRACION (OUTSOURCING)</v>
          </cell>
          <cell r="E223">
            <v>33</v>
          </cell>
          <cell r="F223">
            <v>830</v>
          </cell>
          <cell r="G223">
            <v>61403846.153846122</v>
          </cell>
          <cell r="J223">
            <v>0</v>
          </cell>
          <cell r="K223">
            <v>-61403846.153846122</v>
          </cell>
        </row>
        <row r="224">
          <cell r="A224">
            <v>757090</v>
          </cell>
          <cell r="B224" t="str">
            <v>Otros Contratos</v>
          </cell>
          <cell r="C224">
            <v>22651109005</v>
          </cell>
          <cell r="D224" t="str">
            <v>SERVICIO DE TRANSPORTE - Servicios Administrativos</v>
          </cell>
          <cell r="E224">
            <v>33</v>
          </cell>
          <cell r="G224">
            <v>53975962</v>
          </cell>
          <cell r="J224">
            <v>0</v>
          </cell>
          <cell r="K224">
            <v>-53975962</v>
          </cell>
        </row>
        <row r="225">
          <cell r="A225">
            <v>757090</v>
          </cell>
          <cell r="B225" t="str">
            <v>Otros Contratos</v>
          </cell>
          <cell r="C225">
            <v>22651109005</v>
          </cell>
          <cell r="D225" t="str">
            <v>SERVICIO DE TRANSPORTE - Gestión Social</v>
          </cell>
          <cell r="E225">
            <v>33</v>
          </cell>
          <cell r="G225">
            <v>42000000</v>
          </cell>
          <cell r="J225">
            <v>0</v>
          </cell>
          <cell r="K225">
            <v>-42000000</v>
          </cell>
        </row>
        <row r="226">
          <cell r="A226">
            <v>757090</v>
          </cell>
          <cell r="B226" t="str">
            <v>Otros Contratos</v>
          </cell>
          <cell r="C226">
            <v>22651109005</v>
          </cell>
          <cell r="D226" t="str">
            <v>SERVICIO DE TRANSPORTE - Aguachica</v>
          </cell>
          <cell r="E226">
            <v>34</v>
          </cell>
          <cell r="G226">
            <v>13073076.9230769</v>
          </cell>
          <cell r="J226">
            <v>0</v>
          </cell>
          <cell r="K226">
            <v>-13073076.9230769</v>
          </cell>
        </row>
        <row r="227">
          <cell r="A227">
            <v>757090</v>
          </cell>
          <cell r="B227" t="str">
            <v>Otros Contratos</v>
          </cell>
          <cell r="C227">
            <v>22275700105</v>
          </cell>
          <cell r="D227" t="str">
            <v>OTROS CONTRATOS DE MANTENIMIENTO</v>
          </cell>
          <cell r="E227">
            <v>33</v>
          </cell>
          <cell r="G227">
            <v>19550192.307692308</v>
          </cell>
          <cell r="J227">
            <v>0</v>
          </cell>
          <cell r="K227">
            <v>-19550192.307692308</v>
          </cell>
        </row>
        <row r="228">
          <cell r="A228">
            <v>757090</v>
          </cell>
          <cell r="B228" t="str">
            <v>Otros Contratos</v>
          </cell>
          <cell r="C228">
            <v>22275700105</v>
          </cell>
          <cell r="D228" t="str">
            <v>OTROS CONTRATOS DE MANTENIMIENTO</v>
          </cell>
          <cell r="E228">
            <v>34</v>
          </cell>
          <cell r="G228">
            <v>7913173.0769230779</v>
          </cell>
          <cell r="J228">
            <v>0</v>
          </cell>
          <cell r="K228">
            <v>-7913173.0769230779</v>
          </cell>
        </row>
        <row r="229">
          <cell r="A229">
            <v>757090</v>
          </cell>
          <cell r="B229" t="str">
            <v>Otros Contratos</v>
          </cell>
          <cell r="C229">
            <v>22275700105</v>
          </cell>
          <cell r="D229" t="str">
            <v>OTROS CONTRATOS DE MANTENIMIENTO</v>
          </cell>
          <cell r="G229">
            <v>9903846.1538461521</v>
          </cell>
          <cell r="J229">
            <v>0</v>
          </cell>
          <cell r="K229">
            <v>-9903846.1538461521</v>
          </cell>
        </row>
        <row r="230">
          <cell r="A230">
            <v>757090</v>
          </cell>
          <cell r="B230" t="str">
            <v>Otros Contratos</v>
          </cell>
          <cell r="C230">
            <v>22275700105</v>
          </cell>
          <cell r="D230" t="str">
            <v>OTROS CONTRATOS DE MANTENIMIENTO</v>
          </cell>
          <cell r="E230">
            <v>34</v>
          </cell>
          <cell r="G230">
            <v>89431730.769230768</v>
          </cell>
          <cell r="J230">
            <v>0</v>
          </cell>
          <cell r="K230">
            <v>-89431730.769230768</v>
          </cell>
        </row>
        <row r="231">
          <cell r="A231">
            <v>757090</v>
          </cell>
          <cell r="B231" t="str">
            <v>Otros Contratos</v>
          </cell>
          <cell r="C231">
            <v>22251104002</v>
          </cell>
          <cell r="D231" t="str">
            <v>CONTROL DE ACCESO</v>
          </cell>
          <cell r="E231">
            <v>33</v>
          </cell>
          <cell r="G231">
            <v>247716129.03225809</v>
          </cell>
          <cell r="J231">
            <v>0</v>
          </cell>
          <cell r="K231">
            <v>-247716129.03225809</v>
          </cell>
        </row>
        <row r="232">
          <cell r="A232">
            <v>757090</v>
          </cell>
          <cell r="B232" t="str">
            <v>Otros Contratos</v>
          </cell>
          <cell r="C232">
            <v>22251104002</v>
          </cell>
          <cell r="D232" t="str">
            <v>CONTROL DE ACCESO</v>
          </cell>
          <cell r="E232">
            <v>34</v>
          </cell>
          <cell r="G232">
            <v>50781806.451612905</v>
          </cell>
          <cell r="J232">
            <v>0</v>
          </cell>
          <cell r="K232">
            <v>-50781806.451612905</v>
          </cell>
        </row>
        <row r="233">
          <cell r="A233" t="str">
            <v>COSTO DE VENTA Y OPERACIÓN</v>
          </cell>
        </row>
        <row r="234">
          <cell r="A234">
            <v>51</v>
          </cell>
          <cell r="B234" t="str">
            <v>GASTOS DE ADMINISTRACIÓN</v>
          </cell>
          <cell r="C234">
            <v>51</v>
          </cell>
          <cell r="D234" t="str">
            <v>GASTOS DE ADMINISTRACIÓN</v>
          </cell>
          <cell r="G234">
            <v>25105882824.17836</v>
          </cell>
          <cell r="H234">
            <v>25105882.587329049</v>
          </cell>
          <cell r="I234">
            <v>15279769867</v>
          </cell>
          <cell r="J234">
            <v>215128259.48735172</v>
          </cell>
          <cell r="K234">
            <v>-10041241216.665712</v>
          </cell>
        </row>
        <row r="235">
          <cell r="A235">
            <v>51</v>
          </cell>
          <cell r="B235" t="str">
            <v>Servicios Personales</v>
          </cell>
          <cell r="C235">
            <v>51</v>
          </cell>
          <cell r="D235" t="str">
            <v>Servicios Personales</v>
          </cell>
          <cell r="G235">
            <v>13611174772.407082</v>
          </cell>
          <cell r="H235">
            <v>13611174.772407083</v>
          </cell>
          <cell r="I235">
            <v>13501175186</v>
          </cell>
          <cell r="J235">
            <v>75319180.256582484</v>
          </cell>
          <cell r="K235">
            <v>-185318766.66366601</v>
          </cell>
        </row>
        <row r="236">
          <cell r="A236">
            <v>5101</v>
          </cell>
          <cell r="B236" t="str">
            <v>Sueldos y Salarios</v>
          </cell>
          <cell r="C236">
            <v>5101</v>
          </cell>
          <cell r="D236" t="str">
            <v>Sueldos y Salarios</v>
          </cell>
          <cell r="G236">
            <v>7743440997.9872818</v>
          </cell>
          <cell r="H236">
            <v>7743440.9979872815</v>
          </cell>
          <cell r="I236">
            <v>7633441413</v>
          </cell>
          <cell r="J236">
            <v>75319177.482837811</v>
          </cell>
          <cell r="K236">
            <v>-185318762.4701198</v>
          </cell>
        </row>
        <row r="237">
          <cell r="A237">
            <v>510101</v>
          </cell>
          <cell r="B237" t="str">
            <v>Sueldos del Personal</v>
          </cell>
          <cell r="C237">
            <v>21151050100</v>
          </cell>
          <cell r="D237" t="str">
            <v>SUELDOS DEL PERSONAL</v>
          </cell>
          <cell r="E237">
            <v>99</v>
          </cell>
          <cell r="G237">
            <v>1829406728.2545545</v>
          </cell>
          <cell r="H237">
            <v>1829406.7282545546</v>
          </cell>
          <cell r="I237">
            <v>1829407179</v>
          </cell>
          <cell r="J237">
            <v>450.74544548988342</v>
          </cell>
          <cell r="K237">
            <v>0</v>
          </cell>
        </row>
        <row r="238">
          <cell r="A238">
            <v>510103</v>
          </cell>
          <cell r="B238" t="str">
            <v>Horas Extras y Festivos</v>
          </cell>
          <cell r="C238">
            <v>21151050300</v>
          </cell>
          <cell r="D238" t="str">
            <v>HORAS EXTRAS, DOMINICALES Y FESTIVOS</v>
          </cell>
          <cell r="E238">
            <v>99</v>
          </cell>
          <cell r="G238">
            <v>20010834.949559998</v>
          </cell>
          <cell r="H238">
            <v>20010.834949559998</v>
          </cell>
          <cell r="I238">
            <v>20010835</v>
          </cell>
          <cell r="J238">
            <v>5.0440002232789993E-2</v>
          </cell>
          <cell r="K238">
            <v>0</v>
          </cell>
        </row>
        <row r="239">
          <cell r="A239">
            <v>510105</v>
          </cell>
          <cell r="B239" t="str">
            <v>Gastos de Representacion</v>
          </cell>
          <cell r="C239">
            <v>21151050401</v>
          </cell>
          <cell r="D239" t="str">
            <v>GASTOS DE REPRESENTACION</v>
          </cell>
          <cell r="E239">
            <v>99</v>
          </cell>
          <cell r="G239">
            <v>48943240.288461529</v>
          </cell>
          <cell r="H239">
            <v>48943.240288461537</v>
          </cell>
          <cell r="I239">
            <v>48943241</v>
          </cell>
          <cell r="J239">
            <v>0.71153847128152847</v>
          </cell>
          <cell r="K239">
            <v>0</v>
          </cell>
        </row>
        <row r="240">
          <cell r="A240">
            <v>510113</v>
          </cell>
          <cell r="B240" t="str">
            <v>Prima de Vacaciones</v>
          </cell>
          <cell r="C240">
            <v>21151051300</v>
          </cell>
          <cell r="D240" t="str">
            <v>PRIMA DE VACACIONES</v>
          </cell>
          <cell r="E240">
            <v>99</v>
          </cell>
          <cell r="G240">
            <v>220196152.95912805</v>
          </cell>
          <cell r="H240">
            <v>220196.15295912803</v>
          </cell>
          <cell r="I240">
            <v>220196153</v>
          </cell>
          <cell r="J240">
            <v>4.0871948003768921E-2</v>
          </cell>
          <cell r="K240">
            <v>0</v>
          </cell>
        </row>
        <row r="241">
          <cell r="A241">
            <v>510117</v>
          </cell>
          <cell r="B241" t="str">
            <v>Vacaciones</v>
          </cell>
          <cell r="C241">
            <v>21151051800</v>
          </cell>
          <cell r="D241" t="str">
            <v>VACACIONES</v>
          </cell>
          <cell r="E241">
            <v>99</v>
          </cell>
          <cell r="G241">
            <v>220196152.95912805</v>
          </cell>
          <cell r="H241">
            <v>220196.15295912803</v>
          </cell>
          <cell r="I241">
            <v>220196156</v>
          </cell>
          <cell r="J241">
            <v>3.0408719480037689</v>
          </cell>
          <cell r="K241">
            <v>0</v>
          </cell>
        </row>
        <row r="242">
          <cell r="A242">
            <v>510119</v>
          </cell>
          <cell r="B242" t="str">
            <v>Bonificaciones</v>
          </cell>
          <cell r="C242">
            <v>21151052000</v>
          </cell>
          <cell r="D242" t="str">
            <v>BONIFICACIONES (LINEA VIVA, TURNOS INGENIEROS, OTRAS)</v>
          </cell>
          <cell r="E242">
            <v>99</v>
          </cell>
          <cell r="G242">
            <v>15000000</v>
          </cell>
          <cell r="H242">
            <v>15000</v>
          </cell>
          <cell r="I242">
            <v>15000000</v>
          </cell>
          <cell r="J242">
            <v>0</v>
          </cell>
          <cell r="K242">
            <v>0</v>
          </cell>
        </row>
        <row r="243">
          <cell r="A243">
            <v>510123</v>
          </cell>
          <cell r="B243" t="str">
            <v>Auxilio de Transporte</v>
          </cell>
          <cell r="C243">
            <v>21151052300</v>
          </cell>
          <cell r="D243" t="str">
            <v>AUXILIO DE TRANSPORTE</v>
          </cell>
          <cell r="E243">
            <v>99</v>
          </cell>
          <cell r="G243">
            <v>213835330.00000003</v>
          </cell>
          <cell r="H243">
            <v>213835.33</v>
          </cell>
          <cell r="I243">
            <v>213835330</v>
          </cell>
          <cell r="J243">
            <v>0</v>
          </cell>
          <cell r="K243">
            <v>0</v>
          </cell>
        </row>
        <row r="244">
          <cell r="A244">
            <v>510124</v>
          </cell>
          <cell r="B244" t="str">
            <v>Cesantias</v>
          </cell>
          <cell r="C244">
            <v>21151052400</v>
          </cell>
          <cell r="D244" t="str">
            <v>CESANTIAS: PERSONAL UNIDAD DE APOYO</v>
          </cell>
          <cell r="E244">
            <v>99</v>
          </cell>
          <cell r="G244">
            <v>481498395</v>
          </cell>
          <cell r="H244">
            <v>481498.39500000002</v>
          </cell>
          <cell r="I244">
            <v>481498395</v>
          </cell>
          <cell r="J244">
            <v>0</v>
          </cell>
          <cell r="K244">
            <v>0</v>
          </cell>
        </row>
        <row r="245">
          <cell r="A245">
            <v>510125</v>
          </cell>
          <cell r="B245" t="str">
            <v>Intereses a las Cesantias</v>
          </cell>
          <cell r="C245">
            <v>21151052500</v>
          </cell>
          <cell r="D245" t="str">
            <v>INTERESES DE CESANTIAS - UNIDAD DE APOYO</v>
          </cell>
          <cell r="G245">
            <v>195000000</v>
          </cell>
          <cell r="H245">
            <v>195000</v>
          </cell>
          <cell r="I245">
            <v>195000000</v>
          </cell>
          <cell r="J245">
            <v>0</v>
          </cell>
          <cell r="K245">
            <v>0</v>
          </cell>
        </row>
        <row r="246">
          <cell r="A246">
            <v>510130</v>
          </cell>
          <cell r="B246" t="str">
            <v>Capacitac Bienestar Social Y</v>
          </cell>
          <cell r="C246">
            <v>21151053007</v>
          </cell>
          <cell r="D246" t="str">
            <v>CAPACITACIÓN</v>
          </cell>
          <cell r="E246">
            <v>99</v>
          </cell>
          <cell r="F246">
            <v>230</v>
          </cell>
          <cell r="G246">
            <v>342000000</v>
          </cell>
          <cell r="H246">
            <v>621823.16930437984</v>
          </cell>
          <cell r="I246">
            <v>232000000</v>
          </cell>
          <cell r="J246">
            <v>0</v>
          </cell>
          <cell r="K246">
            <v>-110000000</v>
          </cell>
        </row>
        <row r="247">
          <cell r="A247">
            <v>510130</v>
          </cell>
          <cell r="B247" t="str">
            <v>Capacitac Bienestar Social Y</v>
          </cell>
          <cell r="C247">
            <v>21151053007</v>
          </cell>
          <cell r="D247" t="str">
            <v>CAPACITACIÓN</v>
          </cell>
          <cell r="E247">
            <v>99</v>
          </cell>
          <cell r="F247">
            <v>500</v>
          </cell>
          <cell r="G247">
            <v>10369326.9230769</v>
          </cell>
          <cell r="I247">
            <v>10369328</v>
          </cell>
          <cell r="J247">
            <v>1.0769231002777815</v>
          </cell>
          <cell r="K247">
            <v>0</v>
          </cell>
        </row>
        <row r="248">
          <cell r="A248">
            <v>510130</v>
          </cell>
          <cell r="B248" t="str">
            <v>Capacitac Bienestar Social Y</v>
          </cell>
          <cell r="C248">
            <v>21151053007</v>
          </cell>
          <cell r="D248" t="str">
            <v>CAPACITACIÓN</v>
          </cell>
          <cell r="E248">
            <v>99</v>
          </cell>
          <cell r="F248">
            <v>600</v>
          </cell>
          <cell r="G248">
            <v>5164784.6889952198</v>
          </cell>
          <cell r="I248">
            <v>5164785</v>
          </cell>
          <cell r="J248">
            <v>0.31100478023290634</v>
          </cell>
          <cell r="K248">
            <v>0</v>
          </cell>
        </row>
        <row r="249">
          <cell r="A249">
            <v>510130</v>
          </cell>
          <cell r="B249" t="str">
            <v>Capacitac Bienestar Social Y</v>
          </cell>
          <cell r="C249">
            <v>21151053007</v>
          </cell>
          <cell r="D249" t="str">
            <v>CAPACITACIÓN</v>
          </cell>
          <cell r="E249">
            <v>99</v>
          </cell>
          <cell r="F249">
            <v>700</v>
          </cell>
          <cell r="G249">
            <v>3090000</v>
          </cell>
          <cell r="I249">
            <v>3090000</v>
          </cell>
          <cell r="J249">
            <v>0</v>
          </cell>
          <cell r="K249">
            <v>0</v>
          </cell>
        </row>
        <row r="250">
          <cell r="A250">
            <v>510130</v>
          </cell>
          <cell r="B250" t="str">
            <v>Capacitac Bienestar Social Y</v>
          </cell>
          <cell r="C250">
            <v>21151053007</v>
          </cell>
          <cell r="D250" t="str">
            <v>CAPACITACIÓN</v>
          </cell>
          <cell r="E250">
            <v>99</v>
          </cell>
          <cell r="F250">
            <v>800</v>
          </cell>
          <cell r="G250">
            <v>1980769.2307692301</v>
          </cell>
          <cell r="I250">
            <v>1980769</v>
          </cell>
          <cell r="J250">
            <v>0</v>
          </cell>
          <cell r="K250">
            <v>-0.23076923005282879</v>
          </cell>
        </row>
        <row r="251">
          <cell r="A251">
            <v>510130</v>
          </cell>
          <cell r="B251" t="str">
            <v>Capacitac Bienestar Social Y</v>
          </cell>
          <cell r="C251">
            <v>21151053005</v>
          </cell>
          <cell r="D251" t="str">
            <v>AUXILIO DE ESTUDIO</v>
          </cell>
          <cell r="E251">
            <v>99</v>
          </cell>
          <cell r="F251">
            <v>230</v>
          </cell>
          <cell r="G251">
            <v>103261750</v>
          </cell>
          <cell r="I251">
            <v>103261750</v>
          </cell>
          <cell r="J251">
            <v>0</v>
          </cell>
          <cell r="K251">
            <v>0</v>
          </cell>
        </row>
        <row r="252">
          <cell r="A252">
            <v>510130</v>
          </cell>
          <cell r="B252" t="str">
            <v>Capacitac Bienestar Social Y</v>
          </cell>
          <cell r="C252">
            <v>21151053001</v>
          </cell>
          <cell r="D252" t="str">
            <v>BIENESTAR SOCIAL - Club</v>
          </cell>
          <cell r="E252">
            <v>99</v>
          </cell>
          <cell r="F252">
            <v>230</v>
          </cell>
          <cell r="G252">
            <v>90000000</v>
          </cell>
          <cell r="I252">
            <v>90000000</v>
          </cell>
          <cell r="J252">
            <v>0</v>
          </cell>
          <cell r="K252">
            <v>0</v>
          </cell>
        </row>
        <row r="253">
          <cell r="A253">
            <v>510130</v>
          </cell>
          <cell r="B253" t="str">
            <v>Capacitac Bienestar Social Y</v>
          </cell>
          <cell r="C253">
            <v>21151053001</v>
          </cell>
          <cell r="D253" t="str">
            <v>BIENESTAR SOCIAL</v>
          </cell>
          <cell r="E253">
            <v>99</v>
          </cell>
          <cell r="F253">
            <v>230</v>
          </cell>
          <cell r="G253">
            <v>0</v>
          </cell>
          <cell r="I253">
            <v>75318719</v>
          </cell>
          <cell r="J253">
            <v>75318719</v>
          </cell>
          <cell r="K253">
            <v>0</v>
          </cell>
        </row>
        <row r="254">
          <cell r="A254">
            <v>510130</v>
          </cell>
          <cell r="B254" t="str">
            <v>Capacitac Bienestar Social Y</v>
          </cell>
          <cell r="C254">
            <v>21151053005</v>
          </cell>
          <cell r="D254" t="str">
            <v>AUXILIO DE ESTUDIO</v>
          </cell>
          <cell r="E254">
            <v>99</v>
          </cell>
          <cell r="F254">
            <v>500</v>
          </cell>
          <cell r="G254">
            <v>29711538.461538501</v>
          </cell>
          <cell r="I254">
            <v>29711538</v>
          </cell>
          <cell r="J254">
            <v>0</v>
          </cell>
          <cell r="K254">
            <v>-0.46153850108385086</v>
          </cell>
        </row>
        <row r="255">
          <cell r="A255">
            <v>510130</v>
          </cell>
          <cell r="B255" t="str">
            <v>Capacitac Bienestar Social Y</v>
          </cell>
          <cell r="C255">
            <v>21151053005</v>
          </cell>
          <cell r="D255" t="str">
            <v>AUXILIO DE ESTUDIO</v>
          </cell>
          <cell r="E255">
            <v>99</v>
          </cell>
          <cell r="F255">
            <v>700</v>
          </cell>
          <cell r="G255">
            <v>5150000</v>
          </cell>
          <cell r="I255">
            <v>5150000</v>
          </cell>
          <cell r="J255">
            <v>0</v>
          </cell>
          <cell r="K255">
            <v>0</v>
          </cell>
        </row>
        <row r="256">
          <cell r="A256">
            <v>510130</v>
          </cell>
          <cell r="B256" t="str">
            <v>Capacitac Bienestar Social Y</v>
          </cell>
          <cell r="C256">
            <v>21151053008</v>
          </cell>
          <cell r="D256" t="str">
            <v>GASTOS MEDICOS Y DROGAS(CONVENCIONALES)</v>
          </cell>
          <cell r="E256">
            <v>99</v>
          </cell>
          <cell r="F256">
            <v>210</v>
          </cell>
          <cell r="G256">
            <v>2220000</v>
          </cell>
          <cell r="I256">
            <v>2220000</v>
          </cell>
          <cell r="J256">
            <v>0</v>
          </cell>
          <cell r="K256">
            <v>0</v>
          </cell>
        </row>
        <row r="257">
          <cell r="A257">
            <v>510130</v>
          </cell>
          <cell r="B257" t="str">
            <v>Capacitac Bienestar Social Y</v>
          </cell>
          <cell r="C257">
            <v>21151053008</v>
          </cell>
          <cell r="D257" t="str">
            <v>GASTOS MEDICOS Y DROGAS(CONVENCIONALES)</v>
          </cell>
          <cell r="E257">
            <v>99</v>
          </cell>
          <cell r="F257">
            <v>500</v>
          </cell>
          <cell r="G257">
            <v>2500000</v>
          </cell>
          <cell r="I257">
            <v>2500000</v>
          </cell>
          <cell r="J257">
            <v>0</v>
          </cell>
          <cell r="K257">
            <v>0</v>
          </cell>
        </row>
        <row r="258">
          <cell r="A258">
            <v>510130</v>
          </cell>
          <cell r="B258" t="str">
            <v>Capacitac Bienestar Social Y</v>
          </cell>
          <cell r="C258">
            <v>21151053008</v>
          </cell>
          <cell r="D258" t="str">
            <v>GASTOS MEDICOS Y DROGAS(CONVENCIONALES)</v>
          </cell>
          <cell r="E258">
            <v>99</v>
          </cell>
          <cell r="F258">
            <v>600</v>
          </cell>
          <cell r="G258">
            <v>3500000</v>
          </cell>
          <cell r="I258">
            <v>3500000</v>
          </cell>
          <cell r="J258">
            <v>0</v>
          </cell>
          <cell r="K258">
            <v>0</v>
          </cell>
        </row>
        <row r="259">
          <cell r="A259">
            <v>510130</v>
          </cell>
          <cell r="B259" t="str">
            <v>Capacitac Bienestar Social Y</v>
          </cell>
          <cell r="C259">
            <v>21151053008</v>
          </cell>
          <cell r="D259" t="str">
            <v>GASTOS MEDICOS Y DROGAS(CONVENCIONALES)</v>
          </cell>
          <cell r="E259">
            <v>99</v>
          </cell>
          <cell r="F259">
            <v>700</v>
          </cell>
          <cell r="G259">
            <v>1560000</v>
          </cell>
          <cell r="I259">
            <v>1560000</v>
          </cell>
          <cell r="J259">
            <v>0</v>
          </cell>
          <cell r="K259">
            <v>0</v>
          </cell>
        </row>
        <row r="260">
          <cell r="A260">
            <v>510130</v>
          </cell>
          <cell r="B260" t="str">
            <v>Capacitac Bienestar Social Y</v>
          </cell>
          <cell r="C260">
            <v>21151053008</v>
          </cell>
          <cell r="D260" t="str">
            <v>GASTOS MEDICOS Y DROGAS(CONVENCIONALES)</v>
          </cell>
          <cell r="E260">
            <v>99</v>
          </cell>
          <cell r="F260">
            <v>800</v>
          </cell>
          <cell r="G260">
            <v>800000</v>
          </cell>
          <cell r="I260">
            <v>800000</v>
          </cell>
          <cell r="J260">
            <v>0</v>
          </cell>
          <cell r="K260">
            <v>0</v>
          </cell>
        </row>
        <row r="261">
          <cell r="A261">
            <v>510130</v>
          </cell>
          <cell r="B261" t="str">
            <v>Capacitac Bienestar Social Y</v>
          </cell>
          <cell r="C261">
            <v>21151053004</v>
          </cell>
          <cell r="D261" t="str">
            <v>AUXILIOS Y SERVICIOS CONVENCIONALES</v>
          </cell>
          <cell r="E261">
            <v>99</v>
          </cell>
          <cell r="F261">
            <v>230</v>
          </cell>
          <cell r="G261">
            <v>20000000</v>
          </cell>
          <cell r="I261">
            <v>20000000</v>
          </cell>
          <cell r="J261">
            <v>0</v>
          </cell>
          <cell r="K261">
            <v>0</v>
          </cell>
        </row>
        <row r="262">
          <cell r="A262">
            <v>510130</v>
          </cell>
          <cell r="B262" t="str">
            <v>Capacitac Bienestar Social Y</v>
          </cell>
          <cell r="C262">
            <v>21151053004</v>
          </cell>
          <cell r="D262" t="str">
            <v>AUXILIOS Y SERVICIOS CONVENCIONALES</v>
          </cell>
          <cell r="E262">
            <v>99</v>
          </cell>
          <cell r="F262">
            <v>700</v>
          </cell>
          <cell r="G262">
            <v>515000</v>
          </cell>
          <cell r="I262">
            <v>515000</v>
          </cell>
          <cell r="J262">
            <v>0</v>
          </cell>
          <cell r="K262">
            <v>0</v>
          </cell>
        </row>
        <row r="263">
          <cell r="A263">
            <v>510131</v>
          </cell>
          <cell r="B263" t="str">
            <v>Dotacion y Suministro a Trabaj</v>
          </cell>
          <cell r="C263">
            <v>22151053100</v>
          </cell>
          <cell r="D263" t="str">
            <v>DOTACION Y SUMINISTROS A TRABAJADORES</v>
          </cell>
          <cell r="E263">
            <v>99</v>
          </cell>
          <cell r="G263">
            <v>109263744.30769229</v>
          </cell>
          <cell r="H263">
            <v>109263.74430769231</v>
          </cell>
          <cell r="I263">
            <v>109263744</v>
          </cell>
          <cell r="J263">
            <v>0</v>
          </cell>
          <cell r="K263">
            <v>-0.30769228935241699</v>
          </cell>
        </row>
        <row r="264">
          <cell r="A264">
            <v>510133</v>
          </cell>
          <cell r="B264" t="str">
            <v>Gastos Deportivos y de Recreac</v>
          </cell>
          <cell r="C264">
            <v>21151053002</v>
          </cell>
          <cell r="D264" t="str">
            <v>GASTOS DEPORTIVOS Y RECREACION</v>
          </cell>
          <cell r="E264">
            <v>99</v>
          </cell>
          <cell r="G264">
            <v>177837185.05448717</v>
          </cell>
          <cell r="H264">
            <v>177837.1850544872</v>
          </cell>
          <cell r="I264">
            <v>102518436</v>
          </cell>
          <cell r="J264">
            <v>0</v>
          </cell>
          <cell r="K264">
            <v>-75318749.054487169</v>
          </cell>
        </row>
        <row r="265">
          <cell r="A265">
            <v>510145</v>
          </cell>
          <cell r="B265" t="str">
            <v>Salario Integral</v>
          </cell>
          <cell r="C265">
            <v>21151050100</v>
          </cell>
          <cell r="D265" t="str">
            <v>SUELDOS DEL PERSONAL</v>
          </cell>
          <cell r="E265">
            <v>99</v>
          </cell>
          <cell r="G265">
            <v>162009276</v>
          </cell>
          <cell r="H265">
            <v>162009.27599999995</v>
          </cell>
          <cell r="I265">
            <v>162009276</v>
          </cell>
          <cell r="J265">
            <v>0</v>
          </cell>
          <cell r="K265">
            <v>0</v>
          </cell>
        </row>
        <row r="266">
          <cell r="A266">
            <v>510146</v>
          </cell>
          <cell r="B266" t="str">
            <v>Contratos de Personal Temporal</v>
          </cell>
          <cell r="C266">
            <v>21151054600</v>
          </cell>
          <cell r="D266" t="str">
            <v>CONTRATO DE PERSONAL TEMPORAL (GASTOS)</v>
          </cell>
          <cell r="E266">
            <v>99</v>
          </cell>
          <cell r="G266">
            <v>1473000000</v>
          </cell>
          <cell r="H266">
            <v>1473000</v>
          </cell>
          <cell r="I266">
            <v>1473000001</v>
          </cell>
          <cell r="J266">
            <v>1</v>
          </cell>
          <cell r="K266">
            <v>0</v>
          </cell>
        </row>
        <row r="267">
          <cell r="A267">
            <v>510147</v>
          </cell>
          <cell r="B267" t="str">
            <v>Viaticos</v>
          </cell>
          <cell r="C267">
            <v>22451054700</v>
          </cell>
          <cell r="D267" t="str">
            <v>VIATICOS</v>
          </cell>
          <cell r="E267">
            <v>99</v>
          </cell>
          <cell r="G267">
            <v>343558090.79425794</v>
          </cell>
          <cell r="H267">
            <v>343558.09079425794</v>
          </cell>
          <cell r="I267">
            <v>343558091</v>
          </cell>
          <cell r="J267">
            <v>0.20574206113815308</v>
          </cell>
          <cell r="K267">
            <v>0</v>
          </cell>
        </row>
        <row r="268">
          <cell r="A268">
            <v>510148</v>
          </cell>
          <cell r="B268" t="str">
            <v>Gastos de Viaje</v>
          </cell>
          <cell r="C268">
            <v>22451054800</v>
          </cell>
          <cell r="D268" t="str">
            <v>GASTOS DE VIAJE</v>
          </cell>
          <cell r="E268">
            <v>99</v>
          </cell>
          <cell r="G268">
            <v>476464879.79597598</v>
          </cell>
          <cell r="H268">
            <v>476464.87979597598</v>
          </cell>
          <cell r="I268">
            <v>476464879</v>
          </cell>
          <cell r="J268">
            <v>0</v>
          </cell>
          <cell r="K268">
            <v>-0.79597598314285278</v>
          </cell>
        </row>
        <row r="269">
          <cell r="A269">
            <v>510152</v>
          </cell>
          <cell r="B269" t="str">
            <v>Prima de Servicios</v>
          </cell>
          <cell r="C269">
            <v>21151051200</v>
          </cell>
          <cell r="D269" t="str">
            <v>PRIMA DE SERVICIOS</v>
          </cell>
          <cell r="E269">
            <v>99</v>
          </cell>
          <cell r="G269">
            <v>300267481.69999999</v>
          </cell>
          <cell r="H269">
            <v>300267.4817</v>
          </cell>
          <cell r="I269">
            <v>300267483</v>
          </cell>
          <cell r="J269">
            <v>1.300000011920929</v>
          </cell>
          <cell r="K269">
            <v>0</v>
          </cell>
        </row>
        <row r="270">
          <cell r="A270">
            <v>510160</v>
          </cell>
          <cell r="B270" t="str">
            <v>Subsidio de Alimentacion</v>
          </cell>
          <cell r="C270">
            <v>21151052200</v>
          </cell>
          <cell r="D270" t="str">
            <v>PRIMA O SUBSIDIO DE ALIMENTACION</v>
          </cell>
          <cell r="E270">
            <v>99</v>
          </cell>
          <cell r="G270">
            <v>7900000</v>
          </cell>
          <cell r="H270">
            <v>7900</v>
          </cell>
          <cell r="I270">
            <v>7900000</v>
          </cell>
          <cell r="J270">
            <v>0</v>
          </cell>
          <cell r="K270">
            <v>0</v>
          </cell>
        </row>
        <row r="271">
          <cell r="A271">
            <v>510164</v>
          </cell>
          <cell r="B271" t="str">
            <v>Otras primas</v>
          </cell>
          <cell r="C271">
            <v>21151051500</v>
          </cell>
          <cell r="D271" t="str">
            <v>PRIMAS EXTRALEGALES</v>
          </cell>
          <cell r="E271">
            <v>99</v>
          </cell>
          <cell r="G271">
            <v>500445802.83333325</v>
          </cell>
          <cell r="H271">
            <v>827230.33661965677</v>
          </cell>
          <cell r="I271">
            <v>500445793</v>
          </cell>
          <cell r="J271">
            <v>0</v>
          </cell>
          <cell r="K271">
            <v>-9.8333332538604736</v>
          </cell>
        </row>
        <row r="272">
          <cell r="A272">
            <v>510164</v>
          </cell>
          <cell r="B272" t="str">
            <v>Otras primas</v>
          </cell>
          <cell r="C272">
            <v>21151051700</v>
          </cell>
          <cell r="D272" t="str">
            <v>PRIMA DE ANTIGUEDAD</v>
          </cell>
          <cell r="E272">
            <v>99</v>
          </cell>
          <cell r="G272">
            <v>326784533.78632337</v>
          </cell>
          <cell r="I272">
            <v>326784532</v>
          </cell>
          <cell r="J272">
            <v>0</v>
          </cell>
          <cell r="K272">
            <v>-1.7863233685493469</v>
          </cell>
        </row>
        <row r="273">
          <cell r="A273">
            <v>5102</v>
          </cell>
          <cell r="B273" t="str">
            <v>Contribuciones Imputadas</v>
          </cell>
          <cell r="C273">
            <v>5102</v>
          </cell>
          <cell r="D273" t="str">
            <v>Contribuciones Imputadas</v>
          </cell>
          <cell r="G273">
            <v>70581080.428953499</v>
          </cell>
          <cell r="H273">
            <v>70581.080428953501</v>
          </cell>
          <cell r="I273">
            <v>70581080</v>
          </cell>
          <cell r="J273">
            <v>0.26666666567325592</v>
          </cell>
          <cell r="K273">
            <v>-0.69562016800045967</v>
          </cell>
        </row>
        <row r="274">
          <cell r="A274">
            <v>510201</v>
          </cell>
          <cell r="B274" t="str">
            <v>Incapacidades</v>
          </cell>
          <cell r="C274">
            <v>21151050400</v>
          </cell>
          <cell r="D274" t="str">
            <v>INCAPACIDADES</v>
          </cell>
          <cell r="E274">
            <v>99</v>
          </cell>
          <cell r="G274">
            <v>47801249.733333334</v>
          </cell>
          <cell r="H274">
            <v>47801.24973333333</v>
          </cell>
          <cell r="I274">
            <v>47801250</v>
          </cell>
          <cell r="J274">
            <v>0.26666666567325592</v>
          </cell>
          <cell r="K274">
            <v>0</v>
          </cell>
        </row>
        <row r="275">
          <cell r="A275">
            <v>510204</v>
          </cell>
          <cell r="B275" t="str">
            <v>Gastos Medicos y Drogas</v>
          </cell>
          <cell r="C275">
            <v>22151054100</v>
          </cell>
          <cell r="D275" t="str">
            <v>GASTOS MEDICOS Y DROGAS (BOTIQUIN)</v>
          </cell>
          <cell r="E275">
            <v>99</v>
          </cell>
          <cell r="G275">
            <v>22779830.695620168</v>
          </cell>
          <cell r="H275">
            <v>22779.830695620167</v>
          </cell>
          <cell r="I275">
            <v>22779830</v>
          </cell>
          <cell r="J275">
            <v>0</v>
          </cell>
          <cell r="K275">
            <v>-0.69562016800045967</v>
          </cell>
        </row>
        <row r="276">
          <cell r="A276">
            <v>5103</v>
          </cell>
          <cell r="B276" t="str">
            <v>Contribuciones Efectivas</v>
          </cell>
          <cell r="C276">
            <v>5103</v>
          </cell>
          <cell r="D276" t="str">
            <v>Contribuciones Efectivas</v>
          </cell>
          <cell r="G276">
            <v>5588345834.4915962</v>
          </cell>
          <cell r="H276">
            <v>5588345.8344915975</v>
          </cell>
          <cell r="I276">
            <v>5588345832</v>
          </cell>
          <cell r="J276">
            <v>0.90677857398986816</v>
          </cell>
          <cell r="K276">
            <v>-3.3983752448111773</v>
          </cell>
        </row>
        <row r="277">
          <cell r="A277">
            <v>510302</v>
          </cell>
          <cell r="B277" t="str">
            <v>Aportes a Cajas de Compens. Fli</v>
          </cell>
          <cell r="C277">
            <v>21351053500</v>
          </cell>
          <cell r="D277" t="str">
            <v>APORTES CAJA DE COMPENSACION FAMILIAR</v>
          </cell>
          <cell r="E277">
            <v>99</v>
          </cell>
          <cell r="G277">
            <v>167045487.79940113</v>
          </cell>
          <cell r="H277">
            <v>167045.48779940113</v>
          </cell>
          <cell r="I277">
            <v>167045487</v>
          </cell>
          <cell r="J277">
            <v>0</v>
          </cell>
          <cell r="K277">
            <v>-0.79940113425254822</v>
          </cell>
        </row>
        <row r="278">
          <cell r="A278">
            <v>510303</v>
          </cell>
          <cell r="B278" t="str">
            <v>Aportes a Seguridad Social En</v>
          </cell>
          <cell r="C278">
            <v>21451053700</v>
          </cell>
          <cell r="D278" t="str">
            <v>APORTES A SEGURIDAD SOCIAL</v>
          </cell>
          <cell r="E278">
            <v>99</v>
          </cell>
          <cell r="G278">
            <v>1746084995.0932214</v>
          </cell>
          <cell r="H278">
            <v>1746084.9950932215</v>
          </cell>
          <cell r="I278">
            <v>1746084996</v>
          </cell>
          <cell r="J278">
            <v>0.90677857398986816</v>
          </cell>
          <cell r="K278">
            <v>0</v>
          </cell>
        </row>
        <row r="279">
          <cell r="A279">
            <v>510304</v>
          </cell>
          <cell r="B279" t="str">
            <v>Aportes Sindicales</v>
          </cell>
          <cell r="C279">
            <v>21151053003</v>
          </cell>
          <cell r="D279" t="str">
            <v>APORTES SINDICALES</v>
          </cell>
          <cell r="E279">
            <v>99</v>
          </cell>
          <cell r="F279">
            <v>230</v>
          </cell>
          <cell r="G279">
            <v>6400000</v>
          </cell>
          <cell r="H279">
            <v>12694.884615384617</v>
          </cell>
          <cell r="I279">
            <v>6400000</v>
          </cell>
          <cell r="J279">
            <v>0</v>
          </cell>
          <cell r="K279">
            <v>0</v>
          </cell>
        </row>
        <row r="280">
          <cell r="A280">
            <v>510304</v>
          </cell>
          <cell r="B280" t="str">
            <v>Aportes Sindicales</v>
          </cell>
          <cell r="C280">
            <v>21151053003</v>
          </cell>
          <cell r="D280" t="str">
            <v>APORTES SINDICALES</v>
          </cell>
          <cell r="E280">
            <v>99</v>
          </cell>
          <cell r="F280">
            <v>600</v>
          </cell>
          <cell r="G280">
            <v>3208846.1538461503</v>
          </cell>
          <cell r="I280">
            <v>3208846</v>
          </cell>
          <cell r="J280">
            <v>0</v>
          </cell>
          <cell r="K280">
            <v>-0.15384615026414394</v>
          </cell>
        </row>
        <row r="281">
          <cell r="A281">
            <v>510304</v>
          </cell>
          <cell r="B281" t="str">
            <v>Aportes Sindicales</v>
          </cell>
          <cell r="C281">
            <v>21151053003</v>
          </cell>
          <cell r="D281" t="str">
            <v>APORTES SINDICALES</v>
          </cell>
          <cell r="E281">
            <v>99</v>
          </cell>
          <cell r="F281">
            <v>800</v>
          </cell>
          <cell r="G281">
            <v>3086038.4615384601</v>
          </cell>
          <cell r="I281">
            <v>3086038</v>
          </cell>
          <cell r="J281">
            <v>0</v>
          </cell>
          <cell r="K281">
            <v>-0.46153846010565758</v>
          </cell>
        </row>
        <row r="282">
          <cell r="A282">
            <v>510305</v>
          </cell>
          <cell r="B282" t="str">
            <v>Riesgos Profesionales</v>
          </cell>
          <cell r="C282">
            <v>21451054400</v>
          </cell>
          <cell r="D282" t="str">
            <v>RIESGOS PROFESIONALES</v>
          </cell>
          <cell r="E282">
            <v>99</v>
          </cell>
          <cell r="G282">
            <v>80908657.739958614</v>
          </cell>
          <cell r="H282">
            <v>80908.657739958624</v>
          </cell>
          <cell r="I282">
            <v>80908657</v>
          </cell>
          <cell r="J282">
            <v>0</v>
          </cell>
          <cell r="K282">
            <v>-0.73995861411094666</v>
          </cell>
        </row>
        <row r="283">
          <cell r="A283">
            <v>510306</v>
          </cell>
          <cell r="B283" t="str">
            <v>Cotizac. Entid Adtva Reg Prima</v>
          </cell>
          <cell r="C283">
            <v>21451053400</v>
          </cell>
          <cell r="D283" t="str">
            <v>APORTES A FONDOS PENSIONALES</v>
          </cell>
          <cell r="E283">
            <v>99</v>
          </cell>
          <cell r="G283">
            <v>3581611809.2436309</v>
          </cell>
          <cell r="H283">
            <v>3581611.8092436311</v>
          </cell>
          <cell r="I283">
            <v>3581611808</v>
          </cell>
          <cell r="J283">
            <v>0</v>
          </cell>
          <cell r="K283">
            <v>-1.2436308860778809</v>
          </cell>
        </row>
        <row r="284">
          <cell r="A284">
            <v>5104</v>
          </cell>
          <cell r="B284" t="str">
            <v>Aportes sobre la Nomina</v>
          </cell>
          <cell r="C284">
            <v>5104</v>
          </cell>
          <cell r="D284" t="str">
            <v>Aportes sobre la Nomina</v>
          </cell>
          <cell r="G284">
            <v>208806859.49925137</v>
          </cell>
          <cell r="H284">
            <v>208806.85949925135</v>
          </cell>
          <cell r="I284">
            <v>208806861</v>
          </cell>
          <cell r="J284">
            <v>1.6002994328737259</v>
          </cell>
          <cell r="K284">
            <v>-9.9550783634185791E-2</v>
          </cell>
        </row>
        <row r="285">
          <cell r="A285">
            <v>510401</v>
          </cell>
          <cell r="B285" t="str">
            <v>Aportes al Icbf</v>
          </cell>
          <cell r="C285">
            <v>21451053600</v>
          </cell>
          <cell r="D285" t="str">
            <v>APORTES AL I.C.B.F.</v>
          </cell>
          <cell r="E285">
            <v>99</v>
          </cell>
          <cell r="G285">
            <v>125284117.09955078</v>
          </cell>
          <cell r="H285">
            <v>125284.11709955079</v>
          </cell>
          <cell r="I285">
            <v>125284117</v>
          </cell>
          <cell r="J285">
            <v>0</v>
          </cell>
          <cell r="K285">
            <v>-9.9550783634185791E-2</v>
          </cell>
        </row>
        <row r="286">
          <cell r="A286">
            <v>510402</v>
          </cell>
          <cell r="B286" t="str">
            <v>Aportes al Sena</v>
          </cell>
          <cell r="C286">
            <v>21451053800</v>
          </cell>
          <cell r="D286" t="str">
            <v>APORTES AL SENA</v>
          </cell>
          <cell r="E286">
            <v>99</v>
          </cell>
          <cell r="G286">
            <v>83522742.399700567</v>
          </cell>
          <cell r="H286">
            <v>83522.742399700568</v>
          </cell>
          <cell r="I286">
            <v>83522744</v>
          </cell>
          <cell r="J286">
            <v>1.6002994328737259</v>
          </cell>
          <cell r="K286">
            <v>0</v>
          </cell>
        </row>
        <row r="287">
          <cell r="A287">
            <v>5111</v>
          </cell>
          <cell r="B287" t="str">
            <v>Generales</v>
          </cell>
          <cell r="C287">
            <v>5111</v>
          </cell>
          <cell r="D287" t="str">
            <v>Generales</v>
          </cell>
          <cell r="G287">
            <v>7911423035.7712774</v>
          </cell>
          <cell r="H287">
            <v>7911422.7989219688</v>
          </cell>
          <cell r="I287">
            <v>1778594681</v>
          </cell>
          <cell r="J287">
            <v>139809079.23076925</v>
          </cell>
          <cell r="K287">
            <v>-6272637434.0020466</v>
          </cell>
        </row>
        <row r="288">
          <cell r="A288">
            <v>511111</v>
          </cell>
          <cell r="B288" t="str">
            <v>Comisiones Honorarios y Servi</v>
          </cell>
          <cell r="C288">
            <v>21251101400</v>
          </cell>
          <cell r="D288" t="str">
            <v>HONORARIOS</v>
          </cell>
          <cell r="E288">
            <v>99</v>
          </cell>
          <cell r="F288">
            <v>131</v>
          </cell>
          <cell r="G288">
            <v>145008000</v>
          </cell>
          <cell r="H288">
            <v>1246914.1806707131</v>
          </cell>
          <cell r="J288">
            <v>0</v>
          </cell>
          <cell r="K288">
            <v>-145008000</v>
          </cell>
        </row>
        <row r="289">
          <cell r="A289">
            <v>511111</v>
          </cell>
          <cell r="B289" t="str">
            <v>Comisiones Honorarios y Servi</v>
          </cell>
          <cell r="C289">
            <v>21251101400</v>
          </cell>
          <cell r="D289" t="str">
            <v>HONORARIOS</v>
          </cell>
          <cell r="E289">
            <v>99</v>
          </cell>
          <cell r="F289">
            <v>134</v>
          </cell>
          <cell r="G289">
            <v>211019694.00000003</v>
          </cell>
          <cell r="J289">
            <v>0</v>
          </cell>
          <cell r="K289">
            <v>-211019694.00000003</v>
          </cell>
        </row>
        <row r="290">
          <cell r="A290">
            <v>511111</v>
          </cell>
          <cell r="B290" t="str">
            <v>Comisiones Honorarios y Servi</v>
          </cell>
          <cell r="C290">
            <v>21251101400</v>
          </cell>
          <cell r="D290" t="str">
            <v>HONORARIOS</v>
          </cell>
          <cell r="E290">
            <v>99</v>
          </cell>
          <cell r="F290">
            <v>133</v>
          </cell>
          <cell r="G290">
            <v>157399068</v>
          </cell>
          <cell r="J290">
            <v>0</v>
          </cell>
          <cell r="K290">
            <v>-157399068</v>
          </cell>
        </row>
        <row r="291">
          <cell r="A291">
            <v>511111</v>
          </cell>
          <cell r="B291" t="str">
            <v>Comisiones Honorarios y Servi</v>
          </cell>
          <cell r="C291">
            <v>21251101400</v>
          </cell>
          <cell r="D291" t="str">
            <v>HONORARIOS</v>
          </cell>
          <cell r="E291">
            <v>99</v>
          </cell>
          <cell r="F291">
            <v>135</v>
          </cell>
          <cell r="G291">
            <v>166774668</v>
          </cell>
          <cell r="J291">
            <v>0</v>
          </cell>
          <cell r="K291">
            <v>-166774668</v>
          </cell>
        </row>
        <row r="292">
          <cell r="A292">
            <v>511111</v>
          </cell>
          <cell r="B292" t="str">
            <v>Comisiones Honorarios y Servi</v>
          </cell>
          <cell r="C292">
            <v>21251101400</v>
          </cell>
          <cell r="D292" t="str">
            <v>HONORARIOS</v>
          </cell>
          <cell r="E292">
            <v>99</v>
          </cell>
          <cell r="F292">
            <v>200</v>
          </cell>
          <cell r="G292">
            <v>200000000</v>
          </cell>
          <cell r="J292">
            <v>0</v>
          </cell>
          <cell r="K292">
            <v>-200000000</v>
          </cell>
        </row>
        <row r="293">
          <cell r="A293">
            <v>511111</v>
          </cell>
          <cell r="B293" t="str">
            <v>Comisiones Honorarios y Servi</v>
          </cell>
          <cell r="C293">
            <v>21251101400</v>
          </cell>
          <cell r="D293" t="str">
            <v>HONORARIOS</v>
          </cell>
          <cell r="E293">
            <v>99</v>
          </cell>
          <cell r="F293">
            <v>240</v>
          </cell>
          <cell r="G293">
            <v>124400000</v>
          </cell>
          <cell r="J293">
            <v>0</v>
          </cell>
          <cell r="K293">
            <v>-124400000</v>
          </cell>
        </row>
        <row r="294">
          <cell r="A294">
            <v>511111</v>
          </cell>
          <cell r="B294" t="str">
            <v>Comisiones Honorarios y Servi</v>
          </cell>
          <cell r="C294">
            <v>21251101400</v>
          </cell>
          <cell r="D294" t="str">
            <v>HONORARIOS</v>
          </cell>
          <cell r="E294">
            <v>99</v>
          </cell>
          <cell r="F294">
            <v>220</v>
          </cell>
          <cell r="G294">
            <v>52854747</v>
          </cell>
          <cell r="J294">
            <v>0</v>
          </cell>
          <cell r="K294">
            <v>-52854747</v>
          </cell>
        </row>
        <row r="295">
          <cell r="A295">
            <v>511111</v>
          </cell>
          <cell r="B295" t="str">
            <v>Comisiones Honorarios y Servi</v>
          </cell>
          <cell r="C295">
            <v>21251101400</v>
          </cell>
          <cell r="D295" t="str">
            <v>HONORARIOS</v>
          </cell>
          <cell r="E295">
            <v>99</v>
          </cell>
          <cell r="F295">
            <v>210</v>
          </cell>
          <cell r="G295">
            <v>56700000</v>
          </cell>
          <cell r="J295">
            <v>0</v>
          </cell>
          <cell r="K295">
            <v>-56700000</v>
          </cell>
        </row>
        <row r="296">
          <cell r="A296">
            <v>511111</v>
          </cell>
          <cell r="B296" t="str">
            <v>Comisiones Honorarios y Servi</v>
          </cell>
          <cell r="C296">
            <v>21251101400</v>
          </cell>
          <cell r="D296" t="str">
            <v>HONORARIOS</v>
          </cell>
          <cell r="E296">
            <v>99</v>
          </cell>
          <cell r="F296">
            <v>130</v>
          </cell>
          <cell r="G296">
            <v>132758000</v>
          </cell>
          <cell r="J296">
            <v>0</v>
          </cell>
          <cell r="K296">
            <v>-132758000</v>
          </cell>
        </row>
        <row r="297">
          <cell r="A297">
            <v>511113</v>
          </cell>
          <cell r="B297" t="str">
            <v>Vigilancia y Seguridad</v>
          </cell>
          <cell r="C297">
            <v>22251103500</v>
          </cell>
          <cell r="D297" t="str">
            <v>VIGILANCIA</v>
          </cell>
          <cell r="E297">
            <v>99</v>
          </cell>
          <cell r="F297">
            <v>200</v>
          </cell>
          <cell r="G297">
            <v>558999999.99999988</v>
          </cell>
          <cell r="H297">
            <v>559000</v>
          </cell>
          <cell r="J297">
            <v>0</v>
          </cell>
          <cell r="K297">
            <v>-558999999.99999988</v>
          </cell>
        </row>
        <row r="298">
          <cell r="A298">
            <v>511114</v>
          </cell>
          <cell r="B298" t="str">
            <v>Materiales y Suministros</v>
          </cell>
          <cell r="C298">
            <v>22051109001</v>
          </cell>
          <cell r="D298" t="str">
            <v>ELEMENTOS DEVOLUTIVOS</v>
          </cell>
          <cell r="E298">
            <v>99</v>
          </cell>
          <cell r="F298">
            <v>260</v>
          </cell>
          <cell r="G298">
            <v>48960000</v>
          </cell>
          <cell r="H298">
            <v>362891.26581937791</v>
          </cell>
          <cell r="J298">
            <v>0</v>
          </cell>
          <cell r="K298">
            <v>-48960000</v>
          </cell>
        </row>
        <row r="299">
          <cell r="A299">
            <v>511114</v>
          </cell>
          <cell r="B299" t="str">
            <v>Materiales y Suministros</v>
          </cell>
          <cell r="C299">
            <v>22051109001</v>
          </cell>
          <cell r="D299" t="str">
            <v>ELEMENTOS DEVOLUTIVOS</v>
          </cell>
          <cell r="E299">
            <v>99</v>
          </cell>
          <cell r="F299">
            <v>220</v>
          </cell>
          <cell r="G299">
            <v>2475961.5384615385</v>
          </cell>
          <cell r="J299">
            <v>0</v>
          </cell>
          <cell r="K299">
            <v>-2475961.5384615385</v>
          </cell>
        </row>
        <row r="300">
          <cell r="A300">
            <v>511114</v>
          </cell>
          <cell r="B300" t="str">
            <v>Materiales y Suministros</v>
          </cell>
          <cell r="C300">
            <v>22051109001</v>
          </cell>
          <cell r="D300" t="str">
            <v>ELEMENTOS DEVOLUTIVOS</v>
          </cell>
          <cell r="E300">
            <v>99</v>
          </cell>
          <cell r="F300">
            <v>200</v>
          </cell>
          <cell r="G300">
            <v>5000000</v>
          </cell>
          <cell r="J300">
            <v>0</v>
          </cell>
          <cell r="K300">
            <v>-5000000</v>
          </cell>
        </row>
        <row r="301">
          <cell r="A301">
            <v>511114</v>
          </cell>
          <cell r="B301" t="str">
            <v>Materiales y Suministros</v>
          </cell>
          <cell r="C301">
            <v>22051109001</v>
          </cell>
          <cell r="D301" t="str">
            <v>ELEMENTOS DEVOLUTIVOS</v>
          </cell>
          <cell r="E301">
            <v>99</v>
          </cell>
          <cell r="F301">
            <v>500</v>
          </cell>
          <cell r="G301">
            <v>34608149</v>
          </cell>
          <cell r="J301">
            <v>0</v>
          </cell>
          <cell r="K301">
            <v>-34608149</v>
          </cell>
        </row>
        <row r="302">
          <cell r="A302">
            <v>511114</v>
          </cell>
          <cell r="B302" t="str">
            <v>Materiales y Suministros</v>
          </cell>
          <cell r="C302">
            <v>22051109001</v>
          </cell>
          <cell r="D302" t="str">
            <v>ELEMENTOS DEVOLUTIVOS</v>
          </cell>
          <cell r="E302">
            <v>99</v>
          </cell>
          <cell r="F302">
            <v>600</v>
          </cell>
          <cell r="G302">
            <v>11191346</v>
          </cell>
          <cell r="J302">
            <v>0</v>
          </cell>
          <cell r="K302">
            <v>-11191346</v>
          </cell>
        </row>
        <row r="303">
          <cell r="A303">
            <v>511114</v>
          </cell>
          <cell r="B303" t="str">
            <v>Materiales y Suministros</v>
          </cell>
          <cell r="C303">
            <v>22051109001</v>
          </cell>
          <cell r="D303" t="str">
            <v>ELEMENTOS DEVOLUTIVOS</v>
          </cell>
          <cell r="E303">
            <v>99</v>
          </cell>
          <cell r="F303">
            <v>700</v>
          </cell>
          <cell r="G303">
            <v>5150000</v>
          </cell>
          <cell r="J303">
            <v>0</v>
          </cell>
          <cell r="K303">
            <v>-5150000</v>
          </cell>
        </row>
        <row r="304">
          <cell r="A304">
            <v>511114</v>
          </cell>
          <cell r="B304" t="str">
            <v>Materiales y Suministros</v>
          </cell>
          <cell r="C304">
            <v>22051109001</v>
          </cell>
          <cell r="D304" t="str">
            <v>ELEMENTOS DEVOLUTIVOS</v>
          </cell>
          <cell r="E304">
            <v>99</v>
          </cell>
          <cell r="F304">
            <v>800</v>
          </cell>
          <cell r="G304">
            <v>7923077</v>
          </cell>
          <cell r="J304">
            <v>0</v>
          </cell>
          <cell r="K304">
            <v>-7923077</v>
          </cell>
        </row>
        <row r="305">
          <cell r="A305">
            <v>511114</v>
          </cell>
          <cell r="B305" t="str">
            <v>Materiales y Suministros</v>
          </cell>
          <cell r="C305">
            <v>22151109005</v>
          </cell>
          <cell r="D305" t="str">
            <v>MATERIALES VARIOS</v>
          </cell>
          <cell r="E305">
            <v>99</v>
          </cell>
          <cell r="F305">
            <v>260</v>
          </cell>
          <cell r="G305">
            <v>21197598.076923098</v>
          </cell>
          <cell r="J305">
            <v>0</v>
          </cell>
          <cell r="K305">
            <v>-21197598.076923098</v>
          </cell>
        </row>
        <row r="306">
          <cell r="A306">
            <v>511114</v>
          </cell>
          <cell r="B306" t="str">
            <v>Materiales y Suministros</v>
          </cell>
          <cell r="C306">
            <v>22151109005</v>
          </cell>
          <cell r="D306" t="str">
            <v>MATERIALES VARIOS</v>
          </cell>
          <cell r="E306">
            <v>99</v>
          </cell>
          <cell r="F306">
            <v>137</v>
          </cell>
          <cell r="G306">
            <v>174109000</v>
          </cell>
          <cell r="J306">
            <v>0</v>
          </cell>
          <cell r="K306">
            <v>-174109000</v>
          </cell>
        </row>
        <row r="307">
          <cell r="A307">
            <v>511114</v>
          </cell>
          <cell r="B307" t="str">
            <v>Materiales y Suministros</v>
          </cell>
          <cell r="C307">
            <v>22151109005</v>
          </cell>
          <cell r="D307" t="str">
            <v>MATERIALES VARIOS</v>
          </cell>
          <cell r="E307">
            <v>99</v>
          </cell>
          <cell r="F307">
            <v>220</v>
          </cell>
          <cell r="G307">
            <v>17826923.076923098</v>
          </cell>
          <cell r="J307">
            <v>0</v>
          </cell>
          <cell r="K307">
            <v>-17826923.076923098</v>
          </cell>
        </row>
        <row r="308">
          <cell r="A308">
            <v>511114</v>
          </cell>
          <cell r="B308" t="str">
            <v>Materiales y Suministros</v>
          </cell>
          <cell r="C308">
            <v>22151109005</v>
          </cell>
          <cell r="D308" t="str">
            <v>MATERIALES VARIOS</v>
          </cell>
          <cell r="E308">
            <v>99</v>
          </cell>
          <cell r="F308">
            <v>500</v>
          </cell>
          <cell r="G308">
            <v>2575000</v>
          </cell>
          <cell r="J308">
            <v>0</v>
          </cell>
          <cell r="K308">
            <v>-2575000</v>
          </cell>
        </row>
        <row r="309">
          <cell r="A309">
            <v>511114</v>
          </cell>
          <cell r="B309" t="str">
            <v>Materiales y Suministros</v>
          </cell>
          <cell r="C309">
            <v>22151109005</v>
          </cell>
          <cell r="D309" t="str">
            <v>MATERIALES VARIOS</v>
          </cell>
          <cell r="E309">
            <v>99</v>
          </cell>
          <cell r="F309">
            <v>600</v>
          </cell>
          <cell r="G309">
            <v>10250717.703349302</v>
          </cell>
          <cell r="J309">
            <v>0</v>
          </cell>
          <cell r="K309">
            <v>-10250717.703349302</v>
          </cell>
        </row>
        <row r="310">
          <cell r="A310">
            <v>511114</v>
          </cell>
          <cell r="B310" t="str">
            <v>Materiales y Suministros</v>
          </cell>
          <cell r="C310">
            <v>22151109005</v>
          </cell>
          <cell r="D310" t="str">
            <v>MATERIALES VARIOS</v>
          </cell>
          <cell r="E310">
            <v>99</v>
          </cell>
          <cell r="F310">
            <v>700</v>
          </cell>
          <cell r="G310">
            <v>206000</v>
          </cell>
          <cell r="J310">
            <v>0</v>
          </cell>
          <cell r="K310">
            <v>-206000</v>
          </cell>
        </row>
        <row r="311">
          <cell r="A311">
            <v>511114</v>
          </cell>
          <cell r="B311" t="str">
            <v>Materiales y Suministros</v>
          </cell>
          <cell r="C311">
            <v>22151109005</v>
          </cell>
          <cell r="D311" t="str">
            <v>MATERIALES VARIOS</v>
          </cell>
          <cell r="E311">
            <v>99</v>
          </cell>
          <cell r="F311">
            <v>800</v>
          </cell>
          <cell r="G311">
            <v>4194278.8461538502</v>
          </cell>
          <cell r="J311">
            <v>0</v>
          </cell>
          <cell r="K311">
            <v>-4194278.8461538502</v>
          </cell>
        </row>
        <row r="312">
          <cell r="A312">
            <v>511114</v>
          </cell>
          <cell r="B312" t="str">
            <v>Materiales y Suministros</v>
          </cell>
          <cell r="C312">
            <v>22251101700</v>
          </cell>
          <cell r="D312" t="str">
            <v>MATERIALES ELECTRICOS</v>
          </cell>
          <cell r="E312">
            <v>99</v>
          </cell>
          <cell r="F312">
            <v>220</v>
          </cell>
          <cell r="G312">
            <v>11092307.692307701</v>
          </cell>
          <cell r="J312">
            <v>0</v>
          </cell>
          <cell r="K312">
            <v>-11092307.692307701</v>
          </cell>
        </row>
        <row r="313">
          <cell r="A313">
            <v>511114</v>
          </cell>
          <cell r="B313" t="str">
            <v>Materiales y Suministros</v>
          </cell>
          <cell r="C313">
            <v>22251101700</v>
          </cell>
          <cell r="D313" t="str">
            <v>MATERIALES ELECTRICOS</v>
          </cell>
          <cell r="E313">
            <v>99</v>
          </cell>
          <cell r="F313">
            <v>500</v>
          </cell>
          <cell r="G313">
            <v>2971153.8461538497</v>
          </cell>
          <cell r="J313">
            <v>0</v>
          </cell>
          <cell r="K313">
            <v>-2971153.8461538497</v>
          </cell>
        </row>
        <row r="314">
          <cell r="A314">
            <v>511114</v>
          </cell>
          <cell r="B314" t="str">
            <v>Materiales y Suministros</v>
          </cell>
          <cell r="C314">
            <v>22251101700</v>
          </cell>
          <cell r="D314" t="str">
            <v>MATERIALES ELECTRICOS</v>
          </cell>
          <cell r="E314">
            <v>99</v>
          </cell>
          <cell r="F314">
            <v>600</v>
          </cell>
          <cell r="G314">
            <v>1971291.86602871</v>
          </cell>
          <cell r="J314">
            <v>0</v>
          </cell>
          <cell r="K314">
            <v>-1971291.86602871</v>
          </cell>
        </row>
        <row r="315">
          <cell r="A315">
            <v>511114</v>
          </cell>
          <cell r="B315" t="str">
            <v>Materiales y Suministros</v>
          </cell>
          <cell r="C315">
            <v>22251101700</v>
          </cell>
          <cell r="D315" t="str">
            <v>MATERIALES ELECTRICOS</v>
          </cell>
          <cell r="E315">
            <v>99</v>
          </cell>
          <cell r="F315">
            <v>800</v>
          </cell>
          <cell r="G315">
            <v>1188461.5384615399</v>
          </cell>
          <cell r="J315">
            <v>0</v>
          </cell>
          <cell r="K315">
            <v>-1188461.5384615399</v>
          </cell>
        </row>
        <row r="316">
          <cell r="A316">
            <v>511115</v>
          </cell>
          <cell r="B316" t="str">
            <v>Mantenimiento</v>
          </cell>
          <cell r="C316">
            <v>22275400301</v>
          </cell>
          <cell r="D316" t="str">
            <v>MANTENIMIENTO EQUIPO DE OFICINA</v>
          </cell>
          <cell r="E316">
            <v>99</v>
          </cell>
          <cell r="F316">
            <v>200</v>
          </cell>
          <cell r="G316">
            <v>87099375</v>
          </cell>
          <cell r="H316">
            <v>2460097.7070110776</v>
          </cell>
          <cell r="J316">
            <v>0</v>
          </cell>
          <cell r="K316">
            <v>-87099375</v>
          </cell>
        </row>
        <row r="317">
          <cell r="A317">
            <v>511115</v>
          </cell>
          <cell r="B317" t="str">
            <v>Mantenimiento</v>
          </cell>
          <cell r="C317">
            <v>22251101501</v>
          </cell>
          <cell r="D317" t="str">
            <v>MANTENIMIENTO DE EDIFICACIONES</v>
          </cell>
          <cell r="E317">
            <v>99</v>
          </cell>
          <cell r="F317">
            <v>200</v>
          </cell>
          <cell r="G317">
            <v>113844712</v>
          </cell>
          <cell r="J317">
            <v>0</v>
          </cell>
          <cell r="K317">
            <v>-113844712</v>
          </cell>
        </row>
        <row r="318">
          <cell r="A318">
            <v>511115</v>
          </cell>
          <cell r="B318" t="str">
            <v>Mantenimiento</v>
          </cell>
          <cell r="C318">
            <v>22151109003</v>
          </cell>
          <cell r="D318" t="str">
            <v>LLANTAS Y NEUMATICOS</v>
          </cell>
          <cell r="E318">
            <v>99</v>
          </cell>
          <cell r="F318">
            <v>200</v>
          </cell>
          <cell r="G318">
            <v>1604146</v>
          </cell>
          <cell r="J318">
            <v>0</v>
          </cell>
          <cell r="K318">
            <v>-1604146</v>
          </cell>
        </row>
        <row r="319">
          <cell r="A319">
            <v>511115</v>
          </cell>
          <cell r="B319" t="str">
            <v>Mantenimiento</v>
          </cell>
          <cell r="C319">
            <v>22251109002</v>
          </cell>
          <cell r="D319" t="str">
            <v>LAVADO Y ENGRASE</v>
          </cell>
          <cell r="E319">
            <v>99</v>
          </cell>
          <cell r="F319">
            <v>200</v>
          </cell>
          <cell r="G319">
            <v>2475962</v>
          </cell>
          <cell r="J319">
            <v>0</v>
          </cell>
          <cell r="K319">
            <v>-2475962</v>
          </cell>
        </row>
        <row r="320">
          <cell r="A320">
            <v>511115</v>
          </cell>
          <cell r="B320" t="str">
            <v>Mantenimiento</v>
          </cell>
          <cell r="C320">
            <v>22251452501</v>
          </cell>
          <cell r="D320" t="str">
            <v>MANTENIMIENTO SISTEMATIZACION</v>
          </cell>
          <cell r="E320">
            <v>99</v>
          </cell>
          <cell r="F320">
            <v>250</v>
          </cell>
          <cell r="G320">
            <v>2207876432</v>
          </cell>
          <cell r="J320">
            <v>0</v>
          </cell>
          <cell r="K320">
            <v>-2207876432</v>
          </cell>
        </row>
        <row r="321">
          <cell r="A321">
            <v>511115</v>
          </cell>
          <cell r="B321" t="str">
            <v>Mantenimiento</v>
          </cell>
          <cell r="C321">
            <v>22251101501</v>
          </cell>
          <cell r="D321" t="str">
            <v>MANTENIMIENTO DE EDIFICACIONES</v>
          </cell>
          <cell r="E321">
            <v>99</v>
          </cell>
          <cell r="F321">
            <v>500</v>
          </cell>
          <cell r="G321">
            <v>9903846</v>
          </cell>
          <cell r="J321">
            <v>0</v>
          </cell>
          <cell r="K321">
            <v>-9903846</v>
          </cell>
        </row>
        <row r="322">
          <cell r="A322">
            <v>511115</v>
          </cell>
          <cell r="B322" t="str">
            <v>Mantenimiento</v>
          </cell>
          <cell r="C322">
            <v>22251452501</v>
          </cell>
          <cell r="D322" t="str">
            <v>MANTENIMIENTO SISTEMATIZACION</v>
          </cell>
          <cell r="E322">
            <v>99</v>
          </cell>
          <cell r="F322">
            <v>500</v>
          </cell>
          <cell r="G322">
            <v>1782692</v>
          </cell>
          <cell r="J322">
            <v>0</v>
          </cell>
          <cell r="K322">
            <v>-1782692</v>
          </cell>
        </row>
        <row r="323">
          <cell r="A323">
            <v>511115</v>
          </cell>
          <cell r="B323" t="str">
            <v>Mantenimiento</v>
          </cell>
          <cell r="C323">
            <v>22251101501</v>
          </cell>
          <cell r="D323" t="str">
            <v>MANTENIMIENTO DE EDIFICACIONES</v>
          </cell>
          <cell r="E323">
            <v>99</v>
          </cell>
          <cell r="F323">
            <v>600</v>
          </cell>
          <cell r="G323">
            <v>17406010</v>
          </cell>
          <cell r="J323">
            <v>0</v>
          </cell>
          <cell r="K323">
            <v>-17406010</v>
          </cell>
        </row>
        <row r="324">
          <cell r="A324">
            <v>511115</v>
          </cell>
          <cell r="B324" t="str">
            <v>Mantenimiento</v>
          </cell>
          <cell r="C324">
            <v>22275400301</v>
          </cell>
          <cell r="D324" t="str">
            <v>MANTENIMIENTO EQUIPO DE OFICINA</v>
          </cell>
          <cell r="E324">
            <v>99</v>
          </cell>
          <cell r="F324">
            <v>600</v>
          </cell>
          <cell r="G324">
            <v>7923077</v>
          </cell>
          <cell r="J324">
            <v>0</v>
          </cell>
          <cell r="K324">
            <v>-7923077</v>
          </cell>
        </row>
        <row r="325">
          <cell r="A325">
            <v>511115</v>
          </cell>
          <cell r="B325" t="str">
            <v>Mantenimiento</v>
          </cell>
          <cell r="C325">
            <v>22251101501</v>
          </cell>
          <cell r="D325" t="str">
            <v>MANTENIMIENTO DE EDIFICACIONES</v>
          </cell>
          <cell r="E325">
            <v>99</v>
          </cell>
          <cell r="F325">
            <v>800</v>
          </cell>
          <cell r="G325">
            <v>3394642</v>
          </cell>
          <cell r="J325">
            <v>0</v>
          </cell>
          <cell r="K325">
            <v>-3394642</v>
          </cell>
        </row>
        <row r="326">
          <cell r="A326">
            <v>511115</v>
          </cell>
          <cell r="B326" t="str">
            <v>Mantenimiento</v>
          </cell>
          <cell r="C326">
            <v>22275400301</v>
          </cell>
          <cell r="D326" t="str">
            <v>MANTENIMIENTO EQUIPO DE OFICINA</v>
          </cell>
          <cell r="E326">
            <v>99</v>
          </cell>
          <cell r="F326">
            <v>800</v>
          </cell>
          <cell r="G326">
            <v>6787106</v>
          </cell>
          <cell r="J326">
            <v>0</v>
          </cell>
          <cell r="K326">
            <v>-6787106</v>
          </cell>
        </row>
        <row r="327">
          <cell r="A327">
            <v>511116</v>
          </cell>
          <cell r="B327" t="str">
            <v>Reparaciones</v>
          </cell>
          <cell r="C327">
            <v>22251101601</v>
          </cell>
          <cell r="D327" t="str">
            <v>REPARACION DE CONSTRUCCIONES Y EDIFICACIONES</v>
          </cell>
          <cell r="E327">
            <v>99</v>
          </cell>
          <cell r="F327">
            <v>200</v>
          </cell>
          <cell r="G327">
            <v>90372596</v>
          </cell>
          <cell r="H327">
            <v>154865.45192307694</v>
          </cell>
          <cell r="J327">
            <v>0</v>
          </cell>
          <cell r="K327">
            <v>-90372596</v>
          </cell>
        </row>
        <row r="328">
          <cell r="A328">
            <v>511116</v>
          </cell>
          <cell r="B328" t="str">
            <v>Reparaciones</v>
          </cell>
          <cell r="C328">
            <v>22251101803</v>
          </cell>
          <cell r="D328" t="str">
            <v>REPARACION VEHICULOS</v>
          </cell>
          <cell r="E328">
            <v>99</v>
          </cell>
          <cell r="F328">
            <v>200</v>
          </cell>
          <cell r="G328">
            <v>9903846</v>
          </cell>
          <cell r="J328">
            <v>0</v>
          </cell>
          <cell r="K328">
            <v>-9903846</v>
          </cell>
        </row>
        <row r="329">
          <cell r="A329">
            <v>511116</v>
          </cell>
          <cell r="B329" t="str">
            <v>Reparaciones</v>
          </cell>
          <cell r="C329">
            <v>22251109000</v>
          </cell>
          <cell r="D329" t="str">
            <v>REPUESTOS PARA VEHICULOS</v>
          </cell>
          <cell r="E329">
            <v>99</v>
          </cell>
          <cell r="F329">
            <v>200</v>
          </cell>
          <cell r="G329">
            <v>7923026</v>
          </cell>
          <cell r="J329">
            <v>0</v>
          </cell>
          <cell r="K329">
            <v>-7923026</v>
          </cell>
        </row>
        <row r="330">
          <cell r="A330">
            <v>511116</v>
          </cell>
          <cell r="B330" t="str">
            <v>Reparaciones</v>
          </cell>
          <cell r="C330">
            <v>22251101601</v>
          </cell>
          <cell r="D330" t="str">
            <v>REPARACION DE CONSTRUCCIONES Y EDIFICACIONES</v>
          </cell>
          <cell r="E330">
            <v>99</v>
          </cell>
          <cell r="F330">
            <v>500</v>
          </cell>
          <cell r="G330">
            <v>19807692</v>
          </cell>
          <cell r="J330">
            <v>0</v>
          </cell>
          <cell r="K330">
            <v>-19807692</v>
          </cell>
        </row>
        <row r="331">
          <cell r="A331">
            <v>511116</v>
          </cell>
          <cell r="B331" t="str">
            <v>Reparaciones</v>
          </cell>
          <cell r="C331">
            <v>22251101602</v>
          </cell>
          <cell r="D331" t="str">
            <v>REPARACION DE MUEBLES Y EQUIPOS DE OFICI</v>
          </cell>
          <cell r="E331">
            <v>99</v>
          </cell>
          <cell r="F331">
            <v>500</v>
          </cell>
          <cell r="G331">
            <v>6387981</v>
          </cell>
          <cell r="J331">
            <v>0</v>
          </cell>
          <cell r="K331">
            <v>-6387981</v>
          </cell>
        </row>
        <row r="332">
          <cell r="A332">
            <v>511116</v>
          </cell>
          <cell r="B332" t="str">
            <v>Reparaciones</v>
          </cell>
          <cell r="C332">
            <v>22251101601</v>
          </cell>
          <cell r="D332" t="str">
            <v>REPARACION DE CONSTRUCCIONES Y EDIFICACIONES</v>
          </cell>
          <cell r="E332">
            <v>99</v>
          </cell>
          <cell r="F332">
            <v>600</v>
          </cell>
          <cell r="G332">
            <v>7437788</v>
          </cell>
          <cell r="J332">
            <v>0</v>
          </cell>
          <cell r="K332">
            <v>-7437788</v>
          </cell>
        </row>
        <row r="333">
          <cell r="A333">
            <v>511116</v>
          </cell>
          <cell r="B333" t="str">
            <v>Reparaciones</v>
          </cell>
          <cell r="C333">
            <v>22251101602</v>
          </cell>
          <cell r="D333" t="str">
            <v>REPARACION DE MUEBLES Y EQUIPOS DE OFICINA</v>
          </cell>
          <cell r="E333">
            <v>99</v>
          </cell>
          <cell r="F333">
            <v>600</v>
          </cell>
          <cell r="G333">
            <v>1188462</v>
          </cell>
          <cell r="J333">
            <v>0</v>
          </cell>
          <cell r="K333">
            <v>-1188462</v>
          </cell>
        </row>
        <row r="334">
          <cell r="A334">
            <v>511116</v>
          </cell>
          <cell r="B334" t="str">
            <v>Reparaciones</v>
          </cell>
          <cell r="C334">
            <v>22251101601</v>
          </cell>
          <cell r="D334" t="str">
            <v>REPARACION DE CONSTRUCCIONES Y EDIFICACIONES</v>
          </cell>
          <cell r="E334">
            <v>99</v>
          </cell>
          <cell r="F334">
            <v>700</v>
          </cell>
          <cell r="G334">
            <v>6180000</v>
          </cell>
          <cell r="J334">
            <v>0</v>
          </cell>
          <cell r="K334">
            <v>-6180000</v>
          </cell>
        </row>
        <row r="335">
          <cell r="A335">
            <v>511116</v>
          </cell>
          <cell r="B335" t="str">
            <v>Reparaciones</v>
          </cell>
          <cell r="C335">
            <v>22251101601</v>
          </cell>
          <cell r="D335" t="str">
            <v>REPARACION DE CONSTRUCCIONES Y EDIFICACIONES</v>
          </cell>
          <cell r="E335">
            <v>99</v>
          </cell>
          <cell r="F335">
            <v>800</v>
          </cell>
          <cell r="G335">
            <v>4525067</v>
          </cell>
          <cell r="J335">
            <v>0</v>
          </cell>
          <cell r="K335">
            <v>-4525067</v>
          </cell>
        </row>
        <row r="336">
          <cell r="A336">
            <v>511116</v>
          </cell>
          <cell r="B336" t="str">
            <v>Reparaciones</v>
          </cell>
          <cell r="C336">
            <v>22251101602</v>
          </cell>
          <cell r="D336" t="str">
            <v>REPARACION DE MUEBLES Y EQUIPOS DE OFICINA</v>
          </cell>
          <cell r="E336">
            <v>99</v>
          </cell>
          <cell r="F336">
            <v>800</v>
          </cell>
          <cell r="G336">
            <v>1138942</v>
          </cell>
          <cell r="J336">
            <v>0</v>
          </cell>
          <cell r="K336">
            <v>-1138942</v>
          </cell>
        </row>
        <row r="337">
          <cell r="A337">
            <v>511117</v>
          </cell>
          <cell r="B337" t="str">
            <v>Servicios Públicos</v>
          </cell>
          <cell r="C337">
            <v>22251102001</v>
          </cell>
          <cell r="D337" t="str">
            <v>AGUA</v>
          </cell>
          <cell r="E337">
            <v>99</v>
          </cell>
          <cell r="F337">
            <v>200</v>
          </cell>
          <cell r="G337">
            <v>34250000</v>
          </cell>
          <cell r="H337">
            <v>354955.98863999994</v>
          </cell>
          <cell r="J337">
            <v>0</v>
          </cell>
          <cell r="K337">
            <v>-34250000</v>
          </cell>
        </row>
        <row r="338">
          <cell r="A338">
            <v>511117</v>
          </cell>
          <cell r="B338" t="str">
            <v>Servicios Públicos</v>
          </cell>
          <cell r="C338">
            <v>22251102001</v>
          </cell>
          <cell r="D338" t="str">
            <v>AGUA</v>
          </cell>
          <cell r="E338">
            <v>99</v>
          </cell>
          <cell r="F338">
            <v>500</v>
          </cell>
          <cell r="G338">
            <v>1870000</v>
          </cell>
          <cell r="J338">
            <v>0</v>
          </cell>
          <cell r="K338">
            <v>-1870000</v>
          </cell>
        </row>
        <row r="339">
          <cell r="A339">
            <v>511117</v>
          </cell>
          <cell r="B339" t="str">
            <v>Servicios Públicos</v>
          </cell>
          <cell r="C339">
            <v>22251102001</v>
          </cell>
          <cell r="D339" t="str">
            <v>AGUA</v>
          </cell>
          <cell r="E339">
            <v>99</v>
          </cell>
          <cell r="F339">
            <v>600</v>
          </cell>
          <cell r="G339">
            <v>2100000</v>
          </cell>
          <cell r="J339">
            <v>0</v>
          </cell>
          <cell r="K339">
            <v>-2100000</v>
          </cell>
        </row>
        <row r="340">
          <cell r="A340">
            <v>511117</v>
          </cell>
          <cell r="B340" t="str">
            <v>Servicios Públicos</v>
          </cell>
          <cell r="C340">
            <v>22251102001</v>
          </cell>
          <cell r="D340" t="str">
            <v>AGUA</v>
          </cell>
          <cell r="E340">
            <v>99</v>
          </cell>
          <cell r="F340">
            <v>700</v>
          </cell>
          <cell r="G340">
            <v>624000</v>
          </cell>
          <cell r="J340">
            <v>0</v>
          </cell>
          <cell r="K340">
            <v>-624000</v>
          </cell>
        </row>
        <row r="341">
          <cell r="A341">
            <v>511117</v>
          </cell>
          <cell r="B341" t="str">
            <v>Servicios Públicos</v>
          </cell>
          <cell r="C341">
            <v>22251102001</v>
          </cell>
          <cell r="D341" t="str">
            <v>AGUA</v>
          </cell>
          <cell r="E341">
            <v>99</v>
          </cell>
          <cell r="F341">
            <v>800</v>
          </cell>
          <cell r="G341">
            <v>368500</v>
          </cell>
          <cell r="J341">
            <v>0</v>
          </cell>
          <cell r="K341">
            <v>-368500</v>
          </cell>
        </row>
        <row r="342">
          <cell r="A342">
            <v>511117</v>
          </cell>
          <cell r="B342" t="str">
            <v>Servicios Públicos</v>
          </cell>
          <cell r="C342">
            <v>22251102002</v>
          </cell>
          <cell r="D342" t="str">
            <v>TELECOMUNICACIONES</v>
          </cell>
          <cell r="E342">
            <v>99</v>
          </cell>
          <cell r="F342">
            <v>250</v>
          </cell>
          <cell r="G342">
            <v>77125988.640000001</v>
          </cell>
          <cell r="J342">
            <v>0</v>
          </cell>
          <cell r="K342">
            <v>-77125988.640000001</v>
          </cell>
        </row>
        <row r="343">
          <cell r="A343">
            <v>511117</v>
          </cell>
          <cell r="B343" t="str">
            <v>Servicios Públicos</v>
          </cell>
          <cell r="C343">
            <v>22251102002</v>
          </cell>
          <cell r="D343" t="str">
            <v>TELECOMUNICACIONES</v>
          </cell>
          <cell r="E343">
            <v>99</v>
          </cell>
          <cell r="F343">
            <v>220</v>
          </cell>
          <cell r="G343">
            <v>143240500</v>
          </cell>
          <cell r="J343">
            <v>0</v>
          </cell>
          <cell r="K343">
            <v>-143240500</v>
          </cell>
        </row>
        <row r="344">
          <cell r="A344">
            <v>511117</v>
          </cell>
          <cell r="B344" t="str">
            <v>Servicios Públicos</v>
          </cell>
          <cell r="C344">
            <v>22251102002</v>
          </cell>
          <cell r="D344" t="str">
            <v>TELECOMUNICACIONES</v>
          </cell>
          <cell r="E344">
            <v>99</v>
          </cell>
          <cell r="F344">
            <v>500</v>
          </cell>
          <cell r="G344">
            <v>13000000</v>
          </cell>
          <cell r="J344">
            <v>0</v>
          </cell>
          <cell r="K344">
            <v>-13000000</v>
          </cell>
        </row>
        <row r="345">
          <cell r="A345">
            <v>511117</v>
          </cell>
          <cell r="B345" t="str">
            <v>Servicios Públicos</v>
          </cell>
          <cell r="C345">
            <v>22251102002</v>
          </cell>
          <cell r="D345" t="str">
            <v>TELECOMUNICACIONES</v>
          </cell>
          <cell r="E345">
            <v>99</v>
          </cell>
          <cell r="F345">
            <v>600</v>
          </cell>
          <cell r="G345">
            <v>14750000</v>
          </cell>
          <cell r="J345">
            <v>0</v>
          </cell>
          <cell r="K345">
            <v>-14750000</v>
          </cell>
        </row>
        <row r="346">
          <cell r="A346">
            <v>511117</v>
          </cell>
          <cell r="B346" t="str">
            <v>Servicios Públicos</v>
          </cell>
          <cell r="C346">
            <v>22251102002</v>
          </cell>
          <cell r="D346" t="str">
            <v>TELECOMUNICACIONES</v>
          </cell>
          <cell r="E346">
            <v>99</v>
          </cell>
          <cell r="F346">
            <v>700</v>
          </cell>
          <cell r="G346">
            <v>9360000</v>
          </cell>
          <cell r="J346">
            <v>0</v>
          </cell>
          <cell r="K346">
            <v>-9360000</v>
          </cell>
        </row>
        <row r="347">
          <cell r="A347">
            <v>511117</v>
          </cell>
          <cell r="B347" t="str">
            <v>Servicios Públicos</v>
          </cell>
          <cell r="C347">
            <v>22251102002</v>
          </cell>
          <cell r="D347" t="str">
            <v>TELECOMUNICACIONES</v>
          </cell>
          <cell r="E347">
            <v>99</v>
          </cell>
          <cell r="F347">
            <v>800</v>
          </cell>
          <cell r="G347">
            <v>9385000</v>
          </cell>
          <cell r="J347">
            <v>0</v>
          </cell>
          <cell r="K347">
            <v>-9385000</v>
          </cell>
        </row>
        <row r="348">
          <cell r="A348">
            <v>511117</v>
          </cell>
          <cell r="B348" t="str">
            <v>Servicios Públicos</v>
          </cell>
          <cell r="C348">
            <v>22251102003</v>
          </cell>
          <cell r="D348" t="str">
            <v>ASEO Y RECOLECCION DE RESIDUOS</v>
          </cell>
          <cell r="E348">
            <v>99</v>
          </cell>
          <cell r="F348">
            <v>220</v>
          </cell>
          <cell r="G348">
            <v>48000000</v>
          </cell>
          <cell r="J348">
            <v>0</v>
          </cell>
          <cell r="K348">
            <v>-48000000</v>
          </cell>
        </row>
        <row r="349">
          <cell r="A349">
            <v>511117</v>
          </cell>
          <cell r="B349" t="str">
            <v>Servicios Públicos</v>
          </cell>
          <cell r="C349">
            <v>22251102003</v>
          </cell>
          <cell r="D349" t="str">
            <v>ASEO Y RECOLECCION DE RESIDUOS</v>
          </cell>
          <cell r="E349">
            <v>99</v>
          </cell>
          <cell r="F349">
            <v>500</v>
          </cell>
          <cell r="G349">
            <v>330000</v>
          </cell>
          <cell r="J349">
            <v>0</v>
          </cell>
          <cell r="K349">
            <v>-330000</v>
          </cell>
        </row>
        <row r="350">
          <cell r="A350">
            <v>511117</v>
          </cell>
          <cell r="B350" t="str">
            <v>Servicios Públicos</v>
          </cell>
          <cell r="C350">
            <v>22251102003</v>
          </cell>
          <cell r="D350" t="str">
            <v>ASEO Y RECOLECCION DE RESIDUOS</v>
          </cell>
          <cell r="E350">
            <v>99</v>
          </cell>
          <cell r="F350">
            <v>700</v>
          </cell>
          <cell r="G350">
            <v>312000</v>
          </cell>
          <cell r="J350">
            <v>0</v>
          </cell>
          <cell r="K350">
            <v>-312000</v>
          </cell>
        </row>
        <row r="351">
          <cell r="A351">
            <v>511117</v>
          </cell>
          <cell r="B351" t="str">
            <v>Servicios Públicos</v>
          </cell>
          <cell r="C351">
            <v>22251102003</v>
          </cell>
          <cell r="D351" t="str">
            <v>ASEO Y RECOLECCION DE RESIDUOS</v>
          </cell>
          <cell r="E351">
            <v>99</v>
          </cell>
          <cell r="F351">
            <v>800</v>
          </cell>
          <cell r="G351">
            <v>240000</v>
          </cell>
          <cell r="J351">
            <v>0</v>
          </cell>
          <cell r="K351">
            <v>-240000</v>
          </cell>
        </row>
        <row r="352">
          <cell r="A352">
            <v>511118</v>
          </cell>
          <cell r="B352" t="str">
            <v>Arrendamientos</v>
          </cell>
          <cell r="C352">
            <v>22351102101</v>
          </cell>
          <cell r="D352" t="str">
            <v>ARRENDAMIENTO BIENES RAICES</v>
          </cell>
          <cell r="E352">
            <v>99</v>
          </cell>
          <cell r="F352">
            <v>233</v>
          </cell>
          <cell r="G352">
            <v>46585000</v>
          </cell>
          <cell r="H352">
            <v>148865.24200000003</v>
          </cell>
          <cell r="J352">
            <v>0</v>
          </cell>
          <cell r="K352">
            <v>-46585000</v>
          </cell>
        </row>
        <row r="353">
          <cell r="A353">
            <v>511118</v>
          </cell>
          <cell r="B353" t="str">
            <v>Arrendamientos</v>
          </cell>
          <cell r="C353">
            <v>22351102101</v>
          </cell>
          <cell r="D353" t="str">
            <v>ARRENDAMIENTO BIENES RAICES</v>
          </cell>
          <cell r="E353">
            <v>99</v>
          </cell>
          <cell r="F353">
            <v>500</v>
          </cell>
          <cell r="G353">
            <v>15100000</v>
          </cell>
          <cell r="J353">
            <v>0</v>
          </cell>
          <cell r="K353">
            <v>-15100000</v>
          </cell>
        </row>
        <row r="354">
          <cell r="A354">
            <v>511118</v>
          </cell>
          <cell r="B354" t="str">
            <v>Arrendamientos</v>
          </cell>
          <cell r="C354">
            <v>22351102102</v>
          </cell>
          <cell r="D354" t="str">
            <v>ARRENDAMIENTO VEHICULOS</v>
          </cell>
          <cell r="E354">
            <v>99</v>
          </cell>
          <cell r="F354">
            <v>220</v>
          </cell>
          <cell r="G354">
            <v>40800000</v>
          </cell>
          <cell r="J354">
            <v>0</v>
          </cell>
          <cell r="K354">
            <v>-40800000</v>
          </cell>
        </row>
        <row r="355">
          <cell r="A355">
            <v>511118</v>
          </cell>
          <cell r="B355" t="str">
            <v>Arrendamientos</v>
          </cell>
          <cell r="C355">
            <v>22351102102</v>
          </cell>
          <cell r="D355" t="str">
            <v>ARRENDAMIENTO VEHICULOS</v>
          </cell>
          <cell r="E355">
            <v>99</v>
          </cell>
          <cell r="F355">
            <v>500</v>
          </cell>
          <cell r="G355">
            <v>18720000</v>
          </cell>
          <cell r="J355">
            <v>0</v>
          </cell>
          <cell r="K355">
            <v>-18720000</v>
          </cell>
        </row>
        <row r="356">
          <cell r="A356">
            <v>511118</v>
          </cell>
          <cell r="B356" t="str">
            <v>Arrendamientos</v>
          </cell>
          <cell r="C356">
            <v>22351102102</v>
          </cell>
          <cell r="D356" t="str">
            <v>ARRENDAMIENTO VEHICULOS</v>
          </cell>
          <cell r="E356">
            <v>99</v>
          </cell>
          <cell r="F356">
            <v>600</v>
          </cell>
          <cell r="G356">
            <v>12897990.430622</v>
          </cell>
          <cell r="J356">
            <v>0</v>
          </cell>
          <cell r="K356">
            <v>-12897990.430622</v>
          </cell>
        </row>
        <row r="357">
          <cell r="A357">
            <v>511118</v>
          </cell>
          <cell r="B357" t="str">
            <v>Arrendamientos</v>
          </cell>
          <cell r="C357">
            <v>22351102102</v>
          </cell>
          <cell r="D357" t="str">
            <v>ARRENDAMIENTO VEHICULOS</v>
          </cell>
          <cell r="E357">
            <v>99</v>
          </cell>
          <cell r="F357">
            <v>800</v>
          </cell>
          <cell r="G357">
            <v>14462252</v>
          </cell>
          <cell r="J357">
            <v>0</v>
          </cell>
          <cell r="K357">
            <v>-14462252</v>
          </cell>
        </row>
        <row r="358">
          <cell r="A358">
            <v>511118</v>
          </cell>
          <cell r="B358" t="str">
            <v>Arrendamientos</v>
          </cell>
          <cell r="C358">
            <v>22351102103</v>
          </cell>
          <cell r="D358" t="str">
            <v>OTROS ARRENDAMIENTOS</v>
          </cell>
          <cell r="E358">
            <v>99</v>
          </cell>
          <cell r="F358">
            <v>800</v>
          </cell>
          <cell r="G358">
            <v>300000</v>
          </cell>
          <cell r="J358">
            <v>0</v>
          </cell>
          <cell r="K358">
            <v>-300000</v>
          </cell>
        </row>
        <row r="359">
          <cell r="A359">
            <v>511120</v>
          </cell>
          <cell r="B359" t="str">
            <v>Publicidad y Propaganda</v>
          </cell>
          <cell r="C359">
            <v>22551102300</v>
          </cell>
          <cell r="D359" t="str">
            <v>PUBLICIDAD Y PROPAGANDA</v>
          </cell>
          <cell r="E359">
            <v>99</v>
          </cell>
          <cell r="F359">
            <v>136</v>
          </cell>
          <cell r="G359">
            <v>729279380</v>
          </cell>
          <cell r="H359">
            <v>1186976.68</v>
          </cell>
          <cell r="I359">
            <v>869039380</v>
          </cell>
          <cell r="J359">
            <v>139760000</v>
          </cell>
          <cell r="K359">
            <v>0</v>
          </cell>
        </row>
        <row r="360">
          <cell r="A360">
            <v>511120</v>
          </cell>
          <cell r="B360" t="str">
            <v>Publicidad y Propaganda</v>
          </cell>
          <cell r="C360">
            <v>22551102300</v>
          </cell>
          <cell r="D360" t="str">
            <v>PUBLICIDAD Y PROPAGANDA</v>
          </cell>
          <cell r="E360">
            <v>99</v>
          </cell>
          <cell r="F360">
            <v>131</v>
          </cell>
          <cell r="G360">
            <v>16000600</v>
          </cell>
          <cell r="I360">
            <v>16000600</v>
          </cell>
          <cell r="J360">
            <v>0</v>
          </cell>
          <cell r="K360">
            <v>0</v>
          </cell>
        </row>
        <row r="361">
          <cell r="A361">
            <v>511120</v>
          </cell>
          <cell r="B361" t="str">
            <v>Publicidad y Propaganda</v>
          </cell>
          <cell r="C361">
            <v>22551102300</v>
          </cell>
          <cell r="D361" t="str">
            <v>PUBLICIDAD Y PROPAGANDA</v>
          </cell>
          <cell r="E361">
            <v>99</v>
          </cell>
          <cell r="F361">
            <v>230</v>
          </cell>
          <cell r="G361">
            <v>16500000</v>
          </cell>
          <cell r="I361">
            <v>16500000</v>
          </cell>
          <cell r="J361">
            <v>0</v>
          </cell>
          <cell r="K361">
            <v>0</v>
          </cell>
        </row>
        <row r="362">
          <cell r="A362">
            <v>511120</v>
          </cell>
          <cell r="B362" t="str">
            <v>Publicidad y Propaganda</v>
          </cell>
          <cell r="C362">
            <v>22551102300</v>
          </cell>
          <cell r="D362" t="str">
            <v>PUBLICIDAD Y PROPAGANDA</v>
          </cell>
          <cell r="E362">
            <v>99</v>
          </cell>
          <cell r="F362">
            <v>210</v>
          </cell>
          <cell r="G362">
            <v>150000000</v>
          </cell>
          <cell r="J362">
            <v>0</v>
          </cell>
          <cell r="K362">
            <v>-150000000</v>
          </cell>
        </row>
        <row r="363">
          <cell r="A363">
            <v>511120</v>
          </cell>
          <cell r="B363" t="str">
            <v>Publicidad y Propaganda</v>
          </cell>
          <cell r="C363">
            <v>22551102300</v>
          </cell>
          <cell r="D363" t="str">
            <v>PUBLICIDAD Y PROPAGANDA</v>
          </cell>
          <cell r="E363">
            <v>99</v>
          </cell>
          <cell r="F363">
            <v>137</v>
          </cell>
          <cell r="G363">
            <v>22383000</v>
          </cell>
          <cell r="I363">
            <v>22383000</v>
          </cell>
          <cell r="J363">
            <v>0</v>
          </cell>
          <cell r="K363">
            <v>0</v>
          </cell>
        </row>
        <row r="364">
          <cell r="A364">
            <v>511120</v>
          </cell>
          <cell r="B364" t="str">
            <v>Publicidad y Propaganda</v>
          </cell>
          <cell r="C364">
            <v>22551102300</v>
          </cell>
          <cell r="D364" t="str">
            <v>PUBLICIDAD Y PROPAGANDA</v>
          </cell>
          <cell r="E364">
            <v>99</v>
          </cell>
          <cell r="F364">
            <v>500</v>
          </cell>
          <cell r="G364">
            <v>28486700</v>
          </cell>
          <cell r="I364">
            <v>28487700</v>
          </cell>
          <cell r="J364">
            <v>1000</v>
          </cell>
          <cell r="K364">
            <v>0</v>
          </cell>
        </row>
        <row r="365">
          <cell r="A365">
            <v>511120</v>
          </cell>
          <cell r="B365" t="str">
            <v>Publicidad y Propaganda</v>
          </cell>
          <cell r="C365">
            <v>22551102300</v>
          </cell>
          <cell r="D365" t="str">
            <v>PUBLICIDAD Y PROPAGANDA</v>
          </cell>
          <cell r="E365">
            <v>99</v>
          </cell>
          <cell r="F365">
            <v>600</v>
          </cell>
          <cell r="G365">
            <v>109027000</v>
          </cell>
          <cell r="I365">
            <v>109027000</v>
          </cell>
          <cell r="J365">
            <v>0</v>
          </cell>
          <cell r="K365">
            <v>0</v>
          </cell>
        </row>
        <row r="366">
          <cell r="A366">
            <v>511120</v>
          </cell>
          <cell r="B366" t="str">
            <v>Publicidad y Propaganda</v>
          </cell>
          <cell r="C366">
            <v>22551102300</v>
          </cell>
          <cell r="D366" t="str">
            <v>PUBLICIDAD Y PROPAGANDA</v>
          </cell>
          <cell r="E366">
            <v>99</v>
          </cell>
          <cell r="F366">
            <v>700</v>
          </cell>
          <cell r="G366">
            <v>30800000</v>
          </cell>
          <cell r="I366">
            <v>30800000</v>
          </cell>
          <cell r="J366">
            <v>0</v>
          </cell>
          <cell r="K366">
            <v>0</v>
          </cell>
        </row>
        <row r="367">
          <cell r="A367">
            <v>511120</v>
          </cell>
          <cell r="B367" t="str">
            <v>Publicidad y Propaganda</v>
          </cell>
          <cell r="C367">
            <v>22551102300</v>
          </cell>
          <cell r="D367" t="str">
            <v>PUBLICIDAD Y PROPAGANDA</v>
          </cell>
          <cell r="E367">
            <v>99</v>
          </cell>
          <cell r="F367">
            <v>800</v>
          </cell>
          <cell r="G367">
            <v>84500000</v>
          </cell>
          <cell r="I367">
            <v>84500000</v>
          </cell>
          <cell r="J367">
            <v>0</v>
          </cell>
          <cell r="K367">
            <v>0</v>
          </cell>
        </row>
        <row r="368">
          <cell r="A368">
            <v>511121</v>
          </cell>
          <cell r="B368" t="str">
            <v>Impresos publicacaciones suscripciones y afiliaciones</v>
          </cell>
          <cell r="C368">
            <v>22551101300</v>
          </cell>
          <cell r="D368" t="str">
            <v>SUSCRIPCIONES Y AFILIACIONES</v>
          </cell>
          <cell r="E368">
            <v>99</v>
          </cell>
          <cell r="F368">
            <v>210</v>
          </cell>
          <cell r="G368">
            <v>2872115</v>
          </cell>
          <cell r="H368">
            <v>103534.23062224512</v>
          </cell>
          <cell r="I368">
            <v>2872115</v>
          </cell>
          <cell r="J368">
            <v>0</v>
          </cell>
          <cell r="K368">
            <v>0</v>
          </cell>
        </row>
        <row r="369">
          <cell r="A369">
            <v>511121</v>
          </cell>
          <cell r="B369" t="str">
            <v>Impresos publicacaciones suscripciones y afiliaciones</v>
          </cell>
          <cell r="C369">
            <v>22551101300</v>
          </cell>
          <cell r="D369" t="str">
            <v>SUSCRIPCIONES Y AFILIACIONES</v>
          </cell>
          <cell r="E369">
            <v>99</v>
          </cell>
          <cell r="F369">
            <v>220</v>
          </cell>
          <cell r="G369">
            <v>356538</v>
          </cell>
          <cell r="I369">
            <v>356538</v>
          </cell>
          <cell r="J369">
            <v>0</v>
          </cell>
          <cell r="K369">
            <v>0</v>
          </cell>
        </row>
        <row r="370">
          <cell r="A370">
            <v>511121</v>
          </cell>
          <cell r="B370" t="str">
            <v>Impresos publicacaciones suscripciones y afiliaciones</v>
          </cell>
          <cell r="C370">
            <v>22551101300</v>
          </cell>
          <cell r="D370" t="str">
            <v>SUSCRIPCIONES Y AFILIACIONES</v>
          </cell>
          <cell r="E370">
            <v>99</v>
          </cell>
          <cell r="F370">
            <v>130</v>
          </cell>
          <cell r="G370">
            <v>14360577</v>
          </cell>
          <cell r="I370">
            <v>14360577</v>
          </cell>
          <cell r="J370">
            <v>0</v>
          </cell>
          <cell r="K370">
            <v>0</v>
          </cell>
        </row>
        <row r="371">
          <cell r="A371">
            <v>511121</v>
          </cell>
          <cell r="B371" t="str">
            <v>Impresos publicacaciones suscripciones y afiliaciones</v>
          </cell>
          <cell r="C371">
            <v>22551101300</v>
          </cell>
          <cell r="D371" t="str">
            <v>SUSCRIPCIONES Y AFILIACIONES</v>
          </cell>
          <cell r="E371">
            <v>99</v>
          </cell>
          <cell r="F371">
            <v>134</v>
          </cell>
          <cell r="G371">
            <v>3725827</v>
          </cell>
          <cell r="I371">
            <v>3725827</v>
          </cell>
          <cell r="J371">
            <v>0</v>
          </cell>
          <cell r="K371">
            <v>0</v>
          </cell>
        </row>
        <row r="372">
          <cell r="A372">
            <v>511121</v>
          </cell>
          <cell r="B372" t="str">
            <v>Impresos publicacaciones suscripciones y afiliaciones</v>
          </cell>
          <cell r="C372">
            <v>22551101300</v>
          </cell>
          <cell r="D372" t="str">
            <v>SUSCRIPCIONES Y AFILIACIONES</v>
          </cell>
          <cell r="E372">
            <v>99</v>
          </cell>
          <cell r="F372">
            <v>135</v>
          </cell>
          <cell r="G372">
            <v>8919602</v>
          </cell>
          <cell r="I372">
            <v>8919602</v>
          </cell>
          <cell r="J372">
            <v>0</v>
          </cell>
          <cell r="K372">
            <v>0</v>
          </cell>
        </row>
        <row r="373">
          <cell r="A373">
            <v>511121</v>
          </cell>
          <cell r="B373" t="str">
            <v>Impresos publicacaciones suscripciones y afiliaciones</v>
          </cell>
          <cell r="C373">
            <v>22551101300</v>
          </cell>
          <cell r="D373" t="str">
            <v>SUSCRIPCIONES Y AFILIACIONES</v>
          </cell>
          <cell r="E373">
            <v>99</v>
          </cell>
          <cell r="F373">
            <v>200</v>
          </cell>
          <cell r="G373">
            <v>66390079</v>
          </cell>
          <cell r="I373">
            <v>66390079</v>
          </cell>
          <cell r="J373">
            <v>0</v>
          </cell>
          <cell r="K373">
            <v>0</v>
          </cell>
        </row>
        <row r="374">
          <cell r="A374">
            <v>511121</v>
          </cell>
          <cell r="B374" t="str">
            <v>Impresos publicacaciones suscripciones y afiliaciones</v>
          </cell>
          <cell r="C374">
            <v>22551101300</v>
          </cell>
          <cell r="D374" t="str">
            <v>SUSCRIPCIONES Y AFILIACIONES</v>
          </cell>
          <cell r="E374">
            <v>99</v>
          </cell>
          <cell r="F374">
            <v>240</v>
          </cell>
          <cell r="G374">
            <v>2200000</v>
          </cell>
          <cell r="I374">
            <v>2200000</v>
          </cell>
          <cell r="J374">
            <v>0</v>
          </cell>
          <cell r="K374">
            <v>0</v>
          </cell>
        </row>
        <row r="375">
          <cell r="A375">
            <v>511121</v>
          </cell>
          <cell r="B375" t="str">
            <v>Impresos publicacaciones suscripciones y afiliaciones</v>
          </cell>
          <cell r="C375">
            <v>22551101300</v>
          </cell>
          <cell r="D375" t="str">
            <v>SUSCRIPCIONES Y AFILIACIONES</v>
          </cell>
          <cell r="E375">
            <v>99</v>
          </cell>
          <cell r="F375">
            <v>500</v>
          </cell>
          <cell r="G375">
            <v>930960</v>
          </cell>
          <cell r="I375">
            <v>930962</v>
          </cell>
          <cell r="J375">
            <v>2</v>
          </cell>
          <cell r="K375">
            <v>0</v>
          </cell>
        </row>
        <row r="376">
          <cell r="A376">
            <v>511121</v>
          </cell>
          <cell r="B376" t="str">
            <v>Impresos publicacaciones suscripciones y afiliaciones</v>
          </cell>
          <cell r="C376">
            <v>22551101300</v>
          </cell>
          <cell r="D376" t="str">
            <v>SUSCRIPCIONES Y AFILIACIONES</v>
          </cell>
          <cell r="E376">
            <v>99</v>
          </cell>
          <cell r="F376">
            <v>600</v>
          </cell>
          <cell r="G376">
            <v>985646</v>
          </cell>
          <cell r="I376">
            <v>985646</v>
          </cell>
          <cell r="J376">
            <v>0</v>
          </cell>
          <cell r="K376">
            <v>0</v>
          </cell>
        </row>
        <row r="377">
          <cell r="A377">
            <v>511121</v>
          </cell>
          <cell r="B377" t="str">
            <v>Impresos publicacaciones suscripciones y afiliaciones</v>
          </cell>
          <cell r="C377">
            <v>22551101300</v>
          </cell>
          <cell r="D377" t="str">
            <v>SUSCRIPCIONES Y AFILIACIONES</v>
          </cell>
          <cell r="E377">
            <v>99</v>
          </cell>
          <cell r="F377">
            <v>700</v>
          </cell>
          <cell r="G377">
            <v>1545000</v>
          </cell>
          <cell r="I377">
            <v>1545000</v>
          </cell>
          <cell r="J377">
            <v>0</v>
          </cell>
          <cell r="K377">
            <v>0</v>
          </cell>
        </row>
        <row r="378">
          <cell r="A378">
            <v>511121</v>
          </cell>
          <cell r="B378" t="str">
            <v>Impresos publicacaciones suscripciones y afiliaciones</v>
          </cell>
          <cell r="C378">
            <v>22551101300</v>
          </cell>
          <cell r="D378" t="str">
            <v>SUSCRIPCIONES Y AFILIACIONES</v>
          </cell>
          <cell r="E378">
            <v>99</v>
          </cell>
          <cell r="F378">
            <v>800</v>
          </cell>
          <cell r="G378">
            <v>1247885</v>
          </cell>
          <cell r="I378">
            <v>1247885</v>
          </cell>
          <cell r="J378">
            <v>0</v>
          </cell>
          <cell r="K378">
            <v>0</v>
          </cell>
        </row>
        <row r="379">
          <cell r="A379">
            <v>511122</v>
          </cell>
          <cell r="B379" t="str">
            <v>Fotocopias</v>
          </cell>
          <cell r="C379">
            <v>22151101700</v>
          </cell>
          <cell r="D379" t="str">
            <v>FOTOCOPIAS, UTILES DE ESCRITORIO Y PAPELERIA</v>
          </cell>
          <cell r="E379">
            <v>99</v>
          </cell>
          <cell r="F379">
            <v>260</v>
          </cell>
          <cell r="G379">
            <v>69221917.548076928</v>
          </cell>
          <cell r="H379">
            <v>99008.218201370983</v>
          </cell>
          <cell r="I379">
            <v>69221917</v>
          </cell>
          <cell r="J379">
            <v>0</v>
          </cell>
          <cell r="K379">
            <v>-0.54807692766189575</v>
          </cell>
        </row>
        <row r="380">
          <cell r="A380">
            <v>511122</v>
          </cell>
          <cell r="B380" t="str">
            <v>Fotocopias</v>
          </cell>
          <cell r="C380">
            <v>22151101700</v>
          </cell>
          <cell r="D380" t="str">
            <v>FOTOCOPIAS, UTILES DE ESCRITORIO Y PAPELERIA</v>
          </cell>
          <cell r="E380">
            <v>99</v>
          </cell>
          <cell r="F380">
            <v>500</v>
          </cell>
          <cell r="G380">
            <v>7836913.461538461</v>
          </cell>
          <cell r="I380">
            <v>7836913</v>
          </cell>
          <cell r="J380">
            <v>0</v>
          </cell>
          <cell r="K380">
            <v>-0.46153846103698015</v>
          </cell>
        </row>
        <row r="381">
          <cell r="A381">
            <v>511122</v>
          </cell>
          <cell r="B381" t="str">
            <v>Fotocopias</v>
          </cell>
          <cell r="C381">
            <v>22151101700</v>
          </cell>
          <cell r="D381" t="str">
            <v>FOTOCOPIAS, UTILES DE ESCRITORIO Y PAPELERIA</v>
          </cell>
          <cell r="E381">
            <v>99</v>
          </cell>
          <cell r="F381">
            <v>600</v>
          </cell>
          <cell r="G381">
            <v>11847464.114832541</v>
          </cell>
          <cell r="I381">
            <v>11799387</v>
          </cell>
          <cell r="J381">
            <v>0</v>
          </cell>
          <cell r="K381">
            <v>-48077.114832540974</v>
          </cell>
        </row>
        <row r="382">
          <cell r="A382">
            <v>511122</v>
          </cell>
          <cell r="B382" t="str">
            <v>Fotocopias</v>
          </cell>
          <cell r="C382">
            <v>22151101700</v>
          </cell>
          <cell r="D382" t="str">
            <v>FOTOCOPIAS, UTILES DE ESCRITORIO Y PAPELERIA</v>
          </cell>
          <cell r="E382">
            <v>99</v>
          </cell>
          <cell r="F382">
            <v>700</v>
          </cell>
          <cell r="G382">
            <v>5150000</v>
          </cell>
          <cell r="I382">
            <v>5150000</v>
          </cell>
          <cell r="J382">
            <v>0</v>
          </cell>
          <cell r="K382">
            <v>0</v>
          </cell>
        </row>
        <row r="383">
          <cell r="A383">
            <v>511122</v>
          </cell>
          <cell r="B383" t="str">
            <v>Fotocopias</v>
          </cell>
          <cell r="C383">
            <v>22151101700</v>
          </cell>
          <cell r="D383" t="str">
            <v>FOTOCOPIAS, UTILES DE ESCRITORIO Y PAPELERIA</v>
          </cell>
          <cell r="E383">
            <v>99</v>
          </cell>
          <cell r="F383">
            <v>800</v>
          </cell>
          <cell r="G383">
            <v>4951923.076923077</v>
          </cell>
          <cell r="I383">
            <v>5000000</v>
          </cell>
          <cell r="J383">
            <v>48076.923076923005</v>
          </cell>
          <cell r="K383">
            <v>0</v>
          </cell>
        </row>
        <row r="384">
          <cell r="A384">
            <v>511123</v>
          </cell>
          <cell r="B384" t="str">
            <v>Comunicaciones y Transporte</v>
          </cell>
          <cell r="C384">
            <v>22651102600</v>
          </cell>
          <cell r="D384" t="str">
            <v>COMUNICACIONES Y TRANSPORTE</v>
          </cell>
          <cell r="E384">
            <v>99</v>
          </cell>
          <cell r="F384">
            <v>280</v>
          </cell>
          <cell r="G384">
            <v>25200000</v>
          </cell>
          <cell r="H384">
            <v>113048.25622524843</v>
          </cell>
          <cell r="J384">
            <v>0</v>
          </cell>
          <cell r="K384">
            <v>-25200000</v>
          </cell>
        </row>
        <row r="385">
          <cell r="A385">
            <v>511123</v>
          </cell>
          <cell r="B385" t="str">
            <v>Comunicaciones y Transporte</v>
          </cell>
          <cell r="C385">
            <v>22651102600</v>
          </cell>
          <cell r="D385" t="str">
            <v>COMUNICACIONES Y TRANSPORTE</v>
          </cell>
          <cell r="E385">
            <v>99</v>
          </cell>
          <cell r="F385">
            <v>200</v>
          </cell>
          <cell r="G385">
            <v>15213442</v>
          </cell>
          <cell r="J385">
            <v>0</v>
          </cell>
          <cell r="K385">
            <v>-15213442</v>
          </cell>
        </row>
        <row r="386">
          <cell r="A386">
            <v>511123</v>
          </cell>
          <cell r="B386" t="str">
            <v>Comunicaciones y Transporte</v>
          </cell>
          <cell r="C386">
            <v>22651109006</v>
          </cell>
          <cell r="D386" t="str">
            <v>FLETES Y ACARREOS</v>
          </cell>
          <cell r="E386">
            <v>99</v>
          </cell>
          <cell r="F386">
            <v>200</v>
          </cell>
          <cell r="G386">
            <v>3000000</v>
          </cell>
          <cell r="J386">
            <v>0</v>
          </cell>
          <cell r="K386">
            <v>-3000000</v>
          </cell>
        </row>
        <row r="387">
          <cell r="A387">
            <v>511123</v>
          </cell>
          <cell r="B387" t="str">
            <v>Comunicaciones y Transporte</v>
          </cell>
          <cell r="C387">
            <v>22651109005</v>
          </cell>
          <cell r="D387" t="str">
            <v>SERVICIO DE TRANSPORTE (Empleados)</v>
          </cell>
          <cell r="E387">
            <v>99</v>
          </cell>
          <cell r="F387">
            <v>200</v>
          </cell>
          <cell r="G387">
            <v>33177884.615384601</v>
          </cell>
          <cell r="J387">
            <v>0</v>
          </cell>
          <cell r="K387">
            <v>-33177884.615384601</v>
          </cell>
        </row>
        <row r="388">
          <cell r="A388">
            <v>511123</v>
          </cell>
          <cell r="B388" t="str">
            <v>Comunicaciones y Transporte</v>
          </cell>
          <cell r="C388">
            <v>22651102600</v>
          </cell>
          <cell r="D388" t="str">
            <v>COMUNICACIONES Y TRANSPORTE</v>
          </cell>
          <cell r="E388">
            <v>99</v>
          </cell>
          <cell r="F388">
            <v>500</v>
          </cell>
          <cell r="G388">
            <v>5942308</v>
          </cell>
          <cell r="J388">
            <v>0</v>
          </cell>
          <cell r="K388">
            <v>-5942308</v>
          </cell>
        </row>
        <row r="389">
          <cell r="A389">
            <v>511123</v>
          </cell>
          <cell r="B389" t="str">
            <v>Comunicaciones y Transporte</v>
          </cell>
          <cell r="C389">
            <v>22651109006</v>
          </cell>
          <cell r="D389" t="str">
            <v>FLETES Y ACARREOS</v>
          </cell>
          <cell r="E389">
            <v>99</v>
          </cell>
          <cell r="F389">
            <v>500</v>
          </cell>
          <cell r="G389">
            <v>940865.38461538497</v>
          </cell>
          <cell r="J389">
            <v>0</v>
          </cell>
          <cell r="K389">
            <v>-940865.38461538497</v>
          </cell>
        </row>
        <row r="390">
          <cell r="A390">
            <v>511123</v>
          </cell>
          <cell r="B390" t="str">
            <v>Comunicaciones y Transporte</v>
          </cell>
          <cell r="C390">
            <v>22651109005</v>
          </cell>
          <cell r="D390" t="str">
            <v>SERVICIO DE TRANSPORTE (Empleados)</v>
          </cell>
          <cell r="E390">
            <v>99</v>
          </cell>
          <cell r="F390">
            <v>500</v>
          </cell>
          <cell r="G390">
            <v>495192.30769230804</v>
          </cell>
          <cell r="J390">
            <v>0</v>
          </cell>
          <cell r="K390">
            <v>-495192.30769230804</v>
          </cell>
        </row>
        <row r="391">
          <cell r="A391">
            <v>511123</v>
          </cell>
          <cell r="B391" t="str">
            <v>Comunicaciones y Transporte</v>
          </cell>
          <cell r="C391">
            <v>22651102600</v>
          </cell>
          <cell r="D391" t="str">
            <v>COMUNICACIONES Y TRANSPORTE</v>
          </cell>
          <cell r="E391">
            <v>99</v>
          </cell>
          <cell r="F391">
            <v>600</v>
          </cell>
          <cell r="G391">
            <v>2030288</v>
          </cell>
          <cell r="J391">
            <v>0</v>
          </cell>
          <cell r="K391">
            <v>-2030288</v>
          </cell>
        </row>
        <row r="392">
          <cell r="A392">
            <v>511123</v>
          </cell>
          <cell r="B392" t="str">
            <v>Comunicaciones y Transporte</v>
          </cell>
          <cell r="C392">
            <v>22651109006</v>
          </cell>
          <cell r="D392" t="str">
            <v>FLETES Y ACARREOS</v>
          </cell>
          <cell r="E392">
            <v>99</v>
          </cell>
          <cell r="F392">
            <v>600</v>
          </cell>
          <cell r="G392">
            <v>5942307.6923076892</v>
          </cell>
          <cell r="J392">
            <v>0</v>
          </cell>
          <cell r="K392">
            <v>-5942307.6923076892</v>
          </cell>
        </row>
        <row r="393">
          <cell r="A393">
            <v>511123</v>
          </cell>
          <cell r="B393" t="str">
            <v>Comunicaciones y Transporte</v>
          </cell>
          <cell r="C393">
            <v>22651109005</v>
          </cell>
          <cell r="D393" t="str">
            <v>SERVICIO DE TRANSPORTE (Empleados)</v>
          </cell>
          <cell r="E393">
            <v>99</v>
          </cell>
          <cell r="F393">
            <v>600</v>
          </cell>
          <cell r="G393">
            <v>1054641.1483253601</v>
          </cell>
          <cell r="J393">
            <v>0</v>
          </cell>
          <cell r="K393">
            <v>-1054641.1483253601</v>
          </cell>
        </row>
        <row r="394">
          <cell r="A394">
            <v>511123</v>
          </cell>
          <cell r="B394" t="str">
            <v>Comunicaciones y Transporte</v>
          </cell>
          <cell r="C394">
            <v>22651102600</v>
          </cell>
          <cell r="D394" t="str">
            <v>COMUNICACIONES Y TRANSPORTE</v>
          </cell>
          <cell r="E394">
            <v>99</v>
          </cell>
          <cell r="F394">
            <v>700</v>
          </cell>
          <cell r="G394">
            <v>3090000</v>
          </cell>
          <cell r="J394">
            <v>0</v>
          </cell>
          <cell r="K394">
            <v>-3090000</v>
          </cell>
        </row>
        <row r="395">
          <cell r="A395">
            <v>511123</v>
          </cell>
          <cell r="B395" t="str">
            <v>Comunicaciones y Transporte</v>
          </cell>
          <cell r="C395">
            <v>22651109006</v>
          </cell>
          <cell r="D395" t="str">
            <v>FLETES Y ACARREOS</v>
          </cell>
          <cell r="E395">
            <v>99</v>
          </cell>
          <cell r="F395">
            <v>700</v>
          </cell>
          <cell r="G395">
            <v>1545000</v>
          </cell>
          <cell r="J395">
            <v>0</v>
          </cell>
          <cell r="K395">
            <v>-1545000</v>
          </cell>
        </row>
        <row r="396">
          <cell r="A396">
            <v>511123</v>
          </cell>
          <cell r="B396" t="str">
            <v>Comunicaciones y Transporte</v>
          </cell>
          <cell r="C396">
            <v>22651102600</v>
          </cell>
          <cell r="D396" t="str">
            <v>COMUNICACIONES Y TRANSPORTE</v>
          </cell>
          <cell r="E396">
            <v>99</v>
          </cell>
          <cell r="F396">
            <v>800</v>
          </cell>
          <cell r="G396">
            <v>11852923</v>
          </cell>
          <cell r="J396">
            <v>0</v>
          </cell>
          <cell r="K396">
            <v>-11852923</v>
          </cell>
        </row>
        <row r="397">
          <cell r="A397">
            <v>511123</v>
          </cell>
          <cell r="B397" t="str">
            <v>Comunicaciones y Transporte</v>
          </cell>
          <cell r="C397">
            <v>22651109006</v>
          </cell>
          <cell r="D397" t="str">
            <v>FLETES Y ACARREOS</v>
          </cell>
          <cell r="E397">
            <v>99</v>
          </cell>
          <cell r="F397">
            <v>800</v>
          </cell>
          <cell r="G397">
            <v>2029298.07692308</v>
          </cell>
          <cell r="J397">
            <v>0</v>
          </cell>
          <cell r="K397">
            <v>-2029298.07692308</v>
          </cell>
        </row>
        <row r="398">
          <cell r="A398">
            <v>511123</v>
          </cell>
          <cell r="B398" t="str">
            <v>Comunicaciones y Transporte</v>
          </cell>
          <cell r="C398">
            <v>22651109005</v>
          </cell>
          <cell r="D398" t="str">
            <v>SERVICIO DE TRANSPORTE (Empleados)</v>
          </cell>
          <cell r="E398">
            <v>99</v>
          </cell>
          <cell r="F398">
            <v>800</v>
          </cell>
          <cell r="G398">
            <v>1534105.7692307699</v>
          </cell>
          <cell r="J398">
            <v>0</v>
          </cell>
          <cell r="K398">
            <v>-1534105.7692307699</v>
          </cell>
        </row>
        <row r="399">
          <cell r="A399">
            <v>511125</v>
          </cell>
          <cell r="B399" t="str">
            <v>Seguros Generales</v>
          </cell>
          <cell r="C399">
            <v>22751102700</v>
          </cell>
          <cell r="D399" t="str">
            <v>SEGUROS</v>
          </cell>
          <cell r="E399">
            <v>99</v>
          </cell>
          <cell r="F399">
            <v>134</v>
          </cell>
          <cell r="G399">
            <v>144552427.88461536</v>
          </cell>
          <cell r="H399">
            <v>144552.42788461538</v>
          </cell>
          <cell r="J399">
            <v>0</v>
          </cell>
          <cell r="K399">
            <v>-144552427.88461536</v>
          </cell>
        </row>
        <row r="400">
          <cell r="A400">
            <v>511133</v>
          </cell>
          <cell r="B400" t="str">
            <v>Seguridad Industrial</v>
          </cell>
          <cell r="C400">
            <v>22855111330</v>
          </cell>
          <cell r="D400" t="str">
            <v>SEGURIDAD INDUSTRIAL</v>
          </cell>
          <cell r="E400">
            <v>99</v>
          </cell>
          <cell r="F400">
            <v>210</v>
          </cell>
          <cell r="G400">
            <v>385795803.49622202</v>
          </cell>
          <cell r="H400">
            <v>399314.55299622146</v>
          </cell>
          <cell r="I400">
            <v>385795803</v>
          </cell>
          <cell r="J400">
            <v>0</v>
          </cell>
          <cell r="K400">
            <v>-0.49622201919555664</v>
          </cell>
        </row>
        <row r="401">
          <cell r="A401">
            <v>511133</v>
          </cell>
          <cell r="B401" t="str">
            <v>Seguridad Industrial</v>
          </cell>
          <cell r="C401">
            <v>22855111330</v>
          </cell>
          <cell r="D401" t="str">
            <v>SEGURIDAD INDUSTRIAL</v>
          </cell>
          <cell r="E401">
            <v>99</v>
          </cell>
          <cell r="F401">
            <v>500</v>
          </cell>
          <cell r="G401">
            <v>5942307.6923076892</v>
          </cell>
          <cell r="I401">
            <v>5942308</v>
          </cell>
          <cell r="J401">
            <v>0.30769231077283621</v>
          </cell>
          <cell r="K401">
            <v>0</v>
          </cell>
        </row>
        <row r="402">
          <cell r="A402">
            <v>511133</v>
          </cell>
          <cell r="B402" t="str">
            <v>Seguridad Industrial</v>
          </cell>
          <cell r="C402">
            <v>22855111330</v>
          </cell>
          <cell r="D402" t="str">
            <v>SEGURIDAD INDUSTRIAL</v>
          </cell>
          <cell r="E402">
            <v>99</v>
          </cell>
          <cell r="F402">
            <v>600</v>
          </cell>
          <cell r="G402">
            <v>7576442.3076923108</v>
          </cell>
          <cell r="I402">
            <v>7576442</v>
          </cell>
          <cell r="J402">
            <v>0</v>
          </cell>
          <cell r="K402">
            <v>-0.30769231077283621</v>
          </cell>
        </row>
        <row r="403">
          <cell r="A403">
            <v>511137</v>
          </cell>
          <cell r="B403" t="str">
            <v>Eventos Culturales</v>
          </cell>
          <cell r="C403">
            <v>21151053006</v>
          </cell>
          <cell r="D403" t="str">
            <v>EVENTOS CULTURALES</v>
          </cell>
          <cell r="E403">
            <v>99</v>
          </cell>
          <cell r="F403">
            <v>210</v>
          </cell>
          <cell r="G403">
            <v>64887740.384615399</v>
          </cell>
          <cell r="H403">
            <v>95482.701923076922</v>
          </cell>
          <cell r="J403">
            <v>0</v>
          </cell>
          <cell r="K403">
            <v>-64887740.384615399</v>
          </cell>
        </row>
        <row r="404">
          <cell r="C404">
            <v>21151053006</v>
          </cell>
          <cell r="D404" t="str">
            <v>EVENTOS CULTURALES</v>
          </cell>
          <cell r="E404">
            <v>99</v>
          </cell>
          <cell r="F404">
            <v>500</v>
          </cell>
          <cell r="G404">
            <v>19807692</v>
          </cell>
          <cell r="J404">
            <v>0</v>
          </cell>
          <cell r="K404">
            <v>-19807692</v>
          </cell>
        </row>
        <row r="405">
          <cell r="C405">
            <v>21151053006</v>
          </cell>
          <cell r="D405" t="str">
            <v>EVENTOS CULTURALES</v>
          </cell>
          <cell r="E405">
            <v>99</v>
          </cell>
          <cell r="F405">
            <v>700</v>
          </cell>
          <cell r="G405">
            <v>1236000</v>
          </cell>
          <cell r="J405">
            <v>0</v>
          </cell>
          <cell r="K405">
            <v>-1236000</v>
          </cell>
        </row>
        <row r="406">
          <cell r="C406">
            <v>21151053006</v>
          </cell>
          <cell r="D406" t="str">
            <v>EVENTOS CULTURALES</v>
          </cell>
          <cell r="E406">
            <v>99</v>
          </cell>
          <cell r="F406">
            <v>800</v>
          </cell>
          <cell r="G406">
            <v>9551269</v>
          </cell>
          <cell r="J406">
            <v>0</v>
          </cell>
          <cell r="K406">
            <v>-9551269</v>
          </cell>
        </row>
        <row r="407">
          <cell r="A407">
            <v>511140</v>
          </cell>
          <cell r="B407" t="str">
            <v>Contratos de Administracion</v>
          </cell>
          <cell r="C407">
            <v>22251104001</v>
          </cell>
          <cell r="D407" t="str">
            <v>CONTRATO DE ADMINISTRACIÓN - OUTSOURCING</v>
          </cell>
          <cell r="E407">
            <v>99</v>
          </cell>
          <cell r="F407">
            <v>233</v>
          </cell>
          <cell r="G407">
            <v>185814864</v>
          </cell>
          <cell r="H407">
            <v>185814.86369230767</v>
          </cell>
          <cell r="J407">
            <v>0</v>
          </cell>
          <cell r="K407">
            <v>-185814864</v>
          </cell>
        </row>
        <row r="408">
          <cell r="A408">
            <v>511146</v>
          </cell>
          <cell r="B408" t="str">
            <v>Combustibles y Lubricantes</v>
          </cell>
          <cell r="C408">
            <v>22151109002</v>
          </cell>
          <cell r="D408" t="str">
            <v>COMBUSTIBLE PARA VEHICULOS</v>
          </cell>
          <cell r="E408">
            <v>99</v>
          </cell>
          <cell r="F408">
            <v>200</v>
          </cell>
          <cell r="G408">
            <v>10250000</v>
          </cell>
          <cell r="H408">
            <v>11290</v>
          </cell>
          <cell r="J408">
            <v>0</v>
          </cell>
          <cell r="K408">
            <v>-10250000</v>
          </cell>
        </row>
        <row r="409">
          <cell r="C409">
            <v>22151109002</v>
          </cell>
          <cell r="D409" t="str">
            <v>COMBUSTIBLE PARA VEHICULOS</v>
          </cell>
          <cell r="E409">
            <v>99</v>
          </cell>
          <cell r="F409">
            <v>700</v>
          </cell>
          <cell r="G409">
            <v>1040000</v>
          </cell>
          <cell r="J409">
            <v>0</v>
          </cell>
          <cell r="K409">
            <v>-1040000</v>
          </cell>
        </row>
        <row r="410">
          <cell r="A410">
            <v>511149</v>
          </cell>
          <cell r="B410" t="str">
            <v>Servicios Aseo cafeteria y Restaurante</v>
          </cell>
          <cell r="C410">
            <v>22251109004</v>
          </cell>
          <cell r="D410" t="str">
            <v>SERVICIO DE ASEO</v>
          </cell>
          <cell r="E410">
            <v>99</v>
          </cell>
          <cell r="F410">
            <v>200</v>
          </cell>
          <cell r="G410">
            <v>14956875</v>
          </cell>
          <cell r="H410">
            <v>21505.298076923078</v>
          </cell>
          <cell r="J410">
            <v>0</v>
          </cell>
          <cell r="K410">
            <v>-14956875</v>
          </cell>
        </row>
        <row r="411">
          <cell r="A411">
            <v>511149</v>
          </cell>
          <cell r="B411" t="str">
            <v>Servicios Aseo cafeteria y Restaurante</v>
          </cell>
          <cell r="C411">
            <v>22251109004</v>
          </cell>
          <cell r="D411" t="str">
            <v>SERVICIO DE ASEO</v>
          </cell>
          <cell r="E411">
            <v>99</v>
          </cell>
          <cell r="F411">
            <v>500</v>
          </cell>
          <cell r="G411">
            <v>5942307.6923076892</v>
          </cell>
          <cell r="J411">
            <v>0</v>
          </cell>
          <cell r="K411">
            <v>-5942307.6923076892</v>
          </cell>
        </row>
        <row r="412">
          <cell r="A412">
            <v>511149</v>
          </cell>
          <cell r="B412" t="str">
            <v>Servicios Aseo cafeteria y Restaurante</v>
          </cell>
          <cell r="C412">
            <v>22251109004</v>
          </cell>
          <cell r="D412" t="str">
            <v>SERVICIO DE ASEO</v>
          </cell>
          <cell r="E412">
            <v>99</v>
          </cell>
          <cell r="F412">
            <v>700</v>
          </cell>
          <cell r="G412">
            <v>309000</v>
          </cell>
          <cell r="J412">
            <v>0</v>
          </cell>
          <cell r="K412">
            <v>-309000</v>
          </cell>
        </row>
        <row r="413">
          <cell r="A413">
            <v>511149</v>
          </cell>
          <cell r="B413" t="str">
            <v>Servicios Aseo cafeteria y Restaurante</v>
          </cell>
          <cell r="C413">
            <v>22251109004</v>
          </cell>
          <cell r="D413" t="str">
            <v>SERVICIO DE ASEO</v>
          </cell>
          <cell r="E413">
            <v>99</v>
          </cell>
          <cell r="F413">
            <v>800</v>
          </cell>
          <cell r="G413">
            <v>297115.38461538497</v>
          </cell>
          <cell r="J413">
            <v>0</v>
          </cell>
          <cell r="K413">
            <v>-297115.38461538497</v>
          </cell>
        </row>
        <row r="414">
          <cell r="A414">
            <v>511156</v>
          </cell>
          <cell r="B414" t="str">
            <v>Bodegaje</v>
          </cell>
          <cell r="C414">
            <v>22251105600</v>
          </cell>
          <cell r="D414" t="str">
            <v>SERVICIO DE BODEGAJE</v>
          </cell>
          <cell r="E414">
            <v>99</v>
          </cell>
          <cell r="F414">
            <v>260</v>
          </cell>
          <cell r="G414">
            <v>45000000</v>
          </cell>
          <cell r="H414">
            <v>45000</v>
          </cell>
          <cell r="J414">
            <v>0</v>
          </cell>
          <cell r="K414">
            <v>-45000000</v>
          </cell>
        </row>
        <row r="415">
          <cell r="A415">
            <v>511161</v>
          </cell>
          <cell r="B415" t="str">
            <v>Relaciones Públicas</v>
          </cell>
          <cell r="C415">
            <v>22451056100</v>
          </cell>
          <cell r="D415" t="str">
            <v>RELACIONES PUBLICAS</v>
          </cell>
          <cell r="E415">
            <v>99</v>
          </cell>
          <cell r="F415">
            <v>130</v>
          </cell>
          <cell r="G415">
            <v>34663462</v>
          </cell>
          <cell r="H415">
            <v>39506.442757867131</v>
          </cell>
          <cell r="J415">
            <v>0</v>
          </cell>
          <cell r="K415">
            <v>-34663462</v>
          </cell>
        </row>
        <row r="416">
          <cell r="A416">
            <v>511161</v>
          </cell>
          <cell r="B416" t="str">
            <v>Relaciones Públicas</v>
          </cell>
          <cell r="C416">
            <v>22451056100</v>
          </cell>
          <cell r="D416" t="str">
            <v>RELACIONES PUBLICAS</v>
          </cell>
          <cell r="E416">
            <v>99</v>
          </cell>
          <cell r="F416">
            <v>600</v>
          </cell>
          <cell r="G416">
            <v>3812981</v>
          </cell>
          <cell r="J416">
            <v>0</v>
          </cell>
          <cell r="K416">
            <v>-3812981</v>
          </cell>
        </row>
        <row r="417">
          <cell r="A417">
            <v>511161</v>
          </cell>
          <cell r="B417" t="str">
            <v>Relaciones Públicas</v>
          </cell>
          <cell r="C417">
            <v>22451056100</v>
          </cell>
          <cell r="D417" t="str">
            <v>RELACIONES PUBLICAS</v>
          </cell>
          <cell r="E417">
            <v>99</v>
          </cell>
          <cell r="F417">
            <v>700</v>
          </cell>
          <cell r="G417">
            <v>1030000</v>
          </cell>
          <cell r="J417">
            <v>0</v>
          </cell>
          <cell r="K417">
            <v>-1030000</v>
          </cell>
        </row>
        <row r="418">
          <cell r="A418">
            <v>511164</v>
          </cell>
          <cell r="B418" t="str">
            <v>Gastos legales</v>
          </cell>
          <cell r="C418">
            <v>22758100500</v>
          </cell>
          <cell r="D418" t="str">
            <v>GASTOS LEGALES</v>
          </cell>
          <cell r="E418">
            <v>99</v>
          </cell>
          <cell r="F418">
            <v>134</v>
          </cell>
          <cell r="G418">
            <v>19807692.307692308</v>
          </cell>
          <cell r="H418">
            <v>21761.225961718534</v>
          </cell>
          <cell r="J418">
            <v>0</v>
          </cell>
          <cell r="K418">
            <v>-19807692.307692308</v>
          </cell>
        </row>
        <row r="419">
          <cell r="A419">
            <v>511164</v>
          </cell>
          <cell r="B419" t="str">
            <v>Gastos legales</v>
          </cell>
          <cell r="C419">
            <v>22758100500</v>
          </cell>
          <cell r="D419" t="str">
            <v>GASTOS LEGALES</v>
          </cell>
          <cell r="E419">
            <v>99</v>
          </cell>
          <cell r="F419">
            <v>500</v>
          </cell>
          <cell r="G419">
            <v>517475.96153846156</v>
          </cell>
          <cell r="J419">
            <v>0</v>
          </cell>
          <cell r="K419">
            <v>-517475.96153846156</v>
          </cell>
        </row>
        <row r="420">
          <cell r="A420">
            <v>511164</v>
          </cell>
          <cell r="B420" t="str">
            <v>Gastos legales</v>
          </cell>
          <cell r="C420">
            <v>22758100500</v>
          </cell>
          <cell r="D420" t="str">
            <v>GASTOS LEGALES</v>
          </cell>
          <cell r="E420">
            <v>99</v>
          </cell>
          <cell r="F420">
            <v>600</v>
          </cell>
          <cell r="G420">
            <v>742788.4615384615</v>
          </cell>
          <cell r="J420">
            <v>0</v>
          </cell>
          <cell r="K420">
            <v>-742788.4615384615</v>
          </cell>
        </row>
        <row r="421">
          <cell r="A421">
            <v>511164</v>
          </cell>
          <cell r="B421" t="str">
            <v>Gastos legales</v>
          </cell>
          <cell r="C421">
            <v>22758100500</v>
          </cell>
          <cell r="D421" t="str">
            <v>GASTOS LEGALES</v>
          </cell>
          <cell r="E421">
            <v>99</v>
          </cell>
          <cell r="F421">
            <v>800</v>
          </cell>
          <cell r="G421">
            <v>693269.23076923075</v>
          </cell>
          <cell r="J421">
            <v>0</v>
          </cell>
          <cell r="K421">
            <v>-693269.23076923075</v>
          </cell>
        </row>
        <row r="422">
          <cell r="A422">
            <v>511190</v>
          </cell>
          <cell r="B422" t="str">
            <v>Otros Gastos Generales</v>
          </cell>
          <cell r="C422">
            <v>22851119000</v>
          </cell>
          <cell r="D422" t="str">
            <v>OTROS GASTOS GENERALES</v>
          </cell>
          <cell r="E422">
            <v>99</v>
          </cell>
          <cell r="F422">
            <v>137</v>
          </cell>
          <cell r="G422">
            <v>33180000</v>
          </cell>
          <cell r="H422">
            <v>157038.06451612903</v>
          </cell>
          <cell r="J422">
            <v>0</v>
          </cell>
          <cell r="K422">
            <v>-33180000</v>
          </cell>
        </row>
        <row r="423">
          <cell r="A423">
            <v>511190</v>
          </cell>
          <cell r="B423" t="str">
            <v>Otros Gastos Generales</v>
          </cell>
          <cell r="C423">
            <v>22251104002</v>
          </cell>
          <cell r="D423" t="str">
            <v>CONTROL DE ACCESO</v>
          </cell>
          <cell r="E423">
            <v>99</v>
          </cell>
          <cell r="F423">
            <v>200</v>
          </cell>
          <cell r="G423">
            <v>123858064.516129</v>
          </cell>
          <cell r="J423">
            <v>0</v>
          </cell>
          <cell r="K423">
            <v>-123858064.516129</v>
          </cell>
        </row>
        <row r="424">
          <cell r="A424">
            <v>5120</v>
          </cell>
          <cell r="B424" t="str">
            <v>Impuestos, Contribuciones y Tasas</v>
          </cell>
          <cell r="C424">
            <v>5120</v>
          </cell>
          <cell r="D424" t="str">
            <v>Impuestos, Contribuciones y Tasas</v>
          </cell>
          <cell r="G424">
            <v>3583285016</v>
          </cell>
          <cell r="H424">
            <v>3583285.0160000003</v>
          </cell>
          <cell r="I424">
            <v>0</v>
          </cell>
          <cell r="J424">
            <v>0</v>
          </cell>
          <cell r="K424">
            <v>-3583285016</v>
          </cell>
        </row>
        <row r="425">
          <cell r="A425">
            <v>512001</v>
          </cell>
          <cell r="B425" t="str">
            <v>Predial Unificado</v>
          </cell>
          <cell r="C425">
            <v>22751103106</v>
          </cell>
          <cell r="D425" t="str">
            <v>IMPUESTO PREDIAL</v>
          </cell>
          <cell r="E425">
            <v>99</v>
          </cell>
          <cell r="F425">
            <v>240</v>
          </cell>
          <cell r="G425">
            <v>28422416</v>
          </cell>
          <cell r="H425">
            <v>36102.415999999997</v>
          </cell>
          <cell r="J425">
            <v>0</v>
          </cell>
          <cell r="K425">
            <v>-28422416</v>
          </cell>
        </row>
        <row r="426">
          <cell r="A426">
            <v>512001</v>
          </cell>
          <cell r="B426" t="str">
            <v>Predial Unificado</v>
          </cell>
          <cell r="C426">
            <v>22751103106</v>
          </cell>
          <cell r="D426" t="str">
            <v>IMPUESTO PREDIAL</v>
          </cell>
          <cell r="E426">
            <v>99</v>
          </cell>
          <cell r="F426">
            <v>500</v>
          </cell>
          <cell r="G426">
            <v>3000000</v>
          </cell>
          <cell r="J426">
            <v>0</v>
          </cell>
          <cell r="K426">
            <v>-3000000</v>
          </cell>
        </row>
        <row r="427">
          <cell r="A427">
            <v>512001</v>
          </cell>
          <cell r="B427" t="str">
            <v>Predial Unificado</v>
          </cell>
          <cell r="C427">
            <v>22751103106</v>
          </cell>
          <cell r="D427" t="str">
            <v>IMPUESTO PREDIAL</v>
          </cell>
          <cell r="E427">
            <v>99</v>
          </cell>
          <cell r="F427">
            <v>600</v>
          </cell>
          <cell r="G427">
            <v>4500000</v>
          </cell>
          <cell r="J427">
            <v>0</v>
          </cell>
          <cell r="K427">
            <v>-4500000</v>
          </cell>
        </row>
        <row r="428">
          <cell r="A428">
            <v>512001</v>
          </cell>
          <cell r="B428" t="str">
            <v>Predial Unificado</v>
          </cell>
          <cell r="C428">
            <v>22751103106</v>
          </cell>
          <cell r="D428" t="str">
            <v>IMPUESTO PREDIAL</v>
          </cell>
          <cell r="E428">
            <v>99</v>
          </cell>
          <cell r="F428">
            <v>800</v>
          </cell>
          <cell r="G428">
            <v>180000</v>
          </cell>
          <cell r="J428">
            <v>0</v>
          </cell>
          <cell r="K428">
            <v>-180000</v>
          </cell>
        </row>
        <row r="429">
          <cell r="A429">
            <v>512009</v>
          </cell>
          <cell r="B429" t="str">
            <v>Industria y Comercio</v>
          </cell>
          <cell r="C429">
            <v>22751103101</v>
          </cell>
          <cell r="D429" t="str">
            <v>IMPUESTO INDUSTRIA Y COMERCIO</v>
          </cell>
          <cell r="E429">
            <v>99</v>
          </cell>
          <cell r="F429">
            <v>240</v>
          </cell>
          <cell r="G429">
            <v>240000000</v>
          </cell>
          <cell r="H429">
            <v>240000</v>
          </cell>
          <cell r="J429">
            <v>0</v>
          </cell>
          <cell r="K429">
            <v>-240000000</v>
          </cell>
        </row>
        <row r="430">
          <cell r="A430">
            <v>512011</v>
          </cell>
          <cell r="B430" t="str">
            <v>Impuesto sobre Vehiculos Autom</v>
          </cell>
          <cell r="C430">
            <v>22751103102</v>
          </cell>
          <cell r="D430" t="str">
            <v xml:space="preserve">IMPUESTO DE VEHICULO </v>
          </cell>
          <cell r="E430">
            <v>99</v>
          </cell>
          <cell r="F430">
            <v>220</v>
          </cell>
          <cell r="G430">
            <v>4000000</v>
          </cell>
          <cell r="H430">
            <v>4000</v>
          </cell>
          <cell r="J430">
            <v>0</v>
          </cell>
          <cell r="K430">
            <v>-4000000</v>
          </cell>
        </row>
        <row r="431">
          <cell r="A431">
            <v>512023</v>
          </cell>
          <cell r="B431" t="str">
            <v>Impuesto al Patrimonio</v>
          </cell>
          <cell r="C431">
            <v>22751103103</v>
          </cell>
          <cell r="D431" t="str">
            <v>IMPUESTO AL PATRIMONIO</v>
          </cell>
          <cell r="E431">
            <v>99</v>
          </cell>
          <cell r="F431">
            <v>240</v>
          </cell>
          <cell r="G431">
            <v>2066000000</v>
          </cell>
          <cell r="H431">
            <v>2066000</v>
          </cell>
          <cell r="J431">
            <v>0</v>
          </cell>
          <cell r="K431">
            <v>-2066000000</v>
          </cell>
        </row>
        <row r="432">
          <cell r="A432">
            <v>512024</v>
          </cell>
          <cell r="B432" t="str">
            <v>Gravamen a los movimientos financieros</v>
          </cell>
          <cell r="C432">
            <v>22751103104</v>
          </cell>
          <cell r="D432" t="str">
            <v>GRAVAMEN A LOS MOV. FINANCIEROS (4X1000)</v>
          </cell>
          <cell r="E432">
            <v>99</v>
          </cell>
          <cell r="F432">
            <v>280</v>
          </cell>
          <cell r="G432">
            <v>639600000</v>
          </cell>
          <cell r="H432">
            <v>716925</v>
          </cell>
          <cell r="J432">
            <v>0</v>
          </cell>
          <cell r="K432">
            <v>-639600000</v>
          </cell>
        </row>
        <row r="433">
          <cell r="A433">
            <v>512024</v>
          </cell>
          <cell r="B433" t="str">
            <v>Gravamen a los movimientos financieros</v>
          </cell>
          <cell r="C433">
            <v>22751103104</v>
          </cell>
          <cell r="D433" t="str">
            <v>GRAVAMEN A LOS MOV. FINANCIEROS (4X1000)</v>
          </cell>
          <cell r="E433">
            <v>99</v>
          </cell>
          <cell r="F433">
            <v>500</v>
          </cell>
          <cell r="G433">
            <v>24000000</v>
          </cell>
          <cell r="J433">
            <v>0</v>
          </cell>
          <cell r="K433">
            <v>-24000000</v>
          </cell>
        </row>
        <row r="434">
          <cell r="A434">
            <v>512024</v>
          </cell>
          <cell r="B434" t="str">
            <v>Gravamen a los movimientos financieros</v>
          </cell>
          <cell r="C434">
            <v>22751103104</v>
          </cell>
          <cell r="D434" t="str">
            <v>GRAVAMEN A LOS MOV. FINANCIEROS (4X1000)</v>
          </cell>
          <cell r="E434">
            <v>99</v>
          </cell>
          <cell r="F434">
            <v>600</v>
          </cell>
          <cell r="G434">
            <v>25200000</v>
          </cell>
          <cell r="J434">
            <v>0</v>
          </cell>
          <cell r="K434">
            <v>-25200000</v>
          </cell>
        </row>
        <row r="435">
          <cell r="A435">
            <v>512024</v>
          </cell>
          <cell r="B435" t="str">
            <v>Gravamen a los movimientos financieros</v>
          </cell>
          <cell r="C435">
            <v>22751103104</v>
          </cell>
          <cell r="D435" t="str">
            <v>GRAVAMEN A LOS MOV. FINANCIEROS (4X1000)</v>
          </cell>
          <cell r="E435">
            <v>99</v>
          </cell>
          <cell r="F435">
            <v>700</v>
          </cell>
          <cell r="G435">
            <v>28125000</v>
          </cell>
          <cell r="J435">
            <v>0</v>
          </cell>
          <cell r="K435">
            <v>-28125000</v>
          </cell>
        </row>
        <row r="436">
          <cell r="A436">
            <v>512026</v>
          </cell>
          <cell r="B436" t="str">
            <v>Contribuciones</v>
          </cell>
          <cell r="C436">
            <v>31151103001</v>
          </cell>
          <cell r="D436" t="str">
            <v>CONTRIBUCION SUPERINTENDENCIA SERVICIO PUBLICOS</v>
          </cell>
          <cell r="E436">
            <v>99</v>
          </cell>
          <cell r="F436">
            <v>240</v>
          </cell>
          <cell r="G436">
            <v>334630000</v>
          </cell>
          <cell r="H436">
            <v>519630</v>
          </cell>
          <cell r="J436">
            <v>0</v>
          </cell>
          <cell r="K436">
            <v>-334630000</v>
          </cell>
        </row>
        <row r="437">
          <cell r="A437">
            <v>512026</v>
          </cell>
          <cell r="B437" t="str">
            <v>Contribuciones</v>
          </cell>
          <cell r="C437">
            <v>31151103002</v>
          </cell>
          <cell r="D437" t="str">
            <v>CONTRIBUCION COMIS. REGULAC.ENERGIA GAS -CREG</v>
          </cell>
          <cell r="E437">
            <v>99</v>
          </cell>
          <cell r="F437">
            <v>240</v>
          </cell>
          <cell r="G437">
            <v>185000000</v>
          </cell>
          <cell r="J437">
            <v>0</v>
          </cell>
          <cell r="K437">
            <v>-185000000</v>
          </cell>
        </row>
        <row r="438">
          <cell r="A438">
            <v>512090</v>
          </cell>
          <cell r="B438" t="str">
            <v>Otros Impuestos y Contribucion</v>
          </cell>
          <cell r="C438">
            <v>22751103100</v>
          </cell>
          <cell r="D438" t="str">
            <v>IMPUESTOS</v>
          </cell>
          <cell r="E438">
            <v>99</v>
          </cell>
          <cell r="F438">
            <v>800</v>
          </cell>
          <cell r="G438">
            <v>627600</v>
          </cell>
          <cell r="H438">
            <v>627.6</v>
          </cell>
          <cell r="J438">
            <v>0</v>
          </cell>
          <cell r="K438">
            <v>-627600</v>
          </cell>
        </row>
        <row r="439">
          <cell r="A439" t="str">
            <v>GASTOS OPERACIONALES</v>
          </cell>
        </row>
        <row r="440">
          <cell r="A440">
            <v>58</v>
          </cell>
          <cell r="B440" t="str">
            <v>Gastos no Operativos</v>
          </cell>
          <cell r="C440">
            <v>58</v>
          </cell>
          <cell r="D440" t="str">
            <v>Gastos no Operativos</v>
          </cell>
          <cell r="G440">
            <v>2460669771</v>
          </cell>
          <cell r="H440">
            <v>2460670</v>
          </cell>
        </row>
        <row r="441">
          <cell r="A441">
            <v>5802</v>
          </cell>
          <cell r="B441" t="str">
            <v>Comisiones</v>
          </cell>
          <cell r="C441">
            <v>5802</v>
          </cell>
          <cell r="D441" t="str">
            <v>Comisiones</v>
          </cell>
          <cell r="G441">
            <v>2313223000</v>
          </cell>
          <cell r="H441">
            <v>2313223.2244610894</v>
          </cell>
          <cell r="I441">
            <v>0</v>
          </cell>
          <cell r="J441">
            <v>0</v>
          </cell>
          <cell r="K441">
            <v>-2313223000</v>
          </cell>
        </row>
        <row r="442">
          <cell r="A442">
            <v>580238</v>
          </cell>
          <cell r="B442" t="str">
            <v>Comisiones y otros gastos</v>
          </cell>
          <cell r="C442">
            <v>22858059000</v>
          </cell>
          <cell r="D442" t="str">
            <v>OTROS GASTOS FINANCIEROS</v>
          </cell>
          <cell r="E442">
            <v>99</v>
          </cell>
          <cell r="F442">
            <v>137</v>
          </cell>
          <cell r="G442">
            <v>10000000</v>
          </cell>
          <cell r="H442">
            <v>2313223.2244610894</v>
          </cell>
          <cell r="J442">
            <v>0</v>
          </cell>
          <cell r="K442">
            <v>-10000000</v>
          </cell>
        </row>
        <row r="443">
          <cell r="A443">
            <v>580238</v>
          </cell>
          <cell r="B443" t="str">
            <v>Comisiones y otros gastos</v>
          </cell>
          <cell r="C443">
            <v>22858059000</v>
          </cell>
          <cell r="D443" t="str">
            <v>OTROS GASTOS FINANCIEROS</v>
          </cell>
          <cell r="E443">
            <v>99</v>
          </cell>
          <cell r="F443">
            <v>280</v>
          </cell>
          <cell r="G443">
            <v>1881304000</v>
          </cell>
          <cell r="J443">
            <v>0</v>
          </cell>
          <cell r="K443">
            <v>-1881304000</v>
          </cell>
        </row>
        <row r="444">
          <cell r="A444">
            <v>580238</v>
          </cell>
          <cell r="B444" t="str">
            <v>Comisiones y otros gastos</v>
          </cell>
          <cell r="C444">
            <v>22858059000</v>
          </cell>
          <cell r="D444" t="str">
            <v>OTROS GASTOS FINANCIEROS</v>
          </cell>
          <cell r="E444">
            <v>99</v>
          </cell>
          <cell r="F444">
            <v>500</v>
          </cell>
          <cell r="G444">
            <v>30000000</v>
          </cell>
          <cell r="J444">
            <v>0</v>
          </cell>
          <cell r="K444">
            <v>-30000000</v>
          </cell>
        </row>
        <row r="445">
          <cell r="A445">
            <v>580238</v>
          </cell>
          <cell r="B445" t="str">
            <v>Comisiones y otros gastos</v>
          </cell>
          <cell r="C445">
            <v>22858059000</v>
          </cell>
          <cell r="D445" t="str">
            <v>OTROS GASTOS FINANCIEROS</v>
          </cell>
          <cell r="E445">
            <v>99</v>
          </cell>
          <cell r="F445">
            <v>600</v>
          </cell>
          <cell r="G445">
            <v>220475000</v>
          </cell>
          <cell r="J445">
            <v>0</v>
          </cell>
          <cell r="K445">
            <v>-220475000</v>
          </cell>
        </row>
        <row r="446">
          <cell r="A446">
            <v>580238</v>
          </cell>
          <cell r="B446" t="str">
            <v>Comisiones y otros gastos</v>
          </cell>
          <cell r="C446">
            <v>22858059000</v>
          </cell>
          <cell r="D446" t="str">
            <v>OTROS GASTOS FINANCIEROS</v>
          </cell>
          <cell r="E446">
            <v>99</v>
          </cell>
          <cell r="F446">
            <v>700</v>
          </cell>
          <cell r="G446">
            <v>47424000</v>
          </cell>
          <cell r="J446">
            <v>0</v>
          </cell>
          <cell r="K446">
            <v>-47424000</v>
          </cell>
        </row>
        <row r="447">
          <cell r="A447">
            <v>580238</v>
          </cell>
          <cell r="B447" t="str">
            <v>Comisiones y otros gastos</v>
          </cell>
          <cell r="C447">
            <v>22858059000</v>
          </cell>
          <cell r="D447" t="str">
            <v>OTROS GASTOS FINANCIEROS</v>
          </cell>
          <cell r="E447">
            <v>99</v>
          </cell>
          <cell r="F447">
            <v>800</v>
          </cell>
          <cell r="G447">
            <v>124020000</v>
          </cell>
          <cell r="J447">
            <v>0</v>
          </cell>
          <cell r="K447">
            <v>-124020000</v>
          </cell>
        </row>
        <row r="448">
          <cell r="A448">
            <v>5808</v>
          </cell>
          <cell r="B448" t="str">
            <v>Otros Gastos Ordinarios</v>
          </cell>
          <cell r="G448">
            <v>92125000</v>
          </cell>
          <cell r="H448">
            <v>92125</v>
          </cell>
          <cell r="I448">
            <v>0</v>
          </cell>
          <cell r="J448">
            <v>0</v>
          </cell>
          <cell r="K448">
            <v>-92125000</v>
          </cell>
        </row>
        <row r="449">
          <cell r="A449">
            <v>580803</v>
          </cell>
          <cell r="B449" t="str">
            <v>Impuestos Asumidos</v>
          </cell>
          <cell r="C449">
            <v>22751103105</v>
          </cell>
          <cell r="D449" t="str">
            <v>IMPUESTO ASUMIDOS</v>
          </cell>
          <cell r="E449">
            <v>99</v>
          </cell>
          <cell r="F449">
            <v>500</v>
          </cell>
          <cell r="G449">
            <v>1045000</v>
          </cell>
          <cell r="H449">
            <v>92125</v>
          </cell>
          <cell r="J449">
            <v>0</v>
          </cell>
          <cell r="K449">
            <v>-1045000</v>
          </cell>
        </row>
        <row r="450">
          <cell r="A450">
            <v>580803</v>
          </cell>
          <cell r="B450" t="str">
            <v>Impuestos Asumidos</v>
          </cell>
          <cell r="C450">
            <v>22751103105</v>
          </cell>
          <cell r="D450" t="str">
            <v>IMPUESTO ASUMIDOS</v>
          </cell>
          <cell r="E450">
            <v>99</v>
          </cell>
          <cell r="F450">
            <v>600</v>
          </cell>
          <cell r="G450">
            <v>87900000</v>
          </cell>
          <cell r="J450">
            <v>0</v>
          </cell>
          <cell r="K450">
            <v>-87900000</v>
          </cell>
        </row>
        <row r="451">
          <cell r="A451">
            <v>580803</v>
          </cell>
          <cell r="B451" t="str">
            <v>Impuestos Asumidos</v>
          </cell>
          <cell r="C451">
            <v>22751103105</v>
          </cell>
          <cell r="D451" t="str">
            <v>IMPUESTO ASUMIDOS</v>
          </cell>
          <cell r="E451">
            <v>99</v>
          </cell>
          <cell r="F451">
            <v>800</v>
          </cell>
          <cell r="G451">
            <v>3180000</v>
          </cell>
          <cell r="J451">
            <v>0</v>
          </cell>
          <cell r="K451">
            <v>-3180000</v>
          </cell>
        </row>
        <row r="452">
          <cell r="A452">
            <v>5810</v>
          </cell>
          <cell r="B452" t="str">
            <v>Extraordinarios</v>
          </cell>
          <cell r="G452">
            <v>55321771</v>
          </cell>
          <cell r="H452">
            <v>55321.775538911257</v>
          </cell>
          <cell r="I452">
            <v>0</v>
          </cell>
          <cell r="J452">
            <v>0</v>
          </cell>
          <cell r="K452">
            <v>-55321771</v>
          </cell>
        </row>
        <row r="453">
          <cell r="A453">
            <v>581090</v>
          </cell>
          <cell r="B453" t="str">
            <v>Otros Gastos Extraordinarios</v>
          </cell>
          <cell r="C453">
            <v>22851052900</v>
          </cell>
          <cell r="D453" t="str">
            <v>INDEMNIZACION DAÑOS A TERCEROS</v>
          </cell>
          <cell r="E453">
            <v>99</v>
          </cell>
          <cell r="F453">
            <v>134</v>
          </cell>
          <cell r="G453">
            <v>48759771</v>
          </cell>
          <cell r="H453">
            <v>55321.775538911257</v>
          </cell>
          <cell r="J453">
            <v>0</v>
          </cell>
          <cell r="K453">
            <v>-48759771</v>
          </cell>
        </row>
        <row r="454">
          <cell r="A454">
            <v>581090</v>
          </cell>
          <cell r="B454" t="str">
            <v>Otros Gastos Extraordinarios</v>
          </cell>
          <cell r="C454">
            <v>22851052900</v>
          </cell>
          <cell r="D454" t="str">
            <v>INDEMNIZACION DAÑOS A TERCEROS</v>
          </cell>
          <cell r="E454">
            <v>99</v>
          </cell>
          <cell r="F454">
            <v>500</v>
          </cell>
          <cell r="G454">
            <v>1000000</v>
          </cell>
          <cell r="J454">
            <v>0</v>
          </cell>
          <cell r="K454">
            <v>-1000000</v>
          </cell>
        </row>
        <row r="455">
          <cell r="A455">
            <v>581090</v>
          </cell>
          <cell r="B455" t="str">
            <v>Otros Gastos Extraordinarios</v>
          </cell>
          <cell r="C455">
            <v>22851052900</v>
          </cell>
          <cell r="D455" t="str">
            <v>INDEMNIZACION DAÑOS A TERCEROS</v>
          </cell>
          <cell r="E455">
            <v>99</v>
          </cell>
          <cell r="F455">
            <v>600</v>
          </cell>
          <cell r="G455">
            <v>5250000</v>
          </cell>
          <cell r="J455">
            <v>0</v>
          </cell>
          <cell r="K455">
            <v>-5250000</v>
          </cell>
        </row>
        <row r="456">
          <cell r="A456">
            <v>581090</v>
          </cell>
          <cell r="B456" t="str">
            <v>Otros Gastos Extraordinarios</v>
          </cell>
          <cell r="C456">
            <v>22851052900</v>
          </cell>
          <cell r="D456" t="str">
            <v>INDEMNIZACION DAÑOS A TERCEROS</v>
          </cell>
          <cell r="E456">
            <v>99</v>
          </cell>
          <cell r="F456">
            <v>800</v>
          </cell>
          <cell r="G456">
            <v>312000</v>
          </cell>
          <cell r="J456">
            <v>0</v>
          </cell>
          <cell r="K456">
            <v>-312000</v>
          </cell>
        </row>
        <row r="457">
          <cell r="A457" t="str">
            <v>GASTOS NO OPERACIONALES</v>
          </cell>
          <cell r="H457">
            <v>56844956.093785353</v>
          </cell>
          <cell r="J457">
            <v>0</v>
          </cell>
          <cell r="K457">
            <v>0</v>
          </cell>
        </row>
        <row r="458">
          <cell r="A458">
            <v>53</v>
          </cell>
          <cell r="B458" t="str">
            <v>Provisiones</v>
          </cell>
          <cell r="C458">
            <v>53</v>
          </cell>
          <cell r="D458" t="str">
            <v>Provisiones</v>
          </cell>
          <cell r="G458">
            <v>8600397000</v>
          </cell>
          <cell r="H458">
            <v>12531495.141948381</v>
          </cell>
        </row>
        <row r="459">
          <cell r="A459">
            <v>5313</v>
          </cell>
          <cell r="B459" t="str">
            <v>Provis. Obligaciones Fiscales</v>
          </cell>
          <cell r="C459">
            <v>5313</v>
          </cell>
          <cell r="D459" t="str">
            <v>Provis. Obligaciones Fiscales</v>
          </cell>
          <cell r="G459">
            <v>8600397000</v>
          </cell>
          <cell r="H459">
            <v>12531495.141948381</v>
          </cell>
          <cell r="I459">
            <v>0</v>
          </cell>
          <cell r="J459">
            <v>0</v>
          </cell>
          <cell r="K459">
            <v>-8600397000</v>
          </cell>
        </row>
        <row r="460">
          <cell r="A460">
            <v>531301</v>
          </cell>
          <cell r="B460" t="str">
            <v>Impuesto de Renta y Complement</v>
          </cell>
          <cell r="C460">
            <v>31151103009</v>
          </cell>
          <cell r="D460" t="str">
            <v>IMPUESTO DE RENTA Y COMPLEMENTARIOS</v>
          </cell>
          <cell r="E460">
            <v>99</v>
          </cell>
          <cell r="F460">
            <v>240</v>
          </cell>
          <cell r="G460">
            <v>8600397000</v>
          </cell>
          <cell r="H460">
            <v>12531495.141948381</v>
          </cell>
          <cell r="J460">
            <v>0</v>
          </cell>
          <cell r="K460">
            <v>-8600397000</v>
          </cell>
        </row>
        <row r="461">
          <cell r="B461" t="str">
            <v>EXCEDENTE (DEFICIT) DEL EJERCICIO</v>
          </cell>
          <cell r="H461">
            <v>44313460.951836973</v>
          </cell>
        </row>
      </sheetData>
      <sheetData sheetId="3" refreshError="1">
        <row r="1">
          <cell r="A1" t="str">
            <v>PARTIDA</v>
          </cell>
          <cell r="B1" t="str">
            <v>NOMBRE</v>
          </cell>
        </row>
        <row r="2">
          <cell r="A2">
            <v>0</v>
          </cell>
          <cell r="B2" t="str">
            <v>DISPONIBILIDAD INICIAL</v>
          </cell>
        </row>
        <row r="3">
          <cell r="A3">
            <v>11143150301</v>
          </cell>
          <cell r="B3" t="str">
            <v>VARIOS</v>
          </cell>
          <cell r="C3" t="e">
            <v>#N/A</v>
          </cell>
        </row>
        <row r="4">
          <cell r="A4">
            <v>11143151503</v>
          </cell>
          <cell r="B4" t="str">
            <v>RESIDENCIAL</v>
          </cell>
          <cell r="C4" t="e">
            <v>#N/A</v>
          </cell>
        </row>
        <row r="5">
          <cell r="A5">
            <v>11143151504</v>
          </cell>
          <cell r="B5" t="str">
            <v>COMERCIAL</v>
          </cell>
          <cell r="C5" t="e">
            <v>#N/A</v>
          </cell>
        </row>
        <row r="6">
          <cell r="A6">
            <v>11143151505</v>
          </cell>
          <cell r="B6" t="str">
            <v>INDUSTRIAL</v>
          </cell>
          <cell r="C6" t="e">
            <v>#N/A</v>
          </cell>
        </row>
        <row r="7">
          <cell r="A7">
            <v>11143151506</v>
          </cell>
          <cell r="B7" t="str">
            <v>OFICIAL</v>
          </cell>
          <cell r="C7" t="e">
            <v>#N/A</v>
          </cell>
        </row>
        <row r="8">
          <cell r="A8">
            <v>11243151504</v>
          </cell>
          <cell r="B8" t="str">
            <v>COMERCIAL</v>
          </cell>
          <cell r="C8" t="e">
            <v>#N/A</v>
          </cell>
        </row>
        <row r="9">
          <cell r="A9">
            <v>11243151505</v>
          </cell>
          <cell r="B9" t="str">
            <v>INDUSTRIAL</v>
          </cell>
          <cell r="C9" t="e">
            <v>#N/A</v>
          </cell>
        </row>
        <row r="10">
          <cell r="A10">
            <v>11243151506</v>
          </cell>
          <cell r="B10" t="str">
            <v>OFICIAL</v>
          </cell>
          <cell r="C10" t="e">
            <v>#N/A</v>
          </cell>
        </row>
        <row r="11">
          <cell r="A11">
            <v>11243151507</v>
          </cell>
          <cell r="B11" t="str">
            <v>ALUMBRADO PUBLICO</v>
          </cell>
          <cell r="C11" t="e">
            <v>#N/A</v>
          </cell>
        </row>
        <row r="12">
          <cell r="A12">
            <v>11343150901</v>
          </cell>
          <cell r="B12" t="str">
            <v>NO REGULADOS OTROS COMERCIALIZADORES</v>
          </cell>
          <cell r="C12" t="e">
            <v>#N/A</v>
          </cell>
        </row>
        <row r="13">
          <cell r="A13">
            <v>11443151001</v>
          </cell>
          <cell r="B13" t="str">
            <v>SIC - BOLSA</v>
          </cell>
          <cell r="C13" t="e">
            <v>#N/A</v>
          </cell>
        </row>
        <row r="14">
          <cell r="A14">
            <v>11443151002</v>
          </cell>
          <cell r="B14" t="str">
            <v>BSTN - TRANSPORTADOR</v>
          </cell>
          <cell r="C14" t="e">
            <v>#N/A</v>
          </cell>
        </row>
        <row r="15">
          <cell r="A15">
            <v>11443151102</v>
          </cell>
          <cell r="B15" t="str">
            <v>BSDL</v>
          </cell>
          <cell r="C15" t="e">
            <v>#N/A</v>
          </cell>
        </row>
        <row r="16">
          <cell r="A16">
            <v>11443151103</v>
          </cell>
          <cell r="B16" t="str">
            <v>BSTR</v>
          </cell>
          <cell r="C16" t="e">
            <v>#N/A</v>
          </cell>
        </row>
        <row r="17">
          <cell r="A17">
            <v>11443909000</v>
          </cell>
          <cell r="B17" t="str">
            <v>ADMINISTRACION DE SUBESTACIONES</v>
          </cell>
          <cell r="C17" t="e">
            <v>#N/A</v>
          </cell>
        </row>
        <row r="18">
          <cell r="A18">
            <v>11443909001</v>
          </cell>
          <cell r="B18" t="str">
            <v>VENTA ENERGIA EN BOLSA- CND</v>
          </cell>
          <cell r="C18" t="e">
            <v>#N/A</v>
          </cell>
        </row>
        <row r="19">
          <cell r="A19">
            <v>11543150201</v>
          </cell>
          <cell r="B19" t="str">
            <v>INSTALACIONES O CONEXIONES, MATRICULAS, DERECHOS</v>
          </cell>
          <cell r="C19" t="e">
            <v>#N/A</v>
          </cell>
        </row>
        <row r="20">
          <cell r="A20">
            <v>11543150202</v>
          </cell>
          <cell r="B20" t="str">
            <v>INGRESOS POR MEDICIONES</v>
          </cell>
          <cell r="C20" t="e">
            <v>#N/A</v>
          </cell>
        </row>
        <row r="21">
          <cell r="A21">
            <v>11543151504</v>
          </cell>
          <cell r="B21" t="str">
            <v>RECUPERACION DE PERDIDAS (ENERGIA RECUPERADA)</v>
          </cell>
          <cell r="C21" t="e">
            <v>#N/A</v>
          </cell>
        </row>
        <row r="22">
          <cell r="A22">
            <v>11543159001</v>
          </cell>
          <cell r="B22" t="str">
            <v>SANCIONES Y MULTAS</v>
          </cell>
          <cell r="C22" t="e">
            <v>#N/A</v>
          </cell>
        </row>
        <row r="23">
          <cell r="A23">
            <v>11543159002</v>
          </cell>
          <cell r="B23" t="str">
            <v>RECONEXIONES</v>
          </cell>
          <cell r="C23" t="e">
            <v>#N/A</v>
          </cell>
        </row>
        <row r="24">
          <cell r="A24">
            <v>11543159003</v>
          </cell>
          <cell r="B24" t="str">
            <v>INTERESES FACTURADOS, RECARGO X MORA</v>
          </cell>
          <cell r="C24" t="e">
            <v>#N/A</v>
          </cell>
        </row>
        <row r="25">
          <cell r="A25">
            <v>11543159005</v>
          </cell>
          <cell r="B25" t="str">
            <v>PROGRAMA PROCURE - VENTA BOMBILLOS</v>
          </cell>
          <cell r="C25" t="e">
            <v>#N/A</v>
          </cell>
        </row>
        <row r="26">
          <cell r="A26">
            <v>12124301100</v>
          </cell>
          <cell r="B26" t="str">
            <v>CONTRIBUCION REGULADOS: COMERCIAL</v>
          </cell>
          <cell r="C26" t="e">
            <v>#N/A</v>
          </cell>
        </row>
        <row r="27">
          <cell r="A27">
            <v>12124301101</v>
          </cell>
          <cell r="B27" t="str">
            <v>CONTRIBUCION REGULADOS: INDUSTRIAL</v>
          </cell>
          <cell r="C27" t="e">
            <v>#N/A</v>
          </cell>
        </row>
        <row r="28">
          <cell r="A28">
            <v>12124301102</v>
          </cell>
          <cell r="B28" t="str">
            <v>CONTRIBUCION REGULADOS: OFICIAL</v>
          </cell>
          <cell r="C28" t="e">
            <v>#N/A</v>
          </cell>
        </row>
        <row r="29">
          <cell r="A29">
            <v>12124301104</v>
          </cell>
          <cell r="B29" t="str">
            <v>CONTRIBUCION REGULADOS: ESTRATO 5</v>
          </cell>
          <cell r="C29" t="e">
            <v>#N/A</v>
          </cell>
        </row>
        <row r="30">
          <cell r="A30">
            <v>12124301105</v>
          </cell>
          <cell r="B30" t="str">
            <v>CONTRIBUCION REGULADOS: ESTRATO 6</v>
          </cell>
          <cell r="C30" t="e">
            <v>#N/A</v>
          </cell>
        </row>
        <row r="31">
          <cell r="A31">
            <v>12124301106</v>
          </cell>
          <cell r="B31" t="str">
            <v>CONTRIBUCION NO REGULADOS: COMERCIAL</v>
          </cell>
          <cell r="C31" t="e">
            <v>#N/A</v>
          </cell>
        </row>
        <row r="32">
          <cell r="A32">
            <v>12124301107</v>
          </cell>
          <cell r="B32" t="str">
            <v>CONTRIBUCION NO REGULADOS: INDUSTRIAL</v>
          </cell>
          <cell r="C32" t="e">
            <v>#N/A</v>
          </cell>
        </row>
        <row r="33">
          <cell r="A33">
            <v>12124301108</v>
          </cell>
          <cell r="B33" t="str">
            <v>CONTRIBUCION NO REGULADOS: OFICIAL</v>
          </cell>
          <cell r="C33" t="e">
            <v>#N/A</v>
          </cell>
        </row>
        <row r="34">
          <cell r="A34">
            <v>12124301109</v>
          </cell>
          <cell r="B34" t="str">
            <v>CONTRIBUCION OTROS COMERCIALIZADORES</v>
          </cell>
          <cell r="C34" t="e">
            <v>#N/A</v>
          </cell>
        </row>
        <row r="35">
          <cell r="A35">
            <v>12124301110</v>
          </cell>
          <cell r="B35" t="str">
            <v>CONTRIBUCION NO REGULADOS: MERCADOS DEBILES</v>
          </cell>
          <cell r="C35" t="e">
            <v>#N/A</v>
          </cell>
        </row>
        <row r="36">
          <cell r="A36">
            <v>12124301111</v>
          </cell>
          <cell r="B36" t="str">
            <v>CONTRIBUCION REGULADOS: PROVISIONAL</v>
          </cell>
          <cell r="C36" t="e">
            <v>#N/A</v>
          </cell>
        </row>
        <row r="37">
          <cell r="A37">
            <v>12124301112</v>
          </cell>
          <cell r="B37" t="str">
            <v>SUBSIDIO MINISTERIO DE MINAS</v>
          </cell>
          <cell r="C37" t="e">
            <v>#N/A</v>
          </cell>
        </row>
        <row r="38">
          <cell r="A38">
            <v>12143159004</v>
          </cell>
          <cell r="B38" t="str">
            <v>APORTES PARA OBRAS DE TERCEROS</v>
          </cell>
          <cell r="C38" t="e">
            <v>#N/A</v>
          </cell>
        </row>
        <row r="39">
          <cell r="A39">
            <v>12143159005</v>
          </cell>
          <cell r="B39" t="str">
            <v>APORTES NACIONALES</v>
          </cell>
          <cell r="C39" t="e">
            <v>#N/A</v>
          </cell>
        </row>
        <row r="40">
          <cell r="A40">
            <v>12143159006</v>
          </cell>
          <cell r="B40" t="str">
            <v>APORTES DEPARTAMENTALES</v>
          </cell>
          <cell r="C40" t="e">
            <v>#N/A</v>
          </cell>
        </row>
        <row r="41">
          <cell r="A41">
            <v>12143159007</v>
          </cell>
          <cell r="B41" t="str">
            <v>APORTES MUNICIPALES</v>
          </cell>
          <cell r="C41" t="e">
            <v>#N/A</v>
          </cell>
        </row>
        <row r="42">
          <cell r="A42">
            <v>12143159008</v>
          </cell>
          <cell r="B42" t="str">
            <v>APORTES ENTIDADES</v>
          </cell>
          <cell r="C42" t="e">
            <v>#N/A</v>
          </cell>
        </row>
        <row r="43">
          <cell r="A43">
            <v>12143159009</v>
          </cell>
          <cell r="B43" t="str">
            <v>APORTES CLIENTES</v>
          </cell>
          <cell r="C43" t="e">
            <v>#N/A</v>
          </cell>
        </row>
        <row r="44">
          <cell r="A44">
            <v>13114701201</v>
          </cell>
          <cell r="B44" t="str">
            <v>FONDOS DE EMPLEADOS</v>
          </cell>
          <cell r="C44" t="e">
            <v>#N/A</v>
          </cell>
        </row>
        <row r="45">
          <cell r="A45">
            <v>13143159000</v>
          </cell>
          <cell r="B45" t="str">
            <v>INGRESOS AJENOS A LA OPERACION</v>
          </cell>
          <cell r="C45" t="e">
            <v>#N/A</v>
          </cell>
        </row>
        <row r="46">
          <cell r="A46">
            <v>13143159001</v>
          </cell>
          <cell r="B46" t="str">
            <v>BIENES COMERCIALIZADOS(MEDIDORES-CABLES)</v>
          </cell>
          <cell r="C46" t="e">
            <v>#N/A</v>
          </cell>
        </row>
        <row r="47">
          <cell r="A47">
            <v>13143159002</v>
          </cell>
          <cell r="B47" t="str">
            <v>INGRESOS POR DISTRIBUCION</v>
          </cell>
          <cell r="C47" t="e">
            <v>#N/A</v>
          </cell>
        </row>
        <row r="48">
          <cell r="A48">
            <v>13143159003</v>
          </cell>
          <cell r="B48" t="str">
            <v>INGRESOS POR MEDICIONES</v>
          </cell>
          <cell r="C48" t="e">
            <v>#N/A</v>
          </cell>
        </row>
        <row r="49">
          <cell r="A49">
            <v>13143909001</v>
          </cell>
          <cell r="B49" t="str">
            <v>OTROS SERVICIOS COMPLEMENTARIOS</v>
          </cell>
          <cell r="C49" t="e">
            <v>#N/A</v>
          </cell>
        </row>
        <row r="50">
          <cell r="A50">
            <v>13143909002</v>
          </cell>
          <cell r="B50" t="str">
            <v>INGRESOS SERVICIOS GRANDES CLIENTES</v>
          </cell>
          <cell r="C50" t="e">
            <v>#N/A</v>
          </cell>
        </row>
        <row r="51">
          <cell r="A51">
            <v>13143909003</v>
          </cell>
          <cell r="B51" t="str">
            <v>COMISION OTROS SERVCIOS (ASEO-RAYCO-EMZULIA)</v>
          </cell>
          <cell r="C51" t="e">
            <v>#N/A</v>
          </cell>
        </row>
        <row r="52">
          <cell r="A52">
            <v>13143909005</v>
          </cell>
          <cell r="B52" t="str">
            <v>COMISION DE ALUMBRADO PUBLICO</v>
          </cell>
          <cell r="C52" t="e">
            <v>#N/A</v>
          </cell>
        </row>
        <row r="53">
          <cell r="A53">
            <v>13143909006</v>
          </cell>
          <cell r="B53" t="str">
            <v>MESADAS COMPARTIDAS</v>
          </cell>
          <cell r="C53" t="e">
            <v>#N/A</v>
          </cell>
        </row>
        <row r="54">
          <cell r="A54">
            <v>13143909007</v>
          </cell>
          <cell r="B54" t="str">
            <v>COMISIONES POR PRONTO PAGO</v>
          </cell>
          <cell r="C54" t="e">
            <v>#N/A</v>
          </cell>
        </row>
        <row r="55">
          <cell r="A55">
            <v>13143909008</v>
          </cell>
          <cell r="B55" t="str">
            <v>ARRENDAMIENTOS</v>
          </cell>
          <cell r="C55" t="e">
            <v>#N/A</v>
          </cell>
        </row>
        <row r="56">
          <cell r="A56">
            <v>13143909009</v>
          </cell>
          <cell r="B56" t="str">
            <v>INDEMNIZACIONES Y RECLAMACIONES A FAVOR DE  CENS</v>
          </cell>
          <cell r="C56" t="e">
            <v>#N/A</v>
          </cell>
        </row>
        <row r="57">
          <cell r="A57">
            <v>14123050202</v>
          </cell>
          <cell r="B57" t="str">
            <v>CREDITO INTERNO</v>
          </cell>
          <cell r="C57" t="e">
            <v>#N/A</v>
          </cell>
        </row>
        <row r="58">
          <cell r="A58">
            <v>14123051001</v>
          </cell>
          <cell r="B58" t="str">
            <v>CREDITO EXTERNO</v>
          </cell>
          <cell r="C58" t="e">
            <v>#N/A</v>
          </cell>
        </row>
        <row r="59">
          <cell r="A59">
            <v>14148050400</v>
          </cell>
          <cell r="B59" t="str">
            <v>RENDIMIENTOS FINANCIEROS</v>
          </cell>
          <cell r="C59" t="e">
            <v>#N/A</v>
          </cell>
        </row>
        <row r="60">
          <cell r="A60">
            <v>14148050500</v>
          </cell>
          <cell r="B60" t="str">
            <v>INGRESOS POR DESCUENTOS EN TES</v>
          </cell>
          <cell r="C60" t="e">
            <v>#N/A</v>
          </cell>
        </row>
        <row r="61">
          <cell r="A61">
            <v>14148100100</v>
          </cell>
          <cell r="B61" t="str">
            <v>VENTA DE ACTIVOS</v>
          </cell>
          <cell r="C61" t="e">
            <v>#N/A</v>
          </cell>
        </row>
        <row r="62">
          <cell r="A62">
            <v>14150100001</v>
          </cell>
          <cell r="B62" t="str">
            <v>RECUPERACION CARTERA PRIVADA ENERGIA &lt; 360 DIAS</v>
          </cell>
          <cell r="C62" t="e">
            <v>#N/A</v>
          </cell>
        </row>
        <row r="63">
          <cell r="A63">
            <v>14150100002</v>
          </cell>
          <cell r="B63" t="str">
            <v>RECUPERACION CARTERA OFICIAL ENERGIA &lt; 360 DIAS</v>
          </cell>
          <cell r="C63" t="e">
            <v>#N/A</v>
          </cell>
        </row>
        <row r="64">
          <cell r="A64">
            <v>14150100003</v>
          </cell>
          <cell r="B64" t="str">
            <v>RECUPERACION CARTERA ALUMBR. PUBLIC ENERGIA &lt; 360 DIAS</v>
          </cell>
          <cell r="C64" t="e">
            <v>#N/A</v>
          </cell>
        </row>
        <row r="65">
          <cell r="A65">
            <v>14160100001</v>
          </cell>
          <cell r="B65" t="str">
            <v>RECUPERACION CARTERA PRIVADA ENERGIA &gt; 360 DIAS</v>
          </cell>
          <cell r="C65" t="e">
            <v>#N/A</v>
          </cell>
        </row>
        <row r="66">
          <cell r="A66">
            <v>14160100002</v>
          </cell>
          <cell r="B66" t="str">
            <v>RECUPERACION CARTERA OFICIAL ENERGIA &gt; 360 DIAS</v>
          </cell>
          <cell r="C66" t="e">
            <v>#N/A</v>
          </cell>
        </row>
        <row r="67">
          <cell r="A67">
            <v>14160100003</v>
          </cell>
          <cell r="B67" t="str">
            <v>RECUPERACION CARTERA ALUMBR. PUBLIC. ENERGIA &gt; 360 DIAS</v>
          </cell>
          <cell r="C67" t="e">
            <v>#N/A</v>
          </cell>
        </row>
        <row r="68">
          <cell r="A68">
            <v>14170100001</v>
          </cell>
          <cell r="B68" t="str">
            <v>RECUPERACION CARTERA PRIVADA OTROS &lt; 360 DIAS</v>
          </cell>
          <cell r="C68" t="e">
            <v>#N/A</v>
          </cell>
        </row>
        <row r="69">
          <cell r="A69">
            <v>14170100002</v>
          </cell>
          <cell r="B69" t="str">
            <v>RECUPERACION CARTERA OFICIAL OTROS &lt; 360 DIAS</v>
          </cell>
          <cell r="C69" t="e">
            <v>#N/A</v>
          </cell>
        </row>
        <row r="70">
          <cell r="A70">
            <v>14170100003</v>
          </cell>
          <cell r="B70" t="str">
            <v>RECUPERACION CARTERA ALUMBR. PUBLICO OTROS &lt; 360 DIAS</v>
          </cell>
          <cell r="C70" t="e">
            <v>#N/A</v>
          </cell>
        </row>
        <row r="71">
          <cell r="A71">
            <v>14180100001</v>
          </cell>
          <cell r="B71" t="str">
            <v>RECUPERACION CARTERA PRIVADA OTROS &gt; 360 DIAS</v>
          </cell>
          <cell r="C71" t="e">
            <v>#N/A</v>
          </cell>
        </row>
        <row r="72">
          <cell r="A72">
            <v>14180100002</v>
          </cell>
          <cell r="B72" t="str">
            <v>RECUPERACION CARTERA OFICIAL OTROS &gt; 360 DIAS</v>
          </cell>
          <cell r="C72" t="e">
            <v>#N/A</v>
          </cell>
        </row>
        <row r="73">
          <cell r="A73">
            <v>14180100003</v>
          </cell>
          <cell r="B73" t="str">
            <v>RECUPERACION CARTERA ALUMBR. PUBLICO OTROS &gt; 360 DIAS</v>
          </cell>
          <cell r="C73" t="e">
            <v>#N/A</v>
          </cell>
        </row>
        <row r="74">
          <cell r="A74">
            <v>15110000001</v>
          </cell>
          <cell r="B74" t="str">
            <v>ALUMBRADO PUBLICO</v>
          </cell>
          <cell r="C74" t="e">
            <v>#N/A</v>
          </cell>
        </row>
        <row r="75">
          <cell r="A75">
            <v>15110000002</v>
          </cell>
          <cell r="B75" t="str">
            <v>IMPUESTOS (TIMBRE, IVA)</v>
          </cell>
          <cell r="C75" t="e">
            <v>#N/A</v>
          </cell>
        </row>
        <row r="76">
          <cell r="A76">
            <v>15110000003</v>
          </cell>
          <cell r="B76" t="str">
            <v>PROACTIVA (ASEO)</v>
          </cell>
          <cell r="C76" t="e">
            <v>#N/A</v>
          </cell>
        </row>
        <row r="77">
          <cell r="A77">
            <v>15110000004</v>
          </cell>
          <cell r="B77" t="str">
            <v>ASEO URBANO (ASEO)</v>
          </cell>
          <cell r="C77" t="e">
            <v>#N/A</v>
          </cell>
        </row>
        <row r="78">
          <cell r="A78">
            <v>21151050100</v>
          </cell>
          <cell r="B78" t="str">
            <v>SUELDO PERSONAL DE NOMINA</v>
          </cell>
          <cell r="C78">
            <v>510146</v>
          </cell>
          <cell r="D78" t="str">
            <v>CONTRATOS DE PERSONAL TEMPORAL</v>
          </cell>
        </row>
        <row r="79">
          <cell r="C79">
            <v>510101</v>
          </cell>
          <cell r="D79" t="str">
            <v>SUELDOS DEL PERSONAL</v>
          </cell>
        </row>
        <row r="80">
          <cell r="A80">
            <v>21151050101</v>
          </cell>
          <cell r="B80" t="str">
            <v>SALARIO INTEGRAL</v>
          </cell>
          <cell r="C80">
            <v>75010322</v>
          </cell>
          <cell r="D80" t="str">
            <v>SALARIO INTEGRAL</v>
          </cell>
        </row>
        <row r="81">
          <cell r="C81">
            <v>510145</v>
          </cell>
          <cell r="D81" t="str">
            <v>SALARIO INTEGRAL</v>
          </cell>
        </row>
        <row r="82">
          <cell r="A82">
            <v>21151050300</v>
          </cell>
          <cell r="B82" t="str">
            <v>HORAS EXTRAS, DOMINICALES Y FESTIVOS</v>
          </cell>
          <cell r="C82">
            <v>510103</v>
          </cell>
          <cell r="D82" t="str">
            <v>HORAS EXTRAS Y FESTIVOS</v>
          </cell>
        </row>
        <row r="83">
          <cell r="A83">
            <v>21151050400</v>
          </cell>
          <cell r="B83" t="str">
            <v>INCAPACIDADES</v>
          </cell>
          <cell r="C83">
            <v>510303</v>
          </cell>
          <cell r="D83" t="str">
            <v>COTIZACIONES A SEGURIDAD SOCIAL EN SALUD</v>
          </cell>
        </row>
        <row r="84">
          <cell r="C84">
            <v>510101</v>
          </cell>
          <cell r="D84" t="str">
            <v>SUELDOS DEL PERSONAL</v>
          </cell>
        </row>
        <row r="85">
          <cell r="A85">
            <v>21151050401</v>
          </cell>
          <cell r="B85" t="str">
            <v>GASTOS DE REPRESENTACION</v>
          </cell>
          <cell r="C85">
            <v>510105</v>
          </cell>
          <cell r="D85">
            <v>510105</v>
          </cell>
        </row>
        <row r="86">
          <cell r="C86">
            <v>511149</v>
          </cell>
          <cell r="D86" t="str">
            <v>SERVICIOS DE ASEO Y CAFETERIA</v>
          </cell>
        </row>
        <row r="87">
          <cell r="C87">
            <v>580803</v>
          </cell>
          <cell r="D87" t="str">
            <v>IMPUESTOS ASUMIDOS</v>
          </cell>
        </row>
        <row r="88">
          <cell r="C88">
            <v>511161</v>
          </cell>
          <cell r="D88" t="str">
            <v>RELACIONES PUBLICAS</v>
          </cell>
        </row>
        <row r="89">
          <cell r="A89">
            <v>21151051200</v>
          </cell>
          <cell r="B89" t="str">
            <v>PRIMA DE SERVICIOS</v>
          </cell>
          <cell r="C89">
            <v>271504</v>
          </cell>
          <cell r="D89" t="str">
            <v>PRIMA DE SERVICIOS</v>
          </cell>
        </row>
        <row r="90">
          <cell r="A90">
            <v>21151051300</v>
          </cell>
          <cell r="B90" t="str">
            <v>PRIMA DE VACACIONES</v>
          </cell>
          <cell r="C90">
            <v>271506</v>
          </cell>
          <cell r="D90">
            <v>510113</v>
          </cell>
        </row>
        <row r="91">
          <cell r="C91">
            <v>250505</v>
          </cell>
          <cell r="D91" t="str">
            <v>PRIMA DE VACACIONES</v>
          </cell>
        </row>
        <row r="92">
          <cell r="A92">
            <v>21151051500</v>
          </cell>
          <cell r="B92" t="str">
            <v>PRIMAS EXTRALEGALES</v>
          </cell>
          <cell r="C92">
            <v>27151201</v>
          </cell>
          <cell r="D92" t="str">
            <v>PRIMA EXTRALEGAL</v>
          </cell>
        </row>
        <row r="93">
          <cell r="A93">
            <v>21151051700</v>
          </cell>
          <cell r="B93" t="str">
            <v>PRIMA DE ANTIGUEDAD</v>
          </cell>
          <cell r="C93">
            <v>27151202</v>
          </cell>
          <cell r="D93" t="str">
            <v>PRIMA DE ANTIGUEDAD</v>
          </cell>
        </row>
        <row r="94">
          <cell r="C94">
            <v>147012</v>
          </cell>
          <cell r="D94" t="str">
            <v>CREDITOS A EMPLEADOS</v>
          </cell>
        </row>
        <row r="95">
          <cell r="C95">
            <v>250515</v>
          </cell>
          <cell r="D95" t="str">
            <v>OTRAS PRIMAS - ANTIGUEDAD</v>
          </cell>
        </row>
        <row r="96">
          <cell r="A96">
            <v>21151051800</v>
          </cell>
          <cell r="B96" t="str">
            <v>VACACIONES</v>
          </cell>
          <cell r="C96">
            <v>271503</v>
          </cell>
          <cell r="D96" t="str">
            <v>VACACIONES</v>
          </cell>
        </row>
        <row r="97">
          <cell r="C97">
            <v>147012</v>
          </cell>
          <cell r="D97" t="str">
            <v>CREDITOS A EMPLEADOS</v>
          </cell>
        </row>
        <row r="98">
          <cell r="C98">
            <v>242590</v>
          </cell>
          <cell r="D98" t="str">
            <v>OTROS ACREEDORES</v>
          </cell>
        </row>
        <row r="99">
          <cell r="C99">
            <v>481008</v>
          </cell>
          <cell r="D99" t="str">
            <v>RECUPERACIONES</v>
          </cell>
        </row>
        <row r="100">
          <cell r="A100">
            <v>21151052000</v>
          </cell>
          <cell r="B100" t="str">
            <v>BONIFICACIONES (LINEA VIVA, TURNOS INGENIEROS, OTRAS)</v>
          </cell>
          <cell r="C100">
            <v>510119</v>
          </cell>
          <cell r="D100" t="str">
            <v>BONIFICACIONES</v>
          </cell>
        </row>
        <row r="101">
          <cell r="A101">
            <v>21151052200</v>
          </cell>
          <cell r="B101" t="str">
            <v>PRIMA O SUBSIDIO DE ALIMENTACION</v>
          </cell>
          <cell r="C101">
            <v>510160</v>
          </cell>
          <cell r="D101" t="str">
            <v>SUBSIDIO DE ALIMENTACION</v>
          </cell>
        </row>
        <row r="102">
          <cell r="A102">
            <v>21151052300</v>
          </cell>
          <cell r="B102" t="str">
            <v>AUXILIO DE TRANSPORTE</v>
          </cell>
          <cell r="C102">
            <v>510123</v>
          </cell>
          <cell r="D102" t="str">
            <v>AUXILIO DE TRANSPORTE</v>
          </cell>
        </row>
        <row r="103">
          <cell r="C103">
            <v>510119</v>
          </cell>
          <cell r="D103" t="str">
            <v>BONIFICACIONES</v>
          </cell>
        </row>
        <row r="104">
          <cell r="C104">
            <v>510148</v>
          </cell>
          <cell r="D104" t="str">
            <v>GASTOS DE VIAJE</v>
          </cell>
        </row>
        <row r="105">
          <cell r="A105">
            <v>21151052400</v>
          </cell>
          <cell r="B105" t="str">
            <v>CESANTIAS - UNIDAD DE APOYO</v>
          </cell>
          <cell r="C105">
            <v>250502</v>
          </cell>
          <cell r="D105" t="str">
            <v>CESANTIAS</v>
          </cell>
        </row>
        <row r="106">
          <cell r="C106">
            <v>242590</v>
          </cell>
          <cell r="D106" t="str">
            <v>OTROS ACREEDORES</v>
          </cell>
        </row>
        <row r="107">
          <cell r="A107">
            <v>21151052500</v>
          </cell>
          <cell r="B107" t="str">
            <v>INTERESES DE CESANTIAS - UNIDAD DE APOYO</v>
          </cell>
          <cell r="C107">
            <v>250503</v>
          </cell>
          <cell r="D107" t="str">
            <v>INTERESES SOBRE CESANTIAS</v>
          </cell>
        </row>
        <row r="108">
          <cell r="C108">
            <v>242590</v>
          </cell>
          <cell r="D108" t="str">
            <v>OTROS ACREEDORES</v>
          </cell>
        </row>
        <row r="109">
          <cell r="A109">
            <v>21151052600</v>
          </cell>
          <cell r="B109" t="str">
            <v>PENSIONES</v>
          </cell>
          <cell r="C109">
            <v>272003</v>
          </cell>
          <cell r="D109" t="str">
            <v>CALCULO ACTUARIAL DE PENSIONES ACTUALES</v>
          </cell>
        </row>
        <row r="110">
          <cell r="C110">
            <v>510207</v>
          </cell>
          <cell r="D110" t="str">
            <v>CUOTAS PARTES DE PENSIONES DE JUBILACION</v>
          </cell>
        </row>
        <row r="111">
          <cell r="C111">
            <v>24010101</v>
          </cell>
          <cell r="D111" t="str">
            <v>PROVEEDORES NACIONALES</v>
          </cell>
        </row>
        <row r="112">
          <cell r="C112">
            <v>251001</v>
          </cell>
          <cell r="D112" t="str">
            <v>PENSIONES DE JUBILACION PATRONALES</v>
          </cell>
        </row>
        <row r="113">
          <cell r="C113">
            <v>58109002</v>
          </cell>
          <cell r="D113" t="str">
            <v>OTROS GASTOS EXTRAORDINARIOS</v>
          </cell>
        </row>
        <row r="114">
          <cell r="A114">
            <v>21151053001</v>
          </cell>
          <cell r="B114" t="str">
            <v>BIENESTAR SOCIAL</v>
          </cell>
          <cell r="C114">
            <v>51111801</v>
          </cell>
          <cell r="D114" t="str">
            <v>ARRENDAMIENTO DE INMUEBLES</v>
          </cell>
        </row>
        <row r="115">
          <cell r="C115">
            <v>166501</v>
          </cell>
          <cell r="D115" t="str">
            <v>MUEBLES Y ENSERES</v>
          </cell>
        </row>
        <row r="116">
          <cell r="C116">
            <v>51013002</v>
          </cell>
          <cell r="D116" t="str">
            <v>BIENESTAR SOCIAL</v>
          </cell>
        </row>
        <row r="117">
          <cell r="C117">
            <v>510204</v>
          </cell>
          <cell r="D117" t="str">
            <v>GASTOS MEDICOS Y DROGAS</v>
          </cell>
        </row>
        <row r="118">
          <cell r="A118">
            <v>21151053002</v>
          </cell>
          <cell r="B118" t="str">
            <v>GASTOS DEPORTIVOS Y RECREACION</v>
          </cell>
          <cell r="C118">
            <v>510133</v>
          </cell>
          <cell r="D118" t="str">
            <v>GASTOS DEPORTIVOS Y DE RECREACION</v>
          </cell>
        </row>
        <row r="119">
          <cell r="C119">
            <v>51013002</v>
          </cell>
          <cell r="D119" t="str">
            <v>BIENESTAR SOCIAL</v>
          </cell>
        </row>
        <row r="120">
          <cell r="C120">
            <v>510304</v>
          </cell>
          <cell r="D120" t="str">
            <v>APORTES SINDICALES</v>
          </cell>
        </row>
        <row r="121">
          <cell r="C121">
            <v>511121</v>
          </cell>
          <cell r="D121" t="str">
            <v>IMPRESOS PUBLICACIONES SUSCRIPCIONES Y A</v>
          </cell>
        </row>
        <row r="122">
          <cell r="A122">
            <v>21151053003</v>
          </cell>
          <cell r="B122" t="str">
            <v>APORTES SINDICALES</v>
          </cell>
          <cell r="C122">
            <v>510304</v>
          </cell>
          <cell r="D122" t="str">
            <v>APORTES SINDICALES</v>
          </cell>
        </row>
        <row r="123">
          <cell r="C123">
            <v>51013002</v>
          </cell>
          <cell r="D123" t="str">
            <v>BIENESTAR SOCIAL</v>
          </cell>
        </row>
        <row r="124">
          <cell r="A124">
            <v>21151053004</v>
          </cell>
          <cell r="B124" t="str">
            <v>AUXILIOS Y SERVICIOS CONVENCIONALES</v>
          </cell>
          <cell r="C124">
            <v>510205</v>
          </cell>
          <cell r="D124" t="str">
            <v>AUXILIOS Y SERVICIOS FUNERARIOS</v>
          </cell>
        </row>
        <row r="125">
          <cell r="C125">
            <v>51013002</v>
          </cell>
          <cell r="D125" t="str">
            <v>BIENESTAR SOCIAL</v>
          </cell>
        </row>
        <row r="126">
          <cell r="A126">
            <v>21151053005</v>
          </cell>
          <cell r="B126" t="str">
            <v>AUXILIO DE ESTUDIO</v>
          </cell>
          <cell r="C126">
            <v>51013001</v>
          </cell>
          <cell r="D126" t="str">
            <v>CAPACITACION</v>
          </cell>
        </row>
        <row r="127">
          <cell r="A127">
            <v>21151053006</v>
          </cell>
          <cell r="B127" t="str">
            <v>EVENTOS CULTURALES</v>
          </cell>
          <cell r="C127">
            <v>511137</v>
          </cell>
          <cell r="D127" t="str">
            <v>EVENTOS CULTURALES</v>
          </cell>
        </row>
        <row r="128">
          <cell r="A128">
            <v>21151053007</v>
          </cell>
          <cell r="B128" t="str">
            <v>CAPACITACION</v>
          </cell>
          <cell r="C128">
            <v>51013001</v>
          </cell>
          <cell r="D128" t="str">
            <v>CAPACITACION</v>
          </cell>
        </row>
        <row r="129">
          <cell r="C129">
            <v>580803</v>
          </cell>
          <cell r="D129" t="str">
            <v>IMPUESTOS ASUMIDOS</v>
          </cell>
        </row>
        <row r="130">
          <cell r="C130">
            <v>51111101</v>
          </cell>
          <cell r="D130" t="str">
            <v>COMISIONES Y HONORARIOS EN GENERAL</v>
          </cell>
        </row>
        <row r="131">
          <cell r="A131">
            <v>21151053008</v>
          </cell>
          <cell r="B131" t="str">
            <v>GASTOS MEDICOS Y DROGAS(CONVENCIONALES)</v>
          </cell>
          <cell r="C131">
            <v>510204</v>
          </cell>
          <cell r="D131" t="str">
            <v>GASTOS MEDICOS Y DROGAS</v>
          </cell>
        </row>
        <row r="132">
          <cell r="C132">
            <v>51013003</v>
          </cell>
          <cell r="D132" t="str">
            <v>GASTOS MEDICOS CONVENCIONALES</v>
          </cell>
        </row>
        <row r="133">
          <cell r="C133">
            <v>511133</v>
          </cell>
          <cell r="D133" t="str">
            <v>SEGURIDAD INDUSTRIAL</v>
          </cell>
        </row>
        <row r="134">
          <cell r="A134">
            <v>21151054600</v>
          </cell>
          <cell r="B134" t="str">
            <v>CONTRATO DE PERSONAL TEMPORAL (GASTOS)</v>
          </cell>
          <cell r="C134">
            <v>510146</v>
          </cell>
          <cell r="D134" t="str">
            <v>CONTRATOS DE PERSONAL TEMPORAL</v>
          </cell>
        </row>
        <row r="135">
          <cell r="A135">
            <v>21175050100</v>
          </cell>
          <cell r="B135" t="str">
            <v>SUELDO PERSONAL DE NOMINA</v>
          </cell>
          <cell r="C135">
            <v>75010301</v>
          </cell>
          <cell r="D135" t="str">
            <v>SUELDOS DE PERSONAL</v>
          </cell>
        </row>
        <row r="136">
          <cell r="C136">
            <v>75010317</v>
          </cell>
          <cell r="D136" t="str">
            <v>CONTRATOS DE PERSONAL TEMPORAL</v>
          </cell>
        </row>
        <row r="137">
          <cell r="C137">
            <v>75010322</v>
          </cell>
          <cell r="D137" t="str">
            <v>SALARIO INTEGRAL</v>
          </cell>
        </row>
        <row r="138">
          <cell r="C138">
            <v>242590</v>
          </cell>
          <cell r="D138" t="str">
            <v>OTROS ACREEDORES</v>
          </cell>
        </row>
        <row r="139">
          <cell r="C139">
            <v>147012</v>
          </cell>
          <cell r="D139" t="str">
            <v>CREDITOS A EMPLEADOS</v>
          </cell>
        </row>
        <row r="140">
          <cell r="A140">
            <v>21175050101</v>
          </cell>
          <cell r="B140" t="str">
            <v>SALARIO INTEGRAL</v>
          </cell>
          <cell r="D140" t="str">
            <v>no tiene movimiento presupuestal</v>
          </cell>
        </row>
        <row r="141">
          <cell r="A141">
            <v>21175050300</v>
          </cell>
          <cell r="B141" t="str">
            <v>HORAS EXTRAS, DOMINICALES Y FESTIVOS</v>
          </cell>
          <cell r="C141">
            <v>75010302</v>
          </cell>
          <cell r="D141" t="str">
            <v>HORAS EXTRAS FESTIVOS Y RECARGO NOCTURNO</v>
          </cell>
        </row>
        <row r="142">
          <cell r="A142">
            <v>21175050400</v>
          </cell>
          <cell r="B142" t="str">
            <v>INCAPACIDADES</v>
          </cell>
          <cell r="C142">
            <v>75010502</v>
          </cell>
          <cell r="D142" t="str">
            <v>APORTES A SEGURIDAD SOCIAL</v>
          </cell>
        </row>
        <row r="143">
          <cell r="C143">
            <v>75010301</v>
          </cell>
          <cell r="D143" t="str">
            <v>SUELDOS DE PERSONAL</v>
          </cell>
        </row>
        <row r="144">
          <cell r="A144">
            <v>21175050401</v>
          </cell>
          <cell r="B144" t="str">
            <v>COSTOS DE REPRESENTACION</v>
          </cell>
          <cell r="C144">
            <v>75010320</v>
          </cell>
          <cell r="D144" t="str">
            <v>COSTOS DE REPRESENTACION</v>
          </cell>
        </row>
        <row r="145">
          <cell r="A145">
            <v>21175051200</v>
          </cell>
          <cell r="B145" t="str">
            <v>PRIMA DE SERVICIOS</v>
          </cell>
          <cell r="C145">
            <v>271504</v>
          </cell>
          <cell r="D145" t="str">
            <v>PRIMA DE SERVICIOS</v>
          </cell>
        </row>
        <row r="146">
          <cell r="A146">
            <v>21175051300</v>
          </cell>
          <cell r="B146" t="str">
            <v>PRIMA DE VACACIONES</v>
          </cell>
          <cell r="C146">
            <v>250505</v>
          </cell>
          <cell r="D146" t="str">
            <v>PRIMA DE VACACIONES</v>
          </cell>
        </row>
        <row r="147">
          <cell r="A147">
            <v>21175051500</v>
          </cell>
          <cell r="B147" t="str">
            <v>PRIMAS EXTRALEGALES</v>
          </cell>
          <cell r="C147">
            <v>27151201</v>
          </cell>
          <cell r="D147" t="str">
            <v>PRIMA EXTRALEGAL</v>
          </cell>
        </row>
        <row r="148">
          <cell r="C148">
            <v>27151202</v>
          </cell>
          <cell r="D148" t="str">
            <v>PRIMA DE ANTIGUEDAD</v>
          </cell>
        </row>
        <row r="149">
          <cell r="A149">
            <v>21175051700</v>
          </cell>
          <cell r="B149" t="str">
            <v>PRIMA DE ANTIGUEDAD</v>
          </cell>
          <cell r="C149">
            <v>27151202</v>
          </cell>
          <cell r="D149" t="str">
            <v>PRIMA DE ANTIGUEDAD</v>
          </cell>
        </row>
        <row r="150">
          <cell r="C150">
            <v>147012</v>
          </cell>
          <cell r="D150" t="str">
            <v>CREDITOS A EMPLEADOS</v>
          </cell>
        </row>
        <row r="151">
          <cell r="C151">
            <v>250515</v>
          </cell>
          <cell r="D151" t="str">
            <v>OTRAS PRIMAS - ANTIGUEDAD</v>
          </cell>
        </row>
        <row r="152">
          <cell r="A152">
            <v>21175051800</v>
          </cell>
          <cell r="B152" t="str">
            <v>VACACIONES</v>
          </cell>
          <cell r="C152">
            <v>250504</v>
          </cell>
          <cell r="D152" t="str">
            <v>VACACIONES</v>
          </cell>
        </row>
        <row r="153">
          <cell r="C153">
            <v>271503</v>
          </cell>
          <cell r="D153" t="str">
            <v>VACACIONES</v>
          </cell>
        </row>
        <row r="154">
          <cell r="C154">
            <v>147012</v>
          </cell>
          <cell r="D154" t="str">
            <v>CREDITOS A EMPLEADOS</v>
          </cell>
        </row>
        <row r="155">
          <cell r="C155">
            <v>14080101</v>
          </cell>
          <cell r="D155" t="str">
            <v>SECTOR PARTICULAR</v>
          </cell>
        </row>
        <row r="156">
          <cell r="C156">
            <v>14709002</v>
          </cell>
          <cell r="D156" t="str">
            <v xml:space="preserve">DEUDORES - OTROS </v>
          </cell>
        </row>
        <row r="157">
          <cell r="A157">
            <v>21175052000</v>
          </cell>
          <cell r="B157" t="str">
            <v>BONIFICACIONES (LINEA VIVA, TURNOS INGENIEROS, OTRAS)</v>
          </cell>
          <cell r="C157">
            <v>75010309</v>
          </cell>
          <cell r="D157" t="str">
            <v>BONIFICACIONES</v>
          </cell>
        </row>
        <row r="158">
          <cell r="A158">
            <v>21175052200</v>
          </cell>
          <cell r="B158" t="str">
            <v>PRIMA O SUBSIDIO DE ALIMENTACION</v>
          </cell>
          <cell r="C158">
            <v>75010310</v>
          </cell>
          <cell r="D158" t="str">
            <v>SUBSIDIO DE ALIMENTACION</v>
          </cell>
        </row>
        <row r="159">
          <cell r="A159">
            <v>21175052300</v>
          </cell>
          <cell r="B159" t="str">
            <v>AUXILIO DE TRANSPORTE</v>
          </cell>
          <cell r="C159">
            <v>75010311</v>
          </cell>
          <cell r="D159" t="str">
            <v>AUXILIO DE TRANSPORTE</v>
          </cell>
        </row>
        <row r="160">
          <cell r="C160">
            <v>75010309</v>
          </cell>
          <cell r="D160" t="str">
            <v>BONIFICACIONES</v>
          </cell>
        </row>
        <row r="161">
          <cell r="C161">
            <v>243601</v>
          </cell>
          <cell r="D161" t="str">
            <v>SALARIOS Y PAGOS LABORALES</v>
          </cell>
        </row>
        <row r="162">
          <cell r="A162">
            <v>21175052400</v>
          </cell>
          <cell r="B162" t="str">
            <v>CESANTIAS - COSTOS</v>
          </cell>
          <cell r="C162">
            <v>250502</v>
          </cell>
          <cell r="D162" t="str">
            <v>CESANTIAS</v>
          </cell>
        </row>
        <row r="163">
          <cell r="A163">
            <v>21175052500</v>
          </cell>
          <cell r="B163" t="str">
            <v>INTERESES DE CESANTIAS -  COSTOS</v>
          </cell>
          <cell r="C163">
            <v>250503</v>
          </cell>
          <cell r="D163" t="str">
            <v>INTERESES SOBRE CESANTIAS</v>
          </cell>
        </row>
        <row r="164">
          <cell r="A164">
            <v>21175053001</v>
          </cell>
          <cell r="B164" t="str">
            <v>BIENESTAR SOCIAL</v>
          </cell>
          <cell r="C164">
            <v>7501031402</v>
          </cell>
          <cell r="D164" t="str">
            <v>BIENESTAR SOCIAL</v>
          </cell>
        </row>
        <row r="165">
          <cell r="C165">
            <v>75010405</v>
          </cell>
          <cell r="D165" t="str">
            <v>COSTOS MEDICOS Y DROGAS</v>
          </cell>
        </row>
        <row r="166">
          <cell r="A166">
            <v>21175053002</v>
          </cell>
          <cell r="B166" t="str">
            <v>CAPACITACION</v>
          </cell>
          <cell r="C166">
            <v>7501031401</v>
          </cell>
          <cell r="D166" t="str">
            <v>CAPACITACION</v>
          </cell>
        </row>
        <row r="167">
          <cell r="A167">
            <v>21175053003</v>
          </cell>
          <cell r="B167" t="str">
            <v>COSTOS MEDICOS Y DROGAS (CONVENCIONALES)</v>
          </cell>
          <cell r="C167">
            <v>75010405</v>
          </cell>
          <cell r="D167" t="str">
            <v>COSTOS MEDICOS Y DROGAS</v>
          </cell>
        </row>
        <row r="168">
          <cell r="C168">
            <v>7501031403</v>
          </cell>
          <cell r="D168" t="str">
            <v>GASTOS MEDICOS CONVENCIONALES</v>
          </cell>
        </row>
        <row r="169">
          <cell r="A169">
            <v>21175053004</v>
          </cell>
          <cell r="B169" t="str">
            <v>COSTOS DEPORTIVOS Y RECREACION</v>
          </cell>
          <cell r="C169">
            <v>75010316</v>
          </cell>
          <cell r="D169" t="str">
            <v>COSTOS DEPORTIVOS Y RECREACION</v>
          </cell>
        </row>
        <row r="170">
          <cell r="C170">
            <v>142090</v>
          </cell>
          <cell r="D170" t="str">
            <v>OTROS AVANCES Y ANTICIPOS</v>
          </cell>
        </row>
        <row r="171">
          <cell r="A171">
            <v>21175053005</v>
          </cell>
          <cell r="B171" t="str">
            <v>APORTES SINDICALES</v>
          </cell>
          <cell r="D171" t="str">
            <v>no tiene movimiento presupuestal</v>
          </cell>
        </row>
        <row r="172">
          <cell r="A172">
            <v>21175053006</v>
          </cell>
          <cell r="B172" t="str">
            <v>AUXILIOS Y SERVICIOS CONVENCIONALES</v>
          </cell>
          <cell r="C172">
            <v>75010403</v>
          </cell>
          <cell r="D172" t="str">
            <v>AUXILIOS Y SERVICIOS FUNERARIOS</v>
          </cell>
        </row>
        <row r="173">
          <cell r="C173">
            <v>7501031402</v>
          </cell>
          <cell r="D173" t="str">
            <v>BIENESTAR SOCIAL</v>
          </cell>
        </row>
        <row r="174">
          <cell r="A174">
            <v>21175053007</v>
          </cell>
          <cell r="B174" t="str">
            <v xml:space="preserve">AUXILIO DE ESTUDIO </v>
          </cell>
          <cell r="C174">
            <v>7501031401</v>
          </cell>
          <cell r="D174" t="str">
            <v>CAPACITACION</v>
          </cell>
        </row>
        <row r="175">
          <cell r="A175">
            <v>21175054600</v>
          </cell>
          <cell r="B175" t="str">
            <v>CONTRATOS DE PERSONAL TEMPORAL (COSTOS)</v>
          </cell>
          <cell r="C175">
            <v>75010317</v>
          </cell>
          <cell r="D175" t="str">
            <v>CONTRATOS DE PERSONAL TEMPORAL</v>
          </cell>
        </row>
        <row r="176">
          <cell r="A176">
            <v>21251101400</v>
          </cell>
          <cell r="B176" t="str">
            <v>HONORARIOS</v>
          </cell>
          <cell r="C176">
            <v>51111101</v>
          </cell>
          <cell r="D176" t="str">
            <v>COMISIONES Y HONORARIOS EN GENERAL</v>
          </cell>
        </row>
        <row r="177">
          <cell r="C177">
            <v>580803</v>
          </cell>
          <cell r="D177" t="str">
            <v>IMPUESTOS ASUMIDOS</v>
          </cell>
        </row>
        <row r="178">
          <cell r="C178">
            <v>75010321</v>
          </cell>
          <cell r="D178" t="str">
            <v>REMUNERACION SERVICIOS TECNICOS</v>
          </cell>
        </row>
        <row r="179">
          <cell r="C179">
            <v>75010317</v>
          </cell>
          <cell r="D179" t="str">
            <v>CONTRATOS DE PERSONAL TEMPORAL</v>
          </cell>
        </row>
        <row r="180">
          <cell r="C180">
            <v>7501020103</v>
          </cell>
          <cell r="D180" t="str">
            <v>PUBLICIDAD Y PROPAGANDA</v>
          </cell>
        </row>
        <row r="181">
          <cell r="C181">
            <v>7501020107</v>
          </cell>
          <cell r="D181" t="str">
            <v>TRANSPORTE FLETES Y ACARREOS</v>
          </cell>
        </row>
        <row r="182">
          <cell r="C182">
            <v>7501020402</v>
          </cell>
          <cell r="D182" t="str">
            <v>HONORARIOS ASESORIA TECNICA</v>
          </cell>
        </row>
        <row r="183">
          <cell r="C183">
            <v>7501020490</v>
          </cell>
          <cell r="D183" t="str">
            <v>OTROS HONORARIOS</v>
          </cell>
        </row>
        <row r="184">
          <cell r="C184">
            <v>51111102</v>
          </cell>
          <cell r="D184" t="str">
            <v>HONORARIOS MIEMBROS JUNTA DIRECTIVA</v>
          </cell>
        </row>
        <row r="185">
          <cell r="A185">
            <v>21351053500</v>
          </cell>
          <cell r="B185" t="str">
            <v>APORTES CAJA DE COMPENSACION FAMILIAR</v>
          </cell>
          <cell r="C185">
            <v>510302</v>
          </cell>
          <cell r="D185" t="str">
            <v>APORTES A CAJAS DE COMPENSACION FAMILIAR</v>
          </cell>
        </row>
        <row r="186">
          <cell r="A186">
            <v>21375053500</v>
          </cell>
          <cell r="B186" t="str">
            <v>APORTES CAJA DE COMPENSACION FAMILIAR</v>
          </cell>
          <cell r="C186">
            <v>75010501</v>
          </cell>
          <cell r="D186" t="str">
            <v>APORTES A CAJAS DE COMPENSACION FAMILIAR</v>
          </cell>
        </row>
        <row r="187">
          <cell r="A187">
            <v>21451053400</v>
          </cell>
          <cell r="B187" t="str">
            <v>APORTES A FONDOS PENSIONALES</v>
          </cell>
          <cell r="C187">
            <v>510307</v>
          </cell>
          <cell r="D187" t="str">
            <v>COTIZACIONES A ENTIDADES PROMOTORAS DE P</v>
          </cell>
        </row>
        <row r="188">
          <cell r="A188">
            <v>21451053600</v>
          </cell>
          <cell r="B188" t="str">
            <v>APORTES AL I.C.B.F.</v>
          </cell>
          <cell r="C188">
            <v>510401</v>
          </cell>
          <cell r="D188" t="str">
            <v>APORTES AL ICBF</v>
          </cell>
        </row>
        <row r="189">
          <cell r="A189">
            <v>21451053700</v>
          </cell>
          <cell r="B189" t="str">
            <v>APORTES A SEGURIDAD SOCIAL</v>
          </cell>
          <cell r="C189">
            <v>510303</v>
          </cell>
          <cell r="D189" t="str">
            <v>COTIZACIONES A SEGURIDAD SOCIAL EN SALUD</v>
          </cell>
        </row>
        <row r="190">
          <cell r="A190">
            <v>21451053800</v>
          </cell>
          <cell r="B190" t="str">
            <v>APORTES AL SENA</v>
          </cell>
          <cell r="C190">
            <v>510402</v>
          </cell>
          <cell r="D190" t="str">
            <v>APORTES AL SENA</v>
          </cell>
        </row>
        <row r="191">
          <cell r="A191">
            <v>21451054400</v>
          </cell>
          <cell r="B191" t="str">
            <v>RIESGOS PROFESIONALES</v>
          </cell>
          <cell r="C191">
            <v>510305</v>
          </cell>
          <cell r="D191" t="str">
            <v>COTIZACIONES A RIESGOS PROFESIONALES</v>
          </cell>
        </row>
        <row r="192">
          <cell r="C192">
            <v>75010504</v>
          </cell>
          <cell r="D192" t="str">
            <v>APORTES A RIESGOS PROFESIONALES</v>
          </cell>
        </row>
        <row r="193">
          <cell r="A193">
            <v>21475053400</v>
          </cell>
          <cell r="B193" t="str">
            <v>APORTES A FONDOS PENSIONALES</v>
          </cell>
          <cell r="C193">
            <v>75010507</v>
          </cell>
          <cell r="D193" t="str">
            <v>COTIZACIONES A FONDOS DE PENSIONES</v>
          </cell>
        </row>
        <row r="194">
          <cell r="A194">
            <v>21475053600</v>
          </cell>
          <cell r="B194" t="str">
            <v>APORTES AL I.C.B.F.</v>
          </cell>
          <cell r="C194">
            <v>75010601</v>
          </cell>
          <cell r="D194" t="str">
            <v>APORTES A ICBF</v>
          </cell>
        </row>
        <row r="195">
          <cell r="A195">
            <v>21475053700</v>
          </cell>
          <cell r="B195" t="str">
            <v>APORTES A SEGURIDAD SOCIAL</v>
          </cell>
          <cell r="C195">
            <v>75010502</v>
          </cell>
          <cell r="D195" t="str">
            <v>APORTES A SEGURIDAD SOCIAL</v>
          </cell>
        </row>
        <row r="196">
          <cell r="A196">
            <v>21475053800</v>
          </cell>
          <cell r="B196" t="str">
            <v>APORTES AL SENA</v>
          </cell>
          <cell r="C196">
            <v>75010602</v>
          </cell>
          <cell r="D196" t="str">
            <v>APORTES AL SENA</v>
          </cell>
        </row>
        <row r="197">
          <cell r="A197">
            <v>21475054400</v>
          </cell>
          <cell r="B197" t="str">
            <v>RIESGOS PROFESIONALES</v>
          </cell>
          <cell r="C197">
            <v>75010504</v>
          </cell>
          <cell r="D197" t="str">
            <v>APORTES A RIESGOS PROFESIONALES</v>
          </cell>
        </row>
        <row r="198">
          <cell r="A198">
            <v>22051109001</v>
          </cell>
          <cell r="B198" t="str">
            <v>ELEMENTOS DEVOLUTIVOS</v>
          </cell>
          <cell r="C198">
            <v>166501</v>
          </cell>
          <cell r="D198" t="str">
            <v>MUEBLES Y ENSERES</v>
          </cell>
        </row>
        <row r="199">
          <cell r="C199">
            <v>7501020303</v>
          </cell>
          <cell r="D199" t="str">
            <v>MANTENIMIENTO DE EQUIPO DE OFICINA</v>
          </cell>
        </row>
        <row r="200">
          <cell r="C200">
            <v>7501020610</v>
          </cell>
          <cell r="D200" t="str">
            <v>ELEMENTOS DEVOLUTIVOS</v>
          </cell>
        </row>
        <row r="201">
          <cell r="A201">
            <v>22051675020</v>
          </cell>
          <cell r="B201" t="str">
            <v>VEHICULOS</v>
          </cell>
          <cell r="D201" t="str">
            <v>ANULAR PARTIDA</v>
          </cell>
        </row>
        <row r="202">
          <cell r="A202">
            <v>22151053100</v>
          </cell>
          <cell r="B202" t="str">
            <v>DOTACION Y SUMINISTROS A TRABAJADORES</v>
          </cell>
          <cell r="D202" t="str">
            <v>no tiene movimineto presupuestal</v>
          </cell>
        </row>
        <row r="203">
          <cell r="A203">
            <v>22151054100</v>
          </cell>
          <cell r="B203" t="str">
            <v>GASTOS MEDICOS Y DROGAS (BOTIQUIN)</v>
          </cell>
          <cell r="C203">
            <v>510204</v>
          </cell>
          <cell r="D203" t="str">
            <v>GASTOS MEDICOS Y DROGAS</v>
          </cell>
        </row>
        <row r="204">
          <cell r="A204">
            <v>22151101700</v>
          </cell>
          <cell r="B204" t="str">
            <v>FOTOCOPIAS, UTILES DE ESCRITORIO Y PAPELERIA</v>
          </cell>
          <cell r="C204">
            <v>7501020105</v>
          </cell>
          <cell r="D204" t="str">
            <v>FOTOCOPIAS UTILES DE ESCRITORIO Y PAPELE</v>
          </cell>
        </row>
        <row r="205">
          <cell r="C205">
            <v>511122</v>
          </cell>
          <cell r="D205" t="str">
            <v>FOTOCOPIAS UTILES DE ESCRITORIO Y PAPELE</v>
          </cell>
        </row>
        <row r="206">
          <cell r="C206">
            <v>75010807</v>
          </cell>
          <cell r="D206" t="str">
            <v>IMPUESTOS ASUMIDOS</v>
          </cell>
        </row>
        <row r="207">
          <cell r="C207">
            <v>19100801</v>
          </cell>
          <cell r="D207" t="str">
            <v>PROYECTO PIENSE</v>
          </cell>
        </row>
        <row r="208">
          <cell r="A208">
            <v>22151109002</v>
          </cell>
          <cell r="B208" t="str">
            <v>COMBUSTIBLE PARA VEHICULOS</v>
          </cell>
          <cell r="C208">
            <v>7501020604</v>
          </cell>
          <cell r="D208" t="str">
            <v>COMBUSTIBLES Y LUBRICANTES</v>
          </cell>
        </row>
        <row r="209">
          <cell r="C209">
            <v>511146</v>
          </cell>
          <cell r="D209" t="str">
            <v>COMBUSTIBLES Y LUBRICANTES</v>
          </cell>
        </row>
        <row r="210">
          <cell r="A210">
            <v>22151109003</v>
          </cell>
          <cell r="B210" t="str">
            <v>LLANTAS Y NEUMATICOS</v>
          </cell>
          <cell r="C210">
            <v>7501020602</v>
          </cell>
          <cell r="D210" t="str">
            <v>LLANTA Y NEUMATICOS</v>
          </cell>
        </row>
        <row r="211">
          <cell r="A211">
            <v>22151109005</v>
          </cell>
          <cell r="B211" t="str">
            <v>MATERIALES VARIOS</v>
          </cell>
          <cell r="C211">
            <v>51111403</v>
          </cell>
          <cell r="D211" t="str">
            <v>MATERIALES VARIOS</v>
          </cell>
        </row>
        <row r="212">
          <cell r="A212">
            <v>22251101501</v>
          </cell>
          <cell r="B212" t="str">
            <v>MANTENIMIENTO DE EDIFICACIONES</v>
          </cell>
          <cell r="C212">
            <v>51111501</v>
          </cell>
          <cell r="D212" t="str">
            <v>MANTENIMIENTO DE EDIFICACIONES</v>
          </cell>
        </row>
        <row r="213">
          <cell r="C213">
            <v>511190</v>
          </cell>
          <cell r="D213" t="str">
            <v>OTROS GASTOS GENERALES</v>
          </cell>
        </row>
        <row r="214">
          <cell r="A214">
            <v>22251101601</v>
          </cell>
          <cell r="B214" t="str">
            <v>REPARACION DE CONSTRUCCIONES Y EDIFICACIONES</v>
          </cell>
          <cell r="C214">
            <v>51111403</v>
          </cell>
          <cell r="D214" t="str">
            <v>MATERIALES VARIOS</v>
          </cell>
        </row>
        <row r="215">
          <cell r="A215">
            <v>22251101602</v>
          </cell>
          <cell r="B215" t="str">
            <v>REPARACION DE MUEBLES Y EQUIPO DE OFICINA</v>
          </cell>
          <cell r="D215" t="str">
            <v>no tiene movimiento presupuestal</v>
          </cell>
        </row>
        <row r="216">
          <cell r="A216">
            <v>22251101700</v>
          </cell>
          <cell r="B216" t="str">
            <v>MATERIALES ELECTRICOS</v>
          </cell>
          <cell r="C216">
            <v>51111401</v>
          </cell>
          <cell r="D216" t="str">
            <v>MATERIALES ELECTRICOS</v>
          </cell>
        </row>
        <row r="217">
          <cell r="A217">
            <v>22251101803</v>
          </cell>
          <cell r="B217" t="str">
            <v>REPARACION VEHICULOS POR TERCEROS</v>
          </cell>
          <cell r="C217">
            <v>51111603</v>
          </cell>
          <cell r="D217" t="str">
            <v>REPARACION DE VEHICULOS</v>
          </cell>
        </row>
        <row r="218">
          <cell r="A218">
            <v>22251102001</v>
          </cell>
          <cell r="B218" t="str">
            <v>AGUA</v>
          </cell>
          <cell r="C218">
            <v>7501020501</v>
          </cell>
          <cell r="D218" t="str">
            <v>ACUEDUCTO Y ALCANTARILLADO</v>
          </cell>
        </row>
        <row r="219">
          <cell r="C219">
            <v>51111701</v>
          </cell>
          <cell r="D219" t="str">
            <v>ACUEDUCTO Y ALCANTARILLADO</v>
          </cell>
        </row>
        <row r="220">
          <cell r="A220">
            <v>22251102002</v>
          </cell>
          <cell r="B220" t="str">
            <v>TELECOMUNICACIONES</v>
          </cell>
          <cell r="C220">
            <v>7501020504</v>
          </cell>
          <cell r="D220" t="str">
            <v>TELECOMUNICACIONES</v>
          </cell>
        </row>
        <row r="221">
          <cell r="C221">
            <v>51111703</v>
          </cell>
          <cell r="D221" t="str">
            <v>TELECOMUNICACIONES</v>
          </cell>
        </row>
        <row r="222">
          <cell r="A222">
            <v>22251102003</v>
          </cell>
          <cell r="B222" t="str">
            <v>ASEO Y RECOLECCION DE RESIDUOS</v>
          </cell>
          <cell r="C222">
            <v>7501020502</v>
          </cell>
          <cell r="D222" t="str">
            <v>ASEO Y RECOLECCION DE RESIDUOS</v>
          </cell>
        </row>
        <row r="223">
          <cell r="C223">
            <v>51111702</v>
          </cell>
          <cell r="D223" t="str">
            <v>ASEO Y RECOLECCION DE RESIDUOS</v>
          </cell>
        </row>
        <row r="224">
          <cell r="A224">
            <v>22251103500</v>
          </cell>
          <cell r="B224" t="str">
            <v>VIGILANCIA</v>
          </cell>
          <cell r="C224">
            <v>7501020802</v>
          </cell>
          <cell r="D224" t="str">
            <v>SERVICIO DE VIGILANCIA Y SEGURIDAD</v>
          </cell>
        </row>
        <row r="225">
          <cell r="C225">
            <v>511113</v>
          </cell>
          <cell r="D225" t="str">
            <v>VIGILANCIA Y SEGURIDAD</v>
          </cell>
        </row>
        <row r="226">
          <cell r="A226">
            <v>22251104001</v>
          </cell>
          <cell r="B226" t="str">
            <v>CONTRATOS DE ADMINISTRACION (OUTSOURCING)</v>
          </cell>
          <cell r="C226">
            <v>511150</v>
          </cell>
          <cell r="D226" t="str">
            <v>PROCESAMIENTO DE INFORMACION</v>
          </cell>
        </row>
        <row r="227">
          <cell r="C227">
            <v>51114001</v>
          </cell>
          <cell r="D227" t="str">
            <v>CONTRATOS OUTSOURCING</v>
          </cell>
        </row>
        <row r="228">
          <cell r="A228">
            <v>22251104002</v>
          </cell>
          <cell r="B228" t="str">
            <v>CONTROL DE ACCESO</v>
          </cell>
          <cell r="D228" t="str">
            <v>No tiene mvmto contable ni pptal</v>
          </cell>
        </row>
        <row r="229">
          <cell r="A229">
            <v>22251105600</v>
          </cell>
          <cell r="B229" t="str">
            <v>SERVICIO DE BODEGAJE</v>
          </cell>
          <cell r="C229">
            <v>7501020901</v>
          </cell>
          <cell r="D229" t="str">
            <v>Contablemente se maneja por el costo</v>
          </cell>
        </row>
        <row r="230">
          <cell r="A230">
            <v>22251109000</v>
          </cell>
          <cell r="B230" t="str">
            <v>REPUESTOS PARA VEHICULOS</v>
          </cell>
          <cell r="C230">
            <v>7501020601</v>
          </cell>
          <cell r="D230" t="str">
            <v>REPUESTOS PARA VEHICULOS</v>
          </cell>
        </row>
        <row r="231">
          <cell r="C231">
            <v>7501020305</v>
          </cell>
          <cell r="D231" t="str">
            <v>MANTENIMIENTO DE EQUIPO DE TRANSPORTE TR</v>
          </cell>
        </row>
        <row r="232">
          <cell r="C232">
            <v>7501020602</v>
          </cell>
          <cell r="D232" t="str">
            <v>LLANTA Y NEUMATICOS</v>
          </cell>
        </row>
        <row r="233">
          <cell r="C233">
            <v>75010807</v>
          </cell>
          <cell r="D233" t="str">
            <v>IMPUESTOS ASUMIDOS</v>
          </cell>
        </row>
        <row r="234">
          <cell r="A234">
            <v>22251109001</v>
          </cell>
          <cell r="B234" t="str">
            <v>GRASAS Y LUBRICANTES</v>
          </cell>
          <cell r="D234" t="str">
            <v>no tiene movimiento presupuestal</v>
          </cell>
        </row>
        <row r="235">
          <cell r="A235">
            <v>22251109002</v>
          </cell>
          <cell r="B235" t="str">
            <v>LAVADO Y ENGRASE</v>
          </cell>
          <cell r="C235">
            <v>7501020612</v>
          </cell>
          <cell r="D235" t="str">
            <v>LAVADO Y ENGRASE</v>
          </cell>
        </row>
        <row r="236">
          <cell r="C236">
            <v>7501020305</v>
          </cell>
          <cell r="D236" t="str">
            <v>MANTENIMIENTO DE EQUIPO DE TRANSPORTE TR</v>
          </cell>
        </row>
        <row r="237">
          <cell r="A237">
            <v>22251109003</v>
          </cell>
          <cell r="B237" t="str">
            <v>MATERIALES PARA CONSTRUCCION</v>
          </cell>
          <cell r="C237" t="e">
            <v>#N/A</v>
          </cell>
          <cell r="D237" t="str">
            <v>Contablemente se maneja por el costo</v>
          </cell>
        </row>
        <row r="238">
          <cell r="A238">
            <v>22251109004</v>
          </cell>
          <cell r="B238" t="str">
            <v>SERVICIO DE ASEO</v>
          </cell>
          <cell r="C238">
            <v>7501020801</v>
          </cell>
          <cell r="D238" t="str">
            <v>SERVICIO DE ASEO Y MANTENIMIENTO</v>
          </cell>
        </row>
        <row r="239">
          <cell r="C239">
            <v>511149</v>
          </cell>
          <cell r="D239" t="str">
            <v>SERVICIOS DE ASEO Y CAFETERIA</v>
          </cell>
        </row>
        <row r="240">
          <cell r="A240">
            <v>22251109005</v>
          </cell>
          <cell r="B240" t="str">
            <v>MANTENIMIENTO DE VEHICULOS</v>
          </cell>
          <cell r="C240">
            <v>7501020305</v>
          </cell>
          <cell r="D240" t="str">
            <v>MANTENIMIENTO DE EQUIPO DE TRANSPORTE TR</v>
          </cell>
        </row>
        <row r="241">
          <cell r="A241">
            <v>22251452501</v>
          </cell>
          <cell r="B241" t="str">
            <v>MANTENIMIENTO SISTEMATIZACION</v>
          </cell>
          <cell r="C241">
            <v>51111504</v>
          </cell>
          <cell r="D241" t="str">
            <v>MANTENIMIENTO DE EQUIPOS DE COMPUTACION</v>
          </cell>
        </row>
        <row r="242">
          <cell r="C242">
            <v>51111802</v>
          </cell>
          <cell r="D242" t="str">
            <v>ARRENDAMIENTO DE MUEBLES Y EQUIPOS DE OF</v>
          </cell>
        </row>
        <row r="243">
          <cell r="C243">
            <v>7501020808</v>
          </cell>
          <cell r="D243" t="str">
            <v>ADMINISTRACION DE INFRAESTRUCTURA INFORM</v>
          </cell>
        </row>
        <row r="244">
          <cell r="C244">
            <v>51111101</v>
          </cell>
          <cell r="D244" t="str">
            <v>COMISIONES Y HONORARIOS EN GENERAL</v>
          </cell>
        </row>
        <row r="245">
          <cell r="C245">
            <v>51114001</v>
          </cell>
          <cell r="D245" t="str">
            <v>CONTRATOS OUTSOURCING</v>
          </cell>
        </row>
        <row r="246">
          <cell r="C246">
            <v>511150</v>
          </cell>
          <cell r="D246" t="str">
            <v>PROCESAMIENTO DE INFORMACION</v>
          </cell>
        </row>
        <row r="247">
          <cell r="A247">
            <v>22275400101</v>
          </cell>
          <cell r="B247" t="str">
            <v>MANTENIMIENTO DE CONSTRUCCIONES Y EDIFICACIONES</v>
          </cell>
          <cell r="C247">
            <v>7501020301</v>
          </cell>
          <cell r="D247" t="str">
            <v>MANTENIMIENTO DE CONSTRUCIONES Y EDIFICA</v>
          </cell>
        </row>
        <row r="248">
          <cell r="C248">
            <v>7501020390</v>
          </cell>
          <cell r="D248" t="str">
            <v>OTROS CONTRATOS DE MANTENIMIENTO Y REPAR</v>
          </cell>
        </row>
        <row r="249">
          <cell r="A249">
            <v>22275400201</v>
          </cell>
          <cell r="B249" t="str">
            <v>MANTENIMIENTO DE MAQUINARIA Y EQUIPO</v>
          </cell>
          <cell r="C249">
            <v>7501020302</v>
          </cell>
          <cell r="D249" t="str">
            <v>MANTENIMIENTO DE MAQUINARIA Y EQUIPO</v>
          </cell>
        </row>
        <row r="250">
          <cell r="C250">
            <v>19100801</v>
          </cell>
          <cell r="D250" t="str">
            <v>PROYECTO PIENSE</v>
          </cell>
        </row>
        <row r="251">
          <cell r="C251">
            <v>580803</v>
          </cell>
          <cell r="D251" t="str">
            <v>IMPUESTOS ASUMIDOS</v>
          </cell>
        </row>
        <row r="252">
          <cell r="A252">
            <v>22275400301</v>
          </cell>
          <cell r="B252" t="str">
            <v>MANTENIMIENTO EQUIPO DE OFICINA</v>
          </cell>
          <cell r="C252">
            <v>51111502</v>
          </cell>
          <cell r="D252" t="str">
            <v>MANTENIMIENTO DE MUEBLES Y EQUIPOS DE OF</v>
          </cell>
        </row>
        <row r="253">
          <cell r="C253">
            <v>7501020303</v>
          </cell>
          <cell r="D253" t="str">
            <v>MANTENIMIENTO DE EQUIPO DE OFICINA</v>
          </cell>
        </row>
        <row r="254">
          <cell r="A254">
            <v>22275400701</v>
          </cell>
          <cell r="B254" t="str">
            <v>MANTENIMIENTO LINEAS DE TRANSMISION</v>
          </cell>
          <cell r="C254">
            <v>7501020402</v>
          </cell>
          <cell r="D254" t="str">
            <v>HONORARIOS ASESORIA TECNICA</v>
          </cell>
        </row>
        <row r="255">
          <cell r="C255">
            <v>750102030703</v>
          </cell>
          <cell r="D255" t="str">
            <v>MANTENIMIENTO REDES PRIMARIAS</v>
          </cell>
        </row>
        <row r="256">
          <cell r="C256">
            <v>1615050004</v>
          </cell>
          <cell r="D256" t="str">
            <v>REMODELACION REDES TIBU</v>
          </cell>
        </row>
        <row r="257">
          <cell r="A257">
            <v>22275400702</v>
          </cell>
          <cell r="B257" t="str">
            <v>MANTENIMIENTO LINEAS DE SUBTRANSMISION</v>
          </cell>
          <cell r="C257">
            <v>1615050001</v>
          </cell>
          <cell r="D257" t="str">
            <v>vREMODELACION REDES CUCUTA</v>
          </cell>
        </row>
        <row r="258">
          <cell r="C258">
            <v>750102030703</v>
          </cell>
          <cell r="D258" t="str">
            <v>MANTENIMIENTO REDES PRIMARIAS</v>
          </cell>
        </row>
        <row r="259">
          <cell r="C259">
            <v>750102030702</v>
          </cell>
          <cell r="D259" t="str">
            <v>MANTENIMIENTO LINEAS DE SUBTRANSMISION</v>
          </cell>
        </row>
        <row r="260">
          <cell r="C260">
            <v>1615050004</v>
          </cell>
          <cell r="D260" t="str">
            <v>REMODELACION REDES TIBU</v>
          </cell>
        </row>
        <row r="261">
          <cell r="A261">
            <v>22275400703</v>
          </cell>
          <cell r="B261" t="str">
            <v>MANTENIMIENTO REDES PRIMARIAS</v>
          </cell>
          <cell r="C261">
            <v>750102030703</v>
          </cell>
          <cell r="D261" t="str">
            <v>MANTENIMIENTO REDES PRIMARIAS</v>
          </cell>
        </row>
        <row r="262">
          <cell r="C262">
            <v>1615050001</v>
          </cell>
          <cell r="D262" t="str">
            <v>REMODELACION REDES CUCUTA</v>
          </cell>
        </row>
        <row r="263">
          <cell r="C263">
            <v>1615050004</v>
          </cell>
          <cell r="D263" t="str">
            <v>REMODELACION REDES TIBU</v>
          </cell>
        </row>
        <row r="264">
          <cell r="C264">
            <v>142012</v>
          </cell>
          <cell r="D264" t="str">
            <v>ANTICIPO PARA ADQUISICION DE BIENES Y SE</v>
          </cell>
        </row>
        <row r="265">
          <cell r="C265">
            <v>1615050005</v>
          </cell>
          <cell r="D265" t="str">
            <v>REMODELACION REDES AGUACHICA</v>
          </cell>
        </row>
        <row r="266">
          <cell r="A266">
            <v>22275400704</v>
          </cell>
          <cell r="B266" t="str">
            <v>MANTENIMIENTO REDES SECUNDARIAS</v>
          </cell>
          <cell r="C266">
            <v>750102030703</v>
          </cell>
          <cell r="D266" t="str">
            <v>MANTENIMIENTO REDES PRIMARIAS</v>
          </cell>
        </row>
        <row r="267">
          <cell r="C267">
            <v>1615050001</v>
          </cell>
          <cell r="D267" t="str">
            <v>REMODELACION REDES CUCUTA</v>
          </cell>
        </row>
        <row r="268">
          <cell r="C268">
            <v>7501020490</v>
          </cell>
          <cell r="D268" t="str">
            <v>OTROS HONORARIOS</v>
          </cell>
        </row>
        <row r="269">
          <cell r="A269">
            <v>22275400705</v>
          </cell>
          <cell r="B269" t="str">
            <v>MANTENIMIENTO ALUMBRADO PUBLICO</v>
          </cell>
          <cell r="C269">
            <v>7501029001</v>
          </cell>
          <cell r="D269" t="str">
            <v>ALUMBRADO NAVIDENO</v>
          </cell>
        </row>
        <row r="270">
          <cell r="A270">
            <v>22275400706</v>
          </cell>
          <cell r="B270" t="str">
            <v>MANTENIMIENTO DE SUBESTACIONES</v>
          </cell>
          <cell r="C270">
            <v>7501020490</v>
          </cell>
          <cell r="D270" t="str">
            <v>OTROS HONORARIOS</v>
          </cell>
        </row>
        <row r="271">
          <cell r="C271">
            <v>750102030706</v>
          </cell>
          <cell r="D271" t="str">
            <v>MANTENIMIENTO SUBESTACIONES</v>
          </cell>
        </row>
        <row r="272">
          <cell r="C272">
            <v>75010807</v>
          </cell>
          <cell r="D272" t="str">
            <v>IMPUESTOS ASUMIDOS</v>
          </cell>
        </row>
        <row r="273">
          <cell r="A273">
            <v>22275400800</v>
          </cell>
          <cell r="B273" t="str">
            <v>MANTENIMIENTO DE PLANTAS Y EQUIPOS</v>
          </cell>
          <cell r="D273" t="str">
            <v>no tiene movimiento presupuestal</v>
          </cell>
        </row>
        <row r="274">
          <cell r="A274">
            <v>22275400901</v>
          </cell>
          <cell r="B274" t="str">
            <v>REPARACION DE CONSTRUCCIONES Y EDIFICACIONES</v>
          </cell>
          <cell r="C274">
            <v>7501020301</v>
          </cell>
          <cell r="D274" t="str">
            <v>MANTENIMIENTO DE CONSTRUCIONES Y EDIFICA</v>
          </cell>
        </row>
        <row r="275">
          <cell r="A275">
            <v>22275401001</v>
          </cell>
          <cell r="B275" t="str">
            <v>REPARACION DE MAQUINARIA Y EQUIPO</v>
          </cell>
          <cell r="C275">
            <v>7501020305</v>
          </cell>
          <cell r="D275" t="str">
            <v>MANTENIMIENTO DE EQUIPO DE TRANSPORTE TR</v>
          </cell>
        </row>
        <row r="276">
          <cell r="A276">
            <v>22275401002</v>
          </cell>
          <cell r="B276" t="str">
            <v>REPARACION DE MUEBLES Y EQUIPO DE OFICINA</v>
          </cell>
          <cell r="D276" t="str">
            <v>no tiene movimiento presupuestal</v>
          </cell>
        </row>
        <row r="277">
          <cell r="A277">
            <v>22275401200</v>
          </cell>
          <cell r="B277" t="str">
            <v>REPUESTOS EQUIPO DE COMUNICACION Y MEDICION</v>
          </cell>
          <cell r="C277">
            <v>7501020304</v>
          </cell>
          <cell r="D277" t="str">
            <v>MANTENIMIENTO DE EQUIPO DE COMPUTACION Y</v>
          </cell>
        </row>
        <row r="278">
          <cell r="C278">
            <v>51111502</v>
          </cell>
          <cell r="D278" t="str">
            <v>MANTENIMIENTO DE MUEBLES Y EQUIPOS DE OF</v>
          </cell>
        </row>
        <row r="279">
          <cell r="A279">
            <v>22275401201</v>
          </cell>
          <cell r="B279" t="str">
            <v>REPARACION DE EQUIPO DE COMPUTACION Y COMUNICACION</v>
          </cell>
          <cell r="C279">
            <v>51111604</v>
          </cell>
          <cell r="D279" t="str">
            <v>REPARACION DE EQUIPOS DE COMPUTACION Y C</v>
          </cell>
        </row>
        <row r="280">
          <cell r="C280">
            <v>580803</v>
          </cell>
          <cell r="D280" t="str">
            <v>IMPUESTOS ASUMIDOS</v>
          </cell>
        </row>
        <row r="281">
          <cell r="A281">
            <v>22275401300</v>
          </cell>
          <cell r="B281" t="str">
            <v>REPARACION DE EQUIPO TRANSPORTE</v>
          </cell>
          <cell r="C281">
            <v>7501020305</v>
          </cell>
          <cell r="D281" t="str">
            <v>MANTENIMIENTO DE EQUIPO DE TRANSPORTE TR</v>
          </cell>
        </row>
        <row r="282">
          <cell r="C282">
            <v>75010807</v>
          </cell>
          <cell r="D282" t="str">
            <v>IMPUESTOS ASUMIDOS</v>
          </cell>
        </row>
        <row r="283">
          <cell r="A283">
            <v>22275401401</v>
          </cell>
          <cell r="B283" t="str">
            <v>REPUESTOS EQUIPOS SUBESTACIONES</v>
          </cell>
          <cell r="D283" t="str">
            <v>no tiene movimiento presupuestal</v>
          </cell>
        </row>
        <row r="284">
          <cell r="A284">
            <v>22275401402</v>
          </cell>
          <cell r="B284" t="str">
            <v>REPARACION TRANSFORMADORES DE DISTRIBUCION</v>
          </cell>
          <cell r="C284">
            <v>7501020313303</v>
          </cell>
          <cell r="D284" t="str">
            <v>REPARACION TRANSFORMADORES DE DBCION</v>
          </cell>
        </row>
        <row r="285">
          <cell r="C285">
            <v>7501020309</v>
          </cell>
          <cell r="D285" t="str">
            <v>REPARACION DE MAQUINARIA Y EQUIPO</v>
          </cell>
        </row>
        <row r="286">
          <cell r="A286">
            <v>22275401403</v>
          </cell>
          <cell r="B286" t="str">
            <v>REPARACION TRANSFORMADORES DE POTENCIA</v>
          </cell>
          <cell r="C286">
            <v>7501020313303</v>
          </cell>
          <cell r="D286" t="str">
            <v>REPARACION TRANSFORMADORES DE DBCION</v>
          </cell>
        </row>
        <row r="287">
          <cell r="C287">
            <v>7501020309</v>
          </cell>
          <cell r="D287" t="str">
            <v>REPARACION DE MAQUINARIA Y EQUIPO</v>
          </cell>
        </row>
        <row r="288">
          <cell r="A288">
            <v>22275500600</v>
          </cell>
          <cell r="B288" t="str">
            <v>MATERIALES ELECTRICOS</v>
          </cell>
          <cell r="C288">
            <v>7501020302</v>
          </cell>
          <cell r="D288" t="str">
            <v>MANTENIMIENTO DE MAQUINARIA Y EQUIPO</v>
          </cell>
        </row>
        <row r="289">
          <cell r="C289">
            <v>7501020611</v>
          </cell>
          <cell r="D289" t="str">
            <v>MATERIALES ELECTRICOS</v>
          </cell>
        </row>
        <row r="290">
          <cell r="C290">
            <v>19100801</v>
          </cell>
          <cell r="D290" t="str">
            <v>PROYECTO PIENSE</v>
          </cell>
        </row>
        <row r="291">
          <cell r="A291">
            <v>22275500700</v>
          </cell>
          <cell r="B291" t="str">
            <v xml:space="preserve">COSTOS Y GASTOS POR OBRAS A TERCEROS </v>
          </cell>
          <cell r="C291">
            <v>750102030703</v>
          </cell>
          <cell r="D291" t="str">
            <v>MANTENIMIENTO REDES PRIMARIAS</v>
          </cell>
        </row>
        <row r="292">
          <cell r="C292">
            <v>7501020109</v>
          </cell>
          <cell r="D292" t="str">
            <v>COSTO DE ALUMBRADO PUBLICO CONVENIOS</v>
          </cell>
        </row>
        <row r="293">
          <cell r="C293">
            <v>75010317</v>
          </cell>
          <cell r="D293" t="str">
            <v>CONTRATOS DE PERSONAL TEMPORAL</v>
          </cell>
        </row>
        <row r="294">
          <cell r="C294">
            <v>750102030705</v>
          </cell>
          <cell r="D294" t="str">
            <v>MANTENIMIENTO ALUMBRADO PUBLICO</v>
          </cell>
        </row>
        <row r="295">
          <cell r="C295">
            <v>7501029001</v>
          </cell>
          <cell r="D295" t="str">
            <v>ALUMBRADO NAVIDENO</v>
          </cell>
        </row>
        <row r="296">
          <cell r="C296">
            <v>7501020108</v>
          </cell>
          <cell r="D296" t="str">
            <v>COSTOS DE OBRAS VARIAS PARA TERCEROS</v>
          </cell>
        </row>
        <row r="297">
          <cell r="C297">
            <v>7501020490</v>
          </cell>
          <cell r="D297" t="str">
            <v>OTROS HONORARIOS</v>
          </cell>
        </row>
        <row r="298">
          <cell r="A298">
            <v>22275500701</v>
          </cell>
          <cell r="B298" t="str">
            <v>OBRAS DE TERCEROS ELECTR.RURAL - BUCARASICA</v>
          </cell>
          <cell r="D298" t="str">
            <v>no tiene movimiento presupuestal</v>
          </cell>
        </row>
        <row r="299">
          <cell r="A299">
            <v>22275700100</v>
          </cell>
          <cell r="B299" t="str">
            <v>SERVICIO DE TOMA DE LECTURA</v>
          </cell>
          <cell r="C299">
            <v>7501020804</v>
          </cell>
          <cell r="D299" t="str">
            <v>SERVICIO DE TOMA DE LECTURA</v>
          </cell>
        </row>
        <row r="300">
          <cell r="C300">
            <v>7501020805</v>
          </cell>
          <cell r="D300" t="str">
            <v>SERVICIO DE ENTREGA FACTURAS</v>
          </cell>
        </row>
        <row r="301">
          <cell r="C301">
            <v>75010807</v>
          </cell>
          <cell r="D301" t="str">
            <v>IMPUESTOS ASUMIDOS</v>
          </cell>
        </row>
        <row r="302">
          <cell r="A302">
            <v>22275700101</v>
          </cell>
          <cell r="B302" t="str">
            <v>SERVICIO DE ENTREGA DE FACTURAS</v>
          </cell>
          <cell r="C302">
            <v>7501020805</v>
          </cell>
          <cell r="D302" t="str">
            <v>SERVICIO DE ENTREGA FACTURAS</v>
          </cell>
        </row>
        <row r="303">
          <cell r="C303">
            <v>7501020804</v>
          </cell>
          <cell r="D303" t="str">
            <v>SERVICIO DE TOMA DE LECTURA</v>
          </cell>
        </row>
        <row r="304">
          <cell r="A304">
            <v>22275700102</v>
          </cell>
          <cell r="B304" t="str">
            <v>SERVICIO DE CORTE Y RECONEXION</v>
          </cell>
          <cell r="C304">
            <v>7501020806</v>
          </cell>
          <cell r="D304" t="str">
            <v>SERVICIO DE CORTE Y RECONEXION</v>
          </cell>
        </row>
        <row r="305">
          <cell r="C305">
            <v>7501020490</v>
          </cell>
          <cell r="D305" t="str">
            <v>OTROS HONORARIOS</v>
          </cell>
        </row>
        <row r="306">
          <cell r="C306">
            <v>7501020811</v>
          </cell>
          <cell r="D306" t="str">
            <v>SERVICIOS ASOCIADOS A INFRAESTRUCTURA EL</v>
          </cell>
        </row>
        <row r="307">
          <cell r="C307">
            <v>7501020805</v>
          </cell>
          <cell r="D307" t="str">
            <v>SERVICIO DE ENTREGA FACTURAS</v>
          </cell>
        </row>
        <row r="308">
          <cell r="A308">
            <v>22275700103</v>
          </cell>
          <cell r="B308" t="str">
            <v>SERVICIO DE INSTALACION DE CONTADORES (MANO DE OBRA)</v>
          </cell>
          <cell r="C308">
            <v>75010321</v>
          </cell>
          <cell r="D308" t="str">
            <v>REMUNERACION SERVICIOS TECNICOS</v>
          </cell>
        </row>
        <row r="309">
          <cell r="C309">
            <v>7501020807</v>
          </cell>
          <cell r="D309" t="str">
            <v>SERVICIO DE INSTALACION DE CONTADORES</v>
          </cell>
        </row>
        <row r="310">
          <cell r="C310">
            <v>142012</v>
          </cell>
          <cell r="D310" t="str">
            <v>ANTICIPO PARA ADQUISICION DE BIENES Y SE</v>
          </cell>
        </row>
        <row r="311">
          <cell r="C311">
            <v>7501029002</v>
          </cell>
          <cell r="D311" t="str">
            <v>OTROS GASTOS GENERALES</v>
          </cell>
        </row>
        <row r="312">
          <cell r="A312">
            <v>22275700104</v>
          </cell>
          <cell r="B312" t="str">
            <v>CONTRATOS OUTSOURCING</v>
          </cell>
          <cell r="C312">
            <v>7501020812</v>
          </cell>
          <cell r="D312" t="str">
            <v>CONTRATOS OUTSOURCING</v>
          </cell>
        </row>
        <row r="313">
          <cell r="C313">
            <v>7501020810</v>
          </cell>
          <cell r="D313" t="str">
            <v>SERVICIO DE DIGITALIZACION DE DATOS</v>
          </cell>
        </row>
        <row r="314">
          <cell r="A314">
            <v>22275700105</v>
          </cell>
          <cell r="B314" t="str">
            <v>OTROS CONTRATOS DE MANTENIMIENTO</v>
          </cell>
          <cell r="C314">
            <v>7501029002</v>
          </cell>
          <cell r="D314" t="str">
            <v>OTROS GASTOS GENERALES</v>
          </cell>
        </row>
        <row r="315">
          <cell r="C315">
            <v>7501020810</v>
          </cell>
          <cell r="D315" t="str">
            <v>SERVICIO DE DIGITALIZACION DE DATOS</v>
          </cell>
        </row>
        <row r="316">
          <cell r="A316">
            <v>22351102101</v>
          </cell>
          <cell r="B316" t="str">
            <v>ARRENDAMIENTO BIENES RAICES</v>
          </cell>
          <cell r="C316">
            <v>7501020202</v>
          </cell>
          <cell r="D316" t="str">
            <v>ARRENDAMIENTO DE CONSTRUCCIONES Y EDIFIC</v>
          </cell>
        </row>
        <row r="317">
          <cell r="C317">
            <v>51111801</v>
          </cell>
          <cell r="D317" t="str">
            <v>ARRENDAMIENTO DE INMUEBLES</v>
          </cell>
        </row>
        <row r="318">
          <cell r="C318">
            <v>7501029002</v>
          </cell>
          <cell r="D318" t="str">
            <v>OTROS GASTOS GENERALES</v>
          </cell>
        </row>
        <row r="319">
          <cell r="C319">
            <v>580803</v>
          </cell>
          <cell r="D319" t="str">
            <v>IMPUESTOS ASUMIDOS</v>
          </cell>
        </row>
        <row r="320">
          <cell r="A320">
            <v>22351102102</v>
          </cell>
          <cell r="B320" t="str">
            <v>ARRENDAMIENTO VEHICULOS</v>
          </cell>
          <cell r="D320" t="str">
            <v>no tiene movimiento presupuestal</v>
          </cell>
        </row>
        <row r="321">
          <cell r="A321">
            <v>22351102103</v>
          </cell>
          <cell r="B321" t="str">
            <v>OTROS ARRENDAMIENTOS</v>
          </cell>
          <cell r="D321" t="str">
            <v>no tiene movimiento presupuestal</v>
          </cell>
        </row>
        <row r="322">
          <cell r="A322">
            <v>22351102104</v>
          </cell>
          <cell r="B322" t="str">
            <v>ARRENDAMIENTO MAQUINARIA Y EQUIPO</v>
          </cell>
          <cell r="C322">
            <v>7501020204</v>
          </cell>
          <cell r="D322" t="str">
            <v>ARRENDAMIENTO DE MUEBLES Y EQUIPO DE OFI</v>
          </cell>
        </row>
        <row r="323">
          <cell r="C323">
            <v>51111804</v>
          </cell>
          <cell r="D323" t="str">
            <v>ARRENDAMIENTO DE EQUIPOS DE COMPUTACION</v>
          </cell>
        </row>
        <row r="324">
          <cell r="A324">
            <v>22451054700</v>
          </cell>
          <cell r="B324" t="str">
            <v>VIATICOS</v>
          </cell>
          <cell r="C324">
            <v>75010318</v>
          </cell>
          <cell r="D324" t="str">
            <v>VIATICOS PARA EMPLEADOS</v>
          </cell>
        </row>
        <row r="325">
          <cell r="C325">
            <v>142011</v>
          </cell>
          <cell r="D325" t="str">
            <v>AVANCES PARA VIATICOS Y GASTOS DE VIAJE</v>
          </cell>
        </row>
        <row r="326">
          <cell r="C326">
            <v>242590</v>
          </cell>
          <cell r="D326" t="str">
            <v>OTROS ACREEDORES</v>
          </cell>
        </row>
        <row r="327">
          <cell r="C327">
            <v>510147</v>
          </cell>
          <cell r="D327" t="str">
            <v>VIATICOS EMPLEADOS</v>
          </cell>
        </row>
        <row r="328">
          <cell r="C328">
            <v>510148</v>
          </cell>
          <cell r="D328" t="str">
            <v>GASTOS DE VIAJE</v>
          </cell>
        </row>
        <row r="329">
          <cell r="A329">
            <v>22451054800</v>
          </cell>
          <cell r="B329" t="str">
            <v>GASTOS DE VIAJE</v>
          </cell>
          <cell r="C329">
            <v>75010319</v>
          </cell>
          <cell r="D329" t="str">
            <v>GASTOS DE VIAJE PARA EMPLEADOS VIA</v>
          </cell>
        </row>
        <row r="330">
          <cell r="C330">
            <v>510148</v>
          </cell>
          <cell r="D330" t="str">
            <v>GASTOS DE VIAJE</v>
          </cell>
        </row>
        <row r="331">
          <cell r="C331">
            <v>580590</v>
          </cell>
          <cell r="D331" t="str">
            <v>OTROS GASTOS FINANCIEROS</v>
          </cell>
        </row>
        <row r="332">
          <cell r="C332">
            <v>511161</v>
          </cell>
          <cell r="D332" t="str">
            <v>RELACIONES PUBLICAS</v>
          </cell>
        </row>
        <row r="333">
          <cell r="C333">
            <v>511190</v>
          </cell>
          <cell r="D333" t="str">
            <v>OTROS GASTOS GENERALES</v>
          </cell>
        </row>
        <row r="334">
          <cell r="C334">
            <v>75010318</v>
          </cell>
          <cell r="D334" t="str">
            <v>VIATICOS PARA EMPLEADOS</v>
          </cell>
        </row>
        <row r="335">
          <cell r="C335">
            <v>7501020804</v>
          </cell>
          <cell r="D335" t="str">
            <v>SERVICIO DE TOMA DE LECTURA</v>
          </cell>
        </row>
        <row r="336">
          <cell r="C336">
            <v>511119</v>
          </cell>
          <cell r="D336" t="str">
            <v>VIATICOS Y GASTOS DE VIAJE JUNTA DIRECTI</v>
          </cell>
        </row>
        <row r="337">
          <cell r="C337">
            <v>242590</v>
          </cell>
          <cell r="D337" t="str">
            <v>OTROS ACREEDORES</v>
          </cell>
        </row>
        <row r="338">
          <cell r="C338">
            <v>7501020809</v>
          </cell>
          <cell r="D338" t="str">
            <v>SERVICIO DE TRANSPORTE</v>
          </cell>
        </row>
        <row r="339">
          <cell r="C339">
            <v>142011</v>
          </cell>
          <cell r="D339" t="str">
            <v>AVANCES PARA VIATICOS Y GASTOS DE VIAJE</v>
          </cell>
        </row>
        <row r="340">
          <cell r="C340">
            <v>51112303</v>
          </cell>
          <cell r="D340" t="str">
            <v>SERVICIO DE TRANSPORTE</v>
          </cell>
        </row>
        <row r="341">
          <cell r="A341">
            <v>22451056100</v>
          </cell>
          <cell r="B341" t="str">
            <v>RELACIONES PUBLICAS</v>
          </cell>
          <cell r="C341">
            <v>511190</v>
          </cell>
          <cell r="D341" t="str">
            <v>OTROS GASTOS GENERALES</v>
          </cell>
        </row>
        <row r="342">
          <cell r="C342">
            <v>511161</v>
          </cell>
          <cell r="D342" t="str">
            <v>RELACIONES PUBLICAS</v>
          </cell>
        </row>
        <row r="343">
          <cell r="C343">
            <v>511149</v>
          </cell>
          <cell r="D343" t="str">
            <v>SERVICIOS DE ASEO Y CAFETERIA</v>
          </cell>
        </row>
        <row r="344">
          <cell r="C344">
            <v>580803</v>
          </cell>
          <cell r="D344" t="str">
            <v>IMPUESTOS ASUMIDOS</v>
          </cell>
        </row>
        <row r="345">
          <cell r="A345">
            <v>22551101300</v>
          </cell>
          <cell r="B345" t="str">
            <v>SUSCRIPCIONES Y AFILIACIONES</v>
          </cell>
          <cell r="C345">
            <v>511121</v>
          </cell>
          <cell r="D345" t="str">
            <v>IMPRESOS PUBLICACIONES SUSCRIPCIONES Y A</v>
          </cell>
        </row>
        <row r="346">
          <cell r="C346">
            <v>511161</v>
          </cell>
          <cell r="D346" t="str">
            <v>RELACIONES PUBLICAS</v>
          </cell>
        </row>
        <row r="347">
          <cell r="C347">
            <v>51202604</v>
          </cell>
          <cell r="D347" t="str">
            <v>OTRAS CONTRIBUCIONES</v>
          </cell>
        </row>
        <row r="348">
          <cell r="C348">
            <v>142090</v>
          </cell>
          <cell r="D348" t="str">
            <v>OTROS AVANCES Y ANTICIPOS</v>
          </cell>
        </row>
        <row r="349">
          <cell r="C349">
            <v>511120</v>
          </cell>
          <cell r="D349" t="str">
            <v>PUBLICIDAD Y PROPAGANDA</v>
          </cell>
        </row>
        <row r="350">
          <cell r="C350">
            <v>7501020101</v>
          </cell>
          <cell r="D350" t="str">
            <v>SUSCRIPCIONES Y AFILIACIONES</v>
          </cell>
        </row>
        <row r="351">
          <cell r="A351">
            <v>22551101301</v>
          </cell>
          <cell r="B351" t="str">
            <v>IMPRESOS Y PUBLICACIONES</v>
          </cell>
          <cell r="D351" t="str">
            <v>no tiene movimiento presupuestal</v>
          </cell>
        </row>
        <row r="352">
          <cell r="A352">
            <v>22551102300</v>
          </cell>
          <cell r="B352" t="str">
            <v>PUBLICIDAD Y PROPAGANDA</v>
          </cell>
          <cell r="C352">
            <v>511120</v>
          </cell>
          <cell r="D352" t="str">
            <v>PUBLICIDAD Y PROPAGANDA</v>
          </cell>
        </row>
        <row r="353">
          <cell r="C353">
            <v>580803</v>
          </cell>
          <cell r="D353" t="str">
            <v>IMPUESTOS ASUMIDOS</v>
          </cell>
        </row>
        <row r="354">
          <cell r="C354">
            <v>7501020104</v>
          </cell>
          <cell r="D354" t="str">
            <v>IMPRESOS Y PUBLICIACIONES</v>
          </cell>
        </row>
        <row r="355">
          <cell r="C355">
            <v>7501020103</v>
          </cell>
          <cell r="D355" t="str">
            <v>PUBLICIDAD Y PROPAGANDA</v>
          </cell>
        </row>
        <row r="356">
          <cell r="C356">
            <v>511137</v>
          </cell>
          <cell r="D356" t="str">
            <v>EVENTOS CULTURALES</v>
          </cell>
        </row>
        <row r="357">
          <cell r="A357">
            <v>22551102301</v>
          </cell>
          <cell r="B357" t="str">
            <v>PROMOCION Y DIVULGACION</v>
          </cell>
          <cell r="C357">
            <v>7501020115</v>
          </cell>
          <cell r="D357" t="str">
            <v>PROMOCION Y DIVULGACION</v>
          </cell>
        </row>
        <row r="358">
          <cell r="C358">
            <v>511120</v>
          </cell>
          <cell r="D358" t="str">
            <v>PUBLICIDAD Y PROPAGANDA</v>
          </cell>
        </row>
        <row r="359">
          <cell r="A359">
            <v>22651102600</v>
          </cell>
          <cell r="B359" t="str">
            <v>COMUNICACIONES Y TRANSPORTE</v>
          </cell>
          <cell r="C359">
            <v>7501020107</v>
          </cell>
          <cell r="D359" t="str">
            <v>TRANSPORTE FLETES Y ACARREOS</v>
          </cell>
        </row>
        <row r="360">
          <cell r="C360">
            <v>51112302</v>
          </cell>
          <cell r="D360" t="str">
            <v>MENSAJERIA Y ENCOMIENDAS</v>
          </cell>
        </row>
        <row r="361">
          <cell r="C361">
            <v>75010807</v>
          </cell>
          <cell r="D361" t="str">
            <v>IMPUESTOS ASUMIDOS</v>
          </cell>
        </row>
        <row r="362">
          <cell r="C362">
            <v>51112301</v>
          </cell>
          <cell r="D362" t="str">
            <v>FLETES Y ACARREOS</v>
          </cell>
        </row>
        <row r="363">
          <cell r="A363">
            <v>22651109005</v>
          </cell>
          <cell r="B363" t="str">
            <v>SERVICIO DE TRANSPORTE</v>
          </cell>
          <cell r="C363">
            <v>51112303</v>
          </cell>
          <cell r="D363" t="str">
            <v>SERVICIO DE TRANSPORTE</v>
          </cell>
        </row>
        <row r="364">
          <cell r="C364">
            <v>7501020809</v>
          </cell>
          <cell r="D364" t="str">
            <v>SERVICIO DE TRANSPORTE</v>
          </cell>
        </row>
        <row r="365">
          <cell r="A365">
            <v>22651109006</v>
          </cell>
          <cell r="B365" t="str">
            <v>FLETES Y ACARREOS</v>
          </cell>
          <cell r="C365">
            <v>51112301</v>
          </cell>
          <cell r="D365" t="str">
            <v>FLETES Y ACARREOS</v>
          </cell>
        </row>
        <row r="366">
          <cell r="C366">
            <v>7501020107</v>
          </cell>
          <cell r="D366" t="str">
            <v>TRANSPORTE FLETES Y ACARREOS</v>
          </cell>
        </row>
        <row r="367">
          <cell r="A367">
            <v>22751102700</v>
          </cell>
          <cell r="B367" t="str">
            <v>SEGUROS</v>
          </cell>
          <cell r="C367">
            <v>51112507</v>
          </cell>
          <cell r="D367" t="str">
            <v>SEGUROS DE FLOTA Y EQUIPO DE TRANSPORTE</v>
          </cell>
        </row>
        <row r="368">
          <cell r="C368">
            <v>510301</v>
          </cell>
          <cell r="D368" t="str">
            <v>SEGUROS DE VIDA COLECTIVA</v>
          </cell>
        </row>
        <row r="369">
          <cell r="C369">
            <v>51112502</v>
          </cell>
          <cell r="D369" t="str">
            <v>SEGUROS DE MANEJO</v>
          </cell>
        </row>
        <row r="370">
          <cell r="C370">
            <v>51112501</v>
          </cell>
          <cell r="D370" t="str">
            <v>SEGUROS DE CUMPLIMIENTO</v>
          </cell>
        </row>
        <row r="371">
          <cell r="C371">
            <v>51112510</v>
          </cell>
          <cell r="D371" t="str">
            <v>SEGUROS DE DANOS COMBINADOS</v>
          </cell>
        </row>
        <row r="372">
          <cell r="C372">
            <v>147012</v>
          </cell>
          <cell r="D372" t="str">
            <v>CREDITOS A EMPLEADOS</v>
          </cell>
        </row>
        <row r="373">
          <cell r="A373">
            <v>22751103100</v>
          </cell>
          <cell r="B373" t="str">
            <v>IMPUESTOS</v>
          </cell>
          <cell r="D373" t="str">
            <v>no tiene movimientos presupuestales</v>
          </cell>
        </row>
        <row r="374">
          <cell r="A374">
            <v>22751103101</v>
          </cell>
          <cell r="B374" t="str">
            <v>IMPUESTO INDUSTRIA Y COMERCIO</v>
          </cell>
          <cell r="C374">
            <v>244004</v>
          </cell>
          <cell r="D374" t="str">
            <v>INDUSTRIA Y COMERCIO</v>
          </cell>
        </row>
        <row r="375">
          <cell r="C375">
            <v>142211</v>
          </cell>
          <cell r="D375" t="str">
            <v>ANTICIPO IMPUESTO INDUSTRIA Y COMERCIO</v>
          </cell>
        </row>
        <row r="376">
          <cell r="C376">
            <v>75010806</v>
          </cell>
          <cell r="D376" t="str">
            <v>IMPUESTO DE INDUSTRIA Y COMERCIO</v>
          </cell>
        </row>
        <row r="377">
          <cell r="C377">
            <v>512009</v>
          </cell>
          <cell r="D377" t="str">
            <v>IMPUESTO DE INDUSTRIA Y COMERCIO</v>
          </cell>
        </row>
        <row r="378">
          <cell r="A378">
            <v>22751103102</v>
          </cell>
          <cell r="B378" t="str">
            <v xml:space="preserve">IMPUESTO DE VEHICULO </v>
          </cell>
          <cell r="C378">
            <v>75010804</v>
          </cell>
          <cell r="D378" t="str">
            <v>IMPUESTO DE VEHICULO</v>
          </cell>
        </row>
        <row r="379">
          <cell r="C379">
            <v>75010810</v>
          </cell>
          <cell r="D379" t="str">
            <v>TASAS</v>
          </cell>
        </row>
        <row r="380">
          <cell r="C380">
            <v>142090</v>
          </cell>
          <cell r="D380" t="str">
            <v>OTROS AVANCES Y ANTICIPOS</v>
          </cell>
        </row>
        <row r="381">
          <cell r="C381">
            <v>512011</v>
          </cell>
          <cell r="D381" t="str">
            <v>IMPUESTO SOBRE VEHICULOS AUTOMOTORES</v>
          </cell>
        </row>
        <row r="382">
          <cell r="C382">
            <v>242590</v>
          </cell>
          <cell r="D382" t="str">
            <v>OTROS ACREEDORES</v>
          </cell>
        </row>
        <row r="383">
          <cell r="A383">
            <v>22751103103</v>
          </cell>
          <cell r="B383" t="str">
            <v>IMPUESTO AL PATRIMONIO</v>
          </cell>
          <cell r="C383">
            <v>512023</v>
          </cell>
          <cell r="D383" t="str">
            <v>IMPUESTO AL PATRIMONIO</v>
          </cell>
        </row>
        <row r="384">
          <cell r="C384">
            <v>244022</v>
          </cell>
          <cell r="D384" t="str">
            <v>IMPUESTO AL PATRIMONIO</v>
          </cell>
        </row>
        <row r="385">
          <cell r="A385">
            <v>22751103104</v>
          </cell>
          <cell r="B385" t="str">
            <v>GRAVAMEN A LOS MOV. FINANCIEROS (4X1000)</v>
          </cell>
          <cell r="C385">
            <v>580590</v>
          </cell>
          <cell r="D385" t="str">
            <v>OTROS GASTOS FINANCIEROS</v>
          </cell>
        </row>
        <row r="386">
          <cell r="A386">
            <v>22751103105</v>
          </cell>
          <cell r="B386" t="str">
            <v>IMPUESTO ASUMIDOS</v>
          </cell>
          <cell r="D386" t="str">
            <v>no tiene movimientos presupuestales</v>
          </cell>
        </row>
        <row r="387">
          <cell r="A387">
            <v>22751103106</v>
          </cell>
          <cell r="B387" t="str">
            <v>IMPUESTO PREDIAL</v>
          </cell>
          <cell r="C387">
            <v>75010802</v>
          </cell>
          <cell r="D387" t="str">
            <v>IMPUESTO PREDIAL</v>
          </cell>
        </row>
        <row r="388">
          <cell r="C388">
            <v>512001</v>
          </cell>
          <cell r="D388" t="str">
            <v>IMPUESTO PREDIAL</v>
          </cell>
        </row>
        <row r="389">
          <cell r="A389">
            <v>22751103107</v>
          </cell>
          <cell r="B389" t="str">
            <v>IMPUESTO DE PEAJES</v>
          </cell>
          <cell r="D389" t="str">
            <v>No tiene mvmto contable ni pptal</v>
          </cell>
        </row>
        <row r="390">
          <cell r="A390">
            <v>22751103108</v>
          </cell>
          <cell r="B390" t="str">
            <v>SANCIONES Y MULTAS</v>
          </cell>
          <cell r="C390">
            <v>512008</v>
          </cell>
          <cell r="D390" t="str">
            <v>SANCIONES</v>
          </cell>
        </row>
        <row r="391">
          <cell r="A391">
            <v>22751104100</v>
          </cell>
          <cell r="B391" t="str">
            <v xml:space="preserve">CUOTA DE FISCALIZACION </v>
          </cell>
          <cell r="C391">
            <v>51202603</v>
          </cell>
          <cell r="D391" t="str">
            <v>CONTRIBUCIONES CGR-MEDELLIN</v>
          </cell>
        </row>
        <row r="392">
          <cell r="A392">
            <v>22758100500</v>
          </cell>
          <cell r="B392" t="str">
            <v>GASTOS LEGALES</v>
          </cell>
          <cell r="C392">
            <v>511164</v>
          </cell>
          <cell r="D392" t="str">
            <v>GASTOS LEGALES</v>
          </cell>
        </row>
        <row r="393">
          <cell r="C393">
            <v>511121</v>
          </cell>
          <cell r="D393" t="str">
            <v>IMPRESOS PUBLICACIONES SUSCRIPCIONES Y A</v>
          </cell>
        </row>
        <row r="394">
          <cell r="C394">
            <v>7501029002</v>
          </cell>
          <cell r="D394" t="str">
            <v>OTROS GASTOS GENERALES</v>
          </cell>
        </row>
        <row r="395">
          <cell r="C395">
            <v>142090</v>
          </cell>
          <cell r="D395" t="str">
            <v>OTROS AVANCES Y ANTICIPOS</v>
          </cell>
        </row>
        <row r="396">
          <cell r="A396">
            <v>22851052900</v>
          </cell>
          <cell r="B396" t="str">
            <v>INDEMNIZACION DANOS A TERCEROS</v>
          </cell>
          <cell r="C396">
            <v>58109001</v>
          </cell>
          <cell r="D396" t="str">
            <v>INDEMNIZACIONES A TERCEROS POR SINIESTRO</v>
          </cell>
        </row>
        <row r="397">
          <cell r="A397">
            <v>22851119000</v>
          </cell>
          <cell r="B397" t="str">
            <v>OTROS GASTOS GENERALES</v>
          </cell>
          <cell r="C397">
            <v>7501029002</v>
          </cell>
          <cell r="D397" t="str">
            <v>OTROS GASTOS GENERALES</v>
          </cell>
        </row>
        <row r="398">
          <cell r="C398">
            <v>511190</v>
          </cell>
          <cell r="D398" t="str">
            <v>OTROS GASTOS GENERALES</v>
          </cell>
        </row>
        <row r="399">
          <cell r="C399">
            <v>7501020115</v>
          </cell>
          <cell r="D399" t="str">
            <v>PROMOCION Y DIVULGACION</v>
          </cell>
        </row>
        <row r="400">
          <cell r="A400">
            <v>22855111330</v>
          </cell>
          <cell r="B400" t="str">
            <v>SEGURIDAD INDUSTRIAL</v>
          </cell>
          <cell r="C400">
            <v>51013002</v>
          </cell>
          <cell r="D400" t="str">
            <v>BIENESTAR SOCIAL</v>
          </cell>
        </row>
        <row r="401">
          <cell r="C401">
            <v>7501020114</v>
          </cell>
          <cell r="D401" t="str">
            <v>SEGURIDAD INDUSTRIAL</v>
          </cell>
        </row>
        <row r="402">
          <cell r="C402">
            <v>75010807</v>
          </cell>
          <cell r="D402" t="str">
            <v>IMPUESTOS ASUMIDOS</v>
          </cell>
        </row>
        <row r="403">
          <cell r="C403">
            <v>51111101</v>
          </cell>
          <cell r="D403" t="str">
            <v>COMISIONES Y HONORARIOS EN GENERAL</v>
          </cell>
        </row>
        <row r="404">
          <cell r="C404">
            <v>75010405</v>
          </cell>
          <cell r="D404" t="str">
            <v>COSTOS MEDICOS Y DROGAS</v>
          </cell>
        </row>
        <row r="405">
          <cell r="C405">
            <v>142012</v>
          </cell>
          <cell r="D405" t="str">
            <v>ANTICIPO PARA ADQUISICION DE BIENES Y SE</v>
          </cell>
        </row>
        <row r="406">
          <cell r="A406">
            <v>22858059000</v>
          </cell>
          <cell r="B406" t="str">
            <v>OTROS GASTOS FINANCIEROS</v>
          </cell>
          <cell r="C406">
            <v>580238</v>
          </cell>
          <cell r="D406" t="str">
            <v>COMISIONES Y OTROS GASTOS BANCARIOS</v>
          </cell>
        </row>
        <row r="407">
          <cell r="C407">
            <v>580590</v>
          </cell>
          <cell r="D407" t="str">
            <v>OTROS GASTOS FINANCIEROS</v>
          </cell>
        </row>
        <row r="408">
          <cell r="C408">
            <v>24362502</v>
          </cell>
          <cell r="D408" t="str">
            <v>IVA POR SERVICIOS RETENIDO AL REGIMEN CO</v>
          </cell>
        </row>
        <row r="409">
          <cell r="C409">
            <v>580803</v>
          </cell>
          <cell r="D409" t="str">
            <v>IMPUESTOS ASUMIDOS</v>
          </cell>
        </row>
        <row r="410">
          <cell r="C410">
            <v>14709002</v>
          </cell>
          <cell r="D410" t="str">
            <v xml:space="preserve">DEUDORES - OTROS </v>
          </cell>
        </row>
        <row r="411">
          <cell r="A411">
            <v>22858100503</v>
          </cell>
          <cell r="B411" t="str">
            <v>COSTO GESTION AMBIENTAL</v>
          </cell>
          <cell r="C411">
            <v>7501020608</v>
          </cell>
          <cell r="D411" t="str">
            <v>COSTOS DE GESTION AMBIENTAL</v>
          </cell>
        </row>
        <row r="412">
          <cell r="C412">
            <v>7501020402</v>
          </cell>
          <cell r="D412" t="str">
            <v>HONORARIOS ASESORIA TECNICA</v>
          </cell>
        </row>
        <row r="413">
          <cell r="C413">
            <v>75010807</v>
          </cell>
          <cell r="D413" t="str">
            <v>IMPUESTOS ASUMIDOS</v>
          </cell>
        </row>
        <row r="414">
          <cell r="C414">
            <v>142012</v>
          </cell>
          <cell r="D414" t="str">
            <v>ANTICIPO PARA ADQUISICION DE BIENES Y SE</v>
          </cell>
        </row>
        <row r="415">
          <cell r="C415">
            <v>7501020490</v>
          </cell>
          <cell r="D415" t="str">
            <v>OTROS HONORARIOS</v>
          </cell>
        </row>
        <row r="416">
          <cell r="A416">
            <v>31151103001</v>
          </cell>
          <cell r="B416" t="str">
            <v>CONTRIBUCION SUPERINTENDENCIA SERVICIO PUBLICOS</v>
          </cell>
          <cell r="C416">
            <v>51202601</v>
          </cell>
          <cell r="D416" t="str">
            <v>CONTRIBUCIONES SSPD</v>
          </cell>
        </row>
        <row r="417">
          <cell r="A417">
            <v>31151103002</v>
          </cell>
          <cell r="B417" t="str">
            <v>CONTRIBUCION COMIS. REGULAC.ENERGIA GAS -CREG</v>
          </cell>
          <cell r="C417">
            <v>51202602</v>
          </cell>
          <cell r="D417" t="str">
            <v>CONTRIBUCIONES CREG</v>
          </cell>
        </row>
        <row r="418">
          <cell r="A418">
            <v>31151103003</v>
          </cell>
          <cell r="B418" t="str">
            <v>DISTRIBUCION UTILIDADES POR GIRAR</v>
          </cell>
          <cell r="C418">
            <v>242503</v>
          </cell>
          <cell r="D418" t="str">
            <v>DIVIDENDOS Y PARTICIPACIONES</v>
          </cell>
        </row>
        <row r="419">
          <cell r="A419">
            <v>31151103009</v>
          </cell>
          <cell r="B419" t="str">
            <v>IMPUESTO DE RENTA Y COMPLEMENTARIOS</v>
          </cell>
          <cell r="C419">
            <v>270501</v>
          </cell>
          <cell r="D419" t="str">
            <v>IMPUESTO DE RENTA Y COMPLEMENTARIOS</v>
          </cell>
        </row>
        <row r="420">
          <cell r="C420">
            <v>244001</v>
          </cell>
          <cell r="D420" t="str">
            <v>RENTA Y COMPLEMENTARIOS</v>
          </cell>
        </row>
        <row r="421">
          <cell r="A421">
            <v>32314701201</v>
          </cell>
          <cell r="B421" t="str">
            <v>CREDITO EMPLEADOS - FONDO DE VIVIENDA</v>
          </cell>
          <cell r="D421" t="str">
            <v>No tiene mvmto contable ni pptal</v>
          </cell>
        </row>
        <row r="422">
          <cell r="A422">
            <v>32314701202</v>
          </cell>
          <cell r="B422" t="str">
            <v>CREDITO EMPLEADOS - FONDO DE SERVIC (LENTES, ENERG, VEH)</v>
          </cell>
          <cell r="C422">
            <v>147012</v>
          </cell>
          <cell r="D422" t="str">
            <v>CREDITOS A EMPLEADOS</v>
          </cell>
        </row>
        <row r="423">
          <cell r="C423">
            <v>7501031402</v>
          </cell>
          <cell r="D423" t="str">
            <v>BIENESTAR SOCIAL</v>
          </cell>
        </row>
        <row r="424">
          <cell r="C424">
            <v>51013002</v>
          </cell>
          <cell r="D424" t="str">
            <v>BIENESTAR SOCIAL</v>
          </cell>
        </row>
        <row r="425">
          <cell r="A425">
            <v>33151059000</v>
          </cell>
          <cell r="B425" t="str">
            <v>SENTENCIAS</v>
          </cell>
          <cell r="C425">
            <v>271005</v>
          </cell>
          <cell r="D425" t="str">
            <v>LITIGIOS O DEMANDAS</v>
          </cell>
        </row>
        <row r="426">
          <cell r="C426">
            <v>58109002</v>
          </cell>
          <cell r="D426" t="str">
            <v>OTROS GASTOS EXTRAORDINARIOS</v>
          </cell>
        </row>
        <row r="427">
          <cell r="C427">
            <v>512008</v>
          </cell>
          <cell r="D427" t="str">
            <v>SANCIONES</v>
          </cell>
        </row>
        <row r="428">
          <cell r="A428">
            <v>33151059001</v>
          </cell>
          <cell r="B428" t="str">
            <v>CONCILIACIONES</v>
          </cell>
          <cell r="D428" t="str">
            <v>No tiene mvmto contable ni pptal</v>
          </cell>
        </row>
        <row r="429">
          <cell r="A429">
            <v>41375300400</v>
          </cell>
          <cell r="B429" t="str">
            <v>CARGOS POR CONEXION - COMERCIALIZAC. ISA</v>
          </cell>
          <cell r="D429">
            <v>753004</v>
          </cell>
        </row>
        <row r="430">
          <cell r="A430">
            <v>41375300401</v>
          </cell>
          <cell r="B430" t="str">
            <v>REMUNERACION DE ACTIVOS (RESOL. CREG 070 /98)</v>
          </cell>
          <cell r="C430" t="e">
            <v>#N/A</v>
          </cell>
          <cell r="D430" t="str">
            <v>No tiene mvmto contable ni pptal</v>
          </cell>
        </row>
        <row r="431">
          <cell r="A431">
            <v>41375300402</v>
          </cell>
          <cell r="B431" t="str">
            <v>PENALIZACION FES Y DES</v>
          </cell>
          <cell r="C431" t="e">
            <v>#N/A</v>
          </cell>
          <cell r="D431" t="str">
            <v>No tiene mvmto contable ni pptal</v>
          </cell>
        </row>
        <row r="432">
          <cell r="A432">
            <v>41375300403</v>
          </cell>
          <cell r="B432" t="str">
            <v>SIC (SERVICIOS - LAC)</v>
          </cell>
          <cell r="C432" t="e">
            <v>#N/A</v>
          </cell>
          <cell r="D432" t="str">
            <v>Averiguar con Galindo - LAC "Liquidador de administraciones comerciales"</v>
          </cell>
        </row>
        <row r="433">
          <cell r="A433">
            <v>42175509001</v>
          </cell>
          <cell r="B433" t="str">
            <v>MEDIDORES DE ENERGIA EQUIPOS COMU. GRANDES CLIENTE</v>
          </cell>
          <cell r="C433" t="e">
            <v>#N/A</v>
          </cell>
          <cell r="D433" t="str">
            <v>no tiene movimiento presupuestal</v>
          </cell>
        </row>
        <row r="434">
          <cell r="A434">
            <v>42175509002</v>
          </cell>
          <cell r="B434" t="str">
            <v>SERVICIOS TECNICOS DE GRANDES CLIENTES</v>
          </cell>
          <cell r="D434">
            <v>621090</v>
          </cell>
        </row>
        <row r="435">
          <cell r="A435">
            <v>42175509003</v>
          </cell>
          <cell r="B435" t="str">
            <v>MEDIDORES DE ENERGIA</v>
          </cell>
          <cell r="D435">
            <v>621030</v>
          </cell>
        </row>
        <row r="436">
          <cell r="A436">
            <v>42175509004</v>
          </cell>
          <cell r="B436" t="str">
            <v>CONCENTRICO</v>
          </cell>
          <cell r="C436" t="e">
            <v>#N/A</v>
          </cell>
          <cell r="D436" t="str">
            <v>no tiene movimineto presupuestal</v>
          </cell>
        </row>
        <row r="437">
          <cell r="A437">
            <v>42175509005</v>
          </cell>
          <cell r="B437" t="str">
            <v>SELLOS Y OTROS: COMERCIALIZACION</v>
          </cell>
          <cell r="C437" t="e">
            <v>#N/A</v>
          </cell>
          <cell r="D437" t="str">
            <v>no tiene movimineto presupuestal</v>
          </cell>
        </row>
        <row r="438">
          <cell r="A438">
            <v>42175509006</v>
          </cell>
          <cell r="B438" t="str">
            <v xml:space="preserve">USO RACIONAL Y EFICIENTE DE LA ENERGIA - URE </v>
          </cell>
          <cell r="C438" t="e">
            <v>#N/A</v>
          </cell>
          <cell r="D438" t="str">
            <v>no tiene movimineto presupuestal</v>
          </cell>
        </row>
        <row r="439">
          <cell r="A439">
            <v>42275300101</v>
          </cell>
          <cell r="B439" t="str">
            <v>COMPRA DE ENERGIA A LARGO PLAZO</v>
          </cell>
          <cell r="C439" t="e">
            <v>#N/A</v>
          </cell>
        </row>
        <row r="440">
          <cell r="A440">
            <v>42275300102</v>
          </cell>
          <cell r="B440" t="str">
            <v>COMPRA DE ENERGIA EN BOLSA</v>
          </cell>
          <cell r="C440" t="e">
            <v>#N/A</v>
          </cell>
          <cell r="D440" t="str">
            <v>contablemente se maneja por la 14709001   y por la 75010102</v>
          </cell>
        </row>
        <row r="441">
          <cell r="A441">
            <v>42375300203</v>
          </cell>
          <cell r="B441" t="str">
            <v>SIC-CND</v>
          </cell>
          <cell r="C441" t="e">
            <v>#N/A</v>
          </cell>
        </row>
        <row r="442">
          <cell r="A442">
            <v>42375300204</v>
          </cell>
          <cell r="B442" t="str">
            <v>RESTRICCIONES</v>
          </cell>
          <cell r="C442">
            <v>75010105</v>
          </cell>
          <cell r="D442" t="str">
            <v xml:space="preserve"> SISTEMA DE TRANSMISION NACIONAL (STN)</v>
          </cell>
        </row>
        <row r="443">
          <cell r="C443">
            <v>75010106</v>
          </cell>
          <cell r="D443" t="str">
            <v xml:space="preserve"> RESTRICCIONES Y DESVIACIONES</v>
          </cell>
        </row>
        <row r="444">
          <cell r="C444">
            <v>75010102</v>
          </cell>
          <cell r="D444" t="str">
            <v>COMPRAS ENERGIA EN BOLSA O CORTO PLAZO</v>
          </cell>
        </row>
        <row r="445">
          <cell r="C445">
            <v>142012</v>
          </cell>
          <cell r="D445" t="str">
            <v>ANTICIPO PARA ADQUISICION DE BIENES Y SE</v>
          </cell>
        </row>
        <row r="446">
          <cell r="A446">
            <v>42375300501</v>
          </cell>
          <cell r="B446" t="str">
            <v>SISTEMA DE TRANSMISION REGIONAL (STR)</v>
          </cell>
          <cell r="C446" t="e">
            <v>#N/A</v>
          </cell>
        </row>
        <row r="447">
          <cell r="A447">
            <v>42375300502</v>
          </cell>
          <cell r="B447" t="str">
            <v>SISTEMA DE TRANSMISION NACIONAL (STN)</v>
          </cell>
          <cell r="C447" t="e">
            <v>#N/A</v>
          </cell>
        </row>
        <row r="448">
          <cell r="A448">
            <v>42375300504</v>
          </cell>
          <cell r="B448" t="str">
            <v>SISTEMA DE DISTRIBUCION LOCAL - CACHIRA (SDL)</v>
          </cell>
        </row>
        <row r="449">
          <cell r="A449">
            <v>61116159020</v>
          </cell>
          <cell r="B449" t="str">
            <v>LINEA DE TRANSMISION 115KV INSULA - PLANTA ZULIA</v>
          </cell>
          <cell r="C449" t="e">
            <v>#N/A</v>
          </cell>
          <cell r="D449" t="str">
            <v>no tiene movimineto presupuestal</v>
          </cell>
        </row>
        <row r="450">
          <cell r="A450">
            <v>61116159021</v>
          </cell>
          <cell r="B450" t="str">
            <v>LINEA DE SUBTRANSMISION INSULA  - ATALAYA</v>
          </cell>
          <cell r="C450" t="e">
            <v>#N/A</v>
          </cell>
        </row>
        <row r="451">
          <cell r="A451">
            <v>61216159025</v>
          </cell>
          <cell r="B451" t="str">
            <v>SUBESTACIONES SATELITES 34.5 KV (BOCONO Y ATALAYA)</v>
          </cell>
          <cell r="C451" t="e">
            <v>#N/A</v>
          </cell>
          <cell r="D451" t="str">
            <v>no tiene movimineto presupuestal</v>
          </cell>
        </row>
        <row r="452">
          <cell r="A452">
            <v>61216159040</v>
          </cell>
          <cell r="B452" t="str">
            <v>SUBESTACION BELEN (CUMPLIMIENTO COD. REDES)</v>
          </cell>
          <cell r="C452">
            <v>142012</v>
          </cell>
          <cell r="D452" t="str">
            <v xml:space="preserve"> ANTICIPO PARA ADQUISICION DE BIENES Y SE</v>
          </cell>
        </row>
        <row r="453">
          <cell r="C453">
            <v>7501020302</v>
          </cell>
          <cell r="D453" t="str">
            <v xml:space="preserve"> MANTENIMIENTO DE MAQUINARIA Y EQUIPO</v>
          </cell>
        </row>
        <row r="454">
          <cell r="A454">
            <v>61216159060</v>
          </cell>
          <cell r="B454" t="str">
            <v>SUBESTACION TIBU (CUMPLIMIENTO DES FES)</v>
          </cell>
          <cell r="C454" t="e">
            <v>#N/A</v>
          </cell>
          <cell r="D454" t="str">
            <v>no tiene movimineto presupuestal</v>
          </cell>
        </row>
        <row r="455">
          <cell r="A455">
            <v>61216159070</v>
          </cell>
          <cell r="B455" t="str">
            <v>SUBESTACION SAN MATEO (AUTOMATIZAC.)</v>
          </cell>
          <cell r="C455" t="e">
            <v>#N/A</v>
          </cell>
        </row>
        <row r="456">
          <cell r="A456">
            <v>61216159080</v>
          </cell>
          <cell r="B456" t="str">
            <v>SUBESTACION LA INSULA 115 /34.5 /13.8 KV.(CUMPLIM)</v>
          </cell>
          <cell r="C456" t="e">
            <v>#N/A</v>
          </cell>
          <cell r="D456" t="str">
            <v>no tiene movimineto presupuestal</v>
          </cell>
        </row>
        <row r="457">
          <cell r="A457">
            <v>61216159086</v>
          </cell>
          <cell r="B457" t="str">
            <v>SUBESTACION PLANTA ZULIA MODULO 115/34.5 KV  - 20 MVA</v>
          </cell>
          <cell r="C457" t="e">
            <v>#N/A</v>
          </cell>
          <cell r="D457" t="str">
            <v>no tiene movimineto presupuestal</v>
          </cell>
        </row>
        <row r="458">
          <cell r="A458">
            <v>61216509000</v>
          </cell>
          <cell r="B458" t="str">
            <v>CENTRO DE DISTRIBUCION LOCAL</v>
          </cell>
          <cell r="C458">
            <v>75010807</v>
          </cell>
          <cell r="D458" t="str">
            <v>IMPUESTOS ASUMIDOS</v>
          </cell>
        </row>
        <row r="459">
          <cell r="C459">
            <v>7501020490</v>
          </cell>
          <cell r="D459" t="str">
            <v>OTROS HONORARIOS</v>
          </cell>
        </row>
        <row r="460">
          <cell r="C460">
            <v>142012</v>
          </cell>
          <cell r="D460" t="str">
            <v>ANTICIPO PARA ADQUISICION DE BIENES Y SE</v>
          </cell>
        </row>
        <row r="461">
          <cell r="C461">
            <v>7501020304</v>
          </cell>
          <cell r="D461" t="str">
            <v>MANTENIMIENTO DE EQUIPO DE COMPUTACION Y</v>
          </cell>
        </row>
        <row r="462">
          <cell r="A462">
            <v>61216509001</v>
          </cell>
          <cell r="B462" t="str">
            <v>EQUIPO DE SUBESTACION</v>
          </cell>
          <cell r="C462" t="e">
            <v>#N/A</v>
          </cell>
        </row>
        <row r="463">
          <cell r="A463">
            <v>61216509003</v>
          </cell>
          <cell r="B463" t="str">
            <v>AUTOTRANSFORMADOR CREG 097</v>
          </cell>
          <cell r="C463" t="e">
            <v>#N/A</v>
          </cell>
        </row>
        <row r="464">
          <cell r="A464">
            <v>61216509004</v>
          </cell>
          <cell r="B464" t="str">
            <v>CREG 024 AUTOMATIZACION</v>
          </cell>
          <cell r="C464">
            <v>7501020390</v>
          </cell>
          <cell r="D464" t="str">
            <v xml:space="preserve"> OTROS CONTRATOS DE MANTENIMIENTO Y REPAR</v>
          </cell>
        </row>
        <row r="465">
          <cell r="C465">
            <v>7501020807</v>
          </cell>
          <cell r="D465" t="str">
            <v xml:space="preserve"> SERVICIO DE INSTALACION DE CONTADORES</v>
          </cell>
        </row>
        <row r="466">
          <cell r="A466">
            <v>61216509005</v>
          </cell>
          <cell r="B466" t="str">
            <v>TRANSFORMADORES</v>
          </cell>
          <cell r="C466" t="e">
            <v>#N/A</v>
          </cell>
        </row>
        <row r="467">
          <cell r="A467">
            <v>61316159000</v>
          </cell>
          <cell r="B467" t="str">
            <v>TRANSFORMADORES DE DISTRIBUCION</v>
          </cell>
          <cell r="C467" t="e">
            <v>#N/A</v>
          </cell>
          <cell r="D467" t="str">
            <v>no tiene movimineto presupuestal</v>
          </cell>
        </row>
        <row r="468">
          <cell r="A468">
            <v>61316159005</v>
          </cell>
          <cell r="B468" t="str">
            <v>RECONECTADORES Y ELEMENTOS DE DISTRIBUCION</v>
          </cell>
          <cell r="C468" t="e">
            <v>#N/A</v>
          </cell>
          <cell r="D468" t="str">
            <v>no tiene movimineto presupuestal</v>
          </cell>
        </row>
        <row r="469">
          <cell r="A469">
            <v>61316159010</v>
          </cell>
          <cell r="B469" t="str">
            <v>REMODELACION REDES PRIMARIAS</v>
          </cell>
          <cell r="C469">
            <v>7501020490</v>
          </cell>
          <cell r="D469" t="str">
            <v>OTROS HONORARIOS</v>
          </cell>
        </row>
        <row r="470">
          <cell r="C470">
            <v>1615050001</v>
          </cell>
          <cell r="D470" t="str">
            <v>REMODELACION REDES CUCUTA</v>
          </cell>
        </row>
        <row r="471">
          <cell r="C471">
            <v>1615050003</v>
          </cell>
          <cell r="D471" t="str">
            <v>REMODELACION REDES OCAÑA</v>
          </cell>
        </row>
        <row r="472">
          <cell r="A472">
            <v>61316159011</v>
          </cell>
          <cell r="B472" t="str">
            <v>REMODELACION REDES SECUNDARIAS</v>
          </cell>
          <cell r="C472">
            <v>1615050001</v>
          </cell>
          <cell r="D472" t="str">
            <v>REMODELACION REDES CUCUTA</v>
          </cell>
        </row>
        <row r="473">
          <cell r="C473">
            <v>1615050005</v>
          </cell>
          <cell r="D473" t="str">
            <v>REMODELACION REDES AGUACHICA</v>
          </cell>
        </row>
        <row r="474">
          <cell r="A474">
            <v>61316159090</v>
          </cell>
          <cell r="B474" t="str">
            <v>COMPRA ACTIVOS (REDES: RESOL. CREG 070/98)</v>
          </cell>
          <cell r="C474">
            <v>16500201</v>
          </cell>
          <cell r="D474" t="str">
            <v>REDES Y LINEAS DE DISTRIBUCION</v>
          </cell>
        </row>
        <row r="475">
          <cell r="C475">
            <v>16500203</v>
          </cell>
          <cell r="D475" t="str">
            <v>TRANSFORMADORES DE DISTRIBUCION</v>
          </cell>
        </row>
        <row r="476">
          <cell r="C476">
            <v>511164</v>
          </cell>
          <cell r="D476" t="str">
            <v>GASTOS LEGALES</v>
          </cell>
        </row>
        <row r="477">
          <cell r="C477">
            <v>7501020490</v>
          </cell>
          <cell r="D477" t="str">
            <v>OTROS HONORARIOS</v>
          </cell>
        </row>
        <row r="478">
          <cell r="A478">
            <v>61316159203</v>
          </cell>
          <cell r="B478" t="str">
            <v>REDES PRIMARIAS CUCUTA  - EXPANSION</v>
          </cell>
          <cell r="C478">
            <v>1615050001</v>
          </cell>
          <cell r="D478" t="str">
            <v>REMODELACION REDES CUCUTA</v>
          </cell>
        </row>
        <row r="479">
          <cell r="C479">
            <v>7501020811</v>
          </cell>
          <cell r="D479" t="str">
            <v>SERVICIOS ASOCIADOS A INFRAESTRUCTURA EL</v>
          </cell>
        </row>
        <row r="480">
          <cell r="C480">
            <v>7501020402</v>
          </cell>
          <cell r="D480" t="str">
            <v>HONORARIOS ASESORIA TECNICA</v>
          </cell>
        </row>
        <row r="481">
          <cell r="C481">
            <v>75010807</v>
          </cell>
          <cell r="D481" t="str">
            <v>IMPUESTOS ASUMIDOS</v>
          </cell>
        </row>
        <row r="482">
          <cell r="A482">
            <v>61316159204</v>
          </cell>
          <cell r="B482" t="str">
            <v>REDES PRIMARIAS AGUACHICA  - EXPANSION</v>
          </cell>
          <cell r="C482" t="e">
            <v>#N/A</v>
          </cell>
          <cell r="D482" t="str">
            <v>no tiene movimineto presupuestal</v>
          </cell>
        </row>
        <row r="483">
          <cell r="A483">
            <v>61316159205</v>
          </cell>
          <cell r="B483" t="str">
            <v>REDES PRIMARIAS PAMPLONA    - EXPANSION</v>
          </cell>
          <cell r="C483" t="e">
            <v>#N/A</v>
          </cell>
          <cell r="D483" t="str">
            <v>no tiene movimineto presupuestal</v>
          </cell>
        </row>
        <row r="484">
          <cell r="A484">
            <v>61316159206</v>
          </cell>
          <cell r="B484" t="str">
            <v>REDES PRIMARIAS OCANA  - EXPANSION</v>
          </cell>
          <cell r="C484" t="e">
            <v>#N/A</v>
          </cell>
        </row>
        <row r="485">
          <cell r="A485">
            <v>61316159207</v>
          </cell>
          <cell r="B485" t="str">
            <v>REDES PRIMARIAS TIBU  - EXPANSION</v>
          </cell>
          <cell r="C485" t="e">
            <v>#N/A</v>
          </cell>
          <cell r="D485" t="str">
            <v>no tiene movimineto presupuestal</v>
          </cell>
        </row>
        <row r="486">
          <cell r="A486">
            <v>61316159208</v>
          </cell>
          <cell r="B486" t="str">
            <v>REDES SECUNDARIAS AGUACHICA  - EXPANSION</v>
          </cell>
          <cell r="C486" t="e">
            <v>#N/A</v>
          </cell>
          <cell r="D486" t="str">
            <v>no tiene movimineto presupuestal</v>
          </cell>
        </row>
        <row r="487">
          <cell r="A487">
            <v>61316159209</v>
          </cell>
          <cell r="B487" t="str">
            <v>REDES SECUNDARIAS OCANA  - EXPANSION</v>
          </cell>
          <cell r="C487">
            <v>1615050003</v>
          </cell>
          <cell r="D487" t="str">
            <v>REMODELACION REDES OCAÑA</v>
          </cell>
        </row>
        <row r="488">
          <cell r="A488">
            <v>61316159210</v>
          </cell>
          <cell r="B488" t="str">
            <v>REDES SECUNDARIAS PAMPLONA    - EXPANSION</v>
          </cell>
          <cell r="C488" t="e">
            <v>#N/A</v>
          </cell>
          <cell r="D488" t="str">
            <v>no tiene movimineto presupuestal</v>
          </cell>
        </row>
        <row r="489">
          <cell r="A489">
            <v>61316159211</v>
          </cell>
          <cell r="B489" t="str">
            <v>REDES SECUNDARIAS TIBU  - EXPANSION</v>
          </cell>
          <cell r="C489" t="e">
            <v>#N/A</v>
          </cell>
          <cell r="D489" t="str">
            <v>no tiene movimineto presupuestal</v>
          </cell>
        </row>
        <row r="490">
          <cell r="A490">
            <v>61316159303</v>
          </cell>
          <cell r="B490" t="str">
            <v>REDES SECUNDARIAS CUCUTA  - EXPANSION</v>
          </cell>
          <cell r="C490">
            <v>1615050001</v>
          </cell>
          <cell r="D490" t="str">
            <v>REMODELACION REDES CUCUTA</v>
          </cell>
        </row>
        <row r="491">
          <cell r="C491">
            <v>7501020811</v>
          </cell>
          <cell r="D491" t="str">
            <v>SERVICIOS ASOCIADOS A INFRAESTRUCTURA EL</v>
          </cell>
        </row>
        <row r="492">
          <cell r="C492">
            <v>7501020402</v>
          </cell>
          <cell r="D492" t="str">
            <v>HONORARIOS ASESORIA TECNICA</v>
          </cell>
        </row>
        <row r="493">
          <cell r="A493">
            <v>61416159095</v>
          </cell>
          <cell r="B493" t="str">
            <v>ELECTRIFICACION RURAL</v>
          </cell>
          <cell r="C493">
            <v>1615050001</v>
          </cell>
          <cell r="D493" t="str">
            <v>REMODELACION REDES CUCUTA</v>
          </cell>
        </row>
        <row r="494">
          <cell r="C494">
            <v>142012</v>
          </cell>
          <cell r="D494" t="str">
            <v>ANTICIPO PARA ADQUISICION DE BIENES Y SE</v>
          </cell>
        </row>
        <row r="495">
          <cell r="A495">
            <v>61516159050</v>
          </cell>
          <cell r="B495" t="str">
            <v>LINEA ENERGIZADA</v>
          </cell>
          <cell r="C495" t="e">
            <v>#N/A</v>
          </cell>
          <cell r="D495" t="str">
            <v>no tiene movimineto presupuestal</v>
          </cell>
        </row>
        <row r="496">
          <cell r="A496">
            <v>61516700100</v>
          </cell>
          <cell r="B496" t="str">
            <v>COMUNICACIONES</v>
          </cell>
          <cell r="C496" t="e">
            <v>#N/A</v>
          </cell>
          <cell r="D496" t="str">
            <v>no tiene movimineto presupuestal</v>
          </cell>
        </row>
        <row r="497">
          <cell r="A497">
            <v>61616400100</v>
          </cell>
          <cell r="B497" t="str">
            <v>EDIFICIOS -DISTRIBUCION</v>
          </cell>
          <cell r="C497" t="e">
            <v>#N/A</v>
          </cell>
          <cell r="D497" t="str">
            <v>no tiene movimineto presupuestal</v>
          </cell>
        </row>
        <row r="498">
          <cell r="A498">
            <v>61616700200</v>
          </cell>
          <cell r="B498" t="str">
            <v>SISTEMATIZACION -DISTRIBUCION</v>
          </cell>
          <cell r="C498" t="e">
            <v>#N/A</v>
          </cell>
          <cell r="D498" t="str">
            <v>no tiene movimineto presupuestal</v>
          </cell>
        </row>
        <row r="499">
          <cell r="A499">
            <v>61616750200</v>
          </cell>
          <cell r="B499" t="str">
            <v>PARQUE AUTOMOTOR -DISTRIBUCION</v>
          </cell>
          <cell r="C499" t="e">
            <v>#N/A</v>
          </cell>
          <cell r="D499" t="str">
            <v>no tiene movimineto presupuestal</v>
          </cell>
        </row>
        <row r="500">
          <cell r="A500">
            <v>62016700100</v>
          </cell>
          <cell r="B500" t="str">
            <v>COMUNICACIONES</v>
          </cell>
          <cell r="C500" t="e">
            <v>#N/A</v>
          </cell>
          <cell r="D500" t="str">
            <v>no tiene movimineto presupuestal</v>
          </cell>
        </row>
        <row r="501">
          <cell r="A501">
            <v>62016750100</v>
          </cell>
          <cell r="B501" t="str">
            <v>PLAN INTEGRAL EMPRESARIAL.NORMALIZ.SERV.ENERGIA (PIENS)</v>
          </cell>
          <cell r="C501">
            <v>7501020807</v>
          </cell>
          <cell r="D501" t="str">
            <v>SERVICIO DE INSTALACION DE CONTADORES</v>
          </cell>
        </row>
        <row r="502">
          <cell r="C502">
            <v>7501020490</v>
          </cell>
          <cell r="D502" t="str">
            <v>OTROS HONORARIOS</v>
          </cell>
        </row>
        <row r="503">
          <cell r="C503">
            <v>19100801</v>
          </cell>
          <cell r="D503" t="str">
            <v>PROYECTO PIENSE</v>
          </cell>
        </row>
        <row r="504">
          <cell r="C504">
            <v>7501020107</v>
          </cell>
          <cell r="D504" t="str">
            <v>TRANSPORTE FLETES Y ACARREOS</v>
          </cell>
        </row>
        <row r="505">
          <cell r="C505">
            <v>7501020402</v>
          </cell>
          <cell r="D505" t="str">
            <v>HONORARIOS ASESORIA TECNICA</v>
          </cell>
        </row>
        <row r="506">
          <cell r="C506">
            <v>75010317</v>
          </cell>
          <cell r="D506" t="str">
            <v>CONTRATOS DE PERSONAL TEMPORAL</v>
          </cell>
        </row>
        <row r="507">
          <cell r="C507">
            <v>75010321</v>
          </cell>
          <cell r="D507" t="str">
            <v>REMUNERACION SERVICIOS TECNICOS</v>
          </cell>
        </row>
        <row r="508">
          <cell r="C508">
            <v>142012</v>
          </cell>
          <cell r="D508" t="str">
            <v>ANTICIPO PARA ADQUISICION DE BIENES Y SE</v>
          </cell>
        </row>
        <row r="509">
          <cell r="C509">
            <v>750102030704</v>
          </cell>
          <cell r="D509" t="str">
            <v>MANTENIMIENTO REDES SECUNDARIAS</v>
          </cell>
        </row>
        <row r="510">
          <cell r="C510">
            <v>75010807</v>
          </cell>
          <cell r="D510" t="str">
            <v>IMPUESTOS ASUMIDOS</v>
          </cell>
        </row>
        <row r="511">
          <cell r="C511">
            <v>750102030703</v>
          </cell>
          <cell r="D511" t="str">
            <v>MANTENIMIENTO REDES PRIMARIAS</v>
          </cell>
        </row>
        <row r="512">
          <cell r="C512">
            <v>7501020810</v>
          </cell>
          <cell r="D512" t="str">
            <v>SERVICIO DE DIGITALIZACION DE DATOS</v>
          </cell>
        </row>
        <row r="513">
          <cell r="A513">
            <v>62116700200</v>
          </cell>
          <cell r="B513" t="str">
            <v>SISTEMATIZACION -COMERCIALIZACION</v>
          </cell>
          <cell r="C513" t="e">
            <v>#N/A</v>
          </cell>
          <cell r="D513" t="str">
            <v>no tiene movimineto presupuestal</v>
          </cell>
        </row>
        <row r="514">
          <cell r="A514">
            <v>63116400100</v>
          </cell>
          <cell r="B514" t="str">
            <v>EDIFICIOS - UNIDAD DE APOYO</v>
          </cell>
          <cell r="C514" t="e">
            <v>#N/A</v>
          </cell>
          <cell r="D514" t="str">
            <v>no tiene movimineto presupuestal</v>
          </cell>
        </row>
        <row r="515">
          <cell r="A515">
            <v>63116400150</v>
          </cell>
          <cell r="B515" t="str">
            <v>MUEBLES ENSERES Y EQUIPO DE OFICINA</v>
          </cell>
          <cell r="C515" t="e">
            <v>#N/A</v>
          </cell>
          <cell r="D515" t="str">
            <v>no tiene movimineto presupuestal</v>
          </cell>
        </row>
        <row r="516">
          <cell r="A516">
            <v>63116400151</v>
          </cell>
          <cell r="B516" t="str">
            <v>EQUIPOS GESTION AMBIENTAL</v>
          </cell>
          <cell r="C516" t="e">
            <v>#N/A</v>
          </cell>
          <cell r="D516" t="str">
            <v>no tiene movimineto presupuestal</v>
          </cell>
        </row>
        <row r="517">
          <cell r="A517">
            <v>63116700200</v>
          </cell>
          <cell r="B517" t="str">
            <v>SISTEMATIZACION -UNIDAD DE APOYO</v>
          </cell>
          <cell r="C517">
            <v>51111504</v>
          </cell>
          <cell r="D517" t="str">
            <v>MANTENIMIENTO DE EQUIPOS DE COMPUTACION</v>
          </cell>
        </row>
        <row r="518">
          <cell r="C518">
            <v>511150</v>
          </cell>
          <cell r="D518" t="str">
            <v>PROCESAMIENTO DE INFORMACION</v>
          </cell>
        </row>
        <row r="519">
          <cell r="A519">
            <v>63116750200</v>
          </cell>
          <cell r="B519" t="str">
            <v>PARQUE AUTOMOTOR -UNIDAD DE APOYO</v>
          </cell>
          <cell r="D519" t="str">
            <v>no tiene movimineto presupuestal</v>
          </cell>
        </row>
        <row r="520">
          <cell r="A520">
            <v>63119109020</v>
          </cell>
          <cell r="B520" t="str">
            <v>COMUNICACIONES</v>
          </cell>
          <cell r="D520" t="str">
            <v>no tiene movimineto presupuestal</v>
          </cell>
        </row>
      </sheetData>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97"/>
      <sheetName val="IND98"/>
      <sheetName val="IND99"/>
      <sheetName val="INDUSTRIA"/>
      <sheetName val="comercio"/>
      <sheetName val="OFICIAL"/>
      <sheetName val="COM97"/>
      <sheetName val="COM98"/>
      <sheetName val="OF97"/>
      <sheetName val="OF98"/>
      <sheetName val="ESPPRO97"/>
      <sheetName val="ESPPRO98"/>
      <sheetName val="RES97"/>
      <sheetName val="RES98"/>
      <sheetName val="RES99"/>
      <sheetName val="RES00"/>
      <sheetName val="RES01"/>
      <sheetName val="I,C,O 01"/>
      <sheetName val="Hoja1"/>
      <sheetName val="Hoja2"/>
      <sheetName val="Hoja3"/>
    </sheetNames>
    <sheetDataSet>
      <sheetData sheetId="0">
        <row r="61">
          <cell r="AA61">
            <v>1.0129787907565686</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opiación Gastos"/>
      <sheetName val="COSTOS Y GASTOS (Ppto)"/>
      <sheetName val="Menú"/>
      <sheetName val="FEBRERO"/>
      <sheetName val="PYG (MAF) Detallado"/>
      <sheetName val="BG_Resumen"/>
      <sheetName val="BG_Detallado"/>
      <sheetName val="Comentarios_Contabilidad_PYG"/>
      <sheetName val="Comentarios_Contabilidad_BG"/>
      <sheetName val="Indicadores Financieros"/>
      <sheetName val="Detalle de Inversiones"/>
      <sheetName val="INGRESOS PPTO"/>
      <sheetName val="Comp_Real vs Ppto  (Diciembre)"/>
      <sheetName val="Comentarios Vtas y Compras Dic"/>
      <sheetName val="Comentarios de Vtas y Com Junio"/>
      <sheetName val="E.F.DICIEMBRE "/>
      <sheetName val="Balance de Comprobación"/>
      <sheetName val="Datos Basícos de Venta de En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CENS</v>
          </cell>
          <cell r="B1" t="str">
            <v>saln_empresa</v>
          </cell>
          <cell r="C1" t="str">
            <v>saln_periodo</v>
          </cell>
          <cell r="D1" t="str">
            <v>saln_anno</v>
          </cell>
          <cell r="F1" t="str">
            <v>forc_nombre</v>
          </cell>
          <cell r="G1" t="str">
            <v>imputable</v>
          </cell>
          <cell r="H1" t="str">
            <v>nivel</v>
          </cell>
          <cell r="I1" t="str">
            <v>orden</v>
          </cell>
        </row>
        <row r="2">
          <cell r="A2" t="str">
            <v>BALANCE DE PRUEBA</v>
          </cell>
          <cell r="B2">
            <v>1</v>
          </cell>
          <cell r="C2">
            <v>8</v>
          </cell>
          <cell r="D2">
            <v>2010</v>
          </cell>
          <cell r="F2" t="str">
            <v>BALANCE DE PRUEBA SUI</v>
          </cell>
          <cell r="G2" t="str">
            <v>N</v>
          </cell>
          <cell r="H2">
            <v>1</v>
          </cell>
          <cell r="I2" t="str">
            <v>100000000000</v>
          </cell>
        </row>
        <row r="3">
          <cell r="A3">
            <v>1</v>
          </cell>
          <cell r="B3">
            <v>2</v>
          </cell>
          <cell r="C3">
            <v>3</v>
          </cell>
          <cell r="D3">
            <v>4</v>
          </cell>
          <cell r="E3">
            <v>5</v>
          </cell>
          <cell r="F3">
            <v>6</v>
          </cell>
          <cell r="G3">
            <v>7</v>
          </cell>
          <cell r="H3">
            <v>8</v>
          </cell>
          <cell r="I3">
            <v>9</v>
          </cell>
          <cell r="J3">
            <v>10</v>
          </cell>
          <cell r="K3">
            <v>11</v>
          </cell>
          <cell r="L3">
            <v>12</v>
          </cell>
          <cell r="M3">
            <v>13</v>
          </cell>
        </row>
        <row r="4">
          <cell r="A4" t="str">
            <v>COPIAR LOS ESTADOS FINANCIEROS COMPLETOS DE CADA MES DESDE LA COLUMNA A HASTA LA COLUMANA M</v>
          </cell>
          <cell r="B4">
            <v>1</v>
          </cell>
          <cell r="C4">
            <v>8</v>
          </cell>
          <cell r="D4">
            <v>2010</v>
          </cell>
          <cell r="F4" t="str">
            <v>BALANCE DE PRUEBA SUI</v>
          </cell>
          <cell r="G4" t="str">
            <v>N</v>
          </cell>
          <cell r="H4">
            <v>3</v>
          </cell>
          <cell r="I4" t="str">
            <v>110500000000</v>
          </cell>
        </row>
        <row r="5">
          <cell r="B5">
            <v>1</v>
          </cell>
          <cell r="C5">
            <v>8</v>
          </cell>
          <cell r="D5">
            <v>2010</v>
          </cell>
          <cell r="F5" t="str">
            <v>BALANCE DE PRUEBA SUI</v>
          </cell>
          <cell r="G5" t="str">
            <v>S</v>
          </cell>
          <cell r="H5">
            <v>4</v>
          </cell>
          <cell r="I5" t="str">
            <v>110501000000</v>
          </cell>
        </row>
        <row r="6">
          <cell r="A6" t="str">
            <v>CUENTAS</v>
          </cell>
          <cell r="B6">
            <v>1</v>
          </cell>
          <cell r="C6">
            <v>8</v>
          </cell>
          <cell r="D6">
            <v>2010</v>
          </cell>
          <cell r="E6" t="str">
            <v>NOMBRE</v>
          </cell>
          <cell r="F6" t="str">
            <v>BALANCE DE PRUEBA SUI</v>
          </cell>
          <cell r="G6" t="str">
            <v>S</v>
          </cell>
          <cell r="H6">
            <v>4</v>
          </cell>
          <cell r="I6" t="str">
            <v>110502000000</v>
          </cell>
          <cell r="J6" t="str">
            <v>SALDO ANTERIOR</v>
          </cell>
          <cell r="K6" t="str">
            <v>MOVIMIENTO DEBITO</v>
          </cell>
          <cell r="L6" t="str">
            <v>MOVIMIENTO CREDITO</v>
          </cell>
          <cell r="M6" t="str">
            <v>NUEVOSALDO</v>
          </cell>
        </row>
        <row r="7">
          <cell r="A7">
            <v>1</v>
          </cell>
          <cell r="B7">
            <v>1</v>
          </cell>
          <cell r="C7">
            <v>11</v>
          </cell>
          <cell r="D7">
            <v>2010</v>
          </cell>
          <cell r="E7" t="str">
            <v>ACTIVO</v>
          </cell>
          <cell r="F7" t="str">
            <v>BALANCE DE PRUEBA SUI</v>
          </cell>
          <cell r="G7" t="str">
            <v>N</v>
          </cell>
          <cell r="H7">
            <v>1</v>
          </cell>
          <cell r="I7" t="str">
            <v>100000000000</v>
          </cell>
          <cell r="J7">
            <v>1119356705316.1399</v>
          </cell>
          <cell r="K7">
            <v>1468308496771.3</v>
          </cell>
          <cell r="L7">
            <v>1446227868722.73</v>
          </cell>
          <cell r="M7">
            <v>1141437333364.71</v>
          </cell>
        </row>
        <row r="8">
          <cell r="A8">
            <v>11</v>
          </cell>
          <cell r="B8">
            <v>1</v>
          </cell>
          <cell r="C8">
            <v>11</v>
          </cell>
          <cell r="D8">
            <v>2010</v>
          </cell>
          <cell r="E8" t="str">
            <v>EFECTIVO</v>
          </cell>
          <cell r="F8" t="str">
            <v>BALANCE DE PRUEBA SUI</v>
          </cell>
          <cell r="G8" t="str">
            <v>N</v>
          </cell>
          <cell r="H8">
            <v>2</v>
          </cell>
          <cell r="I8" t="str">
            <v>110000000000</v>
          </cell>
          <cell r="J8">
            <v>25018863508.57</v>
          </cell>
          <cell r="K8">
            <v>621230936257.98999</v>
          </cell>
          <cell r="L8">
            <v>558323374009.05005</v>
          </cell>
          <cell r="M8">
            <v>87926425757.509995</v>
          </cell>
        </row>
        <row r="9">
          <cell r="A9">
            <v>1105</v>
          </cell>
          <cell r="B9">
            <v>1</v>
          </cell>
          <cell r="C9">
            <v>11</v>
          </cell>
          <cell r="D9">
            <v>2010</v>
          </cell>
          <cell r="E9" t="str">
            <v>CAJA</v>
          </cell>
          <cell r="F9" t="str">
            <v>BALANCE DE PRUEBA SUI</v>
          </cell>
          <cell r="G9" t="str">
            <v>N</v>
          </cell>
          <cell r="H9">
            <v>3</v>
          </cell>
          <cell r="I9" t="str">
            <v>110500000000</v>
          </cell>
          <cell r="J9">
            <v>18221793</v>
          </cell>
          <cell r="K9">
            <v>478257703299.16998</v>
          </cell>
          <cell r="L9">
            <v>478275925092.16998</v>
          </cell>
          <cell r="M9">
            <v>0</v>
          </cell>
        </row>
        <row r="10">
          <cell r="A10">
            <v>110501</v>
          </cell>
          <cell r="B10">
            <v>1</v>
          </cell>
          <cell r="C10">
            <v>11</v>
          </cell>
          <cell r="D10">
            <v>2010</v>
          </cell>
          <cell r="E10" t="str">
            <v>CAJA PRINCIPAL</v>
          </cell>
          <cell r="F10" t="str">
            <v>BALANCE DE PRUEBA SUI</v>
          </cell>
          <cell r="G10" t="str">
            <v>S</v>
          </cell>
          <cell r="H10">
            <v>4</v>
          </cell>
          <cell r="I10" t="str">
            <v>110501000000</v>
          </cell>
          <cell r="J10">
            <v>0</v>
          </cell>
          <cell r="K10">
            <v>478257703299.16998</v>
          </cell>
          <cell r="L10">
            <v>478257703299.16998</v>
          </cell>
          <cell r="M10">
            <v>0</v>
          </cell>
        </row>
        <row r="11">
          <cell r="A11">
            <v>110502</v>
          </cell>
          <cell r="B11">
            <v>1</v>
          </cell>
          <cell r="C11">
            <v>11</v>
          </cell>
          <cell r="D11">
            <v>2010</v>
          </cell>
          <cell r="E11" t="str">
            <v>CAJAS MENORES</v>
          </cell>
          <cell r="F11" t="str">
            <v>BALANCE DE PRUEBA SUI</v>
          </cell>
          <cell r="G11" t="str">
            <v>S</v>
          </cell>
          <cell r="H11">
            <v>4</v>
          </cell>
          <cell r="I11" t="str">
            <v>110502000000</v>
          </cell>
          <cell r="J11">
            <v>18221793</v>
          </cell>
          <cell r="K11">
            <v>0</v>
          </cell>
          <cell r="L11">
            <v>18221793</v>
          </cell>
          <cell r="M11">
            <v>0</v>
          </cell>
        </row>
        <row r="12">
          <cell r="A12">
            <v>1110</v>
          </cell>
          <cell r="B12">
            <v>1</v>
          </cell>
          <cell r="C12">
            <v>11</v>
          </cell>
          <cell r="D12">
            <v>2010</v>
          </cell>
          <cell r="E12" t="str">
            <v>DEPOSITOS EN INSTITUCIONES FINANCIERAS</v>
          </cell>
          <cell r="F12" t="str">
            <v>BALANCE DE PRUEBA SUI</v>
          </cell>
          <cell r="G12" t="str">
            <v>N</v>
          </cell>
          <cell r="H12">
            <v>3</v>
          </cell>
          <cell r="I12" t="str">
            <v>111000000000</v>
          </cell>
          <cell r="J12">
            <v>25000641715.57</v>
          </cell>
          <cell r="K12">
            <v>142973232958.82001</v>
          </cell>
          <cell r="L12">
            <v>80047448916.880005</v>
          </cell>
          <cell r="M12">
            <v>87926425757.509995</v>
          </cell>
        </row>
        <row r="13">
          <cell r="A13">
            <v>111005</v>
          </cell>
          <cell r="B13">
            <v>1</v>
          </cell>
          <cell r="C13">
            <v>11</v>
          </cell>
          <cell r="D13">
            <v>2010</v>
          </cell>
          <cell r="E13" t="str">
            <v>CUENTAS CORRIENTES</v>
          </cell>
          <cell r="F13" t="str">
            <v>BALANCE DE PRUEBA SUI</v>
          </cell>
          <cell r="G13" t="str">
            <v>N</v>
          </cell>
          <cell r="H13">
            <v>4</v>
          </cell>
          <cell r="I13" t="str">
            <v>111005000000</v>
          </cell>
          <cell r="J13">
            <v>11261215850.42</v>
          </cell>
          <cell r="K13">
            <v>53814541178.82</v>
          </cell>
          <cell r="L13">
            <v>54416310450.620003</v>
          </cell>
          <cell r="M13">
            <v>10659446578.620001</v>
          </cell>
        </row>
        <row r="14">
          <cell r="A14">
            <v>11100501</v>
          </cell>
          <cell r="B14">
            <v>1</v>
          </cell>
          <cell r="C14">
            <v>11</v>
          </cell>
          <cell r="D14">
            <v>2010</v>
          </cell>
          <cell r="E14" t="str">
            <v>BANCO CIAL. GRANBANCO 72004286 Aguachica</v>
          </cell>
          <cell r="F14" t="str">
            <v>BALANCE DE PRUEBA SUI</v>
          </cell>
          <cell r="G14" t="str">
            <v>S</v>
          </cell>
          <cell r="H14">
            <v>5</v>
          </cell>
          <cell r="I14" t="str">
            <v>111005010000</v>
          </cell>
          <cell r="J14">
            <v>0</v>
          </cell>
          <cell r="K14">
            <v>0</v>
          </cell>
          <cell r="L14">
            <v>0</v>
          </cell>
          <cell r="M14">
            <v>0</v>
          </cell>
        </row>
        <row r="15">
          <cell r="A15">
            <v>11100503</v>
          </cell>
          <cell r="B15">
            <v>1</v>
          </cell>
          <cell r="C15">
            <v>11</v>
          </cell>
          <cell r="D15">
            <v>2010</v>
          </cell>
          <cell r="E15" t="str">
            <v>BANCO DAVIVIENDA S.A.  66169999472</v>
          </cell>
          <cell r="F15" t="str">
            <v>BALANCE DE PRUEBA SUI</v>
          </cell>
          <cell r="G15" t="str">
            <v>S</v>
          </cell>
          <cell r="H15">
            <v>5</v>
          </cell>
          <cell r="I15" t="str">
            <v>111005030000</v>
          </cell>
          <cell r="J15">
            <v>3332727.43</v>
          </cell>
          <cell r="K15">
            <v>6614000000</v>
          </cell>
          <cell r="L15">
            <v>6613749670.8400002</v>
          </cell>
          <cell r="M15">
            <v>3583056.59</v>
          </cell>
        </row>
        <row r="16">
          <cell r="A16">
            <v>11100504</v>
          </cell>
          <cell r="B16">
            <v>1</v>
          </cell>
          <cell r="C16">
            <v>11</v>
          </cell>
          <cell r="D16">
            <v>2010</v>
          </cell>
          <cell r="E16" t="str">
            <v>BANCO DAVIVIENDA S.A.  66169999712</v>
          </cell>
          <cell r="F16" t="str">
            <v>BALANCE DE PRUEBA SUI</v>
          </cell>
          <cell r="G16" t="str">
            <v>S</v>
          </cell>
          <cell r="H16">
            <v>5</v>
          </cell>
          <cell r="I16" t="str">
            <v>111005040000</v>
          </cell>
          <cell r="J16">
            <v>1253571851.79</v>
          </cell>
          <cell r="K16">
            <v>6459847949.5200005</v>
          </cell>
          <cell r="L16">
            <v>7213934327.54</v>
          </cell>
          <cell r="M16">
            <v>499485473.76999998</v>
          </cell>
        </row>
        <row r="17">
          <cell r="A17">
            <v>11100505</v>
          </cell>
          <cell r="B17">
            <v>1</v>
          </cell>
          <cell r="C17">
            <v>11</v>
          </cell>
          <cell r="D17">
            <v>2010</v>
          </cell>
          <cell r="E17" t="str">
            <v>BANCO DE BOGOTA S.A.   260005335</v>
          </cell>
          <cell r="F17" t="str">
            <v>BALANCE DE PRUEBA SUI</v>
          </cell>
          <cell r="G17" t="str">
            <v>S</v>
          </cell>
          <cell r="H17">
            <v>5</v>
          </cell>
          <cell r="I17" t="str">
            <v>111005050000</v>
          </cell>
          <cell r="J17">
            <v>1122928531.01</v>
          </cell>
          <cell r="K17">
            <v>474068564</v>
          </cell>
          <cell r="L17">
            <v>812933723</v>
          </cell>
          <cell r="M17">
            <v>784063372.00999999</v>
          </cell>
        </row>
        <row r="18">
          <cell r="A18">
            <v>11100506</v>
          </cell>
          <cell r="B18">
            <v>1</v>
          </cell>
          <cell r="C18">
            <v>11</v>
          </cell>
          <cell r="D18">
            <v>2010</v>
          </cell>
          <cell r="E18" t="str">
            <v>BANCO DE OCCIDENTE S.A.  600014146</v>
          </cell>
          <cell r="F18" t="str">
            <v>BALANCE DE PRUEBA SUI</v>
          </cell>
          <cell r="G18" t="str">
            <v>S</v>
          </cell>
          <cell r="H18">
            <v>5</v>
          </cell>
          <cell r="I18" t="str">
            <v>111005060000</v>
          </cell>
          <cell r="J18">
            <v>508919480.18000001</v>
          </cell>
          <cell r="K18">
            <v>159553068.22</v>
          </cell>
          <cell r="L18">
            <v>403760474.83999997</v>
          </cell>
          <cell r="M18">
            <v>264712073.56</v>
          </cell>
        </row>
        <row r="19">
          <cell r="A19">
            <v>11100508</v>
          </cell>
          <cell r="B19">
            <v>1</v>
          </cell>
          <cell r="C19">
            <v>11</v>
          </cell>
          <cell r="D19">
            <v>2010</v>
          </cell>
          <cell r="E19" t="str">
            <v>BANCO DE OCCIDENTE S.A.  600082374</v>
          </cell>
          <cell r="F19" t="str">
            <v>BALANCE DE PRUEBA SUI</v>
          </cell>
          <cell r="G19" t="str">
            <v>S</v>
          </cell>
          <cell r="H19">
            <v>5</v>
          </cell>
          <cell r="I19" t="str">
            <v>111005080000</v>
          </cell>
          <cell r="J19">
            <v>825079407.87</v>
          </cell>
          <cell r="K19">
            <v>1129078.6100000001</v>
          </cell>
          <cell r="L19">
            <v>79351.03</v>
          </cell>
          <cell r="M19">
            <v>826129135.45000005</v>
          </cell>
        </row>
        <row r="20">
          <cell r="A20">
            <v>11100509</v>
          </cell>
          <cell r="B20">
            <v>1</v>
          </cell>
          <cell r="C20">
            <v>11</v>
          </cell>
          <cell r="D20">
            <v>2010</v>
          </cell>
          <cell r="E20" t="str">
            <v>BANCO OCCIDENTE S.A. 600072235 Tibú</v>
          </cell>
          <cell r="F20" t="str">
            <v>BALANCE DE PRUEBA SUI</v>
          </cell>
          <cell r="G20" t="str">
            <v>S</v>
          </cell>
          <cell r="H20">
            <v>5</v>
          </cell>
          <cell r="I20" t="str">
            <v>111005090000</v>
          </cell>
          <cell r="J20">
            <v>0</v>
          </cell>
          <cell r="K20">
            <v>0</v>
          </cell>
          <cell r="L20">
            <v>0</v>
          </cell>
          <cell r="M20">
            <v>0</v>
          </cell>
        </row>
        <row r="21">
          <cell r="A21">
            <v>11100510</v>
          </cell>
          <cell r="B21">
            <v>1</v>
          </cell>
          <cell r="C21">
            <v>11</v>
          </cell>
          <cell r="D21">
            <v>2010</v>
          </cell>
          <cell r="E21" t="str">
            <v>BANCO BOGOTA S.A.  462001678 Pamplona</v>
          </cell>
          <cell r="F21" t="str">
            <v>BALANCE DE PRUEBA SUI</v>
          </cell>
          <cell r="G21" t="str">
            <v>S</v>
          </cell>
          <cell r="H21">
            <v>5</v>
          </cell>
          <cell r="I21" t="str">
            <v>111005100000</v>
          </cell>
          <cell r="J21">
            <v>40020141.960000001</v>
          </cell>
          <cell r="K21">
            <v>39714448</v>
          </cell>
          <cell r="L21">
            <v>51249743</v>
          </cell>
          <cell r="M21">
            <v>28484846.960000001</v>
          </cell>
        </row>
        <row r="22">
          <cell r="A22">
            <v>11100511</v>
          </cell>
          <cell r="B22">
            <v>1</v>
          </cell>
          <cell r="C22">
            <v>11</v>
          </cell>
          <cell r="D22">
            <v>2010</v>
          </cell>
          <cell r="E22" t="str">
            <v>BANCO POPULAR S.A.  720040013 Pamplona</v>
          </cell>
          <cell r="F22" t="str">
            <v>BALANCE DE PRUEBA SUI</v>
          </cell>
          <cell r="G22" t="str">
            <v>S</v>
          </cell>
          <cell r="H22">
            <v>5</v>
          </cell>
          <cell r="I22" t="str">
            <v>111005110000</v>
          </cell>
          <cell r="J22">
            <v>1916720.7000000002</v>
          </cell>
          <cell r="K22">
            <v>74613913</v>
          </cell>
          <cell r="L22">
            <v>27252197.359999999</v>
          </cell>
          <cell r="M22">
            <v>49278436.340000004</v>
          </cell>
        </row>
        <row r="23">
          <cell r="A23">
            <v>11100512</v>
          </cell>
          <cell r="B23">
            <v>1</v>
          </cell>
          <cell r="C23">
            <v>11</v>
          </cell>
          <cell r="D23">
            <v>2010</v>
          </cell>
          <cell r="E23" t="str">
            <v>BANCO BOGOTA S.A.  446042566 Ocaña</v>
          </cell>
          <cell r="F23" t="str">
            <v>BALANCE DE PRUEBA SUI</v>
          </cell>
          <cell r="G23" t="str">
            <v>S</v>
          </cell>
          <cell r="H23">
            <v>5</v>
          </cell>
          <cell r="I23" t="str">
            <v>111005120000</v>
          </cell>
          <cell r="J23">
            <v>1117605.6599999999</v>
          </cell>
          <cell r="K23">
            <v>184971421</v>
          </cell>
          <cell r="L23">
            <v>179650332.40000001</v>
          </cell>
          <cell r="M23">
            <v>6438694.2599999998</v>
          </cell>
        </row>
        <row r="24">
          <cell r="A24">
            <v>11100513</v>
          </cell>
          <cell r="B24">
            <v>1</v>
          </cell>
          <cell r="C24">
            <v>11</v>
          </cell>
          <cell r="D24">
            <v>2010</v>
          </cell>
          <cell r="E24" t="str">
            <v>BBVA COLOMBIA S.A.  306016536</v>
          </cell>
          <cell r="F24" t="str">
            <v>BALANCE DE PRUEBA SUI</v>
          </cell>
          <cell r="G24" t="str">
            <v>S</v>
          </cell>
          <cell r="H24">
            <v>5</v>
          </cell>
          <cell r="I24" t="str">
            <v>111005130000</v>
          </cell>
          <cell r="J24">
            <v>17246519.800000001</v>
          </cell>
          <cell r="K24">
            <v>0</v>
          </cell>
          <cell r="L24">
            <v>0</v>
          </cell>
          <cell r="M24">
            <v>17246519.800000001</v>
          </cell>
        </row>
        <row r="25">
          <cell r="A25">
            <v>11100514</v>
          </cell>
          <cell r="B25">
            <v>1</v>
          </cell>
          <cell r="C25">
            <v>11</v>
          </cell>
          <cell r="D25">
            <v>2010</v>
          </cell>
          <cell r="E25" t="str">
            <v>BANCOLOMBIA S.A.   29758033891 Aguachica</v>
          </cell>
          <cell r="F25" t="str">
            <v>BALANCE DE PRUEBA SUI</v>
          </cell>
          <cell r="G25" t="str">
            <v>S</v>
          </cell>
          <cell r="H25">
            <v>5</v>
          </cell>
          <cell r="I25" t="str">
            <v>111005140000</v>
          </cell>
          <cell r="J25">
            <v>370827563.25</v>
          </cell>
          <cell r="K25">
            <v>99193562</v>
          </cell>
          <cell r="L25">
            <v>22735023.149999999</v>
          </cell>
          <cell r="M25">
            <v>447286102.10000002</v>
          </cell>
        </row>
        <row r="26">
          <cell r="A26">
            <v>11100515</v>
          </cell>
          <cell r="B26">
            <v>1</v>
          </cell>
          <cell r="C26">
            <v>11</v>
          </cell>
          <cell r="D26">
            <v>2010</v>
          </cell>
          <cell r="E26" t="str">
            <v>BANCO BOGOTA S.A.  116018094 Aguachica</v>
          </cell>
          <cell r="F26" t="str">
            <v>BALANCE DE PRUEBA SUI</v>
          </cell>
          <cell r="G26" t="str">
            <v>S</v>
          </cell>
          <cell r="H26">
            <v>5</v>
          </cell>
          <cell r="I26" t="str">
            <v>111005150000</v>
          </cell>
          <cell r="J26">
            <v>120823827.89</v>
          </cell>
          <cell r="K26">
            <v>14004807</v>
          </cell>
          <cell r="L26">
            <v>54671</v>
          </cell>
          <cell r="M26">
            <v>134773963.88999999</v>
          </cell>
        </row>
        <row r="27">
          <cell r="A27">
            <v>11100516</v>
          </cell>
          <cell r="B27">
            <v>1</v>
          </cell>
          <cell r="C27">
            <v>11</v>
          </cell>
          <cell r="D27">
            <v>2010</v>
          </cell>
          <cell r="E27" t="str">
            <v>BAN AGRARIO COLOMBIA SA 51700017976 Tibú</v>
          </cell>
          <cell r="F27" t="str">
            <v>BALANCE DE PRUEBA SUI</v>
          </cell>
          <cell r="G27" t="str">
            <v>S</v>
          </cell>
          <cell r="H27">
            <v>5</v>
          </cell>
          <cell r="I27" t="str">
            <v>111005160000</v>
          </cell>
          <cell r="J27">
            <v>5693799.0999999996</v>
          </cell>
          <cell r="K27">
            <v>12388060</v>
          </cell>
          <cell r="L27">
            <v>10970595</v>
          </cell>
          <cell r="M27">
            <v>7111264.0999999996</v>
          </cell>
        </row>
        <row r="28">
          <cell r="A28">
            <v>11100517</v>
          </cell>
          <cell r="B28">
            <v>1</v>
          </cell>
          <cell r="C28">
            <v>11</v>
          </cell>
          <cell r="D28">
            <v>2010</v>
          </cell>
          <cell r="E28" t="str">
            <v>BANCO CITIBANK     502937014</v>
          </cell>
          <cell r="F28" t="str">
            <v>BALANCE DE PRUEBA SUI</v>
          </cell>
          <cell r="G28" t="str">
            <v>S</v>
          </cell>
          <cell r="H28">
            <v>5</v>
          </cell>
          <cell r="I28" t="str">
            <v>111005170000</v>
          </cell>
          <cell r="J28">
            <v>851486977.11000001</v>
          </cell>
          <cell r="K28">
            <v>521857829</v>
          </cell>
          <cell r="L28">
            <v>600000000</v>
          </cell>
          <cell r="M28">
            <v>773344806.11000001</v>
          </cell>
        </row>
        <row r="29">
          <cell r="A29">
            <v>11100521</v>
          </cell>
          <cell r="B29">
            <v>1</v>
          </cell>
          <cell r="C29">
            <v>11</v>
          </cell>
          <cell r="D29">
            <v>2010</v>
          </cell>
          <cell r="E29" t="str">
            <v>BANCO SANTANDER 489034751</v>
          </cell>
          <cell r="F29" t="str">
            <v>BALANCE DE PRUEBA SUI</v>
          </cell>
          <cell r="G29" t="str">
            <v>S</v>
          </cell>
          <cell r="H29">
            <v>5</v>
          </cell>
          <cell r="I29" t="str">
            <v>111005210000</v>
          </cell>
          <cell r="J29">
            <v>6130797196.6700001</v>
          </cell>
          <cell r="K29">
            <v>8073993665.0699997</v>
          </cell>
          <cell r="L29">
            <v>7387948204.96</v>
          </cell>
          <cell r="M29">
            <v>6816842656.7799997</v>
          </cell>
        </row>
        <row r="30">
          <cell r="A30">
            <v>11100522</v>
          </cell>
          <cell r="B30">
            <v>1</v>
          </cell>
          <cell r="C30">
            <v>11</v>
          </cell>
          <cell r="D30">
            <v>2010</v>
          </cell>
          <cell r="E30" t="str">
            <v>BANCO DAVIVIENDA 470169998163</v>
          </cell>
          <cell r="F30" t="str">
            <v>BALANCE DE PRUEBA SUI</v>
          </cell>
          <cell r="G30" t="str">
            <v>S</v>
          </cell>
          <cell r="H30">
            <v>5</v>
          </cell>
          <cell r="I30" t="str">
            <v>111005220000</v>
          </cell>
          <cell r="J30">
            <v>0</v>
          </cell>
          <cell r="K30">
            <v>23663742229.580002</v>
          </cell>
          <cell r="L30">
            <v>23663742229.580002</v>
          </cell>
          <cell r="M30">
            <v>0</v>
          </cell>
        </row>
        <row r="31">
          <cell r="A31">
            <v>11100523</v>
          </cell>
          <cell r="B31">
            <v>1</v>
          </cell>
          <cell r="C31">
            <v>11</v>
          </cell>
          <cell r="D31">
            <v>2010</v>
          </cell>
          <cell r="E31" t="str">
            <v>BANCO  DAVIVIENDA 6616999938-1</v>
          </cell>
          <cell r="F31" t="str">
            <v>BALANCE DE PRUEBA SUI</v>
          </cell>
          <cell r="G31" t="str">
            <v>S</v>
          </cell>
          <cell r="H31">
            <v>5</v>
          </cell>
          <cell r="I31" t="str">
            <v>111005230000</v>
          </cell>
          <cell r="J31">
            <v>7453500</v>
          </cell>
          <cell r="K31">
            <v>0</v>
          </cell>
          <cell r="L31">
            <v>6787323.0999999996</v>
          </cell>
          <cell r="M31">
            <v>666176.9</v>
          </cell>
        </row>
        <row r="32">
          <cell r="A32">
            <v>11100524</v>
          </cell>
          <cell r="B32">
            <v>1</v>
          </cell>
          <cell r="C32">
            <v>11</v>
          </cell>
          <cell r="D32">
            <v>2010</v>
          </cell>
          <cell r="E32" t="str">
            <v xml:space="preserve">BANCO SANTANDER 480-02317-6 </v>
          </cell>
          <cell r="F32" t="str">
            <v>BALANCE DE PRUEBA SUI</v>
          </cell>
          <cell r="G32" t="str">
            <v>N</v>
          </cell>
          <cell r="H32">
            <v>4</v>
          </cell>
          <cell r="I32" t="str">
            <v>111006000000</v>
          </cell>
          <cell r="J32">
            <v>0</v>
          </cell>
          <cell r="K32">
            <v>7421462583.8199997</v>
          </cell>
          <cell r="L32">
            <v>7421462583.8199997</v>
          </cell>
          <cell r="M32">
            <v>0</v>
          </cell>
        </row>
        <row r="33">
          <cell r="A33">
            <v>111006</v>
          </cell>
          <cell r="B33">
            <v>1</v>
          </cell>
          <cell r="C33">
            <v>11</v>
          </cell>
          <cell r="D33">
            <v>2010</v>
          </cell>
          <cell r="E33" t="str">
            <v>CUENTAS DE AHORROS</v>
          </cell>
          <cell r="F33" t="str">
            <v>BALANCE DE PRUEBA SUI</v>
          </cell>
          <cell r="G33" t="str">
            <v>S</v>
          </cell>
          <cell r="H33">
            <v>5</v>
          </cell>
          <cell r="I33" t="str">
            <v>111006010000</v>
          </cell>
          <cell r="J33">
            <v>13575833037.309999</v>
          </cell>
          <cell r="K33">
            <v>88965467119</v>
          </cell>
          <cell r="L33">
            <v>25612289248.310001</v>
          </cell>
          <cell r="M33">
            <v>76929010908</v>
          </cell>
        </row>
        <row r="34">
          <cell r="A34">
            <v>11100601</v>
          </cell>
          <cell r="B34">
            <v>1</v>
          </cell>
          <cell r="C34">
            <v>11</v>
          </cell>
          <cell r="D34">
            <v>2010</v>
          </cell>
          <cell r="E34" t="str">
            <v>BANCO CAJA SOCIAL S.A. 24009979907</v>
          </cell>
          <cell r="F34" t="str">
            <v>BALANCE DE PRUEBA SUI</v>
          </cell>
          <cell r="G34" t="str">
            <v>S</v>
          </cell>
          <cell r="H34">
            <v>5</v>
          </cell>
          <cell r="I34" t="str">
            <v>111006020000</v>
          </cell>
          <cell r="J34">
            <v>325692629.19</v>
          </cell>
          <cell r="K34">
            <v>79678534.219999999</v>
          </cell>
          <cell r="L34">
            <v>150049532</v>
          </cell>
          <cell r="M34">
            <v>255321631.41</v>
          </cell>
        </row>
        <row r="35">
          <cell r="A35">
            <v>11100602</v>
          </cell>
          <cell r="B35">
            <v>1</v>
          </cell>
          <cell r="C35">
            <v>11</v>
          </cell>
          <cell r="D35">
            <v>2010</v>
          </cell>
          <cell r="E35" t="str">
            <v>BANCO COLMENA S.A.  26505524368</v>
          </cell>
          <cell r="F35" t="str">
            <v>BALANCE DE PRUEBA SUI</v>
          </cell>
          <cell r="G35" t="str">
            <v>S</v>
          </cell>
          <cell r="H35">
            <v>5</v>
          </cell>
          <cell r="I35" t="str">
            <v>111006030000</v>
          </cell>
          <cell r="J35">
            <v>234513817.69</v>
          </cell>
          <cell r="K35">
            <v>124971001.8</v>
          </cell>
          <cell r="L35">
            <v>170000000</v>
          </cell>
          <cell r="M35">
            <v>189484819.49000001</v>
          </cell>
        </row>
        <row r="36">
          <cell r="A36">
            <v>11100603</v>
          </cell>
          <cell r="B36">
            <v>1</v>
          </cell>
          <cell r="C36">
            <v>11</v>
          </cell>
          <cell r="D36">
            <v>2010</v>
          </cell>
          <cell r="E36" t="str">
            <v>BANCO COMERCIAL AV VILLAS S.A. 953000106</v>
          </cell>
          <cell r="F36" t="str">
            <v>BALANCE DE PRUEBA SUI</v>
          </cell>
          <cell r="G36" t="str">
            <v>S</v>
          </cell>
          <cell r="H36">
            <v>5</v>
          </cell>
          <cell r="I36" t="str">
            <v>111006040000</v>
          </cell>
          <cell r="J36">
            <v>219486397.81999999</v>
          </cell>
          <cell r="K36">
            <v>120807757.11</v>
          </cell>
          <cell r="L36">
            <v>100013463.64</v>
          </cell>
          <cell r="M36">
            <v>240280691.28999999</v>
          </cell>
        </row>
        <row r="37">
          <cell r="A37">
            <v>11100604</v>
          </cell>
          <cell r="B37">
            <v>1</v>
          </cell>
          <cell r="C37">
            <v>11</v>
          </cell>
          <cell r="D37">
            <v>2010</v>
          </cell>
          <cell r="E37" t="str">
            <v>BANCO COMERCIAL GRANBANCO S.A. 158614966</v>
          </cell>
          <cell r="F37" t="str">
            <v>BALANCE DE PRUEBA SUI</v>
          </cell>
          <cell r="G37" t="str">
            <v>S</v>
          </cell>
          <cell r="H37">
            <v>5</v>
          </cell>
          <cell r="I37" t="str">
            <v>111006050000</v>
          </cell>
          <cell r="J37">
            <v>0</v>
          </cell>
          <cell r="K37">
            <v>0</v>
          </cell>
          <cell r="L37">
            <v>0</v>
          </cell>
          <cell r="M37">
            <v>0</v>
          </cell>
        </row>
        <row r="38">
          <cell r="A38">
            <v>11100605</v>
          </cell>
          <cell r="B38">
            <v>1</v>
          </cell>
          <cell r="C38">
            <v>11</v>
          </cell>
          <cell r="D38">
            <v>2010</v>
          </cell>
          <cell r="E38" t="str">
            <v>BANCO DAVIVIENDA S.A.  66100656140</v>
          </cell>
          <cell r="F38" t="str">
            <v>BALANCE DE PRUEBA SUI</v>
          </cell>
          <cell r="G38" t="str">
            <v>S</v>
          </cell>
          <cell r="H38">
            <v>5</v>
          </cell>
          <cell r="I38" t="str">
            <v>111006060000</v>
          </cell>
          <cell r="J38">
            <v>106790309.09999999</v>
          </cell>
          <cell r="K38">
            <v>53401.82</v>
          </cell>
          <cell r="L38">
            <v>0</v>
          </cell>
          <cell r="M38">
            <v>106843710.92</v>
          </cell>
        </row>
        <row r="39">
          <cell r="A39">
            <v>11100606</v>
          </cell>
          <cell r="B39">
            <v>1</v>
          </cell>
          <cell r="C39">
            <v>11</v>
          </cell>
          <cell r="D39">
            <v>2010</v>
          </cell>
          <cell r="E39" t="str">
            <v>BANCO DAVIVIENDA S.A.  66100007625</v>
          </cell>
          <cell r="F39" t="str">
            <v>BALANCE DE PRUEBA SUI</v>
          </cell>
          <cell r="G39" t="str">
            <v>S</v>
          </cell>
          <cell r="H39">
            <v>5</v>
          </cell>
          <cell r="I39" t="str">
            <v>111006070000</v>
          </cell>
          <cell r="J39">
            <v>63296920.590000004</v>
          </cell>
          <cell r="K39">
            <v>627909250.17999995</v>
          </cell>
          <cell r="L39">
            <v>664390157</v>
          </cell>
          <cell r="M39">
            <v>26816013.77</v>
          </cell>
        </row>
        <row r="40">
          <cell r="A40">
            <v>11100607</v>
          </cell>
          <cell r="B40">
            <v>1</v>
          </cell>
          <cell r="C40">
            <v>11</v>
          </cell>
          <cell r="D40">
            <v>2010</v>
          </cell>
          <cell r="E40" t="str">
            <v>BANCO DAVIVIENDA S.A.  66100161703</v>
          </cell>
          <cell r="F40" t="str">
            <v>BALANCE DE PRUEBA SUI</v>
          </cell>
          <cell r="G40" t="str">
            <v>S</v>
          </cell>
          <cell r="H40">
            <v>5</v>
          </cell>
          <cell r="I40" t="str">
            <v>111006080000</v>
          </cell>
          <cell r="J40">
            <v>1257605919.0799999</v>
          </cell>
          <cell r="K40">
            <v>25416176500.169998</v>
          </cell>
          <cell r="L40">
            <v>15293465545.129999</v>
          </cell>
          <cell r="M40">
            <v>11380316874.120001</v>
          </cell>
        </row>
        <row r="41">
          <cell r="A41">
            <v>11100608</v>
          </cell>
          <cell r="B41">
            <v>1</v>
          </cell>
          <cell r="C41">
            <v>11</v>
          </cell>
          <cell r="D41">
            <v>2010</v>
          </cell>
          <cell r="E41" t="str">
            <v>BANCO POPULAR S.A.  450720248</v>
          </cell>
          <cell r="F41" t="str">
            <v>BALANCE DE PRUEBA SUI</v>
          </cell>
          <cell r="G41" t="str">
            <v>S</v>
          </cell>
          <cell r="H41">
            <v>5</v>
          </cell>
          <cell r="I41" t="str">
            <v>111006090000</v>
          </cell>
          <cell r="J41">
            <v>114487847.20999999</v>
          </cell>
          <cell r="K41">
            <v>121793253</v>
          </cell>
          <cell r="L41">
            <v>47870205.189999998</v>
          </cell>
          <cell r="M41">
            <v>188410895.02000001</v>
          </cell>
        </row>
        <row r="42">
          <cell r="A42">
            <v>11100609</v>
          </cell>
          <cell r="B42">
            <v>1</v>
          </cell>
          <cell r="C42">
            <v>11</v>
          </cell>
          <cell r="D42">
            <v>2010</v>
          </cell>
          <cell r="E42" t="str">
            <v>BANCOLOMBIA S.A.    8803341037</v>
          </cell>
          <cell r="F42" t="str">
            <v>BALANCE DE PRUEBA SUI</v>
          </cell>
          <cell r="G42" t="str">
            <v>S</v>
          </cell>
          <cell r="H42">
            <v>5</v>
          </cell>
          <cell r="I42" t="str">
            <v>111006100000</v>
          </cell>
          <cell r="J42">
            <v>1569255581.0799999</v>
          </cell>
          <cell r="K42">
            <v>51016550263.480003</v>
          </cell>
          <cell r="L42">
            <v>1503653185.9300001</v>
          </cell>
          <cell r="M42">
            <v>51082152658.629997</v>
          </cell>
        </row>
        <row r="43">
          <cell r="A43">
            <v>11100610</v>
          </cell>
          <cell r="B43">
            <v>1</v>
          </cell>
          <cell r="C43">
            <v>11</v>
          </cell>
          <cell r="D43">
            <v>2010</v>
          </cell>
          <cell r="E43" t="str">
            <v>BANCO CIAL. GRANBANCO 291605244 Ocaña</v>
          </cell>
          <cell r="F43" t="str">
            <v>BALANCE DE PRUEBA SUI</v>
          </cell>
          <cell r="G43" t="str">
            <v>S</v>
          </cell>
          <cell r="H43">
            <v>5</v>
          </cell>
          <cell r="I43" t="str">
            <v>111006110000</v>
          </cell>
          <cell r="J43">
            <v>0</v>
          </cell>
          <cell r="K43">
            <v>0</v>
          </cell>
          <cell r="L43">
            <v>0</v>
          </cell>
          <cell r="M43">
            <v>0</v>
          </cell>
        </row>
        <row r="44">
          <cell r="A44">
            <v>11100611</v>
          </cell>
          <cell r="B44">
            <v>1</v>
          </cell>
          <cell r="C44">
            <v>11</v>
          </cell>
          <cell r="D44">
            <v>2010</v>
          </cell>
          <cell r="E44" t="str">
            <v>BBVA COLOMBIA S.A.  32102101248</v>
          </cell>
          <cell r="F44" t="str">
            <v>BALANCE DE PRUEBA SUI</v>
          </cell>
          <cell r="G44" t="str">
            <v>S</v>
          </cell>
          <cell r="H44">
            <v>5</v>
          </cell>
          <cell r="I44" t="str">
            <v>111006130000</v>
          </cell>
          <cell r="J44">
            <v>0</v>
          </cell>
          <cell r="K44">
            <v>0</v>
          </cell>
          <cell r="L44">
            <v>0</v>
          </cell>
          <cell r="M44">
            <v>0</v>
          </cell>
        </row>
        <row r="45">
          <cell r="A45">
            <v>11100613</v>
          </cell>
          <cell r="B45">
            <v>1</v>
          </cell>
          <cell r="C45">
            <v>11</v>
          </cell>
          <cell r="D45">
            <v>2010</v>
          </cell>
          <cell r="E45" t="str">
            <v>BBVA COLOMBIA S.A.  69702055101</v>
          </cell>
          <cell r="F45" t="str">
            <v>BALANCE DE PRUEBA SUI</v>
          </cell>
          <cell r="G45" t="str">
            <v>S</v>
          </cell>
          <cell r="H45">
            <v>5</v>
          </cell>
          <cell r="I45" t="str">
            <v>111006140000</v>
          </cell>
          <cell r="J45">
            <v>0</v>
          </cell>
          <cell r="K45">
            <v>0</v>
          </cell>
          <cell r="L45">
            <v>0</v>
          </cell>
          <cell r="M45">
            <v>0</v>
          </cell>
        </row>
        <row r="46">
          <cell r="A46">
            <v>11100614</v>
          </cell>
          <cell r="B46">
            <v>1</v>
          </cell>
          <cell r="C46">
            <v>11</v>
          </cell>
          <cell r="D46">
            <v>2010</v>
          </cell>
          <cell r="E46" t="str">
            <v>IFINORTE         1040008452</v>
          </cell>
          <cell r="F46" t="str">
            <v>BALANCE DE PRUEBA SUI</v>
          </cell>
          <cell r="G46" t="str">
            <v>S</v>
          </cell>
          <cell r="H46">
            <v>5</v>
          </cell>
          <cell r="I46" t="str">
            <v>111006150000</v>
          </cell>
          <cell r="J46">
            <v>26407494</v>
          </cell>
          <cell r="K46">
            <v>58822376</v>
          </cell>
          <cell r="L46">
            <v>26035200</v>
          </cell>
          <cell r="M46">
            <v>59194670</v>
          </cell>
        </row>
        <row r="47">
          <cell r="A47">
            <v>11100615</v>
          </cell>
          <cell r="B47">
            <v>1</v>
          </cell>
          <cell r="C47">
            <v>11</v>
          </cell>
          <cell r="D47">
            <v>2010</v>
          </cell>
          <cell r="E47" t="str">
            <v>BANCO DAVIVIENDA S.A. 226000003161 Ocaña</v>
          </cell>
          <cell r="F47" t="str">
            <v>BALANCE DE PRUEBA SUI</v>
          </cell>
          <cell r="G47" t="str">
            <v>S</v>
          </cell>
          <cell r="H47">
            <v>5</v>
          </cell>
          <cell r="I47" t="str">
            <v>111006160000</v>
          </cell>
          <cell r="J47">
            <v>417115209.19999999</v>
          </cell>
          <cell r="K47">
            <v>2845281439.04</v>
          </cell>
          <cell r="L47">
            <v>3165555987</v>
          </cell>
          <cell r="M47">
            <v>96840661.239999995</v>
          </cell>
        </row>
        <row r="48">
          <cell r="A48">
            <v>11100616</v>
          </cell>
          <cell r="B48">
            <v>1</v>
          </cell>
          <cell r="C48">
            <v>11</v>
          </cell>
          <cell r="D48">
            <v>2010</v>
          </cell>
          <cell r="E48" t="str">
            <v>BBVA COLOMBIA S.A.  32402025204 Pamplona</v>
          </cell>
          <cell r="F48" t="str">
            <v>BALANCE DE PRUEBA SUI</v>
          </cell>
          <cell r="G48" t="str">
            <v>S</v>
          </cell>
          <cell r="H48">
            <v>5</v>
          </cell>
          <cell r="I48" t="str">
            <v>111006170000</v>
          </cell>
          <cell r="J48">
            <v>104668010.23</v>
          </cell>
          <cell r="K48">
            <v>119340079</v>
          </cell>
          <cell r="L48">
            <v>150023799</v>
          </cell>
          <cell r="M48">
            <v>73984290.230000004</v>
          </cell>
        </row>
        <row r="49">
          <cell r="A49">
            <v>11100617</v>
          </cell>
          <cell r="B49">
            <v>1</v>
          </cell>
          <cell r="C49">
            <v>11</v>
          </cell>
          <cell r="D49">
            <v>2010</v>
          </cell>
          <cell r="E49" t="str">
            <v>BBVA COLOMBIA S.A. 32402081421 Pamplona</v>
          </cell>
          <cell r="F49" t="str">
            <v>BALANCE DE PRUEBA SUI</v>
          </cell>
          <cell r="G49" t="str">
            <v>S</v>
          </cell>
          <cell r="H49">
            <v>5</v>
          </cell>
          <cell r="I49" t="str">
            <v>111006180000</v>
          </cell>
          <cell r="J49">
            <v>59391250.189999998</v>
          </cell>
          <cell r="K49">
            <v>84270264</v>
          </cell>
          <cell r="L49">
            <v>101299079</v>
          </cell>
          <cell r="M49">
            <v>42362435.189999998</v>
          </cell>
        </row>
        <row r="50">
          <cell r="A50">
            <v>11100618</v>
          </cell>
          <cell r="B50">
            <v>1</v>
          </cell>
          <cell r="C50">
            <v>11</v>
          </cell>
          <cell r="D50">
            <v>2010</v>
          </cell>
          <cell r="E50" t="str">
            <v>BANCO CAJA SOCIAL S.A. 24009221019 Ocaña</v>
          </cell>
          <cell r="F50" t="str">
            <v>BALANCE DE PRUEBA SUI</v>
          </cell>
          <cell r="G50" t="str">
            <v>S</v>
          </cell>
          <cell r="H50">
            <v>5</v>
          </cell>
          <cell r="I50" t="str">
            <v>111006190000</v>
          </cell>
          <cell r="J50">
            <v>0</v>
          </cell>
          <cell r="K50">
            <v>0</v>
          </cell>
          <cell r="L50">
            <v>0</v>
          </cell>
          <cell r="M50">
            <v>0</v>
          </cell>
        </row>
        <row r="51">
          <cell r="A51">
            <v>11100619</v>
          </cell>
          <cell r="B51">
            <v>1</v>
          </cell>
          <cell r="C51">
            <v>11</v>
          </cell>
          <cell r="D51">
            <v>2010</v>
          </cell>
          <cell r="E51" t="str">
            <v>BANCO COLPATRIA 1362099532</v>
          </cell>
          <cell r="F51" t="str">
            <v>BALANCE DE PRUEBA SUI</v>
          </cell>
          <cell r="G51" t="str">
            <v>S</v>
          </cell>
          <cell r="H51">
            <v>5</v>
          </cell>
          <cell r="I51" t="str">
            <v>111006200000</v>
          </cell>
          <cell r="J51">
            <v>334457818.20999998</v>
          </cell>
          <cell r="K51">
            <v>199969008.91</v>
          </cell>
          <cell r="L51">
            <v>1262413.52</v>
          </cell>
          <cell r="M51">
            <v>533164413.60000002</v>
          </cell>
        </row>
        <row r="52">
          <cell r="A52">
            <v>11100620</v>
          </cell>
          <cell r="B52">
            <v>1</v>
          </cell>
          <cell r="C52">
            <v>11</v>
          </cell>
          <cell r="D52">
            <v>2010</v>
          </cell>
          <cell r="E52" t="str">
            <v>BANCO AGRARIO COLOMBIA 51010400000</v>
          </cell>
          <cell r="F52" t="str">
            <v>BALANCE DE PRUEBA SUI</v>
          </cell>
          <cell r="G52" t="str">
            <v>S</v>
          </cell>
          <cell r="H52">
            <v>5</v>
          </cell>
          <cell r="I52" t="str">
            <v>111006220000</v>
          </cell>
          <cell r="J52">
            <v>2218260720.1500001</v>
          </cell>
          <cell r="K52">
            <v>1360699417</v>
          </cell>
          <cell r="L52">
            <v>1617968352</v>
          </cell>
          <cell r="M52">
            <v>1960991785.1500001</v>
          </cell>
        </row>
        <row r="53">
          <cell r="A53">
            <v>11100622</v>
          </cell>
          <cell r="B53">
            <v>1</v>
          </cell>
          <cell r="C53">
            <v>11</v>
          </cell>
          <cell r="D53">
            <v>2010</v>
          </cell>
          <cell r="E53" t="str">
            <v>BANCO GRANAHORAR 2782055100</v>
          </cell>
          <cell r="F53" t="str">
            <v>BALANCE DE PRUEBA SUI</v>
          </cell>
          <cell r="G53" t="str">
            <v>S</v>
          </cell>
          <cell r="H53">
            <v>5</v>
          </cell>
          <cell r="I53" t="str">
            <v>111006230000</v>
          </cell>
          <cell r="J53">
            <v>0</v>
          </cell>
          <cell r="K53">
            <v>0</v>
          </cell>
          <cell r="L53">
            <v>0</v>
          </cell>
          <cell r="M53">
            <v>0</v>
          </cell>
        </row>
        <row r="54">
          <cell r="A54">
            <v>11100623</v>
          </cell>
          <cell r="B54">
            <v>1</v>
          </cell>
          <cell r="C54">
            <v>11</v>
          </cell>
          <cell r="D54">
            <v>2010</v>
          </cell>
          <cell r="E54" t="str">
            <v>BANCO COLPATRIA 1371000158</v>
          </cell>
          <cell r="F54" t="str">
            <v>BALANCE DE PRUEBA SUI</v>
          </cell>
          <cell r="G54" t="str">
            <v>S</v>
          </cell>
          <cell r="H54">
            <v>5</v>
          </cell>
          <cell r="I54" t="str">
            <v>111006250000</v>
          </cell>
          <cell r="J54">
            <v>0</v>
          </cell>
          <cell r="K54">
            <v>0</v>
          </cell>
          <cell r="L54">
            <v>0</v>
          </cell>
          <cell r="M54">
            <v>0</v>
          </cell>
        </row>
        <row r="55">
          <cell r="A55">
            <v>11100625</v>
          </cell>
          <cell r="B55">
            <v>1</v>
          </cell>
          <cell r="C55">
            <v>11</v>
          </cell>
          <cell r="D55">
            <v>2010</v>
          </cell>
          <cell r="E55" t="str">
            <v>BBVA 697020005501 SUCURSAL CUCUTA</v>
          </cell>
          <cell r="F55" t="str">
            <v>BALANCE DE PRUEBA SUI</v>
          </cell>
          <cell r="G55" t="str">
            <v>S</v>
          </cell>
          <cell r="H55">
            <v>5</v>
          </cell>
          <cell r="I55" t="str">
            <v>111006260000</v>
          </cell>
          <cell r="J55">
            <v>378595413.86000001</v>
          </cell>
          <cell r="K55">
            <v>318426571</v>
          </cell>
          <cell r="L55">
            <v>150089770</v>
          </cell>
          <cell r="M55">
            <v>546932214.86000001</v>
          </cell>
        </row>
        <row r="56">
          <cell r="A56">
            <v>11100626</v>
          </cell>
          <cell r="B56">
            <v>1</v>
          </cell>
          <cell r="C56">
            <v>11</v>
          </cell>
          <cell r="D56">
            <v>2010</v>
          </cell>
          <cell r="E56" t="str">
            <v>BANCO DAVIVIENDA S.A.  680000000718 Pamp</v>
          </cell>
          <cell r="F56" t="str">
            <v>BALANCE DE PRUEBA SUI</v>
          </cell>
          <cell r="G56" t="str">
            <v>S</v>
          </cell>
          <cell r="H56">
            <v>5</v>
          </cell>
          <cell r="I56" t="str">
            <v>111006270000</v>
          </cell>
          <cell r="J56">
            <v>386391646.61000001</v>
          </cell>
          <cell r="K56">
            <v>271409475.22000003</v>
          </cell>
          <cell r="L56">
            <v>617730732.70000005</v>
          </cell>
          <cell r="M56">
            <v>40070389.130000003</v>
          </cell>
        </row>
        <row r="57">
          <cell r="A57">
            <v>11100627</v>
          </cell>
          <cell r="B57">
            <v>1</v>
          </cell>
          <cell r="C57">
            <v>11</v>
          </cell>
          <cell r="D57">
            <v>2010</v>
          </cell>
          <cell r="E57" t="str">
            <v>BANCO DAVIVIENDA S.A. 67370000977 Aguach</v>
          </cell>
          <cell r="F57" t="str">
            <v>BALANCE DE PRUEBA SUI</v>
          </cell>
          <cell r="G57" t="str">
            <v>S</v>
          </cell>
          <cell r="H57">
            <v>5</v>
          </cell>
          <cell r="I57" t="str">
            <v>111006280000</v>
          </cell>
          <cell r="J57">
            <v>738400816.78999996</v>
          </cell>
          <cell r="K57">
            <v>1162319963.5999999</v>
          </cell>
          <cell r="L57">
            <v>1706821023.71</v>
          </cell>
          <cell r="M57">
            <v>193899756.68000001</v>
          </cell>
        </row>
        <row r="58">
          <cell r="A58">
            <v>11100628</v>
          </cell>
          <cell r="B58">
            <v>1</v>
          </cell>
          <cell r="C58">
            <v>11</v>
          </cell>
          <cell r="D58">
            <v>2010</v>
          </cell>
          <cell r="E58" t="str">
            <v>BANCO DAVIVIENDA S.A. 67470000075 Gamarr</v>
          </cell>
          <cell r="F58" t="str">
            <v>BALANCE DE PRUEBA SUI</v>
          </cell>
          <cell r="G58" t="str">
            <v>S</v>
          </cell>
          <cell r="H58">
            <v>5</v>
          </cell>
          <cell r="I58" t="str">
            <v>111006290000</v>
          </cell>
          <cell r="J58">
            <v>9028194.3100000005</v>
          </cell>
          <cell r="K58">
            <v>30251015.289999999</v>
          </cell>
          <cell r="L58">
            <v>11000000</v>
          </cell>
          <cell r="M58">
            <v>28279209.600000001</v>
          </cell>
        </row>
        <row r="59">
          <cell r="A59">
            <v>11100629</v>
          </cell>
          <cell r="B59">
            <v>1</v>
          </cell>
          <cell r="C59">
            <v>11</v>
          </cell>
          <cell r="D59">
            <v>2010</v>
          </cell>
          <cell r="E59" t="str">
            <v>BANCO DAVIVIENDA S.A. 67470000075 FNR</v>
          </cell>
          <cell r="F59" t="str">
            <v>BALANCE DE PRUEBA SUI</v>
          </cell>
          <cell r="G59" t="str">
            <v>S</v>
          </cell>
          <cell r="H59">
            <v>5</v>
          </cell>
          <cell r="I59" t="str">
            <v>111006300000</v>
          </cell>
          <cell r="J59">
            <v>661798397</v>
          </cell>
          <cell r="K59">
            <v>67529463.159999996</v>
          </cell>
          <cell r="L59">
            <v>134446717</v>
          </cell>
          <cell r="M59">
            <v>594881143.15999997</v>
          </cell>
        </row>
        <row r="60">
          <cell r="A60">
            <v>11100630</v>
          </cell>
          <cell r="B60">
            <v>1</v>
          </cell>
          <cell r="C60">
            <v>11</v>
          </cell>
          <cell r="D60">
            <v>2010</v>
          </cell>
          <cell r="E60" t="str">
            <v>BANCO OCCIDENTE</v>
          </cell>
          <cell r="F60" t="str">
            <v>BALANCE DE PRUEBA SUI</v>
          </cell>
          <cell r="G60" t="str">
            <v>N</v>
          </cell>
          <cell r="H60">
            <v>4</v>
          </cell>
          <cell r="I60" t="str">
            <v>111090000000</v>
          </cell>
          <cell r="J60">
            <v>4350188645</v>
          </cell>
          <cell r="K60">
            <v>339208085</v>
          </cell>
          <cell r="L60">
            <v>614085.49</v>
          </cell>
          <cell r="M60">
            <v>4688782644.5100002</v>
          </cell>
        </row>
        <row r="61">
          <cell r="A61">
            <v>11100632</v>
          </cell>
          <cell r="B61">
            <v>1</v>
          </cell>
          <cell r="C61">
            <v>11</v>
          </cell>
          <cell r="D61">
            <v>2010</v>
          </cell>
          <cell r="E61" t="str">
            <v>BANCO CITIBANK -COLOMBIA S.A. 5502937016</v>
          </cell>
          <cell r="F61" t="str">
            <v>BALANCE DE PRUEBA SUI</v>
          </cell>
          <cell r="G61" t="str">
            <v>S</v>
          </cell>
          <cell r="H61">
            <v>5</v>
          </cell>
          <cell r="I61" t="str">
            <v>111090010000</v>
          </cell>
          <cell r="J61">
            <v>0</v>
          </cell>
          <cell r="K61">
            <v>4600000000</v>
          </cell>
          <cell r="L61">
            <v>0</v>
          </cell>
          <cell r="M61">
            <v>4600000000</v>
          </cell>
        </row>
        <row r="62">
          <cell r="A62">
            <v>111090</v>
          </cell>
          <cell r="B62">
            <v>1</v>
          </cell>
          <cell r="C62">
            <v>11</v>
          </cell>
          <cell r="D62">
            <v>2010</v>
          </cell>
          <cell r="E62" t="str">
            <v>OTROS DEPOSITOS</v>
          </cell>
          <cell r="F62" t="str">
            <v>BALANCE DE PRUEBA SUI</v>
          </cell>
          <cell r="G62" t="str">
            <v>S</v>
          </cell>
          <cell r="H62">
            <v>5</v>
          </cell>
          <cell r="I62" t="str">
            <v>111090020000</v>
          </cell>
          <cell r="J62">
            <v>163592827.84</v>
          </cell>
          <cell r="K62">
            <v>193224661</v>
          </cell>
          <cell r="L62">
            <v>18849217.949999999</v>
          </cell>
          <cell r="M62">
            <v>337968270.88999999</v>
          </cell>
        </row>
        <row r="63">
          <cell r="A63">
            <v>11109001</v>
          </cell>
          <cell r="B63">
            <v>1</v>
          </cell>
          <cell r="C63">
            <v>11</v>
          </cell>
          <cell r="D63">
            <v>2010</v>
          </cell>
          <cell r="E63" t="str">
            <v>FONDO ROTATORIO  VIATI.  DAV 66169999621</v>
          </cell>
          <cell r="F63" t="str">
            <v>BALANCE DE PRUEBA SUI</v>
          </cell>
          <cell r="G63" t="str">
            <v>N</v>
          </cell>
          <cell r="H63">
            <v>2</v>
          </cell>
          <cell r="I63" t="str">
            <v>120000000000</v>
          </cell>
          <cell r="J63">
            <v>20103079.59</v>
          </cell>
          <cell r="K63">
            <v>23748949</v>
          </cell>
          <cell r="L63">
            <v>15405305.380000001</v>
          </cell>
          <cell r="M63">
            <v>28446723.210000001</v>
          </cell>
        </row>
        <row r="64">
          <cell r="A64">
            <v>11109002</v>
          </cell>
          <cell r="B64">
            <v>1</v>
          </cell>
          <cell r="C64">
            <v>11</v>
          </cell>
          <cell r="D64">
            <v>2010</v>
          </cell>
          <cell r="E64" t="str">
            <v>FONDO ROTATORIO  VIVI  DAV  66066999812</v>
          </cell>
          <cell r="F64" t="str">
            <v>BALANCE DE PRUEBA SUI</v>
          </cell>
          <cell r="G64" t="str">
            <v>N</v>
          </cell>
          <cell r="H64">
            <v>3</v>
          </cell>
          <cell r="I64" t="str">
            <v>120100000000</v>
          </cell>
          <cell r="J64">
            <v>143489748.25</v>
          </cell>
          <cell r="K64">
            <v>169475712</v>
          </cell>
          <cell r="L64">
            <v>3443912.57</v>
          </cell>
          <cell r="M64">
            <v>309521547.68000001</v>
          </cell>
        </row>
        <row r="65">
          <cell r="A65">
            <v>12</v>
          </cell>
          <cell r="B65">
            <v>1</v>
          </cell>
          <cell r="C65">
            <v>11</v>
          </cell>
          <cell r="D65">
            <v>2010</v>
          </cell>
          <cell r="E65" t="str">
            <v>INVERSIONES E INSTRUMENTOS DERIVADOS</v>
          </cell>
          <cell r="F65" t="str">
            <v>BALANCE DE PRUEBA SUI</v>
          </cell>
          <cell r="G65" t="str">
            <v>S</v>
          </cell>
          <cell r="H65">
            <v>4</v>
          </cell>
          <cell r="I65" t="str">
            <v>120106000000</v>
          </cell>
          <cell r="J65">
            <v>83574330069.970001</v>
          </cell>
          <cell r="K65">
            <v>13361919439.9</v>
          </cell>
          <cell r="L65">
            <v>58072703768.830002</v>
          </cell>
          <cell r="M65">
            <v>38863545741.040001</v>
          </cell>
        </row>
        <row r="66">
          <cell r="A66">
            <v>1201</v>
          </cell>
          <cell r="B66">
            <v>1</v>
          </cell>
          <cell r="C66">
            <v>11</v>
          </cell>
          <cell r="D66">
            <v>2010</v>
          </cell>
          <cell r="E66" t="str">
            <v>ADMINISTRACION DE LIQUIDEZ EN TITULOS DE</v>
          </cell>
          <cell r="F66" t="str">
            <v>BALANCE DE PRUEBA SUI</v>
          </cell>
          <cell r="G66" t="str">
            <v>N</v>
          </cell>
          <cell r="H66">
            <v>4</v>
          </cell>
          <cell r="I66" t="str">
            <v>120144000000</v>
          </cell>
          <cell r="J66">
            <v>54602178301.050003</v>
          </cell>
          <cell r="K66">
            <v>13337522915.440001</v>
          </cell>
          <cell r="L66">
            <v>36353593301.360001</v>
          </cell>
          <cell r="M66">
            <v>31586107915.130001</v>
          </cell>
        </row>
        <row r="67">
          <cell r="A67">
            <v>120106</v>
          </cell>
          <cell r="B67">
            <v>1</v>
          </cell>
          <cell r="C67">
            <v>11</v>
          </cell>
          <cell r="D67">
            <v>2010</v>
          </cell>
          <cell r="E67" t="str">
            <v>CERTIFICADOS DE DEPOSITO A TERMINO</v>
          </cell>
          <cell r="F67" t="str">
            <v>BALANCE DE PRUEBA SUI</v>
          </cell>
          <cell r="G67" t="str">
            <v>S</v>
          </cell>
          <cell r="H67">
            <v>5</v>
          </cell>
          <cell r="I67" t="str">
            <v>120144010000</v>
          </cell>
          <cell r="J67">
            <v>39111681925.050003</v>
          </cell>
          <cell r="K67">
            <v>5211842859.4399996</v>
          </cell>
          <cell r="L67">
            <v>12737416869.360001</v>
          </cell>
          <cell r="M67">
            <v>31586107915.130001</v>
          </cell>
        </row>
        <row r="68">
          <cell r="A68">
            <v>120144</v>
          </cell>
          <cell r="B68">
            <v>1</v>
          </cell>
          <cell r="C68">
            <v>11</v>
          </cell>
          <cell r="D68">
            <v>2010</v>
          </cell>
          <cell r="E68" t="str">
            <v>OTROS CERTIFICADOS</v>
          </cell>
          <cell r="F68" t="str">
            <v>BALANCE DE PRUEBA SUI</v>
          </cell>
          <cell r="G68" t="str">
            <v>N</v>
          </cell>
          <cell r="H68">
            <v>3</v>
          </cell>
          <cell r="I68" t="str">
            <v>120200000000</v>
          </cell>
          <cell r="J68">
            <v>15490496376</v>
          </cell>
          <cell r="K68">
            <v>8125680056</v>
          </cell>
          <cell r="L68">
            <v>23616176432</v>
          </cell>
          <cell r="M68">
            <v>0</v>
          </cell>
        </row>
        <row r="69">
          <cell r="A69">
            <v>12014401</v>
          </cell>
          <cell r="B69">
            <v>1</v>
          </cell>
          <cell r="C69">
            <v>11</v>
          </cell>
          <cell r="D69">
            <v>2010</v>
          </cell>
          <cell r="E69" t="str">
            <v>INVERSIONES  REPO</v>
          </cell>
          <cell r="F69" t="str">
            <v>BALANCE DE PRUEBA SUI</v>
          </cell>
          <cell r="G69" t="str">
            <v>S</v>
          </cell>
          <cell r="H69">
            <v>4</v>
          </cell>
          <cell r="I69" t="str">
            <v>120204000000</v>
          </cell>
          <cell r="J69">
            <v>15490496376</v>
          </cell>
          <cell r="K69">
            <v>8125680056</v>
          </cell>
          <cell r="L69">
            <v>23616176432</v>
          </cell>
          <cell r="M69">
            <v>0</v>
          </cell>
        </row>
        <row r="70">
          <cell r="A70">
            <v>1202</v>
          </cell>
          <cell r="B70">
            <v>1</v>
          </cell>
          <cell r="C70">
            <v>11</v>
          </cell>
          <cell r="D70">
            <v>2010</v>
          </cell>
          <cell r="E70" t="str">
            <v>ADMINISTRACION DE LIQUIDEZ EN TITULOS PA</v>
          </cell>
          <cell r="F70" t="str">
            <v>BALANCE DE PRUEBA SUI</v>
          </cell>
          <cell r="G70" t="str">
            <v>S</v>
          </cell>
          <cell r="H70">
            <v>4</v>
          </cell>
          <cell r="I70" t="str">
            <v>120290000000</v>
          </cell>
          <cell r="J70">
            <v>28907109468.049999</v>
          </cell>
          <cell r="K70">
            <v>19234633.859999999</v>
          </cell>
          <cell r="L70">
            <v>21719107100.470001</v>
          </cell>
          <cell r="M70">
            <v>7207237001.4399996</v>
          </cell>
        </row>
        <row r="71">
          <cell r="A71">
            <v>120204</v>
          </cell>
          <cell r="B71">
            <v>1</v>
          </cell>
          <cell r="C71">
            <v>11</v>
          </cell>
          <cell r="D71">
            <v>2010</v>
          </cell>
          <cell r="E71" t="str">
            <v>DERECHOS EN FONDOS DE VALORES Y FIDUCIAS</v>
          </cell>
          <cell r="F71" t="str">
            <v>BALANCE DE PRUEBA SUI</v>
          </cell>
          <cell r="G71" t="str">
            <v>N</v>
          </cell>
          <cell r="H71">
            <v>3</v>
          </cell>
          <cell r="I71" t="str">
            <v>120700000000</v>
          </cell>
          <cell r="J71">
            <v>21719107100.470001</v>
          </cell>
          <cell r="K71">
            <v>0</v>
          </cell>
          <cell r="L71">
            <v>21719107100.470001</v>
          </cell>
          <cell r="M71">
            <v>0</v>
          </cell>
        </row>
        <row r="72">
          <cell r="A72">
            <v>120290</v>
          </cell>
          <cell r="B72">
            <v>1</v>
          </cell>
          <cell r="C72">
            <v>11</v>
          </cell>
          <cell r="D72">
            <v>2010</v>
          </cell>
          <cell r="E72" t="str">
            <v>OTRAS INVERSIONES EN TITULOS PARTICIPATI</v>
          </cell>
          <cell r="F72" t="str">
            <v>BALANCE DE PRUEBA SUI</v>
          </cell>
          <cell r="G72" t="str">
            <v>S</v>
          </cell>
          <cell r="H72">
            <v>4</v>
          </cell>
          <cell r="I72" t="str">
            <v>120755000000</v>
          </cell>
          <cell r="J72">
            <v>7188002367.5799999</v>
          </cell>
          <cell r="K72">
            <v>19234633.859999999</v>
          </cell>
          <cell r="L72">
            <v>0</v>
          </cell>
          <cell r="M72">
            <v>7207237001.4399996</v>
          </cell>
        </row>
        <row r="73">
          <cell r="A73">
            <v>1207</v>
          </cell>
          <cell r="B73">
            <v>1</v>
          </cell>
          <cell r="C73">
            <v>11</v>
          </cell>
          <cell r="D73">
            <v>2010</v>
          </cell>
          <cell r="E73" t="str">
            <v>INVERSIONES PATRIMONIALES EN ENTIDADES N</v>
          </cell>
          <cell r="F73" t="str">
            <v>BALANCE DE PRUEBA SUI</v>
          </cell>
          <cell r="G73" t="str">
            <v>N</v>
          </cell>
          <cell r="H73">
            <v>3</v>
          </cell>
          <cell r="I73" t="str">
            <v>128000000000</v>
          </cell>
          <cell r="J73">
            <v>75777104.620000005</v>
          </cell>
          <cell r="K73">
            <v>200</v>
          </cell>
          <cell r="L73">
            <v>2987</v>
          </cell>
          <cell r="M73">
            <v>75774317.620000005</v>
          </cell>
        </row>
        <row r="74">
          <cell r="A74">
            <v>120755</v>
          </cell>
          <cell r="B74">
            <v>1</v>
          </cell>
          <cell r="C74">
            <v>11</v>
          </cell>
          <cell r="D74">
            <v>2010</v>
          </cell>
          <cell r="E74" t="str">
            <v>SOCIEDADES DE ECONOMIA MIXTA</v>
          </cell>
          <cell r="F74" t="str">
            <v>BALANCE DE PRUEBA SUI</v>
          </cell>
          <cell r="G74" t="str">
            <v>S</v>
          </cell>
          <cell r="H74">
            <v>4</v>
          </cell>
          <cell r="I74" t="str">
            <v>128032000000</v>
          </cell>
          <cell r="J74">
            <v>75777104.620000005</v>
          </cell>
          <cell r="K74">
            <v>200</v>
          </cell>
          <cell r="L74">
            <v>2987</v>
          </cell>
          <cell r="M74">
            <v>75774317.620000005</v>
          </cell>
        </row>
        <row r="75">
          <cell r="A75">
            <v>1280</v>
          </cell>
          <cell r="B75">
            <v>1</v>
          </cell>
          <cell r="C75">
            <v>11</v>
          </cell>
          <cell r="D75">
            <v>2010</v>
          </cell>
          <cell r="E75" t="str">
            <v>PROVISION PARA PROTECCION DE INVERSIONES</v>
          </cell>
          <cell r="F75" t="str">
            <v>BALANCE DE PRUEBA SUI</v>
          </cell>
          <cell r="G75" t="str">
            <v>S</v>
          </cell>
          <cell r="H75">
            <v>4</v>
          </cell>
          <cell r="I75" t="str">
            <v>128034000000</v>
          </cell>
          <cell r="J75">
            <v>-10734803.75</v>
          </cell>
          <cell r="K75">
            <v>5161690.5999999996</v>
          </cell>
          <cell r="L75">
            <v>380</v>
          </cell>
          <cell r="M75">
            <v>-5573493.1500000004</v>
          </cell>
        </row>
        <row r="76">
          <cell r="A76">
            <v>128032</v>
          </cell>
          <cell r="B76">
            <v>1</v>
          </cell>
          <cell r="C76">
            <v>11</v>
          </cell>
          <cell r="D76">
            <v>2010</v>
          </cell>
          <cell r="E76" t="str">
            <v>INVERSIONES DE ADMINISTRACION DE LIQUIDE</v>
          </cell>
          <cell r="F76" t="str">
            <v>BALANCE DE PRUEBA SUI</v>
          </cell>
          <cell r="G76" t="str">
            <v>N</v>
          </cell>
          <cell r="H76">
            <v>2</v>
          </cell>
          <cell r="I76" t="str">
            <v>140000000000</v>
          </cell>
          <cell r="J76">
            <v>0</v>
          </cell>
          <cell r="K76">
            <v>0</v>
          </cell>
          <cell r="L76">
            <v>0</v>
          </cell>
          <cell r="M76">
            <v>0</v>
          </cell>
        </row>
        <row r="77">
          <cell r="A77">
            <v>128034</v>
          </cell>
          <cell r="B77">
            <v>1</v>
          </cell>
          <cell r="C77">
            <v>11</v>
          </cell>
          <cell r="D77">
            <v>2010</v>
          </cell>
          <cell r="E77" t="str">
            <v>INVERSIONES PATRIMONIALES EN ENTIDADES NO CONTROLADAS</v>
          </cell>
          <cell r="F77" t="str">
            <v>BALANCE DE PRUEBA SUI</v>
          </cell>
          <cell r="G77" t="str">
            <v>N</v>
          </cell>
          <cell r="H77">
            <v>3</v>
          </cell>
          <cell r="I77" t="str">
            <v>140600000000</v>
          </cell>
          <cell r="J77">
            <v>-10734803.75</v>
          </cell>
          <cell r="K77">
            <v>5161690.5999999996</v>
          </cell>
          <cell r="L77">
            <v>380</v>
          </cell>
          <cell r="M77">
            <v>-5573493.1500000004</v>
          </cell>
        </row>
        <row r="78">
          <cell r="A78">
            <v>14</v>
          </cell>
          <cell r="B78">
            <v>1</v>
          </cell>
          <cell r="C78">
            <v>11</v>
          </cell>
          <cell r="D78">
            <v>2010</v>
          </cell>
          <cell r="E78" t="str">
            <v>DEUDORES</v>
          </cell>
          <cell r="F78" t="str">
            <v>BALANCE DE PRUEBA SUI</v>
          </cell>
          <cell r="G78" t="str">
            <v>S</v>
          </cell>
          <cell r="H78">
            <v>4</v>
          </cell>
          <cell r="I78" t="str">
            <v>140606000000</v>
          </cell>
          <cell r="J78">
            <v>80203334766.759995</v>
          </cell>
          <cell r="K78">
            <v>64194230786.169998</v>
          </cell>
          <cell r="L78">
            <v>56964660609.779999</v>
          </cell>
          <cell r="M78">
            <v>87432904943.149994</v>
          </cell>
        </row>
        <row r="79">
          <cell r="A79">
            <v>1406</v>
          </cell>
          <cell r="B79">
            <v>1</v>
          </cell>
          <cell r="C79">
            <v>11</v>
          </cell>
          <cell r="D79">
            <v>2010</v>
          </cell>
          <cell r="E79" t="str">
            <v>VENTA DE BIENES</v>
          </cell>
          <cell r="F79" t="str">
            <v>BALANCE DE PRUEBA SUI</v>
          </cell>
          <cell r="G79" t="str">
            <v>N</v>
          </cell>
          <cell r="H79">
            <v>3</v>
          </cell>
          <cell r="I79" t="str">
            <v>140800000000</v>
          </cell>
          <cell r="J79">
            <v>11375486644.299999</v>
          </cell>
          <cell r="K79">
            <v>1045617333</v>
          </cell>
          <cell r="L79">
            <v>1095878520</v>
          </cell>
          <cell r="M79">
            <v>11325225457.299999</v>
          </cell>
        </row>
        <row r="80">
          <cell r="A80">
            <v>140606</v>
          </cell>
          <cell r="B80">
            <v>1</v>
          </cell>
          <cell r="C80">
            <v>11</v>
          </cell>
          <cell r="D80">
            <v>2010</v>
          </cell>
          <cell r="E80" t="str">
            <v xml:space="preserve">BIENES COMERCIALIZADOS </v>
          </cell>
          <cell r="F80" t="str">
            <v>BALANCE DE PRUEBA SUI</v>
          </cell>
          <cell r="G80" t="str">
            <v>N</v>
          </cell>
          <cell r="H80">
            <v>4</v>
          </cell>
          <cell r="I80" t="str">
            <v>140801000000</v>
          </cell>
          <cell r="J80">
            <v>11375486644.299999</v>
          </cell>
          <cell r="K80">
            <v>1045617333</v>
          </cell>
          <cell r="L80">
            <v>1095878520</v>
          </cell>
          <cell r="M80">
            <v>10483110660.299999</v>
          </cell>
        </row>
        <row r="81">
          <cell r="A81">
            <v>1408</v>
          </cell>
          <cell r="B81">
            <v>1</v>
          </cell>
          <cell r="C81">
            <v>11</v>
          </cell>
          <cell r="D81">
            <v>2010</v>
          </cell>
          <cell r="E81" t="str">
            <v>SERVICIOS PUBLICOS</v>
          </cell>
          <cell r="F81" t="str">
            <v>BALANCE DE PRUEBA SUI</v>
          </cell>
          <cell r="G81" t="str">
            <v>S</v>
          </cell>
          <cell r="H81">
            <v>5</v>
          </cell>
          <cell r="I81" t="str">
            <v>140801010000</v>
          </cell>
          <cell r="J81">
            <v>62904903700</v>
          </cell>
          <cell r="K81">
            <v>55168354474</v>
          </cell>
          <cell r="L81">
            <v>42528199917</v>
          </cell>
          <cell r="M81">
            <v>75545058257</v>
          </cell>
        </row>
        <row r="82">
          <cell r="A82">
            <v>140801</v>
          </cell>
          <cell r="B82">
            <v>1</v>
          </cell>
          <cell r="C82">
            <v>11</v>
          </cell>
          <cell r="D82">
            <v>2010</v>
          </cell>
          <cell r="E82" t="str">
            <v>SERVICIO DE ENERGIA</v>
          </cell>
          <cell r="F82" t="str">
            <v>BALANCE DE PRUEBA SUI</v>
          </cell>
          <cell r="G82" t="str">
            <v>S</v>
          </cell>
          <cell r="H82">
            <v>5</v>
          </cell>
          <cell r="I82" t="str">
            <v>140801020000</v>
          </cell>
          <cell r="J82">
            <v>39629033172</v>
          </cell>
          <cell r="K82">
            <v>45693585483</v>
          </cell>
          <cell r="L82">
            <v>35553030585</v>
          </cell>
          <cell r="M82">
            <v>49769588070</v>
          </cell>
        </row>
        <row r="83">
          <cell r="A83">
            <v>14080101</v>
          </cell>
          <cell r="B83">
            <v>1</v>
          </cell>
          <cell r="C83">
            <v>11</v>
          </cell>
          <cell r="D83">
            <v>2010</v>
          </cell>
          <cell r="E83" t="str">
            <v>SECTOR PARTICULAR</v>
          </cell>
          <cell r="F83" t="str">
            <v>BALANCE DE PRUEBA SUI</v>
          </cell>
          <cell r="G83" t="str">
            <v>S</v>
          </cell>
          <cell r="H83">
            <v>5</v>
          </cell>
          <cell r="I83" t="str">
            <v>140801030000</v>
          </cell>
          <cell r="J83">
            <v>25254329445</v>
          </cell>
          <cell r="K83">
            <v>37620588293</v>
          </cell>
          <cell r="L83">
            <v>28840793492</v>
          </cell>
          <cell r="M83">
            <v>24077336175</v>
          </cell>
        </row>
        <row r="84">
          <cell r="A84">
            <v>14080102</v>
          </cell>
          <cell r="B84">
            <v>1</v>
          </cell>
          <cell r="C84">
            <v>11</v>
          </cell>
          <cell r="D84">
            <v>2010</v>
          </cell>
          <cell r="E84" t="str">
            <v>SECTOR OFICIAL</v>
          </cell>
          <cell r="F84" t="str">
            <v>BALANCE DE PRUEBA SUI</v>
          </cell>
          <cell r="G84" t="str">
            <v>S</v>
          </cell>
          <cell r="H84">
            <v>5</v>
          </cell>
          <cell r="I84" t="str">
            <v>140801040000</v>
          </cell>
          <cell r="J84">
            <v>11223980474</v>
          </cell>
          <cell r="K84">
            <v>2234726393</v>
          </cell>
          <cell r="L84">
            <v>2020479922</v>
          </cell>
          <cell r="M84">
            <v>11438226945</v>
          </cell>
        </row>
        <row r="85">
          <cell r="A85">
            <v>14080103</v>
          </cell>
          <cell r="B85">
            <v>1</v>
          </cell>
          <cell r="C85">
            <v>11</v>
          </cell>
          <cell r="D85">
            <v>2010</v>
          </cell>
          <cell r="E85" t="str">
            <v>ALUMBRADO PUBLICO</v>
          </cell>
          <cell r="F85" t="str">
            <v>BALANCE DE PRUEBA SUI</v>
          </cell>
          <cell r="G85" t="str">
            <v>S</v>
          </cell>
          <cell r="H85">
            <v>5</v>
          </cell>
          <cell r="I85" t="str">
            <v>140801060000</v>
          </cell>
          <cell r="J85">
            <v>2077252872</v>
          </cell>
          <cell r="K85">
            <v>3913480282</v>
          </cell>
          <cell r="L85">
            <v>2719922875</v>
          </cell>
          <cell r="M85">
            <v>3270810279</v>
          </cell>
        </row>
        <row r="86">
          <cell r="A86">
            <v>14080104</v>
          </cell>
          <cell r="B86">
            <v>1</v>
          </cell>
          <cell r="C86">
            <v>11</v>
          </cell>
          <cell r="D86">
            <v>2010</v>
          </cell>
          <cell r="E86" t="str">
            <v>CONTRIBUCIONES</v>
          </cell>
          <cell r="F86" t="str">
            <v>BALANCE DE PRUEBA SUI</v>
          </cell>
          <cell r="G86" t="str">
            <v>N</v>
          </cell>
          <cell r="H86">
            <v>4</v>
          </cell>
          <cell r="I86" t="str">
            <v>140807000000</v>
          </cell>
          <cell r="J86">
            <v>1054259095</v>
          </cell>
          <cell r="K86">
            <v>1856006985</v>
          </cell>
          <cell r="L86">
            <v>1903535684</v>
          </cell>
          <cell r="M86">
            <v>1006730396</v>
          </cell>
        </row>
        <row r="87">
          <cell r="A87">
            <v>14080106</v>
          </cell>
          <cell r="B87">
            <v>1</v>
          </cell>
          <cell r="C87">
            <v>11</v>
          </cell>
          <cell r="D87">
            <v>2010</v>
          </cell>
          <cell r="E87" t="str">
            <v>CHEQUES DEVUELTOS</v>
          </cell>
          <cell r="F87" t="str">
            <v>BALANCE DE PRUEBA SUI</v>
          </cell>
          <cell r="G87" t="str">
            <v>S</v>
          </cell>
          <cell r="H87">
            <v>5</v>
          </cell>
          <cell r="I87" t="str">
            <v>140807010000</v>
          </cell>
          <cell r="J87">
            <v>19211286</v>
          </cell>
          <cell r="K87">
            <v>68783530</v>
          </cell>
          <cell r="L87">
            <v>68298612</v>
          </cell>
          <cell r="M87">
            <v>19696204</v>
          </cell>
        </row>
        <row r="88">
          <cell r="A88" t="str">
            <v>140606-1</v>
          </cell>
          <cell r="B88">
            <v>1</v>
          </cell>
          <cell r="C88">
            <v>11</v>
          </cell>
          <cell r="D88">
            <v>2010</v>
          </cell>
          <cell r="E88" t="str">
            <v>BIENES COMERCIALIZADOS  LP</v>
          </cell>
          <cell r="F88" t="str">
            <v>BALANCE DE PRUEBA SUI</v>
          </cell>
          <cell r="G88" t="str">
            <v>S</v>
          </cell>
          <cell r="H88">
            <v>5</v>
          </cell>
          <cell r="I88" t="str">
            <v>140807020000</v>
          </cell>
          <cell r="M88">
            <v>842114797</v>
          </cell>
        </row>
        <row r="89">
          <cell r="A89" t="str">
            <v>14080101-1</v>
          </cell>
          <cell r="B89">
            <v>1</v>
          </cell>
          <cell r="C89">
            <v>11</v>
          </cell>
          <cell r="D89">
            <v>2010</v>
          </cell>
          <cell r="E89" t="str">
            <v>SECTOR PARTICULAR  LP</v>
          </cell>
          <cell r="F89" t="str">
            <v>BALANCE DE PRUEBA SUI</v>
          </cell>
          <cell r="G89" t="str">
            <v>S</v>
          </cell>
          <cell r="H89">
            <v>5</v>
          </cell>
          <cell r="I89" t="str">
            <v>140807030000</v>
          </cell>
          <cell r="M89">
            <v>9956788071</v>
          </cell>
        </row>
        <row r="90">
          <cell r="A90">
            <v>140807</v>
          </cell>
          <cell r="B90">
            <v>1</v>
          </cell>
          <cell r="C90">
            <v>11</v>
          </cell>
          <cell r="D90">
            <v>2010</v>
          </cell>
          <cell r="E90" t="str">
            <v>SUBSIDIOS SERVICIOS DE ENERGIA</v>
          </cell>
          <cell r="F90" t="str">
            <v>BALANCE DE PRUEBA SUI</v>
          </cell>
          <cell r="G90" t="str">
            <v>S</v>
          </cell>
          <cell r="H90">
            <v>5</v>
          </cell>
          <cell r="I90" t="str">
            <v>140807040000</v>
          </cell>
          <cell r="J90">
            <v>23275870528</v>
          </cell>
          <cell r="K90">
            <v>9474768991</v>
          </cell>
          <cell r="L90">
            <v>6975169332</v>
          </cell>
          <cell r="M90">
            <v>25775470187</v>
          </cell>
        </row>
        <row r="91">
          <cell r="A91">
            <v>14080701</v>
          </cell>
          <cell r="B91">
            <v>1</v>
          </cell>
          <cell r="C91">
            <v>11</v>
          </cell>
          <cell r="D91">
            <v>2010</v>
          </cell>
          <cell r="E91" t="str">
            <v>ESTRATO UNO</v>
          </cell>
          <cell r="F91" t="str">
            <v>BALANCE DE PRUEBA SUI</v>
          </cell>
          <cell r="G91" t="str">
            <v>N</v>
          </cell>
          <cell r="H91">
            <v>3</v>
          </cell>
          <cell r="I91" t="str">
            <v>142000000000</v>
          </cell>
          <cell r="J91">
            <v>0</v>
          </cell>
          <cell r="K91">
            <v>2145526838</v>
          </cell>
          <cell r="L91">
            <v>2145526838</v>
          </cell>
          <cell r="M91">
            <v>0</v>
          </cell>
        </row>
        <row r="92">
          <cell r="A92">
            <v>14080702</v>
          </cell>
          <cell r="B92">
            <v>1</v>
          </cell>
          <cell r="C92">
            <v>11</v>
          </cell>
          <cell r="D92">
            <v>2010</v>
          </cell>
          <cell r="E92" t="str">
            <v>ESTRATO DOS</v>
          </cell>
          <cell r="F92" t="str">
            <v>BALANCE DE PRUEBA SUI</v>
          </cell>
          <cell r="G92" t="str">
            <v>S</v>
          </cell>
          <cell r="H92">
            <v>4</v>
          </cell>
          <cell r="I92" t="str">
            <v>142011000000</v>
          </cell>
          <cell r="J92">
            <v>0</v>
          </cell>
          <cell r="K92">
            <v>3827495362</v>
          </cell>
          <cell r="L92">
            <v>3827495362</v>
          </cell>
          <cell r="M92">
            <v>0</v>
          </cell>
        </row>
        <row r="93">
          <cell r="A93">
            <v>14080703</v>
          </cell>
          <cell r="B93">
            <v>1</v>
          </cell>
          <cell r="C93">
            <v>11</v>
          </cell>
          <cell r="D93">
            <v>2010</v>
          </cell>
          <cell r="E93" t="str">
            <v>ESTRATO TRES</v>
          </cell>
          <cell r="F93" t="str">
            <v>BALANCE DE PRUEBA SUI</v>
          </cell>
          <cell r="G93" t="str">
            <v>S</v>
          </cell>
          <cell r="H93">
            <v>4</v>
          </cell>
          <cell r="I93" t="str">
            <v>142012000000</v>
          </cell>
          <cell r="J93">
            <v>0</v>
          </cell>
          <cell r="K93">
            <v>394386211</v>
          </cell>
          <cell r="L93">
            <v>394386211</v>
          </cell>
          <cell r="M93">
            <v>0</v>
          </cell>
        </row>
        <row r="94">
          <cell r="A94">
            <v>14080704</v>
          </cell>
          <cell r="B94">
            <v>1</v>
          </cell>
          <cell r="C94">
            <v>11</v>
          </cell>
          <cell r="D94">
            <v>2010</v>
          </cell>
          <cell r="E94" t="str">
            <v>APORTES DE LA NACION Y DEFICIT</v>
          </cell>
          <cell r="F94" t="str">
            <v>BALANCE DE PRUEBA SUI</v>
          </cell>
          <cell r="G94" t="str">
            <v>S</v>
          </cell>
          <cell r="H94">
            <v>4</v>
          </cell>
          <cell r="I94" t="str">
            <v>142013000000</v>
          </cell>
          <cell r="J94">
            <v>23275870528</v>
          </cell>
          <cell r="K94">
            <v>3107360580</v>
          </cell>
          <cell r="L94">
            <v>607760921</v>
          </cell>
          <cell r="M94">
            <v>25775470187</v>
          </cell>
        </row>
        <row r="95">
          <cell r="A95">
            <v>1420</v>
          </cell>
          <cell r="B95">
            <v>1</v>
          </cell>
          <cell r="C95">
            <v>11</v>
          </cell>
          <cell r="D95">
            <v>2010</v>
          </cell>
          <cell r="E95" t="str">
            <v>AVANCES Y ANTICIPOS ENTREGADOS</v>
          </cell>
          <cell r="F95" t="str">
            <v>BALANCE DE PRUEBA SUI</v>
          </cell>
          <cell r="G95" t="str">
            <v>S</v>
          </cell>
          <cell r="H95">
            <v>4</v>
          </cell>
          <cell r="I95" t="str">
            <v>142090000000</v>
          </cell>
          <cell r="J95">
            <v>1295163650</v>
          </cell>
          <cell r="K95">
            <v>1154821321</v>
          </cell>
          <cell r="L95">
            <v>581490086</v>
          </cell>
          <cell r="M95">
            <v>1868494885</v>
          </cell>
        </row>
        <row r="96">
          <cell r="A96">
            <v>142011</v>
          </cell>
          <cell r="B96">
            <v>1</v>
          </cell>
          <cell r="C96">
            <v>11</v>
          </cell>
          <cell r="D96">
            <v>2010</v>
          </cell>
          <cell r="E96" t="str">
            <v>AVANCES PARA VIATICOS Y GASTOS DE VIAJE</v>
          </cell>
          <cell r="F96" t="str">
            <v>BALANCE DE PRUEBA SUI</v>
          </cell>
          <cell r="G96" t="str">
            <v>N</v>
          </cell>
          <cell r="H96">
            <v>3</v>
          </cell>
          <cell r="I96" t="str">
            <v>142200000000</v>
          </cell>
          <cell r="J96">
            <v>31282047</v>
          </cell>
          <cell r="K96">
            <v>16136983</v>
          </cell>
          <cell r="L96">
            <v>47419030</v>
          </cell>
          <cell r="M96">
            <v>0</v>
          </cell>
        </row>
        <row r="97">
          <cell r="A97">
            <v>142012</v>
          </cell>
          <cell r="B97">
            <v>1</v>
          </cell>
          <cell r="C97">
            <v>11</v>
          </cell>
          <cell r="D97">
            <v>2010</v>
          </cell>
          <cell r="E97" t="str">
            <v>ANTICIPO PARA ADQUISICION DE BIENES Y SE</v>
          </cell>
          <cell r="F97" t="str">
            <v>BALANCE DE PRUEBA SUI</v>
          </cell>
          <cell r="G97" t="str">
            <v>N</v>
          </cell>
          <cell r="H97">
            <v>4</v>
          </cell>
          <cell r="I97" t="str">
            <v>142202000000</v>
          </cell>
          <cell r="J97">
            <v>487542951</v>
          </cell>
          <cell r="K97">
            <v>860410892</v>
          </cell>
          <cell r="L97">
            <v>320271029</v>
          </cell>
          <cell r="M97">
            <v>1027682814</v>
          </cell>
        </row>
        <row r="98">
          <cell r="A98">
            <v>142013</v>
          </cell>
          <cell r="B98">
            <v>1</v>
          </cell>
          <cell r="C98">
            <v>11</v>
          </cell>
          <cell r="D98">
            <v>2010</v>
          </cell>
          <cell r="E98" t="str">
            <v>ANTICIPO PARA ADQUISICION DE BIENES Y SE</v>
          </cell>
          <cell r="F98" t="str">
            <v>BALANCE DE PRUEBA SUI</v>
          </cell>
          <cell r="G98" t="str">
            <v>S</v>
          </cell>
          <cell r="H98">
            <v>5</v>
          </cell>
          <cell r="I98" t="str">
            <v>142202010000</v>
          </cell>
          <cell r="J98">
            <v>710818496</v>
          </cell>
          <cell r="K98">
            <v>230023446</v>
          </cell>
          <cell r="L98">
            <v>103173935</v>
          </cell>
          <cell r="M98">
            <v>837668007</v>
          </cell>
        </row>
        <row r="99">
          <cell r="A99">
            <v>142090</v>
          </cell>
          <cell r="B99">
            <v>1</v>
          </cell>
          <cell r="C99">
            <v>11</v>
          </cell>
          <cell r="D99">
            <v>2010</v>
          </cell>
          <cell r="E99" t="str">
            <v>OTROS AVANCES Y ANTICIPOS</v>
          </cell>
          <cell r="F99" t="str">
            <v>BALANCE DE PRUEBA SUI</v>
          </cell>
          <cell r="G99" t="str">
            <v>S</v>
          </cell>
          <cell r="H99">
            <v>5</v>
          </cell>
          <cell r="I99" t="str">
            <v>142202020000</v>
          </cell>
          <cell r="J99">
            <v>65520156</v>
          </cell>
          <cell r="K99">
            <v>48250000</v>
          </cell>
          <cell r="L99">
            <v>110626092</v>
          </cell>
          <cell r="M99">
            <v>3144064</v>
          </cell>
        </row>
        <row r="100">
          <cell r="A100">
            <v>1422</v>
          </cell>
          <cell r="B100">
            <v>1</v>
          </cell>
          <cell r="C100">
            <v>11</v>
          </cell>
          <cell r="D100">
            <v>2010</v>
          </cell>
          <cell r="E100" t="str">
            <v>ANTICIPOS O SALDOS A FAVOR POR IMPUESTOS</v>
          </cell>
          <cell r="F100" t="str">
            <v>BALANCE DE PRUEBA SUI</v>
          </cell>
          <cell r="G100" t="str">
            <v>S</v>
          </cell>
          <cell r="H100">
            <v>5</v>
          </cell>
          <cell r="I100" t="str">
            <v>142202030000</v>
          </cell>
          <cell r="J100">
            <v>6047591174.6099997</v>
          </cell>
          <cell r="K100">
            <v>461757064.58999997</v>
          </cell>
          <cell r="L100">
            <v>4204905716.1999998</v>
          </cell>
          <cell r="M100">
            <v>2304442523</v>
          </cell>
        </row>
        <row r="101">
          <cell r="A101">
            <v>142201</v>
          </cell>
          <cell r="B101">
            <v>1</v>
          </cell>
          <cell r="C101">
            <v>11</v>
          </cell>
          <cell r="D101">
            <v>2010</v>
          </cell>
          <cell r="E101" t="str">
            <v>ANTICIPOS DE IMPUESTO SOBRE LA RENTA</v>
          </cell>
          <cell r="F101" t="str">
            <v>BALANCE DE PRUEBA SUI</v>
          </cell>
          <cell r="G101" t="str">
            <v>N</v>
          </cell>
          <cell r="H101">
            <v>4</v>
          </cell>
          <cell r="I101" t="str">
            <v>142203000000</v>
          </cell>
          <cell r="J101">
            <v>0</v>
          </cell>
          <cell r="K101">
            <v>0</v>
          </cell>
          <cell r="L101">
            <v>0</v>
          </cell>
          <cell r="M101">
            <v>0</v>
          </cell>
        </row>
        <row r="102">
          <cell r="A102">
            <v>142202</v>
          </cell>
          <cell r="B102">
            <v>1</v>
          </cell>
          <cell r="C102">
            <v>11</v>
          </cell>
          <cell r="D102">
            <v>2010</v>
          </cell>
          <cell r="E102" t="str">
            <v>RETENCION EN LA FUENTE</v>
          </cell>
          <cell r="F102" t="str">
            <v>BALANCE DE PRUEBA SUI</v>
          </cell>
          <cell r="G102" t="str">
            <v>S</v>
          </cell>
          <cell r="H102">
            <v>5</v>
          </cell>
          <cell r="I102" t="str">
            <v>142203010000</v>
          </cell>
          <cell r="J102">
            <v>3743148651.6100001</v>
          </cell>
          <cell r="K102">
            <v>461757064.58999997</v>
          </cell>
          <cell r="L102">
            <v>4204905716.1999998</v>
          </cell>
          <cell r="M102">
            <v>0</v>
          </cell>
        </row>
        <row r="103">
          <cell r="A103">
            <v>14220201</v>
          </cell>
          <cell r="B103">
            <v>1</v>
          </cell>
          <cell r="C103">
            <v>11</v>
          </cell>
          <cell r="D103">
            <v>2010</v>
          </cell>
          <cell r="E103" t="str">
            <v>RETENCION EN LA FUENTE QUE NOS PRACTICAR</v>
          </cell>
          <cell r="F103" t="str">
            <v>BALANCE DE PRUEBA SUI</v>
          </cell>
          <cell r="G103" t="str">
            <v>S</v>
          </cell>
          <cell r="H103">
            <v>4</v>
          </cell>
          <cell r="I103" t="str">
            <v>142211000000</v>
          </cell>
          <cell r="J103">
            <v>82347558.609999999</v>
          </cell>
          <cell r="K103">
            <v>41091547.689999998</v>
          </cell>
          <cell r="L103">
            <v>123439106.3</v>
          </cell>
          <cell r="M103">
            <v>0</v>
          </cell>
        </row>
        <row r="104">
          <cell r="A104">
            <v>14220202</v>
          </cell>
          <cell r="B104">
            <v>1</v>
          </cell>
          <cell r="C104">
            <v>11</v>
          </cell>
          <cell r="D104">
            <v>2010</v>
          </cell>
          <cell r="E104" t="str">
            <v>AUTORRETENCION POR INGRESOS OPERACIONALE</v>
          </cell>
          <cell r="F104" t="str">
            <v>BALANCE DE PRUEBA SUI</v>
          </cell>
          <cell r="G104" t="str">
            <v>N</v>
          </cell>
          <cell r="H104">
            <v>3</v>
          </cell>
          <cell r="I104" t="str">
            <v>147000000000</v>
          </cell>
          <cell r="J104">
            <v>3657110154</v>
          </cell>
          <cell r="K104">
            <v>420665516.89999998</v>
          </cell>
          <cell r="L104">
            <v>4077775670.9000001</v>
          </cell>
          <cell r="M104">
            <v>0</v>
          </cell>
        </row>
        <row r="105">
          <cell r="A105">
            <v>14220203</v>
          </cell>
          <cell r="B105">
            <v>1</v>
          </cell>
          <cell r="C105">
            <v>11</v>
          </cell>
          <cell r="D105">
            <v>2010</v>
          </cell>
          <cell r="E105" t="str">
            <v>AUTORRETENCIONES POR RENDIMIENTOS FINANC</v>
          </cell>
          <cell r="F105" t="str">
            <v>BALANCE DE PRUEBA SUI</v>
          </cell>
          <cell r="G105" t="str">
            <v>S</v>
          </cell>
          <cell r="H105">
            <v>4</v>
          </cell>
          <cell r="I105" t="str">
            <v>147008000000</v>
          </cell>
          <cell r="J105">
            <v>3690939</v>
          </cell>
          <cell r="K105">
            <v>0</v>
          </cell>
          <cell r="L105">
            <v>3690939</v>
          </cell>
          <cell r="M105">
            <v>0</v>
          </cell>
        </row>
        <row r="106">
          <cell r="A106">
            <v>142203</v>
          </cell>
          <cell r="B106">
            <v>1</v>
          </cell>
          <cell r="C106">
            <v>11</v>
          </cell>
          <cell r="D106">
            <v>2010</v>
          </cell>
          <cell r="E106" t="str">
            <v>SALDOS A FAVOR EN LIQUIDACIONES PRIVADAS</v>
          </cell>
          <cell r="F106" t="str">
            <v>BALANCE DE PRUEBA SUI</v>
          </cell>
          <cell r="G106" t="str">
            <v>S</v>
          </cell>
          <cell r="H106">
            <v>4</v>
          </cell>
          <cell r="I106" t="str">
            <v>147012000000</v>
          </cell>
          <cell r="J106">
            <v>1396953000</v>
          </cell>
          <cell r="K106">
            <v>0</v>
          </cell>
          <cell r="L106">
            <v>0</v>
          </cell>
          <cell r="M106">
            <v>1396953000</v>
          </cell>
        </row>
        <row r="107">
          <cell r="A107">
            <v>14220301</v>
          </cell>
          <cell r="B107">
            <v>1</v>
          </cell>
          <cell r="C107">
            <v>11</v>
          </cell>
          <cell r="D107">
            <v>2010</v>
          </cell>
          <cell r="E107" t="str">
            <v>DECLARACIONES DE RENTA Y COMPLEMENTARIOS</v>
          </cell>
          <cell r="F107" t="str">
            <v>BALANCE DE PRUEBA SUI</v>
          </cell>
          <cell r="G107" t="str">
            <v>N</v>
          </cell>
          <cell r="H107">
            <v>4</v>
          </cell>
          <cell r="I107" t="str">
            <v>147090000000</v>
          </cell>
          <cell r="J107">
            <v>1396953000</v>
          </cell>
          <cell r="K107">
            <v>0</v>
          </cell>
          <cell r="L107">
            <v>0</v>
          </cell>
          <cell r="M107">
            <v>1396953000</v>
          </cell>
        </row>
        <row r="108">
          <cell r="A108">
            <v>142211</v>
          </cell>
          <cell r="B108">
            <v>1</v>
          </cell>
          <cell r="C108">
            <v>11</v>
          </cell>
          <cell r="D108">
            <v>2010</v>
          </cell>
          <cell r="E108" t="str">
            <v>ANTICIPO IMPUESTO INDUSTRIA Y COMERCIO</v>
          </cell>
          <cell r="F108" t="str">
            <v>BALANCE DE PRUEBA SUI</v>
          </cell>
          <cell r="G108" t="str">
            <v>S</v>
          </cell>
          <cell r="H108">
            <v>5</v>
          </cell>
          <cell r="I108" t="str">
            <v>147090010000</v>
          </cell>
          <cell r="J108">
            <v>907489523</v>
          </cell>
          <cell r="K108">
            <v>0</v>
          </cell>
          <cell r="L108">
            <v>0</v>
          </cell>
          <cell r="M108">
            <v>907489523</v>
          </cell>
        </row>
        <row r="109">
          <cell r="A109">
            <v>1470</v>
          </cell>
          <cell r="B109">
            <v>1</v>
          </cell>
          <cell r="C109">
            <v>11</v>
          </cell>
          <cell r="D109">
            <v>2010</v>
          </cell>
          <cell r="E109" t="str">
            <v>OTROS DEUDORES</v>
          </cell>
          <cell r="F109" t="str">
            <v>BALANCE DE PRUEBA SUI</v>
          </cell>
          <cell r="G109" t="str">
            <v>S</v>
          </cell>
          <cell r="H109">
            <v>5</v>
          </cell>
          <cell r="I109" t="str">
            <v>147090020000</v>
          </cell>
          <cell r="J109">
            <v>13769140060.85</v>
          </cell>
          <cell r="K109">
            <v>5921549156</v>
          </cell>
          <cell r="L109">
            <v>8256932209.5799999</v>
          </cell>
          <cell r="M109">
            <v>11433757007.27</v>
          </cell>
        </row>
        <row r="110">
          <cell r="A110">
            <v>147008</v>
          </cell>
          <cell r="B110">
            <v>1</v>
          </cell>
          <cell r="C110">
            <v>11</v>
          </cell>
          <cell r="D110">
            <v>2010</v>
          </cell>
          <cell r="E110" t="str">
            <v>CUOTAS PARTES DE PENSIONES</v>
          </cell>
          <cell r="F110" t="str">
            <v>BALANCE DE PRUEBA SUI</v>
          </cell>
          <cell r="G110" t="str">
            <v>S</v>
          </cell>
          <cell r="H110">
            <v>5</v>
          </cell>
          <cell r="I110" t="str">
            <v>147090030000</v>
          </cell>
          <cell r="J110">
            <v>815708619.19000006</v>
          </cell>
          <cell r="K110">
            <v>0</v>
          </cell>
          <cell r="L110">
            <v>665391</v>
          </cell>
          <cell r="M110">
            <v>815043228.19000006</v>
          </cell>
        </row>
        <row r="111">
          <cell r="A111">
            <v>147012</v>
          </cell>
          <cell r="B111">
            <v>1</v>
          </cell>
          <cell r="C111">
            <v>11</v>
          </cell>
          <cell r="D111">
            <v>2010</v>
          </cell>
          <cell r="E111" t="str">
            <v>CREDITOS A EMPLEADOS</v>
          </cell>
          <cell r="F111" t="str">
            <v>BALANCE DE PRUEBA SUI</v>
          </cell>
          <cell r="G111" t="str">
            <v>N</v>
          </cell>
          <cell r="H111">
            <v>3</v>
          </cell>
          <cell r="I111" t="str">
            <v>147500000000</v>
          </cell>
          <cell r="J111">
            <v>5773992367.6700001</v>
          </cell>
          <cell r="K111">
            <v>72207347</v>
          </cell>
          <cell r="L111">
            <v>305253916</v>
          </cell>
          <cell r="M111">
            <v>5540945798.6700001</v>
          </cell>
        </row>
        <row r="112">
          <cell r="A112">
            <v>147090</v>
          </cell>
          <cell r="B112">
            <v>1</v>
          </cell>
          <cell r="C112">
            <v>11</v>
          </cell>
          <cell r="D112">
            <v>2010</v>
          </cell>
          <cell r="E112" t="str">
            <v>OTROS DEUDORES</v>
          </cell>
          <cell r="F112" t="str">
            <v>BALANCE DE PRUEBA SUI</v>
          </cell>
          <cell r="G112" t="str">
            <v>S</v>
          </cell>
          <cell r="H112">
            <v>4</v>
          </cell>
          <cell r="I112" t="str">
            <v>147515000000</v>
          </cell>
          <cell r="J112">
            <v>7179439073.9899998</v>
          </cell>
          <cell r="K112">
            <v>5849341809</v>
          </cell>
          <cell r="L112">
            <v>7951012902.5799999</v>
          </cell>
          <cell r="M112">
            <v>5077767980.4099998</v>
          </cell>
        </row>
        <row r="113">
          <cell r="A113">
            <v>14709001</v>
          </cell>
          <cell r="B113">
            <v>1</v>
          </cell>
          <cell r="C113">
            <v>11</v>
          </cell>
          <cell r="D113">
            <v>2010</v>
          </cell>
          <cell r="E113" t="str">
            <v>DEUDORES - OTROS SERV FACTURADOS</v>
          </cell>
          <cell r="F113" t="str">
            <v>BALANCE DE PRUEBA SUI</v>
          </cell>
          <cell r="G113" t="str">
            <v>N</v>
          </cell>
          <cell r="H113">
            <v>3</v>
          </cell>
          <cell r="I113" t="str">
            <v>148000000000</v>
          </cell>
          <cell r="J113">
            <v>4285604227.2199998</v>
          </cell>
          <cell r="K113">
            <v>5685035793</v>
          </cell>
          <cell r="L113">
            <v>4999666296.5799999</v>
          </cell>
          <cell r="M113">
            <v>4970973723.6400003</v>
          </cell>
        </row>
        <row r="114">
          <cell r="A114" t="str">
            <v>14709001-LP</v>
          </cell>
          <cell r="B114">
            <v>1</v>
          </cell>
          <cell r="C114">
            <v>11</v>
          </cell>
          <cell r="D114">
            <v>2010</v>
          </cell>
          <cell r="E114" t="str">
            <v>OTROS DEUDORES LP</v>
          </cell>
          <cell r="F114" t="str">
            <v>BALANCE DE PRUEBA SUI</v>
          </cell>
          <cell r="G114" t="str">
            <v>N</v>
          </cell>
          <cell r="H114">
            <v>4</v>
          </cell>
          <cell r="I114" t="str">
            <v>148019000000</v>
          </cell>
          <cell r="M114">
            <v>2687053739</v>
          </cell>
        </row>
        <row r="115">
          <cell r="A115">
            <v>14709002</v>
          </cell>
          <cell r="B115">
            <v>1</v>
          </cell>
          <cell r="C115">
            <v>11</v>
          </cell>
          <cell r="D115">
            <v>2010</v>
          </cell>
          <cell r="E115" t="str">
            <v xml:space="preserve">DEUDORES - OTROS </v>
          </cell>
          <cell r="F115" t="str">
            <v>BALANCE DE PRUEBA SUI</v>
          </cell>
          <cell r="G115" t="str">
            <v>S</v>
          </cell>
          <cell r="H115">
            <v>5</v>
          </cell>
          <cell r="I115" t="str">
            <v>148019010000</v>
          </cell>
          <cell r="J115">
            <v>2893834846.77</v>
          </cell>
          <cell r="K115">
            <v>146482356</v>
          </cell>
          <cell r="L115">
            <v>2933522946</v>
          </cell>
          <cell r="M115">
            <v>106794256.77</v>
          </cell>
        </row>
        <row r="116">
          <cell r="A116">
            <v>14709003</v>
          </cell>
          <cell r="B116">
            <v>1</v>
          </cell>
          <cell r="C116">
            <v>11</v>
          </cell>
          <cell r="D116">
            <v>2010</v>
          </cell>
          <cell r="E116" t="str">
            <v>CHEQUES DEVUELTOS</v>
          </cell>
          <cell r="F116" t="str">
            <v>BALANCE DE PRUEBA SUI</v>
          </cell>
          <cell r="G116" t="str">
            <v>S</v>
          </cell>
          <cell r="H116">
            <v>5</v>
          </cell>
          <cell r="I116" t="str">
            <v>148019020000</v>
          </cell>
          <cell r="J116">
            <v>0</v>
          </cell>
          <cell r="K116">
            <v>17823660</v>
          </cell>
          <cell r="L116">
            <v>17823660</v>
          </cell>
          <cell r="M116">
            <v>0</v>
          </cell>
        </row>
        <row r="117">
          <cell r="A117">
            <v>1475</v>
          </cell>
          <cell r="B117">
            <v>1</v>
          </cell>
          <cell r="C117">
            <v>11</v>
          </cell>
          <cell r="D117">
            <v>2010</v>
          </cell>
          <cell r="E117" t="str">
            <v>DEUDAS DE DIFICIL RECAUDO</v>
          </cell>
          <cell r="F117" t="str">
            <v>BALANCE DE PRUEBA SUI</v>
          </cell>
          <cell r="G117" t="str">
            <v>N</v>
          </cell>
          <cell r="H117">
            <v>2</v>
          </cell>
          <cell r="I117" t="str">
            <v>150000000000</v>
          </cell>
          <cell r="J117">
            <v>891281537</v>
          </cell>
          <cell r="K117">
            <v>8723789</v>
          </cell>
          <cell r="L117">
            <v>6346720</v>
          </cell>
          <cell r="M117">
            <v>893658606</v>
          </cell>
        </row>
        <row r="118">
          <cell r="A118">
            <v>147515</v>
          </cell>
          <cell r="B118">
            <v>1</v>
          </cell>
          <cell r="C118">
            <v>11</v>
          </cell>
          <cell r="D118">
            <v>2010</v>
          </cell>
          <cell r="E118" t="str">
            <v>SERVICIO DE ENERGIA</v>
          </cell>
          <cell r="F118" t="str">
            <v>BALANCE DE PRUEBA SUI</v>
          </cell>
          <cell r="G118" t="str">
            <v>N</v>
          </cell>
          <cell r="H118">
            <v>3</v>
          </cell>
          <cell r="I118" t="str">
            <v>151000000000</v>
          </cell>
          <cell r="J118">
            <v>891281537</v>
          </cell>
          <cell r="K118">
            <v>8723789</v>
          </cell>
          <cell r="L118">
            <v>6346720</v>
          </cell>
          <cell r="M118">
            <v>893658606</v>
          </cell>
        </row>
        <row r="119">
          <cell r="A119">
            <v>1480</v>
          </cell>
          <cell r="B119">
            <v>1</v>
          </cell>
          <cell r="C119">
            <v>11</v>
          </cell>
          <cell r="D119">
            <v>2010</v>
          </cell>
          <cell r="E119" t="str">
            <v>PROVISION PARA DEUDORES (CR)</v>
          </cell>
          <cell r="F119" t="str">
            <v>BALANCE DE PRUEBA SUI</v>
          </cell>
          <cell r="G119" t="str">
            <v>S</v>
          </cell>
          <cell r="H119">
            <v>4</v>
          </cell>
          <cell r="I119" t="str">
            <v>151032000000</v>
          </cell>
          <cell r="J119">
            <v>-16080232000</v>
          </cell>
          <cell r="K119">
            <v>433407648.57999998</v>
          </cell>
          <cell r="L119">
            <v>290907441</v>
          </cell>
          <cell r="M119">
            <v>-15937731792.42</v>
          </cell>
        </row>
        <row r="120">
          <cell r="A120">
            <v>148019</v>
          </cell>
          <cell r="B120">
            <v>1</v>
          </cell>
          <cell r="C120">
            <v>11</v>
          </cell>
          <cell r="D120">
            <v>2010</v>
          </cell>
          <cell r="E120" t="str">
            <v>SERVICIO DE ENERGIA</v>
          </cell>
          <cell r="F120" t="str">
            <v>BALANCE DE PRUEBA SUI</v>
          </cell>
          <cell r="G120" t="str">
            <v>S</v>
          </cell>
          <cell r="H120">
            <v>4</v>
          </cell>
          <cell r="I120" t="str">
            <v>151090000000</v>
          </cell>
          <cell r="J120">
            <v>-16080232000</v>
          </cell>
          <cell r="K120">
            <v>433407648.57999998</v>
          </cell>
          <cell r="L120">
            <v>290907441</v>
          </cell>
          <cell r="M120">
            <v>-15937731792.42</v>
          </cell>
        </row>
        <row r="121">
          <cell r="A121">
            <v>14801901</v>
          </cell>
          <cell r="B121">
            <v>1</v>
          </cell>
          <cell r="C121">
            <v>11</v>
          </cell>
          <cell r="D121">
            <v>2010</v>
          </cell>
          <cell r="E121" t="str">
            <v>PROVISION CUENTAS POR COBRAR</v>
          </cell>
          <cell r="F121" t="str">
            <v>BALANCE DE PRUEBA SUI</v>
          </cell>
          <cell r="G121" t="str">
            <v>N</v>
          </cell>
          <cell r="H121">
            <v>3</v>
          </cell>
          <cell r="I121" t="str">
            <v>151800000000</v>
          </cell>
          <cell r="J121">
            <v>-12992052000</v>
          </cell>
          <cell r="K121">
            <v>0</v>
          </cell>
          <cell r="L121">
            <v>180320792</v>
          </cell>
          <cell r="M121">
            <v>-13172372792</v>
          </cell>
        </row>
        <row r="122">
          <cell r="A122">
            <v>14801902</v>
          </cell>
          <cell r="B122">
            <v>1</v>
          </cell>
          <cell r="C122">
            <v>11</v>
          </cell>
          <cell r="D122">
            <v>2010</v>
          </cell>
          <cell r="E122" t="str">
            <v xml:space="preserve">PROVISION OTRAS CUENTAS POR COBRAR </v>
          </cell>
          <cell r="F122" t="str">
            <v>BALANCE DE PRUEBA SUI</v>
          </cell>
          <cell r="G122" t="str">
            <v>S</v>
          </cell>
          <cell r="H122">
            <v>4</v>
          </cell>
          <cell r="I122" t="str">
            <v>151807000000</v>
          </cell>
          <cell r="J122">
            <v>-3088180000</v>
          </cell>
          <cell r="K122">
            <v>433407648.57999998</v>
          </cell>
          <cell r="L122">
            <v>110586649</v>
          </cell>
          <cell r="M122">
            <v>-2765359000.4200001</v>
          </cell>
        </row>
        <row r="123">
          <cell r="A123">
            <v>15</v>
          </cell>
          <cell r="B123">
            <v>1</v>
          </cell>
          <cell r="C123">
            <v>11</v>
          </cell>
          <cell r="D123">
            <v>2010</v>
          </cell>
          <cell r="E123" t="str">
            <v>INVENTARIOS</v>
          </cell>
          <cell r="F123" t="str">
            <v>BALANCE DE PRUEBA SUI</v>
          </cell>
          <cell r="G123" t="str">
            <v>S</v>
          </cell>
          <cell r="H123">
            <v>4</v>
          </cell>
          <cell r="I123" t="str">
            <v>151808000000</v>
          </cell>
          <cell r="J123">
            <v>8160943561.8199997</v>
          </cell>
          <cell r="K123">
            <v>3108077108.4200001</v>
          </cell>
          <cell r="L123">
            <v>3354915883.8400002</v>
          </cell>
          <cell r="M123">
            <v>7914104786.3999996</v>
          </cell>
        </row>
        <row r="124">
          <cell r="A124">
            <v>1510</v>
          </cell>
          <cell r="B124">
            <v>1</v>
          </cell>
          <cell r="C124">
            <v>11</v>
          </cell>
          <cell r="D124">
            <v>2010</v>
          </cell>
          <cell r="E124" t="str">
            <v>MERCANCIA EN EXISTENCIA</v>
          </cell>
          <cell r="F124" t="str">
            <v>BALANCE DE PRUEBA SUI</v>
          </cell>
          <cell r="G124" t="str">
            <v>S</v>
          </cell>
          <cell r="H124">
            <v>4</v>
          </cell>
          <cell r="I124" t="str">
            <v>151890000000</v>
          </cell>
          <cell r="J124">
            <v>1198127915.78</v>
          </cell>
          <cell r="K124">
            <v>982273360.00999999</v>
          </cell>
          <cell r="L124">
            <v>763845112.75999999</v>
          </cell>
          <cell r="M124">
            <v>1416556163.03</v>
          </cell>
        </row>
        <row r="125">
          <cell r="A125">
            <v>151032</v>
          </cell>
          <cell r="B125">
            <v>1</v>
          </cell>
          <cell r="C125">
            <v>11</v>
          </cell>
          <cell r="D125">
            <v>2010</v>
          </cell>
          <cell r="E125" t="str">
            <v>MEDIDORES DE ENERGIA</v>
          </cell>
          <cell r="F125" t="str">
            <v>BALANCE DE PRUEBA SUI</v>
          </cell>
          <cell r="G125" t="str">
            <v>N</v>
          </cell>
          <cell r="H125">
            <v>2</v>
          </cell>
          <cell r="I125" t="str">
            <v>160000000000</v>
          </cell>
          <cell r="J125">
            <v>375703352.26999998</v>
          </cell>
          <cell r="K125">
            <v>221460626.90000001</v>
          </cell>
          <cell r="L125">
            <v>167368350.78999999</v>
          </cell>
          <cell r="M125">
            <v>429795628.38</v>
          </cell>
        </row>
        <row r="126">
          <cell r="A126">
            <v>151090</v>
          </cell>
          <cell r="B126">
            <v>1</v>
          </cell>
          <cell r="C126">
            <v>11</v>
          </cell>
          <cell r="D126">
            <v>2010</v>
          </cell>
          <cell r="E126" t="str">
            <v>OTRAS MERCANCIAS EN EXISTENCIA</v>
          </cell>
          <cell r="F126" t="str">
            <v>BALANCE DE PRUEBA SUI</v>
          </cell>
          <cell r="G126" t="str">
            <v>N</v>
          </cell>
          <cell r="H126">
            <v>3</v>
          </cell>
          <cell r="I126" t="str">
            <v>160500000000</v>
          </cell>
          <cell r="J126">
            <v>822424563.50999999</v>
          </cell>
          <cell r="K126">
            <v>760812733.11000001</v>
          </cell>
          <cell r="L126">
            <v>596476761.97000003</v>
          </cell>
          <cell r="M126">
            <v>986760534.64999998</v>
          </cell>
        </row>
        <row r="127">
          <cell r="A127">
            <v>1518</v>
          </cell>
          <cell r="B127">
            <v>1</v>
          </cell>
          <cell r="C127">
            <v>11</v>
          </cell>
          <cell r="D127">
            <v>2010</v>
          </cell>
          <cell r="E127" t="str">
            <v>MATERIALES PARA LA PRESTACION DE SERVICI</v>
          </cell>
          <cell r="F127" t="str">
            <v>BALANCE DE PRUEBA SUI</v>
          </cell>
          <cell r="G127" t="str">
            <v>S</v>
          </cell>
          <cell r="H127">
            <v>4</v>
          </cell>
          <cell r="I127" t="str">
            <v>160501000000</v>
          </cell>
          <cell r="J127">
            <v>6962815646.04</v>
          </cell>
          <cell r="K127">
            <v>2125803748.4100001</v>
          </cell>
          <cell r="L127">
            <v>1922423135.72</v>
          </cell>
          <cell r="M127">
            <v>7166196258.7299995</v>
          </cell>
        </row>
        <row r="128">
          <cell r="A128">
            <v>151807</v>
          </cell>
          <cell r="B128">
            <v>1</v>
          </cell>
          <cell r="C128">
            <v>11</v>
          </cell>
          <cell r="D128">
            <v>2010</v>
          </cell>
          <cell r="E128" t="str">
            <v>REPUESTOS</v>
          </cell>
          <cell r="F128" t="str">
            <v>BALANCE DE PRUEBA SUI</v>
          </cell>
          <cell r="G128" t="str">
            <v>S</v>
          </cell>
          <cell r="H128">
            <v>4</v>
          </cell>
          <cell r="I128" t="str">
            <v>160502000000</v>
          </cell>
          <cell r="J128">
            <v>52706819.219999999</v>
          </cell>
          <cell r="K128">
            <v>627394.70000000007</v>
          </cell>
          <cell r="L128">
            <v>187391.7</v>
          </cell>
          <cell r="M128">
            <v>53146822.219999999</v>
          </cell>
        </row>
        <row r="129">
          <cell r="A129">
            <v>151808</v>
          </cell>
          <cell r="B129">
            <v>1</v>
          </cell>
          <cell r="C129">
            <v>11</v>
          </cell>
          <cell r="D129">
            <v>2010</v>
          </cell>
          <cell r="E129" t="str">
            <v>ELEMENTOS Y ACCESORIOS DE ENERGIA</v>
          </cell>
          <cell r="F129" t="str">
            <v>BALANCE DE PRUEBA SUI</v>
          </cell>
          <cell r="G129" t="str">
            <v>S</v>
          </cell>
          <cell r="H129">
            <v>4</v>
          </cell>
          <cell r="I129" t="str">
            <v>160599000000</v>
          </cell>
          <cell r="J129">
            <v>6910108826.8199997</v>
          </cell>
          <cell r="K129">
            <v>2125176353.71</v>
          </cell>
          <cell r="L129">
            <v>1922235744.02</v>
          </cell>
          <cell r="M129">
            <v>7113049436.5100002</v>
          </cell>
        </row>
        <row r="130">
          <cell r="A130">
            <v>151890</v>
          </cell>
          <cell r="B130">
            <v>1</v>
          </cell>
          <cell r="C130">
            <v>11</v>
          </cell>
          <cell r="D130">
            <v>2010</v>
          </cell>
          <cell r="E130" t="str">
            <v>OTROS MATERIALES</v>
          </cell>
          <cell r="F130" t="str">
            <v>BALANCE DE PRUEBA SUI</v>
          </cell>
          <cell r="G130" t="str">
            <v>N</v>
          </cell>
          <cell r="H130">
            <v>3</v>
          </cell>
          <cell r="I130" t="str">
            <v>161500000000</v>
          </cell>
          <cell r="J130">
            <v>0</v>
          </cell>
          <cell r="K130">
            <v>0</v>
          </cell>
          <cell r="L130">
            <v>0</v>
          </cell>
          <cell r="M130">
            <v>0</v>
          </cell>
        </row>
        <row r="131">
          <cell r="A131">
            <v>1580</v>
          </cell>
          <cell r="B131">
            <v>1</v>
          </cell>
          <cell r="C131">
            <v>11</v>
          </cell>
          <cell r="D131">
            <v>2010</v>
          </cell>
          <cell r="E131" t="str">
            <v>PROVISION PARA PROTECCION DE INVENTARIOS</v>
          </cell>
          <cell r="F131" t="str">
            <v>BALANCE DE PRUEBA SUI</v>
          </cell>
          <cell r="G131" t="str">
            <v>S</v>
          </cell>
          <cell r="H131">
            <v>4</v>
          </cell>
          <cell r="I131" t="str">
            <v>161501000000</v>
          </cell>
          <cell r="J131">
            <v>0</v>
          </cell>
          <cell r="K131">
            <v>0</v>
          </cell>
          <cell r="L131">
            <v>668647635.36000001</v>
          </cell>
          <cell r="M131">
            <v>-668647635.36000001</v>
          </cell>
        </row>
        <row r="132">
          <cell r="A132">
            <v>158011</v>
          </cell>
          <cell r="B132">
            <v>1</v>
          </cell>
          <cell r="C132">
            <v>11</v>
          </cell>
          <cell r="D132">
            <v>2010</v>
          </cell>
          <cell r="E132" t="str">
            <v>INVENTARIOS EN PODER DE TERCEROS</v>
          </cell>
          <cell r="F132" t="str">
            <v>BALANCE DE PRUEBA SUI</v>
          </cell>
          <cell r="G132" t="str">
            <v>N</v>
          </cell>
          <cell r="H132">
            <v>4</v>
          </cell>
          <cell r="I132" t="str">
            <v>161505000000</v>
          </cell>
          <cell r="J132">
            <v>0</v>
          </cell>
          <cell r="K132">
            <v>0</v>
          </cell>
          <cell r="L132">
            <v>668647635.36000001</v>
          </cell>
          <cell r="M132">
            <v>-668647635.36000001</v>
          </cell>
        </row>
        <row r="133">
          <cell r="A133">
            <v>16</v>
          </cell>
          <cell r="B133">
            <v>1</v>
          </cell>
          <cell r="C133">
            <v>11</v>
          </cell>
          <cell r="D133">
            <v>2010</v>
          </cell>
          <cell r="E133" t="str">
            <v>PROPIEDADES PLANTA Y EQUIPO</v>
          </cell>
          <cell r="F133" t="str">
            <v>BALANCE DE PRUEBA SUI</v>
          </cell>
          <cell r="G133" t="str">
            <v>N</v>
          </cell>
          <cell r="H133">
            <v>5</v>
          </cell>
          <cell r="I133" t="str">
            <v>161505000000.</v>
          </cell>
          <cell r="J133">
            <v>191714410549.22</v>
          </cell>
          <cell r="K133">
            <v>33627286664.869999</v>
          </cell>
          <cell r="L133">
            <v>26487062339.509998</v>
          </cell>
          <cell r="M133">
            <v>198854634874.57999</v>
          </cell>
        </row>
        <row r="134">
          <cell r="A134">
            <v>1605</v>
          </cell>
          <cell r="B134">
            <v>1</v>
          </cell>
          <cell r="C134">
            <v>11</v>
          </cell>
          <cell r="D134">
            <v>2010</v>
          </cell>
          <cell r="E134" t="str">
            <v>TERRENOS</v>
          </cell>
          <cell r="F134" t="str">
            <v>BALANCE DE PRUEBA SUI</v>
          </cell>
          <cell r="G134" t="str">
            <v>S</v>
          </cell>
          <cell r="H134">
            <v>6</v>
          </cell>
          <cell r="I134" t="str">
            <v>161505000000..</v>
          </cell>
          <cell r="J134">
            <v>1646796604.6099999</v>
          </cell>
          <cell r="K134">
            <v>0</v>
          </cell>
          <cell r="L134">
            <v>0</v>
          </cell>
          <cell r="M134">
            <v>1646796604.6099999</v>
          </cell>
        </row>
        <row r="135">
          <cell r="A135">
            <v>160501</v>
          </cell>
          <cell r="B135">
            <v>1</v>
          </cell>
          <cell r="C135">
            <v>11</v>
          </cell>
          <cell r="D135">
            <v>2010</v>
          </cell>
          <cell r="E135" t="str">
            <v>URBANOS</v>
          </cell>
          <cell r="F135" t="str">
            <v>BALANCE DE PRUEBA SUI</v>
          </cell>
          <cell r="G135" t="str">
            <v>S</v>
          </cell>
          <cell r="H135">
            <v>6</v>
          </cell>
          <cell r="I135" t="str">
            <v>161505000100</v>
          </cell>
          <cell r="J135">
            <v>1376007312.99</v>
          </cell>
          <cell r="K135">
            <v>0</v>
          </cell>
          <cell r="L135">
            <v>0</v>
          </cell>
          <cell r="M135">
            <v>1376007312.99</v>
          </cell>
        </row>
        <row r="136">
          <cell r="A136">
            <v>160502</v>
          </cell>
          <cell r="B136">
            <v>1</v>
          </cell>
          <cell r="C136">
            <v>11</v>
          </cell>
          <cell r="D136">
            <v>2010</v>
          </cell>
          <cell r="E136" t="str">
            <v>RURALES</v>
          </cell>
          <cell r="F136" t="str">
            <v>BALANCE DE PRUEBA SUI</v>
          </cell>
          <cell r="G136" t="str">
            <v>S</v>
          </cell>
          <cell r="H136">
            <v>6</v>
          </cell>
          <cell r="I136" t="str">
            <v>161505000200</v>
          </cell>
          <cell r="J136">
            <v>270789291.62</v>
          </cell>
          <cell r="K136">
            <v>0</v>
          </cell>
          <cell r="L136">
            <v>0</v>
          </cell>
          <cell r="M136">
            <v>270789291.62</v>
          </cell>
        </row>
        <row r="137">
          <cell r="A137">
            <v>160599</v>
          </cell>
          <cell r="B137">
            <v>1</v>
          </cell>
          <cell r="C137">
            <v>11</v>
          </cell>
          <cell r="D137">
            <v>2010</v>
          </cell>
          <cell r="E137" t="str">
            <v>AJUSTES POR INFLACION</v>
          </cell>
          <cell r="F137" t="str">
            <v>BALANCE DE PRUEBA SUI</v>
          </cell>
          <cell r="G137" t="str">
            <v>S</v>
          </cell>
          <cell r="H137">
            <v>6</v>
          </cell>
          <cell r="I137" t="str">
            <v>161505000300</v>
          </cell>
          <cell r="J137">
            <v>0</v>
          </cell>
          <cell r="K137">
            <v>0</v>
          </cell>
          <cell r="L137">
            <v>0</v>
          </cell>
          <cell r="M137">
            <v>0</v>
          </cell>
        </row>
        <row r="138">
          <cell r="A138">
            <v>1615</v>
          </cell>
          <cell r="B138">
            <v>1</v>
          </cell>
          <cell r="C138">
            <v>11</v>
          </cell>
          <cell r="D138">
            <v>2010</v>
          </cell>
          <cell r="E138" t="str">
            <v>CONSTRUCCIONES EN CURSO</v>
          </cell>
          <cell r="F138" t="str">
            <v>BALANCE DE PRUEBA SUI</v>
          </cell>
          <cell r="G138" t="str">
            <v>S</v>
          </cell>
          <cell r="H138">
            <v>6</v>
          </cell>
          <cell r="I138" t="str">
            <v>161505000400</v>
          </cell>
          <cell r="J138">
            <v>12387862069.18</v>
          </cell>
          <cell r="K138">
            <v>7380675851.0600004</v>
          </cell>
          <cell r="L138">
            <v>5416103772.1199999</v>
          </cell>
          <cell r="M138">
            <v>14352434148.120001</v>
          </cell>
        </row>
        <row r="139">
          <cell r="A139">
            <v>161501</v>
          </cell>
          <cell r="B139">
            <v>1</v>
          </cell>
          <cell r="C139">
            <v>11</v>
          </cell>
          <cell r="D139">
            <v>2010</v>
          </cell>
          <cell r="E139" t="str">
            <v>EDIFICACIONES</v>
          </cell>
          <cell r="F139" t="str">
            <v>BALANCE DE PRUEBA SUI</v>
          </cell>
          <cell r="G139" t="str">
            <v>S</v>
          </cell>
          <cell r="H139">
            <v>6</v>
          </cell>
          <cell r="I139" t="str">
            <v>161505000500</v>
          </cell>
          <cell r="J139">
            <v>46540045</v>
          </cell>
          <cell r="K139">
            <v>630637039</v>
          </cell>
          <cell r="L139">
            <v>172200149</v>
          </cell>
          <cell r="M139">
            <v>504976935</v>
          </cell>
        </row>
        <row r="140">
          <cell r="A140">
            <v>161505</v>
          </cell>
          <cell r="B140">
            <v>1</v>
          </cell>
          <cell r="C140">
            <v>11</v>
          </cell>
          <cell r="D140">
            <v>2010</v>
          </cell>
          <cell r="E140" t="str">
            <v>REDES LINEAS Y CABLES</v>
          </cell>
          <cell r="F140" t="str">
            <v>BALANCE DE PRUEBA SUI</v>
          </cell>
          <cell r="G140" t="str">
            <v>N</v>
          </cell>
          <cell r="H140">
            <v>3</v>
          </cell>
          <cell r="I140" t="str">
            <v>163500000000</v>
          </cell>
          <cell r="J140">
            <v>12341322024.18</v>
          </cell>
          <cell r="K140">
            <v>6750038812.0600004</v>
          </cell>
          <cell r="L140">
            <v>5243903623.1199999</v>
          </cell>
          <cell r="M140">
            <v>13847457213.120001</v>
          </cell>
        </row>
        <row r="141">
          <cell r="A141">
            <v>16150500</v>
          </cell>
          <cell r="B141">
            <v>1</v>
          </cell>
          <cell r="C141">
            <v>11</v>
          </cell>
          <cell r="D141">
            <v>2010</v>
          </cell>
          <cell r="E141" t="str">
            <v>OBRAS CONSTRUCCION REDES</v>
          </cell>
          <cell r="F141" t="str">
            <v>BALANCE DE PRUEBA SUI</v>
          </cell>
          <cell r="G141" t="str">
            <v>S</v>
          </cell>
          <cell r="H141">
            <v>4</v>
          </cell>
          <cell r="I141" t="str">
            <v>163501000000</v>
          </cell>
          <cell r="J141">
            <v>12341322024.18</v>
          </cell>
          <cell r="K141">
            <v>6641457592.0600004</v>
          </cell>
          <cell r="L141">
            <v>5135322403.1199999</v>
          </cell>
          <cell r="M141">
            <v>13847457213.120001</v>
          </cell>
        </row>
        <row r="142">
          <cell r="A142">
            <v>1615050000</v>
          </cell>
          <cell r="B142">
            <v>1</v>
          </cell>
          <cell r="C142">
            <v>11</v>
          </cell>
          <cell r="D142">
            <v>2010</v>
          </cell>
          <cell r="E142" t="str">
            <v>MATERIALES PARA REMODELACION</v>
          </cell>
          <cell r="F142" t="str">
            <v>BALANCE DE PRUEBA SUI</v>
          </cell>
          <cell r="G142" t="str">
            <v>S</v>
          </cell>
          <cell r="H142">
            <v>4</v>
          </cell>
          <cell r="I142" t="str">
            <v>163503000000</v>
          </cell>
          <cell r="J142">
            <v>6042655445.3500004</v>
          </cell>
          <cell r="K142">
            <v>2768823039.3699999</v>
          </cell>
          <cell r="L142">
            <v>2160161639.9200001</v>
          </cell>
          <cell r="M142">
            <v>6651316844.8000002</v>
          </cell>
        </row>
        <row r="143">
          <cell r="A143">
            <v>1615050001</v>
          </cell>
          <cell r="B143">
            <v>1</v>
          </cell>
          <cell r="C143">
            <v>11</v>
          </cell>
          <cell r="D143">
            <v>2010</v>
          </cell>
          <cell r="E143" t="str">
            <v>REMODELACION REDES CUCUTA</v>
          </cell>
          <cell r="F143" t="str">
            <v>BALANCE DE PRUEBA SUI</v>
          </cell>
          <cell r="G143" t="str">
            <v>N</v>
          </cell>
          <cell r="H143">
            <v>4</v>
          </cell>
          <cell r="I143" t="str">
            <v>163504000000</v>
          </cell>
          <cell r="J143">
            <v>4506950904.5299997</v>
          </cell>
          <cell r="K143">
            <v>2913509483.6500001</v>
          </cell>
          <cell r="L143">
            <v>1293165889.1400001</v>
          </cell>
          <cell r="M143">
            <v>6127294499.04</v>
          </cell>
        </row>
        <row r="144">
          <cell r="A144">
            <v>1615050002</v>
          </cell>
          <cell r="B144">
            <v>1</v>
          </cell>
          <cell r="C144">
            <v>11</v>
          </cell>
          <cell r="D144">
            <v>2010</v>
          </cell>
          <cell r="E144" t="str">
            <v>REMODELACION REDES PAMPLONA</v>
          </cell>
          <cell r="F144" t="str">
            <v>BALANCE DE PRUEBA SUI</v>
          </cell>
          <cell r="G144" t="str">
            <v>S</v>
          </cell>
          <cell r="H144">
            <v>5</v>
          </cell>
          <cell r="I144" t="str">
            <v>163504010000</v>
          </cell>
          <cell r="J144">
            <v>235561454.58000001</v>
          </cell>
          <cell r="K144">
            <v>144426476.61000001</v>
          </cell>
          <cell r="L144">
            <v>379987931.19</v>
          </cell>
          <cell r="M144">
            <v>0</v>
          </cell>
        </row>
        <row r="145">
          <cell r="A145">
            <v>1615050003</v>
          </cell>
          <cell r="B145">
            <v>1</v>
          </cell>
          <cell r="C145">
            <v>11</v>
          </cell>
          <cell r="D145">
            <v>2010</v>
          </cell>
          <cell r="E145" t="str">
            <v>REMODELACION REDES OCAÑA</v>
          </cell>
          <cell r="F145" t="str">
            <v>BALANCE DE PRUEBA SUI</v>
          </cell>
          <cell r="G145" t="str">
            <v>S</v>
          </cell>
          <cell r="H145">
            <v>5</v>
          </cell>
          <cell r="I145" t="str">
            <v>163504020000</v>
          </cell>
          <cell r="J145">
            <v>612320646.00999999</v>
          </cell>
          <cell r="K145">
            <v>318130041.69999999</v>
          </cell>
          <cell r="L145">
            <v>930450687.71000004</v>
          </cell>
          <cell r="M145">
            <v>0</v>
          </cell>
        </row>
        <row r="146">
          <cell r="A146">
            <v>1615050004</v>
          </cell>
          <cell r="B146">
            <v>1</v>
          </cell>
          <cell r="C146">
            <v>11</v>
          </cell>
          <cell r="D146">
            <v>2010</v>
          </cell>
          <cell r="E146" t="str">
            <v>REMODELACION REDES TIBU</v>
          </cell>
          <cell r="F146" t="str">
            <v>BALANCE DE PRUEBA SUI</v>
          </cell>
          <cell r="G146" t="str">
            <v>S</v>
          </cell>
          <cell r="H146">
            <v>5</v>
          </cell>
          <cell r="I146" t="str">
            <v>163504030000</v>
          </cell>
          <cell r="J146">
            <v>657113528.61000001</v>
          </cell>
          <cell r="K146">
            <v>359828923.69999999</v>
          </cell>
          <cell r="L146">
            <v>285800413.10000002</v>
          </cell>
          <cell r="M146">
            <v>731142039.21000004</v>
          </cell>
        </row>
        <row r="147">
          <cell r="A147">
            <v>1615050005</v>
          </cell>
          <cell r="B147">
            <v>1</v>
          </cell>
          <cell r="C147">
            <v>11</v>
          </cell>
          <cell r="D147">
            <v>2010</v>
          </cell>
          <cell r="E147" t="str">
            <v>REMODELACION REDES AGUACHICA</v>
          </cell>
          <cell r="F147" t="str">
            <v>BALANCE DE PRUEBA SUI</v>
          </cell>
          <cell r="G147" t="str">
            <v>S</v>
          </cell>
          <cell r="H147">
            <v>4</v>
          </cell>
          <cell r="I147" t="str">
            <v>163505000000</v>
          </cell>
          <cell r="J147">
            <v>286720045.10000002</v>
          </cell>
          <cell r="K147">
            <v>136739627.03</v>
          </cell>
          <cell r="L147">
            <v>85755842.060000002</v>
          </cell>
          <cell r="M147">
            <v>337703830.06999999</v>
          </cell>
        </row>
        <row r="148">
          <cell r="A148">
            <v>1635</v>
          </cell>
          <cell r="B148">
            <v>1</v>
          </cell>
          <cell r="C148">
            <v>11</v>
          </cell>
          <cell r="D148">
            <v>2010</v>
          </cell>
          <cell r="E148" t="str">
            <v>BIENES MUEBLES EN BODEGA</v>
          </cell>
          <cell r="F148" t="str">
            <v>BALANCE DE PRUEBA SUI</v>
          </cell>
          <cell r="G148" t="str">
            <v>S</v>
          </cell>
          <cell r="H148">
            <v>4</v>
          </cell>
          <cell r="I148" t="str">
            <v>163507000000</v>
          </cell>
          <cell r="J148">
            <v>2033642728</v>
          </cell>
          <cell r="K148">
            <v>11471205785.76</v>
          </cell>
          <cell r="L148">
            <v>9481815439.7600002</v>
          </cell>
          <cell r="M148">
            <v>4023033074</v>
          </cell>
        </row>
        <row r="149">
          <cell r="A149">
            <v>163501</v>
          </cell>
          <cell r="B149">
            <v>1</v>
          </cell>
          <cell r="C149">
            <v>11</v>
          </cell>
          <cell r="D149">
            <v>2010</v>
          </cell>
          <cell r="E149" t="str">
            <v>MAQUINARIA Y EQUIPO</v>
          </cell>
          <cell r="F149" t="str">
            <v>BALANCE DE PRUEBA SUI</v>
          </cell>
          <cell r="G149" t="str">
            <v>S</v>
          </cell>
          <cell r="H149">
            <v>4</v>
          </cell>
          <cell r="I149" t="str">
            <v>163590000000</v>
          </cell>
          <cell r="J149">
            <v>8537600</v>
          </cell>
          <cell r="K149">
            <v>804407394</v>
          </cell>
          <cell r="L149">
            <v>42131200</v>
          </cell>
          <cell r="M149">
            <v>770813794</v>
          </cell>
        </row>
        <row r="150">
          <cell r="A150">
            <v>163503</v>
          </cell>
          <cell r="B150">
            <v>1</v>
          </cell>
          <cell r="C150">
            <v>11</v>
          </cell>
          <cell r="D150">
            <v>2010</v>
          </cell>
          <cell r="E150" t="str">
            <v>MUEBLES ENSERES Y EQUIPO DE OFICINA</v>
          </cell>
          <cell r="F150" t="str">
            <v>BALANCE DE PRUEBA SUI</v>
          </cell>
          <cell r="G150" t="str">
            <v>N</v>
          </cell>
          <cell r="H150">
            <v>3</v>
          </cell>
          <cell r="I150" t="str">
            <v>164000000000</v>
          </cell>
          <cell r="J150">
            <v>21677299</v>
          </cell>
          <cell r="K150">
            <v>23398950</v>
          </cell>
          <cell r="L150">
            <v>24441249</v>
          </cell>
          <cell r="M150">
            <v>20635000</v>
          </cell>
        </row>
        <row r="151">
          <cell r="A151">
            <v>163504</v>
          </cell>
          <cell r="B151">
            <v>1</v>
          </cell>
          <cell r="C151">
            <v>11</v>
          </cell>
          <cell r="D151">
            <v>2010</v>
          </cell>
          <cell r="E151" t="str">
            <v>EQUIPO DE COMUNICACION Y COMPUTACION</v>
          </cell>
          <cell r="F151" t="str">
            <v>BALANCE DE PRUEBA SUI</v>
          </cell>
          <cell r="G151" t="str">
            <v>S</v>
          </cell>
          <cell r="H151">
            <v>4</v>
          </cell>
          <cell r="I151" t="str">
            <v>164001000000</v>
          </cell>
          <cell r="J151">
            <v>96821882</v>
          </cell>
          <cell r="K151">
            <v>1605971245</v>
          </cell>
          <cell r="L151">
            <v>1550719207</v>
          </cell>
          <cell r="M151">
            <v>152073920</v>
          </cell>
        </row>
        <row r="152">
          <cell r="A152">
            <v>16350401</v>
          </cell>
          <cell r="B152">
            <v>1</v>
          </cell>
          <cell r="C152">
            <v>11</v>
          </cell>
          <cell r="D152">
            <v>2010</v>
          </cell>
          <cell r="E152" t="str">
            <v>EQUIPO COMPUTACION-OFIMATICA</v>
          </cell>
          <cell r="F152" t="str">
            <v>BALANCE DE PRUEBA SUI</v>
          </cell>
          <cell r="G152" t="str">
            <v>S</v>
          </cell>
          <cell r="H152">
            <v>4</v>
          </cell>
          <cell r="I152" t="str">
            <v>164002000000</v>
          </cell>
          <cell r="J152">
            <v>0</v>
          </cell>
          <cell r="K152">
            <v>1344521710</v>
          </cell>
          <cell r="L152">
            <v>1276313710</v>
          </cell>
          <cell r="M152">
            <v>68208000</v>
          </cell>
        </row>
        <row r="153">
          <cell r="A153">
            <v>16350402</v>
          </cell>
          <cell r="B153">
            <v>1</v>
          </cell>
          <cell r="C153">
            <v>11</v>
          </cell>
          <cell r="D153">
            <v>2010</v>
          </cell>
          <cell r="E153" t="str">
            <v>EQUIPO DE COMUNICACION DE VOZ</v>
          </cell>
          <cell r="F153" t="str">
            <v>BALANCE DE PRUEBA SUI</v>
          </cell>
          <cell r="G153" t="str">
            <v>S</v>
          </cell>
          <cell r="H153">
            <v>4</v>
          </cell>
          <cell r="I153" t="str">
            <v>164099000000</v>
          </cell>
          <cell r="J153">
            <v>58822838</v>
          </cell>
          <cell r="K153">
            <v>1800000</v>
          </cell>
          <cell r="L153">
            <v>41425220</v>
          </cell>
          <cell r="M153">
            <v>19197618</v>
          </cell>
        </row>
        <row r="154">
          <cell r="A154">
            <v>16350403</v>
          </cell>
          <cell r="B154">
            <v>1</v>
          </cell>
          <cell r="C154">
            <v>11</v>
          </cell>
          <cell r="D154">
            <v>2010</v>
          </cell>
          <cell r="E154" t="str">
            <v>EQUIPO DE COMUNICACION DE DATOS</v>
          </cell>
          <cell r="F154" t="str">
            <v>BALANCE DE PRUEBA SUI</v>
          </cell>
          <cell r="G154" t="str">
            <v>N</v>
          </cell>
          <cell r="H154">
            <v>3</v>
          </cell>
          <cell r="I154" t="str">
            <v>164500000000</v>
          </cell>
          <cell r="J154">
            <v>37999044</v>
          </cell>
          <cell r="K154">
            <v>29621945</v>
          </cell>
          <cell r="L154">
            <v>2952687</v>
          </cell>
          <cell r="M154">
            <v>64668302</v>
          </cell>
        </row>
        <row r="155">
          <cell r="A155">
            <v>163505</v>
          </cell>
          <cell r="B155">
            <v>1</v>
          </cell>
          <cell r="C155">
            <v>11</v>
          </cell>
          <cell r="D155">
            <v>2010</v>
          </cell>
          <cell r="E155" t="str">
            <v>EQUIPO DE TRANSPORTE TRACCION Y ELEVACIO</v>
          </cell>
          <cell r="F155" t="str">
            <v>BALANCE DE PRUEBA SUI</v>
          </cell>
          <cell r="G155" t="str">
            <v>S</v>
          </cell>
          <cell r="H155">
            <v>4</v>
          </cell>
          <cell r="I155" t="str">
            <v>164501000000</v>
          </cell>
          <cell r="J155">
            <v>0</v>
          </cell>
          <cell r="K155">
            <v>316956000</v>
          </cell>
          <cell r="L155">
            <v>51492400</v>
          </cell>
          <cell r="M155">
            <v>265463600</v>
          </cell>
        </row>
        <row r="156">
          <cell r="A156">
            <v>163507</v>
          </cell>
          <cell r="B156">
            <v>1</v>
          </cell>
          <cell r="C156">
            <v>11</v>
          </cell>
          <cell r="D156">
            <v>2010</v>
          </cell>
          <cell r="E156" t="str">
            <v>REDES LINEAS Y CABLES</v>
          </cell>
          <cell r="F156" t="str">
            <v>BALANCE DE PRUEBA SUI</v>
          </cell>
          <cell r="G156" t="str">
            <v>S</v>
          </cell>
          <cell r="H156">
            <v>4</v>
          </cell>
          <cell r="I156" t="str">
            <v>164512000000</v>
          </cell>
          <cell r="J156">
            <v>158566200</v>
          </cell>
          <cell r="K156">
            <v>7038773146.7600002</v>
          </cell>
          <cell r="L156">
            <v>6579370922.7600002</v>
          </cell>
          <cell r="M156">
            <v>617968424</v>
          </cell>
        </row>
        <row r="157">
          <cell r="A157">
            <v>163590</v>
          </cell>
          <cell r="B157">
            <v>1</v>
          </cell>
          <cell r="C157">
            <v>11</v>
          </cell>
          <cell r="D157">
            <v>2010</v>
          </cell>
          <cell r="E157" t="str">
            <v>OTROS BIENES MUEBLES EN BODEGA</v>
          </cell>
          <cell r="F157" t="str">
            <v>BALANCE DE PRUEBA SUI</v>
          </cell>
          <cell r="G157" t="str">
            <v>S</v>
          </cell>
          <cell r="H157">
            <v>4</v>
          </cell>
          <cell r="I157" t="str">
            <v>164599000000</v>
          </cell>
          <cell r="J157">
            <v>1748039747</v>
          </cell>
          <cell r="K157">
            <v>1681699050</v>
          </cell>
          <cell r="L157">
            <v>1233660461</v>
          </cell>
          <cell r="M157">
            <v>2196078336</v>
          </cell>
        </row>
        <row r="158">
          <cell r="A158">
            <v>1640</v>
          </cell>
          <cell r="B158">
            <v>1</v>
          </cell>
          <cell r="C158">
            <v>11</v>
          </cell>
          <cell r="D158">
            <v>2010</v>
          </cell>
          <cell r="E158" t="str">
            <v>EDIFICACIONES</v>
          </cell>
          <cell r="F158" t="str">
            <v>BALANCE DE PRUEBA SUI</v>
          </cell>
          <cell r="G158" t="str">
            <v>N</v>
          </cell>
          <cell r="H158">
            <v>3</v>
          </cell>
          <cell r="I158" t="str">
            <v>165000000000</v>
          </cell>
          <cell r="J158">
            <v>17262699661.59</v>
          </cell>
          <cell r="K158">
            <v>344400298</v>
          </cell>
          <cell r="L158">
            <v>172200149</v>
          </cell>
          <cell r="M158">
            <v>17434899810.59</v>
          </cell>
        </row>
        <row r="159">
          <cell r="A159">
            <v>164001</v>
          </cell>
          <cell r="B159">
            <v>1</v>
          </cell>
          <cell r="C159">
            <v>11</v>
          </cell>
          <cell r="D159">
            <v>2010</v>
          </cell>
          <cell r="E159" t="str">
            <v>EDIFICIOS Y CASAS</v>
          </cell>
          <cell r="F159" t="str">
            <v>BALANCE DE PRUEBA SUI</v>
          </cell>
          <cell r="G159" t="str">
            <v>N</v>
          </cell>
          <cell r="H159">
            <v>4</v>
          </cell>
          <cell r="I159" t="str">
            <v>165002000000</v>
          </cell>
          <cell r="J159">
            <v>15328550530.17</v>
          </cell>
          <cell r="K159">
            <v>344400298</v>
          </cell>
          <cell r="L159">
            <v>172200149</v>
          </cell>
          <cell r="M159">
            <v>15500750679.17</v>
          </cell>
        </row>
        <row r="160">
          <cell r="A160">
            <v>164002</v>
          </cell>
          <cell r="B160">
            <v>1</v>
          </cell>
          <cell r="C160">
            <v>11</v>
          </cell>
          <cell r="D160">
            <v>2010</v>
          </cell>
          <cell r="E160" t="str">
            <v>OFICINAS</v>
          </cell>
          <cell r="F160" t="str">
            <v>BALANCE DE PRUEBA SUI</v>
          </cell>
          <cell r="G160" t="str">
            <v>S</v>
          </cell>
          <cell r="H160">
            <v>5</v>
          </cell>
          <cell r="I160" t="str">
            <v>165002010000</v>
          </cell>
          <cell r="J160">
            <v>1934149131.4200001</v>
          </cell>
          <cell r="K160">
            <v>0</v>
          </cell>
          <cell r="L160">
            <v>0</v>
          </cell>
          <cell r="M160">
            <v>1934149131.4200001</v>
          </cell>
        </row>
        <row r="161">
          <cell r="A161">
            <v>164099</v>
          </cell>
          <cell r="B161">
            <v>1</v>
          </cell>
          <cell r="C161">
            <v>11</v>
          </cell>
          <cell r="D161">
            <v>2010</v>
          </cell>
          <cell r="E161" t="str">
            <v>AJUSTES POR INFLACION</v>
          </cell>
          <cell r="F161" t="str">
            <v>BALANCE DE PRUEBA SUI</v>
          </cell>
          <cell r="G161" t="str">
            <v>S</v>
          </cell>
          <cell r="H161">
            <v>5</v>
          </cell>
          <cell r="I161" t="str">
            <v>165002020000</v>
          </cell>
          <cell r="J161">
            <v>0</v>
          </cell>
          <cell r="K161">
            <v>0</v>
          </cell>
          <cell r="L161">
            <v>0</v>
          </cell>
          <cell r="M161">
            <v>0</v>
          </cell>
        </row>
        <row r="162">
          <cell r="A162">
            <v>1645</v>
          </cell>
          <cell r="B162">
            <v>1</v>
          </cell>
          <cell r="C162">
            <v>11</v>
          </cell>
          <cell r="D162">
            <v>2010</v>
          </cell>
          <cell r="E162" t="str">
            <v>PLANTAS DUCTOS Y TUNELES</v>
          </cell>
          <cell r="F162" t="str">
            <v>BALANCE DE PRUEBA SUI</v>
          </cell>
          <cell r="G162" t="str">
            <v>S</v>
          </cell>
          <cell r="H162">
            <v>5</v>
          </cell>
          <cell r="I162" t="str">
            <v>165002030000</v>
          </cell>
          <cell r="J162">
            <v>34355758593.82</v>
          </cell>
          <cell r="K162">
            <v>277075589</v>
          </cell>
          <cell r="L162">
            <v>6728181.1299999999</v>
          </cell>
          <cell r="M162">
            <v>34626106001.690002</v>
          </cell>
        </row>
        <row r="163">
          <cell r="A163">
            <v>164501</v>
          </cell>
          <cell r="B163">
            <v>1</v>
          </cell>
          <cell r="C163">
            <v>11</v>
          </cell>
          <cell r="D163">
            <v>2010</v>
          </cell>
          <cell r="E163" t="str">
            <v>PLANTAS DE GENERACION</v>
          </cell>
          <cell r="F163" t="str">
            <v>BALANCE DE PRUEBA SUI</v>
          </cell>
          <cell r="G163" t="str">
            <v>S</v>
          </cell>
          <cell r="H163">
            <v>4</v>
          </cell>
          <cell r="I163" t="str">
            <v>165099000000</v>
          </cell>
          <cell r="J163">
            <v>194836862.80000001</v>
          </cell>
          <cell r="K163">
            <v>0</v>
          </cell>
          <cell r="L163">
            <v>0</v>
          </cell>
          <cell r="M163">
            <v>194836862.80000001</v>
          </cell>
        </row>
        <row r="164">
          <cell r="A164">
            <v>164512</v>
          </cell>
          <cell r="B164">
            <v>1</v>
          </cell>
          <cell r="C164">
            <v>11</v>
          </cell>
          <cell r="D164">
            <v>2010</v>
          </cell>
          <cell r="E164" t="str">
            <v>SUBESTACIONES Y ESTACIONES DE REGULACION</v>
          </cell>
          <cell r="F164" t="str">
            <v>BALANCE DE PRUEBA SUI</v>
          </cell>
          <cell r="G164" t="str">
            <v>N</v>
          </cell>
          <cell r="H164">
            <v>3</v>
          </cell>
          <cell r="I164" t="str">
            <v>165500000000</v>
          </cell>
          <cell r="J164">
            <v>34160921731.02</v>
          </cell>
          <cell r="K164">
            <v>277075589</v>
          </cell>
          <cell r="L164">
            <v>6728181.1299999999</v>
          </cell>
          <cell r="M164">
            <v>34431269138.889999</v>
          </cell>
        </row>
        <row r="165">
          <cell r="A165">
            <v>164599</v>
          </cell>
          <cell r="B165">
            <v>1</v>
          </cell>
          <cell r="C165">
            <v>11</v>
          </cell>
          <cell r="D165">
            <v>2010</v>
          </cell>
          <cell r="E165" t="str">
            <v>AJUSTES POR INFLACION</v>
          </cell>
          <cell r="F165" t="str">
            <v>BALANCE DE PRUEBA SUI</v>
          </cell>
          <cell r="G165" t="str">
            <v>S</v>
          </cell>
          <cell r="H165">
            <v>4</v>
          </cell>
          <cell r="I165" t="str">
            <v>165511000000</v>
          </cell>
          <cell r="J165">
            <v>0</v>
          </cell>
          <cell r="K165">
            <v>0</v>
          </cell>
          <cell r="L165">
            <v>0</v>
          </cell>
          <cell r="M165">
            <v>0</v>
          </cell>
        </row>
        <row r="166">
          <cell r="A166">
            <v>1650</v>
          </cell>
          <cell r="B166">
            <v>1</v>
          </cell>
          <cell r="C166">
            <v>11</v>
          </cell>
          <cell r="D166">
            <v>2010</v>
          </cell>
          <cell r="E166" t="str">
            <v>REDES LINEAS Y CABLES</v>
          </cell>
          <cell r="F166" t="str">
            <v>BALANCE DE PRUEBA SUI</v>
          </cell>
          <cell r="G166" t="str">
            <v>S</v>
          </cell>
          <cell r="H166">
            <v>4</v>
          </cell>
          <cell r="I166" t="str">
            <v>165590000000</v>
          </cell>
          <cell r="J166">
            <v>268799910320.98001</v>
          </cell>
          <cell r="K166">
            <v>6280541726.1899996</v>
          </cell>
          <cell r="L166">
            <v>3520321914.1199999</v>
          </cell>
          <cell r="M166">
            <v>271560130133.04999</v>
          </cell>
        </row>
        <row r="167">
          <cell r="A167">
            <v>165002</v>
          </cell>
          <cell r="B167">
            <v>1</v>
          </cell>
          <cell r="C167">
            <v>11</v>
          </cell>
          <cell r="D167">
            <v>2010</v>
          </cell>
          <cell r="E167" t="str">
            <v>REDES DE DISTRIBUCION</v>
          </cell>
          <cell r="F167" t="str">
            <v>BALANCE DE PRUEBA SUI</v>
          </cell>
          <cell r="G167" t="str">
            <v>S</v>
          </cell>
          <cell r="H167">
            <v>4</v>
          </cell>
          <cell r="I167" t="str">
            <v>165599000000</v>
          </cell>
          <cell r="J167">
            <v>268799910320.98001</v>
          </cell>
          <cell r="K167">
            <v>6280541726.1899996</v>
          </cell>
          <cell r="L167">
            <v>3520321914.1199999</v>
          </cell>
          <cell r="M167">
            <v>271560130133.04999</v>
          </cell>
        </row>
        <row r="168">
          <cell r="A168">
            <v>16500201</v>
          </cell>
          <cell r="B168">
            <v>1</v>
          </cell>
          <cell r="C168">
            <v>11</v>
          </cell>
          <cell r="D168">
            <v>2010</v>
          </cell>
          <cell r="E168" t="str">
            <v>REDES Y LINEAS DE DISTRIBUCION</v>
          </cell>
          <cell r="F168" t="str">
            <v>BALANCE DE PRUEBA SUI</v>
          </cell>
          <cell r="G168" t="str">
            <v>N</v>
          </cell>
          <cell r="H168">
            <v>3</v>
          </cell>
          <cell r="I168" t="str">
            <v>166500000000</v>
          </cell>
          <cell r="J168">
            <v>210489143093.12</v>
          </cell>
          <cell r="K168">
            <v>5949508422.1599998</v>
          </cell>
          <cell r="L168">
            <v>3385658815.1399999</v>
          </cell>
          <cell r="M168">
            <v>213052992700.14001</v>
          </cell>
        </row>
        <row r="169">
          <cell r="A169">
            <v>16500202</v>
          </cell>
          <cell r="B169">
            <v>1</v>
          </cell>
          <cell r="C169">
            <v>11</v>
          </cell>
          <cell r="D169">
            <v>2010</v>
          </cell>
          <cell r="E169" t="str">
            <v>EQUIPOS DE MACROMEDICION</v>
          </cell>
          <cell r="F169" t="str">
            <v>BALANCE DE PRUEBA SUI</v>
          </cell>
          <cell r="G169" t="str">
            <v>S</v>
          </cell>
          <cell r="H169">
            <v>4</v>
          </cell>
          <cell r="I169" t="str">
            <v>166501000000</v>
          </cell>
          <cell r="J169">
            <v>87696000</v>
          </cell>
          <cell r="K169">
            <v>14616000</v>
          </cell>
          <cell r="L169">
            <v>14616000</v>
          </cell>
          <cell r="M169">
            <v>87696000</v>
          </cell>
        </row>
        <row r="170">
          <cell r="A170">
            <v>16500203</v>
          </cell>
          <cell r="B170">
            <v>1</v>
          </cell>
          <cell r="C170">
            <v>11</v>
          </cell>
          <cell r="D170">
            <v>2010</v>
          </cell>
          <cell r="E170" t="str">
            <v>TRANSFORMADORES DE DISTRIBUCION</v>
          </cell>
          <cell r="F170" t="str">
            <v>BALANCE DE PRUEBA SUI</v>
          </cell>
          <cell r="G170" t="str">
            <v>S</v>
          </cell>
          <cell r="H170">
            <v>4</v>
          </cell>
          <cell r="I170" t="str">
            <v>166502000000</v>
          </cell>
          <cell r="J170">
            <v>58223071227.860001</v>
          </cell>
          <cell r="K170">
            <v>316417304.02999997</v>
          </cell>
          <cell r="L170">
            <v>120047098.98</v>
          </cell>
          <cell r="M170">
            <v>58419441432.910004</v>
          </cell>
        </row>
        <row r="171">
          <cell r="A171">
            <v>165099</v>
          </cell>
          <cell r="B171">
            <v>1</v>
          </cell>
          <cell r="C171">
            <v>11</v>
          </cell>
          <cell r="D171">
            <v>2010</v>
          </cell>
          <cell r="E171" t="str">
            <v>AJUSTES POR INFLACION</v>
          </cell>
          <cell r="F171" t="str">
            <v>BALANCE DE PRUEBA SUI</v>
          </cell>
          <cell r="G171" t="str">
            <v>S</v>
          </cell>
          <cell r="H171">
            <v>4</v>
          </cell>
          <cell r="I171" t="str">
            <v>166599000000</v>
          </cell>
          <cell r="J171">
            <v>0</v>
          </cell>
          <cell r="K171">
            <v>0</v>
          </cell>
          <cell r="L171">
            <v>0</v>
          </cell>
          <cell r="M171">
            <v>0</v>
          </cell>
        </row>
        <row r="172">
          <cell r="A172">
            <v>1655</v>
          </cell>
          <cell r="B172">
            <v>1</v>
          </cell>
          <cell r="C172">
            <v>11</v>
          </cell>
          <cell r="D172">
            <v>2010</v>
          </cell>
          <cell r="E172" t="str">
            <v>MAQUINARIA Y EQUIPO</v>
          </cell>
          <cell r="F172" t="str">
            <v>BALANCE DE PRUEBA SUI</v>
          </cell>
          <cell r="G172" t="str">
            <v>N</v>
          </cell>
          <cell r="H172">
            <v>3</v>
          </cell>
          <cell r="I172" t="str">
            <v>167000000000</v>
          </cell>
          <cell r="J172">
            <v>4463026128.6099997</v>
          </cell>
          <cell r="K172">
            <v>107543600</v>
          </cell>
          <cell r="L172">
            <v>147900000</v>
          </cell>
          <cell r="M172">
            <v>4422669728.6099997</v>
          </cell>
        </row>
        <row r="173">
          <cell r="A173">
            <v>165511</v>
          </cell>
          <cell r="B173">
            <v>1</v>
          </cell>
          <cell r="C173">
            <v>11</v>
          </cell>
          <cell r="D173">
            <v>2010</v>
          </cell>
          <cell r="E173" t="str">
            <v>HERRAMIENTAS Y ACCESORIOS</v>
          </cell>
          <cell r="F173" t="str">
            <v>BALANCE DE PRUEBA SUI</v>
          </cell>
          <cell r="G173" t="str">
            <v>S</v>
          </cell>
          <cell r="H173">
            <v>4</v>
          </cell>
          <cell r="I173" t="str">
            <v>167001000000</v>
          </cell>
          <cell r="J173">
            <v>2461178633.6100001</v>
          </cell>
          <cell r="K173">
            <v>31262000</v>
          </cell>
          <cell r="L173">
            <v>0</v>
          </cell>
          <cell r="M173">
            <v>2492440633.6100001</v>
          </cell>
        </row>
        <row r="174">
          <cell r="A174">
            <v>165590</v>
          </cell>
          <cell r="B174">
            <v>1</v>
          </cell>
          <cell r="C174">
            <v>11</v>
          </cell>
          <cell r="D174">
            <v>2010</v>
          </cell>
          <cell r="E174" t="str">
            <v>OTRA MAQUINARIA Y EQUIPO</v>
          </cell>
          <cell r="F174" t="str">
            <v>BALANCE DE PRUEBA SUI</v>
          </cell>
          <cell r="G174" t="str">
            <v>S</v>
          </cell>
          <cell r="H174">
            <v>4</v>
          </cell>
          <cell r="I174" t="str">
            <v>167002000000</v>
          </cell>
          <cell r="J174">
            <v>2001847495</v>
          </cell>
          <cell r="K174">
            <v>76281600</v>
          </cell>
          <cell r="L174">
            <v>147900000</v>
          </cell>
          <cell r="M174">
            <v>1930229095</v>
          </cell>
        </row>
        <row r="175">
          <cell r="A175">
            <v>165599</v>
          </cell>
          <cell r="B175">
            <v>1</v>
          </cell>
          <cell r="C175">
            <v>11</v>
          </cell>
          <cell r="D175">
            <v>2010</v>
          </cell>
          <cell r="E175" t="str">
            <v>AJUSTES POR INFLACION</v>
          </cell>
          <cell r="F175" t="str">
            <v>BALANCE DE PRUEBA SUI</v>
          </cell>
          <cell r="G175" t="str">
            <v>S</v>
          </cell>
          <cell r="H175">
            <v>4</v>
          </cell>
          <cell r="I175" t="str">
            <v>167004000000</v>
          </cell>
          <cell r="J175">
            <v>0</v>
          </cell>
          <cell r="K175">
            <v>0</v>
          </cell>
          <cell r="L175">
            <v>0</v>
          </cell>
          <cell r="M175">
            <v>0</v>
          </cell>
        </row>
        <row r="176">
          <cell r="A176">
            <v>1665</v>
          </cell>
          <cell r="B176">
            <v>1</v>
          </cell>
          <cell r="C176">
            <v>11</v>
          </cell>
          <cell r="D176">
            <v>2010</v>
          </cell>
          <cell r="E176" t="str">
            <v>MUEBLES ENSERES Y EQUIPO DE OFICINA</v>
          </cell>
          <cell r="F176" t="str">
            <v>BALANCE DE PRUEBA SUI</v>
          </cell>
          <cell r="G176" t="str">
            <v>S</v>
          </cell>
          <cell r="H176">
            <v>4</v>
          </cell>
          <cell r="I176" t="str">
            <v>167090000000</v>
          </cell>
          <cell r="J176">
            <v>2374168604.4400001</v>
          </cell>
          <cell r="K176">
            <v>24441249</v>
          </cell>
          <cell r="L176">
            <v>4692718.3600000003</v>
          </cell>
          <cell r="M176">
            <v>2393917135.0799999</v>
          </cell>
        </row>
        <row r="177">
          <cell r="A177">
            <v>166501</v>
          </cell>
          <cell r="B177">
            <v>1</v>
          </cell>
          <cell r="C177">
            <v>11</v>
          </cell>
          <cell r="D177">
            <v>2010</v>
          </cell>
          <cell r="E177" t="str">
            <v>MUEBLES Y ENSERES</v>
          </cell>
          <cell r="F177" t="str">
            <v>BALANCE DE PRUEBA SUI</v>
          </cell>
          <cell r="G177" t="str">
            <v>S</v>
          </cell>
          <cell r="H177">
            <v>4</v>
          </cell>
          <cell r="I177" t="str">
            <v>167099000000</v>
          </cell>
          <cell r="J177">
            <v>1612245538.3699999</v>
          </cell>
          <cell r="K177">
            <v>10573978</v>
          </cell>
          <cell r="L177">
            <v>2856416.94</v>
          </cell>
          <cell r="M177">
            <v>1619963099.4300001</v>
          </cell>
        </row>
        <row r="178">
          <cell r="A178">
            <v>166502</v>
          </cell>
          <cell r="B178">
            <v>1</v>
          </cell>
          <cell r="C178">
            <v>11</v>
          </cell>
          <cell r="D178">
            <v>2010</v>
          </cell>
          <cell r="E178" t="str">
            <v>EQUIPO Y MAQUINA DE OFICINA</v>
          </cell>
          <cell r="F178" t="str">
            <v>BALANCE DE PRUEBA SUI</v>
          </cell>
          <cell r="G178" t="str">
            <v>N</v>
          </cell>
          <cell r="H178">
            <v>3</v>
          </cell>
          <cell r="I178" t="str">
            <v>167500000000</v>
          </cell>
          <cell r="J178">
            <v>761923066.07000005</v>
          </cell>
          <cell r="K178">
            <v>13867271</v>
          </cell>
          <cell r="L178">
            <v>1836301.42</v>
          </cell>
          <cell r="M178">
            <v>773954035.64999998</v>
          </cell>
        </row>
        <row r="179">
          <cell r="A179">
            <v>166599</v>
          </cell>
          <cell r="B179">
            <v>1</v>
          </cell>
          <cell r="C179">
            <v>11</v>
          </cell>
          <cell r="D179">
            <v>2010</v>
          </cell>
          <cell r="E179" t="str">
            <v>AJUSTES POR INFLACION</v>
          </cell>
          <cell r="F179" t="str">
            <v>BALANCE DE PRUEBA SUI</v>
          </cell>
          <cell r="G179" t="str">
            <v>S</v>
          </cell>
          <cell r="H179">
            <v>4</v>
          </cell>
          <cell r="I179" t="str">
            <v>167502000000</v>
          </cell>
          <cell r="J179">
            <v>0</v>
          </cell>
          <cell r="K179">
            <v>0</v>
          </cell>
          <cell r="L179">
            <v>0</v>
          </cell>
          <cell r="M179">
            <v>0</v>
          </cell>
        </row>
        <row r="180">
          <cell r="A180">
            <v>1670</v>
          </cell>
          <cell r="B180">
            <v>1</v>
          </cell>
          <cell r="C180">
            <v>11</v>
          </cell>
          <cell r="D180">
            <v>2010</v>
          </cell>
          <cell r="E180" t="str">
            <v>EQUIPOS DE COMUNICACION Y COMPUTACION</v>
          </cell>
          <cell r="F180" t="str">
            <v>BALANCE DE PRUEBA SUI</v>
          </cell>
          <cell r="G180" t="str">
            <v>S</v>
          </cell>
          <cell r="H180">
            <v>4</v>
          </cell>
          <cell r="I180" t="str">
            <v>167506000000</v>
          </cell>
          <cell r="J180">
            <v>8382747813.7799997</v>
          </cell>
          <cell r="K180">
            <v>806507618.27999997</v>
          </cell>
          <cell r="L180">
            <v>270986954.38</v>
          </cell>
          <cell r="M180">
            <v>8918268477.6800003</v>
          </cell>
        </row>
        <row r="181">
          <cell r="A181">
            <v>167001</v>
          </cell>
          <cell r="B181">
            <v>1</v>
          </cell>
          <cell r="C181">
            <v>11</v>
          </cell>
          <cell r="D181">
            <v>2010</v>
          </cell>
          <cell r="E181" t="str">
            <v>EQUIPO DE COMUNICACION</v>
          </cell>
          <cell r="F181" t="str">
            <v>BALANCE DE PRUEBA SUI</v>
          </cell>
          <cell r="G181" t="str">
            <v>S</v>
          </cell>
          <cell r="H181">
            <v>4</v>
          </cell>
          <cell r="I181" t="str">
            <v>167599000000</v>
          </cell>
          <cell r="J181">
            <v>938643172.08000004</v>
          </cell>
          <cell r="K181">
            <v>46843002.340000004</v>
          </cell>
          <cell r="L181">
            <v>3248580</v>
          </cell>
          <cell r="M181">
            <v>982237594.41999996</v>
          </cell>
        </row>
        <row r="182">
          <cell r="A182">
            <v>167002</v>
          </cell>
          <cell r="B182">
            <v>1</v>
          </cell>
          <cell r="C182">
            <v>11</v>
          </cell>
          <cell r="D182">
            <v>2010</v>
          </cell>
          <cell r="E182" t="str">
            <v>EQUIPO DE COMPUTACION</v>
          </cell>
          <cell r="F182" t="str">
            <v>BALANCE DE PRUEBA SUI</v>
          </cell>
          <cell r="G182" t="str">
            <v>N</v>
          </cell>
          <cell r="H182">
            <v>3</v>
          </cell>
          <cell r="I182" t="str">
            <v>168500000000</v>
          </cell>
          <cell r="J182">
            <v>3543530741.04</v>
          </cell>
          <cell r="K182">
            <v>756711928.94000006</v>
          </cell>
          <cell r="L182">
            <v>267738374.38</v>
          </cell>
          <cell r="M182">
            <v>4032504295.5999999</v>
          </cell>
        </row>
        <row r="183">
          <cell r="A183">
            <v>167004</v>
          </cell>
          <cell r="B183">
            <v>1</v>
          </cell>
          <cell r="C183">
            <v>11</v>
          </cell>
          <cell r="D183">
            <v>2010</v>
          </cell>
          <cell r="E183" t="str">
            <v>SATELITES Y ANTENAS</v>
          </cell>
          <cell r="F183" t="str">
            <v>BALANCE DE PRUEBA SUI</v>
          </cell>
          <cell r="G183" t="str">
            <v>S</v>
          </cell>
          <cell r="H183">
            <v>4</v>
          </cell>
          <cell r="I183" t="str">
            <v>168501000000</v>
          </cell>
          <cell r="J183">
            <v>20806566.140000001</v>
          </cell>
          <cell r="K183">
            <v>0</v>
          </cell>
          <cell r="L183">
            <v>0</v>
          </cell>
          <cell r="M183">
            <v>20806566.140000001</v>
          </cell>
        </row>
        <row r="184">
          <cell r="A184">
            <v>167090</v>
          </cell>
          <cell r="B184">
            <v>1</v>
          </cell>
          <cell r="C184">
            <v>11</v>
          </cell>
          <cell r="D184">
            <v>2010</v>
          </cell>
          <cell r="E184" t="str">
            <v>OTROS EQUIPOS DE COMUNICACION Y COMPUTAC</v>
          </cell>
          <cell r="F184" t="str">
            <v>BALANCE DE PRUEBA SUI</v>
          </cell>
          <cell r="G184" t="str">
            <v>S</v>
          </cell>
          <cell r="H184">
            <v>4</v>
          </cell>
          <cell r="I184" t="str">
            <v>168502000000</v>
          </cell>
          <cell r="J184">
            <v>3879767334.52</v>
          </cell>
          <cell r="K184">
            <v>2952687</v>
          </cell>
          <cell r="L184">
            <v>0</v>
          </cell>
          <cell r="M184">
            <v>3882720021.52</v>
          </cell>
        </row>
        <row r="185">
          <cell r="A185">
            <v>167099</v>
          </cell>
          <cell r="B185">
            <v>1</v>
          </cell>
          <cell r="C185">
            <v>11</v>
          </cell>
          <cell r="D185">
            <v>2010</v>
          </cell>
          <cell r="E185" t="str">
            <v>AJUSTES POR INFLACION</v>
          </cell>
          <cell r="F185" t="str">
            <v>BALANCE DE PRUEBA SUI</v>
          </cell>
          <cell r="G185" t="str">
            <v>S</v>
          </cell>
          <cell r="H185">
            <v>4</v>
          </cell>
          <cell r="I185" t="str">
            <v>168503000000</v>
          </cell>
          <cell r="J185">
            <v>0</v>
          </cell>
          <cell r="K185">
            <v>0</v>
          </cell>
          <cell r="L185">
            <v>0</v>
          </cell>
          <cell r="M185">
            <v>0</v>
          </cell>
        </row>
        <row r="186">
          <cell r="A186">
            <v>1675</v>
          </cell>
          <cell r="B186">
            <v>1</v>
          </cell>
          <cell r="C186">
            <v>11</v>
          </cell>
          <cell r="D186">
            <v>2010</v>
          </cell>
          <cell r="E186" t="str">
            <v>EQUIPO DE TRANSPORTE TRACCION Y ELEVACIO</v>
          </cell>
          <cell r="F186" t="str">
            <v>BALANCE DE PRUEBA SUI</v>
          </cell>
          <cell r="G186" t="str">
            <v>S</v>
          </cell>
          <cell r="H186">
            <v>4</v>
          </cell>
          <cell r="I186" t="str">
            <v>168504000000</v>
          </cell>
          <cell r="J186">
            <v>4346572874.2299995</v>
          </cell>
          <cell r="K186">
            <v>51492400</v>
          </cell>
          <cell r="L186">
            <v>0</v>
          </cell>
          <cell r="M186">
            <v>4398065274.2299995</v>
          </cell>
        </row>
        <row r="187">
          <cell r="A187">
            <v>167502</v>
          </cell>
          <cell r="B187">
            <v>1</v>
          </cell>
          <cell r="C187">
            <v>11</v>
          </cell>
          <cell r="D187">
            <v>2010</v>
          </cell>
          <cell r="E187" t="str">
            <v>TERRESTRE</v>
          </cell>
          <cell r="F187" t="str">
            <v>BALANCE DE PRUEBA SUI</v>
          </cell>
          <cell r="G187" t="str">
            <v>S</v>
          </cell>
          <cell r="H187">
            <v>4</v>
          </cell>
          <cell r="I187" t="str">
            <v>168506000000</v>
          </cell>
          <cell r="J187">
            <v>4346572874.2299995</v>
          </cell>
          <cell r="K187">
            <v>51492400</v>
          </cell>
          <cell r="L187">
            <v>0</v>
          </cell>
          <cell r="M187">
            <v>4398065274.2299995</v>
          </cell>
        </row>
        <row r="188">
          <cell r="A188">
            <v>167506</v>
          </cell>
          <cell r="B188">
            <v>1</v>
          </cell>
          <cell r="C188">
            <v>11</v>
          </cell>
          <cell r="D188">
            <v>2010</v>
          </cell>
          <cell r="E188" t="str">
            <v>DE ELEVACION</v>
          </cell>
          <cell r="F188" t="str">
            <v>BALANCE DE PRUEBA SUI</v>
          </cell>
          <cell r="G188" t="str">
            <v>S</v>
          </cell>
          <cell r="H188">
            <v>4</v>
          </cell>
          <cell r="I188" t="str">
            <v>168507000000</v>
          </cell>
          <cell r="J188">
            <v>0</v>
          </cell>
          <cell r="K188">
            <v>0</v>
          </cell>
          <cell r="L188">
            <v>0</v>
          </cell>
          <cell r="M188">
            <v>0</v>
          </cell>
        </row>
        <row r="189">
          <cell r="A189">
            <v>167599</v>
          </cell>
          <cell r="B189">
            <v>1</v>
          </cell>
          <cell r="C189">
            <v>11</v>
          </cell>
          <cell r="D189">
            <v>2010</v>
          </cell>
          <cell r="E189" t="str">
            <v>AJUSTES POR INFLACION</v>
          </cell>
          <cell r="F189" t="str">
            <v>BALANCE DE PRUEBA SUI</v>
          </cell>
          <cell r="G189" t="str">
            <v>S</v>
          </cell>
          <cell r="H189">
            <v>4</v>
          </cell>
          <cell r="I189" t="str">
            <v>168508000000</v>
          </cell>
          <cell r="J189">
            <v>0</v>
          </cell>
          <cell r="K189">
            <v>0</v>
          </cell>
          <cell r="L189">
            <v>0</v>
          </cell>
          <cell r="M189">
            <v>0</v>
          </cell>
        </row>
        <row r="190">
          <cell r="A190">
            <v>1685</v>
          </cell>
          <cell r="B190">
            <v>1</v>
          </cell>
          <cell r="C190">
            <v>11</v>
          </cell>
          <cell r="D190">
            <v>2010</v>
          </cell>
          <cell r="E190" t="str">
            <v>DEPRECIACION ACUMULADA (CR)</v>
          </cell>
          <cell r="F190" t="str">
            <v>BALANCE DE PRUEBA SUI</v>
          </cell>
          <cell r="G190" t="str">
            <v>S</v>
          </cell>
          <cell r="H190">
            <v>4</v>
          </cell>
          <cell r="I190" t="str">
            <v>168599000000</v>
          </cell>
          <cell r="J190">
            <v>-163870056529.26999</v>
          </cell>
          <cell r="K190">
            <v>323771576.82999998</v>
          </cell>
          <cell r="L190">
            <v>7315075765.4700003</v>
          </cell>
          <cell r="M190">
            <v>-170861360717.91</v>
          </cell>
        </row>
        <row r="191">
          <cell r="A191">
            <v>168501</v>
          </cell>
          <cell r="B191">
            <v>1</v>
          </cell>
          <cell r="C191">
            <v>11</v>
          </cell>
          <cell r="D191">
            <v>2010</v>
          </cell>
          <cell r="E191" t="str">
            <v>EDIFICACIONES</v>
          </cell>
          <cell r="F191" t="str">
            <v>BALANCE DE PRUEBA SUI</v>
          </cell>
          <cell r="G191" t="str">
            <v>N</v>
          </cell>
          <cell r="H191">
            <v>3</v>
          </cell>
          <cell r="I191" t="str">
            <v>169500000000</v>
          </cell>
          <cell r="J191">
            <v>-4896825906.4899998</v>
          </cell>
          <cell r="K191">
            <v>0</v>
          </cell>
          <cell r="L191">
            <v>581670739.73000002</v>
          </cell>
          <cell r="M191">
            <v>-5478496646.2200003</v>
          </cell>
        </row>
        <row r="192">
          <cell r="A192">
            <v>168502</v>
          </cell>
          <cell r="B192">
            <v>1</v>
          </cell>
          <cell r="C192">
            <v>11</v>
          </cell>
          <cell r="D192">
            <v>2010</v>
          </cell>
          <cell r="E192" t="str">
            <v>PLANTAS DUCTOS Y TUNELES</v>
          </cell>
          <cell r="F192" t="str">
            <v>BALANCE DE PRUEBA SUI</v>
          </cell>
          <cell r="G192" t="str">
            <v>S</v>
          </cell>
          <cell r="H192">
            <v>4</v>
          </cell>
          <cell r="I192" t="str">
            <v>169510000000</v>
          </cell>
          <cell r="J192">
            <v>-17685426381.779999</v>
          </cell>
          <cell r="K192">
            <v>13456362.26</v>
          </cell>
          <cell r="L192">
            <v>213391599.56999999</v>
          </cell>
          <cell r="M192">
            <v>-17885361619.09</v>
          </cell>
        </row>
        <row r="193">
          <cell r="A193">
            <v>168503</v>
          </cell>
          <cell r="B193">
            <v>1</v>
          </cell>
          <cell r="C193">
            <v>11</v>
          </cell>
          <cell r="D193">
            <v>2010</v>
          </cell>
          <cell r="E193" t="str">
            <v>REDES LINEAS Y CABLES</v>
          </cell>
          <cell r="F193" t="str">
            <v>BALANCE DE PRUEBA SUI</v>
          </cell>
          <cell r="G193" t="str">
            <v>N</v>
          </cell>
          <cell r="H193">
            <v>2</v>
          </cell>
          <cell r="I193" t="str">
            <v>190000000000</v>
          </cell>
          <cell r="J193">
            <v>-129384874107.99001</v>
          </cell>
          <cell r="K193">
            <v>221693889.27000001</v>
          </cell>
          <cell r="L193">
            <v>5376764800.6999998</v>
          </cell>
          <cell r="M193">
            <v>-134539945019.42</v>
          </cell>
        </row>
        <row r="194">
          <cell r="A194">
            <v>168504</v>
          </cell>
          <cell r="B194">
            <v>1</v>
          </cell>
          <cell r="C194">
            <v>11</v>
          </cell>
          <cell r="D194">
            <v>2010</v>
          </cell>
          <cell r="E194" t="str">
            <v>MAQUINARIA Y EQUIPO</v>
          </cell>
          <cell r="F194" t="str">
            <v>BALANCE DE PRUEBA SUI</v>
          </cell>
          <cell r="G194" t="str">
            <v>N</v>
          </cell>
          <cell r="H194">
            <v>3</v>
          </cell>
          <cell r="I194" t="str">
            <v>190500000000</v>
          </cell>
          <cell r="J194">
            <v>-1652698375.77</v>
          </cell>
          <cell r="K194">
            <v>18128120.359999999</v>
          </cell>
          <cell r="L194">
            <v>239743304.19</v>
          </cell>
          <cell r="M194">
            <v>-1874313559.5999999</v>
          </cell>
        </row>
        <row r="195">
          <cell r="A195">
            <v>168506</v>
          </cell>
          <cell r="B195">
            <v>1</v>
          </cell>
          <cell r="C195">
            <v>11</v>
          </cell>
          <cell r="D195">
            <v>2010</v>
          </cell>
          <cell r="E195" t="str">
            <v>MUEBLES ENSERES Y EQUIPO DE OFICINA</v>
          </cell>
          <cell r="F195" t="str">
            <v>BALANCE DE PRUEBA SUI</v>
          </cell>
          <cell r="G195" t="str">
            <v>S</v>
          </cell>
          <cell r="H195">
            <v>4</v>
          </cell>
          <cell r="I195" t="str">
            <v>190501000000</v>
          </cell>
          <cell r="J195">
            <v>-1289108280.9200001</v>
          </cell>
          <cell r="K195">
            <v>4692718.3600000003</v>
          </cell>
          <cell r="L195">
            <v>24074278.260000002</v>
          </cell>
          <cell r="M195">
            <v>-1308489840.8199999</v>
          </cell>
        </row>
        <row r="196">
          <cell r="A196">
            <v>168507</v>
          </cell>
          <cell r="B196">
            <v>1</v>
          </cell>
          <cell r="C196">
            <v>11</v>
          </cell>
          <cell r="D196">
            <v>2010</v>
          </cell>
          <cell r="E196" t="str">
            <v>EQUIPOS DE COMUNICACION Y COMPUTACION</v>
          </cell>
          <cell r="F196" t="str">
            <v>BALANCE DE PRUEBA SUI</v>
          </cell>
          <cell r="G196" t="str">
            <v>N</v>
          </cell>
          <cell r="H196">
            <v>3</v>
          </cell>
          <cell r="I196" t="str">
            <v>191000000000</v>
          </cell>
          <cell r="J196">
            <v>-6599377807.1300001</v>
          </cell>
          <cell r="K196">
            <v>65800486.579999998</v>
          </cell>
          <cell r="L196">
            <v>559300878.99000001</v>
          </cell>
          <cell r="M196">
            <v>-7092878199.54</v>
          </cell>
        </row>
        <row r="197">
          <cell r="A197">
            <v>168508</v>
          </cell>
          <cell r="B197">
            <v>1</v>
          </cell>
          <cell r="C197">
            <v>11</v>
          </cell>
          <cell r="D197">
            <v>2010</v>
          </cell>
          <cell r="E197" t="str">
            <v>EQUIPOS DE TRANSPORTE TRACCION Y ELEVACI</v>
          </cell>
          <cell r="F197" t="str">
            <v>BALANCE DE PRUEBA SUI</v>
          </cell>
          <cell r="G197" t="str">
            <v>N</v>
          </cell>
          <cell r="H197">
            <v>4</v>
          </cell>
          <cell r="I197" t="str">
            <v>191008000000</v>
          </cell>
          <cell r="J197">
            <v>-2361745669.1900001</v>
          </cell>
          <cell r="K197">
            <v>0</v>
          </cell>
          <cell r="L197">
            <v>320130164.02999997</v>
          </cell>
          <cell r="M197">
            <v>-2681875833.2199998</v>
          </cell>
        </row>
        <row r="198">
          <cell r="A198">
            <v>168599</v>
          </cell>
          <cell r="B198">
            <v>1</v>
          </cell>
          <cell r="C198">
            <v>11</v>
          </cell>
          <cell r="D198">
            <v>2010</v>
          </cell>
          <cell r="E198" t="str">
            <v>AJUSTES POR INFLACION</v>
          </cell>
          <cell r="F198" t="str">
            <v>BALANCE DE PRUEBA SUI</v>
          </cell>
          <cell r="G198" t="str">
            <v>S</v>
          </cell>
          <cell r="H198">
            <v>5</v>
          </cell>
          <cell r="I198" t="str">
            <v>191008010000</v>
          </cell>
          <cell r="J198">
            <v>0</v>
          </cell>
          <cell r="K198">
            <v>0</v>
          </cell>
          <cell r="L198">
            <v>0</v>
          </cell>
          <cell r="M198">
            <v>0</v>
          </cell>
        </row>
        <row r="199">
          <cell r="A199">
            <v>1690</v>
          </cell>
          <cell r="B199">
            <v>1</v>
          </cell>
          <cell r="C199">
            <v>11</v>
          </cell>
          <cell r="D199">
            <v>2010</v>
          </cell>
          <cell r="E199" t="str">
            <v>DEPRECIACION DIFERIDA</v>
          </cell>
          <cell r="F199" t="str">
            <v>BALANCE DE PRUEBA SUI</v>
          </cell>
          <cell r="G199" t="str">
            <v>S</v>
          </cell>
          <cell r="H199">
            <v>5</v>
          </cell>
          <cell r="I199" t="str">
            <v>191008020000</v>
          </cell>
          <cell r="J199">
            <v>0</v>
          </cell>
          <cell r="K199">
            <v>6090912650</v>
          </cell>
          <cell r="L199">
            <v>0</v>
          </cell>
          <cell r="M199">
            <v>6090912650</v>
          </cell>
        </row>
        <row r="200">
          <cell r="A200">
            <v>169001</v>
          </cell>
          <cell r="B200">
            <v>1</v>
          </cell>
          <cell r="C200">
            <v>11</v>
          </cell>
          <cell r="D200">
            <v>2010</v>
          </cell>
          <cell r="E200" t="str">
            <v>EXCESO FISCAL SOBRE LA CONTABLE</v>
          </cell>
          <cell r="F200" t="str">
            <v>BALANCE DE PRUEBA SUI</v>
          </cell>
          <cell r="G200" t="str">
            <v>S</v>
          </cell>
          <cell r="H200">
            <v>4</v>
          </cell>
          <cell r="I200" t="str">
            <v>191087000000</v>
          </cell>
          <cell r="J200">
            <v>0</v>
          </cell>
          <cell r="K200">
            <v>6090912650</v>
          </cell>
          <cell r="L200">
            <v>0</v>
          </cell>
          <cell r="M200">
            <v>6090912650</v>
          </cell>
        </row>
        <row r="201">
          <cell r="A201">
            <v>1695</v>
          </cell>
          <cell r="B201">
            <v>1</v>
          </cell>
          <cell r="C201">
            <v>11</v>
          </cell>
          <cell r="D201">
            <v>2010</v>
          </cell>
          <cell r="E201" t="str">
            <v>PROVISION PROTECCION PROPIEDAD PLANTA Y</v>
          </cell>
          <cell r="F201" t="str">
            <v>BALANCE DE PRUEBA SUI</v>
          </cell>
          <cell r="G201" t="str">
            <v>S</v>
          </cell>
          <cell r="H201">
            <v>4</v>
          </cell>
          <cell r="I201" t="str">
            <v>191090000000</v>
          </cell>
          <cell r="J201">
            <v>-468718320.75</v>
          </cell>
          <cell r="K201">
            <v>468718320.75</v>
          </cell>
          <cell r="L201">
            <v>151237445.16999999</v>
          </cell>
          <cell r="M201">
            <v>-151237445.16999999</v>
          </cell>
        </row>
        <row r="202">
          <cell r="A202">
            <v>169501</v>
          </cell>
          <cell r="B202">
            <v>1</v>
          </cell>
          <cell r="C202">
            <v>11</v>
          </cell>
          <cell r="D202">
            <v>2010</v>
          </cell>
          <cell r="E202" t="str">
            <v>TERRENOS</v>
          </cell>
          <cell r="F202" t="str">
            <v>BALANCE DE PRUEBA SUI</v>
          </cell>
          <cell r="G202" t="str">
            <v>N</v>
          </cell>
          <cell r="H202">
            <v>3</v>
          </cell>
          <cell r="I202" t="str">
            <v>192000000000</v>
          </cell>
          <cell r="J202">
            <v>0</v>
          </cell>
          <cell r="K202">
            <v>0</v>
          </cell>
          <cell r="L202">
            <v>18976615.629999999</v>
          </cell>
          <cell r="M202">
            <v>-18976615.629999999</v>
          </cell>
        </row>
        <row r="203">
          <cell r="A203">
            <v>169508</v>
          </cell>
          <cell r="B203">
            <v>1</v>
          </cell>
          <cell r="C203">
            <v>11</v>
          </cell>
          <cell r="D203">
            <v>2010</v>
          </cell>
          <cell r="E203" t="str">
            <v>MAQUINARIA Y EQUIPO</v>
          </cell>
          <cell r="F203" t="str">
            <v>BALANCE DE PRUEBA SUI</v>
          </cell>
          <cell r="G203" t="str">
            <v>S</v>
          </cell>
          <cell r="H203">
            <v>4</v>
          </cell>
          <cell r="I203" t="str">
            <v>192090000000</v>
          </cell>
          <cell r="J203">
            <v>0</v>
          </cell>
          <cell r="K203">
            <v>0</v>
          </cell>
          <cell r="L203">
            <v>8222680.8099999996</v>
          </cell>
          <cell r="M203">
            <v>-8222680.8099999996</v>
          </cell>
        </row>
        <row r="204">
          <cell r="A204">
            <v>169510</v>
          </cell>
          <cell r="B204">
            <v>1</v>
          </cell>
          <cell r="C204">
            <v>11</v>
          </cell>
          <cell r="D204">
            <v>2010</v>
          </cell>
          <cell r="E204" t="str">
            <v>MUEBLES ENSERES Y EQUIPO DE OFICINA</v>
          </cell>
          <cell r="F204" t="str">
            <v>BALANCE DE PRUEBA SUI</v>
          </cell>
          <cell r="G204" t="str">
            <v>N</v>
          </cell>
          <cell r="H204">
            <v>3</v>
          </cell>
          <cell r="I204" t="str">
            <v>197000000000</v>
          </cell>
          <cell r="J204">
            <v>-468718320.75</v>
          </cell>
          <cell r="K204">
            <v>468718320.75</v>
          </cell>
          <cell r="L204">
            <v>118504516.83</v>
          </cell>
          <cell r="M204">
            <v>-118504516.83</v>
          </cell>
        </row>
        <row r="205">
          <cell r="A205">
            <v>169511</v>
          </cell>
          <cell r="B205">
            <v>1</v>
          </cell>
          <cell r="C205">
            <v>11</v>
          </cell>
          <cell r="D205">
            <v>2010</v>
          </cell>
          <cell r="E205" t="str">
            <v>EQUIPOS DE COMUNICACION Y COMPUTACION</v>
          </cell>
          <cell r="F205" t="str">
            <v>BALANCE DE PRUEBA SUI</v>
          </cell>
          <cell r="G205" t="str">
            <v>S</v>
          </cell>
          <cell r="H205">
            <v>4</v>
          </cell>
          <cell r="I205" t="str">
            <v>197008000000</v>
          </cell>
          <cell r="J205">
            <v>0</v>
          </cell>
          <cell r="K205">
            <v>0</v>
          </cell>
          <cell r="L205">
            <v>5533631.9000000004</v>
          </cell>
          <cell r="M205">
            <v>-5533631.9000000004</v>
          </cell>
        </row>
        <row r="206">
          <cell r="A206">
            <v>19</v>
          </cell>
          <cell r="B206">
            <v>1</v>
          </cell>
          <cell r="C206">
            <v>11</v>
          </cell>
          <cell r="D206">
            <v>2010</v>
          </cell>
          <cell r="E206" t="str">
            <v>OTROS ACTIVOS</v>
          </cell>
          <cell r="F206" t="str">
            <v>BALANCE DE PRUEBA SUI</v>
          </cell>
          <cell r="G206" t="str">
            <v>N</v>
          </cell>
          <cell r="H206">
            <v>3</v>
          </cell>
          <cell r="I206" t="str">
            <v>197500000000</v>
          </cell>
          <cell r="J206">
            <v>730684822859.80005</v>
          </cell>
          <cell r="K206">
            <v>732786046513.94995</v>
          </cell>
          <cell r="L206">
            <v>743025152111.71997</v>
          </cell>
          <cell r="M206">
            <v>720445717262.03003</v>
          </cell>
        </row>
        <row r="207">
          <cell r="A207">
            <v>1905</v>
          </cell>
          <cell r="B207">
            <v>1</v>
          </cell>
          <cell r="C207">
            <v>11</v>
          </cell>
          <cell r="D207">
            <v>2010</v>
          </cell>
          <cell r="E207" t="str">
            <v>BIENES Y SERVICIOS PAGADOS POR ANTICIPAD</v>
          </cell>
          <cell r="F207" t="str">
            <v>BALANCE DE PRUEBA SUI</v>
          </cell>
          <cell r="G207" t="str">
            <v>S</v>
          </cell>
          <cell r="H207">
            <v>4</v>
          </cell>
          <cell r="I207" t="str">
            <v>197508000000</v>
          </cell>
          <cell r="J207">
            <v>535734601.61000001</v>
          </cell>
          <cell r="K207">
            <v>0</v>
          </cell>
          <cell r="L207">
            <v>178578212.09</v>
          </cell>
          <cell r="M207">
            <v>357156389.51999998</v>
          </cell>
        </row>
        <row r="208">
          <cell r="A208">
            <v>190501</v>
          </cell>
          <cell r="B208">
            <v>1</v>
          </cell>
          <cell r="C208">
            <v>11</v>
          </cell>
          <cell r="D208">
            <v>2010</v>
          </cell>
          <cell r="E208" t="str">
            <v>SEGUROS</v>
          </cell>
          <cell r="F208" t="str">
            <v>BALANCE DE PRUEBA SUI</v>
          </cell>
          <cell r="G208" t="str">
            <v>N</v>
          </cell>
          <cell r="H208">
            <v>3</v>
          </cell>
          <cell r="I208" t="str">
            <v>199500000000</v>
          </cell>
          <cell r="J208">
            <v>535734601.61000001</v>
          </cell>
          <cell r="K208">
            <v>0</v>
          </cell>
          <cell r="L208">
            <v>178578212.09</v>
          </cell>
          <cell r="M208">
            <v>357156389.51999998</v>
          </cell>
        </row>
        <row r="209">
          <cell r="A209">
            <v>1910</v>
          </cell>
          <cell r="B209">
            <v>1</v>
          </cell>
          <cell r="C209">
            <v>11</v>
          </cell>
          <cell r="D209">
            <v>2010</v>
          </cell>
          <cell r="E209" t="str">
            <v>CARGOS DIFERIDOS</v>
          </cell>
          <cell r="F209" t="str">
            <v>BALANCE DE PRUEBA SUI</v>
          </cell>
          <cell r="G209" t="str">
            <v>S</v>
          </cell>
          <cell r="H209">
            <v>4</v>
          </cell>
          <cell r="I209" t="str">
            <v>199504000000</v>
          </cell>
          <cell r="J209">
            <v>2431502366.3299999</v>
          </cell>
          <cell r="K209">
            <v>2197173836</v>
          </cell>
          <cell r="L209">
            <v>2431502366.3299999</v>
          </cell>
          <cell r="M209">
            <v>2197173836</v>
          </cell>
        </row>
        <row r="210">
          <cell r="A210">
            <v>191008</v>
          </cell>
          <cell r="B210">
            <v>1</v>
          </cell>
          <cell r="C210">
            <v>11</v>
          </cell>
          <cell r="D210">
            <v>2010</v>
          </cell>
          <cell r="E210" t="str">
            <v>ESTUDIOS Y PROYECTOS</v>
          </cell>
          <cell r="F210" t="str">
            <v>BALANCE DE PRUEBA SUI</v>
          </cell>
          <cell r="G210" t="str">
            <v>N</v>
          </cell>
          <cell r="H210">
            <v>3</v>
          </cell>
          <cell r="I210" t="str">
            <v>199900000000</v>
          </cell>
          <cell r="J210">
            <v>0</v>
          </cell>
          <cell r="K210">
            <v>0</v>
          </cell>
          <cell r="L210">
            <v>0</v>
          </cell>
          <cell r="M210">
            <v>0</v>
          </cell>
        </row>
        <row r="211">
          <cell r="A211">
            <v>19100801</v>
          </cell>
          <cell r="B211">
            <v>1</v>
          </cell>
          <cell r="C211">
            <v>11</v>
          </cell>
          <cell r="D211">
            <v>2010</v>
          </cell>
          <cell r="E211" t="str">
            <v>PROYECTO PIENSE</v>
          </cell>
          <cell r="F211" t="str">
            <v>BALANCE DE PRUEBA SUI</v>
          </cell>
          <cell r="G211" t="str">
            <v>S</v>
          </cell>
          <cell r="H211">
            <v>4</v>
          </cell>
          <cell r="I211" t="str">
            <v>199952000000</v>
          </cell>
          <cell r="J211">
            <v>0</v>
          </cell>
          <cell r="K211">
            <v>0</v>
          </cell>
          <cell r="L211">
            <v>0</v>
          </cell>
          <cell r="M211">
            <v>0</v>
          </cell>
        </row>
        <row r="212">
          <cell r="A212">
            <v>19100802</v>
          </cell>
          <cell r="B212">
            <v>1</v>
          </cell>
          <cell r="C212">
            <v>11</v>
          </cell>
          <cell r="D212">
            <v>2010</v>
          </cell>
          <cell r="E212" t="str">
            <v>PROYECTO X</v>
          </cell>
          <cell r="F212" t="str">
            <v>BALANCE DE PRUEBA SUI</v>
          </cell>
          <cell r="G212" t="str">
            <v>S</v>
          </cell>
          <cell r="H212">
            <v>4</v>
          </cell>
          <cell r="I212" t="str">
            <v>199962000000</v>
          </cell>
          <cell r="J212">
            <v>0</v>
          </cell>
          <cell r="K212">
            <v>0</v>
          </cell>
          <cell r="L212">
            <v>0</v>
          </cell>
          <cell r="M212">
            <v>0</v>
          </cell>
        </row>
        <row r="213">
          <cell r="A213">
            <v>191087</v>
          </cell>
          <cell r="B213">
            <v>1</v>
          </cell>
          <cell r="C213">
            <v>11</v>
          </cell>
          <cell r="D213">
            <v>2010</v>
          </cell>
          <cell r="E213" t="str">
            <v>IMPUESTO DIFERIDO</v>
          </cell>
          <cell r="F213" t="str">
            <v>BALANCE DE PRUEBA SUI</v>
          </cell>
          <cell r="G213" t="str">
            <v>S</v>
          </cell>
          <cell r="H213">
            <v>4</v>
          </cell>
          <cell r="I213" t="str">
            <v>199964000000</v>
          </cell>
          <cell r="J213">
            <v>2259246531</v>
          </cell>
          <cell r="K213">
            <v>2197173836</v>
          </cell>
          <cell r="L213">
            <v>2259246531</v>
          </cell>
          <cell r="M213">
            <v>2197173836</v>
          </cell>
        </row>
        <row r="214">
          <cell r="A214">
            <v>191090</v>
          </cell>
          <cell r="B214">
            <v>1</v>
          </cell>
          <cell r="C214">
            <v>11</v>
          </cell>
          <cell r="D214">
            <v>2010</v>
          </cell>
          <cell r="E214" t="str">
            <v>OTROS CARGOS DIFERIDOS</v>
          </cell>
          <cell r="F214" t="str">
            <v>BALANCE DE PRUEBA SUI</v>
          </cell>
          <cell r="G214" t="str">
            <v>S</v>
          </cell>
          <cell r="H214">
            <v>4</v>
          </cell>
          <cell r="I214" t="str">
            <v>199965000000</v>
          </cell>
          <cell r="J214">
            <v>172255835.33000001</v>
          </cell>
          <cell r="K214">
            <v>0</v>
          </cell>
          <cell r="L214">
            <v>172255835.33000001</v>
          </cell>
          <cell r="M214">
            <v>0</v>
          </cell>
        </row>
        <row r="215">
          <cell r="A215">
            <v>1920</v>
          </cell>
          <cell r="B215">
            <v>1</v>
          </cell>
          <cell r="C215">
            <v>11</v>
          </cell>
          <cell r="D215">
            <v>2010</v>
          </cell>
          <cell r="E215" t="str">
            <v>BIENES ENTREGADOS A TERCEROS</v>
          </cell>
          <cell r="F215" t="str">
            <v>BALANCE DE PRUEBA SUI</v>
          </cell>
          <cell r="G215" t="str">
            <v>S</v>
          </cell>
          <cell r="H215">
            <v>4</v>
          </cell>
          <cell r="I215" t="str">
            <v>199966000000</v>
          </cell>
          <cell r="J215">
            <v>504762883.80000001</v>
          </cell>
          <cell r="K215">
            <v>0</v>
          </cell>
          <cell r="L215">
            <v>377999632</v>
          </cell>
          <cell r="M215">
            <v>126763251.8</v>
          </cell>
        </row>
        <row r="216">
          <cell r="A216">
            <v>192090</v>
          </cell>
          <cell r="B216">
            <v>1</v>
          </cell>
          <cell r="C216">
            <v>11</v>
          </cell>
          <cell r="D216">
            <v>2010</v>
          </cell>
          <cell r="E216" t="str">
            <v>OTROS BIENES ENTREGADOS A TERCEROS</v>
          </cell>
          <cell r="F216" t="str">
            <v>BALANCE DE PRUEBA SUI</v>
          </cell>
          <cell r="G216" t="str">
            <v>S</v>
          </cell>
          <cell r="H216">
            <v>4</v>
          </cell>
          <cell r="I216" t="str">
            <v>199969000000</v>
          </cell>
          <cell r="J216">
            <v>504762883.80000001</v>
          </cell>
          <cell r="K216">
            <v>0</v>
          </cell>
          <cell r="L216">
            <v>377999632</v>
          </cell>
          <cell r="M216">
            <v>126763251.8</v>
          </cell>
        </row>
        <row r="217">
          <cell r="A217">
            <v>1925</v>
          </cell>
          <cell r="B217">
            <v>1</v>
          </cell>
          <cell r="C217">
            <v>11</v>
          </cell>
          <cell r="D217">
            <v>2010</v>
          </cell>
          <cell r="E217" t="str">
            <v>AMOTIZAC ACUMULADA DE BIENES ENTREG A TE</v>
          </cell>
          <cell r="F217" t="str">
            <v>BALANCE DE PRUEBA SUI</v>
          </cell>
          <cell r="G217" t="str">
            <v>S</v>
          </cell>
          <cell r="H217">
            <v>4</v>
          </cell>
          <cell r="I217" t="str">
            <v>199970000000</v>
          </cell>
          <cell r="J217">
            <v>0</v>
          </cell>
          <cell r="K217">
            <v>0</v>
          </cell>
          <cell r="L217">
            <v>10778017</v>
          </cell>
          <cell r="M217">
            <v>-10778017</v>
          </cell>
        </row>
        <row r="218">
          <cell r="A218">
            <v>192505</v>
          </cell>
          <cell r="B218">
            <v>1</v>
          </cell>
          <cell r="C218">
            <v>11</v>
          </cell>
          <cell r="D218">
            <v>2010</v>
          </cell>
          <cell r="E218" t="str">
            <v>BIENES MUEBLES ENTREGADOS EN COMODATO</v>
          </cell>
          <cell r="F218" t="str">
            <v>BALANCE DE PRUEBA SUI</v>
          </cell>
          <cell r="G218" t="str">
            <v>N</v>
          </cell>
          <cell r="H218">
            <v>1</v>
          </cell>
          <cell r="I218" t="str">
            <v>200000000000</v>
          </cell>
          <cell r="J218">
            <v>0</v>
          </cell>
          <cell r="K218">
            <v>0</v>
          </cell>
          <cell r="L218">
            <v>10778017</v>
          </cell>
          <cell r="M218">
            <v>-10778017</v>
          </cell>
        </row>
        <row r="219">
          <cell r="A219">
            <v>19250502</v>
          </cell>
          <cell r="B219">
            <v>1</v>
          </cell>
          <cell r="C219">
            <v>11</v>
          </cell>
          <cell r="D219">
            <v>2010</v>
          </cell>
          <cell r="E219" t="str">
            <v>MUEBLES Y ENSERES</v>
          </cell>
          <cell r="F219" t="str">
            <v>BALANCE DE PRUEBA SUI</v>
          </cell>
          <cell r="G219" t="str">
            <v>N</v>
          </cell>
          <cell r="H219">
            <v>2</v>
          </cell>
          <cell r="I219" t="str">
            <v>240000000000</v>
          </cell>
          <cell r="J219">
            <v>0</v>
          </cell>
          <cell r="K219">
            <v>0</v>
          </cell>
          <cell r="L219">
            <v>10398207</v>
          </cell>
          <cell r="M219">
            <v>-10398207</v>
          </cell>
        </row>
        <row r="220">
          <cell r="A220">
            <v>19250503</v>
          </cell>
          <cell r="B220">
            <v>1</v>
          </cell>
          <cell r="C220">
            <v>11</v>
          </cell>
          <cell r="D220">
            <v>2010</v>
          </cell>
          <cell r="E220" t="str">
            <v>EQUIPOS DE COMUNICACION</v>
          </cell>
          <cell r="F220" t="str">
            <v>BALANCE DE PRUEBA SUI</v>
          </cell>
          <cell r="G220" t="str">
            <v>N</v>
          </cell>
          <cell r="H220">
            <v>3</v>
          </cell>
          <cell r="I220" t="str">
            <v>240100000000</v>
          </cell>
          <cell r="J220">
            <v>0</v>
          </cell>
          <cell r="K220">
            <v>0</v>
          </cell>
          <cell r="L220">
            <v>379810</v>
          </cell>
          <cell r="M220">
            <v>-379810</v>
          </cell>
        </row>
        <row r="221">
          <cell r="A221">
            <v>1926</v>
          </cell>
          <cell r="B221">
            <v>1</v>
          </cell>
          <cell r="C221">
            <v>11</v>
          </cell>
          <cell r="D221">
            <v>2010</v>
          </cell>
          <cell r="E221" t="str">
            <v>DERECHOS EN FIDEICOMISO</v>
          </cell>
          <cell r="F221" t="str">
            <v>BALANCE DE PRUEBA SUI</v>
          </cell>
          <cell r="G221" t="str">
            <v>N</v>
          </cell>
          <cell r="H221">
            <v>4</v>
          </cell>
          <cell r="I221" t="str">
            <v>240101000000</v>
          </cell>
          <cell r="J221">
            <v>0</v>
          </cell>
          <cell r="K221">
            <v>21382967899.360001</v>
          </cell>
          <cell r="L221">
            <v>0</v>
          </cell>
          <cell r="M221">
            <v>21382967899.360001</v>
          </cell>
        </row>
        <row r="222">
          <cell r="A222">
            <v>192603</v>
          </cell>
          <cell r="B222">
            <v>1</v>
          </cell>
          <cell r="C222">
            <v>11</v>
          </cell>
          <cell r="D222">
            <v>2010</v>
          </cell>
          <cell r="E222" t="str">
            <v>FIDUCIA MERCANTIL -CONSTITUCION DE PATRI</v>
          </cell>
          <cell r="F222" t="str">
            <v>BALANCE DE PRUEBA SUI</v>
          </cell>
          <cell r="G222" t="str">
            <v>S</v>
          </cell>
          <cell r="H222">
            <v>5</v>
          </cell>
          <cell r="I222" t="str">
            <v>240101010000</v>
          </cell>
          <cell r="J222">
            <v>0</v>
          </cell>
          <cell r="K222">
            <v>21382967899.360001</v>
          </cell>
          <cell r="L222">
            <v>0</v>
          </cell>
          <cell r="M222">
            <v>21382967899.360001</v>
          </cell>
        </row>
        <row r="223">
          <cell r="A223">
            <v>1970</v>
          </cell>
          <cell r="B223">
            <v>1</v>
          </cell>
          <cell r="C223">
            <v>11</v>
          </cell>
          <cell r="D223">
            <v>2010</v>
          </cell>
          <cell r="E223" t="str">
            <v>INTANGIBLES</v>
          </cell>
          <cell r="F223" t="str">
            <v>BALANCE DE PRUEBA SUI</v>
          </cell>
          <cell r="G223" t="str">
            <v>S</v>
          </cell>
          <cell r="H223">
            <v>5</v>
          </cell>
          <cell r="I223" t="str">
            <v>240101020000</v>
          </cell>
          <cell r="J223">
            <v>0</v>
          </cell>
          <cell r="K223">
            <v>0</v>
          </cell>
          <cell r="L223">
            <v>0</v>
          </cell>
          <cell r="M223">
            <v>0</v>
          </cell>
        </row>
        <row r="224">
          <cell r="A224">
            <v>197008</v>
          </cell>
          <cell r="B224">
            <v>1</v>
          </cell>
          <cell r="C224">
            <v>11</v>
          </cell>
          <cell r="D224">
            <v>2010</v>
          </cell>
          <cell r="E224" t="str">
            <v>SOFTWARE</v>
          </cell>
          <cell r="F224" t="str">
            <v>BALANCE DE PRUEBA SUI</v>
          </cell>
          <cell r="G224" t="str">
            <v>S</v>
          </cell>
          <cell r="H224">
            <v>5</v>
          </cell>
          <cell r="I224" t="str">
            <v>240101030000</v>
          </cell>
          <cell r="J224">
            <v>0</v>
          </cell>
          <cell r="K224">
            <v>0</v>
          </cell>
          <cell r="L224">
            <v>0</v>
          </cell>
          <cell r="M224">
            <v>0</v>
          </cell>
        </row>
        <row r="225">
          <cell r="A225">
            <v>1975</v>
          </cell>
          <cell r="B225">
            <v>1</v>
          </cell>
          <cell r="C225">
            <v>11</v>
          </cell>
          <cell r="D225">
            <v>2010</v>
          </cell>
          <cell r="E225" t="str">
            <v>AMORTIZACION ACUMULADA DE INTANGIBLES</v>
          </cell>
          <cell r="F225" t="str">
            <v>BALANCE DE PRUEBA SUI</v>
          </cell>
          <cell r="G225" t="str">
            <v>S</v>
          </cell>
          <cell r="H225">
            <v>5</v>
          </cell>
          <cell r="I225" t="str">
            <v>240101040000</v>
          </cell>
          <cell r="J225">
            <v>0</v>
          </cell>
          <cell r="K225">
            <v>0</v>
          </cell>
          <cell r="L225">
            <v>0</v>
          </cell>
          <cell r="M225">
            <v>0</v>
          </cell>
        </row>
        <row r="226">
          <cell r="A226">
            <v>197508</v>
          </cell>
          <cell r="B226">
            <v>1</v>
          </cell>
          <cell r="C226">
            <v>11</v>
          </cell>
          <cell r="D226">
            <v>2010</v>
          </cell>
          <cell r="E226" t="str">
            <v>SOFTWARE</v>
          </cell>
          <cell r="F226" t="str">
            <v>BALANCE DE PRUEBA SUI</v>
          </cell>
          <cell r="G226" t="str">
            <v>N</v>
          </cell>
          <cell r="H226">
            <v>3</v>
          </cell>
          <cell r="I226" t="str">
            <v>242500000000</v>
          </cell>
          <cell r="J226">
            <v>0</v>
          </cell>
          <cell r="K226">
            <v>0</v>
          </cell>
          <cell r="L226">
            <v>0</v>
          </cell>
          <cell r="M226">
            <v>0</v>
          </cell>
        </row>
        <row r="227">
          <cell r="A227">
            <v>1995</v>
          </cell>
          <cell r="B227">
            <v>1</v>
          </cell>
          <cell r="C227">
            <v>11</v>
          </cell>
          <cell r="D227">
            <v>2010</v>
          </cell>
          <cell r="E227" t="str">
            <v>PRINCIPAL Y SUBALTERNA</v>
          </cell>
          <cell r="F227" t="str">
            <v>BALANCE DE PRUEBA SUI</v>
          </cell>
          <cell r="G227" t="str">
            <v>S</v>
          </cell>
          <cell r="H227">
            <v>4</v>
          </cell>
          <cell r="I227" t="str">
            <v>242502000000</v>
          </cell>
          <cell r="J227">
            <v>0</v>
          </cell>
          <cell r="K227">
            <v>12077338341.950001</v>
          </cell>
          <cell r="L227">
            <v>12077338341.950001</v>
          </cell>
          <cell r="M227">
            <v>0</v>
          </cell>
        </row>
        <row r="228">
          <cell r="A228">
            <v>199504</v>
          </cell>
          <cell r="B228">
            <v>1</v>
          </cell>
          <cell r="C228">
            <v>11</v>
          </cell>
          <cell r="D228">
            <v>2010</v>
          </cell>
          <cell r="E228" t="str">
            <v>FONDOS Y BIENES EN TRANSITO</v>
          </cell>
          <cell r="F228" t="str">
            <v>BALANCE DE PRUEBA SUI</v>
          </cell>
          <cell r="G228" t="str">
            <v>S</v>
          </cell>
          <cell r="H228">
            <v>4</v>
          </cell>
          <cell r="I228" t="str">
            <v>242503000000</v>
          </cell>
          <cell r="J228">
            <v>0</v>
          </cell>
          <cell r="K228">
            <v>12077338341.950001</v>
          </cell>
          <cell r="L228">
            <v>12077338341.950001</v>
          </cell>
          <cell r="M228">
            <v>0</v>
          </cell>
        </row>
        <row r="229">
          <cell r="A229">
            <v>1999</v>
          </cell>
          <cell r="B229">
            <v>1</v>
          </cell>
          <cell r="C229">
            <v>11</v>
          </cell>
          <cell r="D229">
            <v>2010</v>
          </cell>
          <cell r="E229" t="str">
            <v>VALORIZACIONES</v>
          </cell>
          <cell r="F229" t="str">
            <v>BALANCE DE PRUEBA SUI</v>
          </cell>
          <cell r="G229" t="str">
            <v>S</v>
          </cell>
          <cell r="H229">
            <v>4</v>
          </cell>
          <cell r="I229" t="str">
            <v>242519000000</v>
          </cell>
          <cell r="J229">
            <v>727212823008.06006</v>
          </cell>
          <cell r="K229">
            <v>697128566436.64001</v>
          </cell>
          <cell r="L229">
            <v>727948955542.34998</v>
          </cell>
          <cell r="M229">
            <v>696392433902.34998</v>
          </cell>
        </row>
        <row r="230">
          <cell r="A230">
            <v>199952</v>
          </cell>
          <cell r="B230">
            <v>1</v>
          </cell>
          <cell r="C230">
            <v>11</v>
          </cell>
          <cell r="D230">
            <v>2010</v>
          </cell>
          <cell r="E230" t="str">
            <v>TERRENOS</v>
          </cell>
          <cell r="F230" t="str">
            <v>BALANCE DE PRUEBA SUI</v>
          </cell>
          <cell r="G230" t="str">
            <v>S</v>
          </cell>
          <cell r="H230">
            <v>4</v>
          </cell>
          <cell r="I230" t="str">
            <v>242520000000</v>
          </cell>
          <cell r="J230">
            <v>7872009027.1499996</v>
          </cell>
          <cell r="K230">
            <v>4432040884.5200005</v>
          </cell>
          <cell r="L230">
            <v>7872009027.1499996</v>
          </cell>
          <cell r="M230">
            <v>4432040884.5200005</v>
          </cell>
        </row>
        <row r="231">
          <cell r="A231">
            <v>199962</v>
          </cell>
          <cell r="B231">
            <v>1</v>
          </cell>
          <cell r="C231">
            <v>11</v>
          </cell>
          <cell r="D231">
            <v>2010</v>
          </cell>
          <cell r="E231" t="str">
            <v>EDIFICACIONES</v>
          </cell>
          <cell r="F231" t="str">
            <v>BALANCE DE PRUEBA SUI</v>
          </cell>
          <cell r="G231" t="str">
            <v>S</v>
          </cell>
          <cell r="H231">
            <v>4</v>
          </cell>
          <cell r="I231" t="str">
            <v>242590000000</v>
          </cell>
          <cell r="J231">
            <v>6417568735.6400003</v>
          </cell>
          <cell r="K231">
            <v>13532797698.6</v>
          </cell>
          <cell r="L231">
            <v>6417568735.6400003</v>
          </cell>
          <cell r="M231">
            <v>13532797698.6</v>
          </cell>
        </row>
        <row r="232">
          <cell r="A232">
            <v>199964</v>
          </cell>
          <cell r="B232">
            <v>1</v>
          </cell>
          <cell r="C232">
            <v>11</v>
          </cell>
          <cell r="D232">
            <v>2010</v>
          </cell>
          <cell r="E232" t="str">
            <v>PLANTAS DUCTOS Y TUNELES</v>
          </cell>
          <cell r="F232" t="str">
            <v>BALANCE DE PRUEBA SUI</v>
          </cell>
          <cell r="G232" t="str">
            <v>N</v>
          </cell>
          <cell r="H232">
            <v>3</v>
          </cell>
          <cell r="I232" t="str">
            <v>243000000000</v>
          </cell>
          <cell r="J232">
            <v>215277431980.62</v>
          </cell>
          <cell r="K232">
            <v>148664635304.70001</v>
          </cell>
          <cell r="L232">
            <v>215579338421.22</v>
          </cell>
          <cell r="M232">
            <v>148362728864.10001</v>
          </cell>
        </row>
        <row r="233">
          <cell r="A233">
            <v>199965</v>
          </cell>
          <cell r="B233">
            <v>1</v>
          </cell>
          <cell r="C233">
            <v>11</v>
          </cell>
          <cell r="D233">
            <v>2010</v>
          </cell>
          <cell r="E233" t="str">
            <v>REDES LINEAS Y CABLES</v>
          </cell>
          <cell r="F233" t="str">
            <v>BALANCE DE PRUEBA SUI</v>
          </cell>
          <cell r="G233" t="str">
            <v>N</v>
          </cell>
          <cell r="H233">
            <v>4</v>
          </cell>
          <cell r="I233" t="str">
            <v>243011000000</v>
          </cell>
          <cell r="J233">
            <v>493188430839.96002</v>
          </cell>
          <cell r="K233">
            <v>527201786002.06</v>
          </cell>
          <cell r="L233">
            <v>493621881000.51001</v>
          </cell>
          <cell r="M233">
            <v>526768335841.51001</v>
          </cell>
        </row>
        <row r="234">
          <cell r="A234">
            <v>199966</v>
          </cell>
          <cell r="B234">
            <v>1</v>
          </cell>
          <cell r="C234">
            <v>11</v>
          </cell>
          <cell r="D234">
            <v>2010</v>
          </cell>
          <cell r="E234" t="str">
            <v>MAQUINARIA Y EQUIPO</v>
          </cell>
          <cell r="F234" t="str">
            <v>BALANCE DE PRUEBA SUI</v>
          </cell>
          <cell r="G234" t="str">
            <v>S</v>
          </cell>
          <cell r="H234">
            <v>5</v>
          </cell>
          <cell r="I234" t="str">
            <v>243011040000</v>
          </cell>
          <cell r="J234">
            <v>1026302092.71</v>
          </cell>
          <cell r="K234">
            <v>143791881.81999999</v>
          </cell>
          <cell r="L234">
            <v>1026302092.71</v>
          </cell>
          <cell r="M234">
            <v>143791881.81999999</v>
          </cell>
        </row>
        <row r="235">
          <cell r="A235">
            <v>199968</v>
          </cell>
          <cell r="B235">
            <v>1</v>
          </cell>
          <cell r="C235">
            <v>11</v>
          </cell>
          <cell r="D235">
            <v>2010</v>
          </cell>
          <cell r="E235" t="str">
            <v>MUEBLES ENSERES Y EQUIPO DE OFICINA</v>
          </cell>
          <cell r="F235" t="str">
            <v>BALANCE DE PRUEBA SUI</v>
          </cell>
          <cell r="G235" t="str">
            <v>S</v>
          </cell>
          <cell r="H235">
            <v>5</v>
          </cell>
          <cell r="I235" t="str">
            <v>243011050000</v>
          </cell>
          <cell r="J235">
            <v>0</v>
          </cell>
          <cell r="K235">
            <v>830445655.29999995</v>
          </cell>
          <cell r="L235">
            <v>451500</v>
          </cell>
          <cell r="M235">
            <v>829994155.29999995</v>
          </cell>
        </row>
        <row r="236">
          <cell r="A236">
            <v>199969</v>
          </cell>
          <cell r="B236">
            <v>1</v>
          </cell>
          <cell r="C236">
            <v>11</v>
          </cell>
          <cell r="D236">
            <v>2010</v>
          </cell>
          <cell r="E236" t="str">
            <v>EQUIPOS DE COMUNICACION Y COMPUTACION</v>
          </cell>
          <cell r="F236" t="str">
            <v>BALANCE DE PRUEBA SUI</v>
          </cell>
          <cell r="G236" t="str">
            <v>S</v>
          </cell>
          <cell r="H236">
            <v>5</v>
          </cell>
          <cell r="I236" t="str">
            <v>243011060000</v>
          </cell>
          <cell r="J236">
            <v>1199867325.46</v>
          </cell>
          <cell r="K236">
            <v>272817385.99000001</v>
          </cell>
          <cell r="L236">
            <v>1200191758.5999999</v>
          </cell>
          <cell r="M236">
            <v>272492952.85000002</v>
          </cell>
        </row>
        <row r="237">
          <cell r="A237">
            <v>199970</v>
          </cell>
          <cell r="B237">
            <v>1</v>
          </cell>
          <cell r="C237">
            <v>11</v>
          </cell>
          <cell r="D237">
            <v>2010</v>
          </cell>
          <cell r="E237" t="str">
            <v>EQUIPOS DE TRANSPORTE TRACCION Y ELEVACI</v>
          </cell>
          <cell r="F237" t="str">
            <v>BALANCE DE PRUEBA SUI</v>
          </cell>
          <cell r="G237" t="str">
            <v>S</v>
          </cell>
          <cell r="H237">
            <v>5</v>
          </cell>
          <cell r="I237" t="str">
            <v>243011070000</v>
          </cell>
          <cell r="J237">
            <v>2231213006.52</v>
          </cell>
          <cell r="K237">
            <v>2050251623.6500001</v>
          </cell>
          <cell r="L237">
            <v>2231213006.52</v>
          </cell>
          <cell r="M237">
            <v>2050251623.6500001</v>
          </cell>
        </row>
        <row r="238">
          <cell r="A238">
            <v>2</v>
          </cell>
          <cell r="B238">
            <v>1</v>
          </cell>
          <cell r="C238">
            <v>11</v>
          </cell>
          <cell r="D238">
            <v>2010</v>
          </cell>
          <cell r="E238" t="str">
            <v>PASIVO</v>
          </cell>
          <cell r="F238" t="str">
            <v>BALANCE DE PRUEBA SUI</v>
          </cell>
          <cell r="G238" t="str">
            <v>S</v>
          </cell>
          <cell r="H238">
            <v>5</v>
          </cell>
          <cell r="I238" t="str">
            <v>243011080000</v>
          </cell>
          <cell r="J238">
            <v>-223887743003.60001</v>
          </cell>
          <cell r="K238">
            <v>131351836276.92</v>
          </cell>
          <cell r="L238">
            <v>198982723508.95001</v>
          </cell>
          <cell r="M238">
            <v>-291518630235.63</v>
          </cell>
        </row>
        <row r="239">
          <cell r="A239">
            <v>23</v>
          </cell>
          <cell r="B239">
            <v>1</v>
          </cell>
          <cell r="C239">
            <v>11</v>
          </cell>
          <cell r="D239">
            <v>2010</v>
          </cell>
          <cell r="E239" t="str">
            <v>OPERACIONES DE FINANCIAM E INSTRUM DERIV</v>
          </cell>
          <cell r="F239" t="str">
            <v>BALANCE DE PRUEBA SUI</v>
          </cell>
          <cell r="G239" t="str">
            <v>S</v>
          </cell>
          <cell r="H239">
            <v>5</v>
          </cell>
          <cell r="I239" t="str">
            <v>243011090000</v>
          </cell>
          <cell r="J239">
            <v>0</v>
          </cell>
          <cell r="K239">
            <v>0</v>
          </cell>
          <cell r="L239">
            <v>50000000000</v>
          </cell>
          <cell r="M239">
            <v>-50000000000</v>
          </cell>
        </row>
        <row r="240">
          <cell r="A240">
            <v>2309</v>
          </cell>
          <cell r="B240">
            <v>1</v>
          </cell>
          <cell r="C240">
            <v>11</v>
          </cell>
          <cell r="D240">
            <v>2010</v>
          </cell>
          <cell r="E240" t="str">
            <v>OPERACIONES DE FINANCIAM EXTERNAS DE L P</v>
          </cell>
          <cell r="F240" t="str">
            <v>BALANCE DE PRUEBA SUI</v>
          </cell>
          <cell r="G240" t="str">
            <v>S</v>
          </cell>
          <cell r="H240">
            <v>5</v>
          </cell>
          <cell r="I240" t="str">
            <v>243011100000</v>
          </cell>
          <cell r="J240">
            <v>0</v>
          </cell>
          <cell r="K240">
            <v>0</v>
          </cell>
          <cell r="L240">
            <v>50000000000</v>
          </cell>
          <cell r="M240">
            <v>-50000000000</v>
          </cell>
        </row>
        <row r="241">
          <cell r="A241">
            <v>230901</v>
          </cell>
          <cell r="B241">
            <v>1</v>
          </cell>
          <cell r="C241">
            <v>11</v>
          </cell>
          <cell r="D241">
            <v>2010</v>
          </cell>
          <cell r="E241" t="str">
            <v>PRESTAMOS DE BANCA COMERCIAL</v>
          </cell>
          <cell r="F241" t="str">
            <v>BALANCE DE PRUEBA SUI</v>
          </cell>
          <cell r="G241" t="str">
            <v>S</v>
          </cell>
          <cell r="H241">
            <v>5</v>
          </cell>
          <cell r="I241" t="str">
            <v>243011110000</v>
          </cell>
          <cell r="J241">
            <v>0</v>
          </cell>
          <cell r="K241">
            <v>0</v>
          </cell>
          <cell r="L241">
            <v>50000000000</v>
          </cell>
          <cell r="M241">
            <v>-50000000000</v>
          </cell>
        </row>
        <row r="242">
          <cell r="A242">
            <v>24</v>
          </cell>
          <cell r="B242">
            <v>1</v>
          </cell>
          <cell r="C242">
            <v>11</v>
          </cell>
          <cell r="D242">
            <v>2010</v>
          </cell>
          <cell r="E242" t="str">
            <v>OBLIGACIONES LABORALES Y DE SEGURIDAD SO</v>
          </cell>
          <cell r="F242" t="str">
            <v>BALANCE DE PRUEBA SUI</v>
          </cell>
          <cell r="G242" t="str">
            <v>N</v>
          </cell>
          <cell r="H242">
            <v>3</v>
          </cell>
          <cell r="I242" t="str">
            <v>243600000000</v>
          </cell>
          <cell r="J242">
            <v>-44121441157.949997</v>
          </cell>
          <cell r="K242">
            <v>57090599269.32</v>
          </cell>
          <cell r="L242">
            <v>75640643549.740005</v>
          </cell>
          <cell r="M242">
            <v>-62671485438.370003</v>
          </cell>
        </row>
        <row r="243">
          <cell r="A243">
            <v>2401</v>
          </cell>
          <cell r="B243">
            <v>1</v>
          </cell>
          <cell r="C243">
            <v>11</v>
          </cell>
          <cell r="D243">
            <v>2010</v>
          </cell>
          <cell r="E243" t="str">
            <v>ADQUISICION DE BIENES Y SERVICIOS NACION</v>
          </cell>
          <cell r="F243" t="str">
            <v>BALANCE DE PRUEBA SUI</v>
          </cell>
          <cell r="G243" t="str">
            <v>S</v>
          </cell>
          <cell r="H243">
            <v>4</v>
          </cell>
          <cell r="I243" t="str">
            <v>243601000000</v>
          </cell>
          <cell r="J243">
            <v>-41709706182.919998</v>
          </cell>
          <cell r="K243">
            <v>48784995541.739998</v>
          </cell>
          <cell r="L243">
            <v>53734126632.260002</v>
          </cell>
          <cell r="M243">
            <v>-46658837273.440002</v>
          </cell>
        </row>
        <row r="244">
          <cell r="A244">
            <v>240101</v>
          </cell>
          <cell r="B244">
            <v>1</v>
          </cell>
          <cell r="C244">
            <v>11</v>
          </cell>
          <cell r="D244">
            <v>2010</v>
          </cell>
          <cell r="E244" t="str">
            <v>BIENES Y SERVICIOS</v>
          </cell>
          <cell r="F244" t="str">
            <v>BALANCE DE PRUEBA SUI</v>
          </cell>
          <cell r="G244" t="str">
            <v>S</v>
          </cell>
          <cell r="H244">
            <v>4</v>
          </cell>
          <cell r="I244" t="str">
            <v>243602000000</v>
          </cell>
          <cell r="J244">
            <v>-41709706182.919998</v>
          </cell>
          <cell r="K244">
            <v>48784995541.739998</v>
          </cell>
          <cell r="L244">
            <v>53734126632.260002</v>
          </cell>
          <cell r="M244">
            <v>-46658837273.440002</v>
          </cell>
        </row>
        <row r="245">
          <cell r="A245">
            <v>24010101</v>
          </cell>
          <cell r="B245">
            <v>1</v>
          </cell>
          <cell r="C245">
            <v>11</v>
          </cell>
          <cell r="D245">
            <v>2010</v>
          </cell>
          <cell r="E245" t="str">
            <v>PROVEEDORES NACIONALES</v>
          </cell>
          <cell r="F245" t="str">
            <v>BALANCE DE PRUEBA SUI</v>
          </cell>
          <cell r="G245" t="str">
            <v>N</v>
          </cell>
          <cell r="H245">
            <v>4</v>
          </cell>
          <cell r="I245" t="str">
            <v>243603000000</v>
          </cell>
          <cell r="J245">
            <v>-4684636646.9200001</v>
          </cell>
          <cell r="K245">
            <v>15384425485.74</v>
          </cell>
          <cell r="L245">
            <v>20064822469.259998</v>
          </cell>
          <cell r="M245">
            <v>-9365033630.4400005</v>
          </cell>
        </row>
        <row r="246">
          <cell r="A246">
            <v>24010102</v>
          </cell>
          <cell r="B246">
            <v>1</v>
          </cell>
          <cell r="C246">
            <v>11</v>
          </cell>
          <cell r="D246">
            <v>2010</v>
          </cell>
          <cell r="E246" t="str">
            <v>PROVEEDORES DE ENERGIA</v>
          </cell>
          <cell r="F246" t="str">
            <v>BALANCE DE PRUEBA SUI</v>
          </cell>
          <cell r="G246" t="str">
            <v>S</v>
          </cell>
          <cell r="H246">
            <v>5</v>
          </cell>
          <cell r="I246" t="str">
            <v>243603010000</v>
          </cell>
          <cell r="J246">
            <v>-20654599395</v>
          </cell>
          <cell r="K246">
            <v>15783228065</v>
          </cell>
          <cell r="L246">
            <v>32422366666</v>
          </cell>
          <cell r="M246">
            <v>-37293737996</v>
          </cell>
        </row>
        <row r="247">
          <cell r="A247">
            <v>24010103</v>
          </cell>
          <cell r="B247">
            <v>1</v>
          </cell>
          <cell r="C247">
            <v>11</v>
          </cell>
          <cell r="D247">
            <v>2010</v>
          </cell>
          <cell r="E247" t="str">
            <v>OTROS PROVEEDORES NACIONALES</v>
          </cell>
          <cell r="F247" t="str">
            <v>BALANCE DE PRUEBA SUI</v>
          </cell>
          <cell r="G247" t="str">
            <v>S</v>
          </cell>
          <cell r="H247">
            <v>5</v>
          </cell>
          <cell r="I247" t="str">
            <v>243603020000</v>
          </cell>
          <cell r="J247">
            <v>-3738502</v>
          </cell>
          <cell r="K247">
            <v>1250610352</v>
          </cell>
          <cell r="L247">
            <v>1246937497</v>
          </cell>
          <cell r="M247">
            <v>-65647</v>
          </cell>
        </row>
        <row r="248">
          <cell r="A248">
            <v>24010104</v>
          </cell>
          <cell r="B248">
            <v>1</v>
          </cell>
          <cell r="C248">
            <v>11</v>
          </cell>
          <cell r="D248">
            <v>2010</v>
          </cell>
          <cell r="E248" t="str">
            <v>OTROS PROVEEDORES DE ENERGIA</v>
          </cell>
          <cell r="F248" t="str">
            <v>BALANCE DE PRUEBA SUI</v>
          </cell>
          <cell r="G248" t="str">
            <v>N</v>
          </cell>
          <cell r="H248">
            <v>4</v>
          </cell>
          <cell r="I248" t="str">
            <v>243605000000</v>
          </cell>
          <cell r="J248">
            <v>-16366731639</v>
          </cell>
          <cell r="K248">
            <v>16366731639</v>
          </cell>
          <cell r="L248">
            <v>0</v>
          </cell>
          <cell r="M248">
            <v>0</v>
          </cell>
        </row>
        <row r="249">
          <cell r="A249">
            <v>2425</v>
          </cell>
          <cell r="B249">
            <v>1</v>
          </cell>
          <cell r="C249">
            <v>11</v>
          </cell>
          <cell r="D249">
            <v>2010</v>
          </cell>
          <cell r="E249" t="str">
            <v>ACREEDORES</v>
          </cell>
          <cell r="F249" t="str">
            <v>BALANCE DE PRUEBA SUI</v>
          </cell>
          <cell r="G249" t="str">
            <v>S</v>
          </cell>
          <cell r="H249">
            <v>5</v>
          </cell>
          <cell r="I249" t="str">
            <v>243605010000</v>
          </cell>
          <cell r="J249">
            <v>-676668592</v>
          </cell>
          <cell r="K249">
            <v>3139685640</v>
          </cell>
          <cell r="L249">
            <v>15686200889</v>
          </cell>
          <cell r="M249">
            <v>-13223183841</v>
          </cell>
        </row>
        <row r="250">
          <cell r="A250">
            <v>242502</v>
          </cell>
          <cell r="B250">
            <v>1</v>
          </cell>
          <cell r="C250">
            <v>11</v>
          </cell>
          <cell r="D250">
            <v>2010</v>
          </cell>
          <cell r="E250" t="str">
            <v>SUSCRIPCIONES ACCIONES O PARTICIPACIONES</v>
          </cell>
          <cell r="F250" t="str">
            <v>BALANCE DE PRUEBA SUI</v>
          </cell>
          <cell r="G250" t="str">
            <v>S</v>
          </cell>
          <cell r="H250">
            <v>5</v>
          </cell>
          <cell r="I250" t="str">
            <v>243605020000</v>
          </cell>
          <cell r="J250">
            <v>-48823645</v>
          </cell>
          <cell r="K250">
            <v>0</v>
          </cell>
          <cell r="L250">
            <v>0</v>
          </cell>
          <cell r="M250">
            <v>-48823645</v>
          </cell>
        </row>
        <row r="251">
          <cell r="A251">
            <v>242503</v>
          </cell>
          <cell r="B251">
            <v>1</v>
          </cell>
          <cell r="C251">
            <v>11</v>
          </cell>
          <cell r="D251">
            <v>2010</v>
          </cell>
          <cell r="E251" t="str">
            <v>DIVIDENDOS Y PARTICIPACIONES</v>
          </cell>
          <cell r="F251" t="str">
            <v>BALANCE DE PRUEBA SUI</v>
          </cell>
          <cell r="G251" t="str">
            <v>S</v>
          </cell>
          <cell r="H251">
            <v>5</v>
          </cell>
          <cell r="I251" t="str">
            <v>243605030000</v>
          </cell>
          <cell r="J251">
            <v>0</v>
          </cell>
          <cell r="K251">
            <v>0</v>
          </cell>
          <cell r="L251">
            <v>12206399536</v>
          </cell>
          <cell r="M251">
            <v>-12206399536</v>
          </cell>
        </row>
        <row r="252">
          <cell r="A252">
            <v>242519</v>
          </cell>
          <cell r="B252">
            <v>1</v>
          </cell>
          <cell r="C252">
            <v>11</v>
          </cell>
          <cell r="D252">
            <v>2010</v>
          </cell>
          <cell r="E252" t="str">
            <v>APORTES A SEGURIDAD SOCIAL EN SALUD</v>
          </cell>
          <cell r="F252" t="str">
            <v>BALANCE DE PRUEBA SUI</v>
          </cell>
          <cell r="G252" t="str">
            <v>S</v>
          </cell>
          <cell r="H252">
            <v>5</v>
          </cell>
          <cell r="I252" t="str">
            <v>243605040000</v>
          </cell>
          <cell r="J252">
            <v>-526937286</v>
          </cell>
          <cell r="K252">
            <v>554065657</v>
          </cell>
          <cell r="L252">
            <v>804879035</v>
          </cell>
          <cell r="M252">
            <v>-777750664</v>
          </cell>
        </row>
        <row r="253">
          <cell r="A253">
            <v>242520</v>
          </cell>
          <cell r="B253">
            <v>1</v>
          </cell>
          <cell r="C253">
            <v>11</v>
          </cell>
          <cell r="D253">
            <v>2010</v>
          </cell>
          <cell r="E253" t="str">
            <v>APORTES AL ICBF SENA Y CAJAS DE COMPENSA</v>
          </cell>
          <cell r="F253" t="str">
            <v>BALANCE DE PRUEBA SUI</v>
          </cell>
          <cell r="G253" t="str">
            <v>S</v>
          </cell>
          <cell r="H253">
            <v>5</v>
          </cell>
          <cell r="I253" t="str">
            <v>243605050000</v>
          </cell>
          <cell r="J253">
            <v>-67366400</v>
          </cell>
          <cell r="K253">
            <v>67366400</v>
          </cell>
          <cell r="L253">
            <v>189226500</v>
          </cell>
          <cell r="M253">
            <v>-189226500</v>
          </cell>
        </row>
        <row r="254">
          <cell r="A254">
            <v>242590</v>
          </cell>
          <cell r="B254">
            <v>1</v>
          </cell>
          <cell r="C254">
            <v>11</v>
          </cell>
          <cell r="D254">
            <v>2010</v>
          </cell>
          <cell r="E254" t="str">
            <v>OTROS ACREEDORES</v>
          </cell>
          <cell r="F254" t="str">
            <v>BALANCE DE PRUEBA SUI</v>
          </cell>
          <cell r="G254" t="str">
            <v>S</v>
          </cell>
          <cell r="H254">
            <v>5</v>
          </cell>
          <cell r="I254" t="str">
            <v>243605060000</v>
          </cell>
          <cell r="J254">
            <v>-33541261</v>
          </cell>
          <cell r="K254">
            <v>2518253583</v>
          </cell>
          <cell r="L254">
            <v>2485695818</v>
          </cell>
          <cell r="M254">
            <v>-983496</v>
          </cell>
        </row>
        <row r="255">
          <cell r="A255">
            <v>2430</v>
          </cell>
          <cell r="B255">
            <v>1</v>
          </cell>
          <cell r="C255">
            <v>11</v>
          </cell>
          <cell r="D255">
            <v>2010</v>
          </cell>
          <cell r="E255" t="str">
            <v>SUBSIDIOS ASIGNADOS</v>
          </cell>
          <cell r="F255" t="str">
            <v>BALANCE DE PRUEBA SUI</v>
          </cell>
          <cell r="G255" t="str">
            <v>S</v>
          </cell>
          <cell r="H255">
            <v>5</v>
          </cell>
          <cell r="I255" t="str">
            <v>243605070000</v>
          </cell>
          <cell r="J255">
            <v>0</v>
          </cell>
          <cell r="K255">
            <v>2693964764</v>
          </cell>
          <cell r="L255">
            <v>2693964764</v>
          </cell>
          <cell r="M255">
            <v>0</v>
          </cell>
        </row>
        <row r="256">
          <cell r="A256">
            <v>243011</v>
          </cell>
          <cell r="B256">
            <v>1</v>
          </cell>
          <cell r="C256">
            <v>11</v>
          </cell>
          <cell r="D256">
            <v>2010</v>
          </cell>
          <cell r="E256" t="str">
            <v>SERVICIO DE ENERGIA</v>
          </cell>
          <cell r="F256" t="str">
            <v>BALANCE DE PRUEBA SUI</v>
          </cell>
          <cell r="G256" t="str">
            <v>S</v>
          </cell>
          <cell r="H256">
            <v>5</v>
          </cell>
          <cell r="I256" t="str">
            <v>243605080000</v>
          </cell>
          <cell r="J256">
            <v>0</v>
          </cell>
          <cell r="K256">
            <v>2693964764</v>
          </cell>
          <cell r="L256">
            <v>2693964764</v>
          </cell>
          <cell r="M256">
            <v>0</v>
          </cell>
        </row>
        <row r="257">
          <cell r="A257">
            <v>24301104</v>
          </cell>
          <cell r="B257">
            <v>1</v>
          </cell>
          <cell r="C257">
            <v>11</v>
          </cell>
          <cell r="D257">
            <v>2010</v>
          </cell>
          <cell r="E257" t="str">
            <v>CONTRIBUCIONES FACTURADAS ESTRATO CINCO</v>
          </cell>
          <cell r="F257" t="str">
            <v>BALANCE DE PRUEBA SUI</v>
          </cell>
          <cell r="G257" t="str">
            <v>N</v>
          </cell>
          <cell r="H257">
            <v>4</v>
          </cell>
          <cell r="I257" t="str">
            <v>243606000000</v>
          </cell>
          <cell r="J257">
            <v>0</v>
          </cell>
          <cell r="K257">
            <v>74934942</v>
          </cell>
          <cell r="L257">
            <v>74934942</v>
          </cell>
          <cell r="M257">
            <v>0</v>
          </cell>
        </row>
        <row r="258">
          <cell r="A258">
            <v>24301105</v>
          </cell>
          <cell r="B258">
            <v>1</v>
          </cell>
          <cell r="C258">
            <v>11</v>
          </cell>
          <cell r="D258">
            <v>2010</v>
          </cell>
          <cell r="E258" t="str">
            <v>CONTRIBUCIONES FACTURADAS ESTRATO SEIS</v>
          </cell>
          <cell r="F258" t="str">
            <v>BALANCE DE PRUEBA SUI</v>
          </cell>
          <cell r="G258" t="str">
            <v>S</v>
          </cell>
          <cell r="H258">
            <v>5</v>
          </cell>
          <cell r="I258" t="str">
            <v>243606010000</v>
          </cell>
          <cell r="J258">
            <v>0</v>
          </cell>
          <cell r="K258">
            <v>14928539</v>
          </cell>
          <cell r="L258">
            <v>14928539</v>
          </cell>
          <cell r="M258">
            <v>0</v>
          </cell>
        </row>
        <row r="259">
          <cell r="A259">
            <v>24301106</v>
          </cell>
          <cell r="B259">
            <v>1</v>
          </cell>
          <cell r="C259">
            <v>11</v>
          </cell>
          <cell r="D259">
            <v>2010</v>
          </cell>
          <cell r="E259" t="str">
            <v>CONTRIBUCIONES FACTURADAS SECTOR COMERCI</v>
          </cell>
          <cell r="F259" t="str">
            <v>BALANCE DE PRUEBA SUI</v>
          </cell>
          <cell r="G259" t="str">
            <v>S</v>
          </cell>
          <cell r="H259">
            <v>5</v>
          </cell>
          <cell r="I259" t="str">
            <v>243606020000</v>
          </cell>
          <cell r="J259">
            <v>0</v>
          </cell>
          <cell r="K259">
            <v>1137067953</v>
          </cell>
          <cell r="L259">
            <v>1137067953</v>
          </cell>
          <cell r="M259">
            <v>0</v>
          </cell>
        </row>
        <row r="260">
          <cell r="A260">
            <v>24301107</v>
          </cell>
          <cell r="B260">
            <v>1</v>
          </cell>
          <cell r="C260">
            <v>11</v>
          </cell>
          <cell r="D260">
            <v>2010</v>
          </cell>
          <cell r="E260" t="str">
            <v>CONTRIBUCIONES FACTURADAS SECTOR INDUSTR</v>
          </cell>
          <cell r="F260" t="str">
            <v>BALANCE DE PRUEBA SUI</v>
          </cell>
          <cell r="G260" t="str">
            <v>S</v>
          </cell>
          <cell r="H260">
            <v>4</v>
          </cell>
          <cell r="I260" t="str">
            <v>243607000000</v>
          </cell>
          <cell r="J260">
            <v>0</v>
          </cell>
          <cell r="K260">
            <v>626247372</v>
          </cell>
          <cell r="L260">
            <v>626247372</v>
          </cell>
          <cell r="M260">
            <v>0</v>
          </cell>
        </row>
        <row r="261">
          <cell r="A261">
            <v>24301108</v>
          </cell>
          <cell r="B261">
            <v>1</v>
          </cell>
          <cell r="C261">
            <v>11</v>
          </cell>
          <cell r="D261">
            <v>2010</v>
          </cell>
          <cell r="E261" t="str">
            <v>CONTRIBUCIONES FACTURADAS SECTOR OFICIAL</v>
          </cell>
          <cell r="F261" t="str">
            <v>BALANCE DE PRUEBA SUI</v>
          </cell>
          <cell r="G261" t="str">
            <v>N</v>
          </cell>
          <cell r="H261">
            <v>4</v>
          </cell>
          <cell r="I261" t="str">
            <v>243608000000</v>
          </cell>
          <cell r="J261">
            <v>0</v>
          </cell>
          <cell r="K261">
            <v>5797636</v>
          </cell>
          <cell r="L261">
            <v>5797636</v>
          </cell>
          <cell r="M261">
            <v>0</v>
          </cell>
        </row>
        <row r="262">
          <cell r="A262">
            <v>24301109</v>
          </cell>
          <cell r="B262">
            <v>1</v>
          </cell>
          <cell r="C262">
            <v>11</v>
          </cell>
          <cell r="D262">
            <v>2010</v>
          </cell>
          <cell r="E262" t="str">
            <v>CONTRIBUCIONES OTRAS EMPRESAS</v>
          </cell>
          <cell r="F262" t="str">
            <v>BALANCE DE PRUEBA SUI</v>
          </cell>
          <cell r="G262" t="str">
            <v>S</v>
          </cell>
          <cell r="H262">
            <v>5</v>
          </cell>
          <cell r="I262" t="str">
            <v>243608010000</v>
          </cell>
          <cell r="J262">
            <v>0</v>
          </cell>
          <cell r="K262">
            <v>227130251</v>
          </cell>
          <cell r="L262">
            <v>227130251</v>
          </cell>
          <cell r="M262">
            <v>0</v>
          </cell>
        </row>
        <row r="263">
          <cell r="A263">
            <v>24301110</v>
          </cell>
          <cell r="B263">
            <v>1</v>
          </cell>
          <cell r="C263">
            <v>11</v>
          </cell>
          <cell r="D263">
            <v>2010</v>
          </cell>
          <cell r="E263" t="str">
            <v>SUBSIDIOS DEL ESTADO</v>
          </cell>
          <cell r="F263" t="str">
            <v>BALANCE DE PRUEBA SUI</v>
          </cell>
          <cell r="G263" t="str">
            <v>S</v>
          </cell>
          <cell r="H263">
            <v>5</v>
          </cell>
          <cell r="I263" t="str">
            <v>243608020000</v>
          </cell>
          <cell r="J263">
            <v>0</v>
          </cell>
          <cell r="K263">
            <v>607760921</v>
          </cell>
          <cell r="L263">
            <v>607760921</v>
          </cell>
          <cell r="M263">
            <v>0</v>
          </cell>
        </row>
        <row r="264">
          <cell r="A264">
            <v>24301111</v>
          </cell>
          <cell r="B264">
            <v>1</v>
          </cell>
          <cell r="C264">
            <v>11</v>
          </cell>
          <cell r="D264">
            <v>2010</v>
          </cell>
          <cell r="E264" t="str">
            <v>CONTRIBUCIONES FACTURADAS PROVISIONAL</v>
          </cell>
          <cell r="F264" t="str">
            <v>BALANCE DE PRUEBA SUI</v>
          </cell>
          <cell r="G264" t="str">
            <v>N</v>
          </cell>
          <cell r="H264">
            <v>4</v>
          </cell>
          <cell r="I264" t="str">
            <v>243610000000</v>
          </cell>
          <cell r="J264">
            <v>0</v>
          </cell>
          <cell r="K264">
            <v>97150</v>
          </cell>
          <cell r="L264">
            <v>97150</v>
          </cell>
          <cell r="M264">
            <v>0</v>
          </cell>
        </row>
        <row r="265">
          <cell r="A265">
            <v>2436</v>
          </cell>
          <cell r="B265">
            <v>1</v>
          </cell>
          <cell r="C265">
            <v>11</v>
          </cell>
          <cell r="D265">
            <v>2010</v>
          </cell>
          <cell r="E265" t="str">
            <v>RETENCION EN LA FUENTE E IMPUESTO DE TIM</v>
          </cell>
          <cell r="F265" t="str">
            <v>BALANCE DE PRUEBA SUI</v>
          </cell>
          <cell r="G265" t="str">
            <v>S</v>
          </cell>
          <cell r="H265">
            <v>5</v>
          </cell>
          <cell r="I265" t="str">
            <v>243610020000</v>
          </cell>
          <cell r="J265">
            <v>-1060680205</v>
          </cell>
          <cell r="K265">
            <v>2078615565</v>
          </cell>
          <cell r="L265">
            <v>3118376218.9000001</v>
          </cell>
          <cell r="M265">
            <v>-2100440858.9000001</v>
          </cell>
        </row>
        <row r="266">
          <cell r="A266">
            <v>243601</v>
          </cell>
          <cell r="B266">
            <v>1</v>
          </cell>
          <cell r="C266">
            <v>11</v>
          </cell>
          <cell r="D266">
            <v>2010</v>
          </cell>
          <cell r="E266" t="str">
            <v>SALARIOS Y PAGOS LABORALES</v>
          </cell>
          <cell r="F266" t="str">
            <v>BALANCE DE PRUEBA SUI</v>
          </cell>
          <cell r="G266" t="str">
            <v>N</v>
          </cell>
          <cell r="H266">
            <v>4</v>
          </cell>
          <cell r="I266" t="str">
            <v>243625000000</v>
          </cell>
          <cell r="J266">
            <v>-16992292</v>
          </cell>
          <cell r="K266">
            <v>16992292</v>
          </cell>
          <cell r="L266">
            <v>54853538</v>
          </cell>
          <cell r="M266">
            <v>-54853538</v>
          </cell>
        </row>
        <row r="267">
          <cell r="A267">
            <v>243602</v>
          </cell>
          <cell r="B267">
            <v>1</v>
          </cell>
          <cell r="C267">
            <v>11</v>
          </cell>
          <cell r="D267">
            <v>2010</v>
          </cell>
          <cell r="E267" t="str">
            <v>DIVIDENDOS Y PARTICIPACIONES</v>
          </cell>
          <cell r="F267" t="str">
            <v>BALANCE DE PRUEBA SUI</v>
          </cell>
          <cell r="G267" t="str">
            <v>S</v>
          </cell>
          <cell r="H267">
            <v>5</v>
          </cell>
          <cell r="I267" t="str">
            <v>243625010000</v>
          </cell>
          <cell r="J267">
            <v>0</v>
          </cell>
          <cell r="K267">
            <v>0</v>
          </cell>
          <cell r="L267">
            <v>0</v>
          </cell>
          <cell r="M267">
            <v>0</v>
          </cell>
        </row>
        <row r="268">
          <cell r="A268">
            <v>243603</v>
          </cell>
          <cell r="B268">
            <v>1</v>
          </cell>
          <cell r="C268">
            <v>11</v>
          </cell>
          <cell r="D268">
            <v>2010</v>
          </cell>
          <cell r="E268" t="str">
            <v>HONORARIOS</v>
          </cell>
          <cell r="F268" t="str">
            <v>BALANCE DE PRUEBA SUI</v>
          </cell>
          <cell r="G268" t="str">
            <v>S</v>
          </cell>
          <cell r="H268">
            <v>5</v>
          </cell>
          <cell r="I268" t="str">
            <v>243625020000</v>
          </cell>
          <cell r="J268">
            <v>-68375966</v>
          </cell>
          <cell r="K268">
            <v>68375966</v>
          </cell>
          <cell r="L268">
            <v>180967596</v>
          </cell>
          <cell r="M268">
            <v>-180967596</v>
          </cell>
        </row>
        <row r="269">
          <cell r="A269">
            <v>24360301</v>
          </cell>
          <cell r="B269">
            <v>1</v>
          </cell>
          <cell r="C269">
            <v>11</v>
          </cell>
          <cell r="D269">
            <v>2010</v>
          </cell>
          <cell r="E269" t="str">
            <v>HONORARIOS A DECLARANTES</v>
          </cell>
          <cell r="F269" t="str">
            <v>BALANCE DE PRUEBA SUI</v>
          </cell>
          <cell r="G269" t="str">
            <v>S</v>
          </cell>
          <cell r="H269">
            <v>5</v>
          </cell>
          <cell r="I269" t="str">
            <v>243625030000</v>
          </cell>
          <cell r="J269">
            <v>-60261993</v>
          </cell>
          <cell r="K269">
            <v>60261993</v>
          </cell>
          <cell r="L269">
            <v>153741111</v>
          </cell>
          <cell r="M269">
            <v>-153741111</v>
          </cell>
        </row>
        <row r="270">
          <cell r="A270">
            <v>24360302</v>
          </cell>
          <cell r="B270">
            <v>1</v>
          </cell>
          <cell r="C270">
            <v>11</v>
          </cell>
          <cell r="D270">
            <v>2010</v>
          </cell>
          <cell r="E270" t="str">
            <v>HONORARIOS A NO DECLARANTES</v>
          </cell>
          <cell r="F270" t="str">
            <v>BALANCE DE PRUEBA SUI</v>
          </cell>
          <cell r="G270" t="str">
            <v>S</v>
          </cell>
          <cell r="H270">
            <v>4</v>
          </cell>
          <cell r="I270" t="str">
            <v>243627000000</v>
          </cell>
          <cell r="J270">
            <v>-8113973</v>
          </cell>
          <cell r="K270">
            <v>8113973</v>
          </cell>
          <cell r="L270">
            <v>27226485</v>
          </cell>
          <cell r="M270">
            <v>-27226485</v>
          </cell>
        </row>
        <row r="271">
          <cell r="A271">
            <v>243605</v>
          </cell>
          <cell r="B271">
            <v>1</v>
          </cell>
          <cell r="C271">
            <v>11</v>
          </cell>
          <cell r="D271">
            <v>2010</v>
          </cell>
          <cell r="E271" t="str">
            <v>SERVICIOS</v>
          </cell>
          <cell r="F271" t="str">
            <v>BALANCE DE PRUEBA SUI</v>
          </cell>
          <cell r="G271" t="str">
            <v>S</v>
          </cell>
          <cell r="H271">
            <v>4</v>
          </cell>
          <cell r="I271" t="str">
            <v>243628000000</v>
          </cell>
          <cell r="J271">
            <v>-127844541</v>
          </cell>
          <cell r="K271">
            <v>127844541</v>
          </cell>
          <cell r="L271">
            <v>261795429</v>
          </cell>
          <cell r="M271">
            <v>-261795429</v>
          </cell>
        </row>
        <row r="272">
          <cell r="A272">
            <v>24360501</v>
          </cell>
          <cell r="B272">
            <v>1</v>
          </cell>
          <cell r="C272">
            <v>11</v>
          </cell>
          <cell r="D272">
            <v>2010</v>
          </cell>
          <cell r="E272" t="str">
            <v>SERVICIOS EN GENERAL NO DECLARANTES</v>
          </cell>
          <cell r="F272" t="str">
            <v>BALANCE DE PRUEBA SUI</v>
          </cell>
          <cell r="G272" t="str">
            <v>N</v>
          </cell>
          <cell r="H272">
            <v>4</v>
          </cell>
          <cell r="I272" t="str">
            <v>243690000000</v>
          </cell>
          <cell r="J272">
            <v>-3532307</v>
          </cell>
          <cell r="K272">
            <v>3532307</v>
          </cell>
          <cell r="L272">
            <v>7893703</v>
          </cell>
          <cell r="M272">
            <v>-7893703</v>
          </cell>
        </row>
        <row r="273">
          <cell r="A273">
            <v>24360502</v>
          </cell>
          <cell r="B273">
            <v>1</v>
          </cell>
          <cell r="C273">
            <v>11</v>
          </cell>
          <cell r="D273">
            <v>2010</v>
          </cell>
          <cell r="E273" t="str">
            <v>SERVICIOS TEMPORALES</v>
          </cell>
          <cell r="F273" t="str">
            <v>BALANCE DE PRUEBA SUI</v>
          </cell>
          <cell r="G273" t="str">
            <v>S</v>
          </cell>
          <cell r="H273">
            <v>5</v>
          </cell>
          <cell r="I273" t="str">
            <v>243690010000</v>
          </cell>
          <cell r="J273">
            <v>-2604948</v>
          </cell>
          <cell r="K273">
            <v>2604948</v>
          </cell>
          <cell r="L273">
            <v>4204058</v>
          </cell>
          <cell r="M273">
            <v>-4204058</v>
          </cell>
        </row>
        <row r="274">
          <cell r="A274">
            <v>24360503</v>
          </cell>
          <cell r="B274">
            <v>1</v>
          </cell>
          <cell r="C274">
            <v>11</v>
          </cell>
          <cell r="D274">
            <v>2010</v>
          </cell>
          <cell r="E274" t="str">
            <v>SERVICIO CONSTRUCCION OBRAS</v>
          </cell>
          <cell r="F274" t="str">
            <v>BALANCE DE PRUEBA SUI</v>
          </cell>
          <cell r="G274" t="str">
            <v>N</v>
          </cell>
          <cell r="H274">
            <v>4</v>
          </cell>
          <cell r="I274" t="str">
            <v>243695000000</v>
          </cell>
          <cell r="J274">
            <v>-10411596</v>
          </cell>
          <cell r="K274">
            <v>10411596</v>
          </cell>
          <cell r="L274">
            <v>25630124</v>
          </cell>
          <cell r="M274">
            <v>-25630124</v>
          </cell>
        </row>
        <row r="275">
          <cell r="A275">
            <v>24360504</v>
          </cell>
          <cell r="B275">
            <v>1</v>
          </cell>
          <cell r="C275">
            <v>11</v>
          </cell>
          <cell r="D275">
            <v>2010</v>
          </cell>
          <cell r="E275" t="str">
            <v>TRANSPORTE DE PASAJEROS</v>
          </cell>
          <cell r="F275" t="str">
            <v>BALANCE DE PRUEBA SUI</v>
          </cell>
          <cell r="G275" t="str">
            <v>S</v>
          </cell>
          <cell r="H275">
            <v>5</v>
          </cell>
          <cell r="I275" t="str">
            <v>243695010000</v>
          </cell>
          <cell r="J275">
            <v>-3736889</v>
          </cell>
          <cell r="K275">
            <v>3736889</v>
          </cell>
          <cell r="L275">
            <v>4963464</v>
          </cell>
          <cell r="M275">
            <v>-4963464</v>
          </cell>
        </row>
        <row r="276">
          <cell r="A276">
            <v>24360505</v>
          </cell>
          <cell r="B276">
            <v>1</v>
          </cell>
          <cell r="C276">
            <v>11</v>
          </cell>
          <cell r="D276">
            <v>2010</v>
          </cell>
          <cell r="E276" t="str">
            <v>TRANSPORTE DE CARGA</v>
          </cell>
          <cell r="F276" t="str">
            <v>BALANCE DE PRUEBA SUI</v>
          </cell>
          <cell r="G276" t="str">
            <v>S</v>
          </cell>
          <cell r="H276">
            <v>5</v>
          </cell>
          <cell r="I276" t="str">
            <v>243695020000</v>
          </cell>
          <cell r="J276">
            <v>-57643</v>
          </cell>
          <cell r="K276">
            <v>57643</v>
          </cell>
          <cell r="L276">
            <v>52985</v>
          </cell>
          <cell r="M276">
            <v>-52985</v>
          </cell>
        </row>
        <row r="277">
          <cell r="A277">
            <v>24360506</v>
          </cell>
          <cell r="B277">
            <v>1</v>
          </cell>
          <cell r="C277">
            <v>11</v>
          </cell>
          <cell r="D277">
            <v>2010</v>
          </cell>
          <cell r="E277" t="str">
            <v>SERVICIO DE HOTEL Y RESTAURANTE</v>
          </cell>
          <cell r="F277" t="str">
            <v>BALANCE DE PRUEBA SUI</v>
          </cell>
          <cell r="G277" t="str">
            <v>S</v>
          </cell>
          <cell r="H277">
            <v>5</v>
          </cell>
          <cell r="I277" t="str">
            <v>243695030000</v>
          </cell>
          <cell r="J277">
            <v>-295274</v>
          </cell>
          <cell r="K277">
            <v>295274</v>
          </cell>
          <cell r="L277">
            <v>1430657</v>
          </cell>
          <cell r="M277">
            <v>-1430657</v>
          </cell>
        </row>
        <row r="278">
          <cell r="A278">
            <v>24360507</v>
          </cell>
          <cell r="B278">
            <v>1</v>
          </cell>
          <cell r="C278">
            <v>11</v>
          </cell>
          <cell r="D278">
            <v>2010</v>
          </cell>
          <cell r="E278" t="str">
            <v>SERVICIOS EN GENERAL DECLARANTES</v>
          </cell>
          <cell r="F278" t="str">
            <v>BALANCE DE PRUEBA SUI</v>
          </cell>
          <cell r="G278" t="str">
            <v>S</v>
          </cell>
          <cell r="H278">
            <v>4</v>
          </cell>
          <cell r="I278" t="str">
            <v>243697000000</v>
          </cell>
          <cell r="J278">
            <v>-106186409</v>
          </cell>
          <cell r="K278">
            <v>106186409</v>
          </cell>
          <cell r="L278">
            <v>216412756</v>
          </cell>
          <cell r="M278">
            <v>-216412756</v>
          </cell>
        </row>
        <row r="279">
          <cell r="A279">
            <v>24360508</v>
          </cell>
          <cell r="B279">
            <v>1</v>
          </cell>
          <cell r="C279">
            <v>11</v>
          </cell>
          <cell r="D279">
            <v>2010</v>
          </cell>
          <cell r="E279" t="str">
            <v>SERVICIOS DE ASEO Y VIGILANCIA</v>
          </cell>
          <cell r="F279" t="str">
            <v>BALANCE DE PRUEBA SUI</v>
          </cell>
          <cell r="G279" t="str">
            <v>S</v>
          </cell>
          <cell r="H279">
            <v>4</v>
          </cell>
          <cell r="I279" t="str">
            <v>243698000000</v>
          </cell>
          <cell r="J279">
            <v>-1019475</v>
          </cell>
          <cell r="K279">
            <v>1019475</v>
          </cell>
          <cell r="L279">
            <v>1207682</v>
          </cell>
          <cell r="M279">
            <v>-1207682</v>
          </cell>
        </row>
        <row r="280">
          <cell r="A280">
            <v>243606</v>
          </cell>
          <cell r="B280">
            <v>1</v>
          </cell>
          <cell r="C280">
            <v>11</v>
          </cell>
          <cell r="D280">
            <v>2010</v>
          </cell>
          <cell r="E280" t="str">
            <v>ARRENDAMIENTOS</v>
          </cell>
          <cell r="F280" t="str">
            <v>BALANCE DE PRUEBA SUI</v>
          </cell>
          <cell r="G280" t="str">
            <v>S</v>
          </cell>
          <cell r="H280">
            <v>4</v>
          </cell>
          <cell r="I280" t="str">
            <v>243699000000</v>
          </cell>
          <cell r="J280">
            <v>-188935</v>
          </cell>
          <cell r="K280">
            <v>188935</v>
          </cell>
          <cell r="L280">
            <v>232735</v>
          </cell>
          <cell r="M280">
            <v>-232735</v>
          </cell>
        </row>
        <row r="281">
          <cell r="A281">
            <v>24360601</v>
          </cell>
          <cell r="B281">
            <v>1</v>
          </cell>
          <cell r="C281">
            <v>11</v>
          </cell>
          <cell r="D281">
            <v>2010</v>
          </cell>
          <cell r="E281" t="str">
            <v>ARRENDAMIENTO DE BIENES INMUEBLES</v>
          </cell>
          <cell r="F281" t="str">
            <v>BALANCE DE PRUEBA SUI</v>
          </cell>
          <cell r="G281" t="str">
            <v>N</v>
          </cell>
          <cell r="H281">
            <v>3</v>
          </cell>
          <cell r="I281" t="str">
            <v>244000000000</v>
          </cell>
          <cell r="J281">
            <v>-188935</v>
          </cell>
          <cell r="K281">
            <v>188935</v>
          </cell>
          <cell r="L281">
            <v>188935</v>
          </cell>
          <cell r="M281">
            <v>-188935</v>
          </cell>
        </row>
        <row r="282">
          <cell r="A282">
            <v>24360602</v>
          </cell>
          <cell r="B282">
            <v>1</v>
          </cell>
          <cell r="C282">
            <v>11</v>
          </cell>
          <cell r="D282">
            <v>2010</v>
          </cell>
          <cell r="E282" t="str">
            <v>ARRENDAMIENTO DE BIENES MUEBLES</v>
          </cell>
          <cell r="F282" t="str">
            <v>BALANCE DE PRUEBA SUI</v>
          </cell>
          <cell r="G282" t="str">
            <v>S</v>
          </cell>
          <cell r="H282">
            <v>4</v>
          </cell>
          <cell r="I282" t="str">
            <v>244001000000</v>
          </cell>
          <cell r="J282">
            <v>0</v>
          </cell>
          <cell r="K282">
            <v>0</v>
          </cell>
          <cell r="L282">
            <v>43800</v>
          </cell>
          <cell r="M282">
            <v>-43800</v>
          </cell>
        </row>
        <row r="283">
          <cell r="A283">
            <v>243607</v>
          </cell>
          <cell r="B283">
            <v>1</v>
          </cell>
          <cell r="C283">
            <v>11</v>
          </cell>
          <cell r="D283">
            <v>2010</v>
          </cell>
          <cell r="E283" t="str">
            <v>RENDIMIENTOS FINANCIEROS</v>
          </cell>
          <cell r="F283" t="str">
            <v>BALANCE DE PRUEBA SUI</v>
          </cell>
          <cell r="G283" t="str">
            <v>S</v>
          </cell>
          <cell r="H283">
            <v>4</v>
          </cell>
          <cell r="I283" t="str">
            <v>244003000000</v>
          </cell>
          <cell r="J283">
            <v>0</v>
          </cell>
          <cell r="K283">
            <v>0</v>
          </cell>
          <cell r="L283">
            <v>0</v>
          </cell>
          <cell r="M283">
            <v>0</v>
          </cell>
        </row>
        <row r="284">
          <cell r="A284">
            <v>243608</v>
          </cell>
          <cell r="B284">
            <v>1</v>
          </cell>
          <cell r="C284">
            <v>11</v>
          </cell>
          <cell r="D284">
            <v>2010</v>
          </cell>
          <cell r="E284" t="str">
            <v>COMPRAS</v>
          </cell>
          <cell r="F284" t="str">
            <v>BALANCE DE PRUEBA SUI</v>
          </cell>
          <cell r="G284" t="str">
            <v>S</v>
          </cell>
          <cell r="H284">
            <v>4</v>
          </cell>
          <cell r="I284" t="str">
            <v>244004000000</v>
          </cell>
          <cell r="J284">
            <v>-39012347</v>
          </cell>
          <cell r="K284">
            <v>39012347</v>
          </cell>
          <cell r="L284">
            <v>146839003</v>
          </cell>
          <cell r="M284">
            <v>-146839003</v>
          </cell>
        </row>
        <row r="285">
          <cell r="A285">
            <v>24360801</v>
          </cell>
          <cell r="B285">
            <v>1</v>
          </cell>
          <cell r="C285">
            <v>11</v>
          </cell>
          <cell r="D285">
            <v>2010</v>
          </cell>
          <cell r="E285" t="str">
            <v>BIENES MATERIALES Y EQUIPOS</v>
          </cell>
          <cell r="F285" t="str">
            <v>BALANCE DE PRUEBA SUI</v>
          </cell>
          <cell r="G285" t="str">
            <v>S</v>
          </cell>
          <cell r="H285">
            <v>4</v>
          </cell>
          <cell r="I285" t="str">
            <v>244022000000</v>
          </cell>
          <cell r="J285">
            <v>-38991093</v>
          </cell>
          <cell r="K285">
            <v>38991093</v>
          </cell>
          <cell r="L285">
            <v>146745422</v>
          </cell>
          <cell r="M285">
            <v>-146745422</v>
          </cell>
        </row>
        <row r="286">
          <cell r="A286">
            <v>24360802</v>
          </cell>
          <cell r="B286">
            <v>1</v>
          </cell>
          <cell r="C286">
            <v>11</v>
          </cell>
          <cell r="D286">
            <v>2010</v>
          </cell>
          <cell r="E286" t="str">
            <v>COMBUSTIBLES Y LUBRICANTES</v>
          </cell>
          <cell r="F286" t="str">
            <v>BALANCE DE PRUEBA SUI</v>
          </cell>
          <cell r="G286" t="str">
            <v>N</v>
          </cell>
          <cell r="H286">
            <v>3</v>
          </cell>
          <cell r="I286" t="str">
            <v>244500000000</v>
          </cell>
          <cell r="J286">
            <v>-21254</v>
          </cell>
          <cell r="K286">
            <v>21254</v>
          </cell>
          <cell r="L286">
            <v>24602</v>
          </cell>
          <cell r="M286">
            <v>-24602</v>
          </cell>
        </row>
        <row r="287">
          <cell r="A287">
            <v>24360803</v>
          </cell>
          <cell r="B287">
            <v>1</v>
          </cell>
          <cell r="C287">
            <v>11</v>
          </cell>
          <cell r="D287">
            <v>2010</v>
          </cell>
          <cell r="E287" t="str">
            <v>VEHICULOS Y BIENES RAICES</v>
          </cell>
          <cell r="F287" t="str">
            <v>BALANCE DE PRUEBA SUI</v>
          </cell>
          <cell r="G287" t="str">
            <v>S</v>
          </cell>
          <cell r="H287">
            <v>4</v>
          </cell>
          <cell r="I287" t="str">
            <v>244501000000</v>
          </cell>
          <cell r="J287">
            <v>0</v>
          </cell>
          <cell r="K287">
            <v>0</v>
          </cell>
          <cell r="L287">
            <v>68979</v>
          </cell>
          <cell r="M287">
            <v>-68979</v>
          </cell>
        </row>
        <row r="288">
          <cell r="A288">
            <v>243610</v>
          </cell>
          <cell r="B288">
            <v>1</v>
          </cell>
          <cell r="C288">
            <v>11</v>
          </cell>
          <cell r="D288">
            <v>2010</v>
          </cell>
          <cell r="E288" t="str">
            <v>PAGOS AL EXTERIOR</v>
          </cell>
          <cell r="F288" t="str">
            <v>BALANCE DE PRUEBA SUI</v>
          </cell>
          <cell r="G288" t="str">
            <v>S</v>
          </cell>
          <cell r="H288">
            <v>4</v>
          </cell>
          <cell r="I288" t="str">
            <v>244502000000</v>
          </cell>
          <cell r="J288">
            <v>0</v>
          </cell>
          <cell r="K288">
            <v>0</v>
          </cell>
          <cell r="L288">
            <v>0</v>
          </cell>
          <cell r="M288">
            <v>0</v>
          </cell>
        </row>
        <row r="289">
          <cell r="A289">
            <v>24361002</v>
          </cell>
          <cell r="B289">
            <v>1</v>
          </cell>
          <cell r="C289">
            <v>11</v>
          </cell>
          <cell r="D289">
            <v>2010</v>
          </cell>
          <cell r="E289" t="str">
            <v>RENTA POR PAGOS A EXTRANJEROS</v>
          </cell>
          <cell r="F289" t="str">
            <v>BALANCE DE PRUEBA SUI</v>
          </cell>
          <cell r="G289" t="str">
            <v>S</v>
          </cell>
          <cell r="H289">
            <v>4</v>
          </cell>
          <cell r="I289" t="str">
            <v>244505000000</v>
          </cell>
          <cell r="J289">
            <v>0</v>
          </cell>
          <cell r="K289">
            <v>0</v>
          </cell>
          <cell r="L289">
            <v>0</v>
          </cell>
          <cell r="M289">
            <v>0</v>
          </cell>
        </row>
        <row r="290">
          <cell r="A290">
            <v>243625</v>
          </cell>
          <cell r="B290">
            <v>1</v>
          </cell>
          <cell r="C290">
            <v>11</v>
          </cell>
          <cell r="D290">
            <v>2010</v>
          </cell>
          <cell r="E290" t="str">
            <v>IVA RETENIDO POR CONSIGNAR</v>
          </cell>
          <cell r="F290" t="str">
            <v>BALANCE DE PRUEBA SUI</v>
          </cell>
          <cell r="G290" t="str">
            <v>S</v>
          </cell>
          <cell r="H290">
            <v>4</v>
          </cell>
          <cell r="I290" t="str">
            <v>244597000000</v>
          </cell>
          <cell r="J290">
            <v>-335069499</v>
          </cell>
          <cell r="K290">
            <v>337792682</v>
          </cell>
          <cell r="L290">
            <v>771758882</v>
          </cell>
          <cell r="M290">
            <v>-769035699</v>
          </cell>
        </row>
        <row r="291">
          <cell r="A291">
            <v>24362501</v>
          </cell>
          <cell r="B291">
            <v>1</v>
          </cell>
          <cell r="C291">
            <v>11</v>
          </cell>
          <cell r="D291">
            <v>2010</v>
          </cell>
          <cell r="E291" t="str">
            <v>IVA POR COMPRAS RETENIDO AL REGIMEN COMU</v>
          </cell>
          <cell r="F291" t="str">
            <v>BALANCE DE PRUEBA SUI</v>
          </cell>
          <cell r="G291" t="str">
            <v>N</v>
          </cell>
          <cell r="H291">
            <v>3</v>
          </cell>
          <cell r="I291" t="str">
            <v>245300000000</v>
          </cell>
          <cell r="J291">
            <v>-63164947</v>
          </cell>
          <cell r="K291">
            <v>63164947</v>
          </cell>
          <cell r="L291">
            <v>150452503</v>
          </cell>
          <cell r="M291">
            <v>-150452503</v>
          </cell>
        </row>
        <row r="292">
          <cell r="A292">
            <v>24362502</v>
          </cell>
          <cell r="B292">
            <v>1</v>
          </cell>
          <cell r="C292">
            <v>11</v>
          </cell>
          <cell r="D292">
            <v>2010</v>
          </cell>
          <cell r="E292" t="str">
            <v>IVA POR SERVICIOS RETENIDO AL REGIMEN CO</v>
          </cell>
          <cell r="F292" t="str">
            <v>BALANCE DE PRUEBA SUI</v>
          </cell>
          <cell r="G292" t="str">
            <v>N</v>
          </cell>
          <cell r="H292">
            <v>4</v>
          </cell>
          <cell r="I292" t="str">
            <v>245301000000</v>
          </cell>
          <cell r="J292">
            <v>-258851111</v>
          </cell>
          <cell r="K292">
            <v>261574294</v>
          </cell>
          <cell r="L292">
            <v>588087246</v>
          </cell>
          <cell r="M292">
            <v>-585364063</v>
          </cell>
        </row>
        <row r="293">
          <cell r="A293">
            <v>24362503</v>
          </cell>
          <cell r="B293">
            <v>1</v>
          </cell>
          <cell r="C293">
            <v>11</v>
          </cell>
          <cell r="D293">
            <v>2010</v>
          </cell>
          <cell r="E293" t="str">
            <v>RETENCION IVA AL REGIMEN SIMPLIFICADO</v>
          </cell>
          <cell r="F293" t="str">
            <v>BALANCE DE PRUEBA SUI</v>
          </cell>
          <cell r="G293" t="str">
            <v>S</v>
          </cell>
          <cell r="H293">
            <v>5</v>
          </cell>
          <cell r="I293" t="str">
            <v>245301010000</v>
          </cell>
          <cell r="J293">
            <v>-13053441</v>
          </cell>
          <cell r="K293">
            <v>13053441</v>
          </cell>
          <cell r="L293">
            <v>33219133</v>
          </cell>
          <cell r="M293">
            <v>-33219133</v>
          </cell>
        </row>
        <row r="294">
          <cell r="A294">
            <v>243627</v>
          </cell>
          <cell r="B294">
            <v>1</v>
          </cell>
          <cell r="C294">
            <v>11</v>
          </cell>
          <cell r="D294">
            <v>2010</v>
          </cell>
          <cell r="E294" t="str">
            <v>RETENCION ICA POR SERVICIOS</v>
          </cell>
          <cell r="F294" t="str">
            <v>BALANCE DE PRUEBA SUI</v>
          </cell>
          <cell r="G294" t="str">
            <v>N</v>
          </cell>
          <cell r="H294">
            <v>2</v>
          </cell>
          <cell r="I294" t="str">
            <v>250000000000</v>
          </cell>
          <cell r="J294">
            <v>-27164901</v>
          </cell>
          <cell r="K294">
            <v>12617455</v>
          </cell>
          <cell r="L294">
            <v>60857788</v>
          </cell>
          <cell r="M294">
            <v>-75405234</v>
          </cell>
        </row>
        <row r="295">
          <cell r="A295">
            <v>243628</v>
          </cell>
          <cell r="B295">
            <v>1</v>
          </cell>
          <cell r="C295">
            <v>11</v>
          </cell>
          <cell r="D295">
            <v>2010</v>
          </cell>
          <cell r="E295" t="str">
            <v>RETENCION ICA POR COMPRAS</v>
          </cell>
          <cell r="F295" t="str">
            <v>BALANCE DE PRUEBA SUI</v>
          </cell>
          <cell r="G295" t="str">
            <v>N</v>
          </cell>
          <cell r="H295">
            <v>3</v>
          </cell>
          <cell r="I295" t="str">
            <v>250500000000</v>
          </cell>
          <cell r="J295">
            <v>-2193709</v>
          </cell>
          <cell r="K295">
            <v>287524</v>
          </cell>
          <cell r="L295">
            <v>7333133</v>
          </cell>
          <cell r="M295">
            <v>-9239318</v>
          </cell>
        </row>
        <row r="296">
          <cell r="A296">
            <v>243690</v>
          </cell>
          <cell r="B296">
            <v>1</v>
          </cell>
          <cell r="C296">
            <v>11</v>
          </cell>
          <cell r="D296">
            <v>2010</v>
          </cell>
          <cell r="E296" t="str">
            <v>OTRAS RETENCIONES</v>
          </cell>
          <cell r="F296" t="str">
            <v>BALANCE DE PRUEBA SUI</v>
          </cell>
          <cell r="G296" t="str">
            <v>S</v>
          </cell>
          <cell r="H296">
            <v>4</v>
          </cell>
          <cell r="I296" t="str">
            <v>250501000000</v>
          </cell>
          <cell r="J296">
            <v>0</v>
          </cell>
          <cell r="K296">
            <v>0</v>
          </cell>
          <cell r="L296">
            <v>0</v>
          </cell>
          <cell r="M296">
            <v>0</v>
          </cell>
        </row>
        <row r="297">
          <cell r="A297">
            <v>24369001</v>
          </cell>
          <cell r="B297">
            <v>1</v>
          </cell>
          <cell r="C297">
            <v>11</v>
          </cell>
          <cell r="D297">
            <v>2010</v>
          </cell>
          <cell r="E297" t="str">
            <v>RETENCION A OTROS PAGOS NO CLASIFICADOS</v>
          </cell>
          <cell r="F297" t="str">
            <v>BALANCE DE PRUEBA SUI</v>
          </cell>
          <cell r="G297" t="str">
            <v>S</v>
          </cell>
          <cell r="H297">
            <v>4</v>
          </cell>
          <cell r="I297" t="str">
            <v>250502000000</v>
          </cell>
          <cell r="J297">
            <v>0</v>
          </cell>
          <cell r="K297">
            <v>0</v>
          </cell>
          <cell r="L297">
            <v>0</v>
          </cell>
          <cell r="M297">
            <v>0</v>
          </cell>
        </row>
        <row r="298">
          <cell r="A298">
            <v>243695</v>
          </cell>
          <cell r="B298">
            <v>1</v>
          </cell>
          <cell r="C298">
            <v>11</v>
          </cell>
          <cell r="D298">
            <v>2010</v>
          </cell>
          <cell r="E298" t="str">
            <v>AUTORRETENCIONES</v>
          </cell>
          <cell r="F298" t="str">
            <v>BALANCE DE PRUEBA SUI</v>
          </cell>
          <cell r="G298" t="str">
            <v>S</v>
          </cell>
          <cell r="H298">
            <v>4</v>
          </cell>
          <cell r="I298" t="str">
            <v>250503000000</v>
          </cell>
          <cell r="J298">
            <v>-350498497</v>
          </cell>
          <cell r="K298">
            <v>350842305</v>
          </cell>
          <cell r="L298">
            <v>420665516.89999998</v>
          </cell>
          <cell r="M298">
            <v>-420321708.89999998</v>
          </cell>
        </row>
        <row r="299">
          <cell r="A299">
            <v>24369501</v>
          </cell>
          <cell r="B299">
            <v>1</v>
          </cell>
          <cell r="C299">
            <v>11</v>
          </cell>
          <cell r="D299">
            <v>2010</v>
          </cell>
          <cell r="E299" t="str">
            <v>AUTORRETENCIONES POR VENTAS</v>
          </cell>
          <cell r="F299" t="str">
            <v>BALANCE DE PRUEBA SUI</v>
          </cell>
          <cell r="G299" t="str">
            <v>S</v>
          </cell>
          <cell r="H299">
            <v>4</v>
          </cell>
          <cell r="I299" t="str">
            <v>250504000000</v>
          </cell>
          <cell r="J299">
            <v>-244749835</v>
          </cell>
          <cell r="K299">
            <v>244749835</v>
          </cell>
          <cell r="L299">
            <v>225233758.90000001</v>
          </cell>
          <cell r="M299">
            <v>-225233758.90000001</v>
          </cell>
        </row>
        <row r="300">
          <cell r="A300">
            <v>24369502</v>
          </cell>
          <cell r="B300">
            <v>1</v>
          </cell>
          <cell r="C300">
            <v>11</v>
          </cell>
          <cell r="D300">
            <v>2010</v>
          </cell>
          <cell r="E300" t="str">
            <v>AUTORRETENCIONES POR SERVICIOS</v>
          </cell>
          <cell r="F300" t="str">
            <v>BALANCE DE PRUEBA SUI</v>
          </cell>
          <cell r="G300" t="str">
            <v>S</v>
          </cell>
          <cell r="H300">
            <v>4</v>
          </cell>
          <cell r="I300" t="str">
            <v>250505000000</v>
          </cell>
          <cell r="J300">
            <v>-105748662</v>
          </cell>
          <cell r="K300">
            <v>106092470</v>
          </cell>
          <cell r="L300">
            <v>195431758</v>
          </cell>
          <cell r="M300">
            <v>-195087950</v>
          </cell>
        </row>
        <row r="301">
          <cell r="A301">
            <v>24369503</v>
          </cell>
          <cell r="B301">
            <v>1</v>
          </cell>
          <cell r="C301">
            <v>11</v>
          </cell>
          <cell r="D301">
            <v>2010</v>
          </cell>
          <cell r="E301" t="str">
            <v>AUTORRETENCIONES POR RENDIMIENTOS FINANC</v>
          </cell>
          <cell r="F301" t="str">
            <v>BALANCE DE PRUEBA SUI</v>
          </cell>
          <cell r="G301" t="str">
            <v>S</v>
          </cell>
          <cell r="H301">
            <v>4</v>
          </cell>
          <cell r="I301" t="str">
            <v>250515000000</v>
          </cell>
          <cell r="J301">
            <v>0</v>
          </cell>
          <cell r="K301">
            <v>0</v>
          </cell>
          <cell r="L301">
            <v>0</v>
          </cell>
          <cell r="M301">
            <v>0</v>
          </cell>
        </row>
        <row r="302">
          <cell r="A302">
            <v>243697</v>
          </cell>
          <cell r="B302">
            <v>1</v>
          </cell>
          <cell r="C302">
            <v>11</v>
          </cell>
          <cell r="D302">
            <v>2010</v>
          </cell>
          <cell r="E302" t="str">
            <v>PAGO DE RETENCION EN LA FUENTE</v>
          </cell>
          <cell r="F302" t="str">
            <v>BALANCE DE PRUEBA SUI</v>
          </cell>
          <cell r="G302" t="str">
            <v>N</v>
          </cell>
          <cell r="H302">
            <v>3</v>
          </cell>
          <cell r="I302" t="str">
            <v>251000000000</v>
          </cell>
          <cell r="J302">
            <v>0</v>
          </cell>
          <cell r="K302">
            <v>1031322000</v>
          </cell>
          <cell r="L302">
            <v>1031322000</v>
          </cell>
          <cell r="M302">
            <v>0</v>
          </cell>
        </row>
        <row r="303">
          <cell r="A303">
            <v>243698</v>
          </cell>
          <cell r="B303">
            <v>1</v>
          </cell>
          <cell r="C303">
            <v>11</v>
          </cell>
          <cell r="D303">
            <v>2010</v>
          </cell>
          <cell r="E303" t="str">
            <v>IMPUESTO DE TIMBRE</v>
          </cell>
          <cell r="F303" t="str">
            <v>BALANCE DE PRUEBA SUI</v>
          </cell>
          <cell r="G303" t="str">
            <v>S</v>
          </cell>
          <cell r="H303">
            <v>4</v>
          </cell>
          <cell r="I303" t="str">
            <v>251001000000</v>
          </cell>
          <cell r="J303">
            <v>-93339518</v>
          </cell>
          <cell r="K303">
            <v>93339518</v>
          </cell>
          <cell r="L303">
            <v>181750598</v>
          </cell>
          <cell r="M303">
            <v>-181750598</v>
          </cell>
        </row>
        <row r="304">
          <cell r="A304">
            <v>243699</v>
          </cell>
          <cell r="B304">
            <v>1</v>
          </cell>
          <cell r="C304">
            <v>11</v>
          </cell>
          <cell r="D304">
            <v>2010</v>
          </cell>
          <cell r="E304" t="str">
            <v>PAGO DE RETENCION ICA</v>
          </cell>
          <cell r="F304" t="str">
            <v>BALANCE DE PRUEBA SUI</v>
          </cell>
          <cell r="G304" t="str">
            <v>N</v>
          </cell>
          <cell r="H304">
            <v>2</v>
          </cell>
          <cell r="I304" t="str">
            <v>270000000000</v>
          </cell>
          <cell r="J304">
            <v>0</v>
          </cell>
          <cell r="K304">
            <v>0</v>
          </cell>
          <cell r="L304">
            <v>0</v>
          </cell>
          <cell r="M304">
            <v>0</v>
          </cell>
        </row>
        <row r="305">
          <cell r="A305">
            <v>2440</v>
          </cell>
          <cell r="B305">
            <v>1</v>
          </cell>
          <cell r="C305">
            <v>11</v>
          </cell>
          <cell r="D305">
            <v>2010</v>
          </cell>
          <cell r="E305" t="str">
            <v>IMPUESTOS CONTRIBUCIONES Y TASAS POR PAG</v>
          </cell>
          <cell r="F305" t="str">
            <v>BALANCE DE PRUEBA SUI</v>
          </cell>
          <cell r="G305" t="str">
            <v>N</v>
          </cell>
          <cell r="H305">
            <v>3</v>
          </cell>
          <cell r="I305" t="str">
            <v>270500000000</v>
          </cell>
          <cell r="J305">
            <v>0</v>
          </cell>
          <cell r="K305">
            <v>238998000</v>
          </cell>
          <cell r="L305">
            <v>238998000</v>
          </cell>
          <cell r="M305">
            <v>0</v>
          </cell>
        </row>
        <row r="306">
          <cell r="A306">
            <v>244001</v>
          </cell>
          <cell r="B306">
            <v>1</v>
          </cell>
          <cell r="C306">
            <v>11</v>
          </cell>
          <cell r="D306">
            <v>2010</v>
          </cell>
          <cell r="E306" t="str">
            <v>RENTA Y COMPLEMENTARIOS</v>
          </cell>
          <cell r="F306" t="str">
            <v>BALANCE DE PRUEBA SUI</v>
          </cell>
          <cell r="G306" t="str">
            <v>S</v>
          </cell>
          <cell r="H306">
            <v>4</v>
          </cell>
          <cell r="I306" t="str">
            <v>270501000000</v>
          </cell>
          <cell r="J306">
            <v>0</v>
          </cell>
          <cell r="K306">
            <v>238998000</v>
          </cell>
          <cell r="L306">
            <v>238998000</v>
          </cell>
          <cell r="M306">
            <v>0</v>
          </cell>
        </row>
        <row r="307">
          <cell r="A307">
            <v>244003</v>
          </cell>
          <cell r="B307">
            <v>1</v>
          </cell>
          <cell r="C307">
            <v>11</v>
          </cell>
          <cell r="D307">
            <v>2010</v>
          </cell>
          <cell r="E307" t="str">
            <v>PREDIAL UNIFICADO</v>
          </cell>
          <cell r="F307" t="str">
            <v>BALANCE DE PRUEBA SUI</v>
          </cell>
          <cell r="G307" t="str">
            <v>S</v>
          </cell>
          <cell r="H307">
            <v>4</v>
          </cell>
          <cell r="I307" t="str">
            <v>270502000000</v>
          </cell>
          <cell r="J307">
            <v>0</v>
          </cell>
          <cell r="K307">
            <v>0</v>
          </cell>
          <cell r="L307">
            <v>0</v>
          </cell>
          <cell r="M307">
            <v>0</v>
          </cell>
        </row>
        <row r="308">
          <cell r="A308">
            <v>244004</v>
          </cell>
          <cell r="B308">
            <v>1</v>
          </cell>
          <cell r="C308">
            <v>11</v>
          </cell>
          <cell r="D308">
            <v>2010</v>
          </cell>
          <cell r="E308" t="str">
            <v>INDUSTRIA Y COMERCIO</v>
          </cell>
          <cell r="F308" t="str">
            <v>BALANCE DE PRUEBA SUI</v>
          </cell>
          <cell r="G308" t="str">
            <v>S</v>
          </cell>
          <cell r="H308">
            <v>4</v>
          </cell>
          <cell r="I308" t="str">
            <v>270590000000</v>
          </cell>
          <cell r="J308">
            <v>0</v>
          </cell>
          <cell r="K308">
            <v>0</v>
          </cell>
          <cell r="L308">
            <v>0</v>
          </cell>
          <cell r="M308">
            <v>0</v>
          </cell>
        </row>
        <row r="309">
          <cell r="A309">
            <v>244022</v>
          </cell>
          <cell r="B309">
            <v>1</v>
          </cell>
          <cell r="C309">
            <v>11</v>
          </cell>
          <cell r="D309">
            <v>2010</v>
          </cell>
          <cell r="E309" t="str">
            <v>IMPUESTO AL PATRIMONIO</v>
          </cell>
          <cell r="F309" t="str">
            <v>BALANCE DE PRUEBA SUI</v>
          </cell>
          <cell r="G309" t="str">
            <v>N</v>
          </cell>
          <cell r="H309">
            <v>3</v>
          </cell>
          <cell r="I309" t="str">
            <v>271000000000</v>
          </cell>
          <cell r="J309">
            <v>0</v>
          </cell>
          <cell r="K309">
            <v>0</v>
          </cell>
          <cell r="L309">
            <v>0</v>
          </cell>
          <cell r="M309">
            <v>0</v>
          </cell>
        </row>
        <row r="310">
          <cell r="A310">
            <v>2445</v>
          </cell>
          <cell r="B310">
            <v>1</v>
          </cell>
          <cell r="C310">
            <v>11</v>
          </cell>
          <cell r="D310">
            <v>2010</v>
          </cell>
          <cell r="E310" t="str">
            <v>IMPUESTOS AL VALOR AGREGADO</v>
          </cell>
          <cell r="F310" t="str">
            <v>BALANCE DE PRUEBA SUI</v>
          </cell>
          <cell r="G310" t="str">
            <v>S</v>
          </cell>
          <cell r="H310">
            <v>4</v>
          </cell>
          <cell r="I310" t="str">
            <v>271005000000</v>
          </cell>
          <cell r="J310">
            <v>-79800037.030000001</v>
          </cell>
          <cell r="K310">
            <v>86896919</v>
          </cell>
          <cell r="L310">
            <v>168814206</v>
          </cell>
          <cell r="M310">
            <v>-161717324.03</v>
          </cell>
        </row>
        <row r="311">
          <cell r="A311">
            <v>244501</v>
          </cell>
          <cell r="B311">
            <v>1</v>
          </cell>
          <cell r="C311">
            <v>11</v>
          </cell>
          <cell r="D311">
            <v>2010</v>
          </cell>
          <cell r="E311" t="str">
            <v>VENTA DE BIENES</v>
          </cell>
          <cell r="F311" t="str">
            <v>BALANCE DE PRUEBA SUI</v>
          </cell>
          <cell r="G311" t="str">
            <v>N</v>
          </cell>
          <cell r="H311">
            <v>3</v>
          </cell>
          <cell r="I311" t="str">
            <v>271500000000</v>
          </cell>
          <cell r="J311">
            <v>-68996488</v>
          </cell>
          <cell r="K311">
            <v>16552</v>
          </cell>
          <cell r="L311">
            <v>48013735</v>
          </cell>
          <cell r="M311">
            <v>-116993671</v>
          </cell>
        </row>
        <row r="312">
          <cell r="A312">
            <v>244502</v>
          </cell>
          <cell r="B312">
            <v>1</v>
          </cell>
          <cell r="C312">
            <v>11</v>
          </cell>
          <cell r="D312">
            <v>2010</v>
          </cell>
          <cell r="E312" t="str">
            <v>VENTA DE SERVICIOS</v>
          </cell>
          <cell r="F312" t="str">
            <v>BALANCE DE PRUEBA SUI</v>
          </cell>
          <cell r="G312" t="str">
            <v>S</v>
          </cell>
          <cell r="H312">
            <v>4</v>
          </cell>
          <cell r="I312" t="str">
            <v>271501000000</v>
          </cell>
          <cell r="J312">
            <v>-27207692.030000001</v>
          </cell>
          <cell r="K312">
            <v>15845076</v>
          </cell>
          <cell r="L312">
            <v>120590071</v>
          </cell>
          <cell r="M312">
            <v>-131952687.03</v>
          </cell>
        </row>
        <row r="313">
          <cell r="A313">
            <v>244505</v>
          </cell>
          <cell r="B313">
            <v>1</v>
          </cell>
          <cell r="C313">
            <v>11</v>
          </cell>
          <cell r="D313">
            <v>2010</v>
          </cell>
          <cell r="E313" t="str">
            <v>COMPRA DE BIENES (DB)</v>
          </cell>
          <cell r="F313" t="str">
            <v>BALANCE DE PRUEBA SUI</v>
          </cell>
          <cell r="G313" t="str">
            <v>S</v>
          </cell>
          <cell r="H313">
            <v>4</v>
          </cell>
          <cell r="I313" t="str">
            <v>271502000000</v>
          </cell>
          <cell r="J313">
            <v>16404143</v>
          </cell>
          <cell r="K313">
            <v>71035291</v>
          </cell>
          <cell r="L313">
            <v>210400</v>
          </cell>
          <cell r="M313">
            <v>87229034</v>
          </cell>
        </row>
        <row r="314">
          <cell r="A314">
            <v>244597</v>
          </cell>
          <cell r="B314">
            <v>1</v>
          </cell>
          <cell r="C314">
            <v>11</v>
          </cell>
          <cell r="D314">
            <v>2010</v>
          </cell>
          <cell r="E314" t="str">
            <v>PAGO DE RETENCION DE IVA</v>
          </cell>
          <cell r="F314" t="str">
            <v>BALANCE DE PRUEBA SUI</v>
          </cell>
          <cell r="G314" t="str">
            <v>S</v>
          </cell>
          <cell r="H314">
            <v>4</v>
          </cell>
          <cell r="I314" t="str">
            <v>271503000000</v>
          </cell>
          <cell r="J314">
            <v>0</v>
          </cell>
          <cell r="K314">
            <v>0</v>
          </cell>
          <cell r="L314">
            <v>0</v>
          </cell>
          <cell r="M314">
            <v>0</v>
          </cell>
        </row>
        <row r="315">
          <cell r="A315">
            <v>2453</v>
          </cell>
          <cell r="B315">
            <v>1</v>
          </cell>
          <cell r="C315">
            <v>11</v>
          </cell>
          <cell r="D315">
            <v>2010</v>
          </cell>
          <cell r="E315" t="str">
            <v>RECURSOS RECIBIDOS</v>
          </cell>
          <cell r="F315" t="str">
            <v>BALANCE DE PRUEBA SUI</v>
          </cell>
          <cell r="G315" t="str">
            <v>S</v>
          </cell>
          <cell r="H315">
            <v>4</v>
          </cell>
          <cell r="I315" t="str">
            <v>271504000000</v>
          </cell>
          <cell r="J315">
            <v>-594586141</v>
          </cell>
          <cell r="K315">
            <v>67442839.579999998</v>
          </cell>
          <cell r="L315">
            <v>162839.58000000002</v>
          </cell>
          <cell r="M315">
            <v>-527306141</v>
          </cell>
        </row>
        <row r="316">
          <cell r="A316">
            <v>245301</v>
          </cell>
          <cell r="B316">
            <v>1</v>
          </cell>
          <cell r="C316">
            <v>11</v>
          </cell>
          <cell r="D316">
            <v>2010</v>
          </cell>
          <cell r="E316" t="str">
            <v xml:space="preserve">EN ADMINISTRACION </v>
          </cell>
          <cell r="F316" t="str">
            <v>BALANCE DE PRUEBA SUI</v>
          </cell>
          <cell r="G316" t="str">
            <v>S</v>
          </cell>
          <cell r="H316">
            <v>4</v>
          </cell>
          <cell r="I316" t="str">
            <v>271506000000</v>
          </cell>
          <cell r="J316">
            <v>-594586141</v>
          </cell>
          <cell r="K316">
            <v>67442839.579999998</v>
          </cell>
          <cell r="L316">
            <v>162839.58000000002</v>
          </cell>
          <cell r="M316">
            <v>-527306141</v>
          </cell>
        </row>
        <row r="317">
          <cell r="A317">
            <v>24530101</v>
          </cell>
          <cell r="B317">
            <v>1</v>
          </cell>
          <cell r="C317">
            <v>11</v>
          </cell>
          <cell r="D317">
            <v>2010</v>
          </cell>
          <cell r="E317" t="str">
            <v>APORTES NACIONALES</v>
          </cell>
          <cell r="F317" t="str">
            <v>BALANCE DE PRUEBA SUI</v>
          </cell>
          <cell r="G317" t="str">
            <v>N</v>
          </cell>
          <cell r="H317">
            <v>4</v>
          </cell>
          <cell r="I317" t="str">
            <v>271512000000</v>
          </cell>
          <cell r="J317">
            <v>-594586141</v>
          </cell>
          <cell r="K317">
            <v>67442839.579999998</v>
          </cell>
          <cell r="L317">
            <v>162839.58000000002</v>
          </cell>
          <cell r="M317">
            <v>-527306141</v>
          </cell>
        </row>
        <row r="318">
          <cell r="A318">
            <v>25</v>
          </cell>
          <cell r="B318">
            <v>1</v>
          </cell>
          <cell r="C318">
            <v>11</v>
          </cell>
          <cell r="D318">
            <v>2010</v>
          </cell>
          <cell r="E318" t="str">
            <v>OBLIGACIONES LABORALES Y DE SEGURIDAD SO</v>
          </cell>
          <cell r="F318" t="str">
            <v>BALANCE DE PRUEBA SUI</v>
          </cell>
          <cell r="G318" t="str">
            <v>S</v>
          </cell>
          <cell r="H318">
            <v>5</v>
          </cell>
          <cell r="I318" t="str">
            <v>271512010000</v>
          </cell>
          <cell r="J318">
            <v>-960611941</v>
          </cell>
          <cell r="K318">
            <v>3336503641</v>
          </cell>
          <cell r="L318">
            <v>6292669888</v>
          </cell>
          <cell r="M318">
            <v>-3916778188</v>
          </cell>
        </row>
        <row r="319">
          <cell r="A319">
            <v>2505</v>
          </cell>
          <cell r="B319">
            <v>1</v>
          </cell>
          <cell r="C319">
            <v>11</v>
          </cell>
          <cell r="D319">
            <v>2010</v>
          </cell>
          <cell r="E319" t="str">
            <v>SALARIOS Y PRESTACIONES SOCIALES</v>
          </cell>
          <cell r="F319" t="str">
            <v>BALANCE DE PRUEBA SUI</v>
          </cell>
          <cell r="G319" t="str">
            <v>S</v>
          </cell>
          <cell r="H319">
            <v>5</v>
          </cell>
          <cell r="I319" t="str">
            <v>271512020000</v>
          </cell>
          <cell r="J319">
            <v>-960611941</v>
          </cell>
          <cell r="K319">
            <v>1699600356</v>
          </cell>
          <cell r="L319">
            <v>4655766603</v>
          </cell>
          <cell r="M319">
            <v>-3916778188</v>
          </cell>
        </row>
        <row r="320">
          <cell r="A320">
            <v>250501</v>
          </cell>
          <cell r="B320">
            <v>1</v>
          </cell>
          <cell r="C320">
            <v>11</v>
          </cell>
          <cell r="D320">
            <v>2010</v>
          </cell>
          <cell r="E320" t="str">
            <v>NOMINA POR PAGAR</v>
          </cell>
          <cell r="F320" t="str">
            <v>BALANCE DE PRUEBA SUI</v>
          </cell>
          <cell r="G320" t="str">
            <v>N</v>
          </cell>
          <cell r="H320">
            <v>3</v>
          </cell>
          <cell r="I320" t="str">
            <v>272000000000</v>
          </cell>
          <cell r="J320">
            <v>0</v>
          </cell>
          <cell r="K320">
            <v>1543643355</v>
          </cell>
          <cell r="L320">
            <v>1543643355</v>
          </cell>
          <cell r="M320">
            <v>0</v>
          </cell>
        </row>
        <row r="321">
          <cell r="A321">
            <v>250502</v>
          </cell>
          <cell r="B321">
            <v>1</v>
          </cell>
          <cell r="C321">
            <v>11</v>
          </cell>
          <cell r="D321">
            <v>2010</v>
          </cell>
          <cell r="E321" t="str">
            <v>CESANTIAS</v>
          </cell>
          <cell r="F321" t="str">
            <v>BALANCE DE PRUEBA SUI</v>
          </cell>
          <cell r="G321" t="str">
            <v>S</v>
          </cell>
          <cell r="H321">
            <v>4</v>
          </cell>
          <cell r="I321" t="str">
            <v>272003000000</v>
          </cell>
          <cell r="J321">
            <v>-536943711</v>
          </cell>
          <cell r="K321">
            <v>140233085</v>
          </cell>
          <cell r="L321">
            <v>2060368613</v>
          </cell>
          <cell r="M321">
            <v>-532660948</v>
          </cell>
        </row>
        <row r="322">
          <cell r="A322">
            <v>250503</v>
          </cell>
          <cell r="B322">
            <v>1</v>
          </cell>
          <cell r="C322">
            <v>11</v>
          </cell>
          <cell r="D322">
            <v>2010</v>
          </cell>
          <cell r="E322" t="str">
            <v>INTERESES SOBRE CESANTIAS</v>
          </cell>
          <cell r="F322" t="str">
            <v>BALANCE DE PRUEBA SUI</v>
          </cell>
          <cell r="G322" t="str">
            <v>S</v>
          </cell>
          <cell r="H322">
            <v>4</v>
          </cell>
          <cell r="I322" t="str">
            <v>272004000000</v>
          </cell>
          <cell r="J322">
            <v>0</v>
          </cell>
          <cell r="K322">
            <v>0</v>
          </cell>
          <cell r="L322">
            <v>297520064</v>
          </cell>
          <cell r="M322">
            <v>-297520064</v>
          </cell>
        </row>
        <row r="323">
          <cell r="A323">
            <v>250504</v>
          </cell>
          <cell r="B323">
            <v>1</v>
          </cell>
          <cell r="C323">
            <v>11</v>
          </cell>
          <cell r="D323">
            <v>2010</v>
          </cell>
          <cell r="E323" t="str">
            <v>VACACIONES</v>
          </cell>
          <cell r="F323" t="str">
            <v>BALANCE DE PRUEBA SUI</v>
          </cell>
          <cell r="G323" t="str">
            <v>S</v>
          </cell>
          <cell r="H323">
            <v>4</v>
          </cell>
          <cell r="I323" t="str">
            <v>272005000000</v>
          </cell>
          <cell r="J323">
            <v>-168796433</v>
          </cell>
          <cell r="K323">
            <v>4863922</v>
          </cell>
          <cell r="L323">
            <v>188114630</v>
          </cell>
          <cell r="M323">
            <v>-352047141</v>
          </cell>
        </row>
        <row r="324">
          <cell r="A324">
            <v>250505</v>
          </cell>
          <cell r="B324">
            <v>1</v>
          </cell>
          <cell r="C324">
            <v>11</v>
          </cell>
          <cell r="D324">
            <v>2010</v>
          </cell>
          <cell r="E324" t="str">
            <v>PRIMA DE VACACIONES</v>
          </cell>
          <cell r="F324" t="str">
            <v>BALANCE DE PRUEBA SUI</v>
          </cell>
          <cell r="G324" t="str">
            <v>S</v>
          </cell>
          <cell r="H324">
            <v>4</v>
          </cell>
          <cell r="I324" t="str">
            <v>272006000000</v>
          </cell>
          <cell r="J324">
            <v>-168796432</v>
          </cell>
          <cell r="K324">
            <v>4863922</v>
          </cell>
          <cell r="L324">
            <v>188114631</v>
          </cell>
          <cell r="M324">
            <v>-352047141</v>
          </cell>
        </row>
        <row r="325">
          <cell r="A325">
            <v>250515</v>
          </cell>
          <cell r="B325">
            <v>1</v>
          </cell>
          <cell r="C325">
            <v>11</v>
          </cell>
          <cell r="D325">
            <v>2010</v>
          </cell>
          <cell r="E325" t="str">
            <v>OTRAS PRIMAS - ANTIGUEDAD</v>
          </cell>
          <cell r="F325" t="str">
            <v>BALANCE DE PRUEBA SUI</v>
          </cell>
          <cell r="G325" t="str">
            <v>N</v>
          </cell>
          <cell r="H325">
            <v>2</v>
          </cell>
          <cell r="I325" t="str">
            <v>290000000000</v>
          </cell>
          <cell r="J325">
            <v>-86075365</v>
          </cell>
          <cell r="K325">
            <v>5996072</v>
          </cell>
          <cell r="L325">
            <v>378005310</v>
          </cell>
          <cell r="M325">
            <v>-458084603</v>
          </cell>
        </row>
        <row r="326">
          <cell r="A326" t="str">
            <v>250502-1</v>
          </cell>
          <cell r="B326">
            <v>1</v>
          </cell>
          <cell r="C326">
            <v>11</v>
          </cell>
          <cell r="D326">
            <v>2010</v>
          </cell>
          <cell r="E326" t="str">
            <v>CESANTIAS  L-P</v>
          </cell>
          <cell r="F326" t="str">
            <v>BALANCE DE PRUEBA SUI</v>
          </cell>
          <cell r="G326" t="str">
            <v>N</v>
          </cell>
          <cell r="H326">
            <v>3</v>
          </cell>
          <cell r="I326" t="str">
            <v>290500000000</v>
          </cell>
          <cell r="M326">
            <v>-1924418291</v>
          </cell>
        </row>
        <row r="327">
          <cell r="A327">
            <v>2510</v>
          </cell>
          <cell r="B327">
            <v>1</v>
          </cell>
          <cell r="C327">
            <v>11</v>
          </cell>
          <cell r="D327">
            <v>2010</v>
          </cell>
          <cell r="E327" t="str">
            <v>PENSIONES Y PRESTACIONES ECONOMICAS POR PAGAR</v>
          </cell>
          <cell r="F327" t="str">
            <v>BALANCE DE PRUEBA SUI</v>
          </cell>
          <cell r="G327" t="str">
            <v>S</v>
          </cell>
          <cell r="H327">
            <v>4</v>
          </cell>
          <cell r="I327" t="str">
            <v>290505000000</v>
          </cell>
          <cell r="J327">
            <v>0</v>
          </cell>
          <cell r="K327">
            <v>1636903285</v>
          </cell>
          <cell r="L327">
            <v>1636903285</v>
          </cell>
          <cell r="M327">
            <v>0</v>
          </cell>
        </row>
        <row r="328">
          <cell r="A328">
            <v>251001</v>
          </cell>
          <cell r="B328">
            <v>1</v>
          </cell>
          <cell r="C328">
            <v>11</v>
          </cell>
          <cell r="D328">
            <v>2010</v>
          </cell>
          <cell r="E328" t="str">
            <v>PENSIONES DE JUBILACION PATRONALES</v>
          </cell>
          <cell r="F328" t="str">
            <v>BALANCE DE PRUEBA SUI</v>
          </cell>
          <cell r="G328" t="str">
            <v>S</v>
          </cell>
          <cell r="H328">
            <v>4</v>
          </cell>
          <cell r="I328" t="str">
            <v>290517000000</v>
          </cell>
          <cell r="J328">
            <v>0</v>
          </cell>
          <cell r="K328">
            <v>1636903285</v>
          </cell>
          <cell r="L328">
            <v>1636903285</v>
          </cell>
          <cell r="M328">
            <v>0</v>
          </cell>
        </row>
        <row r="329">
          <cell r="A329">
            <v>27</v>
          </cell>
          <cell r="B329">
            <v>1</v>
          </cell>
          <cell r="C329">
            <v>11</v>
          </cell>
          <cell r="D329">
            <v>2010</v>
          </cell>
          <cell r="E329" t="str">
            <v>PASIVOS ESTIMADOS</v>
          </cell>
          <cell r="F329" t="str">
            <v>BALANCE DE PRUEBA SUI</v>
          </cell>
          <cell r="G329" t="str">
            <v>S</v>
          </cell>
          <cell r="H329">
            <v>4</v>
          </cell>
          <cell r="I329" t="str">
            <v>290580000000</v>
          </cell>
          <cell r="J329">
            <v>-167884320759.64999</v>
          </cell>
          <cell r="K329">
            <v>54714199336.599998</v>
          </cell>
          <cell r="L329">
            <v>51893420991.209999</v>
          </cell>
          <cell r="M329">
            <v>-165063542414.26001</v>
          </cell>
        </row>
        <row r="330">
          <cell r="A330">
            <v>2705</v>
          </cell>
          <cell r="B330">
            <v>1</v>
          </cell>
          <cell r="C330">
            <v>11</v>
          </cell>
          <cell r="D330">
            <v>2010</v>
          </cell>
          <cell r="E330" t="str">
            <v>PROVISION PARA OBLIGACIONES FISCALES</v>
          </cell>
          <cell r="F330" t="str">
            <v>BALANCE DE PRUEBA SUI</v>
          </cell>
          <cell r="G330" t="str">
            <v>N</v>
          </cell>
          <cell r="H330">
            <v>4</v>
          </cell>
          <cell r="I330" t="str">
            <v>290590000000</v>
          </cell>
          <cell r="J330">
            <v>-15234424222.4</v>
          </cell>
          <cell r="K330">
            <v>16509555490.6</v>
          </cell>
          <cell r="L330">
            <v>16192118470.209999</v>
          </cell>
          <cell r="M330">
            <v>-14916987202.01</v>
          </cell>
        </row>
        <row r="331">
          <cell r="A331">
            <v>270501</v>
          </cell>
          <cell r="B331">
            <v>1</v>
          </cell>
          <cell r="C331">
            <v>11</v>
          </cell>
          <cell r="D331">
            <v>2010</v>
          </cell>
          <cell r="E331" t="str">
            <v>IMPUESTO DE RENTA Y COMPLEMENTARIOS</v>
          </cell>
          <cell r="F331" t="str">
            <v>BALANCE DE PRUEBA SUI</v>
          </cell>
          <cell r="G331" t="str">
            <v>N</v>
          </cell>
          <cell r="H331">
            <v>5</v>
          </cell>
          <cell r="I331" t="str">
            <v>290590010000</v>
          </cell>
          <cell r="J331">
            <v>-12305093582.4</v>
          </cell>
          <cell r="K331">
            <v>16509555490.6</v>
          </cell>
          <cell r="L331">
            <v>15819753000</v>
          </cell>
          <cell r="M331">
            <v>-11615291091.799999</v>
          </cell>
        </row>
        <row r="332">
          <cell r="A332">
            <v>270502</v>
          </cell>
          <cell r="B332">
            <v>1</v>
          </cell>
          <cell r="C332">
            <v>11</v>
          </cell>
          <cell r="D332">
            <v>2010</v>
          </cell>
          <cell r="E332" t="str">
            <v>IMPUESTO DE INDUSTRIA Y COMERCIO</v>
          </cell>
          <cell r="F332" t="str">
            <v>BALANCE DE PRUEBA SUI</v>
          </cell>
          <cell r="G332" t="str">
            <v>S</v>
          </cell>
          <cell r="H332">
            <v>6</v>
          </cell>
          <cell r="I332" t="str">
            <v>290590010100</v>
          </cell>
          <cell r="J332">
            <v>-2929330640</v>
          </cell>
          <cell r="K332">
            <v>0</v>
          </cell>
          <cell r="L332">
            <v>372365470.20999998</v>
          </cell>
          <cell r="M332">
            <v>-3301696110.21</v>
          </cell>
        </row>
        <row r="333">
          <cell r="A333">
            <v>270590</v>
          </cell>
          <cell r="B333">
            <v>1</v>
          </cell>
          <cell r="C333">
            <v>11</v>
          </cell>
          <cell r="D333">
            <v>2010</v>
          </cell>
          <cell r="E333" t="str">
            <v>OTRAS PROVISIONES PARA OBLIGACIONES FISC</v>
          </cell>
          <cell r="F333" t="str">
            <v>BALANCE DE PRUEBA SUI</v>
          </cell>
          <cell r="G333" t="str">
            <v>S</v>
          </cell>
          <cell r="H333">
            <v>6</v>
          </cell>
          <cell r="I333" t="str">
            <v>290590010200</v>
          </cell>
          <cell r="J333">
            <v>0</v>
          </cell>
          <cell r="K333">
            <v>0</v>
          </cell>
          <cell r="L333">
            <v>0</v>
          </cell>
          <cell r="M333">
            <v>0</v>
          </cell>
        </row>
        <row r="334">
          <cell r="A334">
            <v>2710</v>
          </cell>
          <cell r="B334">
            <v>1</v>
          </cell>
          <cell r="C334">
            <v>11</v>
          </cell>
          <cell r="D334">
            <v>2010</v>
          </cell>
          <cell r="E334" t="str">
            <v>PROVISION PARA CONTINGENCIAS</v>
          </cell>
          <cell r="F334" t="str">
            <v>BALANCE DE PRUEBA SUI</v>
          </cell>
          <cell r="G334" t="str">
            <v>N</v>
          </cell>
          <cell r="H334">
            <v>3</v>
          </cell>
          <cell r="I334" t="str">
            <v>291000000000</v>
          </cell>
          <cell r="J334">
            <v>-22450243871.25</v>
          </cell>
          <cell r="K334">
            <v>616988773</v>
          </cell>
          <cell r="L334">
            <v>4537205577</v>
          </cell>
          <cell r="M334">
            <v>-26370460675.25</v>
          </cell>
        </row>
        <row r="335">
          <cell r="A335">
            <v>271005</v>
          </cell>
          <cell r="B335">
            <v>1</v>
          </cell>
          <cell r="C335">
            <v>11</v>
          </cell>
          <cell r="D335">
            <v>2010</v>
          </cell>
          <cell r="E335" t="str">
            <v>LITIGIOS O DEMANDAS</v>
          </cell>
          <cell r="F335" t="str">
            <v>BALANCE DE PRUEBA SUI</v>
          </cell>
          <cell r="G335" t="str">
            <v>S</v>
          </cell>
          <cell r="H335">
            <v>4</v>
          </cell>
          <cell r="I335" t="str">
            <v>291090000000</v>
          </cell>
          <cell r="J335">
            <v>-22450243871.25</v>
          </cell>
          <cell r="K335">
            <v>616988773</v>
          </cell>
          <cell r="L335">
            <v>4537205577</v>
          </cell>
          <cell r="M335">
            <v>-26370460675.25</v>
          </cell>
        </row>
        <row r="336">
          <cell r="A336">
            <v>2715</v>
          </cell>
          <cell r="B336">
            <v>1</v>
          </cell>
          <cell r="C336">
            <v>11</v>
          </cell>
          <cell r="D336">
            <v>2010</v>
          </cell>
          <cell r="E336" t="str">
            <v>PROVISION PARA PRESTACIONES SOCIALES</v>
          </cell>
          <cell r="F336" t="str">
            <v>BALANCE DE PRUEBA SUI</v>
          </cell>
          <cell r="G336" t="str">
            <v>N</v>
          </cell>
          <cell r="H336">
            <v>3</v>
          </cell>
          <cell r="I336" t="str">
            <v>291500000000</v>
          </cell>
          <cell r="J336">
            <v>-6960790767</v>
          </cell>
          <cell r="K336">
            <v>7731760667</v>
          </cell>
          <cell r="L336">
            <v>770969900</v>
          </cell>
          <cell r="M336">
            <v>0</v>
          </cell>
        </row>
        <row r="337">
          <cell r="A337">
            <v>271501</v>
          </cell>
          <cell r="B337">
            <v>1</v>
          </cell>
          <cell r="C337">
            <v>11</v>
          </cell>
          <cell r="D337">
            <v>2010</v>
          </cell>
          <cell r="E337" t="str">
            <v>CESANTIAS</v>
          </cell>
          <cell r="F337" t="str">
            <v>BALANCE DE PRUEBA SUI</v>
          </cell>
          <cell r="G337" t="str">
            <v>S</v>
          </cell>
          <cell r="H337">
            <v>4</v>
          </cell>
          <cell r="I337" t="str">
            <v>291501000000</v>
          </cell>
          <cell r="J337">
            <v>-2204612202</v>
          </cell>
          <cell r="K337">
            <v>2389644985</v>
          </cell>
          <cell r="L337">
            <v>185032783</v>
          </cell>
          <cell r="M337">
            <v>0</v>
          </cell>
        </row>
        <row r="338">
          <cell r="A338">
            <v>271502</v>
          </cell>
          <cell r="B338">
            <v>1</v>
          </cell>
          <cell r="C338">
            <v>11</v>
          </cell>
          <cell r="D338">
            <v>2010</v>
          </cell>
          <cell r="E338" t="str">
            <v>INTERESES SOBRE CESANTIAS</v>
          </cell>
          <cell r="F338" t="str">
            <v>BALANCE DE PRUEBA SUI</v>
          </cell>
          <cell r="G338" t="str">
            <v>S</v>
          </cell>
          <cell r="H338">
            <v>4</v>
          </cell>
          <cell r="I338" t="str">
            <v>291502000000</v>
          </cell>
          <cell r="J338">
            <v>-537141940</v>
          </cell>
          <cell r="K338">
            <v>586484009</v>
          </cell>
          <cell r="L338">
            <v>49342069</v>
          </cell>
          <cell r="M338">
            <v>0</v>
          </cell>
        </row>
        <row r="339">
          <cell r="A339">
            <v>271503</v>
          </cell>
          <cell r="B339">
            <v>1</v>
          </cell>
          <cell r="C339">
            <v>11</v>
          </cell>
          <cell r="D339">
            <v>2010</v>
          </cell>
          <cell r="E339" t="str">
            <v>VACACIONES</v>
          </cell>
          <cell r="F339" t="str">
            <v>BALANCE DE PRUEBA SUI</v>
          </cell>
          <cell r="G339" t="str">
            <v>N</v>
          </cell>
          <cell r="H339">
            <v>1</v>
          </cell>
          <cell r="I339" t="str">
            <v>300000000000</v>
          </cell>
          <cell r="J339">
            <v>-693406621</v>
          </cell>
          <cell r="K339">
            <v>767419717</v>
          </cell>
          <cell r="L339">
            <v>74013096</v>
          </cell>
          <cell r="M339">
            <v>0</v>
          </cell>
        </row>
        <row r="340">
          <cell r="A340">
            <v>271504</v>
          </cell>
          <cell r="B340">
            <v>1</v>
          </cell>
          <cell r="C340">
            <v>11</v>
          </cell>
          <cell r="D340">
            <v>2010</v>
          </cell>
          <cell r="E340" t="str">
            <v>PRIMA DE SERVICIOS</v>
          </cell>
          <cell r="F340" t="str">
            <v>BALANCE DE PRUEBA SUI</v>
          </cell>
          <cell r="G340" t="str">
            <v>N</v>
          </cell>
          <cell r="H340">
            <v>2</v>
          </cell>
          <cell r="I340" t="str">
            <v>320000000000</v>
          </cell>
          <cell r="J340">
            <v>-1075248162</v>
          </cell>
          <cell r="K340">
            <v>1204771114</v>
          </cell>
          <cell r="L340">
            <v>129522952</v>
          </cell>
          <cell r="M340">
            <v>0</v>
          </cell>
        </row>
        <row r="341">
          <cell r="A341">
            <v>271506</v>
          </cell>
          <cell r="B341">
            <v>1</v>
          </cell>
          <cell r="C341">
            <v>11</v>
          </cell>
          <cell r="D341">
            <v>2010</v>
          </cell>
          <cell r="E341" t="str">
            <v>PRIMA DE VACACIONES</v>
          </cell>
          <cell r="F341" t="str">
            <v>BALANCE DE PRUEBA SUI</v>
          </cell>
          <cell r="G341" t="str">
            <v>N</v>
          </cell>
          <cell r="H341">
            <v>3</v>
          </cell>
          <cell r="I341" t="str">
            <v>320400000000</v>
          </cell>
          <cell r="J341">
            <v>-714301972</v>
          </cell>
          <cell r="K341">
            <v>788315068</v>
          </cell>
          <cell r="L341">
            <v>74013096</v>
          </cell>
          <cell r="M341">
            <v>0</v>
          </cell>
        </row>
        <row r="342">
          <cell r="A342">
            <v>271512</v>
          </cell>
          <cell r="B342">
            <v>1</v>
          </cell>
          <cell r="C342">
            <v>11</v>
          </cell>
          <cell r="D342">
            <v>2010</v>
          </cell>
          <cell r="E342" t="str">
            <v>OTRAS PRIMAS</v>
          </cell>
          <cell r="F342" t="str">
            <v>BALANCE DE PRUEBA SUI</v>
          </cell>
          <cell r="G342" t="str">
            <v>S</v>
          </cell>
          <cell r="H342">
            <v>4</v>
          </cell>
          <cell r="I342" t="str">
            <v>320401000000</v>
          </cell>
          <cell r="J342">
            <v>-1736079870</v>
          </cell>
          <cell r="K342">
            <v>1995125774</v>
          </cell>
          <cell r="L342">
            <v>259045904</v>
          </cell>
          <cell r="M342">
            <v>0</v>
          </cell>
        </row>
        <row r="343">
          <cell r="A343">
            <v>27151201</v>
          </cell>
          <cell r="B343">
            <v>1</v>
          </cell>
          <cell r="C343">
            <v>11</v>
          </cell>
          <cell r="D343">
            <v>2010</v>
          </cell>
          <cell r="E343" t="str">
            <v>PRIMA EXTRALEGAL</v>
          </cell>
          <cell r="F343" t="str">
            <v>BALANCE DE PRUEBA SUI</v>
          </cell>
          <cell r="G343" t="str">
            <v>S</v>
          </cell>
          <cell r="H343">
            <v>4</v>
          </cell>
          <cell r="I343" t="str">
            <v>320402000000</v>
          </cell>
          <cell r="J343">
            <v>-793018606</v>
          </cell>
          <cell r="K343">
            <v>922541558</v>
          </cell>
          <cell r="L343">
            <v>129522952</v>
          </cell>
          <cell r="M343">
            <v>0</v>
          </cell>
        </row>
        <row r="344">
          <cell r="A344">
            <v>27151202</v>
          </cell>
          <cell r="B344">
            <v>1</v>
          </cell>
          <cell r="C344">
            <v>11</v>
          </cell>
          <cell r="D344">
            <v>2010</v>
          </cell>
          <cell r="E344" t="str">
            <v>PRIMA DE ANTIGUEDAD</v>
          </cell>
          <cell r="F344" t="str">
            <v>BALANCE DE PRUEBA SUI</v>
          </cell>
          <cell r="G344" t="str">
            <v>N</v>
          </cell>
          <cell r="H344">
            <v>3</v>
          </cell>
          <cell r="I344" t="str">
            <v>321000000000</v>
          </cell>
          <cell r="J344">
            <v>-943061264</v>
          </cell>
          <cell r="K344">
            <v>1072584216</v>
          </cell>
          <cell r="L344">
            <v>129522952</v>
          </cell>
          <cell r="M344">
            <v>0</v>
          </cell>
        </row>
        <row r="345">
          <cell r="A345">
            <v>2720</v>
          </cell>
          <cell r="B345">
            <v>1</v>
          </cell>
          <cell r="C345">
            <v>11</v>
          </cell>
          <cell r="D345">
            <v>2010</v>
          </cell>
          <cell r="E345" t="str">
            <v>PROVISION PARA PENSIONES</v>
          </cell>
          <cell r="F345" t="str">
            <v>BALANCE DE PRUEBA SUI</v>
          </cell>
          <cell r="G345" t="str">
            <v>S</v>
          </cell>
          <cell r="H345">
            <v>4</v>
          </cell>
          <cell r="I345" t="str">
            <v>321001000000</v>
          </cell>
          <cell r="J345">
            <v>-123238861899</v>
          </cell>
          <cell r="K345">
            <v>29855894406</v>
          </cell>
          <cell r="L345">
            <v>30393127044</v>
          </cell>
          <cell r="M345">
            <v>-123776094537</v>
          </cell>
        </row>
        <row r="346">
          <cell r="A346">
            <v>272003</v>
          </cell>
          <cell r="B346">
            <v>1</v>
          </cell>
          <cell r="C346">
            <v>11</v>
          </cell>
          <cell r="D346">
            <v>2010</v>
          </cell>
          <cell r="E346" t="str">
            <v>CALCULO ACTUARIAL DE PENSIONES ACTUALES</v>
          </cell>
          <cell r="F346" t="str">
            <v>BALANCE DE PRUEBA SUI</v>
          </cell>
          <cell r="G346" t="str">
            <v>N</v>
          </cell>
          <cell r="H346">
            <v>3</v>
          </cell>
          <cell r="I346" t="str">
            <v>321500000000</v>
          </cell>
          <cell r="J346">
            <v>-123876739421</v>
          </cell>
          <cell r="K346">
            <v>3273879371</v>
          </cell>
          <cell r="L346">
            <v>27218449494</v>
          </cell>
          <cell r="M346">
            <v>-147821309544</v>
          </cell>
        </row>
        <row r="347">
          <cell r="A347">
            <v>272004</v>
          </cell>
          <cell r="B347">
            <v>1</v>
          </cell>
          <cell r="C347">
            <v>11</v>
          </cell>
          <cell r="D347">
            <v>2010</v>
          </cell>
          <cell r="E347" t="str">
            <v>PENSIONES ACTUALES POR AMORTIZAR (DB)</v>
          </cell>
          <cell r="F347" t="str">
            <v>BALANCE DE PRUEBA SUI</v>
          </cell>
          <cell r="G347" t="str">
            <v>S</v>
          </cell>
          <cell r="H347">
            <v>4</v>
          </cell>
          <cell r="I347" t="str">
            <v>321501000000</v>
          </cell>
          <cell r="J347">
            <v>3066918111</v>
          </cell>
          <cell r="K347">
            <v>24045215011</v>
          </cell>
          <cell r="L347">
            <v>3066918115</v>
          </cell>
          <cell r="M347">
            <v>24045215007</v>
          </cell>
        </row>
        <row r="348">
          <cell r="A348">
            <v>272005</v>
          </cell>
          <cell r="B348">
            <v>1</v>
          </cell>
          <cell r="C348">
            <v>11</v>
          </cell>
          <cell r="D348">
            <v>2010</v>
          </cell>
          <cell r="E348" t="str">
            <v>CALCULO ACTUARIAL DE FUTURAS PENSIONES</v>
          </cell>
          <cell r="F348" t="str">
            <v>BALANCE DE PRUEBA SUI</v>
          </cell>
          <cell r="G348" t="str">
            <v>N</v>
          </cell>
          <cell r="H348">
            <v>4</v>
          </cell>
          <cell r="I348" t="str">
            <v>321505000000</v>
          </cell>
          <cell r="J348">
            <v>-2536800024</v>
          </cell>
          <cell r="K348">
            <v>2536800024</v>
          </cell>
          <cell r="L348">
            <v>0</v>
          </cell>
          <cell r="M348">
            <v>0</v>
          </cell>
        </row>
        <row r="349">
          <cell r="A349">
            <v>272006</v>
          </cell>
          <cell r="B349">
            <v>1</v>
          </cell>
          <cell r="C349">
            <v>11</v>
          </cell>
          <cell r="D349">
            <v>2010</v>
          </cell>
          <cell r="E349" t="str">
            <v>FUTURAS PENSIONES POR AMORTIZAR (DB)</v>
          </cell>
          <cell r="F349" t="str">
            <v>BALANCE DE PRUEBA SUI</v>
          </cell>
          <cell r="G349" t="str">
            <v>S</v>
          </cell>
          <cell r="H349">
            <v>5</v>
          </cell>
          <cell r="I349" t="str">
            <v>321505010000</v>
          </cell>
          <cell r="J349">
            <v>107759435</v>
          </cell>
          <cell r="K349">
            <v>0</v>
          </cell>
          <cell r="L349">
            <v>107759435</v>
          </cell>
          <cell r="M349">
            <v>0</v>
          </cell>
        </row>
        <row r="350">
          <cell r="A350">
            <v>29</v>
          </cell>
          <cell r="B350">
            <v>1</v>
          </cell>
          <cell r="C350">
            <v>11</v>
          </cell>
          <cell r="D350">
            <v>2010</v>
          </cell>
          <cell r="E350" t="str">
            <v>OTROS PASIVOS</v>
          </cell>
          <cell r="F350" t="str">
            <v>BALANCE DE PRUEBA SUI</v>
          </cell>
          <cell r="G350" t="str">
            <v>N</v>
          </cell>
          <cell r="H350">
            <v>4</v>
          </cell>
          <cell r="I350" t="str">
            <v>321590000000</v>
          </cell>
          <cell r="J350">
            <v>-10921369145</v>
          </cell>
          <cell r="K350">
            <v>16210534030</v>
          </cell>
          <cell r="L350">
            <v>15155989080</v>
          </cell>
          <cell r="M350">
            <v>-9866824195</v>
          </cell>
        </row>
        <row r="351">
          <cell r="A351">
            <v>2905</v>
          </cell>
          <cell r="B351">
            <v>1</v>
          </cell>
          <cell r="C351">
            <v>11</v>
          </cell>
          <cell r="D351">
            <v>2010</v>
          </cell>
          <cell r="E351" t="str">
            <v>RECAUDOS A FAVOR DE TERCEROS</v>
          </cell>
          <cell r="F351" t="str">
            <v>BALANCE DE PRUEBA SUI</v>
          </cell>
          <cell r="G351" t="str">
            <v>S</v>
          </cell>
          <cell r="H351">
            <v>5</v>
          </cell>
          <cell r="I351" t="str">
            <v>321590010000</v>
          </cell>
          <cell r="J351">
            <v>-5961926426</v>
          </cell>
          <cell r="K351">
            <v>9890235117</v>
          </cell>
          <cell r="L351">
            <v>10678184636</v>
          </cell>
          <cell r="M351">
            <v>-6749875945</v>
          </cell>
        </row>
        <row r="352">
          <cell r="A352">
            <v>290505</v>
          </cell>
          <cell r="B352">
            <v>1</v>
          </cell>
          <cell r="C352">
            <v>11</v>
          </cell>
          <cell r="D352">
            <v>2010</v>
          </cell>
          <cell r="E352" t="str">
            <v>COBRO CARTERA DE TERCEROS</v>
          </cell>
          <cell r="F352" t="str">
            <v>BALANCE DE PRUEBA SUI</v>
          </cell>
          <cell r="G352" t="str">
            <v>S</v>
          </cell>
          <cell r="H352">
            <v>5</v>
          </cell>
          <cell r="I352" t="str">
            <v>321590020000</v>
          </cell>
          <cell r="J352">
            <v>-1799163237</v>
          </cell>
          <cell r="K352">
            <v>3975117531</v>
          </cell>
          <cell r="L352">
            <v>3756698367</v>
          </cell>
          <cell r="M352">
            <v>-1580744073</v>
          </cell>
        </row>
        <row r="353">
          <cell r="A353">
            <v>290517</v>
          </cell>
          <cell r="B353">
            <v>1</v>
          </cell>
          <cell r="C353">
            <v>11</v>
          </cell>
          <cell r="D353">
            <v>2010</v>
          </cell>
          <cell r="E353" t="str">
            <v>CONVENIOS ALUMBRADO PUBLICO</v>
          </cell>
          <cell r="F353" t="str">
            <v>BALANCE DE PRUEBA SUI</v>
          </cell>
          <cell r="G353" t="str">
            <v>N</v>
          </cell>
          <cell r="H353">
            <v>3</v>
          </cell>
          <cell r="I353" t="str">
            <v>322500000000</v>
          </cell>
          <cell r="J353">
            <v>-4091947075</v>
          </cell>
          <cell r="K353">
            <v>5838523161</v>
          </cell>
          <cell r="L353">
            <v>6814965943</v>
          </cell>
          <cell r="M353">
            <v>-5068389857</v>
          </cell>
        </row>
        <row r="354">
          <cell r="A354">
            <v>290580</v>
          </cell>
          <cell r="B354">
            <v>1</v>
          </cell>
          <cell r="C354">
            <v>11</v>
          </cell>
          <cell r="D354">
            <v>2010</v>
          </cell>
          <cell r="E354" t="str">
            <v>RECAUDOS POR CLASIFICAR</v>
          </cell>
          <cell r="F354" t="str">
            <v>BALANCE DE PRUEBA SUI</v>
          </cell>
          <cell r="G354" t="str">
            <v>S</v>
          </cell>
          <cell r="H354">
            <v>4</v>
          </cell>
          <cell r="I354" t="str">
            <v>322501000000</v>
          </cell>
          <cell r="J354">
            <v>-70816114</v>
          </cell>
          <cell r="K354">
            <v>76594425</v>
          </cell>
          <cell r="L354">
            <v>106520326</v>
          </cell>
          <cell r="M354">
            <v>-100742015</v>
          </cell>
        </row>
        <row r="355">
          <cell r="A355">
            <v>290590</v>
          </cell>
          <cell r="B355">
            <v>1</v>
          </cell>
          <cell r="C355">
            <v>11</v>
          </cell>
          <cell r="D355">
            <v>2010</v>
          </cell>
          <cell r="E355" t="str">
            <v>OTROS RECUADOS A FAVOR DE TERCEROS</v>
          </cell>
          <cell r="F355" t="str">
            <v>BALANCE DE PRUEBA SUI</v>
          </cell>
          <cell r="G355" t="str">
            <v>S</v>
          </cell>
          <cell r="H355">
            <v>4</v>
          </cell>
          <cell r="I355" t="str">
            <v>322502000000</v>
          </cell>
          <cell r="J355">
            <v>0</v>
          </cell>
          <cell r="K355">
            <v>0</v>
          </cell>
          <cell r="L355">
            <v>0</v>
          </cell>
          <cell r="M355">
            <v>0</v>
          </cell>
        </row>
        <row r="356">
          <cell r="A356">
            <v>29059001</v>
          </cell>
          <cell r="B356">
            <v>1</v>
          </cell>
          <cell r="C356">
            <v>11</v>
          </cell>
          <cell r="D356">
            <v>2010</v>
          </cell>
          <cell r="E356" t="str">
            <v>APORTES PARA OBRA DE TERCEROS</v>
          </cell>
          <cell r="F356" t="str">
            <v>BALANCE DE PRUEBA SUI</v>
          </cell>
          <cell r="G356" t="str">
            <v>N</v>
          </cell>
          <cell r="H356">
            <v>3</v>
          </cell>
          <cell r="I356" t="str">
            <v>323000000000</v>
          </cell>
          <cell r="J356">
            <v>0</v>
          </cell>
          <cell r="K356">
            <v>0</v>
          </cell>
          <cell r="L356">
            <v>0</v>
          </cell>
          <cell r="M356">
            <v>0</v>
          </cell>
        </row>
        <row r="357">
          <cell r="A357">
            <v>2905900101</v>
          </cell>
          <cell r="B357">
            <v>1</v>
          </cell>
          <cell r="C357">
            <v>11</v>
          </cell>
          <cell r="D357">
            <v>2010</v>
          </cell>
          <cell r="E357" t="str">
            <v>APORTES NACIONALES</v>
          </cell>
          <cell r="F357" t="str">
            <v>BALANCE DE PRUEBA SUI</v>
          </cell>
          <cell r="G357" t="str">
            <v>S</v>
          </cell>
          <cell r="H357">
            <v>4</v>
          </cell>
          <cell r="I357" t="str">
            <v>323001000000</v>
          </cell>
          <cell r="J357">
            <v>0</v>
          </cell>
          <cell r="K357">
            <v>0</v>
          </cell>
          <cell r="L357">
            <v>0</v>
          </cell>
          <cell r="M357">
            <v>0</v>
          </cell>
        </row>
        <row r="358">
          <cell r="A358">
            <v>2905900102</v>
          </cell>
          <cell r="B358">
            <v>1</v>
          </cell>
          <cell r="C358">
            <v>11</v>
          </cell>
          <cell r="D358">
            <v>2010</v>
          </cell>
          <cell r="E358" t="str">
            <v>APORTES DEPARTAMENTALES</v>
          </cell>
          <cell r="F358" t="str">
            <v>BALANCE DE PRUEBA SUI</v>
          </cell>
          <cell r="G358" t="str">
            <v>S</v>
          </cell>
          <cell r="H358">
            <v>4</v>
          </cell>
          <cell r="I358" t="str">
            <v>323002000000</v>
          </cell>
          <cell r="J358">
            <v>0</v>
          </cell>
          <cell r="K358">
            <v>0</v>
          </cell>
          <cell r="L358">
            <v>0</v>
          </cell>
          <cell r="M358">
            <v>0</v>
          </cell>
        </row>
        <row r="359">
          <cell r="A359">
            <v>2910</v>
          </cell>
          <cell r="B359">
            <v>1</v>
          </cell>
          <cell r="C359">
            <v>11</v>
          </cell>
          <cell r="D359">
            <v>2010</v>
          </cell>
          <cell r="E359" t="str">
            <v>INGRESOS RECIBIDOS POR ANTICIPADO</v>
          </cell>
          <cell r="F359" t="str">
            <v>BALANCE DE PRUEBA SUI</v>
          </cell>
          <cell r="G359" t="str">
            <v>N</v>
          </cell>
          <cell r="H359">
            <v>3</v>
          </cell>
          <cell r="I359" t="str">
            <v>323500000000</v>
          </cell>
          <cell r="J359">
            <v>-3016747665</v>
          </cell>
          <cell r="K359">
            <v>4377603859</v>
          </cell>
          <cell r="L359">
            <v>2467803269</v>
          </cell>
          <cell r="M359">
            <v>-1106947075</v>
          </cell>
        </row>
        <row r="360">
          <cell r="A360">
            <v>291090</v>
          </cell>
          <cell r="B360">
            <v>1</v>
          </cell>
          <cell r="C360">
            <v>11</v>
          </cell>
          <cell r="D360">
            <v>2010</v>
          </cell>
          <cell r="E360" t="str">
            <v>OTROS INGRESOS RECIBIDOS POR ANTICIPADO</v>
          </cell>
          <cell r="F360" t="str">
            <v>BALANCE DE PRUEBA SUI</v>
          </cell>
          <cell r="G360" t="str">
            <v>S</v>
          </cell>
          <cell r="H360">
            <v>4</v>
          </cell>
          <cell r="I360" t="str">
            <v>323501000000</v>
          </cell>
          <cell r="J360">
            <v>-3016747665</v>
          </cell>
          <cell r="K360">
            <v>4377603859</v>
          </cell>
          <cell r="L360">
            <v>2467803269</v>
          </cell>
          <cell r="M360">
            <v>-1106947075</v>
          </cell>
        </row>
        <row r="361">
          <cell r="A361">
            <v>2915</v>
          </cell>
          <cell r="B361">
            <v>1</v>
          </cell>
          <cell r="C361">
            <v>11</v>
          </cell>
          <cell r="D361">
            <v>2010</v>
          </cell>
          <cell r="E361" t="str">
            <v>CREDITOS DIFERIDOS</v>
          </cell>
          <cell r="F361" t="str">
            <v>BALANCE DE PRUEBA SUI</v>
          </cell>
          <cell r="G361" t="str">
            <v>N</v>
          </cell>
          <cell r="H361">
            <v>3</v>
          </cell>
          <cell r="I361" t="str">
            <v>324000000000</v>
          </cell>
          <cell r="J361">
            <v>-1942695054</v>
          </cell>
          <cell r="K361">
            <v>1942695054</v>
          </cell>
          <cell r="L361">
            <v>2010001175</v>
          </cell>
          <cell r="M361">
            <v>-2010001175</v>
          </cell>
        </row>
        <row r="362">
          <cell r="A362">
            <v>291501</v>
          </cell>
          <cell r="B362">
            <v>1</v>
          </cell>
          <cell r="C362">
            <v>11</v>
          </cell>
          <cell r="D362">
            <v>2010</v>
          </cell>
          <cell r="E362" t="str">
            <v>CREDITO POR CORRECCION MONETARIA DIFERID</v>
          </cell>
          <cell r="F362" t="str">
            <v>BALANCE DE PRUEBA SUI</v>
          </cell>
          <cell r="G362" t="str">
            <v>S</v>
          </cell>
          <cell r="H362">
            <v>4</v>
          </cell>
          <cell r="I362" t="str">
            <v>324052000000</v>
          </cell>
          <cell r="J362">
            <v>0</v>
          </cell>
          <cell r="K362">
            <v>0</v>
          </cell>
          <cell r="L362">
            <v>0</v>
          </cell>
          <cell r="M362">
            <v>0</v>
          </cell>
        </row>
        <row r="363">
          <cell r="A363">
            <v>291502</v>
          </cell>
          <cell r="B363">
            <v>1</v>
          </cell>
          <cell r="C363">
            <v>11</v>
          </cell>
          <cell r="D363">
            <v>2010</v>
          </cell>
          <cell r="E363" t="str">
            <v>IMPUESTO DIFERIDO</v>
          </cell>
          <cell r="F363" t="str">
            <v>BALANCE DE PRUEBA SUI</v>
          </cell>
          <cell r="G363" t="str">
            <v>S</v>
          </cell>
          <cell r="H363">
            <v>4</v>
          </cell>
          <cell r="I363" t="str">
            <v>324062000000</v>
          </cell>
          <cell r="J363">
            <v>-1942695054</v>
          </cell>
          <cell r="K363">
            <v>1942695054</v>
          </cell>
          <cell r="L363">
            <v>2010001175</v>
          </cell>
          <cell r="M363">
            <v>-2010001175</v>
          </cell>
        </row>
        <row r="364">
          <cell r="A364">
            <v>3</v>
          </cell>
          <cell r="B364">
            <v>1</v>
          </cell>
          <cell r="C364">
            <v>11</v>
          </cell>
          <cell r="D364">
            <v>2010</v>
          </cell>
          <cell r="E364" t="str">
            <v>PATRIMONIO</v>
          </cell>
          <cell r="F364" t="str">
            <v>BALANCE DE PRUEBA SUI</v>
          </cell>
          <cell r="G364" t="str">
            <v>S</v>
          </cell>
          <cell r="H364">
            <v>4</v>
          </cell>
          <cell r="I364" t="str">
            <v>324064000000</v>
          </cell>
          <cell r="J364">
            <v>-858844604038.29004</v>
          </cell>
          <cell r="K364">
            <v>740155355078.34998</v>
          </cell>
          <cell r="L364">
            <v>697128566436.64001</v>
          </cell>
          <cell r="M364">
            <v>-815817815396.57996</v>
          </cell>
        </row>
        <row r="365">
          <cell r="A365">
            <v>32</v>
          </cell>
          <cell r="B365">
            <v>1</v>
          </cell>
          <cell r="C365">
            <v>11</v>
          </cell>
          <cell r="D365">
            <v>2010</v>
          </cell>
          <cell r="E365" t="str">
            <v>PATRIMONIO INSTITUCIONAL</v>
          </cell>
          <cell r="F365" t="str">
            <v>BALANCE DE PRUEBA SUI</v>
          </cell>
          <cell r="G365" t="str">
            <v>S</v>
          </cell>
          <cell r="H365">
            <v>4</v>
          </cell>
          <cell r="I365" t="str">
            <v>324065000000</v>
          </cell>
          <cell r="J365">
            <v>-858844604038.29004</v>
          </cell>
          <cell r="K365">
            <v>740155355078.34998</v>
          </cell>
          <cell r="L365">
            <v>697128566436.64001</v>
          </cell>
          <cell r="M365">
            <v>-815817815396.57996</v>
          </cell>
        </row>
        <row r="366">
          <cell r="A366">
            <v>3204</v>
          </cell>
          <cell r="B366">
            <v>1</v>
          </cell>
          <cell r="C366">
            <v>11</v>
          </cell>
          <cell r="D366">
            <v>2010</v>
          </cell>
          <cell r="E366" t="str">
            <v>CAPITAL SUSCRITO Y PAGADO</v>
          </cell>
          <cell r="F366" t="str">
            <v>BALANCE DE PRUEBA SUI</v>
          </cell>
          <cell r="G366" t="str">
            <v>S</v>
          </cell>
          <cell r="H366">
            <v>4</v>
          </cell>
          <cell r="I366" t="str">
            <v>324066000000</v>
          </cell>
          <cell r="J366">
            <v>-15182299450</v>
          </cell>
          <cell r="K366">
            <v>0</v>
          </cell>
          <cell r="L366">
            <v>0</v>
          </cell>
          <cell r="M366">
            <v>-15182299450</v>
          </cell>
        </row>
        <row r="367">
          <cell r="A367">
            <v>320401</v>
          </cell>
          <cell r="B367">
            <v>1</v>
          </cell>
          <cell r="C367">
            <v>11</v>
          </cell>
          <cell r="D367">
            <v>2010</v>
          </cell>
          <cell r="E367" t="str">
            <v>CAPITAL AUTORIZADO</v>
          </cell>
          <cell r="F367" t="str">
            <v>BALANCE DE PRUEBA SUI</v>
          </cell>
          <cell r="G367" t="str">
            <v>S</v>
          </cell>
          <cell r="H367">
            <v>4</v>
          </cell>
          <cell r="I367" t="str">
            <v>324069000000</v>
          </cell>
          <cell r="J367">
            <v>-60000000000</v>
          </cell>
          <cell r="K367">
            <v>0</v>
          </cell>
          <cell r="L367">
            <v>0</v>
          </cell>
          <cell r="M367">
            <v>-60000000000</v>
          </cell>
        </row>
        <row r="368">
          <cell r="A368">
            <v>320402</v>
          </cell>
          <cell r="B368">
            <v>1</v>
          </cell>
          <cell r="C368">
            <v>11</v>
          </cell>
          <cell r="D368">
            <v>2010</v>
          </cell>
          <cell r="E368" t="str">
            <v>CAPITAL POR SUSCRIBIR (DB)</v>
          </cell>
          <cell r="F368" t="str">
            <v>BALANCE DE PRUEBA SUI</v>
          </cell>
          <cell r="G368" t="str">
            <v>S</v>
          </cell>
          <cell r="H368">
            <v>4</v>
          </cell>
          <cell r="I368" t="str">
            <v>324070000000</v>
          </cell>
          <cell r="J368">
            <v>44817700550</v>
          </cell>
          <cell r="K368">
            <v>0</v>
          </cell>
          <cell r="L368">
            <v>0</v>
          </cell>
          <cell r="M368">
            <v>44817700550</v>
          </cell>
        </row>
        <row r="369">
          <cell r="A369">
            <v>3210</v>
          </cell>
          <cell r="B369">
            <v>1</v>
          </cell>
          <cell r="C369">
            <v>11</v>
          </cell>
          <cell r="D369">
            <v>2010</v>
          </cell>
          <cell r="E369" t="str">
            <v>PRIMA EN COLOCACION DE ACCIONES O CUOTAS</v>
          </cell>
          <cell r="F369" t="str">
            <v>BALANCE DE PRUEBA SUI</v>
          </cell>
          <cell r="G369" t="str">
            <v>N</v>
          </cell>
          <cell r="H369">
            <v>3</v>
          </cell>
          <cell r="I369" t="str">
            <v>324500000000</v>
          </cell>
          <cell r="J369">
            <v>-58193261</v>
          </cell>
          <cell r="K369">
            <v>0</v>
          </cell>
          <cell r="L369">
            <v>0</v>
          </cell>
          <cell r="M369">
            <v>-58193261</v>
          </cell>
        </row>
        <row r="370">
          <cell r="A370">
            <v>321001</v>
          </cell>
          <cell r="B370">
            <v>1</v>
          </cell>
          <cell r="C370">
            <v>11</v>
          </cell>
          <cell r="D370">
            <v>2010</v>
          </cell>
          <cell r="E370" t="str">
            <v>PRIMA EN COLOCACION DE ACCIONES</v>
          </cell>
          <cell r="F370" t="str">
            <v>BALANCE DE PRUEBA SUI</v>
          </cell>
          <cell r="G370" t="str">
            <v>S</v>
          </cell>
          <cell r="H370">
            <v>4</v>
          </cell>
          <cell r="I370" t="str">
            <v>324501000000</v>
          </cell>
          <cell r="J370">
            <v>-58193261</v>
          </cell>
          <cell r="K370">
            <v>0</v>
          </cell>
          <cell r="L370">
            <v>0</v>
          </cell>
          <cell r="M370">
            <v>-58193261</v>
          </cell>
        </row>
        <row r="371">
          <cell r="A371">
            <v>3215</v>
          </cell>
          <cell r="B371">
            <v>1</v>
          </cell>
          <cell r="C371">
            <v>11</v>
          </cell>
          <cell r="D371">
            <v>2010</v>
          </cell>
          <cell r="E371" t="str">
            <v>RESERVAS</v>
          </cell>
          <cell r="F371" t="str">
            <v>BALANCE DE PRUEBA SUI</v>
          </cell>
          <cell r="G371" t="str">
            <v>S</v>
          </cell>
          <cell r="H371">
            <v>4</v>
          </cell>
          <cell r="I371" t="str">
            <v>324507000000</v>
          </cell>
          <cell r="J371">
            <v>-19912272593.119999</v>
          </cell>
          <cell r="K371">
            <v>0</v>
          </cell>
          <cell r="L371">
            <v>0</v>
          </cell>
          <cell r="M371">
            <v>-19912272593.119999</v>
          </cell>
        </row>
        <row r="372">
          <cell r="A372">
            <v>321501</v>
          </cell>
          <cell r="B372">
            <v>1</v>
          </cell>
          <cell r="C372">
            <v>11</v>
          </cell>
          <cell r="D372">
            <v>2010</v>
          </cell>
          <cell r="E372" t="str">
            <v>RESERVAS DE LEY</v>
          </cell>
          <cell r="F372" t="str">
            <v>BALANCE DE PRUEBA SUI</v>
          </cell>
          <cell r="G372" t="str">
            <v>N</v>
          </cell>
          <cell r="H372">
            <v>1</v>
          </cell>
          <cell r="I372" t="str">
            <v>400000000000</v>
          </cell>
          <cell r="J372">
            <v>-10969149659.4</v>
          </cell>
          <cell r="K372">
            <v>0</v>
          </cell>
          <cell r="L372">
            <v>0</v>
          </cell>
          <cell r="M372">
            <v>-10969149659.4</v>
          </cell>
        </row>
        <row r="373">
          <cell r="A373">
            <v>321505</v>
          </cell>
          <cell r="B373">
            <v>1</v>
          </cell>
          <cell r="C373">
            <v>11</v>
          </cell>
          <cell r="D373">
            <v>2010</v>
          </cell>
          <cell r="E373" t="str">
            <v>FONDOS PATRIMONIALES</v>
          </cell>
          <cell r="F373" t="str">
            <v>BALANCE DE PRUEBA SUI</v>
          </cell>
          <cell r="G373" t="str">
            <v>N</v>
          </cell>
          <cell r="H373">
            <v>2</v>
          </cell>
          <cell r="I373" t="str">
            <v>420000000000</v>
          </cell>
          <cell r="J373">
            <v>-577177349.10000002</v>
          </cell>
          <cell r="K373">
            <v>0</v>
          </cell>
          <cell r="L373">
            <v>0</v>
          </cell>
          <cell r="M373">
            <v>-577177349.10000002</v>
          </cell>
        </row>
        <row r="374">
          <cell r="A374">
            <v>32150501</v>
          </cell>
          <cell r="B374">
            <v>1</v>
          </cell>
          <cell r="C374">
            <v>11</v>
          </cell>
          <cell r="D374">
            <v>2010</v>
          </cell>
          <cell r="E374" t="str">
            <v>FONDO SOCIAL PASIVO PENSIONAL</v>
          </cell>
          <cell r="F374" t="str">
            <v>BALANCE DE PRUEBA SUI</v>
          </cell>
          <cell r="G374" t="str">
            <v>N</v>
          </cell>
          <cell r="H374">
            <v>3</v>
          </cell>
          <cell r="I374" t="str">
            <v>421000000000</v>
          </cell>
          <cell r="J374">
            <v>-577177349.10000002</v>
          </cell>
          <cell r="K374">
            <v>0</v>
          </cell>
          <cell r="L374">
            <v>0</v>
          </cell>
          <cell r="M374">
            <v>-577177349.10000002</v>
          </cell>
        </row>
        <row r="375">
          <cell r="A375">
            <v>321590</v>
          </cell>
          <cell r="B375">
            <v>1</v>
          </cell>
          <cell r="C375">
            <v>11</v>
          </cell>
          <cell r="D375">
            <v>2010</v>
          </cell>
          <cell r="E375" t="str">
            <v>OTRAS RESERVAS</v>
          </cell>
          <cell r="F375" t="str">
            <v>BALANCE DE PRUEBA SUI</v>
          </cell>
          <cell r="G375" t="str">
            <v>S</v>
          </cell>
          <cell r="H375">
            <v>4</v>
          </cell>
          <cell r="I375" t="str">
            <v>421003000000</v>
          </cell>
          <cell r="J375">
            <v>-8365945584.6199999</v>
          </cell>
          <cell r="K375">
            <v>0</v>
          </cell>
          <cell r="L375">
            <v>0</v>
          </cell>
          <cell r="M375">
            <v>-8365945584.6199999</v>
          </cell>
        </row>
        <row r="376">
          <cell r="A376">
            <v>32159001</v>
          </cell>
          <cell r="B376">
            <v>1</v>
          </cell>
          <cell r="C376">
            <v>11</v>
          </cell>
          <cell r="D376">
            <v>2010</v>
          </cell>
          <cell r="E376" t="str">
            <v>RESERVAS FUTURA ELECTRIFICACION RURAL</v>
          </cell>
          <cell r="F376" t="str">
            <v>BALANCE DE PRUEBA SUI</v>
          </cell>
          <cell r="G376" t="str">
            <v>S</v>
          </cell>
          <cell r="H376">
            <v>4</v>
          </cell>
          <cell r="I376" t="str">
            <v>421028000000</v>
          </cell>
          <cell r="J376">
            <v>-5052006865</v>
          </cell>
          <cell r="K376">
            <v>0</v>
          </cell>
          <cell r="L376">
            <v>0</v>
          </cell>
          <cell r="M376">
            <v>-5052006865</v>
          </cell>
        </row>
        <row r="377">
          <cell r="A377">
            <v>32159002</v>
          </cell>
          <cell r="B377">
            <v>1</v>
          </cell>
          <cell r="C377">
            <v>11</v>
          </cell>
          <cell r="D377">
            <v>2010</v>
          </cell>
          <cell r="E377" t="str">
            <v>OTRAS RESERVAS VARIAS</v>
          </cell>
          <cell r="F377" t="str">
            <v>BALANCE DE PRUEBA SUI</v>
          </cell>
          <cell r="G377" t="str">
            <v>S</v>
          </cell>
          <cell r="H377">
            <v>4</v>
          </cell>
          <cell r="I377" t="str">
            <v>421090000000</v>
          </cell>
          <cell r="J377">
            <v>-3313938719.6199999</v>
          </cell>
          <cell r="K377">
            <v>0</v>
          </cell>
          <cell r="L377">
            <v>0</v>
          </cell>
          <cell r="M377">
            <v>-3313938719.6199999</v>
          </cell>
        </row>
        <row r="378">
          <cell r="A378">
            <v>3225</v>
          </cell>
          <cell r="B378">
            <v>1</v>
          </cell>
          <cell r="C378">
            <v>11</v>
          </cell>
          <cell r="D378">
            <v>2010</v>
          </cell>
          <cell r="E378" t="str">
            <v>RESULTADOS DE EJERCICIOS ANTERIORES</v>
          </cell>
          <cell r="F378" t="str">
            <v>BALANCE DE PRUEBA SUI</v>
          </cell>
          <cell r="G378" t="str">
            <v>N</v>
          </cell>
          <cell r="H378">
            <v>2</v>
          </cell>
          <cell r="I378" t="str">
            <v>430000000000</v>
          </cell>
          <cell r="J378">
            <v>-12206399536</v>
          </cell>
          <cell r="K378">
            <v>12206399536</v>
          </cell>
          <cell r="L378">
            <v>0</v>
          </cell>
          <cell r="M378">
            <v>0</v>
          </cell>
        </row>
        <row r="379">
          <cell r="A379">
            <v>322501</v>
          </cell>
          <cell r="B379">
            <v>1</v>
          </cell>
          <cell r="C379">
            <v>11</v>
          </cell>
          <cell r="D379">
            <v>2010</v>
          </cell>
          <cell r="E379" t="str">
            <v>UTILIDAD ACUMULADA</v>
          </cell>
          <cell r="F379" t="str">
            <v>BALANCE DE PRUEBA SUI</v>
          </cell>
          <cell r="G379" t="str">
            <v>N</v>
          </cell>
          <cell r="H379">
            <v>3</v>
          </cell>
          <cell r="I379" t="str">
            <v>431500000000</v>
          </cell>
          <cell r="J379">
            <v>-12206399536</v>
          </cell>
          <cell r="K379">
            <v>12206399536</v>
          </cell>
          <cell r="L379">
            <v>0</v>
          </cell>
          <cell r="M379">
            <v>0</v>
          </cell>
        </row>
        <row r="380">
          <cell r="A380">
            <v>322502</v>
          </cell>
          <cell r="B380">
            <v>1</v>
          </cell>
          <cell r="C380">
            <v>11</v>
          </cell>
          <cell r="D380">
            <v>2010</v>
          </cell>
          <cell r="E380" t="str">
            <v>PERDIDA ACUMULADA</v>
          </cell>
          <cell r="F380" t="str">
            <v>BALANCE DE PRUEBA SUI</v>
          </cell>
          <cell r="G380" t="str">
            <v>N</v>
          </cell>
          <cell r="H380">
            <v>4</v>
          </cell>
          <cell r="I380" t="str">
            <v>431519000000</v>
          </cell>
          <cell r="J380">
            <v>0</v>
          </cell>
          <cell r="K380">
            <v>0</v>
          </cell>
          <cell r="L380">
            <v>0</v>
          </cell>
          <cell r="M380">
            <v>0</v>
          </cell>
        </row>
        <row r="381">
          <cell r="A381">
            <v>3230</v>
          </cell>
          <cell r="B381">
            <v>1</v>
          </cell>
          <cell r="C381">
            <v>11</v>
          </cell>
          <cell r="D381">
            <v>2010</v>
          </cell>
          <cell r="E381" t="str">
            <v>RESULTADOS DEL EJERCICIO</v>
          </cell>
          <cell r="F381" t="str">
            <v>BALANCE DE PRUEBA SUI</v>
          </cell>
          <cell r="G381" t="str">
            <v>S</v>
          </cell>
          <cell r="H381">
            <v>5</v>
          </cell>
          <cell r="I381" t="str">
            <v>431519010000</v>
          </cell>
          <cell r="J381">
            <v>0</v>
          </cell>
          <cell r="K381">
            <v>0</v>
          </cell>
          <cell r="L381">
            <v>0</v>
          </cell>
          <cell r="M381">
            <v>0</v>
          </cell>
        </row>
        <row r="382">
          <cell r="A382">
            <v>323001</v>
          </cell>
          <cell r="B382">
            <v>1</v>
          </cell>
          <cell r="C382">
            <v>11</v>
          </cell>
          <cell r="D382">
            <v>2010</v>
          </cell>
          <cell r="E382" t="str">
            <v>UTILIDAD DEL EJERCICIO</v>
          </cell>
          <cell r="F382" t="str">
            <v>BALANCE DE PRUEBA SUI</v>
          </cell>
          <cell r="G382" t="str">
            <v>S</v>
          </cell>
          <cell r="H382">
            <v>5</v>
          </cell>
          <cell r="I382" t="str">
            <v>431519020000</v>
          </cell>
          <cell r="J382">
            <v>0</v>
          </cell>
          <cell r="K382">
            <v>0</v>
          </cell>
          <cell r="L382">
            <v>0</v>
          </cell>
          <cell r="M382">
            <v>0</v>
          </cell>
        </row>
        <row r="383">
          <cell r="A383">
            <v>323002</v>
          </cell>
          <cell r="B383">
            <v>1</v>
          </cell>
          <cell r="C383">
            <v>11</v>
          </cell>
          <cell r="D383">
            <v>2010</v>
          </cell>
          <cell r="E383" t="str">
            <v>PERDIDA DEL EJERCICIO</v>
          </cell>
          <cell r="F383" t="str">
            <v>BALANCE DE PRUEBA SUI</v>
          </cell>
          <cell r="G383" t="str">
            <v>S</v>
          </cell>
          <cell r="H383">
            <v>5</v>
          </cell>
          <cell r="I383" t="str">
            <v>431519030000</v>
          </cell>
          <cell r="J383">
            <v>0</v>
          </cell>
          <cell r="K383">
            <v>0</v>
          </cell>
          <cell r="L383">
            <v>0</v>
          </cell>
          <cell r="M383">
            <v>0</v>
          </cell>
        </row>
        <row r="384">
          <cell r="A384">
            <v>3235</v>
          </cell>
          <cell r="B384">
            <v>1</v>
          </cell>
          <cell r="C384">
            <v>11</v>
          </cell>
          <cell r="D384">
            <v>2010</v>
          </cell>
          <cell r="E384" t="str">
            <v>SUPERAVIT POR DONACION</v>
          </cell>
          <cell r="F384" t="str">
            <v>BALANCE DE PRUEBA SUI</v>
          </cell>
          <cell r="G384" t="str">
            <v>S</v>
          </cell>
          <cell r="H384">
            <v>5</v>
          </cell>
          <cell r="I384" t="str">
            <v>431519070000</v>
          </cell>
          <cell r="J384">
            <v>-14012267839.280001</v>
          </cell>
          <cell r="K384">
            <v>0</v>
          </cell>
          <cell r="L384">
            <v>0</v>
          </cell>
          <cell r="M384">
            <v>-14012267839.280001</v>
          </cell>
        </row>
        <row r="385">
          <cell r="A385">
            <v>323501</v>
          </cell>
          <cell r="B385">
            <v>1</v>
          </cell>
          <cell r="C385">
            <v>11</v>
          </cell>
          <cell r="D385">
            <v>2010</v>
          </cell>
          <cell r="E385" t="str">
            <v>EN DINERO</v>
          </cell>
          <cell r="F385" t="str">
            <v>BALANCE DE PRUEBA SUI</v>
          </cell>
          <cell r="G385" t="str">
            <v>S</v>
          </cell>
          <cell r="H385">
            <v>5</v>
          </cell>
          <cell r="I385" t="str">
            <v>431519080000</v>
          </cell>
          <cell r="J385">
            <v>-14012267839.280001</v>
          </cell>
          <cell r="K385">
            <v>0</v>
          </cell>
          <cell r="L385">
            <v>0</v>
          </cell>
          <cell r="M385">
            <v>-14012267839.280001</v>
          </cell>
        </row>
        <row r="386">
          <cell r="A386">
            <v>3240</v>
          </cell>
          <cell r="B386">
            <v>1</v>
          </cell>
          <cell r="C386">
            <v>11</v>
          </cell>
          <cell r="D386">
            <v>2010</v>
          </cell>
          <cell r="E386" t="str">
            <v>SUPERAVIT POR VALORIZACION</v>
          </cell>
          <cell r="F386" t="str">
            <v>BALANCE DE PRUEBA SUI</v>
          </cell>
          <cell r="G386" t="str">
            <v>S</v>
          </cell>
          <cell r="H386">
            <v>5</v>
          </cell>
          <cell r="I386" t="str">
            <v>431519100000</v>
          </cell>
          <cell r="J386">
            <v>-727212823008.06006</v>
          </cell>
          <cell r="K386">
            <v>727948955542.34998</v>
          </cell>
          <cell r="L386">
            <v>697128566436.64001</v>
          </cell>
          <cell r="M386">
            <v>-696392433902.34998</v>
          </cell>
        </row>
        <row r="387">
          <cell r="A387">
            <v>324052</v>
          </cell>
          <cell r="B387">
            <v>1</v>
          </cell>
          <cell r="C387">
            <v>11</v>
          </cell>
          <cell r="D387">
            <v>2010</v>
          </cell>
          <cell r="E387" t="str">
            <v>TERRENOS</v>
          </cell>
          <cell r="F387" t="str">
            <v>BALANCE DE PRUEBA SUI</v>
          </cell>
          <cell r="G387" t="str">
            <v>S</v>
          </cell>
          <cell r="H387">
            <v>5</v>
          </cell>
          <cell r="I387" t="str">
            <v>431519110000</v>
          </cell>
          <cell r="J387">
            <v>-7872009027.1499996</v>
          </cell>
          <cell r="K387">
            <v>7872009027.1499996</v>
          </cell>
          <cell r="L387">
            <v>4432040884.5200005</v>
          </cell>
          <cell r="M387">
            <v>-4432040884.5200005</v>
          </cell>
        </row>
        <row r="388">
          <cell r="A388">
            <v>324062</v>
          </cell>
          <cell r="B388">
            <v>1</v>
          </cell>
          <cell r="C388">
            <v>11</v>
          </cell>
          <cell r="D388">
            <v>2010</v>
          </cell>
          <cell r="E388" t="str">
            <v>EDIFICACIONES</v>
          </cell>
          <cell r="F388" t="str">
            <v>BALANCE DE PRUEBA SUI</v>
          </cell>
          <cell r="G388" t="str">
            <v>N</v>
          </cell>
          <cell r="H388">
            <v>4</v>
          </cell>
          <cell r="I388" t="str">
            <v>431520000000</v>
          </cell>
          <cell r="J388">
            <v>-6417568735.6400003</v>
          </cell>
          <cell r="K388">
            <v>6417568735.6400003</v>
          </cell>
          <cell r="L388">
            <v>13532797698.6</v>
          </cell>
          <cell r="M388">
            <v>-13532797698.6</v>
          </cell>
        </row>
        <row r="389">
          <cell r="A389">
            <v>324064</v>
          </cell>
          <cell r="B389">
            <v>1</v>
          </cell>
          <cell r="C389">
            <v>11</v>
          </cell>
          <cell r="D389">
            <v>2010</v>
          </cell>
          <cell r="E389" t="str">
            <v>PLANTAS DUCTOS Y TUNELES</v>
          </cell>
          <cell r="F389" t="str">
            <v>BALANCE DE PRUEBA SUI</v>
          </cell>
          <cell r="G389" t="str">
            <v>N</v>
          </cell>
          <cell r="H389">
            <v>5</v>
          </cell>
          <cell r="I389" t="str">
            <v>431520010000</v>
          </cell>
          <cell r="J389">
            <v>-215277431980.62</v>
          </cell>
          <cell r="K389">
            <v>215579338421.22</v>
          </cell>
          <cell r="L389">
            <v>224867827135.20001</v>
          </cell>
          <cell r="M389">
            <v>-224565920694.60001</v>
          </cell>
        </row>
        <row r="390">
          <cell r="A390">
            <v>324065</v>
          </cell>
          <cell r="B390">
            <v>1</v>
          </cell>
          <cell r="C390">
            <v>11</v>
          </cell>
          <cell r="D390">
            <v>2010</v>
          </cell>
          <cell r="E390" t="str">
            <v>REDES LINEAS Y CABLES</v>
          </cell>
          <cell r="F390" t="str">
            <v>BALANCE DE PRUEBA SUI</v>
          </cell>
          <cell r="G390" t="str">
            <v>S</v>
          </cell>
          <cell r="H390">
            <v>6</v>
          </cell>
          <cell r="I390" t="str">
            <v>431520010100</v>
          </cell>
          <cell r="J390">
            <v>-493188430839.96002</v>
          </cell>
          <cell r="K390">
            <v>493621881000.51001</v>
          </cell>
          <cell r="L390">
            <v>450998594171.56</v>
          </cell>
          <cell r="M390">
            <v>-450565144011.01001</v>
          </cell>
        </row>
        <row r="391">
          <cell r="A391">
            <v>324066</v>
          </cell>
          <cell r="B391">
            <v>1</v>
          </cell>
          <cell r="C391">
            <v>11</v>
          </cell>
          <cell r="D391">
            <v>2010</v>
          </cell>
          <cell r="E391" t="str">
            <v>MAQUINARIA Y EQUIPO</v>
          </cell>
          <cell r="F391" t="str">
            <v>BALANCE DE PRUEBA SUI</v>
          </cell>
          <cell r="G391" t="str">
            <v>S</v>
          </cell>
          <cell r="H391">
            <v>6</v>
          </cell>
          <cell r="I391" t="str">
            <v>431520010200</v>
          </cell>
          <cell r="J391">
            <v>-1026302092.71</v>
          </cell>
          <cell r="K391">
            <v>1026302092.71</v>
          </cell>
          <cell r="L391">
            <v>143791881.81999999</v>
          </cell>
          <cell r="M391">
            <v>-143791881.81999999</v>
          </cell>
        </row>
        <row r="392">
          <cell r="A392">
            <v>324068</v>
          </cell>
          <cell r="B392">
            <v>1</v>
          </cell>
          <cell r="C392">
            <v>11</v>
          </cell>
          <cell r="D392">
            <v>2010</v>
          </cell>
          <cell r="E392" t="str">
            <v>MUEBLES ENSERES Y EQUIPO DE OFICINA</v>
          </cell>
          <cell r="F392" t="str">
            <v>BALANCE DE PRUEBA SUI</v>
          </cell>
          <cell r="G392" t="str">
            <v>S</v>
          </cell>
          <cell r="H392">
            <v>6</v>
          </cell>
          <cell r="I392" t="str">
            <v>431520010300</v>
          </cell>
          <cell r="J392">
            <v>0</v>
          </cell>
          <cell r="K392">
            <v>451500</v>
          </cell>
          <cell r="L392">
            <v>830445655.29999995</v>
          </cell>
          <cell r="M392">
            <v>-829994155.29999995</v>
          </cell>
        </row>
        <row r="393">
          <cell r="A393">
            <v>324069</v>
          </cell>
          <cell r="B393">
            <v>1</v>
          </cell>
          <cell r="C393">
            <v>11</v>
          </cell>
          <cell r="D393">
            <v>2010</v>
          </cell>
          <cell r="E393" t="str">
            <v>EQUIPO DE COMUNICACION Y COMPUTACION</v>
          </cell>
          <cell r="F393" t="str">
            <v>BALANCE DE PRUEBA SUI</v>
          </cell>
          <cell r="G393" t="str">
            <v>S</v>
          </cell>
          <cell r="H393">
            <v>6</v>
          </cell>
          <cell r="I393" t="str">
            <v>431520010400</v>
          </cell>
          <cell r="J393">
            <v>-1199867325.46</v>
          </cell>
          <cell r="K393">
            <v>1200191758.5999999</v>
          </cell>
          <cell r="L393">
            <v>272817385.99000001</v>
          </cell>
          <cell r="M393">
            <v>-272492952.85000002</v>
          </cell>
        </row>
        <row r="394">
          <cell r="A394">
            <v>324070</v>
          </cell>
          <cell r="B394">
            <v>1</v>
          </cell>
          <cell r="C394">
            <v>11</v>
          </cell>
          <cell r="D394">
            <v>2010</v>
          </cell>
          <cell r="E394" t="str">
            <v>EQUIPO DE TRANSPORTE TRACCION Y ELEVACIO</v>
          </cell>
          <cell r="F394" t="str">
            <v>BALANCE DE PRUEBA SUI</v>
          </cell>
          <cell r="G394" t="str">
            <v>S</v>
          </cell>
          <cell r="H394">
            <v>6</v>
          </cell>
          <cell r="I394" t="str">
            <v>431520010500</v>
          </cell>
          <cell r="J394">
            <v>-2231213006.52</v>
          </cell>
          <cell r="K394">
            <v>2231213006.52</v>
          </cell>
          <cell r="L394">
            <v>2050251623.6500001</v>
          </cell>
          <cell r="M394">
            <v>-2050251623.6500001</v>
          </cell>
        </row>
        <row r="395">
          <cell r="A395">
            <v>3245</v>
          </cell>
          <cell r="B395">
            <v>1</v>
          </cell>
          <cell r="C395">
            <v>11</v>
          </cell>
          <cell r="D395">
            <v>2010</v>
          </cell>
          <cell r="E395" t="str">
            <v>REVALORIZACION DEL PATRIMONIO</v>
          </cell>
          <cell r="F395" t="str">
            <v>BALANCE DE PRUEBA SUI</v>
          </cell>
          <cell r="G395" t="str">
            <v>S</v>
          </cell>
          <cell r="H395">
            <v>5</v>
          </cell>
          <cell r="I395" t="str">
            <v>431520020000</v>
          </cell>
          <cell r="J395">
            <v>-70260348350.830002</v>
          </cell>
          <cell r="K395">
            <v>0</v>
          </cell>
          <cell r="L395">
            <v>0</v>
          </cell>
          <cell r="M395">
            <v>-70260348350.830002</v>
          </cell>
        </row>
        <row r="396">
          <cell r="A396">
            <v>324501</v>
          </cell>
          <cell r="B396">
            <v>1</v>
          </cell>
          <cell r="C396">
            <v>11</v>
          </cell>
          <cell r="D396">
            <v>2010</v>
          </cell>
          <cell r="E396" t="str">
            <v>CAPITAL</v>
          </cell>
          <cell r="F396" t="str">
            <v>BALANCE DE PRUEBA SUI</v>
          </cell>
          <cell r="G396" t="str">
            <v>N</v>
          </cell>
          <cell r="H396">
            <v>5</v>
          </cell>
          <cell r="I396" t="str">
            <v>431520030000</v>
          </cell>
          <cell r="J396">
            <v>-70260348350.830002</v>
          </cell>
          <cell r="K396">
            <v>0</v>
          </cell>
          <cell r="L396">
            <v>0</v>
          </cell>
          <cell r="M396">
            <v>-70260348350.830002</v>
          </cell>
        </row>
        <row r="397">
          <cell r="A397">
            <v>324507</v>
          </cell>
          <cell r="B397">
            <v>1</v>
          </cell>
          <cell r="C397">
            <v>11</v>
          </cell>
          <cell r="D397">
            <v>2010</v>
          </cell>
          <cell r="E397" t="str">
            <v>MIGRACION SALDOS CUENTAS PROOVEDORES</v>
          </cell>
          <cell r="F397" t="str">
            <v>BALANCE DE PRUEBA SUI</v>
          </cell>
          <cell r="G397" t="str">
            <v>S</v>
          </cell>
          <cell r="H397">
            <v>6</v>
          </cell>
          <cell r="I397" t="str">
            <v>431520030100</v>
          </cell>
          <cell r="J397">
            <v>0</v>
          </cell>
          <cell r="K397">
            <v>0</v>
          </cell>
          <cell r="L397">
            <v>0</v>
          </cell>
          <cell r="M397">
            <v>0</v>
          </cell>
        </row>
        <row r="398">
          <cell r="A398">
            <v>4</v>
          </cell>
          <cell r="B398">
            <v>1</v>
          </cell>
          <cell r="C398">
            <v>11</v>
          </cell>
          <cell r="D398">
            <v>2010</v>
          </cell>
          <cell r="E398" t="str">
            <v>INGRESOS</v>
          </cell>
          <cell r="F398" t="str">
            <v>BALANCE DE PRUEBA SUI</v>
          </cell>
          <cell r="G398" t="str">
            <v>S</v>
          </cell>
          <cell r="H398">
            <v>6</v>
          </cell>
          <cell r="I398" t="str">
            <v>431520030200</v>
          </cell>
          <cell r="J398">
            <v>-373873827749.22998</v>
          </cell>
          <cell r="K398">
            <v>9154308734</v>
          </cell>
          <cell r="L398">
            <v>53688606516.5</v>
          </cell>
          <cell r="M398">
            <v>-418408125531.72998</v>
          </cell>
        </row>
        <row r="399">
          <cell r="A399">
            <v>42</v>
          </cell>
          <cell r="B399">
            <v>1</v>
          </cell>
          <cell r="C399">
            <v>11</v>
          </cell>
          <cell r="D399">
            <v>2010</v>
          </cell>
          <cell r="E399" t="str">
            <v>VENTA DE BIENES</v>
          </cell>
          <cell r="F399" t="str">
            <v>BALANCE DE PRUEBA SUI</v>
          </cell>
          <cell r="G399" t="str">
            <v>S</v>
          </cell>
          <cell r="H399">
            <v>6</v>
          </cell>
          <cell r="I399" t="str">
            <v>431520030300</v>
          </cell>
          <cell r="J399">
            <v>-234147491</v>
          </cell>
          <cell r="K399">
            <v>0</v>
          </cell>
          <cell r="L399">
            <v>895500</v>
          </cell>
          <cell r="M399">
            <v>-235042991</v>
          </cell>
        </row>
        <row r="400">
          <cell r="A400">
            <v>4210</v>
          </cell>
          <cell r="B400">
            <v>1</v>
          </cell>
          <cell r="C400">
            <v>11</v>
          </cell>
          <cell r="D400">
            <v>2010</v>
          </cell>
          <cell r="E400" t="str">
            <v>BIENES COMERCIALIZADOS</v>
          </cell>
          <cell r="F400" t="str">
            <v>BALANCE DE PRUEBA SUI</v>
          </cell>
          <cell r="G400" t="str">
            <v>S</v>
          </cell>
          <cell r="H400">
            <v>6</v>
          </cell>
          <cell r="I400" t="str">
            <v>431520030400</v>
          </cell>
          <cell r="J400">
            <v>-234147491</v>
          </cell>
          <cell r="K400">
            <v>0</v>
          </cell>
          <cell r="L400">
            <v>895500</v>
          </cell>
          <cell r="M400">
            <v>-235042991</v>
          </cell>
        </row>
        <row r="401">
          <cell r="A401">
            <v>421003</v>
          </cell>
          <cell r="B401">
            <v>1</v>
          </cell>
          <cell r="C401">
            <v>11</v>
          </cell>
          <cell r="D401">
            <v>2010</v>
          </cell>
          <cell r="E401" t="str">
            <v>CONTRUCCIONES OBRAS ELECTRICAS</v>
          </cell>
          <cell r="F401" t="str">
            <v>BALANCE DE PRUEBA SUI</v>
          </cell>
          <cell r="G401" t="str">
            <v>S</v>
          </cell>
          <cell r="H401">
            <v>5</v>
          </cell>
          <cell r="I401" t="str">
            <v>431520040000</v>
          </cell>
          <cell r="J401">
            <v>-214193490</v>
          </cell>
          <cell r="K401">
            <v>0</v>
          </cell>
          <cell r="L401">
            <v>0</v>
          </cell>
          <cell r="M401">
            <v>-214193490</v>
          </cell>
        </row>
        <row r="402">
          <cell r="A402">
            <v>421028</v>
          </cell>
          <cell r="B402">
            <v>1</v>
          </cell>
          <cell r="C402">
            <v>11</v>
          </cell>
          <cell r="D402">
            <v>2010</v>
          </cell>
          <cell r="E402" t="str">
            <v>MEDIDORES CABLE CONCENTRICO Y CONECTORES</v>
          </cell>
          <cell r="F402" t="str">
            <v>BALANCE DE PRUEBA SUI</v>
          </cell>
          <cell r="G402" t="str">
            <v>S</v>
          </cell>
          <cell r="H402">
            <v>5</v>
          </cell>
          <cell r="I402" t="str">
            <v>431520050000</v>
          </cell>
          <cell r="J402">
            <v>-18369001</v>
          </cell>
          <cell r="K402">
            <v>0</v>
          </cell>
          <cell r="L402">
            <v>895500</v>
          </cell>
          <cell r="M402">
            <v>-19264501</v>
          </cell>
        </row>
        <row r="403">
          <cell r="A403">
            <v>421090</v>
          </cell>
          <cell r="B403">
            <v>1</v>
          </cell>
          <cell r="C403">
            <v>11</v>
          </cell>
          <cell r="D403">
            <v>2010</v>
          </cell>
          <cell r="E403" t="str">
            <v>OTRAS VENTAS DE BIENES COMERCIALIZADOS</v>
          </cell>
          <cell r="F403" t="str">
            <v>BALANCE DE PRUEBA SUI</v>
          </cell>
          <cell r="G403" t="str">
            <v>N</v>
          </cell>
          <cell r="H403">
            <v>5</v>
          </cell>
          <cell r="I403" t="str">
            <v>431520060000</v>
          </cell>
          <cell r="J403">
            <v>-1585000</v>
          </cell>
          <cell r="K403">
            <v>0</v>
          </cell>
          <cell r="L403">
            <v>0</v>
          </cell>
          <cell r="M403">
            <v>-1585000</v>
          </cell>
        </row>
        <row r="404">
          <cell r="A404">
            <v>43</v>
          </cell>
          <cell r="B404">
            <v>1</v>
          </cell>
          <cell r="C404">
            <v>11</v>
          </cell>
          <cell r="D404">
            <v>2010</v>
          </cell>
          <cell r="E404" t="str">
            <v>VENTA DE SERVICIOS</v>
          </cell>
          <cell r="F404" t="str">
            <v>BALANCE DE PRUEBA SUI</v>
          </cell>
          <cell r="G404" t="str">
            <v>S</v>
          </cell>
          <cell r="H404">
            <v>6</v>
          </cell>
          <cell r="I404" t="str">
            <v>431520060100</v>
          </cell>
          <cell r="J404">
            <v>-363075758221</v>
          </cell>
          <cell r="K404">
            <v>8142593101</v>
          </cell>
          <cell r="L404">
            <v>51742778603</v>
          </cell>
          <cell r="M404">
            <v>-406675943723</v>
          </cell>
        </row>
        <row r="405">
          <cell r="A405">
            <v>4315</v>
          </cell>
          <cell r="B405">
            <v>1</v>
          </cell>
          <cell r="C405">
            <v>11</v>
          </cell>
          <cell r="D405">
            <v>2010</v>
          </cell>
          <cell r="E405" t="str">
            <v>SERVICIO DE ENERGIA</v>
          </cell>
          <cell r="F405" t="str">
            <v>BALANCE DE PRUEBA SUI</v>
          </cell>
          <cell r="G405" t="str">
            <v>S</v>
          </cell>
          <cell r="H405">
            <v>6</v>
          </cell>
          <cell r="I405" t="str">
            <v>431520060200</v>
          </cell>
          <cell r="J405">
            <v>-363075758221</v>
          </cell>
          <cell r="K405">
            <v>8142593101</v>
          </cell>
          <cell r="L405">
            <v>51742778603</v>
          </cell>
          <cell r="M405">
            <v>-406675943723</v>
          </cell>
        </row>
        <row r="406">
          <cell r="A406">
            <v>431519</v>
          </cell>
          <cell r="B406">
            <v>1</v>
          </cell>
          <cell r="C406">
            <v>11</v>
          </cell>
          <cell r="D406">
            <v>2010</v>
          </cell>
          <cell r="E406" t="str">
            <v>DISTRIBUCION</v>
          </cell>
          <cell r="F406" t="str">
            <v>BALANCE DE PRUEBA SUI</v>
          </cell>
          <cell r="G406" t="str">
            <v>S</v>
          </cell>
          <cell r="H406">
            <v>6</v>
          </cell>
          <cell r="I406" t="str">
            <v>431520060300</v>
          </cell>
          <cell r="J406">
            <v>-34397893877</v>
          </cell>
          <cell r="K406">
            <v>7707134634</v>
          </cell>
          <cell r="L406">
            <v>10738139265</v>
          </cell>
          <cell r="M406">
            <v>-37428898508</v>
          </cell>
        </row>
        <row r="407">
          <cell r="A407">
            <v>43151901</v>
          </cell>
          <cell r="B407">
            <v>1</v>
          </cell>
          <cell r="C407">
            <v>11</v>
          </cell>
          <cell r="D407">
            <v>2010</v>
          </cell>
          <cell r="E407" t="str">
            <v>SISTEMA TRANSMISION NACIONAL (STN)</v>
          </cell>
          <cell r="F407" t="str">
            <v>BALANCE DE PRUEBA SUI</v>
          </cell>
          <cell r="G407" t="str">
            <v>S</v>
          </cell>
          <cell r="H407">
            <v>6</v>
          </cell>
          <cell r="I407" t="str">
            <v>431520060400</v>
          </cell>
          <cell r="J407">
            <v>-2194109136</v>
          </cell>
          <cell r="K407">
            <v>399256198</v>
          </cell>
          <cell r="L407">
            <v>604537708</v>
          </cell>
          <cell r="M407">
            <v>-2399390646</v>
          </cell>
        </row>
        <row r="408">
          <cell r="A408">
            <v>43151902</v>
          </cell>
          <cell r="B408">
            <v>1</v>
          </cell>
          <cell r="C408">
            <v>11</v>
          </cell>
          <cell r="D408">
            <v>2010</v>
          </cell>
          <cell r="E408" t="str">
            <v>SISTEMA TRANSMISION REGIONAL (STR)</v>
          </cell>
          <cell r="F408" t="str">
            <v>BALANCE DE PRUEBA SUI</v>
          </cell>
          <cell r="G408" t="str">
            <v>N</v>
          </cell>
          <cell r="H408">
            <v>5</v>
          </cell>
          <cell r="I408" t="str">
            <v>431520070000</v>
          </cell>
          <cell r="J408">
            <v>-25949354157</v>
          </cell>
          <cell r="K408">
            <v>7062498601</v>
          </cell>
          <cell r="L408">
            <v>9296687003</v>
          </cell>
          <cell r="M408">
            <v>-28183542559</v>
          </cell>
          <cell r="N408">
            <v>2234188402</v>
          </cell>
        </row>
        <row r="409">
          <cell r="A409">
            <v>43151903</v>
          </cell>
          <cell r="B409">
            <v>1</v>
          </cell>
          <cell r="C409">
            <v>11</v>
          </cell>
          <cell r="D409">
            <v>2010</v>
          </cell>
          <cell r="E409" t="str">
            <v>SISTEMA DISTRIBUCION LOCAL (SDL) NIVEL I</v>
          </cell>
          <cell r="F409" t="str">
            <v>BALANCE DE PRUEBA SUI</v>
          </cell>
          <cell r="G409" t="str">
            <v>S</v>
          </cell>
          <cell r="H409">
            <v>6</v>
          </cell>
          <cell r="I409" t="str">
            <v>431520070200</v>
          </cell>
          <cell r="J409">
            <v>-4161048739</v>
          </cell>
          <cell r="K409">
            <v>0</v>
          </cell>
          <cell r="L409">
            <v>334911659</v>
          </cell>
          <cell r="M409">
            <v>-4495960398</v>
          </cell>
        </row>
        <row r="410">
          <cell r="A410">
            <v>43151907</v>
          </cell>
          <cell r="B410">
            <v>1</v>
          </cell>
          <cell r="C410">
            <v>11</v>
          </cell>
          <cell r="D410">
            <v>2010</v>
          </cell>
          <cell r="E410" t="str">
            <v>OTROS SERVICIOS DE ENERGIA DISTRIBUCION</v>
          </cell>
          <cell r="F410" t="str">
            <v>BALANCE DE PRUEBA SUI</v>
          </cell>
          <cell r="G410" t="str">
            <v>S</v>
          </cell>
          <cell r="H410">
            <v>6</v>
          </cell>
          <cell r="I410" t="str">
            <v>431520070300</v>
          </cell>
          <cell r="J410">
            <v>-1963348223</v>
          </cell>
          <cell r="K410">
            <v>209243371</v>
          </cell>
          <cell r="L410">
            <v>456672413</v>
          </cell>
          <cell r="M410">
            <v>-2210777265</v>
          </cell>
        </row>
        <row r="411">
          <cell r="A411">
            <v>43151908</v>
          </cell>
          <cell r="B411">
            <v>1</v>
          </cell>
          <cell r="C411">
            <v>11</v>
          </cell>
          <cell r="D411">
            <v>2010</v>
          </cell>
          <cell r="E411" t="str">
            <v>COMPENSACIONES DES - FES</v>
          </cell>
          <cell r="F411" t="str">
            <v>BALANCE DE PRUEBA SUI</v>
          </cell>
          <cell r="G411" t="str">
            <v>S</v>
          </cell>
          <cell r="H411">
            <v>6</v>
          </cell>
          <cell r="I411" t="str">
            <v>431520070500</v>
          </cell>
          <cell r="J411">
            <v>104427607</v>
          </cell>
          <cell r="K411">
            <v>30349291</v>
          </cell>
          <cell r="L411">
            <v>0</v>
          </cell>
          <cell r="M411">
            <v>134776898</v>
          </cell>
        </row>
        <row r="412">
          <cell r="A412">
            <v>43151910</v>
          </cell>
          <cell r="B412">
            <v>1</v>
          </cell>
          <cell r="C412">
            <v>11</v>
          </cell>
          <cell r="D412">
            <v>2010</v>
          </cell>
          <cell r="E412" t="str">
            <v>INGRESOS POR MEDICIONES</v>
          </cell>
          <cell r="F412" t="str">
            <v>BALANCE DE PRUEBA SUI</v>
          </cell>
          <cell r="G412" t="str">
            <v>S</v>
          </cell>
          <cell r="H412">
            <v>6</v>
          </cell>
          <cell r="I412" t="str">
            <v>431520070600</v>
          </cell>
          <cell r="J412">
            <v>-65192680</v>
          </cell>
          <cell r="K412">
            <v>5290656</v>
          </cell>
          <cell r="L412">
            <v>8447109</v>
          </cell>
          <cell r="M412">
            <v>-68349133</v>
          </cell>
        </row>
        <row r="413">
          <cell r="A413">
            <v>43151911</v>
          </cell>
          <cell r="B413">
            <v>1</v>
          </cell>
          <cell r="C413">
            <v>11</v>
          </cell>
          <cell r="D413">
            <v>2010</v>
          </cell>
          <cell r="E413" t="str">
            <v>INGRESOS POR OBRAS DE TERCEROS</v>
          </cell>
          <cell r="F413" t="str">
            <v>BALANCE DE PRUEBA SUI</v>
          </cell>
          <cell r="G413" t="str">
            <v>N</v>
          </cell>
          <cell r="H413">
            <v>5</v>
          </cell>
          <cell r="I413" t="str">
            <v>431520090000</v>
          </cell>
          <cell r="J413">
            <v>-169268549</v>
          </cell>
          <cell r="K413">
            <v>496517</v>
          </cell>
          <cell r="L413">
            <v>36883373</v>
          </cell>
          <cell r="M413">
            <v>-205655405</v>
          </cell>
        </row>
        <row r="414">
          <cell r="A414">
            <v>431520</v>
          </cell>
          <cell r="B414">
            <v>1</v>
          </cell>
          <cell r="C414">
            <v>11</v>
          </cell>
          <cell r="D414">
            <v>2010</v>
          </cell>
          <cell r="E414" t="str">
            <v>COMERCIALIZACION</v>
          </cell>
          <cell r="F414" t="str">
            <v>BALANCE DE PRUEBA SUI</v>
          </cell>
          <cell r="G414" t="str">
            <v>S</v>
          </cell>
          <cell r="H414">
            <v>6</v>
          </cell>
          <cell r="I414" t="str">
            <v>431520090100</v>
          </cell>
          <cell r="J414">
            <v>-328677864344</v>
          </cell>
          <cell r="K414">
            <v>435458467</v>
          </cell>
          <cell r="L414">
            <v>41004639338</v>
          </cell>
          <cell r="M414">
            <v>-369247045215</v>
          </cell>
        </row>
        <row r="415">
          <cell r="A415">
            <v>43152001</v>
          </cell>
          <cell r="B415">
            <v>1</v>
          </cell>
          <cell r="C415">
            <v>11</v>
          </cell>
          <cell r="D415">
            <v>2010</v>
          </cell>
          <cell r="E415" t="str">
            <v>MERCADO REGULADO</v>
          </cell>
          <cell r="F415" t="str">
            <v>BALANCE DE PRUEBA SUI</v>
          </cell>
          <cell r="G415" t="str">
            <v>S</v>
          </cell>
          <cell r="H415">
            <v>6</v>
          </cell>
          <cell r="I415" t="str">
            <v>431520090200</v>
          </cell>
          <cell r="J415">
            <v>-275041732175</v>
          </cell>
          <cell r="K415">
            <v>151100200</v>
          </cell>
          <cell r="L415">
            <v>33134912539.110001</v>
          </cell>
          <cell r="M415">
            <v>-308025544514.10999</v>
          </cell>
        </row>
        <row r="416">
          <cell r="A416">
            <v>4315200101</v>
          </cell>
          <cell r="B416">
            <v>1</v>
          </cell>
          <cell r="C416">
            <v>11</v>
          </cell>
          <cell r="D416">
            <v>2010</v>
          </cell>
          <cell r="E416" t="str">
            <v>RESIDENCIAL</v>
          </cell>
          <cell r="F416" t="str">
            <v>BALANCE DE PRUEBA SUI</v>
          </cell>
          <cell r="G416" t="str">
            <v>S</v>
          </cell>
          <cell r="H416">
            <v>6</v>
          </cell>
          <cell r="I416" t="str">
            <v>431520090300</v>
          </cell>
          <cell r="J416">
            <v>-194871712659</v>
          </cell>
          <cell r="K416">
            <v>85605348</v>
          </cell>
          <cell r="L416">
            <v>22120841366</v>
          </cell>
          <cell r="M416">
            <v>-216906948677</v>
          </cell>
        </row>
        <row r="417">
          <cell r="A417">
            <v>4315200102</v>
          </cell>
          <cell r="B417">
            <v>1</v>
          </cell>
          <cell r="C417">
            <v>11</v>
          </cell>
          <cell r="D417">
            <v>2010</v>
          </cell>
          <cell r="E417" t="str">
            <v>COMERCIAL</v>
          </cell>
          <cell r="F417" t="str">
            <v>BALANCE DE PRUEBA SUI</v>
          </cell>
          <cell r="G417" t="str">
            <v>S</v>
          </cell>
          <cell r="H417">
            <v>6</v>
          </cell>
          <cell r="I417" t="str">
            <v>431520090400</v>
          </cell>
          <cell r="J417">
            <v>-54952397957</v>
          </cell>
          <cell r="K417">
            <v>47439354</v>
          </cell>
          <cell r="L417">
            <v>7311083066.6499996</v>
          </cell>
          <cell r="M417">
            <v>-62216041669.650002</v>
          </cell>
        </row>
        <row r="418">
          <cell r="A418">
            <v>4315200103</v>
          </cell>
          <cell r="B418">
            <v>1</v>
          </cell>
          <cell r="C418">
            <v>11</v>
          </cell>
          <cell r="D418">
            <v>2010</v>
          </cell>
          <cell r="E418" t="str">
            <v>INDUSTRIAL</v>
          </cell>
          <cell r="F418" t="str">
            <v>BALANCE DE PRUEBA SUI</v>
          </cell>
          <cell r="G418" t="str">
            <v>N</v>
          </cell>
          <cell r="H418">
            <v>2</v>
          </cell>
          <cell r="I418" t="str">
            <v>480000000000</v>
          </cell>
          <cell r="J418">
            <v>-11347807540</v>
          </cell>
          <cell r="K418">
            <v>14348406</v>
          </cell>
          <cell r="L418">
            <v>1967776531.4200001</v>
          </cell>
          <cell r="M418">
            <v>-13301235665.42</v>
          </cell>
        </row>
        <row r="419">
          <cell r="A419">
            <v>4315200104</v>
          </cell>
          <cell r="B419">
            <v>1</v>
          </cell>
          <cell r="C419">
            <v>11</v>
          </cell>
          <cell r="D419">
            <v>2010</v>
          </cell>
          <cell r="E419" t="str">
            <v>OFICIAL</v>
          </cell>
          <cell r="F419" t="str">
            <v>BALANCE DE PRUEBA SUI</v>
          </cell>
          <cell r="G419" t="str">
            <v>N</v>
          </cell>
          <cell r="H419">
            <v>3</v>
          </cell>
          <cell r="I419" t="str">
            <v>480500000000</v>
          </cell>
          <cell r="J419">
            <v>-13300965563</v>
          </cell>
          <cell r="K419">
            <v>3613915</v>
          </cell>
          <cell r="L419">
            <v>1649898738.04</v>
          </cell>
          <cell r="M419">
            <v>-14947250386.040001</v>
          </cell>
        </row>
        <row r="420">
          <cell r="A420">
            <v>4315200105</v>
          </cell>
          <cell r="B420">
            <v>1</v>
          </cell>
          <cell r="C420">
            <v>11</v>
          </cell>
          <cell r="D420">
            <v>2010</v>
          </cell>
          <cell r="E420" t="str">
            <v>PROVISIONALES</v>
          </cell>
          <cell r="F420" t="str">
            <v>BALANCE DE PRUEBA SUI</v>
          </cell>
          <cell r="G420" t="str">
            <v>S</v>
          </cell>
          <cell r="H420">
            <v>4</v>
          </cell>
          <cell r="I420" t="str">
            <v>480504000000</v>
          </cell>
          <cell r="J420">
            <v>-568848456</v>
          </cell>
          <cell r="K420">
            <v>93177</v>
          </cell>
          <cell r="L420">
            <v>85312837</v>
          </cell>
          <cell r="M420">
            <v>-654068116</v>
          </cell>
        </row>
        <row r="421">
          <cell r="A421">
            <v>43152002</v>
          </cell>
          <cell r="B421">
            <v>1</v>
          </cell>
          <cell r="C421">
            <v>11</v>
          </cell>
          <cell r="D421">
            <v>2010</v>
          </cell>
          <cell r="E421" t="str">
            <v>ALUMBRADO PUBLICO</v>
          </cell>
          <cell r="F421" t="str">
            <v>BALANCE DE PRUEBA SUI</v>
          </cell>
          <cell r="G421" t="str">
            <v>S</v>
          </cell>
          <cell r="H421">
            <v>4</v>
          </cell>
          <cell r="I421" t="str">
            <v>480513000000</v>
          </cell>
          <cell r="J421">
            <v>-443653789</v>
          </cell>
          <cell r="K421">
            <v>8855048</v>
          </cell>
          <cell r="L421">
            <v>1253396301</v>
          </cell>
          <cell r="M421">
            <v>-1688195042</v>
          </cell>
        </row>
        <row r="422">
          <cell r="A422">
            <v>43152003</v>
          </cell>
          <cell r="B422">
            <v>1</v>
          </cell>
          <cell r="C422">
            <v>11</v>
          </cell>
          <cell r="D422">
            <v>2010</v>
          </cell>
          <cell r="E422" t="str">
            <v>MERCADO NO REGULADO</v>
          </cell>
          <cell r="F422" t="str">
            <v>BALANCE DE PRUEBA SUI</v>
          </cell>
          <cell r="G422" t="str">
            <v>S</v>
          </cell>
          <cell r="H422">
            <v>4</v>
          </cell>
          <cell r="I422" t="str">
            <v>480522000000</v>
          </cell>
          <cell r="J422">
            <v>-42209635865</v>
          </cell>
          <cell r="K422">
            <v>0</v>
          </cell>
          <cell r="L422">
            <v>5412376953.8900003</v>
          </cell>
          <cell r="M422">
            <v>-47622012818.889999</v>
          </cell>
          <cell r="N422">
            <v>-33481863574.889999</v>
          </cell>
        </row>
        <row r="423">
          <cell r="A423">
            <v>4315200301</v>
          </cell>
          <cell r="B423">
            <v>1</v>
          </cell>
          <cell r="C423">
            <v>11</v>
          </cell>
          <cell r="D423">
            <v>2010</v>
          </cell>
          <cell r="E423" t="str">
            <v>ALUMBRADO PUBLICO</v>
          </cell>
          <cell r="F423" t="str">
            <v>BALANCE DE PRUEBA SUI</v>
          </cell>
          <cell r="G423" t="str">
            <v>S</v>
          </cell>
          <cell r="H423">
            <v>4</v>
          </cell>
          <cell r="I423" t="str">
            <v>480527000000</v>
          </cell>
          <cell r="J423">
            <v>-13023165510</v>
          </cell>
          <cell r="K423">
            <v>0</v>
          </cell>
          <cell r="L423">
            <v>1116983734</v>
          </cell>
          <cell r="M423">
            <v>-14140149244</v>
          </cell>
          <cell r="N423">
            <v>-15828344286</v>
          </cell>
        </row>
        <row r="424">
          <cell r="A424">
            <v>4315200302</v>
          </cell>
          <cell r="B424">
            <v>1</v>
          </cell>
          <cell r="C424">
            <v>11</v>
          </cell>
          <cell r="D424">
            <v>2010</v>
          </cell>
          <cell r="E424" t="str">
            <v>COMERCIAL</v>
          </cell>
          <cell r="F424" t="str">
            <v>BALANCE DE PRUEBA SUI</v>
          </cell>
          <cell r="G424" t="str">
            <v>S</v>
          </cell>
          <cell r="H424">
            <v>4</v>
          </cell>
          <cell r="I424" t="str">
            <v>480536000000</v>
          </cell>
          <cell r="J424">
            <v>-4269621953</v>
          </cell>
          <cell r="K424">
            <v>0</v>
          </cell>
          <cell r="L424">
            <v>546539855.35000002</v>
          </cell>
          <cell r="M424">
            <v>-4816161808.3500004</v>
          </cell>
        </row>
        <row r="425">
          <cell r="A425">
            <v>4315200303</v>
          </cell>
          <cell r="B425">
            <v>1</v>
          </cell>
          <cell r="C425">
            <v>11</v>
          </cell>
          <cell r="D425">
            <v>2010</v>
          </cell>
          <cell r="E425" t="str">
            <v>INDUSTRIAL</v>
          </cell>
          <cell r="F425" t="str">
            <v>BALANCE DE PRUEBA SUI</v>
          </cell>
          <cell r="G425" t="str">
            <v>N</v>
          </cell>
          <cell r="H425">
            <v>4</v>
          </cell>
          <cell r="I425" t="str">
            <v>480590000000</v>
          </cell>
          <cell r="J425">
            <v>-22457322748</v>
          </cell>
          <cell r="K425">
            <v>0</v>
          </cell>
          <cell r="L425">
            <v>3456185479.5799999</v>
          </cell>
          <cell r="M425">
            <v>-25913508227.580002</v>
          </cell>
        </row>
        <row r="426">
          <cell r="A426">
            <v>4315200304</v>
          </cell>
          <cell r="B426">
            <v>1</v>
          </cell>
          <cell r="C426">
            <v>11</v>
          </cell>
          <cell r="D426">
            <v>2010</v>
          </cell>
          <cell r="E426" t="str">
            <v>OFICIAL</v>
          </cell>
          <cell r="F426" t="str">
            <v>BALANCE DE PRUEBA SUI</v>
          </cell>
          <cell r="G426" t="str">
            <v>S</v>
          </cell>
          <cell r="H426">
            <v>5</v>
          </cell>
          <cell r="I426" t="str">
            <v>480590010000</v>
          </cell>
          <cell r="J426">
            <v>-2459525654</v>
          </cell>
          <cell r="K426">
            <v>0</v>
          </cell>
          <cell r="L426">
            <v>292667884.95999998</v>
          </cell>
          <cell r="M426">
            <v>-2752193538.96</v>
          </cell>
        </row>
        <row r="427">
          <cell r="A427">
            <v>43152004</v>
          </cell>
          <cell r="B427">
            <v>1</v>
          </cell>
          <cell r="C427">
            <v>11</v>
          </cell>
          <cell r="D427">
            <v>2010</v>
          </cell>
          <cell r="E427" t="str">
            <v>VENTAS ENERGIA EN BOLSA</v>
          </cell>
          <cell r="F427" t="str">
            <v>BALANCE DE PRUEBA SUI</v>
          </cell>
          <cell r="G427" t="str">
            <v>S</v>
          </cell>
          <cell r="H427">
            <v>5</v>
          </cell>
          <cell r="I427" t="str">
            <v>480590020000</v>
          </cell>
          <cell r="J427">
            <v>-138679776</v>
          </cell>
          <cell r="K427">
            <v>23475634</v>
          </cell>
          <cell r="L427">
            <v>47780704</v>
          </cell>
          <cell r="M427">
            <v>-162984846</v>
          </cell>
        </row>
        <row r="428">
          <cell r="A428">
            <v>43152005</v>
          </cell>
          <cell r="B428">
            <v>1</v>
          </cell>
          <cell r="C428">
            <v>11</v>
          </cell>
          <cell r="D428">
            <v>2010</v>
          </cell>
          <cell r="E428" t="str">
            <v>INSTALACIONES</v>
          </cell>
          <cell r="F428" t="str">
            <v>BALANCE DE PRUEBA SUI</v>
          </cell>
          <cell r="G428" t="str">
            <v>S</v>
          </cell>
          <cell r="H428">
            <v>5</v>
          </cell>
          <cell r="I428" t="str">
            <v>480590030000</v>
          </cell>
          <cell r="J428">
            <v>-1308316233</v>
          </cell>
          <cell r="K428">
            <v>142686724</v>
          </cell>
          <cell r="L428">
            <v>210942228</v>
          </cell>
          <cell r="M428">
            <v>-1376571737</v>
          </cell>
        </row>
        <row r="429">
          <cell r="A429">
            <v>43152006</v>
          </cell>
          <cell r="B429">
            <v>1</v>
          </cell>
          <cell r="C429">
            <v>11</v>
          </cell>
          <cell r="D429">
            <v>2010</v>
          </cell>
          <cell r="E429" t="str">
            <v>RECONEXIONES</v>
          </cell>
          <cell r="F429" t="str">
            <v>BALANCE DE PRUEBA SUI</v>
          </cell>
          <cell r="G429" t="str">
            <v>S</v>
          </cell>
          <cell r="H429">
            <v>5</v>
          </cell>
          <cell r="I429" t="str">
            <v>480590050000</v>
          </cell>
          <cell r="J429">
            <v>-1003636476</v>
          </cell>
          <cell r="K429">
            <v>367154</v>
          </cell>
          <cell r="L429">
            <v>81054366</v>
          </cell>
          <cell r="M429">
            <v>-1084323688</v>
          </cell>
        </row>
        <row r="430">
          <cell r="A430">
            <v>4315200601</v>
          </cell>
          <cell r="B430">
            <v>1</v>
          </cell>
          <cell r="C430">
            <v>11</v>
          </cell>
          <cell r="D430">
            <v>2010</v>
          </cell>
          <cell r="E430" t="str">
            <v>RESIDENCIAL</v>
          </cell>
          <cell r="F430" t="str">
            <v>BALANCE DE PRUEBA SUI</v>
          </cell>
          <cell r="G430" t="str">
            <v>N</v>
          </cell>
          <cell r="H430">
            <v>3</v>
          </cell>
          <cell r="I430" t="str">
            <v>480600000000</v>
          </cell>
          <cell r="J430">
            <v>-898213333</v>
          </cell>
          <cell r="K430">
            <v>296842</v>
          </cell>
          <cell r="L430">
            <v>74310351</v>
          </cell>
          <cell r="M430">
            <v>-972226842</v>
          </cell>
        </row>
        <row r="431">
          <cell r="A431">
            <v>4315200602</v>
          </cell>
          <cell r="B431">
            <v>1</v>
          </cell>
          <cell r="C431">
            <v>11</v>
          </cell>
          <cell r="D431">
            <v>2010</v>
          </cell>
          <cell r="E431" t="str">
            <v>COMERCIAL</v>
          </cell>
          <cell r="F431" t="str">
            <v>BALANCE DE PRUEBA SUI</v>
          </cell>
          <cell r="G431" t="str">
            <v>S</v>
          </cell>
          <cell r="H431">
            <v>4</v>
          </cell>
          <cell r="I431" t="str">
            <v>480601000000</v>
          </cell>
          <cell r="J431">
            <v>-90318594</v>
          </cell>
          <cell r="K431">
            <v>70312</v>
          </cell>
          <cell r="L431">
            <v>6147950</v>
          </cell>
          <cell r="M431">
            <v>-96396232</v>
          </cell>
        </row>
        <row r="432">
          <cell r="A432">
            <v>4315200603</v>
          </cell>
          <cell r="B432">
            <v>1</v>
          </cell>
          <cell r="C432">
            <v>11</v>
          </cell>
          <cell r="D432">
            <v>2010</v>
          </cell>
          <cell r="E432" t="str">
            <v>INDUSTRIAL</v>
          </cell>
          <cell r="F432" t="str">
            <v>BALANCE DE PRUEBA SUI</v>
          </cell>
          <cell r="G432" t="str">
            <v>N</v>
          </cell>
          <cell r="H432">
            <v>3</v>
          </cell>
          <cell r="I432" t="str">
            <v>480800000000</v>
          </cell>
          <cell r="J432">
            <v>-8381810</v>
          </cell>
          <cell r="K432">
            <v>0</v>
          </cell>
          <cell r="L432">
            <v>272471</v>
          </cell>
          <cell r="M432">
            <v>-8654281</v>
          </cell>
        </row>
        <row r="433">
          <cell r="A433">
            <v>4315200604</v>
          </cell>
          <cell r="B433">
            <v>1</v>
          </cell>
          <cell r="C433">
            <v>11</v>
          </cell>
          <cell r="D433">
            <v>2010</v>
          </cell>
          <cell r="E433" t="str">
            <v>OFICIAL</v>
          </cell>
          <cell r="F433" t="str">
            <v>BALANCE DE PRUEBA SUI</v>
          </cell>
          <cell r="G433" t="str">
            <v>S</v>
          </cell>
          <cell r="H433">
            <v>4</v>
          </cell>
          <cell r="I433" t="str">
            <v>480802000000</v>
          </cell>
          <cell r="J433">
            <v>-6722739</v>
          </cell>
          <cell r="K433">
            <v>0</v>
          </cell>
          <cell r="L433">
            <v>323594</v>
          </cell>
          <cell r="M433">
            <v>-7046333</v>
          </cell>
        </row>
        <row r="434">
          <cell r="A434">
            <v>43152007</v>
          </cell>
          <cell r="B434">
            <v>1</v>
          </cell>
          <cell r="C434">
            <v>11</v>
          </cell>
          <cell r="D434">
            <v>2010</v>
          </cell>
          <cell r="E434" t="str">
            <v>OTROS SERVICIOS DE ENERGIA COMERCIALIZAC</v>
          </cell>
          <cell r="F434" t="str">
            <v>BALANCE DE PRUEBA SUI</v>
          </cell>
          <cell r="G434" t="str">
            <v>S</v>
          </cell>
          <cell r="H434">
            <v>4</v>
          </cell>
          <cell r="I434" t="str">
            <v>480803000000</v>
          </cell>
          <cell r="J434">
            <v>-8020409865</v>
          </cell>
          <cell r="K434">
            <v>108973707</v>
          </cell>
          <cell r="L434">
            <v>785961617</v>
          </cell>
          <cell r="M434">
            <v>-8697397775</v>
          </cell>
        </row>
        <row r="435">
          <cell r="A435">
            <v>4315200702</v>
          </cell>
          <cell r="B435">
            <v>1</v>
          </cell>
          <cell r="C435">
            <v>11</v>
          </cell>
          <cell r="D435">
            <v>2010</v>
          </cell>
          <cell r="E435" t="str">
            <v>SANCIONES Y MULTAS</v>
          </cell>
          <cell r="F435" t="str">
            <v>BALANCE DE PRUEBA SUI</v>
          </cell>
          <cell r="G435" t="str">
            <v>S</v>
          </cell>
          <cell r="H435">
            <v>4</v>
          </cell>
          <cell r="I435" t="str">
            <v>480817000000</v>
          </cell>
          <cell r="J435">
            <v>-435505564</v>
          </cell>
          <cell r="K435">
            <v>2925497</v>
          </cell>
          <cell r="L435">
            <v>46012174</v>
          </cell>
          <cell r="M435">
            <v>-478592241</v>
          </cell>
        </row>
        <row r="436">
          <cell r="A436">
            <v>4315200703</v>
          </cell>
          <cell r="B436">
            <v>1</v>
          </cell>
          <cell r="C436">
            <v>11</v>
          </cell>
          <cell r="D436">
            <v>2010</v>
          </cell>
          <cell r="E436" t="str">
            <v>SERVICIOS DE FACTURACION Y RECAUDO</v>
          </cell>
          <cell r="F436" t="str">
            <v>BALANCE DE PRUEBA SUI</v>
          </cell>
          <cell r="G436" t="str">
            <v>N</v>
          </cell>
          <cell r="H436">
            <v>3</v>
          </cell>
          <cell r="I436" t="str">
            <v>481000000000</v>
          </cell>
          <cell r="J436">
            <v>-4995907989</v>
          </cell>
          <cell r="K436">
            <v>105094997</v>
          </cell>
          <cell r="L436">
            <v>554862555</v>
          </cell>
          <cell r="M436">
            <v>-5445675547</v>
          </cell>
        </row>
        <row r="437">
          <cell r="A437">
            <v>4315200705</v>
          </cell>
          <cell r="B437">
            <v>1</v>
          </cell>
          <cell r="C437">
            <v>11</v>
          </cell>
          <cell r="D437">
            <v>2010</v>
          </cell>
          <cell r="E437" t="str">
            <v>SERVICIOS ESPECIALIZADOS COMERCIALIZACIO</v>
          </cell>
          <cell r="F437" t="str">
            <v>BALANCE DE PRUEBA SUI</v>
          </cell>
          <cell r="G437" t="str">
            <v>S</v>
          </cell>
          <cell r="H437">
            <v>4</v>
          </cell>
          <cell r="I437" t="str">
            <v>481007000000</v>
          </cell>
          <cell r="J437">
            <v>-2414147630</v>
          </cell>
          <cell r="K437">
            <v>849765</v>
          </cell>
          <cell r="L437">
            <v>143992170</v>
          </cell>
          <cell r="M437">
            <v>-2557290035</v>
          </cell>
        </row>
        <row r="438">
          <cell r="A438">
            <v>4315200706</v>
          </cell>
          <cell r="B438">
            <v>1</v>
          </cell>
          <cell r="C438">
            <v>11</v>
          </cell>
          <cell r="D438">
            <v>2010</v>
          </cell>
          <cell r="E438" t="str">
            <v>PROGRAMA LAS AHORRADORAS VENTA BOMBILLOS</v>
          </cell>
          <cell r="F438" t="str">
            <v>BALANCE DE PRUEBA SUI</v>
          </cell>
          <cell r="G438" t="str">
            <v>S</v>
          </cell>
          <cell r="H438">
            <v>4</v>
          </cell>
          <cell r="I438" t="str">
            <v>481008000000</v>
          </cell>
          <cell r="J438">
            <v>-174848682</v>
          </cell>
          <cell r="K438">
            <v>103448</v>
          </cell>
          <cell r="L438">
            <v>41094718</v>
          </cell>
          <cell r="M438">
            <v>-215839952</v>
          </cell>
        </row>
        <row r="439">
          <cell r="A439">
            <v>43152009</v>
          </cell>
          <cell r="B439">
            <v>1</v>
          </cell>
          <cell r="C439">
            <v>11</v>
          </cell>
          <cell r="D439">
            <v>2010</v>
          </cell>
          <cell r="E439" t="str">
            <v>RECUPERACION DE PERDIDAS</v>
          </cell>
          <cell r="F439" t="str">
            <v>BALANCE DE PRUEBA SUI</v>
          </cell>
          <cell r="G439" t="str">
            <v>N</v>
          </cell>
          <cell r="H439">
            <v>4</v>
          </cell>
          <cell r="I439" t="str">
            <v>481047000000</v>
          </cell>
          <cell r="J439">
            <v>-511800165</v>
          </cell>
          <cell r="K439">
            <v>0</v>
          </cell>
          <cell r="L439">
            <v>78214629</v>
          </cell>
          <cell r="M439">
            <v>-590014794</v>
          </cell>
        </row>
        <row r="440">
          <cell r="A440">
            <v>4315200901</v>
          </cell>
          <cell r="B440">
            <v>1</v>
          </cell>
          <cell r="C440">
            <v>11</v>
          </cell>
          <cell r="D440">
            <v>2010</v>
          </cell>
          <cell r="E440" t="str">
            <v>RESIDENCIAL</v>
          </cell>
          <cell r="F440" t="str">
            <v>BALANCE DE PRUEBA SUI</v>
          </cell>
          <cell r="G440" t="str">
            <v>S</v>
          </cell>
          <cell r="H440">
            <v>5</v>
          </cell>
          <cell r="I440" t="str">
            <v>481047010000</v>
          </cell>
          <cell r="J440">
            <v>-298825487</v>
          </cell>
          <cell r="K440">
            <v>0</v>
          </cell>
          <cell r="L440">
            <v>55896321</v>
          </cell>
          <cell r="M440">
            <v>-354721808</v>
          </cell>
        </row>
        <row r="441">
          <cell r="A441">
            <v>4315200902</v>
          </cell>
          <cell r="B441">
            <v>1</v>
          </cell>
          <cell r="C441">
            <v>11</v>
          </cell>
          <cell r="D441">
            <v>2010</v>
          </cell>
          <cell r="E441" t="str">
            <v>COMERCIAL</v>
          </cell>
          <cell r="F441" t="str">
            <v>BALANCE DE PRUEBA SUI</v>
          </cell>
          <cell r="G441" t="str">
            <v>S</v>
          </cell>
          <cell r="H441">
            <v>4</v>
          </cell>
          <cell r="I441" t="str">
            <v>481049000000</v>
          </cell>
          <cell r="J441">
            <v>-196720557</v>
          </cell>
          <cell r="K441">
            <v>0</v>
          </cell>
          <cell r="L441">
            <v>13374277</v>
          </cell>
          <cell r="M441">
            <v>-210094834</v>
          </cell>
        </row>
        <row r="442">
          <cell r="A442">
            <v>4315200903</v>
          </cell>
          <cell r="B442">
            <v>1</v>
          </cell>
          <cell r="C442">
            <v>11</v>
          </cell>
          <cell r="D442">
            <v>2010</v>
          </cell>
          <cell r="E442" t="str">
            <v>INDUSTRIAL</v>
          </cell>
          <cell r="F442" t="str">
            <v>BALANCE DE PRUEBA SUI</v>
          </cell>
          <cell r="G442" t="str">
            <v>S</v>
          </cell>
          <cell r="H442">
            <v>4</v>
          </cell>
          <cell r="I442" t="str">
            <v>481090000000</v>
          </cell>
          <cell r="J442">
            <v>-647537</v>
          </cell>
          <cell r="K442">
            <v>0</v>
          </cell>
          <cell r="L442">
            <v>6102166</v>
          </cell>
          <cell r="M442">
            <v>-6749703</v>
          </cell>
        </row>
        <row r="443">
          <cell r="A443">
            <v>4315200904</v>
          </cell>
          <cell r="B443">
            <v>1</v>
          </cell>
          <cell r="C443">
            <v>11</v>
          </cell>
          <cell r="D443">
            <v>2010</v>
          </cell>
          <cell r="E443" t="str">
            <v>OFICIAL</v>
          </cell>
          <cell r="F443" t="str">
            <v>BALANCE DE PRUEBA SUI</v>
          </cell>
          <cell r="G443" t="str">
            <v>N</v>
          </cell>
          <cell r="H443">
            <v>1</v>
          </cell>
          <cell r="I443" t="str">
            <v>500000000000</v>
          </cell>
          <cell r="J443">
            <v>-15606584</v>
          </cell>
          <cell r="K443">
            <v>0</v>
          </cell>
          <cell r="L443">
            <v>2841865</v>
          </cell>
          <cell r="M443">
            <v>-18448449</v>
          </cell>
          <cell r="N443">
            <v>-18448449</v>
          </cell>
        </row>
        <row r="444">
          <cell r="A444">
            <v>48</v>
          </cell>
          <cell r="B444">
            <v>1</v>
          </cell>
          <cell r="C444">
            <v>11</v>
          </cell>
          <cell r="D444">
            <v>2010</v>
          </cell>
          <cell r="E444" t="str">
            <v>OTROS INGRESOS</v>
          </cell>
          <cell r="F444" t="str">
            <v>BALANCE DE PRUEBA SUI</v>
          </cell>
          <cell r="G444" t="str">
            <v>N</v>
          </cell>
          <cell r="H444">
            <v>2</v>
          </cell>
          <cell r="I444" t="str">
            <v>510000000000</v>
          </cell>
          <cell r="J444">
            <v>-10563922037.23</v>
          </cell>
          <cell r="K444">
            <v>1011715633</v>
          </cell>
          <cell r="L444">
            <v>1944932413.5</v>
          </cell>
          <cell r="M444">
            <v>-11497138817.73</v>
          </cell>
          <cell r="N444">
            <v>10162741.299999999</v>
          </cell>
        </row>
        <row r="445">
          <cell r="A445">
            <v>4805</v>
          </cell>
          <cell r="B445">
            <v>1</v>
          </cell>
          <cell r="C445">
            <v>11</v>
          </cell>
          <cell r="D445">
            <v>2010</v>
          </cell>
          <cell r="E445" t="str">
            <v>FINANCIEROS</v>
          </cell>
          <cell r="F445" t="str">
            <v>BALANCE DE PRUEBA SUI</v>
          </cell>
          <cell r="G445" t="str">
            <v>N</v>
          </cell>
          <cell r="H445">
            <v>3</v>
          </cell>
          <cell r="I445" t="str">
            <v>510100000000</v>
          </cell>
          <cell r="J445">
            <v>-7839733237.4099998</v>
          </cell>
          <cell r="K445">
            <v>967849651</v>
          </cell>
          <cell r="L445">
            <v>1455354762.1500001</v>
          </cell>
          <cell r="M445">
            <v>-8327238348.5600004</v>
          </cell>
          <cell r="N445">
            <v>-8285707.7000000011</v>
          </cell>
        </row>
        <row r="446">
          <cell r="A446">
            <v>480504</v>
          </cell>
          <cell r="B446">
            <v>1</v>
          </cell>
          <cell r="C446">
            <v>11</v>
          </cell>
          <cell r="D446">
            <v>2010</v>
          </cell>
          <cell r="E446" t="str">
            <v>INTERESES DEUDORES EMPLEADOS</v>
          </cell>
          <cell r="F446" t="str">
            <v>BALANCE DE PRUEBA SUI</v>
          </cell>
          <cell r="G446" t="str">
            <v>S</v>
          </cell>
          <cell r="H446">
            <v>4</v>
          </cell>
          <cell r="I446" t="str">
            <v>510101000000</v>
          </cell>
          <cell r="J446">
            <v>-367357232</v>
          </cell>
          <cell r="K446">
            <v>0</v>
          </cell>
          <cell r="L446">
            <v>52628522</v>
          </cell>
          <cell r="M446">
            <v>-419985754</v>
          </cell>
          <cell r="N446">
            <v>-920634.18888888904</v>
          </cell>
        </row>
        <row r="447">
          <cell r="A447">
            <v>480513</v>
          </cell>
          <cell r="B447">
            <v>1</v>
          </cell>
          <cell r="C447">
            <v>11</v>
          </cell>
          <cell r="D447">
            <v>2010</v>
          </cell>
          <cell r="E447" t="str">
            <v>INTERESES POR SERVICIOS DE ENERGIA</v>
          </cell>
          <cell r="F447" t="str">
            <v>BALANCE DE PRUEBA SUI</v>
          </cell>
          <cell r="G447" t="str">
            <v>S</v>
          </cell>
          <cell r="H447">
            <v>4</v>
          </cell>
          <cell r="I447" t="str">
            <v>510103000000</v>
          </cell>
          <cell r="J447">
            <v>-2285142349</v>
          </cell>
          <cell r="K447">
            <v>14398464</v>
          </cell>
          <cell r="L447">
            <v>261090793</v>
          </cell>
          <cell r="M447">
            <v>-2531834678</v>
          </cell>
          <cell r="N447">
            <v>-11047610.266666669</v>
          </cell>
        </row>
        <row r="448">
          <cell r="A448">
            <v>480522</v>
          </cell>
          <cell r="B448">
            <v>1</v>
          </cell>
          <cell r="C448">
            <v>11</v>
          </cell>
          <cell r="D448">
            <v>2010</v>
          </cell>
          <cell r="E448" t="str">
            <v>INTERESES POR DEPOSITOS EN INSTITUCIONES</v>
          </cell>
          <cell r="F448" t="str">
            <v>BALANCE DE PRUEBA SUI</v>
          </cell>
          <cell r="G448" t="str">
            <v>S</v>
          </cell>
          <cell r="H448">
            <v>4</v>
          </cell>
          <cell r="I448" t="str">
            <v>510105000000</v>
          </cell>
          <cell r="J448">
            <v>-2184632113.0700002</v>
          </cell>
          <cell r="K448">
            <v>953451187</v>
          </cell>
          <cell r="L448">
            <v>188796420.37</v>
          </cell>
          <cell r="M448">
            <v>-1419977346.4400001</v>
          </cell>
        </row>
        <row r="449">
          <cell r="A449">
            <v>480527</v>
          </cell>
          <cell r="B449">
            <v>1</v>
          </cell>
          <cell r="C449">
            <v>11</v>
          </cell>
          <cell r="D449">
            <v>2010</v>
          </cell>
          <cell r="E449" t="str">
            <v>DIVIDENDOS Y PARTICIPACIONES</v>
          </cell>
          <cell r="F449" t="str">
            <v>BALANCE DE PRUEBA SUI</v>
          </cell>
          <cell r="G449" t="str">
            <v>S</v>
          </cell>
          <cell r="H449">
            <v>4</v>
          </cell>
          <cell r="I449" t="str">
            <v>510113000000</v>
          </cell>
          <cell r="J449">
            <v>-2513400</v>
          </cell>
          <cell r="K449">
            <v>0</v>
          </cell>
          <cell r="L449">
            <v>0</v>
          </cell>
          <cell r="M449">
            <v>-2513400</v>
          </cell>
        </row>
        <row r="450">
          <cell r="A450">
            <v>480536</v>
          </cell>
          <cell r="B450">
            <v>1</v>
          </cell>
          <cell r="C450">
            <v>11</v>
          </cell>
          <cell r="D450">
            <v>2010</v>
          </cell>
          <cell r="E450" t="str">
            <v>RENDIMIENTOS ENCARGOS FIDU PENSIONES</v>
          </cell>
          <cell r="F450" t="str">
            <v>BALANCE DE PRUEBA SUI</v>
          </cell>
          <cell r="G450" t="str">
            <v>S</v>
          </cell>
          <cell r="H450">
            <v>4</v>
          </cell>
          <cell r="I450" t="str">
            <v>510117000000</v>
          </cell>
          <cell r="J450">
            <v>0</v>
          </cell>
          <cell r="K450">
            <v>0</v>
          </cell>
          <cell r="L450">
            <v>0</v>
          </cell>
          <cell r="M450">
            <v>0</v>
          </cell>
        </row>
        <row r="451">
          <cell r="A451">
            <v>480572</v>
          </cell>
          <cell r="B451">
            <v>1</v>
          </cell>
          <cell r="C451">
            <v>11</v>
          </cell>
          <cell r="D451">
            <v>2010</v>
          </cell>
          <cell r="E451" t="str">
            <v xml:space="preserve">UTILIDAD EN DERECHOS EN FIDEICOMISO </v>
          </cell>
          <cell r="F451" t="str">
            <v>BALANCE DE PRUEBA SUI</v>
          </cell>
          <cell r="G451" t="str">
            <v>S</v>
          </cell>
          <cell r="H451">
            <v>4</v>
          </cell>
          <cell r="I451" t="str">
            <v>510119000000</v>
          </cell>
          <cell r="J451">
            <v>0</v>
          </cell>
          <cell r="K451">
            <v>0</v>
          </cell>
          <cell r="L451">
            <v>611660543.77999997</v>
          </cell>
          <cell r="M451">
            <v>-611660543.77999997</v>
          </cell>
        </row>
        <row r="452">
          <cell r="A452">
            <v>480590</v>
          </cell>
          <cell r="B452">
            <v>1</v>
          </cell>
          <cell r="C452">
            <v>11</v>
          </cell>
          <cell r="D452">
            <v>2010</v>
          </cell>
          <cell r="E452" t="str">
            <v>OTROS INGRESOS FINANCIEROS</v>
          </cell>
          <cell r="F452" t="str">
            <v>BALANCE DE PRUEBA SUI</v>
          </cell>
          <cell r="G452" t="str">
            <v>S</v>
          </cell>
          <cell r="H452">
            <v>4</v>
          </cell>
          <cell r="I452" t="str">
            <v>510123000000</v>
          </cell>
          <cell r="J452">
            <v>-3000088143.3400002</v>
          </cell>
          <cell r="K452">
            <v>0</v>
          </cell>
          <cell r="L452">
            <v>341178483</v>
          </cell>
          <cell r="M452">
            <v>-3341266626.3400002</v>
          </cell>
        </row>
        <row r="453">
          <cell r="A453">
            <v>48059001</v>
          </cell>
          <cell r="B453">
            <v>1</v>
          </cell>
          <cell r="C453">
            <v>11</v>
          </cell>
          <cell r="D453">
            <v>2010</v>
          </cell>
          <cell r="E453" t="str">
            <v>COMISIONES POR PRONTO PAGO</v>
          </cell>
          <cell r="F453" t="str">
            <v>BALANCE DE PRUEBA SUI</v>
          </cell>
          <cell r="G453" t="str">
            <v>S</v>
          </cell>
          <cell r="H453">
            <v>4</v>
          </cell>
          <cell r="I453" t="str">
            <v>510124000000</v>
          </cell>
          <cell r="J453">
            <v>-174573952</v>
          </cell>
          <cell r="K453">
            <v>0</v>
          </cell>
          <cell r="L453">
            <v>68344003</v>
          </cell>
          <cell r="M453">
            <v>-242917955</v>
          </cell>
        </row>
        <row r="454">
          <cell r="A454">
            <v>48059002</v>
          </cell>
          <cell r="B454">
            <v>1</v>
          </cell>
          <cell r="C454">
            <v>11</v>
          </cell>
          <cell r="D454">
            <v>2010</v>
          </cell>
          <cell r="E454" t="str">
            <v>DESCUENTOS COMERCIALES</v>
          </cell>
          <cell r="F454" t="str">
            <v>BALANCE DE PRUEBA SUI</v>
          </cell>
          <cell r="G454" t="str">
            <v>S</v>
          </cell>
          <cell r="H454">
            <v>4</v>
          </cell>
          <cell r="I454" t="str">
            <v>510125000000</v>
          </cell>
          <cell r="J454">
            <v>-93319</v>
          </cell>
          <cell r="K454">
            <v>0</v>
          </cell>
          <cell r="L454">
            <v>2574</v>
          </cell>
          <cell r="M454">
            <v>-95893</v>
          </cell>
        </row>
        <row r="455">
          <cell r="A455">
            <v>48059003</v>
          </cell>
          <cell r="B455">
            <v>1</v>
          </cell>
          <cell r="C455">
            <v>11</v>
          </cell>
          <cell r="D455">
            <v>2010</v>
          </cell>
          <cell r="E455" t="str">
            <v>COMISIONESX SERVICIO DE FACTURACION Y RE</v>
          </cell>
          <cell r="F455" t="str">
            <v>BALANCE DE PRUEBA SUI</v>
          </cell>
          <cell r="G455" t="str">
            <v>N</v>
          </cell>
          <cell r="H455">
            <v>4</v>
          </cell>
          <cell r="I455" t="str">
            <v>510130000000</v>
          </cell>
          <cell r="J455">
            <v>-2763099332</v>
          </cell>
          <cell r="K455">
            <v>0</v>
          </cell>
          <cell r="L455">
            <v>253602762</v>
          </cell>
          <cell r="M455">
            <v>-3016702094</v>
          </cell>
        </row>
        <row r="456">
          <cell r="A456">
            <v>48059005</v>
          </cell>
          <cell r="B456">
            <v>1</v>
          </cell>
          <cell r="C456">
            <v>11</v>
          </cell>
          <cell r="D456">
            <v>2010</v>
          </cell>
          <cell r="E456" t="str">
            <v>INTERESES X ANTICIPOS ENTREGADOS A TERCEROS</v>
          </cell>
          <cell r="F456" t="str">
            <v>BALANCE DE PRUEBA SUI</v>
          </cell>
          <cell r="G456" t="str">
            <v>S</v>
          </cell>
          <cell r="H456">
            <v>5</v>
          </cell>
          <cell r="I456" t="str">
            <v>510130010000</v>
          </cell>
          <cell r="J456">
            <v>-62321540.340000004</v>
          </cell>
          <cell r="K456">
            <v>0</v>
          </cell>
          <cell r="L456">
            <v>19229144</v>
          </cell>
          <cell r="M456">
            <v>-81550684.340000004</v>
          </cell>
        </row>
        <row r="457">
          <cell r="A457">
            <v>4806</v>
          </cell>
          <cell r="B457">
            <v>1</v>
          </cell>
          <cell r="C457">
            <v>11</v>
          </cell>
          <cell r="D457">
            <v>2010</v>
          </cell>
          <cell r="E457" t="str">
            <v>AJUSTE POR DIFERENCIA EN CAMBIO</v>
          </cell>
          <cell r="F457" t="str">
            <v>BALANCE DE PRUEBA SUI</v>
          </cell>
          <cell r="G457" t="str">
            <v>S</v>
          </cell>
          <cell r="H457">
            <v>5</v>
          </cell>
          <cell r="I457" t="str">
            <v>510130020000</v>
          </cell>
          <cell r="J457">
            <v>0</v>
          </cell>
          <cell r="K457">
            <v>0</v>
          </cell>
          <cell r="L457">
            <v>0</v>
          </cell>
          <cell r="M457">
            <v>0</v>
          </cell>
        </row>
        <row r="458">
          <cell r="A458">
            <v>480601</v>
          </cell>
          <cell r="B458">
            <v>1</v>
          </cell>
          <cell r="C458">
            <v>11</v>
          </cell>
          <cell r="D458">
            <v>2010</v>
          </cell>
          <cell r="E458" t="str">
            <v>EFECTIVO</v>
          </cell>
          <cell r="F458" t="str">
            <v>BALANCE DE PRUEBA SUI</v>
          </cell>
          <cell r="G458" t="str">
            <v>S</v>
          </cell>
          <cell r="H458">
            <v>5</v>
          </cell>
          <cell r="I458" t="str">
            <v>510130030000</v>
          </cell>
          <cell r="J458">
            <v>0</v>
          </cell>
          <cell r="K458">
            <v>0</v>
          </cell>
          <cell r="L458">
            <v>0</v>
          </cell>
          <cell r="M458">
            <v>0</v>
          </cell>
        </row>
        <row r="459">
          <cell r="A459">
            <v>4808</v>
          </cell>
          <cell r="B459">
            <v>1</v>
          </cell>
          <cell r="C459">
            <v>11</v>
          </cell>
          <cell r="D459">
            <v>2010</v>
          </cell>
          <cell r="E459" t="str">
            <v>OTROS INGRESOS ORDINARIOS</v>
          </cell>
          <cell r="F459" t="str">
            <v>BALANCE DE PRUEBA SUI</v>
          </cell>
          <cell r="G459" t="str">
            <v>S</v>
          </cell>
          <cell r="H459">
            <v>4</v>
          </cell>
          <cell r="I459" t="str">
            <v>510131000000</v>
          </cell>
          <cell r="J459">
            <v>-78944067</v>
          </cell>
          <cell r="K459">
            <v>0</v>
          </cell>
          <cell r="L459">
            <v>8588476</v>
          </cell>
          <cell r="M459">
            <v>-87532543</v>
          </cell>
        </row>
        <row r="460">
          <cell r="A460">
            <v>480802</v>
          </cell>
          <cell r="B460">
            <v>1</v>
          </cell>
          <cell r="C460">
            <v>11</v>
          </cell>
          <cell r="D460">
            <v>2010</v>
          </cell>
          <cell r="E460" t="str">
            <v>VENTA DE PLIEGOS</v>
          </cell>
          <cell r="F460" t="str">
            <v>BALANCE DE PRUEBA SUI</v>
          </cell>
          <cell r="G460" t="str">
            <v>S</v>
          </cell>
          <cell r="H460">
            <v>4</v>
          </cell>
          <cell r="I460" t="str">
            <v>510133000000</v>
          </cell>
          <cell r="J460">
            <v>-15680000</v>
          </cell>
          <cell r="K460">
            <v>0</v>
          </cell>
          <cell r="L460">
            <v>8240000</v>
          </cell>
          <cell r="M460">
            <v>-23920000</v>
          </cell>
        </row>
        <row r="461">
          <cell r="A461">
            <v>480803</v>
          </cell>
          <cell r="B461">
            <v>1</v>
          </cell>
          <cell r="C461">
            <v>11</v>
          </cell>
          <cell r="D461">
            <v>2010</v>
          </cell>
          <cell r="E461" t="str">
            <v>CUOTAS PARTES DE PENSIONES</v>
          </cell>
          <cell r="F461" t="str">
            <v>BALANCE DE PRUEBA SUI</v>
          </cell>
          <cell r="G461" t="str">
            <v>S</v>
          </cell>
          <cell r="H461">
            <v>4</v>
          </cell>
          <cell r="I461" t="str">
            <v>510145000000</v>
          </cell>
          <cell r="J461">
            <v>-59261752</v>
          </cell>
          <cell r="K461">
            <v>0</v>
          </cell>
          <cell r="L461">
            <v>0</v>
          </cell>
          <cell r="M461">
            <v>-59261752</v>
          </cell>
        </row>
        <row r="462">
          <cell r="A462">
            <v>480817</v>
          </cell>
          <cell r="B462">
            <v>1</v>
          </cell>
          <cell r="C462">
            <v>11</v>
          </cell>
          <cell r="D462">
            <v>2010</v>
          </cell>
          <cell r="E462" t="str">
            <v>ARRENDAMIENTOS</v>
          </cell>
          <cell r="F462" t="str">
            <v>BALANCE DE PRUEBA SUI</v>
          </cell>
          <cell r="G462" t="str">
            <v>S</v>
          </cell>
          <cell r="H462">
            <v>4</v>
          </cell>
          <cell r="I462" t="str">
            <v>510146000000</v>
          </cell>
          <cell r="J462">
            <v>-4002315</v>
          </cell>
          <cell r="K462">
            <v>0</v>
          </cell>
          <cell r="L462">
            <v>348476</v>
          </cell>
          <cell r="M462">
            <v>-4350791</v>
          </cell>
        </row>
        <row r="463">
          <cell r="A463">
            <v>4810</v>
          </cell>
          <cell r="B463">
            <v>1</v>
          </cell>
          <cell r="C463">
            <v>11</v>
          </cell>
          <cell r="D463">
            <v>2010</v>
          </cell>
          <cell r="E463" t="str">
            <v>EXTRAORDINARIOS</v>
          </cell>
          <cell r="F463" t="str">
            <v>BALANCE DE PRUEBA SUI</v>
          </cell>
          <cell r="G463" t="str">
            <v>S</v>
          </cell>
          <cell r="H463">
            <v>4</v>
          </cell>
          <cell r="I463" t="str">
            <v>510147000000</v>
          </cell>
          <cell r="J463">
            <v>-2645244732.8200002</v>
          </cell>
          <cell r="K463">
            <v>43865982</v>
          </cell>
          <cell r="L463">
            <v>480989175.35000002</v>
          </cell>
          <cell r="M463">
            <v>-3082367926.1700001</v>
          </cell>
        </row>
        <row r="464">
          <cell r="A464">
            <v>481007</v>
          </cell>
          <cell r="B464">
            <v>1</v>
          </cell>
          <cell r="C464">
            <v>11</v>
          </cell>
          <cell r="D464">
            <v>2010</v>
          </cell>
          <cell r="E464" t="str">
            <v>SOBRANTES</v>
          </cell>
          <cell r="F464" t="str">
            <v>BALANCE DE PRUEBA SUI</v>
          </cell>
          <cell r="G464" t="str">
            <v>S</v>
          </cell>
          <cell r="H464">
            <v>4</v>
          </cell>
          <cell r="I464" t="str">
            <v>510148000000</v>
          </cell>
          <cell r="J464">
            <v>-33358.959999999999</v>
          </cell>
          <cell r="K464">
            <v>0</v>
          </cell>
          <cell r="L464">
            <v>0</v>
          </cell>
          <cell r="M464">
            <v>-33358.959999999999</v>
          </cell>
        </row>
        <row r="465">
          <cell r="A465">
            <v>481008</v>
          </cell>
          <cell r="B465">
            <v>1</v>
          </cell>
          <cell r="C465">
            <v>11</v>
          </cell>
          <cell r="D465">
            <v>2010</v>
          </cell>
          <cell r="E465" t="str">
            <v>RECUPERACIONES</v>
          </cell>
          <cell r="F465" t="str">
            <v>BALANCE DE PRUEBA SUI</v>
          </cell>
          <cell r="G465" t="str">
            <v>S</v>
          </cell>
          <cell r="H465">
            <v>4</v>
          </cell>
          <cell r="I465" t="str">
            <v>510152000000</v>
          </cell>
          <cell r="J465">
            <v>-1106794828.98</v>
          </cell>
          <cell r="K465">
            <v>43865982</v>
          </cell>
          <cell r="L465">
            <v>477782602.35000002</v>
          </cell>
          <cell r="M465">
            <v>-1540711449.3299999</v>
          </cell>
        </row>
        <row r="466">
          <cell r="A466">
            <v>481047</v>
          </cell>
          <cell r="B466">
            <v>1</v>
          </cell>
          <cell r="C466">
            <v>11</v>
          </cell>
          <cell r="D466">
            <v>2010</v>
          </cell>
          <cell r="E466" t="str">
            <v>APROVECHAMIENTOS</v>
          </cell>
          <cell r="F466" t="str">
            <v>BALANCE DE PRUEBA SUI</v>
          </cell>
          <cell r="G466" t="str">
            <v>S</v>
          </cell>
          <cell r="H466">
            <v>4</v>
          </cell>
          <cell r="I466" t="str">
            <v>510160000000</v>
          </cell>
          <cell r="J466">
            <v>-159161227.06</v>
          </cell>
          <cell r="K466">
            <v>0</v>
          </cell>
          <cell r="L466">
            <v>3110900</v>
          </cell>
          <cell r="M466">
            <v>-162272127.06</v>
          </cell>
        </row>
        <row r="467">
          <cell r="A467">
            <v>48104701</v>
          </cell>
          <cell r="B467">
            <v>1</v>
          </cell>
          <cell r="C467">
            <v>11</v>
          </cell>
          <cell r="D467">
            <v>2010</v>
          </cell>
          <cell r="E467" t="str">
            <v>VENTA DE MATERIAL INSERVIBLE O DE RECICL</v>
          </cell>
          <cell r="F467" t="str">
            <v>BALANCE DE PRUEBA SUI</v>
          </cell>
          <cell r="G467" t="str">
            <v>N</v>
          </cell>
          <cell r="H467">
            <v>4</v>
          </cell>
          <cell r="I467" t="str">
            <v>510164000000</v>
          </cell>
          <cell r="J467">
            <v>-159161227.06</v>
          </cell>
          <cell r="K467">
            <v>0</v>
          </cell>
          <cell r="L467">
            <v>3110900</v>
          </cell>
          <cell r="M467">
            <v>-162272127.06</v>
          </cell>
        </row>
        <row r="468">
          <cell r="A468">
            <v>481049</v>
          </cell>
          <cell r="B468">
            <v>1</v>
          </cell>
          <cell r="C468">
            <v>11</v>
          </cell>
          <cell r="D468">
            <v>2010</v>
          </cell>
          <cell r="E468" t="str">
            <v>INDEMNIZACIONES</v>
          </cell>
          <cell r="F468" t="str">
            <v>BALANCE DE PRUEBA SUI</v>
          </cell>
          <cell r="G468" t="str">
            <v>S</v>
          </cell>
          <cell r="H468">
            <v>5</v>
          </cell>
          <cell r="I468" t="str">
            <v>510164020000</v>
          </cell>
          <cell r="J468">
            <v>-1361099526.1700001</v>
          </cell>
          <cell r="K468">
            <v>0</v>
          </cell>
          <cell r="L468">
            <v>0</v>
          </cell>
          <cell r="M468">
            <v>-1361099526.1700001</v>
          </cell>
        </row>
        <row r="469">
          <cell r="A469">
            <v>481090</v>
          </cell>
          <cell r="B469">
            <v>1</v>
          </cell>
          <cell r="C469">
            <v>11</v>
          </cell>
          <cell r="D469">
            <v>2010</v>
          </cell>
          <cell r="E469" t="str">
            <v>OTROS INGRESOS EXTRAORDINARIOS</v>
          </cell>
          <cell r="F469" t="str">
            <v>BALANCE DE PRUEBA SUI</v>
          </cell>
          <cell r="G469" t="str">
            <v>S</v>
          </cell>
          <cell r="H469">
            <v>5</v>
          </cell>
          <cell r="I469" t="str">
            <v>510164030000</v>
          </cell>
          <cell r="J469">
            <v>-18155791.649999999</v>
          </cell>
          <cell r="K469">
            <v>0</v>
          </cell>
          <cell r="L469">
            <v>95673</v>
          </cell>
          <cell r="M469">
            <v>-18251464.649999999</v>
          </cell>
        </row>
        <row r="470">
          <cell r="A470">
            <v>5</v>
          </cell>
          <cell r="B470">
            <v>1</v>
          </cell>
          <cell r="C470">
            <v>11</v>
          </cell>
          <cell r="D470">
            <v>2010</v>
          </cell>
          <cell r="E470" t="str">
            <v>GASTOS</v>
          </cell>
          <cell r="F470" t="str">
            <v>BALANCE DE PRUEBA SUI</v>
          </cell>
          <cell r="G470" t="str">
            <v>N</v>
          </cell>
          <cell r="H470">
            <v>3</v>
          </cell>
          <cell r="I470" t="str">
            <v>510200000000</v>
          </cell>
          <cell r="J470">
            <v>75765391023.509995</v>
          </cell>
          <cell r="K470">
            <v>44938217448.940002</v>
          </cell>
          <cell r="L470">
            <v>28435035729.5</v>
          </cell>
          <cell r="M470">
            <v>92268572742.949997</v>
          </cell>
        </row>
        <row r="471">
          <cell r="A471">
            <v>51</v>
          </cell>
          <cell r="B471">
            <v>1</v>
          </cell>
          <cell r="C471">
            <v>11</v>
          </cell>
          <cell r="D471">
            <v>2010</v>
          </cell>
          <cell r="E471" t="str">
            <v>DE ADMINISTRACION</v>
          </cell>
          <cell r="F471" t="str">
            <v>BALANCE DE PRUEBA SUI</v>
          </cell>
          <cell r="G471" t="str">
            <v>S</v>
          </cell>
          <cell r="H471">
            <v>4</v>
          </cell>
          <cell r="I471" t="str">
            <v>510204000000</v>
          </cell>
          <cell r="J471">
            <v>51330306770.230003</v>
          </cell>
          <cell r="K471">
            <v>8742855383.2999992</v>
          </cell>
          <cell r="L471">
            <v>2440067122.04</v>
          </cell>
          <cell r="M471">
            <v>57633095031.489998</v>
          </cell>
        </row>
        <row r="472">
          <cell r="A472">
            <v>5101</v>
          </cell>
          <cell r="B472">
            <v>1</v>
          </cell>
          <cell r="C472">
            <v>11</v>
          </cell>
          <cell r="D472">
            <v>2010</v>
          </cell>
          <cell r="E472" t="str">
            <v>SUELDOS Y SALARIOS</v>
          </cell>
          <cell r="F472" t="str">
            <v>BALANCE DE PRUEBA SUI</v>
          </cell>
          <cell r="G472" t="str">
            <v>S</v>
          </cell>
          <cell r="H472">
            <v>4</v>
          </cell>
          <cell r="I472" t="str">
            <v>510205000000</v>
          </cell>
          <cell r="J472">
            <v>7356254845.9799995</v>
          </cell>
          <cell r="K472">
            <v>1506020715.72</v>
          </cell>
          <cell r="L472">
            <v>1108151626.4000001</v>
          </cell>
          <cell r="M472">
            <v>7754123935.3000002</v>
          </cell>
        </row>
        <row r="473">
          <cell r="A473">
            <v>510101</v>
          </cell>
          <cell r="B473">
            <v>1</v>
          </cell>
          <cell r="C473">
            <v>11</v>
          </cell>
          <cell r="D473">
            <v>2010</v>
          </cell>
          <cell r="E473" t="str">
            <v>SUELDOS DEL PERSONAL</v>
          </cell>
          <cell r="F473" t="str">
            <v>BALANCE DE PRUEBA SUI</v>
          </cell>
          <cell r="G473" t="str">
            <v>S</v>
          </cell>
          <cell r="H473">
            <v>4</v>
          </cell>
          <cell r="I473" t="str">
            <v>510206000000</v>
          </cell>
          <cell r="J473">
            <v>1992343173</v>
          </cell>
          <cell r="K473">
            <v>191778517</v>
          </cell>
          <cell r="L473">
            <v>1741272</v>
          </cell>
          <cell r="M473">
            <v>2182380418</v>
          </cell>
        </row>
        <row r="474">
          <cell r="A474">
            <v>510103</v>
          </cell>
          <cell r="B474">
            <v>1</v>
          </cell>
          <cell r="C474">
            <v>11</v>
          </cell>
          <cell r="D474">
            <v>2010</v>
          </cell>
          <cell r="E474" t="str">
            <v>HORAS EXTRAS Y FESTIVOS</v>
          </cell>
          <cell r="F474" t="str">
            <v>BALANCE DE PRUEBA SUI</v>
          </cell>
          <cell r="G474" t="str">
            <v>S</v>
          </cell>
          <cell r="H474">
            <v>4</v>
          </cell>
          <cell r="I474" t="str">
            <v>510207000000</v>
          </cell>
          <cell r="J474">
            <v>9708347</v>
          </cell>
          <cell r="K474">
            <v>65184</v>
          </cell>
          <cell r="L474">
            <v>0</v>
          </cell>
          <cell r="M474">
            <v>9773531</v>
          </cell>
        </row>
        <row r="475">
          <cell r="A475">
            <v>510105</v>
          </cell>
          <cell r="B475">
            <v>1</v>
          </cell>
          <cell r="C475">
            <v>11</v>
          </cell>
          <cell r="D475">
            <v>2010</v>
          </cell>
          <cell r="E475" t="str">
            <v>GASTOS DE REPRESENTACION</v>
          </cell>
          <cell r="F475" t="str">
            <v>BALANCE DE PRUEBA SUI</v>
          </cell>
          <cell r="G475" t="str">
            <v>S</v>
          </cell>
          <cell r="H475">
            <v>4</v>
          </cell>
          <cell r="I475" t="str">
            <v>510209000000</v>
          </cell>
          <cell r="J475">
            <v>68568742</v>
          </cell>
          <cell r="K475">
            <v>4590400</v>
          </cell>
          <cell r="L475">
            <v>0</v>
          </cell>
          <cell r="M475">
            <v>73159142</v>
          </cell>
        </row>
        <row r="476">
          <cell r="A476">
            <v>510113</v>
          </cell>
          <cell r="B476">
            <v>1</v>
          </cell>
          <cell r="C476">
            <v>11</v>
          </cell>
          <cell r="D476">
            <v>2010</v>
          </cell>
          <cell r="E476" t="str">
            <v>PRIMA DE VACACIONES</v>
          </cell>
          <cell r="F476" t="str">
            <v>BALANCE DE PRUEBA SUI</v>
          </cell>
          <cell r="G476" t="str">
            <v>S</v>
          </cell>
          <cell r="H476">
            <v>4</v>
          </cell>
          <cell r="I476" t="str">
            <v>510210000000</v>
          </cell>
          <cell r="J476">
            <v>262056804</v>
          </cell>
          <cell r="K476">
            <v>57710247</v>
          </cell>
          <cell r="L476">
            <v>93847988.400000006</v>
          </cell>
          <cell r="M476">
            <v>225919062.59999999</v>
          </cell>
        </row>
        <row r="477">
          <cell r="A477">
            <v>510117</v>
          </cell>
          <cell r="B477">
            <v>1</v>
          </cell>
          <cell r="C477">
            <v>11</v>
          </cell>
          <cell r="D477">
            <v>2010</v>
          </cell>
          <cell r="E477" t="str">
            <v>VACACIONES</v>
          </cell>
          <cell r="F477" t="str">
            <v>BALANCE DE PRUEBA SUI</v>
          </cell>
          <cell r="G477" t="str">
            <v>N</v>
          </cell>
          <cell r="H477">
            <v>3</v>
          </cell>
          <cell r="I477" t="str">
            <v>510300000000</v>
          </cell>
          <cell r="J477">
            <v>262956805</v>
          </cell>
          <cell r="K477">
            <v>57710248</v>
          </cell>
          <cell r="L477">
            <v>87002937.400000006</v>
          </cell>
          <cell r="M477">
            <v>233664115.59999999</v>
          </cell>
        </row>
        <row r="478">
          <cell r="A478">
            <v>510119</v>
          </cell>
          <cell r="B478">
            <v>1</v>
          </cell>
          <cell r="C478">
            <v>11</v>
          </cell>
          <cell r="D478">
            <v>2010</v>
          </cell>
          <cell r="E478" t="str">
            <v>BONIFICACIONES</v>
          </cell>
          <cell r="F478" t="str">
            <v>BALANCE DE PRUEBA SUI</v>
          </cell>
          <cell r="G478" t="str">
            <v>S</v>
          </cell>
          <cell r="H478">
            <v>4</v>
          </cell>
          <cell r="I478" t="str">
            <v>510301000000</v>
          </cell>
          <cell r="J478">
            <v>242637162</v>
          </cell>
          <cell r="K478">
            <v>17510000</v>
          </cell>
          <cell r="L478">
            <v>0</v>
          </cell>
          <cell r="M478">
            <v>260147162</v>
          </cell>
        </row>
        <row r="479">
          <cell r="A479">
            <v>510123</v>
          </cell>
          <cell r="B479">
            <v>1</v>
          </cell>
          <cell r="C479">
            <v>11</v>
          </cell>
          <cell r="D479">
            <v>2010</v>
          </cell>
          <cell r="E479" t="str">
            <v>AUXILIO DE TRANSPORTE</v>
          </cell>
          <cell r="F479" t="str">
            <v>BALANCE DE PRUEBA SUI</v>
          </cell>
          <cell r="G479" t="str">
            <v>S</v>
          </cell>
          <cell r="H479">
            <v>4</v>
          </cell>
          <cell r="I479" t="str">
            <v>510302000000</v>
          </cell>
          <cell r="J479">
            <v>18048200</v>
          </cell>
          <cell r="K479">
            <v>1531350</v>
          </cell>
          <cell r="L479">
            <v>0</v>
          </cell>
          <cell r="M479">
            <v>19579550</v>
          </cell>
        </row>
        <row r="480">
          <cell r="A480">
            <v>510124</v>
          </cell>
          <cell r="B480">
            <v>1</v>
          </cell>
          <cell r="C480">
            <v>11</v>
          </cell>
          <cell r="D480">
            <v>2010</v>
          </cell>
          <cell r="E480" t="str">
            <v>CESANTIAS</v>
          </cell>
          <cell r="F480" t="str">
            <v>BALANCE DE PRUEBA SUI</v>
          </cell>
          <cell r="G480" t="str">
            <v>S</v>
          </cell>
          <cell r="H480">
            <v>4</v>
          </cell>
          <cell r="I480" t="str">
            <v>510303000000</v>
          </cell>
          <cell r="J480">
            <v>655142010</v>
          </cell>
          <cell r="K480">
            <v>461292035</v>
          </cell>
          <cell r="L480">
            <v>486401013</v>
          </cell>
          <cell r="M480">
            <v>630033032</v>
          </cell>
        </row>
        <row r="481">
          <cell r="A481">
            <v>510125</v>
          </cell>
          <cell r="B481">
            <v>1</v>
          </cell>
          <cell r="C481">
            <v>11</v>
          </cell>
          <cell r="D481">
            <v>2010</v>
          </cell>
          <cell r="E481" t="str">
            <v>INTERESES A LAS CESANTIAS</v>
          </cell>
          <cell r="F481" t="str">
            <v>BALANCE DE PRUEBA SUI</v>
          </cell>
          <cell r="G481" t="str">
            <v>S</v>
          </cell>
          <cell r="H481">
            <v>4</v>
          </cell>
          <cell r="I481" t="str">
            <v>510304000000</v>
          </cell>
          <cell r="J481">
            <v>174704531</v>
          </cell>
          <cell r="K481">
            <v>72995559</v>
          </cell>
          <cell r="L481">
            <v>114427773.40000001</v>
          </cell>
          <cell r="M481">
            <v>133272316.59999999</v>
          </cell>
        </row>
        <row r="482">
          <cell r="A482">
            <v>510130</v>
          </cell>
          <cell r="B482">
            <v>1</v>
          </cell>
          <cell r="C482">
            <v>11</v>
          </cell>
          <cell r="D482">
            <v>2010</v>
          </cell>
          <cell r="E482" t="str">
            <v>CAPACITACION BIENESTAR SOCIAL Y ESTIMULO</v>
          </cell>
          <cell r="F482" t="str">
            <v>BALANCE DE PRUEBA SUI</v>
          </cell>
          <cell r="G482" t="str">
            <v>S</v>
          </cell>
          <cell r="H482">
            <v>4</v>
          </cell>
          <cell r="I482" t="str">
            <v>510305000000</v>
          </cell>
          <cell r="J482">
            <v>663894756.25999999</v>
          </cell>
          <cell r="K482">
            <v>195078145</v>
          </cell>
          <cell r="L482">
            <v>0</v>
          </cell>
          <cell r="M482">
            <v>858972901.25999999</v>
          </cell>
        </row>
        <row r="483">
          <cell r="A483">
            <v>51013001</v>
          </cell>
          <cell r="B483">
            <v>1</v>
          </cell>
          <cell r="C483">
            <v>11</v>
          </cell>
          <cell r="D483">
            <v>2010</v>
          </cell>
          <cell r="E483" t="str">
            <v>CAPACITACION</v>
          </cell>
          <cell r="F483" t="str">
            <v>BALANCE DE PRUEBA SUI</v>
          </cell>
          <cell r="G483" t="str">
            <v>S</v>
          </cell>
          <cell r="H483">
            <v>4</v>
          </cell>
          <cell r="I483" t="str">
            <v>510307000000</v>
          </cell>
          <cell r="J483">
            <v>514883089</v>
          </cell>
          <cell r="K483">
            <v>56129352</v>
          </cell>
          <cell r="L483">
            <v>0</v>
          </cell>
          <cell r="M483">
            <v>571012441</v>
          </cell>
        </row>
        <row r="484">
          <cell r="A484">
            <v>51013002</v>
          </cell>
          <cell r="B484">
            <v>1</v>
          </cell>
          <cell r="C484">
            <v>11</v>
          </cell>
          <cell r="D484">
            <v>2010</v>
          </cell>
          <cell r="E484" t="str">
            <v>BIENESTAR SOCIAL</v>
          </cell>
          <cell r="F484" t="str">
            <v>BALANCE DE PRUEBA SUI</v>
          </cell>
          <cell r="G484" t="str">
            <v>N</v>
          </cell>
          <cell r="H484">
            <v>3</v>
          </cell>
          <cell r="I484" t="str">
            <v>510400000000</v>
          </cell>
          <cell r="J484">
            <v>147939395.25999999</v>
          </cell>
          <cell r="K484">
            <v>138948793</v>
          </cell>
          <cell r="L484">
            <v>0</v>
          </cell>
          <cell r="M484">
            <v>286888188.25999999</v>
          </cell>
        </row>
        <row r="485">
          <cell r="A485">
            <v>51013003</v>
          </cell>
          <cell r="B485">
            <v>1</v>
          </cell>
          <cell r="C485">
            <v>11</v>
          </cell>
          <cell r="D485">
            <v>2010</v>
          </cell>
          <cell r="E485" t="str">
            <v>GASTOS MEDICOS CONVENCIONALES</v>
          </cell>
          <cell r="F485" t="str">
            <v>BALANCE DE PRUEBA SUI</v>
          </cell>
          <cell r="G485" t="str">
            <v>S</v>
          </cell>
          <cell r="H485">
            <v>4</v>
          </cell>
          <cell r="I485" t="str">
            <v>510401000000</v>
          </cell>
          <cell r="J485">
            <v>1072272</v>
          </cell>
          <cell r="K485">
            <v>0</v>
          </cell>
          <cell r="L485">
            <v>0</v>
          </cell>
          <cell r="M485">
            <v>1072272</v>
          </cell>
        </row>
        <row r="486">
          <cell r="A486">
            <v>510131</v>
          </cell>
          <cell r="B486">
            <v>1</v>
          </cell>
          <cell r="C486">
            <v>11</v>
          </cell>
          <cell r="D486">
            <v>2010</v>
          </cell>
          <cell r="E486" t="str">
            <v>DOTACION Y SUMINISTRO A TRABAJADORES</v>
          </cell>
          <cell r="F486" t="str">
            <v>BALANCE DE PRUEBA SUI</v>
          </cell>
          <cell r="G486" t="str">
            <v>S</v>
          </cell>
          <cell r="H486">
            <v>4</v>
          </cell>
          <cell r="I486" t="str">
            <v>510402000000</v>
          </cell>
          <cell r="J486">
            <v>62034883.719999999</v>
          </cell>
          <cell r="K486">
            <v>56088.72</v>
          </cell>
          <cell r="L486">
            <v>0</v>
          </cell>
          <cell r="M486">
            <v>62090972.439999998</v>
          </cell>
        </row>
        <row r="487">
          <cell r="A487">
            <v>510133</v>
          </cell>
          <cell r="B487">
            <v>1</v>
          </cell>
          <cell r="C487">
            <v>11</v>
          </cell>
          <cell r="D487">
            <v>2010</v>
          </cell>
          <cell r="E487" t="str">
            <v>GASTOS DEPORTIVOS Y DE RECREACION</v>
          </cell>
          <cell r="F487" t="str">
            <v>BALANCE DE PRUEBA SUI</v>
          </cell>
          <cell r="G487" t="str">
            <v>N</v>
          </cell>
          <cell r="H487">
            <v>3</v>
          </cell>
          <cell r="I487" t="str">
            <v>511100000000</v>
          </cell>
          <cell r="J487">
            <v>35415000</v>
          </cell>
          <cell r="K487">
            <v>0</v>
          </cell>
          <cell r="L487">
            <v>22500000</v>
          </cell>
          <cell r="M487">
            <v>12915000</v>
          </cell>
        </row>
        <row r="488">
          <cell r="A488">
            <v>510145</v>
          </cell>
          <cell r="B488">
            <v>1</v>
          </cell>
          <cell r="C488">
            <v>11</v>
          </cell>
          <cell r="D488">
            <v>2010</v>
          </cell>
          <cell r="E488" t="str">
            <v>SALARIO INTEGRAL</v>
          </cell>
          <cell r="F488" t="str">
            <v>BALANCE DE PRUEBA SUI</v>
          </cell>
          <cell r="G488" t="str">
            <v>N</v>
          </cell>
          <cell r="H488">
            <v>4</v>
          </cell>
          <cell r="I488" t="str">
            <v>511111000000</v>
          </cell>
          <cell r="J488">
            <v>132133907</v>
          </cell>
          <cell r="K488">
            <v>4240167</v>
          </cell>
          <cell r="L488">
            <v>0</v>
          </cell>
          <cell r="M488">
            <v>136374074</v>
          </cell>
        </row>
        <row r="489">
          <cell r="A489">
            <v>510146</v>
          </cell>
          <cell r="B489">
            <v>1</v>
          </cell>
          <cell r="C489">
            <v>11</v>
          </cell>
          <cell r="D489">
            <v>2010</v>
          </cell>
          <cell r="E489" t="str">
            <v>CONTRATOS DE PERSONAL TEMPORAL</v>
          </cell>
          <cell r="F489" t="str">
            <v>BALANCE DE PRUEBA SUI</v>
          </cell>
          <cell r="G489" t="str">
            <v>S</v>
          </cell>
          <cell r="H489">
            <v>5</v>
          </cell>
          <cell r="I489" t="str">
            <v>511111010000</v>
          </cell>
          <cell r="J489">
            <v>912960037</v>
          </cell>
          <cell r="K489">
            <v>205360573</v>
          </cell>
          <cell r="L489">
            <v>0</v>
          </cell>
          <cell r="M489">
            <v>1118320610</v>
          </cell>
        </row>
        <row r="490">
          <cell r="A490">
            <v>510147</v>
          </cell>
          <cell r="B490">
            <v>1</v>
          </cell>
          <cell r="C490">
            <v>11</v>
          </cell>
          <cell r="D490">
            <v>2010</v>
          </cell>
          <cell r="E490" t="str">
            <v>VIATICOS EMPLEADOS</v>
          </cell>
          <cell r="F490" t="str">
            <v>BALANCE DE PRUEBA SUI</v>
          </cell>
          <cell r="G490" t="str">
            <v>S</v>
          </cell>
          <cell r="H490">
            <v>5</v>
          </cell>
          <cell r="I490" t="str">
            <v>511111020000</v>
          </cell>
          <cell r="J490">
            <v>210113546</v>
          </cell>
          <cell r="K490">
            <v>23810370</v>
          </cell>
          <cell r="L490">
            <v>0</v>
          </cell>
          <cell r="M490">
            <v>233923916</v>
          </cell>
        </row>
        <row r="491">
          <cell r="A491">
            <v>510148</v>
          </cell>
          <cell r="B491">
            <v>1</v>
          </cell>
          <cell r="C491">
            <v>11</v>
          </cell>
          <cell r="D491">
            <v>2010</v>
          </cell>
          <cell r="E491" t="str">
            <v>GASTOS DE VIAJE EMPLEADOS</v>
          </cell>
          <cell r="F491" t="str">
            <v>BALANCE DE PRUEBA SUI</v>
          </cell>
          <cell r="G491" t="str">
            <v>S</v>
          </cell>
          <cell r="H491">
            <v>4</v>
          </cell>
          <cell r="I491" t="str">
            <v>511113000000</v>
          </cell>
          <cell r="J491">
            <v>275554671</v>
          </cell>
          <cell r="K491">
            <v>29232314</v>
          </cell>
          <cell r="L491">
            <v>0</v>
          </cell>
          <cell r="M491">
            <v>304786985</v>
          </cell>
        </row>
        <row r="492">
          <cell r="A492">
            <v>510152</v>
          </cell>
          <cell r="B492">
            <v>1</v>
          </cell>
          <cell r="C492">
            <v>11</v>
          </cell>
          <cell r="D492">
            <v>2010</v>
          </cell>
          <cell r="E492" t="str">
            <v>PRIMA DE SERVICIOS</v>
          </cell>
          <cell r="F492" t="str">
            <v>BALANCE DE PRUEBA SUI</v>
          </cell>
          <cell r="G492" t="str">
            <v>N</v>
          </cell>
          <cell r="H492">
            <v>4</v>
          </cell>
          <cell r="I492" t="str">
            <v>511114000000</v>
          </cell>
          <cell r="J492">
            <v>458599419</v>
          </cell>
          <cell r="K492">
            <v>35152819</v>
          </cell>
          <cell r="L492">
            <v>76510510</v>
          </cell>
          <cell r="M492">
            <v>417241728</v>
          </cell>
        </row>
        <row r="493">
          <cell r="A493">
            <v>510160</v>
          </cell>
          <cell r="B493">
            <v>1</v>
          </cell>
          <cell r="C493">
            <v>11</v>
          </cell>
          <cell r="D493">
            <v>2010</v>
          </cell>
          <cell r="E493" t="str">
            <v>SUBSIDIO DE ALIMENTACION</v>
          </cell>
          <cell r="F493" t="str">
            <v>BALANCE DE PRUEBA SUI</v>
          </cell>
          <cell r="G493" t="str">
            <v>S</v>
          </cell>
          <cell r="H493">
            <v>5</v>
          </cell>
          <cell r="I493" t="str">
            <v>511114010000</v>
          </cell>
          <cell r="J493">
            <v>2184014</v>
          </cell>
          <cell r="K493">
            <v>0</v>
          </cell>
          <cell r="L493">
            <v>0</v>
          </cell>
          <cell r="M493">
            <v>2184014</v>
          </cell>
        </row>
        <row r="494">
          <cell r="A494">
            <v>510164</v>
          </cell>
          <cell r="B494">
            <v>1</v>
          </cell>
          <cell r="C494">
            <v>11</v>
          </cell>
          <cell r="D494">
            <v>2010</v>
          </cell>
          <cell r="E494" t="str">
            <v>OTRAS PRIMAS</v>
          </cell>
          <cell r="F494" t="str">
            <v>BALANCE DE PRUEBA SUI</v>
          </cell>
          <cell r="G494" t="str">
            <v>S</v>
          </cell>
          <cell r="H494">
            <v>5</v>
          </cell>
          <cell r="I494" t="str">
            <v>511114020000</v>
          </cell>
          <cell r="J494">
            <v>917198838</v>
          </cell>
          <cell r="K494">
            <v>147906699</v>
          </cell>
          <cell r="L494">
            <v>225720132.19999999</v>
          </cell>
          <cell r="M494">
            <v>839385404.79999995</v>
          </cell>
        </row>
        <row r="495">
          <cell r="A495">
            <v>51016402</v>
          </cell>
          <cell r="B495">
            <v>1</v>
          </cell>
          <cell r="C495">
            <v>11</v>
          </cell>
          <cell r="D495">
            <v>2010</v>
          </cell>
          <cell r="E495" t="str">
            <v>PRIMA DE CARESTIA</v>
          </cell>
          <cell r="F495" t="str">
            <v>BALANCE DE PRUEBA SUI</v>
          </cell>
          <cell r="G495" t="str">
            <v>S</v>
          </cell>
          <cell r="H495">
            <v>5</v>
          </cell>
          <cell r="I495" t="str">
            <v>511114030000</v>
          </cell>
          <cell r="J495">
            <v>458599419</v>
          </cell>
          <cell r="K495">
            <v>35152819</v>
          </cell>
          <cell r="L495">
            <v>20434324</v>
          </cell>
          <cell r="M495">
            <v>473317914</v>
          </cell>
        </row>
        <row r="496">
          <cell r="A496">
            <v>51016403</v>
          </cell>
          <cell r="B496">
            <v>1</v>
          </cell>
          <cell r="C496">
            <v>11</v>
          </cell>
          <cell r="D496">
            <v>2010</v>
          </cell>
          <cell r="E496" t="str">
            <v>PRIMA DE ANTIGUEDAD</v>
          </cell>
          <cell r="F496" t="str">
            <v>BALANCE DE PRUEBA SUI</v>
          </cell>
          <cell r="G496" t="str">
            <v>S</v>
          </cell>
          <cell r="H496">
            <v>5</v>
          </cell>
          <cell r="I496" t="str">
            <v>511114900000</v>
          </cell>
          <cell r="J496">
            <v>458599419</v>
          </cell>
          <cell r="K496">
            <v>112753880</v>
          </cell>
          <cell r="L496">
            <v>205285808.19999999</v>
          </cell>
          <cell r="M496">
            <v>366067490.80000001</v>
          </cell>
        </row>
        <row r="497">
          <cell r="A497">
            <v>5102</v>
          </cell>
          <cell r="B497">
            <v>1</v>
          </cell>
          <cell r="C497">
            <v>11</v>
          </cell>
          <cell r="D497">
            <v>2010</v>
          </cell>
          <cell r="E497" t="str">
            <v>CONTRIBUCIONES IMPUTADAS</v>
          </cell>
          <cell r="F497" t="str">
            <v>BALANCE DE PRUEBA SUI</v>
          </cell>
          <cell r="G497" t="str">
            <v>N</v>
          </cell>
          <cell r="H497">
            <v>4</v>
          </cell>
          <cell r="I497" t="str">
            <v>511115000000</v>
          </cell>
          <cell r="J497">
            <v>30421677903</v>
          </cell>
          <cell r="K497">
            <v>3073895737</v>
          </cell>
          <cell r="L497">
            <v>49129</v>
          </cell>
          <cell r="M497">
            <v>33495524511</v>
          </cell>
        </row>
        <row r="498">
          <cell r="A498">
            <v>510204</v>
          </cell>
          <cell r="B498">
            <v>1</v>
          </cell>
          <cell r="C498">
            <v>11</v>
          </cell>
          <cell r="D498">
            <v>2010</v>
          </cell>
          <cell r="E498" t="str">
            <v>GASTOS MEDICOS Y DROGAS</v>
          </cell>
          <cell r="F498" t="str">
            <v>BALANCE DE PRUEBA SUI</v>
          </cell>
          <cell r="G498" t="str">
            <v>S</v>
          </cell>
          <cell r="H498">
            <v>5</v>
          </cell>
          <cell r="I498" t="str">
            <v>511115010000</v>
          </cell>
          <cell r="J498">
            <v>18867842</v>
          </cell>
          <cell r="K498">
            <v>6977630</v>
          </cell>
          <cell r="L498">
            <v>0</v>
          </cell>
          <cell r="M498">
            <v>25845472</v>
          </cell>
        </row>
        <row r="499">
          <cell r="A499">
            <v>510205</v>
          </cell>
          <cell r="B499">
            <v>1</v>
          </cell>
          <cell r="C499">
            <v>11</v>
          </cell>
          <cell r="D499">
            <v>2010</v>
          </cell>
          <cell r="E499" t="str">
            <v>AUXILIOS Y SERVICIOS FUNERARIOS</v>
          </cell>
          <cell r="F499" t="str">
            <v>BALANCE DE PRUEBA SUI</v>
          </cell>
          <cell r="G499" t="str">
            <v>S</v>
          </cell>
          <cell r="H499">
            <v>5</v>
          </cell>
          <cell r="I499" t="str">
            <v>511115020000</v>
          </cell>
          <cell r="J499">
            <v>0</v>
          </cell>
          <cell r="K499">
            <v>0</v>
          </cell>
          <cell r="L499">
            <v>0</v>
          </cell>
          <cell r="M499">
            <v>0</v>
          </cell>
        </row>
        <row r="500">
          <cell r="A500">
            <v>510206</v>
          </cell>
          <cell r="B500">
            <v>1</v>
          </cell>
          <cell r="C500">
            <v>11</v>
          </cell>
          <cell r="D500">
            <v>2010</v>
          </cell>
          <cell r="E500" t="str">
            <v>PENSIONES DE JUBILACION</v>
          </cell>
          <cell r="F500" t="str">
            <v>BALANCE DE PRUEBA SUI</v>
          </cell>
          <cell r="G500" t="str">
            <v>N</v>
          </cell>
          <cell r="H500">
            <v>5</v>
          </cell>
          <cell r="I500" t="str">
            <v>511115030000</v>
          </cell>
          <cell r="J500">
            <v>0</v>
          </cell>
          <cell r="K500">
            <v>0</v>
          </cell>
          <cell r="L500">
            <v>0</v>
          </cell>
          <cell r="M500">
            <v>0</v>
          </cell>
        </row>
        <row r="501">
          <cell r="A501">
            <v>510207</v>
          </cell>
          <cell r="B501">
            <v>1</v>
          </cell>
          <cell r="C501">
            <v>11</v>
          </cell>
          <cell r="D501">
            <v>2010</v>
          </cell>
          <cell r="E501" t="str">
            <v>CUOTAS PARTES DE PENSIONES DE JUBILACION</v>
          </cell>
          <cell r="F501" t="str">
            <v>BALANCE DE PRUEBA SUI</v>
          </cell>
          <cell r="G501" t="str">
            <v>S</v>
          </cell>
          <cell r="H501">
            <v>6</v>
          </cell>
          <cell r="I501" t="str">
            <v>511115030100</v>
          </cell>
          <cell r="J501">
            <v>49129</v>
          </cell>
          <cell r="K501">
            <v>0</v>
          </cell>
          <cell r="L501">
            <v>49129</v>
          </cell>
          <cell r="M501">
            <v>0</v>
          </cell>
        </row>
        <row r="502">
          <cell r="A502">
            <v>510209</v>
          </cell>
          <cell r="B502">
            <v>1</v>
          </cell>
          <cell r="C502">
            <v>11</v>
          </cell>
          <cell r="D502">
            <v>2010</v>
          </cell>
          <cell r="E502" t="str">
            <v>AMORTIZ.CALCULO ACTUARIAL PENSIONES ACTU</v>
          </cell>
          <cell r="F502" t="str">
            <v>BALANCE DE PRUEBA SUI</v>
          </cell>
          <cell r="G502" t="str">
            <v>S</v>
          </cell>
          <cell r="H502">
            <v>6</v>
          </cell>
          <cell r="I502" t="str">
            <v>511115030300</v>
          </cell>
          <cell r="J502">
            <v>30402760932</v>
          </cell>
          <cell r="K502">
            <v>3066918107</v>
          </cell>
          <cell r="L502">
            <v>0</v>
          </cell>
          <cell r="M502">
            <v>33469679039</v>
          </cell>
        </row>
        <row r="503">
          <cell r="A503">
            <v>510210</v>
          </cell>
          <cell r="B503">
            <v>1</v>
          </cell>
          <cell r="C503">
            <v>11</v>
          </cell>
          <cell r="D503">
            <v>2010</v>
          </cell>
          <cell r="E503" t="str">
            <v>AMORTIZ.CALCULO ACTUARIAL FUTURA PENSION</v>
          </cell>
          <cell r="F503" t="str">
            <v>BALANCE DE PRUEBA SUI</v>
          </cell>
          <cell r="G503" t="str">
            <v>S</v>
          </cell>
          <cell r="H503">
            <v>5</v>
          </cell>
          <cell r="I503" t="str">
            <v>511115040000</v>
          </cell>
          <cell r="J503">
            <v>0</v>
          </cell>
          <cell r="K503">
            <v>0</v>
          </cell>
          <cell r="L503">
            <v>0</v>
          </cell>
          <cell r="M503">
            <v>0</v>
          </cell>
        </row>
        <row r="504">
          <cell r="A504">
            <v>5103</v>
          </cell>
          <cell r="B504">
            <v>1</v>
          </cell>
          <cell r="C504">
            <v>11</v>
          </cell>
          <cell r="D504">
            <v>2010</v>
          </cell>
          <cell r="E504" t="str">
            <v>CONTRIBUCIONES EFECTIVAS</v>
          </cell>
          <cell r="F504" t="str">
            <v>BALANCE DE PRUEBA SUI</v>
          </cell>
          <cell r="G504" t="str">
            <v>N</v>
          </cell>
          <cell r="H504">
            <v>4</v>
          </cell>
          <cell r="I504" t="str">
            <v>511116000000</v>
          </cell>
          <cell r="J504">
            <v>4083038067.3099999</v>
          </cell>
          <cell r="K504">
            <v>440256157.19</v>
          </cell>
          <cell r="L504">
            <v>30221161</v>
          </cell>
          <cell r="M504">
            <v>4493073063.5</v>
          </cell>
        </row>
        <row r="505">
          <cell r="A505">
            <v>510301</v>
          </cell>
          <cell r="B505">
            <v>1</v>
          </cell>
          <cell r="C505">
            <v>11</v>
          </cell>
          <cell r="D505">
            <v>2010</v>
          </cell>
          <cell r="E505" t="str">
            <v>SEGUROS DE VIDA COLECTIVA</v>
          </cell>
          <cell r="F505" t="str">
            <v>BALANCE DE PRUEBA SUI</v>
          </cell>
          <cell r="G505" t="str">
            <v>S</v>
          </cell>
          <cell r="H505">
            <v>5</v>
          </cell>
          <cell r="I505" t="str">
            <v>511116010000</v>
          </cell>
          <cell r="J505">
            <v>26934202.309999999</v>
          </cell>
          <cell r="K505">
            <v>1587795.19</v>
          </cell>
          <cell r="L505">
            <v>0</v>
          </cell>
          <cell r="M505">
            <v>28521997.5</v>
          </cell>
        </row>
        <row r="506">
          <cell r="A506">
            <v>510302</v>
          </cell>
          <cell r="B506">
            <v>1</v>
          </cell>
          <cell r="C506">
            <v>11</v>
          </cell>
          <cell r="D506">
            <v>2010</v>
          </cell>
          <cell r="E506" t="str">
            <v>APORTES A CAJAS DE COMPENSACION FAMILIAR</v>
          </cell>
          <cell r="F506" t="str">
            <v>BALANCE DE PRUEBA SUI</v>
          </cell>
          <cell r="G506" t="str">
            <v>S</v>
          </cell>
          <cell r="H506">
            <v>5</v>
          </cell>
          <cell r="I506" t="str">
            <v>511116030000</v>
          </cell>
          <cell r="J506">
            <v>112170380</v>
          </cell>
          <cell r="K506">
            <v>24262200</v>
          </cell>
          <cell r="L506">
            <v>0</v>
          </cell>
          <cell r="M506">
            <v>136432580</v>
          </cell>
        </row>
        <row r="507">
          <cell r="A507">
            <v>510303</v>
          </cell>
          <cell r="B507">
            <v>1</v>
          </cell>
          <cell r="C507">
            <v>11</v>
          </cell>
          <cell r="D507">
            <v>2010</v>
          </cell>
          <cell r="E507" t="str">
            <v>COTIZACIONES A SEGURIDAD SOCIAL EN SALUD</v>
          </cell>
          <cell r="F507" t="str">
            <v>BALANCE DE PRUEBA SUI</v>
          </cell>
          <cell r="G507" t="str">
            <v>S</v>
          </cell>
          <cell r="H507">
            <v>5</v>
          </cell>
          <cell r="I507" t="str">
            <v>511116040000</v>
          </cell>
          <cell r="J507">
            <v>1867032423</v>
          </cell>
          <cell r="K507">
            <v>194095792</v>
          </cell>
          <cell r="L507">
            <v>30221161</v>
          </cell>
          <cell r="M507">
            <v>2030907054</v>
          </cell>
        </row>
        <row r="508">
          <cell r="A508">
            <v>510304</v>
          </cell>
          <cell r="B508">
            <v>1</v>
          </cell>
          <cell r="C508">
            <v>11</v>
          </cell>
          <cell r="D508">
            <v>2010</v>
          </cell>
          <cell r="E508" t="str">
            <v>APORTES SINDICALES</v>
          </cell>
          <cell r="F508" t="str">
            <v>BALANCE DE PRUEBA SUI</v>
          </cell>
          <cell r="G508" t="str">
            <v>S</v>
          </cell>
          <cell r="H508">
            <v>5</v>
          </cell>
          <cell r="I508" t="str">
            <v>511116050000</v>
          </cell>
          <cell r="J508">
            <v>25195000</v>
          </cell>
          <cell r="K508">
            <v>93000</v>
          </cell>
          <cell r="L508">
            <v>0</v>
          </cell>
          <cell r="M508">
            <v>25288000</v>
          </cell>
        </row>
        <row r="509">
          <cell r="A509">
            <v>510305</v>
          </cell>
          <cell r="B509">
            <v>1</v>
          </cell>
          <cell r="C509">
            <v>11</v>
          </cell>
          <cell r="D509">
            <v>2010</v>
          </cell>
          <cell r="E509" t="str">
            <v>COTIZACIONES A RIESGOS PROFESIONALES</v>
          </cell>
          <cell r="F509" t="str">
            <v>BALANCE DE PRUEBA SUI</v>
          </cell>
          <cell r="G509" t="str">
            <v>N</v>
          </cell>
          <cell r="H509">
            <v>4</v>
          </cell>
          <cell r="I509" t="str">
            <v>511117000000</v>
          </cell>
          <cell r="J509">
            <v>18397645</v>
          </cell>
          <cell r="K509">
            <v>2498544</v>
          </cell>
          <cell r="L509">
            <v>0</v>
          </cell>
          <cell r="M509">
            <v>20896189</v>
          </cell>
        </row>
        <row r="510">
          <cell r="A510">
            <v>510307</v>
          </cell>
          <cell r="B510">
            <v>1</v>
          </cell>
          <cell r="C510">
            <v>11</v>
          </cell>
          <cell r="D510">
            <v>2010</v>
          </cell>
          <cell r="E510" t="str">
            <v>COTIZACIONES A ENTIDADES PROMOTORAS DE P</v>
          </cell>
          <cell r="F510" t="str">
            <v>BALANCE DE PRUEBA SUI</v>
          </cell>
          <cell r="G510" t="str">
            <v>S</v>
          </cell>
          <cell r="H510">
            <v>5</v>
          </cell>
          <cell r="I510" t="str">
            <v>511117010000</v>
          </cell>
          <cell r="J510">
            <v>2033308417</v>
          </cell>
          <cell r="K510">
            <v>217718826</v>
          </cell>
          <cell r="L510">
            <v>0</v>
          </cell>
          <cell r="M510">
            <v>2251027243</v>
          </cell>
        </row>
        <row r="511">
          <cell r="A511">
            <v>5104</v>
          </cell>
          <cell r="B511">
            <v>1</v>
          </cell>
          <cell r="C511">
            <v>11</v>
          </cell>
          <cell r="D511">
            <v>2010</v>
          </cell>
          <cell r="E511" t="str">
            <v>APORTES SOBRE LA NOMINA</v>
          </cell>
          <cell r="F511" t="str">
            <v>BALANCE DE PRUEBA SUI</v>
          </cell>
          <cell r="G511" t="str">
            <v>S</v>
          </cell>
          <cell r="H511">
            <v>5</v>
          </cell>
          <cell r="I511" t="str">
            <v>511117020000</v>
          </cell>
          <cell r="J511">
            <v>140195850</v>
          </cell>
          <cell r="K511">
            <v>30327800</v>
          </cell>
          <cell r="L511">
            <v>0</v>
          </cell>
          <cell r="M511">
            <v>170523650</v>
          </cell>
        </row>
        <row r="512">
          <cell r="A512">
            <v>510401</v>
          </cell>
          <cell r="B512">
            <v>1</v>
          </cell>
          <cell r="C512">
            <v>11</v>
          </cell>
          <cell r="D512">
            <v>2010</v>
          </cell>
          <cell r="E512" t="str">
            <v>APORTES AL ICBF</v>
          </cell>
          <cell r="F512" t="str">
            <v>BALANCE DE PRUEBA SUI</v>
          </cell>
          <cell r="G512" t="str">
            <v>S</v>
          </cell>
          <cell r="H512">
            <v>5</v>
          </cell>
          <cell r="I512" t="str">
            <v>511117030000</v>
          </cell>
          <cell r="J512">
            <v>84120150</v>
          </cell>
          <cell r="K512">
            <v>18195700</v>
          </cell>
          <cell r="L512">
            <v>0</v>
          </cell>
          <cell r="M512">
            <v>102315850</v>
          </cell>
        </row>
        <row r="513">
          <cell r="A513">
            <v>510402</v>
          </cell>
          <cell r="B513">
            <v>1</v>
          </cell>
          <cell r="C513">
            <v>11</v>
          </cell>
          <cell r="D513">
            <v>2010</v>
          </cell>
          <cell r="E513" t="str">
            <v>APORTES AL SENA</v>
          </cell>
          <cell r="F513" t="str">
            <v>BALANCE DE PRUEBA SUI</v>
          </cell>
          <cell r="G513" t="str">
            <v>N</v>
          </cell>
          <cell r="H513">
            <v>4</v>
          </cell>
          <cell r="I513" t="str">
            <v>511118000000</v>
          </cell>
          <cell r="J513">
            <v>56075700</v>
          </cell>
          <cell r="K513">
            <v>12132100</v>
          </cell>
          <cell r="L513">
            <v>0</v>
          </cell>
          <cell r="M513">
            <v>68207800</v>
          </cell>
        </row>
        <row r="514">
          <cell r="A514">
            <v>5111</v>
          </cell>
          <cell r="B514">
            <v>1</v>
          </cell>
          <cell r="C514">
            <v>11</v>
          </cell>
          <cell r="D514">
            <v>2010</v>
          </cell>
          <cell r="E514" t="str">
            <v>GENERALES</v>
          </cell>
          <cell r="F514" t="str">
            <v>BALANCE DE PRUEBA SUI</v>
          </cell>
          <cell r="G514" t="str">
            <v>S</v>
          </cell>
          <cell r="H514">
            <v>5</v>
          </cell>
          <cell r="I514" t="str">
            <v>511118010000</v>
          </cell>
          <cell r="J514">
            <v>5880249383.6199999</v>
          </cell>
          <cell r="K514">
            <v>1661671651.51</v>
          </cell>
          <cell r="L514">
            <v>51946012.600000001</v>
          </cell>
          <cell r="M514">
            <v>7489975022.5299997</v>
          </cell>
        </row>
        <row r="515">
          <cell r="A515">
            <v>511111</v>
          </cell>
          <cell r="B515">
            <v>1</v>
          </cell>
          <cell r="C515">
            <v>11</v>
          </cell>
          <cell r="D515">
            <v>2010</v>
          </cell>
          <cell r="E515" t="str">
            <v>COMISIONES Y HONORARIOS</v>
          </cell>
          <cell r="F515" t="str">
            <v>BALANCE DE PRUEBA SUI</v>
          </cell>
          <cell r="G515" t="str">
            <v>S</v>
          </cell>
          <cell r="H515">
            <v>5</v>
          </cell>
          <cell r="I515" t="str">
            <v>511118020000</v>
          </cell>
          <cell r="J515">
            <v>1426675820.5799999</v>
          </cell>
          <cell r="K515">
            <v>509116835.32999998</v>
          </cell>
          <cell r="L515">
            <v>0</v>
          </cell>
          <cell r="M515">
            <v>1935792655.9100001</v>
          </cell>
        </row>
        <row r="516">
          <cell r="A516">
            <v>51111101</v>
          </cell>
          <cell r="B516">
            <v>1</v>
          </cell>
          <cell r="C516">
            <v>11</v>
          </cell>
          <cell r="D516">
            <v>2010</v>
          </cell>
          <cell r="E516" t="str">
            <v>COMISIONES Y HONORARIOS EN GENERAL</v>
          </cell>
          <cell r="F516" t="str">
            <v>BALANCE DE PRUEBA SUI</v>
          </cell>
          <cell r="G516" t="str">
            <v>S</v>
          </cell>
          <cell r="H516">
            <v>5</v>
          </cell>
          <cell r="I516" t="str">
            <v>511118040000</v>
          </cell>
          <cell r="J516">
            <v>1392000820.5799999</v>
          </cell>
          <cell r="K516">
            <v>506026835.32999998</v>
          </cell>
          <cell r="L516">
            <v>0</v>
          </cell>
          <cell r="M516">
            <v>1898027655.9100001</v>
          </cell>
        </row>
        <row r="517">
          <cell r="A517">
            <v>51111102</v>
          </cell>
          <cell r="B517">
            <v>1</v>
          </cell>
          <cell r="C517">
            <v>11</v>
          </cell>
          <cell r="D517">
            <v>2010</v>
          </cell>
          <cell r="E517" t="str">
            <v>HONORARIOS MIEMBROS JUNTA DIRECTIVA</v>
          </cell>
          <cell r="F517" t="str">
            <v>BALANCE DE PRUEBA SUI</v>
          </cell>
          <cell r="G517" t="str">
            <v>S</v>
          </cell>
          <cell r="H517">
            <v>4</v>
          </cell>
          <cell r="I517" t="str">
            <v>511119000000</v>
          </cell>
          <cell r="J517">
            <v>34675000</v>
          </cell>
          <cell r="K517">
            <v>3090000</v>
          </cell>
          <cell r="L517">
            <v>0</v>
          </cell>
          <cell r="M517">
            <v>37765000</v>
          </cell>
        </row>
        <row r="518">
          <cell r="A518">
            <v>511113</v>
          </cell>
          <cell r="B518">
            <v>1</v>
          </cell>
          <cell r="C518">
            <v>11</v>
          </cell>
          <cell r="D518">
            <v>2010</v>
          </cell>
          <cell r="E518" t="str">
            <v>VIGILANCIA Y SEGURIDAD</v>
          </cell>
          <cell r="F518" t="str">
            <v>BALANCE DE PRUEBA SUI</v>
          </cell>
          <cell r="G518" t="str">
            <v>S</v>
          </cell>
          <cell r="H518">
            <v>4</v>
          </cell>
          <cell r="I518" t="str">
            <v>511120000000</v>
          </cell>
          <cell r="J518">
            <v>556908010</v>
          </cell>
          <cell r="K518">
            <v>31604207</v>
          </cell>
          <cell r="L518">
            <v>29531284</v>
          </cell>
          <cell r="M518">
            <v>558980933</v>
          </cell>
        </row>
        <row r="519">
          <cell r="A519">
            <v>511114</v>
          </cell>
          <cell r="B519">
            <v>1</v>
          </cell>
          <cell r="C519">
            <v>11</v>
          </cell>
          <cell r="D519">
            <v>2010</v>
          </cell>
          <cell r="E519" t="str">
            <v>MATERIALES Y SUMINISTROS</v>
          </cell>
          <cell r="F519" t="str">
            <v>BALANCE DE PRUEBA SUI</v>
          </cell>
          <cell r="G519" t="str">
            <v>S</v>
          </cell>
          <cell r="H519">
            <v>4</v>
          </cell>
          <cell r="I519" t="str">
            <v>511121000000</v>
          </cell>
          <cell r="J519">
            <v>20456076</v>
          </cell>
          <cell r="K519">
            <v>31257895.600000001</v>
          </cell>
          <cell r="L519">
            <v>21657363.600000001</v>
          </cell>
          <cell r="M519">
            <v>30056608</v>
          </cell>
        </row>
        <row r="520">
          <cell r="A520">
            <v>51111401</v>
          </cell>
          <cell r="B520">
            <v>1</v>
          </cell>
          <cell r="C520">
            <v>11</v>
          </cell>
          <cell r="D520">
            <v>2010</v>
          </cell>
          <cell r="E520" t="str">
            <v>MATERIALES ELECTRICOS</v>
          </cell>
          <cell r="F520" t="str">
            <v>BALANCE DE PRUEBA SUI</v>
          </cell>
          <cell r="G520" t="str">
            <v>S</v>
          </cell>
          <cell r="H520">
            <v>4</v>
          </cell>
          <cell r="I520" t="str">
            <v>511122000000</v>
          </cell>
          <cell r="J520">
            <v>8841585</v>
          </cell>
          <cell r="K520">
            <v>3984462</v>
          </cell>
          <cell r="L520">
            <v>0</v>
          </cell>
          <cell r="M520">
            <v>12826047</v>
          </cell>
        </row>
        <row r="521">
          <cell r="A521">
            <v>51111402</v>
          </cell>
          <cell r="B521">
            <v>1</v>
          </cell>
          <cell r="C521">
            <v>11</v>
          </cell>
          <cell r="D521">
            <v>2010</v>
          </cell>
          <cell r="E521" t="str">
            <v>ELEMENTOS DEVOLUTIVOS</v>
          </cell>
          <cell r="F521" t="str">
            <v>BALANCE DE PRUEBA SUI</v>
          </cell>
          <cell r="G521" t="str">
            <v>N</v>
          </cell>
          <cell r="H521">
            <v>4</v>
          </cell>
          <cell r="I521" t="str">
            <v>511123000000</v>
          </cell>
          <cell r="J521">
            <v>0</v>
          </cell>
          <cell r="K521">
            <v>21604663.600000001</v>
          </cell>
          <cell r="L521">
            <v>21604663.600000001</v>
          </cell>
          <cell r="M521">
            <v>0</v>
          </cell>
        </row>
        <row r="522">
          <cell r="A522">
            <v>51111403</v>
          </cell>
          <cell r="B522">
            <v>1</v>
          </cell>
          <cell r="C522">
            <v>11</v>
          </cell>
          <cell r="D522">
            <v>2010</v>
          </cell>
          <cell r="E522" t="str">
            <v>MATERIALES VARIOS</v>
          </cell>
          <cell r="F522" t="str">
            <v>BALANCE DE PRUEBA SUI</v>
          </cell>
          <cell r="G522" t="str">
            <v>S</v>
          </cell>
          <cell r="H522">
            <v>5</v>
          </cell>
          <cell r="I522" t="str">
            <v>511123010000</v>
          </cell>
          <cell r="J522">
            <v>1529523</v>
          </cell>
          <cell r="K522">
            <v>1347476</v>
          </cell>
          <cell r="L522">
            <v>52700</v>
          </cell>
          <cell r="M522">
            <v>2824299</v>
          </cell>
        </row>
        <row r="523">
          <cell r="A523">
            <v>51111490</v>
          </cell>
          <cell r="B523">
            <v>1</v>
          </cell>
          <cell r="C523">
            <v>11</v>
          </cell>
          <cell r="D523">
            <v>2010</v>
          </cell>
          <cell r="E523" t="str">
            <v>OTROS MATERIALES</v>
          </cell>
          <cell r="F523" t="str">
            <v>BALANCE DE PRUEBA SUI</v>
          </cell>
          <cell r="G523" t="str">
            <v>S</v>
          </cell>
          <cell r="H523">
            <v>5</v>
          </cell>
          <cell r="I523" t="str">
            <v>511123020000</v>
          </cell>
          <cell r="J523">
            <v>10084968</v>
          </cell>
          <cell r="K523">
            <v>4321294</v>
          </cell>
          <cell r="L523">
            <v>0</v>
          </cell>
          <cell r="M523">
            <v>14406262</v>
          </cell>
        </row>
        <row r="524">
          <cell r="A524">
            <v>511115</v>
          </cell>
          <cell r="B524">
            <v>1</v>
          </cell>
          <cell r="C524">
            <v>11</v>
          </cell>
          <cell r="D524">
            <v>2010</v>
          </cell>
          <cell r="E524" t="str">
            <v>MANTENIMIENTO</v>
          </cell>
          <cell r="F524" t="str">
            <v>BALANCE DE PRUEBA SUI</v>
          </cell>
          <cell r="G524" t="str">
            <v>S</v>
          </cell>
          <cell r="H524">
            <v>5</v>
          </cell>
          <cell r="I524" t="str">
            <v>511123030000</v>
          </cell>
          <cell r="J524">
            <v>1158755070.21</v>
          </cell>
          <cell r="K524">
            <v>511878235</v>
          </cell>
          <cell r="L524">
            <v>0</v>
          </cell>
          <cell r="M524">
            <v>1670633305.21</v>
          </cell>
        </row>
        <row r="525">
          <cell r="A525">
            <v>51111501</v>
          </cell>
          <cell r="B525">
            <v>1</v>
          </cell>
          <cell r="C525">
            <v>11</v>
          </cell>
          <cell r="D525">
            <v>2010</v>
          </cell>
          <cell r="E525" t="str">
            <v>MANTENIMIENTO DE EDIFICACIONES</v>
          </cell>
          <cell r="F525" t="str">
            <v>BALANCE DE PRUEBA SUI</v>
          </cell>
          <cell r="G525" t="str">
            <v>N</v>
          </cell>
          <cell r="H525">
            <v>4</v>
          </cell>
          <cell r="I525" t="str">
            <v>511125000000</v>
          </cell>
          <cell r="J525">
            <v>80087226</v>
          </cell>
          <cell r="K525">
            <v>395730260</v>
          </cell>
          <cell r="L525">
            <v>0</v>
          </cell>
          <cell r="M525">
            <v>475817486</v>
          </cell>
        </row>
        <row r="526">
          <cell r="A526">
            <v>51111502</v>
          </cell>
          <cell r="B526">
            <v>1</v>
          </cell>
          <cell r="C526">
            <v>11</v>
          </cell>
          <cell r="D526">
            <v>2010</v>
          </cell>
          <cell r="E526" t="str">
            <v>MANTENIMIENTO DE MUEBLES Y EQUIPOS DE OF</v>
          </cell>
          <cell r="F526" t="str">
            <v>BALANCE DE PRUEBA SUI</v>
          </cell>
          <cell r="G526" t="str">
            <v>S</v>
          </cell>
          <cell r="H526">
            <v>5</v>
          </cell>
          <cell r="I526" t="str">
            <v>511125010000</v>
          </cell>
          <cell r="J526">
            <v>38602382</v>
          </cell>
          <cell r="K526">
            <v>7639431</v>
          </cell>
          <cell r="L526">
            <v>0</v>
          </cell>
          <cell r="M526">
            <v>46241813</v>
          </cell>
        </row>
        <row r="527">
          <cell r="A527">
            <v>51111503</v>
          </cell>
          <cell r="B527">
            <v>1</v>
          </cell>
          <cell r="C527">
            <v>11</v>
          </cell>
          <cell r="D527">
            <v>2010</v>
          </cell>
          <cell r="E527" t="str">
            <v>MANTENIMIENTO DE VEHICULOS</v>
          </cell>
          <cell r="F527" t="str">
            <v>BALANCE DE PRUEBA SUI</v>
          </cell>
          <cell r="G527" t="str">
            <v>S</v>
          </cell>
          <cell r="H527">
            <v>5</v>
          </cell>
          <cell r="I527" t="str">
            <v>511125020000</v>
          </cell>
          <cell r="J527">
            <v>10168732.98</v>
          </cell>
          <cell r="K527">
            <v>0</v>
          </cell>
          <cell r="L527">
            <v>0</v>
          </cell>
          <cell r="M527">
            <v>10168732.98</v>
          </cell>
        </row>
        <row r="528">
          <cell r="A528">
            <v>5111150301</v>
          </cell>
          <cell r="B528">
            <v>1</v>
          </cell>
          <cell r="C528">
            <v>11</v>
          </cell>
          <cell r="D528">
            <v>2010</v>
          </cell>
          <cell r="E528" t="str">
            <v>LLANTAS Y NEUMATICOS</v>
          </cell>
          <cell r="F528" t="str">
            <v>BALANCE DE PRUEBA SUI</v>
          </cell>
          <cell r="G528" t="str">
            <v>S</v>
          </cell>
          <cell r="H528">
            <v>5</v>
          </cell>
          <cell r="I528" t="str">
            <v>511125030000</v>
          </cell>
          <cell r="J528">
            <v>9168732.9800000004</v>
          </cell>
          <cell r="K528">
            <v>0</v>
          </cell>
          <cell r="L528">
            <v>0</v>
          </cell>
          <cell r="M528">
            <v>9168732.9800000004</v>
          </cell>
        </row>
        <row r="529">
          <cell r="A529">
            <v>5111150303</v>
          </cell>
          <cell r="B529">
            <v>1</v>
          </cell>
          <cell r="C529">
            <v>11</v>
          </cell>
          <cell r="D529">
            <v>2010</v>
          </cell>
          <cell r="E529" t="str">
            <v>LAVADO Y ENGRASE</v>
          </cell>
          <cell r="F529" t="str">
            <v>BALANCE DE PRUEBA SUI</v>
          </cell>
          <cell r="G529" t="str">
            <v>S</v>
          </cell>
          <cell r="H529">
            <v>5</v>
          </cell>
          <cell r="I529" t="str">
            <v>511125040000</v>
          </cell>
          <cell r="J529">
            <v>1000000</v>
          </cell>
          <cell r="K529">
            <v>0</v>
          </cell>
          <cell r="L529">
            <v>0</v>
          </cell>
          <cell r="M529">
            <v>1000000</v>
          </cell>
        </row>
        <row r="530">
          <cell r="A530">
            <v>51111504</v>
          </cell>
          <cell r="B530">
            <v>1</v>
          </cell>
          <cell r="C530">
            <v>11</v>
          </cell>
          <cell r="D530">
            <v>2010</v>
          </cell>
          <cell r="E530" t="str">
            <v>MANTENIMIENTO DE EQUIPOS DE COMPUTACION</v>
          </cell>
          <cell r="F530" t="str">
            <v>BALANCE DE PRUEBA SUI</v>
          </cell>
          <cell r="G530" t="str">
            <v>S</v>
          </cell>
          <cell r="H530">
            <v>5</v>
          </cell>
          <cell r="I530" t="str">
            <v>511125060000</v>
          </cell>
          <cell r="J530">
            <v>1029896729.23</v>
          </cell>
          <cell r="K530">
            <v>108508544</v>
          </cell>
          <cell r="L530">
            <v>0</v>
          </cell>
          <cell r="M530">
            <v>1138405273.23</v>
          </cell>
        </row>
        <row r="531">
          <cell r="A531">
            <v>511116</v>
          </cell>
          <cell r="B531">
            <v>1</v>
          </cell>
          <cell r="C531">
            <v>11</v>
          </cell>
          <cell r="D531">
            <v>2010</v>
          </cell>
          <cell r="E531" t="str">
            <v>REPARACIONES</v>
          </cell>
          <cell r="F531" t="str">
            <v>BALANCE DE PRUEBA SUI</v>
          </cell>
          <cell r="G531" t="str">
            <v>S</v>
          </cell>
          <cell r="H531">
            <v>5</v>
          </cell>
          <cell r="I531" t="str">
            <v>511125070000</v>
          </cell>
          <cell r="J531">
            <v>40905832</v>
          </cell>
          <cell r="K531">
            <v>16297600</v>
          </cell>
          <cell r="L531">
            <v>0</v>
          </cell>
          <cell r="M531">
            <v>57203432</v>
          </cell>
        </row>
        <row r="532">
          <cell r="A532">
            <v>51111601</v>
          </cell>
          <cell r="B532">
            <v>1</v>
          </cell>
          <cell r="C532">
            <v>11</v>
          </cell>
          <cell r="D532">
            <v>2010</v>
          </cell>
          <cell r="E532" t="str">
            <v>REPARACION DE EDIFICACIONES</v>
          </cell>
          <cell r="F532" t="str">
            <v>BALANCE DE PRUEBA SUI</v>
          </cell>
          <cell r="G532" t="str">
            <v>S</v>
          </cell>
          <cell r="H532">
            <v>5</v>
          </cell>
          <cell r="I532" t="str">
            <v>511125080000</v>
          </cell>
          <cell r="J532">
            <v>11295438</v>
          </cell>
          <cell r="K532">
            <v>16297600</v>
          </cell>
          <cell r="L532">
            <v>0</v>
          </cell>
          <cell r="M532">
            <v>27593038</v>
          </cell>
        </row>
        <row r="533">
          <cell r="A533">
            <v>51111603</v>
          </cell>
          <cell r="B533">
            <v>1</v>
          </cell>
          <cell r="C533">
            <v>11</v>
          </cell>
          <cell r="D533">
            <v>2010</v>
          </cell>
          <cell r="E533" t="str">
            <v>REPARACION DE VEHICULOS</v>
          </cell>
          <cell r="F533" t="str">
            <v>BALANCE DE PRUEBA SUI</v>
          </cell>
          <cell r="G533" t="str">
            <v>S</v>
          </cell>
          <cell r="H533">
            <v>5</v>
          </cell>
          <cell r="I533" t="str">
            <v>511125100000</v>
          </cell>
          <cell r="J533">
            <v>6200000</v>
          </cell>
          <cell r="K533">
            <v>0</v>
          </cell>
          <cell r="L533">
            <v>0</v>
          </cell>
          <cell r="M533">
            <v>6200000</v>
          </cell>
        </row>
        <row r="534">
          <cell r="A534">
            <v>51111604</v>
          </cell>
          <cell r="B534">
            <v>1</v>
          </cell>
          <cell r="C534">
            <v>11</v>
          </cell>
          <cell r="D534">
            <v>2010</v>
          </cell>
          <cell r="E534" t="str">
            <v>REPARACION DE EQUIPOS DE COMPUTACION Y C</v>
          </cell>
          <cell r="F534" t="str">
            <v>BALANCE DE PRUEBA SUI</v>
          </cell>
          <cell r="G534" t="str">
            <v>S</v>
          </cell>
          <cell r="H534">
            <v>5</v>
          </cell>
          <cell r="I534" t="str">
            <v>511125120000</v>
          </cell>
          <cell r="J534">
            <v>14915000</v>
          </cell>
          <cell r="K534">
            <v>0</v>
          </cell>
          <cell r="L534">
            <v>0</v>
          </cell>
          <cell r="M534">
            <v>14915000</v>
          </cell>
        </row>
        <row r="535">
          <cell r="A535">
            <v>51111605</v>
          </cell>
          <cell r="B535">
            <v>1</v>
          </cell>
          <cell r="C535">
            <v>11</v>
          </cell>
          <cell r="D535">
            <v>2010</v>
          </cell>
          <cell r="E535" t="str">
            <v>REPUESTOS PARA VEHICULOS</v>
          </cell>
          <cell r="F535" t="str">
            <v>BALANCE DE PRUEBA SUI</v>
          </cell>
          <cell r="G535" t="str">
            <v>S</v>
          </cell>
          <cell r="H535">
            <v>4</v>
          </cell>
          <cell r="I535" t="str">
            <v>511133000000</v>
          </cell>
          <cell r="J535">
            <v>8495394</v>
          </cell>
          <cell r="K535">
            <v>0</v>
          </cell>
          <cell r="L535">
            <v>0</v>
          </cell>
          <cell r="M535">
            <v>8495394</v>
          </cell>
        </row>
        <row r="536">
          <cell r="A536">
            <v>511117</v>
          </cell>
          <cell r="B536">
            <v>1</v>
          </cell>
          <cell r="C536">
            <v>11</v>
          </cell>
          <cell r="D536">
            <v>2010</v>
          </cell>
          <cell r="E536" t="str">
            <v>SERVICIOS PUBLICOS</v>
          </cell>
          <cell r="F536" t="str">
            <v>BALANCE DE PRUEBA SUI</v>
          </cell>
          <cell r="G536" t="str">
            <v>S</v>
          </cell>
          <cell r="H536">
            <v>4</v>
          </cell>
          <cell r="I536" t="str">
            <v>511137000000</v>
          </cell>
          <cell r="J536">
            <v>155124628.80000001</v>
          </cell>
          <cell r="K536">
            <v>14483289.4</v>
          </cell>
          <cell r="L536">
            <v>93475</v>
          </cell>
          <cell r="M536">
            <v>169514443.19999999</v>
          </cell>
        </row>
        <row r="537">
          <cell r="A537">
            <v>51111701</v>
          </cell>
          <cell r="B537">
            <v>1</v>
          </cell>
          <cell r="C537">
            <v>11</v>
          </cell>
          <cell r="D537">
            <v>2010</v>
          </cell>
          <cell r="E537" t="str">
            <v>ACUEDUCTO Y ALCANTARILLADO</v>
          </cell>
          <cell r="F537" t="str">
            <v>BALANCE DE PRUEBA SUI</v>
          </cell>
          <cell r="G537" t="str">
            <v>N</v>
          </cell>
          <cell r="H537">
            <v>4</v>
          </cell>
          <cell r="I537" t="str">
            <v>511140000000</v>
          </cell>
          <cell r="J537">
            <v>17497681</v>
          </cell>
          <cell r="K537">
            <v>1566789</v>
          </cell>
          <cell r="L537">
            <v>46738</v>
          </cell>
          <cell r="M537">
            <v>19017732</v>
          </cell>
        </row>
        <row r="538">
          <cell r="A538">
            <v>51111702</v>
          </cell>
          <cell r="B538">
            <v>1</v>
          </cell>
          <cell r="C538">
            <v>11</v>
          </cell>
          <cell r="D538">
            <v>2010</v>
          </cell>
          <cell r="E538" t="str">
            <v>ASEO Y RECOLECCION DE RESIDUOS</v>
          </cell>
          <cell r="F538" t="str">
            <v>BALANCE DE PRUEBA SUI</v>
          </cell>
          <cell r="G538" t="str">
            <v>S</v>
          </cell>
          <cell r="H538">
            <v>5</v>
          </cell>
          <cell r="I538" t="str">
            <v>511140010000</v>
          </cell>
          <cell r="J538">
            <v>5014001</v>
          </cell>
          <cell r="K538">
            <v>626050</v>
          </cell>
          <cell r="L538">
            <v>0</v>
          </cell>
          <cell r="M538">
            <v>5640051</v>
          </cell>
        </row>
        <row r="539">
          <cell r="A539">
            <v>51111703</v>
          </cell>
          <cell r="B539">
            <v>1</v>
          </cell>
          <cell r="C539">
            <v>11</v>
          </cell>
          <cell r="D539">
            <v>2010</v>
          </cell>
          <cell r="E539" t="str">
            <v>TELECOMUNICACIONES</v>
          </cell>
          <cell r="F539" t="str">
            <v>BALANCE DE PRUEBA SUI</v>
          </cell>
          <cell r="G539" t="str">
            <v>S</v>
          </cell>
          <cell r="H539">
            <v>4</v>
          </cell>
          <cell r="I539" t="str">
            <v>511146000000</v>
          </cell>
          <cell r="J539">
            <v>132612946.8</v>
          </cell>
          <cell r="K539">
            <v>12290450.4</v>
          </cell>
          <cell r="L539">
            <v>46737</v>
          </cell>
          <cell r="M539">
            <v>144856660.19999999</v>
          </cell>
        </row>
        <row r="540">
          <cell r="A540">
            <v>511118</v>
          </cell>
          <cell r="B540">
            <v>1</v>
          </cell>
          <cell r="C540">
            <v>11</v>
          </cell>
          <cell r="D540">
            <v>2010</v>
          </cell>
          <cell r="E540" t="str">
            <v>ARRENDAMIENTOS</v>
          </cell>
          <cell r="F540" t="str">
            <v>BALANCE DE PRUEBA SUI</v>
          </cell>
          <cell r="G540" t="str">
            <v>S</v>
          </cell>
          <cell r="H540">
            <v>4</v>
          </cell>
          <cell r="I540" t="str">
            <v>511149000000</v>
          </cell>
          <cell r="J540">
            <v>133656485.23999999</v>
          </cell>
          <cell r="K540">
            <v>24823206</v>
          </cell>
          <cell r="L540">
            <v>0</v>
          </cell>
          <cell r="M540">
            <v>158479691.24000001</v>
          </cell>
        </row>
        <row r="541">
          <cell r="A541">
            <v>51111801</v>
          </cell>
          <cell r="B541">
            <v>1</v>
          </cell>
          <cell r="C541">
            <v>11</v>
          </cell>
          <cell r="D541">
            <v>2010</v>
          </cell>
          <cell r="E541" t="str">
            <v>ARRENDAMIENTO DE INMUEBLES</v>
          </cell>
          <cell r="F541" t="str">
            <v>BALANCE DE PRUEBA SUI</v>
          </cell>
          <cell r="G541" t="str">
            <v>S</v>
          </cell>
          <cell r="H541">
            <v>4</v>
          </cell>
          <cell r="I541" t="str">
            <v>511150000000</v>
          </cell>
          <cell r="J541">
            <v>57436485</v>
          </cell>
          <cell r="K541">
            <v>5055135</v>
          </cell>
          <cell r="L541">
            <v>0</v>
          </cell>
          <cell r="M541">
            <v>62491620</v>
          </cell>
        </row>
        <row r="542">
          <cell r="A542">
            <v>51111802</v>
          </cell>
          <cell r="B542">
            <v>1</v>
          </cell>
          <cell r="C542">
            <v>11</v>
          </cell>
          <cell r="D542">
            <v>2010</v>
          </cell>
          <cell r="E542" t="str">
            <v>ARRENDAMIENTO DE MUEBLES Y EQUIPOS DE OF</v>
          </cell>
          <cell r="F542" t="str">
            <v>BALANCE DE PRUEBA SUI</v>
          </cell>
          <cell r="G542" t="str">
            <v>S</v>
          </cell>
          <cell r="H542">
            <v>4</v>
          </cell>
          <cell r="I542" t="str">
            <v>511161000000</v>
          </cell>
          <cell r="J542">
            <v>3565828</v>
          </cell>
          <cell r="K542">
            <v>6228392</v>
          </cell>
          <cell r="L542">
            <v>0</v>
          </cell>
          <cell r="M542">
            <v>9794220</v>
          </cell>
        </row>
        <row r="543">
          <cell r="A543">
            <v>51111804</v>
          </cell>
          <cell r="B543">
            <v>1</v>
          </cell>
          <cell r="C543">
            <v>11</v>
          </cell>
          <cell r="D543">
            <v>2010</v>
          </cell>
          <cell r="E543" t="str">
            <v>ARRENDAMIENTO DE EQUIPOS DE COMPUTACION</v>
          </cell>
          <cell r="F543" t="str">
            <v>BALANCE DE PRUEBA SUI</v>
          </cell>
          <cell r="G543" t="str">
            <v>S</v>
          </cell>
          <cell r="H543">
            <v>4</v>
          </cell>
          <cell r="I543" t="str">
            <v>511164000000</v>
          </cell>
          <cell r="J543">
            <v>72654172.239999995</v>
          </cell>
          <cell r="K543">
            <v>13539679</v>
          </cell>
          <cell r="L543">
            <v>0</v>
          </cell>
          <cell r="M543">
            <v>86193851.239999995</v>
          </cell>
        </row>
        <row r="544">
          <cell r="A544">
            <v>511119</v>
          </cell>
          <cell r="B544">
            <v>1</v>
          </cell>
          <cell r="C544">
            <v>11</v>
          </cell>
          <cell r="D544">
            <v>2010</v>
          </cell>
          <cell r="E544" t="str">
            <v>VIATICOS Y GASTOS DE VIAJE JUNTA DIRECTI</v>
          </cell>
          <cell r="F544" t="str">
            <v>BALANCE DE PRUEBA SUI</v>
          </cell>
          <cell r="G544" t="str">
            <v>S</v>
          </cell>
          <cell r="H544">
            <v>4</v>
          </cell>
          <cell r="I544" t="str">
            <v>511190000000</v>
          </cell>
          <cell r="J544">
            <v>1892300</v>
          </cell>
          <cell r="K544">
            <v>0</v>
          </cell>
          <cell r="L544">
            <v>0</v>
          </cell>
          <cell r="M544">
            <v>1892300</v>
          </cell>
        </row>
        <row r="545">
          <cell r="A545">
            <v>511120</v>
          </cell>
          <cell r="B545">
            <v>1</v>
          </cell>
          <cell r="C545">
            <v>11</v>
          </cell>
          <cell r="D545">
            <v>2010</v>
          </cell>
          <cell r="E545" t="str">
            <v>PUBLICIDAD Y PROPAGANDA</v>
          </cell>
          <cell r="F545" t="str">
            <v>BALANCE DE PRUEBA SUI</v>
          </cell>
          <cell r="G545" t="str">
            <v>N</v>
          </cell>
          <cell r="H545">
            <v>3</v>
          </cell>
          <cell r="I545" t="str">
            <v>512000000000</v>
          </cell>
          <cell r="J545">
            <v>540599835.34000003</v>
          </cell>
          <cell r="K545">
            <v>124629490</v>
          </cell>
          <cell r="L545">
            <v>0</v>
          </cell>
          <cell r="M545">
            <v>665229325.34000003</v>
          </cell>
        </row>
        <row r="546">
          <cell r="A546">
            <v>511121</v>
          </cell>
          <cell r="B546">
            <v>1</v>
          </cell>
          <cell r="C546">
            <v>11</v>
          </cell>
          <cell r="D546">
            <v>2010</v>
          </cell>
          <cell r="E546" t="str">
            <v>IMPRESOS PUBLICACIONES SUSCRIPCIONES Y A</v>
          </cell>
          <cell r="F546" t="str">
            <v>BALANCE DE PRUEBA SUI</v>
          </cell>
          <cell r="G546" t="str">
            <v>S</v>
          </cell>
          <cell r="H546">
            <v>4</v>
          </cell>
          <cell r="I546" t="str">
            <v>512001000000</v>
          </cell>
          <cell r="J546">
            <v>146770788</v>
          </cell>
          <cell r="K546">
            <v>40112148</v>
          </cell>
          <cell r="L546">
            <v>0</v>
          </cell>
          <cell r="M546">
            <v>186882936</v>
          </cell>
        </row>
        <row r="547">
          <cell r="A547">
            <v>511122</v>
          </cell>
          <cell r="B547">
            <v>1</v>
          </cell>
          <cell r="C547">
            <v>11</v>
          </cell>
          <cell r="D547">
            <v>2010</v>
          </cell>
          <cell r="E547" t="str">
            <v>FOTOCOPIAS UTILES DE ESCRITORIO Y PAPELE</v>
          </cell>
          <cell r="F547" t="str">
            <v>BALANCE DE PRUEBA SUI</v>
          </cell>
          <cell r="G547" t="str">
            <v>S</v>
          </cell>
          <cell r="H547">
            <v>4</v>
          </cell>
          <cell r="I547" t="str">
            <v>512008000000</v>
          </cell>
          <cell r="J547">
            <v>61643240.369999997</v>
          </cell>
          <cell r="K547">
            <v>16690950.18</v>
          </cell>
          <cell r="L547">
            <v>202200</v>
          </cell>
          <cell r="M547">
            <v>78131990.549999997</v>
          </cell>
        </row>
        <row r="548">
          <cell r="A548">
            <v>511123</v>
          </cell>
          <cell r="B548">
            <v>1</v>
          </cell>
          <cell r="C548">
            <v>11</v>
          </cell>
          <cell r="D548">
            <v>2010</v>
          </cell>
          <cell r="E548" t="str">
            <v>COMUNICACIONES Y TRANSPORTES</v>
          </cell>
          <cell r="F548" t="str">
            <v>BALANCE DE PRUEBA SUI</v>
          </cell>
          <cell r="G548" t="str">
            <v>S</v>
          </cell>
          <cell r="H548">
            <v>4</v>
          </cell>
          <cell r="I548" t="str">
            <v>512009000000</v>
          </cell>
          <cell r="J548">
            <v>106848375</v>
          </cell>
          <cell r="K548">
            <v>7695322</v>
          </cell>
          <cell r="L548">
            <v>0</v>
          </cell>
          <cell r="M548">
            <v>114543697</v>
          </cell>
        </row>
        <row r="549">
          <cell r="A549">
            <v>51112301</v>
          </cell>
          <cell r="B549">
            <v>1</v>
          </cell>
          <cell r="C549">
            <v>11</v>
          </cell>
          <cell r="D549">
            <v>2010</v>
          </cell>
          <cell r="E549" t="str">
            <v>FLETES Y ACARREOS</v>
          </cell>
          <cell r="F549" t="str">
            <v>BALANCE DE PRUEBA SUI</v>
          </cell>
          <cell r="G549" t="str">
            <v>S</v>
          </cell>
          <cell r="H549">
            <v>4</v>
          </cell>
          <cell r="I549" t="str">
            <v>512010000000</v>
          </cell>
          <cell r="J549">
            <v>5710721</v>
          </cell>
          <cell r="K549">
            <v>492273</v>
          </cell>
          <cell r="L549">
            <v>0</v>
          </cell>
          <cell r="M549">
            <v>6202994</v>
          </cell>
        </row>
        <row r="550">
          <cell r="A550">
            <v>51112302</v>
          </cell>
          <cell r="B550">
            <v>1</v>
          </cell>
          <cell r="C550">
            <v>11</v>
          </cell>
          <cell r="D550">
            <v>2010</v>
          </cell>
          <cell r="E550" t="str">
            <v>MENSAJERIA Y ENCOMIENDAS</v>
          </cell>
          <cell r="F550" t="str">
            <v>BALANCE DE PRUEBA SUI</v>
          </cell>
          <cell r="G550" t="str">
            <v>S</v>
          </cell>
          <cell r="H550">
            <v>4</v>
          </cell>
          <cell r="I550" t="str">
            <v>512011000000</v>
          </cell>
          <cell r="J550">
            <v>31617701</v>
          </cell>
          <cell r="K550">
            <v>5288149</v>
          </cell>
          <cell r="L550">
            <v>0</v>
          </cell>
          <cell r="M550">
            <v>36905850</v>
          </cell>
        </row>
        <row r="551">
          <cell r="A551">
            <v>51112303</v>
          </cell>
          <cell r="B551">
            <v>1</v>
          </cell>
          <cell r="C551">
            <v>11</v>
          </cell>
          <cell r="D551">
            <v>2010</v>
          </cell>
          <cell r="E551" t="str">
            <v>SERVICIO DE TRANSPORTE</v>
          </cell>
          <cell r="F551" t="str">
            <v>BALANCE DE PRUEBA SUI</v>
          </cell>
          <cell r="G551" t="str">
            <v>S</v>
          </cell>
          <cell r="H551">
            <v>4</v>
          </cell>
          <cell r="I551" t="str">
            <v>512023000000</v>
          </cell>
          <cell r="J551">
            <v>69519953</v>
          </cell>
          <cell r="K551">
            <v>1914900</v>
          </cell>
          <cell r="L551">
            <v>0</v>
          </cell>
          <cell r="M551">
            <v>71434853</v>
          </cell>
        </row>
        <row r="552">
          <cell r="A552">
            <v>511125</v>
          </cell>
          <cell r="B552">
            <v>1</v>
          </cell>
          <cell r="C552">
            <v>11</v>
          </cell>
          <cell r="D552">
            <v>2010</v>
          </cell>
          <cell r="E552" t="str">
            <v>SEGUROS GENERALES</v>
          </cell>
          <cell r="F552" t="str">
            <v>BALANCE DE PRUEBA SUI</v>
          </cell>
          <cell r="G552" t="str">
            <v>S</v>
          </cell>
          <cell r="H552">
            <v>4</v>
          </cell>
          <cell r="I552" t="str">
            <v>512024000000</v>
          </cell>
          <cell r="J552">
            <v>396538784.75999999</v>
          </cell>
          <cell r="K552">
            <v>41828325.079999998</v>
          </cell>
          <cell r="L552">
            <v>197959</v>
          </cell>
          <cell r="M552">
            <v>438169150.83999997</v>
          </cell>
        </row>
        <row r="553">
          <cell r="A553">
            <v>51112501</v>
          </cell>
          <cell r="B553">
            <v>1</v>
          </cell>
          <cell r="C553">
            <v>11</v>
          </cell>
          <cell r="D553">
            <v>2010</v>
          </cell>
          <cell r="E553" t="str">
            <v>SEGUROS DE CUMPLIMIENTO</v>
          </cell>
          <cell r="F553" t="str">
            <v>BALANCE DE PRUEBA SUI</v>
          </cell>
          <cell r="G553" t="str">
            <v>N</v>
          </cell>
          <cell r="H553">
            <v>4</v>
          </cell>
          <cell r="I553" t="str">
            <v>512026000000</v>
          </cell>
          <cell r="J553">
            <v>600697</v>
          </cell>
          <cell r="K553">
            <v>964311</v>
          </cell>
          <cell r="L553">
            <v>0</v>
          </cell>
          <cell r="M553">
            <v>1565008</v>
          </cell>
        </row>
        <row r="554">
          <cell r="A554">
            <v>51112502</v>
          </cell>
          <cell r="B554">
            <v>1</v>
          </cell>
          <cell r="C554">
            <v>11</v>
          </cell>
          <cell r="D554">
            <v>2010</v>
          </cell>
          <cell r="E554" t="str">
            <v>SEGUROS DE MANEJO</v>
          </cell>
          <cell r="F554" t="str">
            <v>BALANCE DE PRUEBA SUI</v>
          </cell>
          <cell r="G554" t="str">
            <v>S</v>
          </cell>
          <cell r="H554">
            <v>5</v>
          </cell>
          <cell r="I554" t="str">
            <v>512026010000</v>
          </cell>
          <cell r="J554">
            <v>10463384.300000001</v>
          </cell>
          <cell r="K554">
            <v>2622260.2999999998</v>
          </cell>
          <cell r="L554">
            <v>0</v>
          </cell>
          <cell r="M554">
            <v>13085644.6</v>
          </cell>
        </row>
        <row r="555">
          <cell r="A555">
            <v>51112503</v>
          </cell>
          <cell r="B555">
            <v>1</v>
          </cell>
          <cell r="C555">
            <v>11</v>
          </cell>
          <cell r="D555">
            <v>2010</v>
          </cell>
          <cell r="E555" t="str">
            <v>SEGUROS DE CORRIENTE DEBIL</v>
          </cell>
          <cell r="F555" t="str">
            <v>BALANCE DE PRUEBA SUI</v>
          </cell>
          <cell r="G555" t="str">
            <v>S</v>
          </cell>
          <cell r="H555">
            <v>5</v>
          </cell>
          <cell r="I555" t="str">
            <v>512026020000</v>
          </cell>
          <cell r="J555">
            <v>29078385.050000001</v>
          </cell>
          <cell r="K555">
            <v>3599967.55</v>
          </cell>
          <cell r="L555">
            <v>0</v>
          </cell>
          <cell r="M555">
            <v>32678352.600000001</v>
          </cell>
        </row>
        <row r="556">
          <cell r="A556">
            <v>51112504</v>
          </cell>
          <cell r="B556">
            <v>1</v>
          </cell>
          <cell r="C556">
            <v>11</v>
          </cell>
          <cell r="D556">
            <v>2010</v>
          </cell>
          <cell r="E556" t="str">
            <v>SEGUROS DE INCENDIO</v>
          </cell>
          <cell r="F556" t="str">
            <v>BALANCE DE PRUEBA SUI</v>
          </cell>
          <cell r="G556" t="str">
            <v>S</v>
          </cell>
          <cell r="H556">
            <v>5</v>
          </cell>
          <cell r="I556" t="str">
            <v>512026030000</v>
          </cell>
          <cell r="J556">
            <v>80827880.510000005</v>
          </cell>
          <cell r="K556">
            <v>7238639.8899999997</v>
          </cell>
          <cell r="L556">
            <v>0</v>
          </cell>
          <cell r="M556">
            <v>88066520.400000006</v>
          </cell>
        </row>
        <row r="557">
          <cell r="A557">
            <v>51112506</v>
          </cell>
          <cell r="B557">
            <v>1</v>
          </cell>
          <cell r="C557">
            <v>11</v>
          </cell>
          <cell r="D557">
            <v>2010</v>
          </cell>
          <cell r="E557" t="str">
            <v>SEGUROS DE SUSTRACION Y HURTO</v>
          </cell>
          <cell r="F557" t="str">
            <v>BALANCE DE PRUEBA SUI</v>
          </cell>
          <cell r="G557" t="str">
            <v>S</v>
          </cell>
          <cell r="H557">
            <v>5</v>
          </cell>
          <cell r="I557" t="str">
            <v>512026040000</v>
          </cell>
          <cell r="J557">
            <v>10108368.93</v>
          </cell>
          <cell r="K557">
            <v>918942.63</v>
          </cell>
          <cell r="L557">
            <v>0</v>
          </cell>
          <cell r="M557">
            <v>11027311.560000001</v>
          </cell>
        </row>
        <row r="558">
          <cell r="A558">
            <v>51112507</v>
          </cell>
          <cell r="B558">
            <v>1</v>
          </cell>
          <cell r="C558">
            <v>11</v>
          </cell>
          <cell r="D558">
            <v>2010</v>
          </cell>
          <cell r="E558" t="str">
            <v>SEGUROS DE FLOTA Y EQUIPO DE TRANSPORTE</v>
          </cell>
          <cell r="F558" t="str">
            <v>BALANCE DE PRUEBA SUI</v>
          </cell>
          <cell r="G558" t="str">
            <v>S</v>
          </cell>
          <cell r="H558">
            <v>4</v>
          </cell>
          <cell r="I558" t="str">
            <v>512090000000</v>
          </cell>
          <cell r="J558">
            <v>34428923.600000001</v>
          </cell>
          <cell r="K558">
            <v>3965356.6</v>
          </cell>
          <cell r="L558">
            <v>0</v>
          </cell>
          <cell r="M558">
            <v>38394280.200000003</v>
          </cell>
        </row>
        <row r="559">
          <cell r="A559">
            <v>51112508</v>
          </cell>
          <cell r="B559">
            <v>1</v>
          </cell>
          <cell r="C559">
            <v>11</v>
          </cell>
          <cell r="D559">
            <v>2010</v>
          </cell>
          <cell r="E559" t="str">
            <v>SEGUROS DE RESPONSABILIDAD CIVIL</v>
          </cell>
          <cell r="F559" t="str">
            <v>BALANCE DE PRUEBA SUI</v>
          </cell>
          <cell r="G559" t="str">
            <v>N</v>
          </cell>
          <cell r="H559">
            <v>2</v>
          </cell>
          <cell r="I559" t="str">
            <v>530000000000</v>
          </cell>
          <cell r="J559">
            <v>153660848.47999999</v>
          </cell>
          <cell r="K559">
            <v>17347544.41</v>
          </cell>
          <cell r="L559">
            <v>197959</v>
          </cell>
          <cell r="M559">
            <v>170810433.88999999</v>
          </cell>
        </row>
        <row r="560">
          <cell r="A560">
            <v>51112510</v>
          </cell>
          <cell r="B560">
            <v>1</v>
          </cell>
          <cell r="C560">
            <v>11</v>
          </cell>
          <cell r="D560">
            <v>2010</v>
          </cell>
          <cell r="E560" t="str">
            <v>SEGUROS DE DANOS COMBINADOS</v>
          </cell>
          <cell r="F560" t="str">
            <v>BALANCE DE PRUEBA SUI</v>
          </cell>
          <cell r="G560" t="str">
            <v>N</v>
          </cell>
          <cell r="H560">
            <v>3</v>
          </cell>
          <cell r="I560" t="str">
            <v>530400000000</v>
          </cell>
          <cell r="J560">
            <v>64396232.920000002</v>
          </cell>
          <cell r="K560">
            <v>5171302.7</v>
          </cell>
          <cell r="L560">
            <v>0</v>
          </cell>
          <cell r="M560">
            <v>69567535.620000005</v>
          </cell>
        </row>
        <row r="561">
          <cell r="A561">
            <v>51112512</v>
          </cell>
          <cell r="B561">
            <v>1</v>
          </cell>
          <cell r="C561">
            <v>11</v>
          </cell>
          <cell r="D561">
            <v>2010</v>
          </cell>
          <cell r="E561" t="str">
            <v>SEGUROS DE INFIDELIDAD Y RIESGO FINANCIE</v>
          </cell>
          <cell r="F561" t="str">
            <v>BALANCE DE PRUEBA SUI</v>
          </cell>
          <cell r="G561" t="str">
            <v>N</v>
          </cell>
          <cell r="H561">
            <v>4</v>
          </cell>
          <cell r="I561" t="str">
            <v>530414000000</v>
          </cell>
          <cell r="J561">
            <v>12974063.970000001</v>
          </cell>
          <cell r="K561">
            <v>0</v>
          </cell>
          <cell r="L561">
            <v>0</v>
          </cell>
          <cell r="M561">
            <v>12974063.970000001</v>
          </cell>
        </row>
        <row r="562">
          <cell r="A562">
            <v>511133</v>
          </cell>
          <cell r="B562">
            <v>1</v>
          </cell>
          <cell r="C562">
            <v>11</v>
          </cell>
          <cell r="D562">
            <v>2010</v>
          </cell>
          <cell r="E562" t="str">
            <v>SEGURIDAD INDUSTRIAL</v>
          </cell>
          <cell r="F562" t="str">
            <v>BALANCE DE PRUEBA SUI</v>
          </cell>
          <cell r="G562" t="str">
            <v>S</v>
          </cell>
          <cell r="H562">
            <v>5</v>
          </cell>
          <cell r="I562" t="str">
            <v>530414010000</v>
          </cell>
          <cell r="J562">
            <v>128617683</v>
          </cell>
          <cell r="K562">
            <v>68985000</v>
          </cell>
          <cell r="L562">
            <v>0</v>
          </cell>
          <cell r="M562">
            <v>197602683</v>
          </cell>
        </row>
        <row r="563">
          <cell r="A563">
            <v>511137</v>
          </cell>
          <cell r="B563">
            <v>1</v>
          </cell>
          <cell r="C563">
            <v>11</v>
          </cell>
          <cell r="D563">
            <v>2010</v>
          </cell>
          <cell r="E563" t="str">
            <v>EVENTOS CULTURALES</v>
          </cell>
          <cell r="F563" t="str">
            <v>BALANCE DE PRUEBA SUI</v>
          </cell>
          <cell r="G563" t="str">
            <v>S</v>
          </cell>
          <cell r="H563">
            <v>5</v>
          </cell>
          <cell r="I563" t="str">
            <v>530414020000</v>
          </cell>
          <cell r="J563">
            <v>14896000</v>
          </cell>
          <cell r="K563">
            <v>1600000</v>
          </cell>
          <cell r="L563">
            <v>0</v>
          </cell>
          <cell r="M563">
            <v>16496000</v>
          </cell>
        </row>
        <row r="564">
          <cell r="A564">
            <v>511140</v>
          </cell>
          <cell r="B564">
            <v>1</v>
          </cell>
          <cell r="C564">
            <v>11</v>
          </cell>
          <cell r="D564">
            <v>2010</v>
          </cell>
          <cell r="E564" t="str">
            <v>CONTRATOS DE ADMINISTRACION</v>
          </cell>
          <cell r="F564" t="str">
            <v>BALANCE DE PRUEBA SUI</v>
          </cell>
          <cell r="G564" t="str">
            <v>N</v>
          </cell>
          <cell r="H564">
            <v>3</v>
          </cell>
          <cell r="I564" t="str">
            <v>531300000000</v>
          </cell>
          <cell r="J564">
            <v>199762122</v>
          </cell>
          <cell r="K564">
            <v>82149398</v>
          </cell>
          <cell r="L564">
            <v>0</v>
          </cell>
          <cell r="M564">
            <v>281911520</v>
          </cell>
        </row>
        <row r="565">
          <cell r="A565">
            <v>51114001</v>
          </cell>
          <cell r="B565">
            <v>1</v>
          </cell>
          <cell r="C565">
            <v>11</v>
          </cell>
          <cell r="D565">
            <v>2010</v>
          </cell>
          <cell r="E565" t="str">
            <v>CONTRATOS OUTSOURCING</v>
          </cell>
          <cell r="F565" t="str">
            <v>BALANCE DE PRUEBA SUI</v>
          </cell>
          <cell r="G565" t="str">
            <v>S</v>
          </cell>
          <cell r="H565">
            <v>4</v>
          </cell>
          <cell r="I565" t="str">
            <v>531301000000</v>
          </cell>
          <cell r="J565">
            <v>199762122</v>
          </cell>
          <cell r="K565">
            <v>82149398</v>
          </cell>
          <cell r="L565">
            <v>0</v>
          </cell>
          <cell r="M565">
            <v>281911520</v>
          </cell>
        </row>
        <row r="566">
          <cell r="A566">
            <v>511146</v>
          </cell>
          <cell r="B566">
            <v>1</v>
          </cell>
          <cell r="C566">
            <v>11</v>
          </cell>
          <cell r="D566">
            <v>2010</v>
          </cell>
          <cell r="E566" t="str">
            <v>COMBUSTIBLES Y LUBRICANTES</v>
          </cell>
          <cell r="F566" t="str">
            <v>BALANCE DE PRUEBA SUI</v>
          </cell>
          <cell r="G566" t="str">
            <v>S</v>
          </cell>
          <cell r="H566">
            <v>4</v>
          </cell>
          <cell r="I566" t="str">
            <v>531302000000</v>
          </cell>
          <cell r="J566">
            <v>7991008</v>
          </cell>
          <cell r="K566">
            <v>580000</v>
          </cell>
          <cell r="L566">
            <v>0</v>
          </cell>
          <cell r="M566">
            <v>8571008</v>
          </cell>
        </row>
        <row r="567">
          <cell r="A567">
            <v>511149</v>
          </cell>
          <cell r="B567">
            <v>1</v>
          </cell>
          <cell r="C567">
            <v>11</v>
          </cell>
          <cell r="D567">
            <v>2010</v>
          </cell>
          <cell r="E567" t="str">
            <v>SERVICIOS DE ASEO Y CAFETERIA</v>
          </cell>
          <cell r="F567" t="str">
            <v>BALANCE DE PRUEBA SUI</v>
          </cell>
          <cell r="G567" t="str">
            <v>N</v>
          </cell>
          <cell r="H567">
            <v>3</v>
          </cell>
          <cell r="I567" t="str">
            <v>533000000000</v>
          </cell>
          <cell r="J567">
            <v>190390501.59999999</v>
          </cell>
          <cell r="K567">
            <v>19719278</v>
          </cell>
          <cell r="L567">
            <v>0</v>
          </cell>
          <cell r="M567">
            <v>210109779.59999999</v>
          </cell>
        </row>
        <row r="568">
          <cell r="A568">
            <v>511150</v>
          </cell>
          <cell r="B568">
            <v>1</v>
          </cell>
          <cell r="C568">
            <v>11</v>
          </cell>
          <cell r="D568">
            <v>2010</v>
          </cell>
          <cell r="E568" t="str">
            <v>PROCESAMIENTO DE INFORMACION</v>
          </cell>
          <cell r="F568" t="str">
            <v>BALANCE DE PRUEBA SUI</v>
          </cell>
          <cell r="G568" t="str">
            <v>S</v>
          </cell>
          <cell r="H568">
            <v>4</v>
          </cell>
          <cell r="I568" t="str">
            <v>533001000000</v>
          </cell>
          <cell r="J568">
            <v>441923143.86000001</v>
          </cell>
          <cell r="K568">
            <v>36656436</v>
          </cell>
          <cell r="L568">
            <v>0</v>
          </cell>
          <cell r="M568">
            <v>478579579.86000001</v>
          </cell>
        </row>
        <row r="569">
          <cell r="A569">
            <v>511161</v>
          </cell>
          <cell r="B569">
            <v>1</v>
          </cell>
          <cell r="C569">
            <v>11</v>
          </cell>
          <cell r="D569">
            <v>2010</v>
          </cell>
          <cell r="E569" t="str">
            <v>RELACIONES PUBLICAS</v>
          </cell>
          <cell r="F569" t="str">
            <v>BALANCE DE PRUEBA SUI</v>
          </cell>
          <cell r="G569" t="str">
            <v>S</v>
          </cell>
          <cell r="H569">
            <v>4</v>
          </cell>
          <cell r="I569" t="str">
            <v>533002000000</v>
          </cell>
          <cell r="J569">
            <v>21193669</v>
          </cell>
          <cell r="K569">
            <v>4688000</v>
          </cell>
          <cell r="L569">
            <v>0</v>
          </cell>
          <cell r="M569">
            <v>25881669</v>
          </cell>
        </row>
        <row r="570">
          <cell r="A570">
            <v>511164</v>
          </cell>
          <cell r="B570">
            <v>1</v>
          </cell>
          <cell r="C570">
            <v>11</v>
          </cell>
          <cell r="D570">
            <v>2010</v>
          </cell>
          <cell r="E570" t="str">
            <v>GASTOS LEGALES</v>
          </cell>
          <cell r="F570" t="str">
            <v>BALANCE DE PRUEBA SUI</v>
          </cell>
          <cell r="G570" t="str">
            <v>S</v>
          </cell>
          <cell r="H570">
            <v>4</v>
          </cell>
          <cell r="I570" t="str">
            <v>533004000000</v>
          </cell>
          <cell r="J570">
            <v>9993203</v>
          </cell>
          <cell r="K570">
            <v>3176410</v>
          </cell>
          <cell r="L570">
            <v>263680</v>
          </cell>
          <cell r="M570">
            <v>12905933</v>
          </cell>
        </row>
        <row r="571">
          <cell r="A571">
            <v>511190</v>
          </cell>
          <cell r="B571">
            <v>1</v>
          </cell>
          <cell r="C571">
            <v>11</v>
          </cell>
          <cell r="D571">
            <v>2010</v>
          </cell>
          <cell r="E571" t="str">
            <v>OTROS GASTOS GENERALES</v>
          </cell>
          <cell r="F571" t="str">
            <v>BALANCE DE PRUEBA SUI</v>
          </cell>
          <cell r="G571" t="str">
            <v>S</v>
          </cell>
          <cell r="H571">
            <v>4</v>
          </cell>
          <cell r="I571" t="str">
            <v>533006000000</v>
          </cell>
          <cell r="J571">
            <v>118706806.86</v>
          </cell>
          <cell r="K571">
            <v>73699625.920000002</v>
          </cell>
          <cell r="L571">
            <v>51</v>
          </cell>
          <cell r="M571">
            <v>192406381.78</v>
          </cell>
        </row>
        <row r="572">
          <cell r="A572">
            <v>5120</v>
          </cell>
          <cell r="B572">
            <v>1</v>
          </cell>
          <cell r="C572">
            <v>11</v>
          </cell>
          <cell r="D572">
            <v>2010</v>
          </cell>
          <cell r="E572" t="str">
            <v>IMPUESTOS CONTRIBUCIONES Y TASAS</v>
          </cell>
          <cell r="F572" t="str">
            <v>BALANCE DE PRUEBA SUI</v>
          </cell>
          <cell r="G572" t="str">
            <v>S</v>
          </cell>
          <cell r="H572">
            <v>4</v>
          </cell>
          <cell r="I572" t="str">
            <v>533007000000</v>
          </cell>
          <cell r="J572">
            <v>3448890720.3200002</v>
          </cell>
          <cell r="K572">
            <v>2030683321.8800001</v>
          </cell>
          <cell r="L572">
            <v>1249699193.04</v>
          </cell>
          <cell r="M572">
            <v>4229874849.1599998</v>
          </cell>
        </row>
        <row r="573">
          <cell r="A573">
            <v>512001</v>
          </cell>
          <cell r="B573">
            <v>1</v>
          </cell>
          <cell r="C573">
            <v>11</v>
          </cell>
          <cell r="D573">
            <v>2010</v>
          </cell>
          <cell r="E573" t="str">
            <v>IMPUESTO PREDIAL</v>
          </cell>
          <cell r="F573" t="str">
            <v>BALANCE DE PRUEBA SUI</v>
          </cell>
          <cell r="G573" t="str">
            <v>S</v>
          </cell>
          <cell r="H573">
            <v>4</v>
          </cell>
          <cell r="I573" t="str">
            <v>533008000000</v>
          </cell>
          <cell r="J573">
            <v>33104648</v>
          </cell>
          <cell r="K573">
            <v>0</v>
          </cell>
          <cell r="L573">
            <v>0</v>
          </cell>
          <cell r="M573">
            <v>33104648</v>
          </cell>
        </row>
        <row r="574">
          <cell r="A574">
            <v>512002</v>
          </cell>
          <cell r="B574">
            <v>1</v>
          </cell>
          <cell r="C574">
            <v>11</v>
          </cell>
          <cell r="D574">
            <v>2010</v>
          </cell>
          <cell r="E574" t="str">
            <v>CUOTA DE FISCALIZACION Y AUDITAJE</v>
          </cell>
          <cell r="F574" t="str">
            <v>BALANCE DE PRUEBA SUI</v>
          </cell>
          <cell r="G574" t="str">
            <v>N</v>
          </cell>
          <cell r="H574">
            <v>2</v>
          </cell>
          <cell r="I574" t="str">
            <v>580000000000</v>
          </cell>
          <cell r="J574">
            <v>0</v>
          </cell>
          <cell r="K574">
            <v>1233322797</v>
          </cell>
          <cell r="L574">
            <v>0</v>
          </cell>
          <cell r="M574">
            <v>1233322797</v>
          </cell>
        </row>
        <row r="575">
          <cell r="A575">
            <v>512008</v>
          </cell>
          <cell r="B575">
            <v>1</v>
          </cell>
          <cell r="C575">
            <v>11</v>
          </cell>
          <cell r="D575">
            <v>2010</v>
          </cell>
          <cell r="E575" t="str">
            <v>SANCIONES</v>
          </cell>
          <cell r="F575" t="str">
            <v>BALANCE DE PRUEBA SUI</v>
          </cell>
          <cell r="G575" t="str">
            <v>N</v>
          </cell>
          <cell r="H575">
            <v>3</v>
          </cell>
          <cell r="I575" t="str">
            <v>580200000000</v>
          </cell>
          <cell r="J575">
            <v>166434229</v>
          </cell>
          <cell r="K575">
            <v>0</v>
          </cell>
          <cell r="L575">
            <v>0</v>
          </cell>
          <cell r="M575">
            <v>166434229</v>
          </cell>
        </row>
        <row r="576">
          <cell r="A576">
            <v>512009</v>
          </cell>
          <cell r="B576">
            <v>1</v>
          </cell>
          <cell r="C576">
            <v>11</v>
          </cell>
          <cell r="D576">
            <v>2010</v>
          </cell>
          <cell r="E576" t="str">
            <v>IMPUESTO DE INDUSTRIA Y COMERCIO</v>
          </cell>
          <cell r="F576" t="str">
            <v>BALANCE DE PRUEBA SUI</v>
          </cell>
          <cell r="G576" t="str">
            <v>S</v>
          </cell>
          <cell r="H576">
            <v>4</v>
          </cell>
          <cell r="I576" t="str">
            <v>580238000000</v>
          </cell>
          <cell r="J576">
            <v>37919206</v>
          </cell>
          <cell r="K576">
            <v>0</v>
          </cell>
          <cell r="L576">
            <v>0</v>
          </cell>
          <cell r="M576">
            <v>37919206</v>
          </cell>
        </row>
        <row r="577">
          <cell r="A577">
            <v>512010</v>
          </cell>
          <cell r="B577">
            <v>1</v>
          </cell>
          <cell r="C577">
            <v>11</v>
          </cell>
          <cell r="D577">
            <v>2010</v>
          </cell>
          <cell r="E577" t="str">
            <v>TASAS</v>
          </cell>
          <cell r="F577" t="str">
            <v>BALANCE DE PRUEBA SUI</v>
          </cell>
          <cell r="G577" t="str">
            <v>N</v>
          </cell>
          <cell r="H577">
            <v>3</v>
          </cell>
          <cell r="I577" t="str">
            <v>580500000000</v>
          </cell>
          <cell r="J577">
            <v>0</v>
          </cell>
          <cell r="K577">
            <v>0</v>
          </cell>
          <cell r="L577">
            <v>0</v>
          </cell>
          <cell r="M577">
            <v>0</v>
          </cell>
        </row>
        <row r="578">
          <cell r="A578">
            <v>512011</v>
          </cell>
          <cell r="B578">
            <v>1</v>
          </cell>
          <cell r="C578">
            <v>11</v>
          </cell>
          <cell r="D578">
            <v>2010</v>
          </cell>
          <cell r="E578" t="str">
            <v>IMPUESTO SOBRE VEHICULOS AUTOMOTORES</v>
          </cell>
          <cell r="F578" t="str">
            <v>BALANCE DE PRUEBA SUI</v>
          </cell>
          <cell r="G578" t="str">
            <v>S</v>
          </cell>
          <cell r="H578">
            <v>4</v>
          </cell>
          <cell r="I578" t="str">
            <v>580569000000</v>
          </cell>
          <cell r="J578">
            <v>4000000</v>
          </cell>
          <cell r="K578">
            <v>800100</v>
          </cell>
          <cell r="L578">
            <v>0</v>
          </cell>
          <cell r="M578">
            <v>4800100</v>
          </cell>
        </row>
        <row r="579">
          <cell r="A579">
            <v>512023</v>
          </cell>
          <cell r="B579">
            <v>1</v>
          </cell>
          <cell r="C579">
            <v>11</v>
          </cell>
          <cell r="D579">
            <v>2010</v>
          </cell>
          <cell r="E579" t="str">
            <v>IMPUESTO AL PATRIMONIO</v>
          </cell>
          <cell r="F579" t="str">
            <v>BALANCE DE PRUEBA SUI</v>
          </cell>
          <cell r="G579" t="str">
            <v>S</v>
          </cell>
          <cell r="H579">
            <v>4</v>
          </cell>
          <cell r="I579" t="str">
            <v>580590000000</v>
          </cell>
          <cell r="J579">
            <v>1894814164.6700001</v>
          </cell>
          <cell r="K579">
            <v>172255835.33000001</v>
          </cell>
          <cell r="L579">
            <v>0</v>
          </cell>
          <cell r="M579">
            <v>2067070000</v>
          </cell>
        </row>
        <row r="580">
          <cell r="A580">
            <v>512024</v>
          </cell>
          <cell r="B580">
            <v>1</v>
          </cell>
          <cell r="C580">
            <v>11</v>
          </cell>
          <cell r="D580">
            <v>2010</v>
          </cell>
          <cell r="E580" t="str">
            <v>GRAVAMEN A LOS MOVIMIENTOS FINANCIEROS</v>
          </cell>
          <cell r="F580" t="str">
            <v>BALANCE DE PRUEBA SUI</v>
          </cell>
          <cell r="G580" t="str">
            <v>N</v>
          </cell>
          <cell r="H580">
            <v>3</v>
          </cell>
          <cell r="I580" t="str">
            <v>580800000000</v>
          </cell>
          <cell r="J580">
            <v>91346529.650000006</v>
          </cell>
          <cell r="K580">
            <v>76522349.549999997</v>
          </cell>
          <cell r="L580">
            <v>16376396.039999999</v>
          </cell>
          <cell r="M580">
            <v>151492483.16</v>
          </cell>
        </row>
        <row r="581">
          <cell r="A581">
            <v>512026</v>
          </cell>
          <cell r="B581">
            <v>1</v>
          </cell>
          <cell r="C581">
            <v>11</v>
          </cell>
          <cell r="D581">
            <v>2010</v>
          </cell>
          <cell r="E581" t="str">
            <v>CONTRIBUCIONES</v>
          </cell>
          <cell r="F581" t="str">
            <v>BALANCE DE PRUEBA SUI</v>
          </cell>
          <cell r="G581" t="str">
            <v>S</v>
          </cell>
          <cell r="H581">
            <v>4</v>
          </cell>
          <cell r="I581" t="str">
            <v>580801000000</v>
          </cell>
          <cell r="J581">
            <v>1221271943</v>
          </cell>
          <cell r="K581">
            <v>547782240</v>
          </cell>
          <cell r="L581">
            <v>1233322797</v>
          </cell>
          <cell r="M581">
            <v>535731386</v>
          </cell>
        </row>
        <row r="582">
          <cell r="A582">
            <v>51202601</v>
          </cell>
          <cell r="B582">
            <v>1</v>
          </cell>
          <cell r="C582">
            <v>11</v>
          </cell>
          <cell r="D582">
            <v>2010</v>
          </cell>
          <cell r="E582" t="str">
            <v>CONTRIBUCIONES SSPD</v>
          </cell>
          <cell r="F582" t="str">
            <v>BALANCE DE PRUEBA SUI</v>
          </cell>
          <cell r="G582" t="str">
            <v>S</v>
          </cell>
          <cell r="H582">
            <v>4</v>
          </cell>
          <cell r="I582" t="str">
            <v>580802000000</v>
          </cell>
          <cell r="J582">
            <v>341664000</v>
          </cell>
          <cell r="K582">
            <v>0</v>
          </cell>
          <cell r="L582">
            <v>0</v>
          </cell>
          <cell r="M582">
            <v>341664000</v>
          </cell>
        </row>
        <row r="583">
          <cell r="A583">
            <v>51202602</v>
          </cell>
          <cell r="B583">
            <v>1</v>
          </cell>
          <cell r="C583">
            <v>11</v>
          </cell>
          <cell r="D583">
            <v>2010</v>
          </cell>
          <cell r="E583" t="str">
            <v>CONTRIBUCIONES CREG</v>
          </cell>
          <cell r="F583" t="str">
            <v>BALANCE DE PRUEBA SUI</v>
          </cell>
          <cell r="G583" t="str">
            <v>S</v>
          </cell>
          <cell r="H583">
            <v>4</v>
          </cell>
          <cell r="I583" t="str">
            <v>580803000000</v>
          </cell>
          <cell r="J583">
            <v>194067386</v>
          </cell>
          <cell r="K583">
            <v>0</v>
          </cell>
          <cell r="L583">
            <v>0</v>
          </cell>
          <cell r="M583">
            <v>194067386</v>
          </cell>
        </row>
        <row r="584">
          <cell r="A584">
            <v>51202603</v>
          </cell>
          <cell r="B584">
            <v>1</v>
          </cell>
          <cell r="C584">
            <v>11</v>
          </cell>
          <cell r="D584">
            <v>2010</v>
          </cell>
          <cell r="E584" t="str">
            <v>CONTRIBUCIONES CGR</v>
          </cell>
          <cell r="F584" t="str">
            <v>BALANCE DE PRUEBA SUI</v>
          </cell>
          <cell r="G584" t="str">
            <v>N</v>
          </cell>
          <cell r="H584">
            <v>3</v>
          </cell>
          <cell r="I584" t="str">
            <v>581000000000</v>
          </cell>
          <cell r="J584">
            <v>685540557</v>
          </cell>
          <cell r="K584">
            <v>547782240</v>
          </cell>
          <cell r="L584">
            <v>1233322797</v>
          </cell>
          <cell r="M584">
            <v>0</v>
          </cell>
        </row>
        <row r="585">
          <cell r="A585">
            <v>51202604</v>
          </cell>
          <cell r="B585">
            <v>1</v>
          </cell>
          <cell r="C585">
            <v>11</v>
          </cell>
          <cell r="D585">
            <v>2010</v>
          </cell>
          <cell r="E585" t="str">
            <v>OTRAS CONTRIBUCIONES</v>
          </cell>
          <cell r="F585" t="str">
            <v>BALANCE DE PRUEBA SUI</v>
          </cell>
          <cell r="G585" t="str">
            <v>N</v>
          </cell>
          <cell r="H585">
            <v>4</v>
          </cell>
          <cell r="I585" t="str">
            <v>581090000000</v>
          </cell>
          <cell r="J585">
            <v>0</v>
          </cell>
          <cell r="K585">
            <v>0</v>
          </cell>
          <cell r="L585">
            <v>0</v>
          </cell>
          <cell r="M585">
            <v>0</v>
          </cell>
        </row>
        <row r="586">
          <cell r="A586">
            <v>512090</v>
          </cell>
          <cell r="B586">
            <v>1</v>
          </cell>
          <cell r="C586">
            <v>11</v>
          </cell>
          <cell r="D586">
            <v>2010</v>
          </cell>
          <cell r="E586" t="str">
            <v>OTROS IMPUESTOS Y CONTRIBUCIONES</v>
          </cell>
          <cell r="F586" t="str">
            <v>BALANCE DE PRUEBA SUI</v>
          </cell>
          <cell r="G586" t="str">
            <v>S</v>
          </cell>
          <cell r="H586">
            <v>5</v>
          </cell>
          <cell r="I586" t="str">
            <v>581090010000</v>
          </cell>
          <cell r="J586">
            <v>0</v>
          </cell>
          <cell r="K586">
            <v>0</v>
          </cell>
          <cell r="L586">
            <v>0</v>
          </cell>
          <cell r="M586">
            <v>0</v>
          </cell>
        </row>
        <row r="587">
          <cell r="A587">
            <v>53</v>
          </cell>
          <cell r="B587">
            <v>1</v>
          </cell>
          <cell r="C587">
            <v>11</v>
          </cell>
          <cell r="D587">
            <v>2010</v>
          </cell>
          <cell r="E587" t="str">
            <v>PROVISIONES DEPRECIACIONES Y AMORTIZACIO</v>
          </cell>
          <cell r="F587" t="str">
            <v>BALANCE DE PRUEBA SUI</v>
          </cell>
          <cell r="G587" t="str">
            <v>S</v>
          </cell>
          <cell r="H587">
            <v>5</v>
          </cell>
          <cell r="I587" t="str">
            <v>581090020000</v>
          </cell>
          <cell r="J587">
            <v>22106590346.77</v>
          </cell>
          <cell r="K587">
            <v>35103102970.290001</v>
          </cell>
          <cell r="L587">
            <v>25716132014.02</v>
          </cell>
          <cell r="M587">
            <v>31493561303.040001</v>
          </cell>
        </row>
        <row r="588">
          <cell r="A588">
            <v>5302</v>
          </cell>
          <cell r="B588">
            <v>1</v>
          </cell>
          <cell r="C588">
            <v>11</v>
          </cell>
          <cell r="D588">
            <v>2010</v>
          </cell>
          <cell r="E588" t="str">
            <v>PROVISION PARA PROTECCION DE INVERSIONES</v>
          </cell>
          <cell r="F588" t="str">
            <v>BALANCE DE PRUEBA SUI</v>
          </cell>
          <cell r="G588" t="str">
            <v>N</v>
          </cell>
          <cell r="H588">
            <v>1</v>
          </cell>
          <cell r="I588" t="str">
            <v>600000000000</v>
          </cell>
          <cell r="J588">
            <v>0</v>
          </cell>
          <cell r="K588">
            <v>0</v>
          </cell>
          <cell r="L588">
            <v>0</v>
          </cell>
          <cell r="M588">
            <v>0</v>
          </cell>
        </row>
        <row r="589">
          <cell r="A589">
            <v>530234</v>
          </cell>
          <cell r="B589">
            <v>1</v>
          </cell>
          <cell r="C589">
            <v>11</v>
          </cell>
          <cell r="D589">
            <v>2010</v>
          </cell>
          <cell r="E589" t="str">
            <v>INVERSIONES PATRIMONIALES EN ENTIDADES N</v>
          </cell>
          <cell r="F589" t="str">
            <v>BALANCE DE PRUEBA SUI</v>
          </cell>
          <cell r="G589" t="str">
            <v>N</v>
          </cell>
          <cell r="H589">
            <v>2</v>
          </cell>
          <cell r="I589" t="str">
            <v>620000000000</v>
          </cell>
          <cell r="J589">
            <v>0</v>
          </cell>
          <cell r="K589">
            <v>0</v>
          </cell>
          <cell r="L589">
            <v>0</v>
          </cell>
          <cell r="M589">
            <v>0</v>
          </cell>
        </row>
        <row r="590">
          <cell r="A590">
            <v>5304</v>
          </cell>
          <cell r="B590">
            <v>1</v>
          </cell>
          <cell r="C590">
            <v>11</v>
          </cell>
          <cell r="D590">
            <v>2010</v>
          </cell>
          <cell r="E590" t="str">
            <v>PROVISION PARA DEUDORES</v>
          </cell>
          <cell r="F590" t="str">
            <v>BALANCE DE PRUEBA SUI</v>
          </cell>
          <cell r="G590" t="str">
            <v>N</v>
          </cell>
          <cell r="H590">
            <v>3</v>
          </cell>
          <cell r="I590" t="str">
            <v>621000000000</v>
          </cell>
          <cell r="J590">
            <v>6240309651.25</v>
          </cell>
          <cell r="K590">
            <v>290907441</v>
          </cell>
          <cell r="L590">
            <v>0</v>
          </cell>
          <cell r="M590">
            <v>6531217092.25</v>
          </cell>
        </row>
        <row r="591">
          <cell r="A591">
            <v>530414</v>
          </cell>
          <cell r="B591">
            <v>1</v>
          </cell>
          <cell r="C591">
            <v>11</v>
          </cell>
          <cell r="D591">
            <v>2010</v>
          </cell>
          <cell r="E591" t="str">
            <v>SERVICIO DE ENERGIA</v>
          </cell>
          <cell r="F591" t="str">
            <v>BALANCE DE PRUEBA SUI</v>
          </cell>
          <cell r="G591" t="str">
            <v>S</v>
          </cell>
          <cell r="H591">
            <v>4</v>
          </cell>
          <cell r="I591" t="str">
            <v>621030000000</v>
          </cell>
          <cell r="J591">
            <v>6240309651.25</v>
          </cell>
          <cell r="K591">
            <v>290907441</v>
          </cell>
          <cell r="L591">
            <v>0</v>
          </cell>
          <cell r="M591">
            <v>6531217092.25</v>
          </cell>
        </row>
        <row r="592">
          <cell r="A592">
            <v>53041401</v>
          </cell>
          <cell r="B592">
            <v>1</v>
          </cell>
          <cell r="C592">
            <v>11</v>
          </cell>
          <cell r="D592">
            <v>2010</v>
          </cell>
          <cell r="E592" t="str">
            <v>PROVISION CUENTAS POR COBRAR ENERGIA</v>
          </cell>
          <cell r="F592" t="str">
            <v>BALANCE DE PRUEBA SUI</v>
          </cell>
          <cell r="G592" t="str">
            <v>S</v>
          </cell>
          <cell r="H592">
            <v>4</v>
          </cell>
          <cell r="I592" t="str">
            <v>621090000000</v>
          </cell>
          <cell r="J592">
            <v>3152129651.25</v>
          </cell>
          <cell r="K592">
            <v>290907441</v>
          </cell>
          <cell r="L592">
            <v>0</v>
          </cell>
          <cell r="M592">
            <v>3443037092.25</v>
          </cell>
        </row>
        <row r="593">
          <cell r="A593">
            <v>53041402</v>
          </cell>
          <cell r="B593">
            <v>1</v>
          </cell>
          <cell r="C593">
            <v>11</v>
          </cell>
          <cell r="D593">
            <v>2010</v>
          </cell>
          <cell r="E593" t="str">
            <v>PROVISION OTRAS CUENTAS POR COBRAR</v>
          </cell>
          <cell r="F593" t="str">
            <v>BALANCE DE PRUEBA SUI</v>
          </cell>
          <cell r="G593" t="str">
            <v>N</v>
          </cell>
          <cell r="H593">
            <v>2</v>
          </cell>
          <cell r="I593" t="str">
            <v>630000000000</v>
          </cell>
          <cell r="J593">
            <v>3088180000</v>
          </cell>
          <cell r="K593">
            <v>0</v>
          </cell>
          <cell r="L593">
            <v>0</v>
          </cell>
          <cell r="M593">
            <v>3088180000</v>
          </cell>
        </row>
        <row r="594">
          <cell r="A594">
            <v>5306</v>
          </cell>
          <cell r="B594">
            <v>1</v>
          </cell>
          <cell r="C594">
            <v>11</v>
          </cell>
          <cell r="D594">
            <v>2010</v>
          </cell>
          <cell r="E594" t="str">
            <v>PROVISION PROTECCION DE INVENTARIOS</v>
          </cell>
          <cell r="F594" t="str">
            <v>BALANCE DE PRUEBA SUI</v>
          </cell>
          <cell r="G594" t="str">
            <v>N</v>
          </cell>
          <cell r="H594">
            <v>3</v>
          </cell>
          <cell r="I594" t="str">
            <v>636000000000</v>
          </cell>
          <cell r="J594">
            <v>0</v>
          </cell>
          <cell r="K594">
            <v>668647635.36000001</v>
          </cell>
          <cell r="L594">
            <v>0</v>
          </cell>
          <cell r="M594">
            <v>668647635.36000001</v>
          </cell>
        </row>
        <row r="595">
          <cell r="A595">
            <v>530607</v>
          </cell>
          <cell r="B595">
            <v>1</v>
          </cell>
          <cell r="C595">
            <v>11</v>
          </cell>
          <cell r="D595">
            <v>2010</v>
          </cell>
          <cell r="E595" t="str">
            <v>INVENTARIOS EN PODER DE TERCEROS</v>
          </cell>
          <cell r="F595" t="str">
            <v>BALANCE DE PRUEBA SUI</v>
          </cell>
          <cell r="G595" t="str">
            <v>N</v>
          </cell>
          <cell r="H595">
            <v>4</v>
          </cell>
          <cell r="I595" t="str">
            <v>636001000000</v>
          </cell>
          <cell r="J595">
            <v>0</v>
          </cell>
          <cell r="K595">
            <v>668647635.36000001</v>
          </cell>
          <cell r="L595">
            <v>0</v>
          </cell>
          <cell r="M595">
            <v>668647635.36000001</v>
          </cell>
        </row>
        <row r="596">
          <cell r="A596">
            <v>5307</v>
          </cell>
          <cell r="B596">
            <v>1</v>
          </cell>
          <cell r="C596">
            <v>11</v>
          </cell>
          <cell r="D596">
            <v>2010</v>
          </cell>
          <cell r="E596" t="str">
            <v>PROVISION PROTECCION PROPIEDAD PLANTA Y</v>
          </cell>
          <cell r="F596" t="str">
            <v>BALANCE DE PRUEBA SUI</v>
          </cell>
          <cell r="G596" t="str">
            <v>S</v>
          </cell>
          <cell r="H596">
            <v>5</v>
          </cell>
          <cell r="I596" t="str">
            <v>636001010000</v>
          </cell>
          <cell r="J596">
            <v>0</v>
          </cell>
          <cell r="K596">
            <v>151237445.16999999</v>
          </cell>
          <cell r="L596">
            <v>0</v>
          </cell>
          <cell r="M596">
            <v>151237445.16999999</v>
          </cell>
        </row>
        <row r="597">
          <cell r="A597">
            <v>530701</v>
          </cell>
          <cell r="B597">
            <v>1</v>
          </cell>
          <cell r="C597">
            <v>11</v>
          </cell>
          <cell r="D597">
            <v>2010</v>
          </cell>
          <cell r="E597" t="str">
            <v>TERRENOS</v>
          </cell>
          <cell r="F597" t="str">
            <v>BALANCE DE PRUEBA SUI</v>
          </cell>
          <cell r="G597" t="str">
            <v>N</v>
          </cell>
          <cell r="H597">
            <v>1</v>
          </cell>
          <cell r="I597" t="str">
            <v>700000000000</v>
          </cell>
          <cell r="J597">
            <v>0</v>
          </cell>
          <cell r="K597">
            <v>18976615.629999999</v>
          </cell>
          <cell r="L597">
            <v>0</v>
          </cell>
          <cell r="M597">
            <v>18976615.629999999</v>
          </cell>
        </row>
        <row r="598">
          <cell r="A598">
            <v>530708</v>
          </cell>
          <cell r="B598">
            <v>1</v>
          </cell>
          <cell r="C598">
            <v>11</v>
          </cell>
          <cell r="D598">
            <v>2010</v>
          </cell>
          <cell r="E598" t="str">
            <v>MAQUINARIA Y EQUIPO</v>
          </cell>
          <cell r="F598" t="str">
            <v>BALANCE DE PRUEBA SUI</v>
          </cell>
          <cell r="G598" t="str">
            <v>N</v>
          </cell>
          <cell r="H598">
            <v>2</v>
          </cell>
          <cell r="I598" t="str">
            <v>750000000000</v>
          </cell>
          <cell r="J598">
            <v>0</v>
          </cell>
          <cell r="K598">
            <v>8222680.8099999996</v>
          </cell>
          <cell r="L598">
            <v>0</v>
          </cell>
          <cell r="M598">
            <v>8222680.8099999996</v>
          </cell>
          <cell r="N598">
            <v>10162741.299999999</v>
          </cell>
        </row>
        <row r="599">
          <cell r="A599">
            <v>530710</v>
          </cell>
          <cell r="B599">
            <v>1</v>
          </cell>
          <cell r="C599">
            <v>11</v>
          </cell>
          <cell r="D599">
            <v>2010</v>
          </cell>
          <cell r="E599" t="str">
            <v>MUEBLES ENSERES Y EQUIPO DE OFICINA</v>
          </cell>
          <cell r="F599" t="str">
            <v>BALANCE DE PRUEBA SUI</v>
          </cell>
          <cell r="G599" t="str">
            <v>S</v>
          </cell>
          <cell r="H599">
            <v>5</v>
          </cell>
          <cell r="I599" t="str">
            <v>750101150000</v>
          </cell>
          <cell r="J599">
            <v>0</v>
          </cell>
          <cell r="K599">
            <v>118504516.83</v>
          </cell>
          <cell r="L599">
            <v>0</v>
          </cell>
          <cell r="M599">
            <v>118504516.83</v>
          </cell>
        </row>
        <row r="600">
          <cell r="A600">
            <v>530711</v>
          </cell>
          <cell r="B600">
            <v>1</v>
          </cell>
          <cell r="C600">
            <v>11</v>
          </cell>
          <cell r="D600">
            <v>2010</v>
          </cell>
          <cell r="E600" t="str">
            <v>EQUIPO DE COMUNICACION Y COMPUTACION</v>
          </cell>
          <cell r="F600" t="str">
            <v>BALANCE DE PRUEBA SUI</v>
          </cell>
          <cell r="G600" t="str">
            <v>N</v>
          </cell>
          <cell r="H600">
            <v>3</v>
          </cell>
          <cell r="I600" t="str">
            <v>750500000000</v>
          </cell>
          <cell r="J600">
            <v>0</v>
          </cell>
          <cell r="K600">
            <v>5533631.9000000004</v>
          </cell>
          <cell r="L600">
            <v>0</v>
          </cell>
          <cell r="M600">
            <v>5533631.9000000004</v>
          </cell>
        </row>
        <row r="601">
          <cell r="A601">
            <v>5313</v>
          </cell>
          <cell r="B601">
            <v>1</v>
          </cell>
          <cell r="C601">
            <v>11</v>
          </cell>
          <cell r="D601">
            <v>2010</v>
          </cell>
          <cell r="E601" t="str">
            <v>PROVISION PARA OBLIGACIONES FISCALES</v>
          </cell>
          <cell r="F601" t="str">
            <v>BALANCE DE PRUEBA SUI</v>
          </cell>
          <cell r="G601" t="str">
            <v>S</v>
          </cell>
          <cell r="H601">
            <v>4</v>
          </cell>
          <cell r="I601" t="str">
            <v>750501000000</v>
          </cell>
          <cell r="J601">
            <v>15234424222.4</v>
          </cell>
          <cell r="K601">
            <v>29681520090.139999</v>
          </cell>
          <cell r="L601">
            <v>25665116386.330002</v>
          </cell>
          <cell r="M601">
            <v>19250827926.209999</v>
          </cell>
        </row>
        <row r="602">
          <cell r="A602">
            <v>531301</v>
          </cell>
          <cell r="B602">
            <v>1</v>
          </cell>
          <cell r="C602">
            <v>11</v>
          </cell>
          <cell r="D602">
            <v>2010</v>
          </cell>
          <cell r="E602" t="str">
            <v>IMPUESTO DE RENTA Y COMPLEMENTARIOS</v>
          </cell>
          <cell r="F602" t="str">
            <v>BALANCE DE PRUEBA SUI</v>
          </cell>
          <cell r="G602" t="str">
            <v>S</v>
          </cell>
          <cell r="H602">
            <v>4</v>
          </cell>
          <cell r="I602" t="str">
            <v>750503000000</v>
          </cell>
          <cell r="J602">
            <v>12305093582.4</v>
          </cell>
          <cell r="K602">
            <v>29309154619.93</v>
          </cell>
          <cell r="L602">
            <v>25665116386.330002</v>
          </cell>
          <cell r="M602">
            <v>15949131816</v>
          </cell>
        </row>
        <row r="603">
          <cell r="A603">
            <v>531302</v>
          </cell>
          <cell r="B603">
            <v>1</v>
          </cell>
          <cell r="C603">
            <v>11</v>
          </cell>
          <cell r="D603">
            <v>2010</v>
          </cell>
          <cell r="E603" t="str">
            <v xml:space="preserve">IMPUESTO INDUSTRIA Y COMERCIO </v>
          </cell>
          <cell r="F603" t="str">
            <v>BALANCE DE PRUEBA SUI</v>
          </cell>
          <cell r="G603" t="str">
            <v>S</v>
          </cell>
          <cell r="H603">
            <v>4</v>
          </cell>
          <cell r="I603" t="str">
            <v>750505000000</v>
          </cell>
          <cell r="J603">
            <v>2929330640</v>
          </cell>
          <cell r="K603">
            <v>372365470.20999998</v>
          </cell>
          <cell r="L603">
            <v>0</v>
          </cell>
          <cell r="M603">
            <v>3301696110.21</v>
          </cell>
        </row>
        <row r="604">
          <cell r="A604">
            <v>5314</v>
          </cell>
          <cell r="B604">
            <v>1</v>
          </cell>
          <cell r="C604">
            <v>11</v>
          </cell>
          <cell r="D604">
            <v>2010</v>
          </cell>
          <cell r="E604" t="str">
            <v>PROVISION PARA CONTINGENCIAS</v>
          </cell>
          <cell r="F604" t="str">
            <v>BALANCE DE PRUEBA SUI</v>
          </cell>
          <cell r="G604" t="str">
            <v>S</v>
          </cell>
          <cell r="H604">
            <v>4</v>
          </cell>
          <cell r="I604" t="str">
            <v>750506000000</v>
          </cell>
          <cell r="J604">
            <v>0</v>
          </cell>
          <cell r="K604">
            <v>4184039185</v>
          </cell>
          <cell r="L604">
            <v>0</v>
          </cell>
          <cell r="M604">
            <v>4184039185</v>
          </cell>
        </row>
        <row r="605">
          <cell r="A605">
            <v>531401</v>
          </cell>
          <cell r="B605">
            <v>1</v>
          </cell>
          <cell r="C605">
            <v>11</v>
          </cell>
          <cell r="D605">
            <v>2010</v>
          </cell>
          <cell r="E605" t="str">
            <v>LITIGIOS Y DEMANDAS</v>
          </cell>
          <cell r="F605" t="str">
            <v>BALANCE DE PRUEBA SUI</v>
          </cell>
          <cell r="G605" t="str">
            <v>S</v>
          </cell>
          <cell r="H605">
            <v>4</v>
          </cell>
          <cell r="I605" t="str">
            <v>750513000000</v>
          </cell>
          <cell r="J605">
            <v>0</v>
          </cell>
          <cell r="K605">
            <v>4184039185</v>
          </cell>
          <cell r="L605">
            <v>0</v>
          </cell>
          <cell r="M605">
            <v>4184039185</v>
          </cell>
        </row>
        <row r="606">
          <cell r="A606">
            <v>5330</v>
          </cell>
          <cell r="B606">
            <v>1</v>
          </cell>
          <cell r="C606">
            <v>11</v>
          </cell>
          <cell r="D606">
            <v>2010</v>
          </cell>
          <cell r="E606" t="str">
            <v>DEPRECIACION DE PROPIEDADES PLANTA Y EQU</v>
          </cell>
          <cell r="F606" t="str">
            <v>BALANCE DE PRUEBA SUI</v>
          </cell>
          <cell r="G606" t="str">
            <v>S</v>
          </cell>
          <cell r="H606">
            <v>4</v>
          </cell>
          <cell r="I606" t="str">
            <v>750515000000</v>
          </cell>
          <cell r="J606">
            <v>631856473.12</v>
          </cell>
          <cell r="K606">
            <v>115973156.62</v>
          </cell>
          <cell r="L606">
            <v>51015627.689999998</v>
          </cell>
          <cell r="M606">
            <v>696814002.04999995</v>
          </cell>
        </row>
        <row r="607">
          <cell r="A607">
            <v>533001</v>
          </cell>
          <cell r="B607">
            <v>1</v>
          </cell>
          <cell r="C607">
            <v>11</v>
          </cell>
          <cell r="D607">
            <v>2010</v>
          </cell>
          <cell r="E607" t="str">
            <v>EDIFICACIONES</v>
          </cell>
          <cell r="F607" t="str">
            <v>BALANCE DE PRUEBA SUI</v>
          </cell>
          <cell r="G607" t="str">
            <v>S</v>
          </cell>
          <cell r="H607">
            <v>4</v>
          </cell>
          <cell r="I607" t="str">
            <v>750518000000</v>
          </cell>
          <cell r="J607">
            <v>187948423.72999999</v>
          </cell>
          <cell r="K607">
            <v>30902880.73</v>
          </cell>
          <cell r="L607">
            <v>13839887.810000001</v>
          </cell>
          <cell r="M607">
            <v>205011416.65000001</v>
          </cell>
        </row>
        <row r="608">
          <cell r="A608">
            <v>533002</v>
          </cell>
          <cell r="B608">
            <v>1</v>
          </cell>
          <cell r="C608">
            <v>11</v>
          </cell>
          <cell r="D608">
            <v>2010</v>
          </cell>
          <cell r="E608" t="str">
            <v>PLANTAS DUCTOS Y TUNELES</v>
          </cell>
          <cell r="F608" t="str">
            <v>BALANCE DE PRUEBA SUI</v>
          </cell>
          <cell r="G608" t="str">
            <v>S</v>
          </cell>
          <cell r="H608">
            <v>4</v>
          </cell>
          <cell r="I608" t="str">
            <v>750520000000</v>
          </cell>
          <cell r="J608">
            <v>2561282.5099999998</v>
          </cell>
          <cell r="K608">
            <v>0</v>
          </cell>
          <cell r="L608">
            <v>10027.790000000001</v>
          </cell>
          <cell r="M608">
            <v>2551254.7199999997</v>
          </cell>
        </row>
        <row r="609">
          <cell r="A609">
            <v>533004</v>
          </cell>
          <cell r="B609">
            <v>1</v>
          </cell>
          <cell r="C609">
            <v>11</v>
          </cell>
          <cell r="D609">
            <v>2010</v>
          </cell>
          <cell r="E609" t="str">
            <v>MAQUINARIA Y EQUIPO</v>
          </cell>
          <cell r="F609" t="str">
            <v>BALANCE DE PRUEBA SUI</v>
          </cell>
          <cell r="G609" t="str">
            <v>S</v>
          </cell>
          <cell r="H609">
            <v>4</v>
          </cell>
          <cell r="I609" t="str">
            <v>750522000000</v>
          </cell>
          <cell r="J609">
            <v>8566985.8000000007</v>
          </cell>
          <cell r="K609">
            <v>932938.05</v>
          </cell>
          <cell r="L609">
            <v>0</v>
          </cell>
          <cell r="M609">
            <v>9499923.8499999996</v>
          </cell>
        </row>
        <row r="610">
          <cell r="A610">
            <v>533006</v>
          </cell>
          <cell r="B610">
            <v>1</v>
          </cell>
          <cell r="C610">
            <v>11</v>
          </cell>
          <cell r="D610">
            <v>2010</v>
          </cell>
          <cell r="E610" t="str">
            <v>MUEBLES ENSERES Y EQUIPO DE OFICINA</v>
          </cell>
          <cell r="F610" t="str">
            <v>BALANCE DE PRUEBA SUI</v>
          </cell>
          <cell r="G610" t="str">
            <v>S</v>
          </cell>
          <cell r="H610">
            <v>4</v>
          </cell>
          <cell r="I610" t="str">
            <v>750523000000</v>
          </cell>
          <cell r="J610">
            <v>87131692</v>
          </cell>
          <cell r="K610">
            <v>21100222.260000002</v>
          </cell>
          <cell r="L610">
            <v>5999275.7199999997</v>
          </cell>
          <cell r="M610">
            <v>102232638.54000001</v>
          </cell>
        </row>
        <row r="611">
          <cell r="A611">
            <v>533007</v>
          </cell>
          <cell r="B611">
            <v>1</v>
          </cell>
          <cell r="C611">
            <v>11</v>
          </cell>
          <cell r="D611">
            <v>2010</v>
          </cell>
          <cell r="E611" t="str">
            <v>EQUIPO DE COMUNICACION Y COMPUTACION</v>
          </cell>
          <cell r="F611" t="str">
            <v>BALANCE DE PRUEBA SUI</v>
          </cell>
          <cell r="G611" t="str">
            <v>S</v>
          </cell>
          <cell r="H611">
            <v>4</v>
          </cell>
          <cell r="I611" t="str">
            <v>750524000000</v>
          </cell>
          <cell r="J611">
            <v>309786736.20999998</v>
          </cell>
          <cell r="K611">
            <v>61181483.090000004</v>
          </cell>
          <cell r="L611">
            <v>31166436.370000001</v>
          </cell>
          <cell r="M611">
            <v>339801782.93000001</v>
          </cell>
        </row>
        <row r="612">
          <cell r="A612">
            <v>533008</v>
          </cell>
          <cell r="B612">
            <v>1</v>
          </cell>
          <cell r="C612">
            <v>11</v>
          </cell>
          <cell r="D612">
            <v>2010</v>
          </cell>
          <cell r="E612" t="str">
            <v>EQUIPO  DE TRANSPORTE TRACCION Y ELEVACI</v>
          </cell>
          <cell r="F612" t="str">
            <v>BALANCE DE PRUEBA SUI</v>
          </cell>
          <cell r="G612" t="str">
            <v>S</v>
          </cell>
          <cell r="H612">
            <v>4</v>
          </cell>
          <cell r="I612" t="str">
            <v>750525000000</v>
          </cell>
          <cell r="J612">
            <v>35861352.869999997</v>
          </cell>
          <cell r="K612">
            <v>1855632.49</v>
          </cell>
          <cell r="L612">
            <v>0</v>
          </cell>
          <cell r="M612">
            <v>37716985.359999999</v>
          </cell>
        </row>
        <row r="613">
          <cell r="A613">
            <v>5344</v>
          </cell>
          <cell r="B613">
            <v>1</v>
          </cell>
          <cell r="C613">
            <v>11</v>
          </cell>
          <cell r="D613">
            <v>2010</v>
          </cell>
          <cell r="E613" t="str">
            <v>AMORTIZACION DE BIENES ENTREGADOS A TERC</v>
          </cell>
          <cell r="F613" t="str">
            <v>BALANCE DE PRUEBA SUI</v>
          </cell>
          <cell r="G613" t="str">
            <v>N</v>
          </cell>
          <cell r="H613">
            <v>4</v>
          </cell>
          <cell r="I613" t="str">
            <v>750530000000</v>
          </cell>
          <cell r="J613">
            <v>0</v>
          </cell>
          <cell r="K613">
            <v>10778017</v>
          </cell>
          <cell r="L613">
            <v>0</v>
          </cell>
          <cell r="M613">
            <v>10778017</v>
          </cell>
        </row>
        <row r="614">
          <cell r="A614">
            <v>534405</v>
          </cell>
          <cell r="B614">
            <v>1</v>
          </cell>
          <cell r="C614">
            <v>11</v>
          </cell>
          <cell r="D614">
            <v>2010</v>
          </cell>
          <cell r="E614" t="str">
            <v>BIENES MUEBLES ENTREGADOS EN COMODATO</v>
          </cell>
          <cell r="F614" t="str">
            <v>BALANCE DE PRUEBA SUI</v>
          </cell>
          <cell r="G614" t="str">
            <v>S</v>
          </cell>
          <cell r="H614">
            <v>5</v>
          </cell>
          <cell r="I614" t="str">
            <v>750530010000</v>
          </cell>
          <cell r="J614">
            <v>0</v>
          </cell>
          <cell r="K614">
            <v>10778017</v>
          </cell>
          <cell r="L614">
            <v>0</v>
          </cell>
          <cell r="M614">
            <v>10778017</v>
          </cell>
        </row>
        <row r="615">
          <cell r="A615">
            <v>53440502</v>
          </cell>
          <cell r="B615">
            <v>1</v>
          </cell>
          <cell r="C615">
            <v>11</v>
          </cell>
          <cell r="D615">
            <v>2010</v>
          </cell>
          <cell r="E615" t="str">
            <v>MUEBLES Y ENSERES</v>
          </cell>
          <cell r="F615" t="str">
            <v>BALANCE DE PRUEBA SUI</v>
          </cell>
          <cell r="G615" t="str">
            <v>S</v>
          </cell>
          <cell r="H615">
            <v>5</v>
          </cell>
          <cell r="I615" t="str">
            <v>750530020000</v>
          </cell>
          <cell r="J615">
            <v>0</v>
          </cell>
          <cell r="K615">
            <v>10398207</v>
          </cell>
          <cell r="L615">
            <v>0</v>
          </cell>
          <cell r="M615">
            <v>10398207</v>
          </cell>
        </row>
        <row r="616">
          <cell r="A616">
            <v>53440503</v>
          </cell>
          <cell r="B616">
            <v>1</v>
          </cell>
          <cell r="C616">
            <v>11</v>
          </cell>
          <cell r="D616">
            <v>2010</v>
          </cell>
          <cell r="E616" t="str">
            <v>EQUIPOS DE COMUNICACION</v>
          </cell>
          <cell r="F616" t="str">
            <v>BALANCE DE PRUEBA SUI</v>
          </cell>
          <cell r="G616" t="str">
            <v>S</v>
          </cell>
          <cell r="H616">
            <v>5</v>
          </cell>
          <cell r="I616" t="str">
            <v>750530030000</v>
          </cell>
          <cell r="J616">
            <v>0</v>
          </cell>
          <cell r="K616">
            <v>379810</v>
          </cell>
          <cell r="L616">
            <v>0</v>
          </cell>
          <cell r="M616">
            <v>379810</v>
          </cell>
        </row>
        <row r="617">
          <cell r="A617">
            <v>58</v>
          </cell>
          <cell r="B617">
            <v>1</v>
          </cell>
          <cell r="C617">
            <v>11</v>
          </cell>
          <cell r="D617">
            <v>2010</v>
          </cell>
          <cell r="E617" t="str">
            <v>OTROS GASTOS</v>
          </cell>
          <cell r="F617" t="str">
            <v>BALANCE DE PRUEBA SUI</v>
          </cell>
          <cell r="G617" t="str">
            <v>S</v>
          </cell>
          <cell r="H617">
            <v>4</v>
          </cell>
          <cell r="I617" t="str">
            <v>750531000000</v>
          </cell>
          <cell r="J617">
            <v>2328493906.5100002</v>
          </cell>
          <cell r="K617">
            <v>1092259095.3499999</v>
          </cell>
          <cell r="L617">
            <v>278836593.44</v>
          </cell>
          <cell r="M617">
            <v>3141916408.4200001</v>
          </cell>
        </row>
        <row r="618">
          <cell r="A618">
            <v>5802</v>
          </cell>
          <cell r="B618">
            <v>1</v>
          </cell>
          <cell r="C618">
            <v>11</v>
          </cell>
          <cell r="D618">
            <v>2010</v>
          </cell>
          <cell r="E618" t="str">
            <v>COMISIONES</v>
          </cell>
          <cell r="F618" t="str">
            <v>BALANCE DE PRUEBA SUI</v>
          </cell>
          <cell r="G618" t="str">
            <v>S</v>
          </cell>
          <cell r="H618">
            <v>4</v>
          </cell>
          <cell r="I618" t="str">
            <v>750533000000</v>
          </cell>
          <cell r="J618">
            <v>1946717419.8199999</v>
          </cell>
          <cell r="K618">
            <v>284689279.30000001</v>
          </cell>
          <cell r="L618">
            <v>205006</v>
          </cell>
          <cell r="M618">
            <v>2231201693.1199999</v>
          </cell>
        </row>
        <row r="619">
          <cell r="A619">
            <v>580238</v>
          </cell>
          <cell r="B619">
            <v>1</v>
          </cell>
          <cell r="C619">
            <v>11</v>
          </cell>
          <cell r="D619">
            <v>2010</v>
          </cell>
          <cell r="E619" t="str">
            <v>COMISIONES Y OTROS GASTOS BANCARIOS</v>
          </cell>
          <cell r="F619" t="str">
            <v>BALANCE DE PRUEBA SUI</v>
          </cell>
          <cell r="G619" t="str">
            <v>S</v>
          </cell>
          <cell r="H619">
            <v>4</v>
          </cell>
          <cell r="I619" t="str">
            <v>750535000000</v>
          </cell>
          <cell r="J619">
            <v>1946717419.8199999</v>
          </cell>
          <cell r="K619">
            <v>284689279.30000001</v>
          </cell>
          <cell r="L619">
            <v>205006</v>
          </cell>
          <cell r="M619">
            <v>2231201693.1199999</v>
          </cell>
        </row>
        <row r="620">
          <cell r="A620">
            <v>5805</v>
          </cell>
          <cell r="B620">
            <v>1</v>
          </cell>
          <cell r="C620">
            <v>11</v>
          </cell>
          <cell r="D620">
            <v>2010</v>
          </cell>
          <cell r="E620" t="str">
            <v>FINANCIEROS</v>
          </cell>
          <cell r="F620" t="str">
            <v>BALANCE DE PRUEBA SUI</v>
          </cell>
          <cell r="G620" t="str">
            <v>S</v>
          </cell>
          <cell r="H620">
            <v>4</v>
          </cell>
          <cell r="I620" t="str">
            <v>750536000000</v>
          </cell>
          <cell r="J620">
            <v>1730400.01</v>
          </cell>
          <cell r="K620">
            <v>59816976.340000004</v>
          </cell>
          <cell r="L620">
            <v>59607315.859999999</v>
          </cell>
          <cell r="M620">
            <v>1940060.49</v>
          </cell>
        </row>
        <row r="621">
          <cell r="A621">
            <v>580569</v>
          </cell>
          <cell r="B621">
            <v>1</v>
          </cell>
          <cell r="C621">
            <v>11</v>
          </cell>
          <cell r="D621">
            <v>2010</v>
          </cell>
          <cell r="E621" t="str">
            <v>PERDIDA VALORIZACION INVERSIONES TITULOS</v>
          </cell>
          <cell r="F621" t="str">
            <v>BALANCE DE PRUEBA SUI</v>
          </cell>
          <cell r="G621" t="str">
            <v>S</v>
          </cell>
          <cell r="H621">
            <v>4</v>
          </cell>
          <cell r="I621" t="str">
            <v>750537000000</v>
          </cell>
          <cell r="J621">
            <v>0</v>
          </cell>
          <cell r="K621">
            <v>0</v>
          </cell>
          <cell r="L621">
            <v>0</v>
          </cell>
          <cell r="M621">
            <v>0</v>
          </cell>
        </row>
        <row r="622">
          <cell r="A622">
            <v>580590</v>
          </cell>
          <cell r="B622">
            <v>1</v>
          </cell>
          <cell r="C622">
            <v>11</v>
          </cell>
          <cell r="D622">
            <v>2010</v>
          </cell>
          <cell r="E622" t="str">
            <v>OTROS GASTOS FINANCIEROS</v>
          </cell>
          <cell r="F622" t="str">
            <v>BALANCE DE PRUEBA SUI</v>
          </cell>
          <cell r="G622" t="str">
            <v>S</v>
          </cell>
          <cell r="H622">
            <v>4</v>
          </cell>
          <cell r="I622" t="str">
            <v>750538000000</v>
          </cell>
          <cell r="J622">
            <v>1730400.01</v>
          </cell>
          <cell r="K622">
            <v>59816976.340000004</v>
          </cell>
          <cell r="L622">
            <v>59607315.859999999</v>
          </cell>
          <cell r="M622">
            <v>1940060.49</v>
          </cell>
        </row>
        <row r="623">
          <cell r="A623">
            <v>5808</v>
          </cell>
          <cell r="B623">
            <v>1</v>
          </cell>
          <cell r="C623">
            <v>11</v>
          </cell>
          <cell r="D623">
            <v>2010</v>
          </cell>
          <cell r="E623" t="str">
            <v>OTROS GASTOS ORDINARIOS</v>
          </cell>
          <cell r="F623" t="str">
            <v>BALANCE DE PRUEBA SUI</v>
          </cell>
          <cell r="G623" t="str">
            <v>S</v>
          </cell>
          <cell r="H623">
            <v>4</v>
          </cell>
          <cell r="I623" t="str">
            <v>750541000000</v>
          </cell>
          <cell r="J623">
            <v>162446053.59999999</v>
          </cell>
          <cell r="K623">
            <v>671186561.41999996</v>
          </cell>
          <cell r="L623">
            <v>204484888.28999999</v>
          </cell>
          <cell r="M623">
            <v>629147726.73000002</v>
          </cell>
        </row>
        <row r="624">
          <cell r="A624">
            <v>580801</v>
          </cell>
          <cell r="B624">
            <v>1</v>
          </cell>
          <cell r="C624">
            <v>11</v>
          </cell>
          <cell r="D624">
            <v>2010</v>
          </cell>
          <cell r="E624" t="str">
            <v>PERDIDA EN VENTA DE ACTIVOS</v>
          </cell>
          <cell r="F624" t="str">
            <v>BALANCE DE PRUEBA SUI</v>
          </cell>
          <cell r="G624" t="str">
            <v>S</v>
          </cell>
          <cell r="H624">
            <v>4</v>
          </cell>
          <cell r="I624" t="str">
            <v>750544000000</v>
          </cell>
          <cell r="J624">
            <v>0</v>
          </cell>
          <cell r="K624">
            <v>0</v>
          </cell>
          <cell r="L624">
            <v>0</v>
          </cell>
          <cell r="M624">
            <v>0</v>
          </cell>
        </row>
        <row r="625">
          <cell r="A625">
            <v>580802</v>
          </cell>
          <cell r="B625">
            <v>1</v>
          </cell>
          <cell r="C625">
            <v>11</v>
          </cell>
          <cell r="D625">
            <v>2010</v>
          </cell>
          <cell r="E625" t="str">
            <v>PERDIDA EN BAJA DE ACTIVOS</v>
          </cell>
          <cell r="F625" t="str">
            <v>BALANCE DE PRUEBA SUI</v>
          </cell>
          <cell r="G625" t="str">
            <v>S</v>
          </cell>
          <cell r="H625">
            <v>4</v>
          </cell>
          <cell r="I625" t="str">
            <v>750545000000</v>
          </cell>
          <cell r="J625">
            <v>104765405.94</v>
          </cell>
          <cell r="K625">
            <v>413704059.75</v>
          </cell>
          <cell r="L625">
            <v>204484888.28999999</v>
          </cell>
          <cell r="M625">
            <v>313984577.39999998</v>
          </cell>
        </row>
        <row r="626">
          <cell r="A626">
            <v>580803</v>
          </cell>
          <cell r="B626">
            <v>1</v>
          </cell>
          <cell r="C626">
            <v>11</v>
          </cell>
          <cell r="D626">
            <v>2010</v>
          </cell>
          <cell r="E626" t="str">
            <v>IMPUESTOS ASUMIDOS</v>
          </cell>
          <cell r="F626" t="str">
            <v>BALANCE DE PRUEBA SUI</v>
          </cell>
          <cell r="G626" t="str">
            <v>S</v>
          </cell>
          <cell r="H626">
            <v>4</v>
          </cell>
          <cell r="I626" t="str">
            <v>750546000000</v>
          </cell>
          <cell r="J626">
            <v>57680647.659999996</v>
          </cell>
          <cell r="K626">
            <v>257482501.66999999</v>
          </cell>
          <cell r="L626">
            <v>0</v>
          </cell>
          <cell r="M626">
            <v>315163149.32999998</v>
          </cell>
        </row>
        <row r="627">
          <cell r="A627">
            <v>5810</v>
          </cell>
          <cell r="B627">
            <v>1</v>
          </cell>
          <cell r="C627">
            <v>11</v>
          </cell>
          <cell r="D627">
            <v>2010</v>
          </cell>
          <cell r="E627" t="str">
            <v>EXTRAORDINARIOS</v>
          </cell>
          <cell r="F627" t="str">
            <v>BALANCE DE PRUEBA SUI</v>
          </cell>
          <cell r="G627" t="str">
            <v>S</v>
          </cell>
          <cell r="H627">
            <v>4</v>
          </cell>
          <cell r="I627" t="str">
            <v>750547000000</v>
          </cell>
          <cell r="J627">
            <v>217600033.08000001</v>
          </cell>
          <cell r="K627">
            <v>76566278.290000007</v>
          </cell>
          <cell r="L627">
            <v>14539383.289999999</v>
          </cell>
          <cell r="M627">
            <v>279626928.07999998</v>
          </cell>
        </row>
        <row r="628">
          <cell r="A628">
            <v>581090</v>
          </cell>
          <cell r="B628">
            <v>1</v>
          </cell>
          <cell r="C628">
            <v>11</v>
          </cell>
          <cell r="D628">
            <v>2010</v>
          </cell>
          <cell r="E628" t="str">
            <v>OTROS GASTOS EXTRAORDINARIOS</v>
          </cell>
          <cell r="F628" t="str">
            <v>BALANCE DE PRUEBA SUI</v>
          </cell>
          <cell r="G628" t="str">
            <v>S</v>
          </cell>
          <cell r="H628">
            <v>4</v>
          </cell>
          <cell r="I628" t="str">
            <v>750548000000</v>
          </cell>
          <cell r="J628">
            <v>217600033.08000001</v>
          </cell>
          <cell r="K628">
            <v>76566278.290000007</v>
          </cell>
          <cell r="L628">
            <v>14539383.289999999</v>
          </cell>
          <cell r="M628">
            <v>279626928.07999998</v>
          </cell>
        </row>
        <row r="629">
          <cell r="A629">
            <v>58109001</v>
          </cell>
          <cell r="B629">
            <v>1</v>
          </cell>
          <cell r="C629">
            <v>11</v>
          </cell>
          <cell r="D629">
            <v>2010</v>
          </cell>
          <cell r="E629" t="str">
            <v>INDEMNIZACIONES A TERCEROS POR SINIESTRO</v>
          </cell>
          <cell r="F629" t="str">
            <v>BALANCE DE PRUEBA SUI</v>
          </cell>
          <cell r="G629" t="str">
            <v>S</v>
          </cell>
          <cell r="H629">
            <v>4</v>
          </cell>
          <cell r="I629" t="str">
            <v>750552000000</v>
          </cell>
          <cell r="J629">
            <v>111753303</v>
          </cell>
          <cell r="K629">
            <v>3744176</v>
          </cell>
          <cell r="L629">
            <v>0</v>
          </cell>
          <cell r="M629">
            <v>115497479</v>
          </cell>
        </row>
        <row r="630">
          <cell r="A630">
            <v>58109002</v>
          </cell>
          <cell r="B630">
            <v>1</v>
          </cell>
          <cell r="C630">
            <v>11</v>
          </cell>
          <cell r="D630">
            <v>2010</v>
          </cell>
          <cell r="E630" t="str">
            <v>OTROS GASTOS EXTRAORDINARIOS</v>
          </cell>
          <cell r="F630" t="str">
            <v>BALANCE DE PRUEBA SUI</v>
          </cell>
          <cell r="G630" t="str">
            <v>S</v>
          </cell>
          <cell r="H630">
            <v>4</v>
          </cell>
          <cell r="I630" t="str">
            <v>750562000000</v>
          </cell>
          <cell r="J630">
            <v>105846730.08</v>
          </cell>
          <cell r="K630">
            <v>72822102.290000007</v>
          </cell>
          <cell r="L630">
            <v>14539383.289999999</v>
          </cell>
          <cell r="M630">
            <v>164129449.08000001</v>
          </cell>
        </row>
        <row r="631">
          <cell r="A631">
            <v>6</v>
          </cell>
          <cell r="B631">
            <v>1</v>
          </cell>
          <cell r="C631">
            <v>11</v>
          </cell>
          <cell r="D631">
            <v>2010</v>
          </cell>
          <cell r="E631" t="str">
            <v>COSTO DE VENTAS</v>
          </cell>
          <cell r="F631" t="str">
            <v>BALANCE DE PRUEBA SUI</v>
          </cell>
          <cell r="G631" t="str">
            <v>S</v>
          </cell>
          <cell r="H631">
            <v>4</v>
          </cell>
          <cell r="I631" t="str">
            <v>750567000000</v>
          </cell>
          <cell r="J631">
            <v>2196424218.6799998</v>
          </cell>
          <cell r="K631">
            <v>283165251.23000002</v>
          </cell>
          <cell r="L631">
            <v>73451143.310000002</v>
          </cell>
          <cell r="M631">
            <v>2406138326.5999999</v>
          </cell>
        </row>
        <row r="632">
          <cell r="A632">
            <v>62</v>
          </cell>
          <cell r="B632">
            <v>1</v>
          </cell>
          <cell r="C632">
            <v>11</v>
          </cell>
          <cell r="D632">
            <v>2010</v>
          </cell>
          <cell r="E632" t="str">
            <v>COSTO DE VENTA DE BIENES</v>
          </cell>
          <cell r="F632" t="str">
            <v>BALANCE DE PRUEBA SUI</v>
          </cell>
          <cell r="G632" t="str">
            <v>S</v>
          </cell>
          <cell r="H632">
            <v>4</v>
          </cell>
          <cell r="I632" t="str">
            <v>750570000000</v>
          </cell>
          <cell r="J632">
            <v>2039137298.6800001</v>
          </cell>
          <cell r="K632">
            <v>283165251.23000002</v>
          </cell>
          <cell r="L632">
            <v>73451143.310000002</v>
          </cell>
          <cell r="M632">
            <v>2248851406.5999999</v>
          </cell>
        </row>
        <row r="633">
          <cell r="A633">
            <v>6210</v>
          </cell>
          <cell r="B633">
            <v>1</v>
          </cell>
          <cell r="C633">
            <v>11</v>
          </cell>
          <cell r="D633">
            <v>2010</v>
          </cell>
          <cell r="E633" t="str">
            <v>BIENES COMERCIALIZADOS</v>
          </cell>
          <cell r="F633" t="str">
            <v>BALANCE DE PRUEBA SUI</v>
          </cell>
          <cell r="G633" t="str">
            <v>S</v>
          </cell>
          <cell r="H633">
            <v>4</v>
          </cell>
          <cell r="I633" t="str">
            <v>750577000000</v>
          </cell>
          <cell r="J633">
            <v>2039137298.6800001</v>
          </cell>
          <cell r="K633">
            <v>283165251.23000002</v>
          </cell>
          <cell r="L633">
            <v>73451143.310000002</v>
          </cell>
          <cell r="M633">
            <v>2248851406.5999999</v>
          </cell>
        </row>
        <row r="634">
          <cell r="A634">
            <v>621030</v>
          </cell>
          <cell r="B634">
            <v>1</v>
          </cell>
          <cell r="C634">
            <v>11</v>
          </cell>
          <cell r="D634">
            <v>2010</v>
          </cell>
          <cell r="E634" t="str">
            <v>MEDIDORES CABLE CONCENTRICO Y CONECTORES</v>
          </cell>
          <cell r="F634" t="str">
            <v>BALANCE DE PRUEBA SUI</v>
          </cell>
          <cell r="G634" t="str">
            <v>N</v>
          </cell>
          <cell r="H634">
            <v>3</v>
          </cell>
          <cell r="I634" t="str">
            <v>751000000000</v>
          </cell>
          <cell r="J634">
            <v>1219875617.1300001</v>
          </cell>
          <cell r="K634">
            <v>142205760.78999999</v>
          </cell>
          <cell r="L634">
            <v>69841121.930000007</v>
          </cell>
          <cell r="M634">
            <v>1292240255.99</v>
          </cell>
        </row>
        <row r="635">
          <cell r="A635">
            <v>621090</v>
          </cell>
          <cell r="B635">
            <v>1</v>
          </cell>
          <cell r="C635">
            <v>11</v>
          </cell>
          <cell r="D635">
            <v>2010</v>
          </cell>
          <cell r="E635" t="str">
            <v>OTRAS VENTAS DE BIENES COMERCIALIZADOS</v>
          </cell>
          <cell r="F635" t="str">
            <v>BALANCE DE PRUEBA SUI</v>
          </cell>
          <cell r="G635" t="str">
            <v>S</v>
          </cell>
          <cell r="H635">
            <v>4</v>
          </cell>
          <cell r="I635" t="str">
            <v>751013000000</v>
          </cell>
          <cell r="J635">
            <v>819261681.54999995</v>
          </cell>
          <cell r="K635">
            <v>140959490.44</v>
          </cell>
          <cell r="L635">
            <v>3610021.38</v>
          </cell>
          <cell r="M635">
            <v>956611150.61000001</v>
          </cell>
        </row>
        <row r="636">
          <cell r="A636">
            <v>63</v>
          </cell>
          <cell r="B636">
            <v>1</v>
          </cell>
          <cell r="C636">
            <v>11</v>
          </cell>
          <cell r="D636">
            <v>2010</v>
          </cell>
          <cell r="E636" t="str">
            <v>COSTO DE VENTA DE SERVICIOS</v>
          </cell>
          <cell r="F636" t="str">
            <v>BALANCE DE PRUEBA SUI</v>
          </cell>
          <cell r="G636" t="str">
            <v>S</v>
          </cell>
          <cell r="H636">
            <v>4</v>
          </cell>
          <cell r="I636" t="str">
            <v>751023000000</v>
          </cell>
          <cell r="J636">
            <v>157286920</v>
          </cell>
          <cell r="K636">
            <v>0</v>
          </cell>
          <cell r="L636">
            <v>0</v>
          </cell>
          <cell r="M636">
            <v>157286920</v>
          </cell>
        </row>
        <row r="637">
          <cell r="A637">
            <v>6360</v>
          </cell>
          <cell r="B637">
            <v>1</v>
          </cell>
          <cell r="C637">
            <v>11</v>
          </cell>
          <cell r="D637">
            <v>2010</v>
          </cell>
          <cell r="E637" t="str">
            <v>SERVICIOS PUBLICOS</v>
          </cell>
          <cell r="F637" t="str">
            <v>BALANCE DE PRUEBA SUI</v>
          </cell>
          <cell r="G637" t="str">
            <v>S</v>
          </cell>
          <cell r="H637">
            <v>4</v>
          </cell>
          <cell r="I637" t="str">
            <v>751024000000</v>
          </cell>
          <cell r="J637">
            <v>157286920</v>
          </cell>
          <cell r="K637">
            <v>0</v>
          </cell>
          <cell r="L637">
            <v>0</v>
          </cell>
          <cell r="M637">
            <v>157286920</v>
          </cell>
        </row>
        <row r="638">
          <cell r="A638">
            <v>636001</v>
          </cell>
          <cell r="B638">
            <v>1</v>
          </cell>
          <cell r="C638">
            <v>11</v>
          </cell>
          <cell r="D638">
            <v>2010</v>
          </cell>
          <cell r="E638" t="str">
            <v>ENERGIA ELECTRICA</v>
          </cell>
          <cell r="F638" t="str">
            <v>BALANCE DE PRUEBA SUI</v>
          </cell>
          <cell r="G638" t="str">
            <v>S</v>
          </cell>
          <cell r="H638">
            <v>4</v>
          </cell>
          <cell r="I638" t="str">
            <v>751025000000</v>
          </cell>
          <cell r="J638">
            <v>157286920</v>
          </cell>
          <cell r="K638">
            <v>0</v>
          </cell>
          <cell r="L638">
            <v>0</v>
          </cell>
          <cell r="M638">
            <v>157286920</v>
          </cell>
        </row>
        <row r="639">
          <cell r="A639">
            <v>63600101</v>
          </cell>
          <cell r="B639">
            <v>1</v>
          </cell>
          <cell r="C639">
            <v>11</v>
          </cell>
          <cell r="D639">
            <v>2010</v>
          </cell>
          <cell r="E639" t="str">
            <v>CONST. Y MANTTO DE OBRAS DE TERCEROS</v>
          </cell>
          <cell r="F639" t="str">
            <v>BALANCE DE PRUEBA SUI</v>
          </cell>
          <cell r="G639" t="str">
            <v>S</v>
          </cell>
          <cell r="H639">
            <v>4</v>
          </cell>
          <cell r="I639" t="str">
            <v>751026000000</v>
          </cell>
          <cell r="J639">
            <v>157286920</v>
          </cell>
          <cell r="K639">
            <v>0</v>
          </cell>
          <cell r="L639">
            <v>0</v>
          </cell>
          <cell r="M639">
            <v>157286920</v>
          </cell>
        </row>
        <row r="640">
          <cell r="A640">
            <v>63600199</v>
          </cell>
          <cell r="B640">
            <v>1</v>
          </cell>
          <cell r="C640">
            <v>11</v>
          </cell>
          <cell r="D640">
            <v>2010</v>
          </cell>
          <cell r="E640" t="str">
            <v>ENERGIA ELECTRICA</v>
          </cell>
          <cell r="F640" t="str">
            <v>BALANCE DE PRUEBA SUI</v>
          </cell>
          <cell r="G640" t="str">
            <v>S</v>
          </cell>
          <cell r="H640">
            <v>4</v>
          </cell>
          <cell r="I640" t="str">
            <v>751027000000</v>
          </cell>
          <cell r="J640">
            <v>0</v>
          </cell>
          <cell r="K640">
            <v>0</v>
          </cell>
          <cell r="L640">
            <v>0</v>
          </cell>
          <cell r="M640">
            <v>0</v>
          </cell>
        </row>
        <row r="641">
          <cell r="A641">
            <v>7</v>
          </cell>
          <cell r="B641">
            <v>1</v>
          </cell>
          <cell r="C641">
            <v>11</v>
          </cell>
          <cell r="D641">
            <v>2010</v>
          </cell>
          <cell r="E641" t="str">
            <v>COSTOS DE PRODUCCIÓN</v>
          </cell>
          <cell r="F641" t="str">
            <v>BALANCE DE PRUEBA SUI</v>
          </cell>
          <cell r="G641" t="str">
            <v>S</v>
          </cell>
          <cell r="H641">
            <v>4</v>
          </cell>
          <cell r="I641" t="str">
            <v>751036000000</v>
          </cell>
          <cell r="J641">
            <v>259287654232.79001</v>
          </cell>
          <cell r="K641">
            <v>56334427475.769997</v>
          </cell>
          <cell r="L641">
            <v>25989554978.880001</v>
          </cell>
          <cell r="M641">
            <v>289632526729.67999</v>
          </cell>
        </row>
        <row r="642">
          <cell r="A642">
            <v>75</v>
          </cell>
          <cell r="B642">
            <v>1</v>
          </cell>
          <cell r="C642">
            <v>11</v>
          </cell>
          <cell r="D642">
            <v>2010</v>
          </cell>
          <cell r="E642" t="str">
            <v>SERVICIOS PÚBLICOS</v>
          </cell>
          <cell r="F642" t="str">
            <v>BALANCE DE PRUEBA SUI</v>
          </cell>
          <cell r="G642" t="str">
            <v>S</v>
          </cell>
          <cell r="H642">
            <v>4</v>
          </cell>
          <cell r="I642" t="str">
            <v>751037000000</v>
          </cell>
          <cell r="J642">
            <v>259287654232.79001</v>
          </cell>
          <cell r="K642">
            <v>56334427475.769997</v>
          </cell>
          <cell r="L642">
            <v>25989554978.880001</v>
          </cell>
          <cell r="M642">
            <v>289632526729.67999</v>
          </cell>
        </row>
        <row r="643">
          <cell r="A643">
            <v>75010115</v>
          </cell>
          <cell r="B643">
            <v>1</v>
          </cell>
          <cell r="C643">
            <v>11</v>
          </cell>
          <cell r="D643">
            <v>2010</v>
          </cell>
          <cell r="E643" t="str">
            <v>TRASLADO COSTO DE ENERGIA ENTRE SUCURSA</v>
          </cell>
          <cell r="F643" t="str">
            <v>BALANCE DE PRUEBA SUI</v>
          </cell>
          <cell r="G643" t="str">
            <v>N</v>
          </cell>
          <cell r="H643">
            <v>4</v>
          </cell>
          <cell r="I643" t="str">
            <v>751090000000</v>
          </cell>
          <cell r="J643">
            <v>0</v>
          </cell>
          <cell r="K643">
            <v>4338475465</v>
          </cell>
          <cell r="L643">
            <v>4338475465</v>
          </cell>
          <cell r="M643">
            <v>0</v>
          </cell>
        </row>
        <row r="644">
          <cell r="A644">
            <v>7505</v>
          </cell>
          <cell r="B644">
            <v>1</v>
          </cell>
          <cell r="C644">
            <v>11</v>
          </cell>
          <cell r="D644">
            <v>2010</v>
          </cell>
          <cell r="E644" t="str">
            <v>SERVICIOS PERSONALES</v>
          </cell>
          <cell r="F644" t="str">
            <v>BALANCE DE PRUEBA SUI</v>
          </cell>
          <cell r="G644" t="str">
            <v>S</v>
          </cell>
          <cell r="H644">
            <v>5</v>
          </cell>
          <cell r="I644" t="str">
            <v>751090010000</v>
          </cell>
          <cell r="J644">
            <v>18462228659.41</v>
          </cell>
          <cell r="K644">
            <v>4470950986.5600004</v>
          </cell>
          <cell r="L644">
            <v>4826957193.6000004</v>
          </cell>
          <cell r="M644">
            <v>18106222452.369999</v>
          </cell>
        </row>
        <row r="645">
          <cell r="A645">
            <v>750501</v>
          </cell>
          <cell r="B645">
            <v>1</v>
          </cell>
          <cell r="C645">
            <v>11</v>
          </cell>
          <cell r="D645">
            <v>2010</v>
          </cell>
          <cell r="E645" t="str">
            <v>SUELDOS DE PERSONAL</v>
          </cell>
          <cell r="F645" t="str">
            <v>BALANCE DE PRUEBA SUI</v>
          </cell>
          <cell r="G645" t="str">
            <v>S</v>
          </cell>
          <cell r="H645">
            <v>5</v>
          </cell>
          <cell r="I645" t="str">
            <v>751090020000</v>
          </cell>
          <cell r="J645">
            <v>4014640744</v>
          </cell>
          <cell r="K645">
            <v>367555211</v>
          </cell>
          <cell r="L645">
            <v>0</v>
          </cell>
          <cell r="M645">
            <v>4382195955</v>
          </cell>
        </row>
        <row r="646">
          <cell r="A646">
            <v>750503</v>
          </cell>
          <cell r="B646">
            <v>1</v>
          </cell>
          <cell r="C646">
            <v>11</v>
          </cell>
          <cell r="D646">
            <v>2010</v>
          </cell>
          <cell r="E646" t="str">
            <v>HORAS EXTRAS Y FESTIVOS</v>
          </cell>
          <cell r="F646" t="str">
            <v>BALANCE DE PRUEBA SUI</v>
          </cell>
          <cell r="G646" t="str">
            <v>S</v>
          </cell>
          <cell r="H646">
            <v>5</v>
          </cell>
          <cell r="I646" t="str">
            <v>751090040000</v>
          </cell>
          <cell r="J646">
            <v>686476641</v>
          </cell>
          <cell r="K646">
            <v>60150302</v>
          </cell>
          <cell r="L646">
            <v>0</v>
          </cell>
          <cell r="M646">
            <v>746626943</v>
          </cell>
        </row>
        <row r="647">
          <cell r="A647">
            <v>750505</v>
          </cell>
          <cell r="B647">
            <v>1</v>
          </cell>
          <cell r="C647">
            <v>11</v>
          </cell>
          <cell r="D647">
            <v>2010</v>
          </cell>
          <cell r="E647" t="str">
            <v>COSTOS DE REPRESENTACION</v>
          </cell>
          <cell r="F647" t="str">
            <v>BALANCE DE PRUEBA SUI</v>
          </cell>
          <cell r="G647" t="str">
            <v>S</v>
          </cell>
          <cell r="H647">
            <v>5</v>
          </cell>
          <cell r="I647" t="str">
            <v>751090050000</v>
          </cell>
          <cell r="J647">
            <v>21185859</v>
          </cell>
          <cell r="K647">
            <v>0</v>
          </cell>
          <cell r="L647">
            <v>0</v>
          </cell>
          <cell r="M647">
            <v>21185859</v>
          </cell>
        </row>
        <row r="648">
          <cell r="A648">
            <v>750506</v>
          </cell>
          <cell r="B648">
            <v>1</v>
          </cell>
          <cell r="C648">
            <v>11</v>
          </cell>
          <cell r="D648">
            <v>2010</v>
          </cell>
          <cell r="E648" t="str">
            <v>REMUNERACIÓN SERVICIOS TÉCNICOS</v>
          </cell>
          <cell r="F648" t="str">
            <v>BALANCE DE PRUEBA SUI</v>
          </cell>
          <cell r="G648" t="str">
            <v>N</v>
          </cell>
          <cell r="H648">
            <v>3</v>
          </cell>
          <cell r="I648" t="str">
            <v>751500000000</v>
          </cell>
          <cell r="J648">
            <v>20259694</v>
          </cell>
          <cell r="K648">
            <v>0</v>
          </cell>
          <cell r="L648">
            <v>0</v>
          </cell>
          <cell r="M648">
            <v>20259694</v>
          </cell>
        </row>
        <row r="649">
          <cell r="A649">
            <v>750513</v>
          </cell>
          <cell r="B649">
            <v>1</v>
          </cell>
          <cell r="C649">
            <v>11</v>
          </cell>
          <cell r="D649">
            <v>2010</v>
          </cell>
          <cell r="E649" t="str">
            <v>PRIMA DE VACACIONES</v>
          </cell>
          <cell r="F649" t="str">
            <v>BALANCE DE PRUEBA SUI</v>
          </cell>
          <cell r="G649" t="str">
            <v>S</v>
          </cell>
          <cell r="H649">
            <v>4</v>
          </cell>
          <cell r="I649" t="str">
            <v>751501000000</v>
          </cell>
          <cell r="J649">
            <v>651810862</v>
          </cell>
          <cell r="K649">
            <v>204417480</v>
          </cell>
          <cell r="L649">
            <v>375391954.60000002</v>
          </cell>
          <cell r="M649">
            <v>480836387.39999998</v>
          </cell>
        </row>
        <row r="650">
          <cell r="A650">
            <v>750515</v>
          </cell>
          <cell r="B650">
            <v>1</v>
          </cell>
          <cell r="C650">
            <v>11</v>
          </cell>
          <cell r="D650">
            <v>2010</v>
          </cell>
          <cell r="E650" t="str">
            <v>PRIMA EXTRALEGAL</v>
          </cell>
          <cell r="F650" t="str">
            <v>BALANCE DE PRUEBA SUI</v>
          </cell>
          <cell r="G650" t="str">
            <v>S</v>
          </cell>
          <cell r="H650">
            <v>4</v>
          </cell>
          <cell r="I650" t="str">
            <v>751502000000</v>
          </cell>
          <cell r="J650">
            <v>1084669125</v>
          </cell>
          <cell r="K650">
            <v>94370133</v>
          </cell>
          <cell r="L650">
            <v>183908905</v>
          </cell>
          <cell r="M650">
            <v>995130353</v>
          </cell>
        </row>
        <row r="651">
          <cell r="A651">
            <v>750518</v>
          </cell>
          <cell r="B651">
            <v>1</v>
          </cell>
          <cell r="C651">
            <v>11</v>
          </cell>
          <cell r="D651">
            <v>2010</v>
          </cell>
          <cell r="E651" t="str">
            <v>VACACIONES</v>
          </cell>
          <cell r="F651" t="str">
            <v>BALANCE DE PRUEBA SUI</v>
          </cell>
          <cell r="G651" t="str">
            <v>S</v>
          </cell>
          <cell r="H651">
            <v>4</v>
          </cell>
          <cell r="I651" t="str">
            <v>751503000000</v>
          </cell>
          <cell r="J651">
            <v>757116023</v>
          </cell>
          <cell r="K651">
            <v>204417478</v>
          </cell>
          <cell r="L651">
            <v>348011750.60000002</v>
          </cell>
          <cell r="M651">
            <v>613521750.39999998</v>
          </cell>
        </row>
        <row r="652">
          <cell r="A652">
            <v>750520</v>
          </cell>
          <cell r="B652">
            <v>1</v>
          </cell>
          <cell r="C652">
            <v>11</v>
          </cell>
          <cell r="D652">
            <v>2010</v>
          </cell>
          <cell r="E652" t="str">
            <v>BONIFICACIONES</v>
          </cell>
          <cell r="F652" t="str">
            <v>BALANCE DE PRUEBA SUI</v>
          </cell>
          <cell r="G652" t="str">
            <v>S</v>
          </cell>
          <cell r="H652">
            <v>4</v>
          </cell>
          <cell r="I652" t="str">
            <v>751504000000</v>
          </cell>
          <cell r="J652">
            <v>652976589</v>
          </cell>
          <cell r="K652">
            <v>52260174</v>
          </cell>
          <cell r="L652">
            <v>2589990</v>
          </cell>
          <cell r="M652">
            <v>702646773</v>
          </cell>
        </row>
        <row r="653">
          <cell r="A653">
            <v>750522</v>
          </cell>
          <cell r="B653">
            <v>1</v>
          </cell>
          <cell r="C653">
            <v>11</v>
          </cell>
          <cell r="D653">
            <v>2010</v>
          </cell>
          <cell r="E653" t="str">
            <v>SUBSIDIO  DE ALIMENTACIÓN</v>
          </cell>
          <cell r="F653" t="str">
            <v>BALANCE DE PRUEBA SUI</v>
          </cell>
          <cell r="G653" t="str">
            <v>S</v>
          </cell>
          <cell r="H653">
            <v>4</v>
          </cell>
          <cell r="I653" t="str">
            <v>751506000000</v>
          </cell>
          <cell r="J653">
            <v>165915853</v>
          </cell>
          <cell r="K653">
            <v>15487648</v>
          </cell>
          <cell r="L653">
            <v>0</v>
          </cell>
          <cell r="M653">
            <v>181403501</v>
          </cell>
        </row>
        <row r="654">
          <cell r="A654">
            <v>750523</v>
          </cell>
          <cell r="B654">
            <v>1</v>
          </cell>
          <cell r="C654">
            <v>11</v>
          </cell>
          <cell r="D654">
            <v>2010</v>
          </cell>
          <cell r="E654" t="str">
            <v>AUXILIO DE TRANSPORTE</v>
          </cell>
          <cell r="F654" t="str">
            <v>BALANCE DE PRUEBA SUI</v>
          </cell>
          <cell r="G654" t="str">
            <v>S</v>
          </cell>
          <cell r="H654">
            <v>4</v>
          </cell>
          <cell r="I654" t="str">
            <v>751507000000</v>
          </cell>
          <cell r="J654">
            <v>107607761</v>
          </cell>
          <cell r="K654">
            <v>8692000</v>
          </cell>
          <cell r="L654">
            <v>0</v>
          </cell>
          <cell r="M654">
            <v>116299761</v>
          </cell>
        </row>
        <row r="655">
          <cell r="A655">
            <v>750524</v>
          </cell>
          <cell r="B655">
            <v>1</v>
          </cell>
          <cell r="C655">
            <v>11</v>
          </cell>
          <cell r="D655">
            <v>2010</v>
          </cell>
          <cell r="E655" t="str">
            <v>CESANTÍAS</v>
          </cell>
          <cell r="F655" t="str">
            <v>BALANCE DE PRUEBA SUI</v>
          </cell>
          <cell r="G655" t="str">
            <v>S</v>
          </cell>
          <cell r="H655">
            <v>4</v>
          </cell>
          <cell r="I655" t="str">
            <v>751509000000</v>
          </cell>
          <cell r="J655">
            <v>1549527324</v>
          </cell>
          <cell r="K655">
            <v>1772109361</v>
          </cell>
          <cell r="L655">
            <v>1938604057</v>
          </cell>
          <cell r="M655">
            <v>1383032628</v>
          </cell>
        </row>
        <row r="656">
          <cell r="A656">
            <v>750525</v>
          </cell>
          <cell r="B656">
            <v>1</v>
          </cell>
          <cell r="C656">
            <v>11</v>
          </cell>
          <cell r="D656">
            <v>2010</v>
          </cell>
          <cell r="E656" t="str">
            <v>INTERESES A LAS CESANTÍAS</v>
          </cell>
          <cell r="F656" t="str">
            <v>BALANCE DE PRUEBA SUI</v>
          </cell>
          <cell r="G656" t="str">
            <v>N</v>
          </cell>
          <cell r="H656">
            <v>3</v>
          </cell>
          <cell r="I656" t="str">
            <v>751700000000</v>
          </cell>
          <cell r="J656">
            <v>413224339</v>
          </cell>
          <cell r="K656">
            <v>273966574</v>
          </cell>
          <cell r="L656">
            <v>457311093.60000002</v>
          </cell>
          <cell r="M656">
            <v>229879819.40000001</v>
          </cell>
        </row>
        <row r="657">
          <cell r="A657">
            <v>750530</v>
          </cell>
          <cell r="B657">
            <v>1</v>
          </cell>
          <cell r="C657">
            <v>11</v>
          </cell>
          <cell r="D657">
            <v>2010</v>
          </cell>
          <cell r="E657" t="str">
            <v>CAPACITACIÓN, BIENESTAR SOCIAL Y ESTÍMULOS</v>
          </cell>
          <cell r="F657" t="str">
            <v>BALANCE DE PRUEBA SUI</v>
          </cell>
          <cell r="G657" t="str">
            <v>S</v>
          </cell>
          <cell r="H657">
            <v>4</v>
          </cell>
          <cell r="I657" t="str">
            <v>751702000000</v>
          </cell>
          <cell r="J657">
            <v>730616504.11000001</v>
          </cell>
          <cell r="K657">
            <v>30492294</v>
          </cell>
          <cell r="L657">
            <v>0</v>
          </cell>
          <cell r="M657">
            <v>761108798.11000001</v>
          </cell>
        </row>
        <row r="658">
          <cell r="A658">
            <v>75053001</v>
          </cell>
          <cell r="B658">
            <v>1</v>
          </cell>
          <cell r="C658">
            <v>11</v>
          </cell>
          <cell r="D658">
            <v>2010</v>
          </cell>
          <cell r="E658" t="str">
            <v>CAPACITACION</v>
          </cell>
          <cell r="F658" t="str">
            <v>BALANCE DE PRUEBA SUI</v>
          </cell>
          <cell r="G658" t="str">
            <v>S</v>
          </cell>
          <cell r="H658">
            <v>4</v>
          </cell>
          <cell r="I658" t="str">
            <v>751703000000</v>
          </cell>
          <cell r="J658">
            <v>526342643</v>
          </cell>
          <cell r="K658">
            <v>7525600</v>
          </cell>
          <cell r="L658">
            <v>0</v>
          </cell>
          <cell r="M658">
            <v>533868243</v>
          </cell>
        </row>
        <row r="659">
          <cell r="A659">
            <v>75053002</v>
          </cell>
          <cell r="B659">
            <v>1</v>
          </cell>
          <cell r="C659">
            <v>11</v>
          </cell>
          <cell r="D659">
            <v>2010</v>
          </cell>
          <cell r="E659" t="str">
            <v>BIENESTAR SOCIAL</v>
          </cell>
          <cell r="F659" t="str">
            <v>BALANCE DE PRUEBA SUI</v>
          </cell>
          <cell r="G659" t="str">
            <v>S</v>
          </cell>
          <cell r="H659">
            <v>4</v>
          </cell>
          <cell r="I659" t="str">
            <v>751704000000</v>
          </cell>
          <cell r="J659">
            <v>201653861.11000001</v>
          </cell>
          <cell r="K659">
            <v>22966694</v>
          </cell>
          <cell r="L659">
            <v>0</v>
          </cell>
          <cell r="M659">
            <v>224620555.11000001</v>
          </cell>
        </row>
        <row r="660">
          <cell r="A660">
            <v>75053003</v>
          </cell>
          <cell r="B660">
            <v>1</v>
          </cell>
          <cell r="C660">
            <v>11</v>
          </cell>
          <cell r="D660">
            <v>2010</v>
          </cell>
          <cell r="E660" t="str">
            <v>GASTOS MEDICOS CONVENCIONALES</v>
          </cell>
          <cell r="F660" t="str">
            <v>BALANCE DE PRUEBA SUI</v>
          </cell>
          <cell r="G660" t="str">
            <v>N</v>
          </cell>
          <cell r="H660">
            <v>3</v>
          </cell>
          <cell r="I660" t="str">
            <v>753000000000</v>
          </cell>
          <cell r="J660">
            <v>2620000</v>
          </cell>
          <cell r="K660">
            <v>0</v>
          </cell>
          <cell r="L660">
            <v>0</v>
          </cell>
          <cell r="M660">
            <v>2620000</v>
          </cell>
        </row>
        <row r="661">
          <cell r="A661">
            <v>750531</v>
          </cell>
          <cell r="B661">
            <v>1</v>
          </cell>
          <cell r="C661">
            <v>11</v>
          </cell>
          <cell r="D661">
            <v>2010</v>
          </cell>
          <cell r="E661" t="str">
            <v>DOTACIÓN Y SUMINISTRO A TRABAJADORES</v>
          </cell>
          <cell r="F661" t="str">
            <v>BALANCE DE PRUEBA SUI</v>
          </cell>
          <cell r="G661" t="str">
            <v>N</v>
          </cell>
          <cell r="H661">
            <v>4</v>
          </cell>
          <cell r="I661" t="str">
            <v>753001000000</v>
          </cell>
          <cell r="J661">
            <v>109167900.3</v>
          </cell>
          <cell r="K661">
            <v>2274695.56</v>
          </cell>
          <cell r="L661">
            <v>0</v>
          </cell>
          <cell r="M661">
            <v>111442595.86</v>
          </cell>
        </row>
        <row r="662">
          <cell r="A662">
            <v>750533</v>
          </cell>
          <cell r="B662">
            <v>1</v>
          </cell>
          <cell r="C662">
            <v>11</v>
          </cell>
          <cell r="D662">
            <v>2010</v>
          </cell>
          <cell r="E662" t="str">
            <v>COSTOS DEPORTIVOS Y DE RECREACIÓN</v>
          </cell>
          <cell r="F662" t="str">
            <v>BALANCE DE PRUEBA SUI</v>
          </cell>
          <cell r="G662" t="str">
            <v>S</v>
          </cell>
          <cell r="H662">
            <v>5</v>
          </cell>
          <cell r="I662" t="str">
            <v>753001010000</v>
          </cell>
          <cell r="J662">
            <v>22222000</v>
          </cell>
          <cell r="K662">
            <v>0</v>
          </cell>
          <cell r="L662">
            <v>0</v>
          </cell>
          <cell r="M662">
            <v>22222000</v>
          </cell>
        </row>
        <row r="663">
          <cell r="A663">
            <v>750535</v>
          </cell>
          <cell r="B663">
            <v>1</v>
          </cell>
          <cell r="C663">
            <v>11</v>
          </cell>
          <cell r="D663">
            <v>2010</v>
          </cell>
          <cell r="E663" t="str">
            <v>APORTES A CAJAS DE COMPENSACIÓN FAMILIAR</v>
          </cell>
          <cell r="F663" t="str">
            <v>BALANCE DE PRUEBA SUI</v>
          </cell>
          <cell r="G663" t="str">
            <v>N</v>
          </cell>
          <cell r="H663">
            <v>4</v>
          </cell>
          <cell r="I663" t="str">
            <v>753002000000</v>
          </cell>
          <cell r="J663">
            <v>263091260</v>
          </cell>
          <cell r="K663">
            <v>59838700</v>
          </cell>
          <cell r="L663">
            <v>0</v>
          </cell>
          <cell r="M663">
            <v>322929960</v>
          </cell>
        </row>
        <row r="664">
          <cell r="A664">
            <v>750536</v>
          </cell>
          <cell r="B664">
            <v>1</v>
          </cell>
          <cell r="C664">
            <v>11</v>
          </cell>
          <cell r="D664">
            <v>2010</v>
          </cell>
          <cell r="E664" t="str">
            <v>APORTES AL ICBF</v>
          </cell>
          <cell r="F664" t="str">
            <v>BALANCE DE PRUEBA SUI</v>
          </cell>
          <cell r="G664" t="str">
            <v>S</v>
          </cell>
          <cell r="H664">
            <v>5</v>
          </cell>
          <cell r="I664" t="str">
            <v>753002010000</v>
          </cell>
          <cell r="J664">
            <v>197302220</v>
          </cell>
          <cell r="K664">
            <v>44878100</v>
          </cell>
          <cell r="L664">
            <v>0</v>
          </cell>
          <cell r="M664">
            <v>242180320</v>
          </cell>
        </row>
        <row r="665">
          <cell r="A665">
            <v>750537</v>
          </cell>
          <cell r="B665">
            <v>1</v>
          </cell>
          <cell r="C665">
            <v>11</v>
          </cell>
          <cell r="D665">
            <v>2010</v>
          </cell>
          <cell r="E665" t="str">
            <v>APORTES A SEGURIDAD SOCIAL</v>
          </cell>
          <cell r="F665" t="str">
            <v>BALANCE DE PRUEBA SUI</v>
          </cell>
          <cell r="G665" t="str">
            <v>S</v>
          </cell>
          <cell r="H665">
            <v>5</v>
          </cell>
          <cell r="I665" t="str">
            <v>753002020000</v>
          </cell>
          <cell r="J665">
            <v>834899999</v>
          </cell>
          <cell r="K665">
            <v>134427689</v>
          </cell>
          <cell r="L665">
            <v>19392579</v>
          </cell>
          <cell r="M665">
            <v>949935109</v>
          </cell>
        </row>
        <row r="666">
          <cell r="A666">
            <v>750538</v>
          </cell>
          <cell r="B666">
            <v>1</v>
          </cell>
          <cell r="C666">
            <v>11</v>
          </cell>
          <cell r="D666">
            <v>2010</v>
          </cell>
          <cell r="E666" t="str">
            <v>APORTES AL SENA</v>
          </cell>
          <cell r="F666" t="str">
            <v>BALANCE DE PRUEBA SUI</v>
          </cell>
          <cell r="G666" t="str">
            <v>S</v>
          </cell>
          <cell r="H666">
            <v>5</v>
          </cell>
          <cell r="I666" t="str">
            <v>753002030000</v>
          </cell>
          <cell r="J666">
            <v>131537780</v>
          </cell>
          <cell r="K666">
            <v>29919700</v>
          </cell>
          <cell r="L666">
            <v>0</v>
          </cell>
          <cell r="M666">
            <v>161457480</v>
          </cell>
        </row>
        <row r="667">
          <cell r="A667">
            <v>750541</v>
          </cell>
          <cell r="B667">
            <v>1</v>
          </cell>
          <cell r="C667">
            <v>11</v>
          </cell>
          <cell r="D667">
            <v>2010</v>
          </cell>
          <cell r="E667" t="str">
            <v>COSTOS MÉDICOS Y DROGAS</v>
          </cell>
          <cell r="F667" t="str">
            <v>BALANCE DE PRUEBA SUI</v>
          </cell>
          <cell r="G667" t="str">
            <v>N</v>
          </cell>
          <cell r="H667">
            <v>4</v>
          </cell>
          <cell r="I667" t="str">
            <v>753004000000</v>
          </cell>
          <cell r="J667">
            <v>17106538</v>
          </cell>
          <cell r="K667">
            <v>2250000</v>
          </cell>
          <cell r="L667">
            <v>0</v>
          </cell>
          <cell r="M667">
            <v>19356538</v>
          </cell>
        </row>
        <row r="668">
          <cell r="A668">
            <v>750544</v>
          </cell>
          <cell r="B668">
            <v>1</v>
          </cell>
          <cell r="C668">
            <v>11</v>
          </cell>
          <cell r="D668">
            <v>2010</v>
          </cell>
          <cell r="E668" t="str">
            <v>RIESGOS PROFESIONALES</v>
          </cell>
          <cell r="F668" t="str">
            <v>BALANCE DE PRUEBA SUI</v>
          </cell>
          <cell r="G668" t="str">
            <v>S</v>
          </cell>
          <cell r="H668">
            <v>5</v>
          </cell>
          <cell r="I668" t="str">
            <v>753004010000</v>
          </cell>
          <cell r="J668">
            <v>201014023</v>
          </cell>
          <cell r="K668">
            <v>31509444</v>
          </cell>
          <cell r="L668">
            <v>0</v>
          </cell>
          <cell r="M668">
            <v>232523467</v>
          </cell>
        </row>
        <row r="669">
          <cell r="A669">
            <v>750545</v>
          </cell>
          <cell r="B669">
            <v>1</v>
          </cell>
          <cell r="C669">
            <v>11</v>
          </cell>
          <cell r="D669">
            <v>2010</v>
          </cell>
          <cell r="E669" t="str">
            <v>SALARIO INTEGRAL</v>
          </cell>
          <cell r="F669" t="str">
            <v>BALANCE DE PRUEBA SUI</v>
          </cell>
          <cell r="G669" t="str">
            <v>N</v>
          </cell>
          <cell r="H669">
            <v>4</v>
          </cell>
          <cell r="I669" t="str">
            <v>753005000000</v>
          </cell>
          <cell r="J669">
            <v>89589624</v>
          </cell>
          <cell r="K669">
            <v>8726262</v>
          </cell>
          <cell r="L669">
            <v>0</v>
          </cell>
          <cell r="M669">
            <v>98315886</v>
          </cell>
        </row>
        <row r="670">
          <cell r="A670">
            <v>750546</v>
          </cell>
          <cell r="B670">
            <v>1</v>
          </cell>
          <cell r="C670">
            <v>11</v>
          </cell>
          <cell r="D670">
            <v>2010</v>
          </cell>
          <cell r="E670" t="str">
            <v>CONTRATOS PERSONAL TEMPORAL</v>
          </cell>
          <cell r="F670" t="str">
            <v>BALANCE DE PRUEBA SUI</v>
          </cell>
          <cell r="G670" t="str">
            <v>S</v>
          </cell>
          <cell r="H670">
            <v>5</v>
          </cell>
          <cell r="I670" t="str">
            <v>753005010000</v>
          </cell>
          <cell r="J670">
            <v>1459838076</v>
          </cell>
          <cell r="K670">
            <v>293295092</v>
          </cell>
          <cell r="L670">
            <v>0</v>
          </cell>
          <cell r="M670">
            <v>1753133168</v>
          </cell>
        </row>
        <row r="671">
          <cell r="A671">
            <v>750547</v>
          </cell>
          <cell r="B671">
            <v>1</v>
          </cell>
          <cell r="C671">
            <v>11</v>
          </cell>
          <cell r="D671">
            <v>2010</v>
          </cell>
          <cell r="E671" t="str">
            <v>VIÁTICOS</v>
          </cell>
          <cell r="F671" t="str">
            <v>BALANCE DE PRUEBA SUI</v>
          </cell>
          <cell r="G671" t="str">
            <v>S</v>
          </cell>
          <cell r="H671">
            <v>5</v>
          </cell>
          <cell r="I671" t="str">
            <v>753005020000</v>
          </cell>
          <cell r="J671">
            <v>403987584</v>
          </cell>
          <cell r="K671">
            <v>53586590</v>
          </cell>
          <cell r="L671">
            <v>9044</v>
          </cell>
          <cell r="M671">
            <v>457565130</v>
          </cell>
        </row>
        <row r="672">
          <cell r="A672">
            <v>750548</v>
          </cell>
          <cell r="B672">
            <v>1</v>
          </cell>
          <cell r="C672">
            <v>11</v>
          </cell>
          <cell r="D672">
            <v>2010</v>
          </cell>
          <cell r="E672" t="str">
            <v>GASTOS DE VIAJE</v>
          </cell>
          <cell r="F672" t="str">
            <v>BALANCE DE PRUEBA SUI</v>
          </cell>
          <cell r="G672" t="str">
            <v>S</v>
          </cell>
          <cell r="H672">
            <v>5</v>
          </cell>
          <cell r="I672" t="str">
            <v>753005030000</v>
          </cell>
          <cell r="J672">
            <v>170415876</v>
          </cell>
          <cell r="K672">
            <v>21313839</v>
          </cell>
          <cell r="L672">
            <v>0</v>
          </cell>
          <cell r="M672">
            <v>191729715</v>
          </cell>
        </row>
        <row r="673">
          <cell r="A673">
            <v>750552</v>
          </cell>
          <cell r="B673">
            <v>1</v>
          </cell>
          <cell r="C673">
            <v>11</v>
          </cell>
          <cell r="D673">
            <v>2010</v>
          </cell>
          <cell r="E673" t="str">
            <v>PRIMA DE SERVICIOS</v>
          </cell>
          <cell r="F673" t="str">
            <v>BALANCE DE PRUEBA SUI</v>
          </cell>
          <cell r="G673" t="str">
            <v>N</v>
          </cell>
          <cell r="H673">
            <v>3</v>
          </cell>
          <cell r="I673" t="str">
            <v>754000000000</v>
          </cell>
          <cell r="J673">
            <v>1084669125</v>
          </cell>
          <cell r="K673">
            <v>94370133</v>
          </cell>
          <cell r="L673">
            <v>688594587</v>
          </cell>
          <cell r="M673">
            <v>490444671</v>
          </cell>
        </row>
        <row r="674">
          <cell r="A674">
            <v>750562</v>
          </cell>
          <cell r="B674">
            <v>1</v>
          </cell>
          <cell r="C674">
            <v>11</v>
          </cell>
          <cell r="D674">
            <v>2010</v>
          </cell>
          <cell r="E674" t="str">
            <v>PENSIONES DE JUBILACIÓN</v>
          </cell>
          <cell r="F674" t="str">
            <v>BALANCE DE PRUEBA SUI</v>
          </cell>
          <cell r="G674" t="str">
            <v>S</v>
          </cell>
          <cell r="H674">
            <v>4</v>
          </cell>
          <cell r="I674" t="str">
            <v>754001000000</v>
          </cell>
          <cell r="J674">
            <v>486135059</v>
          </cell>
          <cell r="K674">
            <v>44193901</v>
          </cell>
          <cell r="L674">
            <v>0</v>
          </cell>
          <cell r="M674">
            <v>530328960</v>
          </cell>
        </row>
        <row r="675">
          <cell r="A675">
            <v>750567</v>
          </cell>
          <cell r="B675">
            <v>1</v>
          </cell>
          <cell r="C675">
            <v>11</v>
          </cell>
          <cell r="D675">
            <v>2010</v>
          </cell>
          <cell r="E675" t="str">
            <v>COTIZACIONES A ENTIDADES ADMINSITRADORAS DEL REGIMEN DE PRIMA MEDIA</v>
          </cell>
          <cell r="F675" t="str">
            <v>BALANCE DE PRUEBA SUI</v>
          </cell>
          <cell r="G675" t="str">
            <v>S</v>
          </cell>
          <cell r="H675">
            <v>4</v>
          </cell>
          <cell r="I675" t="str">
            <v>754002000000</v>
          </cell>
          <cell r="J675">
            <v>1049555152</v>
          </cell>
          <cell r="K675">
            <v>169673804</v>
          </cell>
          <cell r="L675">
            <v>0</v>
          </cell>
          <cell r="M675">
            <v>1219228956</v>
          </cell>
        </row>
        <row r="676">
          <cell r="A676">
            <v>750570</v>
          </cell>
          <cell r="B676">
            <v>1</v>
          </cell>
          <cell r="C676">
            <v>11</v>
          </cell>
          <cell r="D676">
            <v>2010</v>
          </cell>
          <cell r="E676" t="str">
            <v>AUXILIOS Y SERVICIOS FUNERARIOS</v>
          </cell>
          <cell r="F676" t="str">
            <v>BALANCE DE PRUEBA SUI</v>
          </cell>
          <cell r="G676" t="str">
            <v>S</v>
          </cell>
          <cell r="H676">
            <v>4</v>
          </cell>
          <cell r="I676" t="str">
            <v>754003000000</v>
          </cell>
          <cell r="J676">
            <v>0</v>
          </cell>
          <cell r="K676">
            <v>0</v>
          </cell>
          <cell r="L676">
            <v>0</v>
          </cell>
          <cell r="M676">
            <v>0</v>
          </cell>
        </row>
        <row r="677">
          <cell r="A677">
            <v>750577</v>
          </cell>
          <cell r="B677">
            <v>1</v>
          </cell>
          <cell r="C677">
            <v>11</v>
          </cell>
          <cell r="D677">
            <v>2010</v>
          </cell>
          <cell r="E677" t="str">
            <v>PRIMA DE ESPECIAL DE QUINQUENIO</v>
          </cell>
          <cell r="F677" t="str">
            <v>BALANCE DE PRUEBA SUI</v>
          </cell>
          <cell r="G677" t="str">
            <v>S</v>
          </cell>
          <cell r="H677">
            <v>4</v>
          </cell>
          <cell r="I677" t="str">
            <v>754004000000</v>
          </cell>
          <cell r="J677">
            <v>1085669125</v>
          </cell>
          <cell r="K677">
            <v>396774382</v>
          </cell>
          <cell r="L677">
            <v>813143232.79999995</v>
          </cell>
          <cell r="M677">
            <v>669300274.20000005</v>
          </cell>
        </row>
        <row r="678">
          <cell r="A678">
            <v>7510</v>
          </cell>
          <cell r="B678">
            <v>1</v>
          </cell>
          <cell r="C678">
            <v>11</v>
          </cell>
          <cell r="D678">
            <v>2010</v>
          </cell>
          <cell r="E678" t="str">
            <v>GENERALES</v>
          </cell>
          <cell r="F678" t="str">
            <v>BALANCE DE PRUEBA SUI</v>
          </cell>
          <cell r="G678" t="str">
            <v>S</v>
          </cell>
          <cell r="H678">
            <v>4</v>
          </cell>
          <cell r="I678" t="str">
            <v>754005000000</v>
          </cell>
          <cell r="J678">
            <v>2732169949.8699999</v>
          </cell>
          <cell r="K678">
            <v>1690475689.5799999</v>
          </cell>
          <cell r="L678">
            <v>142575723</v>
          </cell>
          <cell r="M678">
            <v>4280069916.4499998</v>
          </cell>
        </row>
        <row r="679">
          <cell r="A679">
            <v>751013</v>
          </cell>
          <cell r="B679">
            <v>1</v>
          </cell>
          <cell r="C679">
            <v>11</v>
          </cell>
          <cell r="D679">
            <v>2010</v>
          </cell>
          <cell r="E679" t="str">
            <v>SUSCRIPCIONES Y AFILIACIONES</v>
          </cell>
          <cell r="F679" t="str">
            <v>BALANCE DE PRUEBA SUI</v>
          </cell>
          <cell r="G679" t="str">
            <v>N</v>
          </cell>
          <cell r="H679">
            <v>4</v>
          </cell>
          <cell r="I679" t="str">
            <v>754007000000</v>
          </cell>
          <cell r="J679">
            <v>27701960</v>
          </cell>
          <cell r="K679">
            <v>253400</v>
          </cell>
          <cell r="L679">
            <v>0</v>
          </cell>
          <cell r="M679">
            <v>27955360</v>
          </cell>
        </row>
        <row r="680">
          <cell r="A680">
            <v>751015</v>
          </cell>
          <cell r="B680">
            <v>1</v>
          </cell>
          <cell r="C680">
            <v>11</v>
          </cell>
          <cell r="D680">
            <v>2010</v>
          </cell>
          <cell r="E680" t="str">
            <v>OBRAS Y MEJORAS EN PROPIEDAD AJENA</v>
          </cell>
          <cell r="F680" t="str">
            <v>BALANCE DE PRUEBA SUI</v>
          </cell>
          <cell r="G680" t="str">
            <v>S</v>
          </cell>
          <cell r="H680">
            <v>5</v>
          </cell>
          <cell r="I680" t="str">
            <v>754007010000</v>
          </cell>
          <cell r="J680">
            <v>0</v>
          </cell>
          <cell r="K680">
            <v>2252232</v>
          </cell>
          <cell r="L680">
            <v>0</v>
          </cell>
          <cell r="M680">
            <v>2252232</v>
          </cell>
        </row>
        <row r="681">
          <cell r="A681">
            <v>751023</v>
          </cell>
          <cell r="B681">
            <v>1</v>
          </cell>
          <cell r="C681">
            <v>11</v>
          </cell>
          <cell r="D681">
            <v>2010</v>
          </cell>
          <cell r="E681" t="str">
            <v>PUBLICIDAD Y PROPAGANDA</v>
          </cell>
          <cell r="F681" t="str">
            <v>BALANCE DE PRUEBA SUI</v>
          </cell>
          <cell r="G681" t="str">
            <v>S</v>
          </cell>
          <cell r="H681">
            <v>5</v>
          </cell>
          <cell r="I681" t="str">
            <v>754007020000</v>
          </cell>
          <cell r="J681">
            <v>367086841.10000002</v>
          </cell>
          <cell r="K681">
            <v>65668406.93</v>
          </cell>
          <cell r="L681">
            <v>0</v>
          </cell>
          <cell r="M681">
            <v>432755248.02999997</v>
          </cell>
        </row>
        <row r="682">
          <cell r="A682">
            <v>751024</v>
          </cell>
          <cell r="B682">
            <v>1</v>
          </cell>
          <cell r="C682">
            <v>11</v>
          </cell>
          <cell r="D682">
            <v>2010</v>
          </cell>
          <cell r="E682" t="str">
            <v>IMPRESOS Y PUBLICACIONES</v>
          </cell>
          <cell r="F682" t="str">
            <v>BALANCE DE PRUEBA SUI</v>
          </cell>
          <cell r="G682" t="str">
            <v>S</v>
          </cell>
          <cell r="H682">
            <v>5</v>
          </cell>
          <cell r="I682" t="str">
            <v>754007030000</v>
          </cell>
          <cell r="J682">
            <v>881600</v>
          </cell>
          <cell r="K682">
            <v>0</v>
          </cell>
          <cell r="L682">
            <v>0</v>
          </cell>
          <cell r="M682">
            <v>881600</v>
          </cell>
        </row>
        <row r="683">
          <cell r="A683">
            <v>751025</v>
          </cell>
          <cell r="B683">
            <v>1</v>
          </cell>
          <cell r="C683">
            <v>11</v>
          </cell>
          <cell r="D683">
            <v>2010</v>
          </cell>
          <cell r="E683" t="str">
            <v>FOTOCOPIAS, ÚTILES DE ESCRITORIO Y PAPELERÍA</v>
          </cell>
          <cell r="F683" t="str">
            <v>BALANCE DE PRUEBA SUI</v>
          </cell>
          <cell r="G683" t="str">
            <v>S</v>
          </cell>
          <cell r="H683">
            <v>5</v>
          </cell>
          <cell r="I683" t="str">
            <v>754007040000</v>
          </cell>
          <cell r="J683">
            <v>70409396.769999996</v>
          </cell>
          <cell r="K683">
            <v>23687785.649999999</v>
          </cell>
          <cell r="L683">
            <v>0</v>
          </cell>
          <cell r="M683">
            <v>94097182.420000002</v>
          </cell>
        </row>
        <row r="684">
          <cell r="A684">
            <v>751026</v>
          </cell>
          <cell r="B684">
            <v>1</v>
          </cell>
          <cell r="C684">
            <v>11</v>
          </cell>
          <cell r="D684">
            <v>2010</v>
          </cell>
          <cell r="E684" t="str">
            <v>COMUNICACIONES</v>
          </cell>
          <cell r="F684" t="str">
            <v>BALANCE DE PRUEBA SUI</v>
          </cell>
          <cell r="G684" t="str">
            <v>S</v>
          </cell>
          <cell r="H684">
            <v>5</v>
          </cell>
          <cell r="I684" t="str">
            <v>754007050000</v>
          </cell>
          <cell r="J684">
            <v>8912640</v>
          </cell>
          <cell r="K684">
            <v>6000</v>
          </cell>
          <cell r="L684">
            <v>0</v>
          </cell>
          <cell r="M684">
            <v>8918640</v>
          </cell>
        </row>
        <row r="685">
          <cell r="A685">
            <v>751027</v>
          </cell>
          <cell r="B685">
            <v>1</v>
          </cell>
          <cell r="C685">
            <v>11</v>
          </cell>
          <cell r="D685">
            <v>2010</v>
          </cell>
          <cell r="E685" t="str">
            <v>PROMOCION Y DIVULGACION</v>
          </cell>
          <cell r="F685" t="str">
            <v>BALANCE DE PRUEBA SUI</v>
          </cell>
          <cell r="G685" t="str">
            <v>S</v>
          </cell>
          <cell r="H685">
            <v>5</v>
          </cell>
          <cell r="I685" t="str">
            <v>754007060000</v>
          </cell>
          <cell r="J685">
            <v>112380381</v>
          </cell>
          <cell r="K685">
            <v>86076024</v>
          </cell>
          <cell r="L685">
            <v>0</v>
          </cell>
          <cell r="M685">
            <v>198456405</v>
          </cell>
        </row>
        <row r="686">
          <cell r="A686">
            <v>751036</v>
          </cell>
          <cell r="B686">
            <v>1</v>
          </cell>
          <cell r="C686">
            <v>11</v>
          </cell>
          <cell r="D686">
            <v>2010</v>
          </cell>
          <cell r="E686" t="str">
            <v>SEGURIDAD INDUSTRIAL</v>
          </cell>
          <cell r="F686" t="str">
            <v>BALANCE DE PRUEBA SUI</v>
          </cell>
          <cell r="G686" t="str">
            <v>S</v>
          </cell>
          <cell r="H686">
            <v>4</v>
          </cell>
          <cell r="I686" t="str">
            <v>754008000000</v>
          </cell>
          <cell r="J686">
            <v>230906276</v>
          </cell>
          <cell r="K686">
            <v>75122016</v>
          </cell>
          <cell r="L686">
            <v>0</v>
          </cell>
          <cell r="M686">
            <v>306028292</v>
          </cell>
        </row>
        <row r="687">
          <cell r="A687">
            <v>751037</v>
          </cell>
          <cell r="B687">
            <v>1</v>
          </cell>
          <cell r="C687">
            <v>11</v>
          </cell>
          <cell r="D687">
            <v>2010</v>
          </cell>
          <cell r="E687" t="str">
            <v>TRANSPORTE, FLETES Y ACARREOS</v>
          </cell>
          <cell r="F687" t="str">
            <v>BALANCE DE PRUEBA SUI</v>
          </cell>
          <cell r="G687" t="str">
            <v>S</v>
          </cell>
          <cell r="H687">
            <v>4</v>
          </cell>
          <cell r="I687" t="str">
            <v>754009000000</v>
          </cell>
          <cell r="J687">
            <v>84529841</v>
          </cell>
          <cell r="K687">
            <v>15558109</v>
          </cell>
          <cell r="L687">
            <v>81000</v>
          </cell>
          <cell r="M687">
            <v>100006950</v>
          </cell>
        </row>
        <row r="688">
          <cell r="A688">
            <v>751090</v>
          </cell>
          <cell r="B688">
            <v>1</v>
          </cell>
          <cell r="C688">
            <v>11</v>
          </cell>
          <cell r="D688">
            <v>2010</v>
          </cell>
          <cell r="E688" t="str">
            <v>OTROS COSTOS GENERALES</v>
          </cell>
          <cell r="F688" t="str">
            <v>BALANCE DE PRUEBA SUI</v>
          </cell>
          <cell r="G688" t="str">
            <v>S</v>
          </cell>
          <cell r="H688">
            <v>4</v>
          </cell>
          <cell r="I688" t="str">
            <v>754010000000</v>
          </cell>
          <cell r="J688">
            <v>1829361014</v>
          </cell>
          <cell r="K688">
            <v>1421851716</v>
          </cell>
          <cell r="L688">
            <v>142494723</v>
          </cell>
          <cell r="M688">
            <v>3108718007</v>
          </cell>
        </row>
        <row r="689">
          <cell r="A689">
            <v>75109001</v>
          </cell>
          <cell r="B689">
            <v>1</v>
          </cell>
          <cell r="C689">
            <v>11</v>
          </cell>
          <cell r="D689">
            <v>2010</v>
          </cell>
          <cell r="E689" t="str">
            <v>COSTO DE ENEGÍA ELECTRICA A DEPENDENCIAS</v>
          </cell>
          <cell r="F689" t="str">
            <v>BALANCE DE PRUEBA SUI</v>
          </cell>
          <cell r="G689" t="str">
            <v>S</v>
          </cell>
          <cell r="H689">
            <v>4</v>
          </cell>
          <cell r="I689" t="str">
            <v>754013000000</v>
          </cell>
          <cell r="J689">
            <v>1179205268</v>
          </cell>
          <cell r="K689">
            <v>85612232</v>
          </cell>
          <cell r="L689">
            <v>0</v>
          </cell>
          <cell r="M689">
            <v>1264817500</v>
          </cell>
        </row>
        <row r="690">
          <cell r="A690">
            <v>75109002</v>
          </cell>
          <cell r="B690">
            <v>1</v>
          </cell>
          <cell r="C690">
            <v>11</v>
          </cell>
          <cell r="D690">
            <v>2010</v>
          </cell>
          <cell r="E690" t="str">
            <v>COSTO DE ENERGÍA ELECTRICA A TRABAJADORES</v>
          </cell>
          <cell r="F690" t="str">
            <v>BALANCE DE PRUEBA SUI</v>
          </cell>
          <cell r="G690" t="str">
            <v>N</v>
          </cell>
          <cell r="H690">
            <v>4</v>
          </cell>
          <cell r="I690" t="str">
            <v>754014000000</v>
          </cell>
          <cell r="J690">
            <v>114014217</v>
          </cell>
          <cell r="K690">
            <v>957851571</v>
          </cell>
          <cell r="L690">
            <v>0</v>
          </cell>
          <cell r="M690">
            <v>1071865788</v>
          </cell>
        </row>
        <row r="691">
          <cell r="A691">
            <v>75109004</v>
          </cell>
          <cell r="B691">
            <v>1</v>
          </cell>
          <cell r="C691">
            <v>11</v>
          </cell>
          <cell r="D691">
            <v>2010</v>
          </cell>
          <cell r="E691" t="str">
            <v>COSTO ALUMBRADO PUBLICO CONVENIOS</v>
          </cell>
          <cell r="F691" t="str">
            <v>BALANCE DE PRUEBA SUI</v>
          </cell>
          <cell r="G691" t="str">
            <v>S</v>
          </cell>
          <cell r="H691">
            <v>5</v>
          </cell>
          <cell r="I691" t="str">
            <v>754014010000</v>
          </cell>
          <cell r="J691">
            <v>451381545</v>
          </cell>
          <cell r="K691">
            <v>300729685</v>
          </cell>
          <cell r="L691">
            <v>142494723</v>
          </cell>
          <cell r="M691">
            <v>609616507</v>
          </cell>
        </row>
        <row r="692">
          <cell r="A692">
            <v>75109005</v>
          </cell>
          <cell r="B692">
            <v>1</v>
          </cell>
          <cell r="C692">
            <v>11</v>
          </cell>
          <cell r="D692">
            <v>2010</v>
          </cell>
          <cell r="E692" t="str">
            <v>COSTOS DE OBRAS VARIAS PARA TERCEROS</v>
          </cell>
          <cell r="F692" t="str">
            <v>BALANCE DE PRUEBA SUI</v>
          </cell>
          <cell r="G692" t="str">
            <v>S</v>
          </cell>
          <cell r="H692">
            <v>5</v>
          </cell>
          <cell r="I692" t="str">
            <v>754014020000</v>
          </cell>
          <cell r="J692">
            <v>84759984</v>
          </cell>
          <cell r="K692">
            <v>77658228</v>
          </cell>
          <cell r="L692">
            <v>0</v>
          </cell>
          <cell r="M692">
            <v>162418212</v>
          </cell>
        </row>
        <row r="693">
          <cell r="A693">
            <v>7515</v>
          </cell>
          <cell r="B693">
            <v>1</v>
          </cell>
          <cell r="C693">
            <v>11</v>
          </cell>
          <cell r="D693">
            <v>2010</v>
          </cell>
          <cell r="E693" t="str">
            <v xml:space="preserve">DEPRECIACIONES </v>
          </cell>
          <cell r="F693" t="str">
            <v>BALANCE DE PRUEBA SUI</v>
          </cell>
          <cell r="G693" t="str">
            <v>S</v>
          </cell>
          <cell r="H693">
            <v>5</v>
          </cell>
          <cell r="I693" t="str">
            <v>754014030000</v>
          </cell>
          <cell r="J693">
            <v>10766630907.15</v>
          </cell>
          <cell r="K693">
            <v>984460786.19000006</v>
          </cell>
          <cell r="L693">
            <v>2781567.21</v>
          </cell>
          <cell r="M693">
            <v>11748310126.129999</v>
          </cell>
        </row>
        <row r="694">
          <cell r="A694">
            <v>751501</v>
          </cell>
          <cell r="B694">
            <v>1</v>
          </cell>
          <cell r="C694">
            <v>11</v>
          </cell>
          <cell r="D694">
            <v>2010</v>
          </cell>
          <cell r="E694" t="str">
            <v>DEPRECIACIÓN EDIFICACIONES</v>
          </cell>
          <cell r="F694" t="str">
            <v>BALANCE DE PRUEBA SUI</v>
          </cell>
          <cell r="G694" t="str">
            <v>S</v>
          </cell>
          <cell r="H694">
            <v>5</v>
          </cell>
          <cell r="I694" t="str">
            <v>754014040000</v>
          </cell>
          <cell r="J694">
            <v>156361685.44</v>
          </cell>
          <cell r="K694">
            <v>13839887.810000001</v>
          </cell>
          <cell r="L694">
            <v>0</v>
          </cell>
          <cell r="M694">
            <v>170201573.25</v>
          </cell>
        </row>
        <row r="695">
          <cell r="A695">
            <v>751502</v>
          </cell>
          <cell r="B695">
            <v>1</v>
          </cell>
          <cell r="C695">
            <v>11</v>
          </cell>
          <cell r="D695">
            <v>2010</v>
          </cell>
          <cell r="E695" t="str">
            <v>DEPRECIACIONES PLANTAS, DUCTOS Y TÚNELES</v>
          </cell>
          <cell r="F695" t="str">
            <v>BALANCE DE PRUEBA SUI</v>
          </cell>
          <cell r="G695" t="str">
            <v>S</v>
          </cell>
          <cell r="H695">
            <v>4</v>
          </cell>
          <cell r="I695" t="str">
            <v>754090000000</v>
          </cell>
          <cell r="J695">
            <v>1810651241.1700001</v>
          </cell>
          <cell r="K695">
            <v>166377976.63</v>
          </cell>
          <cell r="L695">
            <v>126514.19</v>
          </cell>
          <cell r="M695">
            <v>1976902703.6099999</v>
          </cell>
        </row>
        <row r="696">
          <cell r="A696">
            <v>751503</v>
          </cell>
          <cell r="B696">
            <v>1</v>
          </cell>
          <cell r="C696">
            <v>11</v>
          </cell>
          <cell r="D696">
            <v>2010</v>
          </cell>
          <cell r="E696" t="str">
            <v>DEPRECIACIÓN REDES, LÍNEAS, CABLES</v>
          </cell>
          <cell r="F696" t="str">
            <v>BALANCE DE PRUEBA SUI</v>
          </cell>
          <cell r="G696" t="str">
            <v>N</v>
          </cell>
          <cell r="H696">
            <v>3</v>
          </cell>
          <cell r="I696" t="str">
            <v>754200000000</v>
          </cell>
          <cell r="J696">
            <v>7907119843.54</v>
          </cell>
          <cell r="K696">
            <v>721307603.65999997</v>
          </cell>
          <cell r="L696">
            <v>0</v>
          </cell>
          <cell r="M696">
            <v>8628427447.2000008</v>
          </cell>
        </row>
        <row r="697">
          <cell r="A697">
            <v>751504</v>
          </cell>
          <cell r="B697">
            <v>1</v>
          </cell>
          <cell r="C697">
            <v>11</v>
          </cell>
          <cell r="D697">
            <v>2010</v>
          </cell>
          <cell r="E697" t="str">
            <v>DEPRECIACIÓN MAQUINARIA Y EQUIPO</v>
          </cell>
          <cell r="F697" t="str">
            <v>BALANCE DE PRUEBA SUI</v>
          </cell>
          <cell r="G697" t="str">
            <v>S</v>
          </cell>
          <cell r="H697">
            <v>4</v>
          </cell>
          <cell r="I697" t="str">
            <v>754207000000</v>
          </cell>
          <cell r="J697">
            <v>229864117.38999999</v>
          </cell>
          <cell r="K697">
            <v>20516988.84</v>
          </cell>
          <cell r="L697">
            <v>782220.13</v>
          </cell>
          <cell r="M697">
            <v>249598886.09999999</v>
          </cell>
        </row>
        <row r="698">
          <cell r="A698">
            <v>751506</v>
          </cell>
          <cell r="B698">
            <v>1</v>
          </cell>
          <cell r="C698">
            <v>11</v>
          </cell>
          <cell r="D698">
            <v>2010</v>
          </cell>
          <cell r="E698" t="str">
            <v>DEPRECIACIÓN MUEBLES, ENSERES Y EQUIPO DE OFICINA</v>
          </cell>
          <cell r="F698" t="str">
            <v>BALANCE DE PRUEBA SUI</v>
          </cell>
          <cell r="G698" t="str">
            <v>S</v>
          </cell>
          <cell r="H698">
            <v>4</v>
          </cell>
          <cell r="I698" t="str">
            <v>754290000000</v>
          </cell>
          <cell r="J698">
            <v>54010031.020000003</v>
          </cell>
          <cell r="K698">
            <v>5999275.7199999997</v>
          </cell>
          <cell r="L698">
            <v>3400</v>
          </cell>
          <cell r="M698">
            <v>60005906.740000002</v>
          </cell>
        </row>
        <row r="699">
          <cell r="A699">
            <v>751507</v>
          </cell>
          <cell r="B699">
            <v>1</v>
          </cell>
          <cell r="C699">
            <v>11</v>
          </cell>
          <cell r="D699">
            <v>2010</v>
          </cell>
          <cell r="E699" t="str">
            <v>DEPRECIACIÓN EQUIPO DE COMUNICACIÓN Y COMPUTACIÓN</v>
          </cell>
          <cell r="F699" t="str">
            <v>BALANCE DE PRUEBA SUI</v>
          </cell>
          <cell r="G699" t="str">
            <v>N</v>
          </cell>
          <cell r="H699">
            <v>3</v>
          </cell>
          <cell r="I699" t="str">
            <v>754500000000</v>
          </cell>
          <cell r="J699">
            <v>340883652.86000001</v>
          </cell>
          <cell r="K699">
            <v>31145930.5</v>
          </cell>
          <cell r="L699">
            <v>13800.4</v>
          </cell>
          <cell r="M699">
            <v>372015782.95999998</v>
          </cell>
        </row>
        <row r="700">
          <cell r="A700">
            <v>751509</v>
          </cell>
          <cell r="B700">
            <v>1</v>
          </cell>
          <cell r="C700">
            <v>11</v>
          </cell>
          <cell r="D700">
            <v>2010</v>
          </cell>
          <cell r="E700" t="str">
            <v>DEPRECIACIÓN EQUIPO DE TRANSPORTE, TRACCIÓN Y ELEVACIÓN</v>
          </cell>
          <cell r="F700" t="str">
            <v>BALANCE DE PRUEBA SUI</v>
          </cell>
          <cell r="G700" t="str">
            <v>S</v>
          </cell>
          <cell r="H700">
            <v>4</v>
          </cell>
          <cell r="I700" t="str">
            <v>754501000000</v>
          </cell>
          <cell r="J700">
            <v>267740335.72999999</v>
          </cell>
          <cell r="K700">
            <v>25273123.030000001</v>
          </cell>
          <cell r="L700">
            <v>1855632.49</v>
          </cell>
          <cell r="M700">
            <v>291157826.26999998</v>
          </cell>
        </row>
        <row r="701">
          <cell r="A701">
            <v>7517</v>
          </cell>
          <cell r="B701">
            <v>1</v>
          </cell>
          <cell r="C701">
            <v>11</v>
          </cell>
          <cell r="D701">
            <v>2010</v>
          </cell>
          <cell r="E701" t="str">
            <v>ARRENDAMIENTOS</v>
          </cell>
          <cell r="F701" t="str">
            <v>BALANCE DE PRUEBA SUI</v>
          </cell>
          <cell r="G701" t="str">
            <v>S</v>
          </cell>
          <cell r="H701">
            <v>4</v>
          </cell>
          <cell r="I701" t="str">
            <v>754503000000</v>
          </cell>
          <cell r="J701">
            <v>331638670.19999999</v>
          </cell>
          <cell r="K701">
            <v>31463528</v>
          </cell>
          <cell r="L701">
            <v>0</v>
          </cell>
          <cell r="M701">
            <v>363102198.19999999</v>
          </cell>
        </row>
        <row r="702">
          <cell r="A702">
            <v>751702</v>
          </cell>
          <cell r="B702">
            <v>1</v>
          </cell>
          <cell r="C702">
            <v>11</v>
          </cell>
          <cell r="D702">
            <v>2010</v>
          </cell>
          <cell r="E702" t="str">
            <v>CONSTRUCCIONES Y EDIFICACIONES</v>
          </cell>
          <cell r="F702" t="str">
            <v>BALANCE DE PRUEBA SUI</v>
          </cell>
          <cell r="G702" t="str">
            <v>S</v>
          </cell>
          <cell r="H702">
            <v>4</v>
          </cell>
          <cell r="I702" t="str">
            <v>754505000000</v>
          </cell>
          <cell r="J702">
            <v>58126285</v>
          </cell>
          <cell r="K702">
            <v>7026846</v>
          </cell>
          <cell r="L702">
            <v>0</v>
          </cell>
          <cell r="M702">
            <v>65153131</v>
          </cell>
        </row>
        <row r="703">
          <cell r="A703">
            <v>751703</v>
          </cell>
          <cell r="B703">
            <v>1</v>
          </cell>
          <cell r="C703">
            <v>11</v>
          </cell>
          <cell r="D703">
            <v>2010</v>
          </cell>
          <cell r="E703" t="str">
            <v>MAQUINARIA Y EQUIPO</v>
          </cell>
          <cell r="F703" t="str">
            <v>BALANCE DE PRUEBA SUI</v>
          </cell>
          <cell r="G703" t="str">
            <v>N</v>
          </cell>
          <cell r="H703">
            <v>3</v>
          </cell>
          <cell r="I703" t="str">
            <v>755000000000</v>
          </cell>
          <cell r="J703">
            <v>196596197.19999999</v>
          </cell>
          <cell r="K703">
            <v>24436682</v>
          </cell>
          <cell r="L703">
            <v>0</v>
          </cell>
          <cell r="M703">
            <v>221032879.19999999</v>
          </cell>
        </row>
        <row r="704">
          <cell r="A704">
            <v>751704</v>
          </cell>
          <cell r="B704">
            <v>1</v>
          </cell>
          <cell r="C704">
            <v>11</v>
          </cell>
          <cell r="D704">
            <v>2010</v>
          </cell>
          <cell r="E704" t="str">
            <v>EQUIPO DE OFICINA</v>
          </cell>
          <cell r="F704" t="str">
            <v>BALANCE DE PRUEBA SUI</v>
          </cell>
          <cell r="G704" t="str">
            <v>S</v>
          </cell>
          <cell r="H704">
            <v>4</v>
          </cell>
          <cell r="I704" t="str">
            <v>755001000000</v>
          </cell>
          <cell r="J704">
            <v>76916188</v>
          </cell>
          <cell r="K704">
            <v>0</v>
          </cell>
          <cell r="L704">
            <v>0</v>
          </cell>
          <cell r="M704">
            <v>76916188</v>
          </cell>
        </row>
        <row r="705">
          <cell r="A705">
            <v>7530</v>
          </cell>
          <cell r="B705">
            <v>1</v>
          </cell>
          <cell r="C705">
            <v>11</v>
          </cell>
          <cell r="D705">
            <v>2010</v>
          </cell>
          <cell r="E705" t="str">
            <v>COSTO DE BIENES Y SERVICIOS PUBLICOS PARA LA VENTA</v>
          </cell>
          <cell r="F705" t="str">
            <v>BALANCE DE PRUEBA SUI</v>
          </cell>
          <cell r="G705" t="str">
            <v>S</v>
          </cell>
          <cell r="H705">
            <v>4</v>
          </cell>
          <cell r="I705" t="str">
            <v>755002000000</v>
          </cell>
          <cell r="J705">
            <v>196274711653</v>
          </cell>
          <cell r="K705">
            <v>39709723704</v>
          </cell>
          <cell r="L705">
            <v>20830454309</v>
          </cell>
          <cell r="M705">
            <v>215153981048</v>
          </cell>
        </row>
        <row r="706">
          <cell r="A706">
            <v>753001</v>
          </cell>
          <cell r="B706">
            <v>1</v>
          </cell>
          <cell r="C706">
            <v>11</v>
          </cell>
          <cell r="D706">
            <v>2010</v>
          </cell>
          <cell r="E706" t="str">
            <v>COMPRAS EN BLOQUE Y/O A LARGO PLAZO</v>
          </cell>
          <cell r="F706" t="str">
            <v>BALANCE DE PRUEBA SUI</v>
          </cell>
          <cell r="G706" t="str">
            <v>N</v>
          </cell>
          <cell r="H706">
            <v>4</v>
          </cell>
          <cell r="I706" t="str">
            <v>755004000000</v>
          </cell>
          <cell r="J706">
            <v>125917255316</v>
          </cell>
          <cell r="K706">
            <v>23404041068</v>
          </cell>
          <cell r="L706">
            <v>11140485784</v>
          </cell>
          <cell r="M706">
            <v>138180810600</v>
          </cell>
        </row>
        <row r="707">
          <cell r="A707">
            <v>75300101</v>
          </cell>
          <cell r="B707">
            <v>1</v>
          </cell>
          <cell r="C707">
            <v>11</v>
          </cell>
          <cell r="D707">
            <v>2010</v>
          </cell>
          <cell r="E707" t="str">
            <v>COMPRAS EN BLOQUE Y/O A LARGO PLAZO</v>
          </cell>
          <cell r="F707" t="str">
            <v>BALANCE DE PRUEBA SUI</v>
          </cell>
          <cell r="G707" t="str">
            <v>S</v>
          </cell>
          <cell r="H707">
            <v>5</v>
          </cell>
          <cell r="I707" t="str">
            <v>755004010000</v>
          </cell>
          <cell r="J707">
            <v>125917255316</v>
          </cell>
          <cell r="K707">
            <v>23404041068</v>
          </cell>
          <cell r="L707">
            <v>11140485784</v>
          </cell>
          <cell r="M707">
            <v>138180810600</v>
          </cell>
        </row>
        <row r="708">
          <cell r="A708">
            <v>753002</v>
          </cell>
          <cell r="B708">
            <v>1</v>
          </cell>
          <cell r="C708">
            <v>11</v>
          </cell>
          <cell r="D708">
            <v>2010</v>
          </cell>
          <cell r="E708" t="str">
            <v>COMPRAS EN BOLSA Y/O CORTO PLAZO</v>
          </cell>
          <cell r="F708" t="str">
            <v>BALANCE DE PRUEBA SUI</v>
          </cell>
          <cell r="G708" t="str">
            <v>S</v>
          </cell>
          <cell r="H708">
            <v>5</v>
          </cell>
          <cell r="I708" t="str">
            <v>755004020000</v>
          </cell>
          <cell r="J708">
            <v>22552161851</v>
          </cell>
          <cell r="K708">
            <v>2625047039</v>
          </cell>
          <cell r="L708">
            <v>1218943680</v>
          </cell>
          <cell r="M708">
            <v>23958265210</v>
          </cell>
        </row>
        <row r="709">
          <cell r="A709">
            <v>75300201</v>
          </cell>
          <cell r="B709">
            <v>1</v>
          </cell>
          <cell r="C709">
            <v>11</v>
          </cell>
          <cell r="D709">
            <v>2010</v>
          </cell>
          <cell r="E709" t="str">
            <v>COMPRAS EN BOLSA  Y/O A CORTO PLAZO</v>
          </cell>
          <cell r="F709" t="str">
            <v>BALANCE DE PRUEBA SUI</v>
          </cell>
          <cell r="G709" t="str">
            <v>S</v>
          </cell>
          <cell r="H709">
            <v>4</v>
          </cell>
          <cell r="I709" t="str">
            <v>755013000000</v>
          </cell>
          <cell r="J709">
            <v>12342999642</v>
          </cell>
          <cell r="K709">
            <v>878271187</v>
          </cell>
          <cell r="L709">
            <v>577337574</v>
          </cell>
          <cell r="M709">
            <v>12643933255</v>
          </cell>
        </row>
        <row r="710">
          <cell r="A710">
            <v>75300202</v>
          </cell>
          <cell r="B710">
            <v>1</v>
          </cell>
          <cell r="C710">
            <v>11</v>
          </cell>
          <cell r="D710">
            <v>2010</v>
          </cell>
          <cell r="E710" t="str">
            <v>SERVICIOS SIC Y CND</v>
          </cell>
          <cell r="F710" t="str">
            <v>BALANCE DE PRUEBA SUI</v>
          </cell>
          <cell r="G710" t="str">
            <v>S</v>
          </cell>
          <cell r="H710">
            <v>4</v>
          </cell>
          <cell r="I710" t="str">
            <v>755014000000</v>
          </cell>
          <cell r="J710">
            <v>532768687</v>
          </cell>
          <cell r="K710">
            <v>91661757</v>
          </cell>
          <cell r="L710">
            <v>47101549</v>
          </cell>
          <cell r="M710">
            <v>577328895</v>
          </cell>
        </row>
        <row r="711">
          <cell r="A711">
            <v>75300203</v>
          </cell>
          <cell r="B711">
            <v>1</v>
          </cell>
          <cell r="C711">
            <v>11</v>
          </cell>
          <cell r="D711">
            <v>2010</v>
          </cell>
          <cell r="E711" t="str">
            <v>RESTRICCIONES Y DESVIACIONES</v>
          </cell>
          <cell r="F711" t="str">
            <v>BALANCE DE PRUEBA SUI</v>
          </cell>
          <cell r="G711" t="str">
            <v>S</v>
          </cell>
          <cell r="H711">
            <v>4</v>
          </cell>
          <cell r="I711" t="str">
            <v>755015000000</v>
          </cell>
          <cell r="J711">
            <v>9676393522</v>
          </cell>
          <cell r="K711">
            <v>1655114095</v>
          </cell>
          <cell r="L711">
            <v>594504557</v>
          </cell>
          <cell r="M711">
            <v>10737003060</v>
          </cell>
        </row>
        <row r="712">
          <cell r="A712">
            <v>753004</v>
          </cell>
          <cell r="B712">
            <v>1</v>
          </cell>
          <cell r="C712">
            <v>11</v>
          </cell>
          <cell r="D712">
            <v>2010</v>
          </cell>
          <cell r="E712" t="str">
            <v>COSTO POR CONEXIÓN</v>
          </cell>
          <cell r="F712" t="str">
            <v>BALANCE DE PRUEBA SUI</v>
          </cell>
          <cell r="G712" t="str">
            <v>S</v>
          </cell>
          <cell r="H712">
            <v>4</v>
          </cell>
          <cell r="I712" t="str">
            <v>755090000000</v>
          </cell>
          <cell r="J712">
            <v>3269994323</v>
          </cell>
          <cell r="K712">
            <v>1671125403</v>
          </cell>
          <cell r="L712">
            <v>291484686</v>
          </cell>
          <cell r="M712">
            <v>4649635040</v>
          </cell>
        </row>
        <row r="713">
          <cell r="A713">
            <v>75300401</v>
          </cell>
          <cell r="B713">
            <v>1</v>
          </cell>
          <cell r="C713">
            <v>11</v>
          </cell>
          <cell r="D713">
            <v>2010</v>
          </cell>
          <cell r="E713" t="str">
            <v>COSTOS POR CONEXION</v>
          </cell>
          <cell r="F713" t="str">
            <v>BALANCE DE PRUEBA SUI</v>
          </cell>
          <cell r="G713" t="str">
            <v>N</v>
          </cell>
          <cell r="H713">
            <v>3</v>
          </cell>
          <cell r="I713" t="str">
            <v>756000000000</v>
          </cell>
          <cell r="J713">
            <v>3269994323</v>
          </cell>
          <cell r="K713">
            <v>1671125403</v>
          </cell>
          <cell r="L713">
            <v>291484686</v>
          </cell>
          <cell r="M713">
            <v>4649635040</v>
          </cell>
        </row>
        <row r="714">
          <cell r="A714">
            <v>753005</v>
          </cell>
          <cell r="B714">
            <v>1</v>
          </cell>
          <cell r="C714">
            <v>11</v>
          </cell>
          <cell r="D714">
            <v>2010</v>
          </cell>
          <cell r="E714" t="str">
            <v>USO DE LINEAS REDES Y DUCTOS</v>
          </cell>
          <cell r="F714" t="str">
            <v>BALANCE DE PRUEBA SUI</v>
          </cell>
          <cell r="G714" t="str">
            <v>S</v>
          </cell>
          <cell r="H714">
            <v>4</v>
          </cell>
          <cell r="I714" t="str">
            <v>756003000000</v>
          </cell>
          <cell r="J714">
            <v>44535300163</v>
          </cell>
          <cell r="K714">
            <v>7671034729</v>
          </cell>
          <cell r="L714">
            <v>3841064694</v>
          </cell>
          <cell r="M714">
            <v>48365270198</v>
          </cell>
        </row>
        <row r="715">
          <cell r="A715">
            <v>75300501</v>
          </cell>
          <cell r="B715">
            <v>1</v>
          </cell>
          <cell r="C715">
            <v>11</v>
          </cell>
          <cell r="D715">
            <v>2010</v>
          </cell>
          <cell r="E715" t="str">
            <v>SISTEMA DE DISTRIBUCIÓN LOCAL (SDL)</v>
          </cell>
          <cell r="F715" t="str">
            <v>BALANCE DE PRUEBA SUI</v>
          </cell>
          <cell r="G715" t="str">
            <v>S</v>
          </cell>
          <cell r="H715">
            <v>4</v>
          </cell>
          <cell r="I715" t="str">
            <v>756004000000</v>
          </cell>
          <cell r="J715">
            <v>68311361</v>
          </cell>
          <cell r="K715">
            <v>10820715</v>
          </cell>
          <cell r="L715">
            <v>6394837</v>
          </cell>
          <cell r="M715">
            <v>72737239</v>
          </cell>
        </row>
        <row r="716">
          <cell r="A716">
            <v>75300502</v>
          </cell>
          <cell r="B716">
            <v>1</v>
          </cell>
          <cell r="C716">
            <v>11</v>
          </cell>
          <cell r="D716">
            <v>2010</v>
          </cell>
          <cell r="E716" t="str">
            <v>SERVICIO DE TRANSMISIÓN NACIONAL (STN)</v>
          </cell>
          <cell r="F716" t="str">
            <v>BALANCE DE PRUEBA SUI</v>
          </cell>
          <cell r="G716" t="str">
            <v>S</v>
          </cell>
          <cell r="H716">
            <v>4</v>
          </cell>
          <cell r="I716" t="str">
            <v>756005000000</v>
          </cell>
          <cell r="J716">
            <v>25174385373</v>
          </cell>
          <cell r="K716">
            <v>4356339006</v>
          </cell>
          <cell r="L716">
            <v>2158090334</v>
          </cell>
          <cell r="M716">
            <v>27372634045</v>
          </cell>
        </row>
        <row r="717">
          <cell r="A717">
            <v>75300503</v>
          </cell>
          <cell r="B717">
            <v>1</v>
          </cell>
          <cell r="C717">
            <v>11</v>
          </cell>
          <cell r="D717">
            <v>2010</v>
          </cell>
          <cell r="E717" t="str">
            <v>SISTEMA DE TRASNMISION REGIONAL (STR)</v>
          </cell>
          <cell r="F717" t="str">
            <v>BALANCE DE PRUEBA SUI</v>
          </cell>
          <cell r="G717" t="str">
            <v>S</v>
          </cell>
          <cell r="H717">
            <v>4</v>
          </cell>
          <cell r="I717" t="str">
            <v>756007000000</v>
          </cell>
          <cell r="J717">
            <v>19292603429</v>
          </cell>
          <cell r="K717">
            <v>3303875008</v>
          </cell>
          <cell r="L717">
            <v>1676579523</v>
          </cell>
          <cell r="M717">
            <v>20919898914</v>
          </cell>
        </row>
        <row r="718">
          <cell r="A718">
            <v>7540</v>
          </cell>
          <cell r="B718">
            <v>1</v>
          </cell>
          <cell r="C718">
            <v>11</v>
          </cell>
          <cell r="D718">
            <v>2010</v>
          </cell>
          <cell r="E718" t="str">
            <v>ORDENES Y CONTRATOS DE MANTENIMIENTO Y REPARACIONES</v>
          </cell>
          <cell r="F718" t="str">
            <v>BALANCE DE PRUEBA SUI</v>
          </cell>
          <cell r="G718" t="str">
            <v>S</v>
          </cell>
          <cell r="H718">
            <v>4</v>
          </cell>
          <cell r="I718" t="str">
            <v>756008000000</v>
          </cell>
          <cell r="J718">
            <v>8716360285.8700008</v>
          </cell>
          <cell r="K718">
            <v>3510686741.3499999</v>
          </cell>
          <cell r="L718">
            <v>31573416.77</v>
          </cell>
          <cell r="M718">
            <v>12195473610.450001</v>
          </cell>
        </row>
        <row r="719">
          <cell r="A719">
            <v>754001</v>
          </cell>
          <cell r="B719">
            <v>1</v>
          </cell>
          <cell r="C719">
            <v>11</v>
          </cell>
          <cell r="D719">
            <v>2010</v>
          </cell>
          <cell r="E719" t="str">
            <v>MANTENIMIENTO DE CONSTRUCCIONES Y EDIFICACIONES</v>
          </cell>
          <cell r="F719" t="str">
            <v>BALANCE DE PRUEBA SUI</v>
          </cell>
          <cell r="G719" t="str">
            <v>S</v>
          </cell>
          <cell r="H719">
            <v>4</v>
          </cell>
          <cell r="I719" t="str">
            <v>756009000000</v>
          </cell>
          <cell r="J719">
            <v>148903991</v>
          </cell>
          <cell r="K719">
            <v>34064848</v>
          </cell>
          <cell r="L719">
            <v>0</v>
          </cell>
          <cell r="M719">
            <v>182968839</v>
          </cell>
        </row>
        <row r="720">
          <cell r="A720">
            <v>754002</v>
          </cell>
          <cell r="B720">
            <v>1</v>
          </cell>
          <cell r="C720">
            <v>11</v>
          </cell>
          <cell r="D720">
            <v>2010</v>
          </cell>
          <cell r="E720" t="str">
            <v>MANTENIMIENTO MAQUINARIA Y EQUIPO</v>
          </cell>
          <cell r="F720" t="str">
            <v>BALANCE DE PRUEBA SUI</v>
          </cell>
          <cell r="G720" t="str">
            <v>S</v>
          </cell>
          <cell r="H720">
            <v>4</v>
          </cell>
          <cell r="I720" t="str">
            <v>756010000000</v>
          </cell>
          <cell r="J720">
            <v>338931361</v>
          </cell>
          <cell r="K720">
            <v>189505529</v>
          </cell>
          <cell r="L720">
            <v>0</v>
          </cell>
          <cell r="M720">
            <v>528436890</v>
          </cell>
        </row>
        <row r="721">
          <cell r="A721">
            <v>754003</v>
          </cell>
          <cell r="B721">
            <v>1</v>
          </cell>
          <cell r="C721">
            <v>11</v>
          </cell>
          <cell r="D721">
            <v>2010</v>
          </cell>
          <cell r="E721" t="str">
            <v>MANTENIMIENTO DE EQUIPO DE OFICINA</v>
          </cell>
          <cell r="F721" t="str">
            <v>BALANCE DE PRUEBA SUI</v>
          </cell>
          <cell r="G721" t="str">
            <v>N</v>
          </cell>
          <cell r="H721">
            <v>4</v>
          </cell>
          <cell r="I721" t="str">
            <v>756090000000</v>
          </cell>
          <cell r="J721">
            <v>20471762</v>
          </cell>
          <cell r="K721">
            <v>36775176</v>
          </cell>
          <cell r="L721">
            <v>80000</v>
          </cell>
          <cell r="M721">
            <v>57166938</v>
          </cell>
        </row>
        <row r="722">
          <cell r="A722">
            <v>754004</v>
          </cell>
          <cell r="B722">
            <v>1</v>
          </cell>
          <cell r="C722">
            <v>11</v>
          </cell>
          <cell r="D722">
            <v>2010</v>
          </cell>
          <cell r="E722" t="str">
            <v>MANTENIMIENTO DE EQUIPO COMPUTACIÓN Y COMUNICACIÓN</v>
          </cell>
          <cell r="F722" t="str">
            <v>BALANCE DE PRUEBA SUI</v>
          </cell>
          <cell r="G722" t="str">
            <v>S</v>
          </cell>
          <cell r="H722">
            <v>5</v>
          </cell>
          <cell r="I722" t="str">
            <v>756090010000</v>
          </cell>
          <cell r="J722">
            <v>593611020</v>
          </cell>
          <cell r="K722">
            <v>191493297</v>
          </cell>
          <cell r="L722">
            <v>0</v>
          </cell>
          <cell r="M722">
            <v>785104317</v>
          </cell>
        </row>
        <row r="723">
          <cell r="A723">
            <v>754005</v>
          </cell>
          <cell r="B723">
            <v>1</v>
          </cell>
          <cell r="C723">
            <v>11</v>
          </cell>
          <cell r="D723">
            <v>2010</v>
          </cell>
          <cell r="E723" t="str">
            <v>MANTENIMIENTO EQUIPO DE TRANSPORTE, TRACCIÓN Y ELEVACIÓN</v>
          </cell>
          <cell r="F723" t="str">
            <v>BALANCE DE PRUEBA SUI</v>
          </cell>
          <cell r="G723" t="str">
            <v>N</v>
          </cell>
          <cell r="H723">
            <v>3</v>
          </cell>
          <cell r="I723" t="str">
            <v>756500000000</v>
          </cell>
          <cell r="J723">
            <v>113717416</v>
          </cell>
          <cell r="K723">
            <v>68368180</v>
          </cell>
          <cell r="L723">
            <v>14</v>
          </cell>
          <cell r="M723">
            <v>182085582</v>
          </cell>
        </row>
        <row r="724">
          <cell r="A724">
            <v>754007</v>
          </cell>
          <cell r="B724">
            <v>1</v>
          </cell>
          <cell r="C724">
            <v>11</v>
          </cell>
          <cell r="D724">
            <v>2010</v>
          </cell>
          <cell r="E724" t="str">
            <v>MANTENIMIENTO LÍNEAS, REDES Y DUCTOS</v>
          </cell>
          <cell r="F724" t="str">
            <v>BALANCE DE PRUEBA SUI</v>
          </cell>
          <cell r="G724" t="str">
            <v>S</v>
          </cell>
          <cell r="H724">
            <v>4</v>
          </cell>
          <cell r="I724" t="str">
            <v>756502000000</v>
          </cell>
          <cell r="J724">
            <v>5817392877.8699999</v>
          </cell>
          <cell r="K724">
            <v>2685620317.3499999</v>
          </cell>
          <cell r="L724">
            <v>31493402.77</v>
          </cell>
          <cell r="M724">
            <v>8471519792.4499998</v>
          </cell>
        </row>
        <row r="725">
          <cell r="A725">
            <v>75400701</v>
          </cell>
          <cell r="B725">
            <v>1</v>
          </cell>
          <cell r="C725">
            <v>11</v>
          </cell>
          <cell r="D725">
            <v>2010</v>
          </cell>
          <cell r="E725" t="str">
            <v>MANTENIMIENTO LÍNEAS DE TRANSMISIÓN</v>
          </cell>
          <cell r="F725" t="str">
            <v>BALANCE DE PRUEBA SUI</v>
          </cell>
          <cell r="G725" t="str">
            <v>S</v>
          </cell>
          <cell r="H725">
            <v>4</v>
          </cell>
          <cell r="I725" t="str">
            <v>756503000000</v>
          </cell>
          <cell r="J725">
            <v>224380293</v>
          </cell>
          <cell r="K725">
            <v>78661516</v>
          </cell>
          <cell r="L725">
            <v>0</v>
          </cell>
          <cell r="M725">
            <v>303041809</v>
          </cell>
        </row>
        <row r="726">
          <cell r="A726">
            <v>75400702</v>
          </cell>
          <cell r="B726">
            <v>1</v>
          </cell>
          <cell r="C726">
            <v>11</v>
          </cell>
          <cell r="D726">
            <v>2010</v>
          </cell>
          <cell r="E726" t="str">
            <v>MANTENIMIENTO LÍNEAS DE SUBTRANSMISIÓN</v>
          </cell>
          <cell r="F726" t="str">
            <v>BALANCE DE PRUEBA SUI</v>
          </cell>
          <cell r="G726" t="str">
            <v>S</v>
          </cell>
          <cell r="H726">
            <v>4</v>
          </cell>
          <cell r="I726" t="str">
            <v>756505000000</v>
          </cell>
          <cell r="J726">
            <v>107146255</v>
          </cell>
          <cell r="K726">
            <v>122719936</v>
          </cell>
          <cell r="L726">
            <v>0</v>
          </cell>
          <cell r="M726">
            <v>229866191</v>
          </cell>
        </row>
        <row r="727">
          <cell r="A727">
            <v>75400703</v>
          </cell>
          <cell r="B727">
            <v>1</v>
          </cell>
          <cell r="C727">
            <v>11</v>
          </cell>
          <cell r="D727">
            <v>2010</v>
          </cell>
          <cell r="E727" t="str">
            <v>MANTENIMIENTO REDES PRIMARIAS</v>
          </cell>
          <cell r="F727" t="str">
            <v>BALANCE DE PRUEBA SUI</v>
          </cell>
          <cell r="G727" t="str">
            <v>S</v>
          </cell>
          <cell r="H727">
            <v>4</v>
          </cell>
          <cell r="I727" t="str">
            <v>756510000000</v>
          </cell>
          <cell r="J727">
            <v>4226833173.8699999</v>
          </cell>
          <cell r="K727">
            <v>1196322253.3499999</v>
          </cell>
          <cell r="L727">
            <v>31493402.77</v>
          </cell>
          <cell r="M727">
            <v>5391662024.4499998</v>
          </cell>
        </row>
        <row r="728">
          <cell r="A728">
            <v>75400704</v>
          </cell>
          <cell r="B728">
            <v>1</v>
          </cell>
          <cell r="C728">
            <v>11</v>
          </cell>
          <cell r="D728">
            <v>2010</v>
          </cell>
          <cell r="E728" t="str">
            <v>MANTENIMIENTO REDES SECUNDARÍAS</v>
          </cell>
          <cell r="F728" t="str">
            <v>BALANCE DE PRUEBA SUI</v>
          </cell>
          <cell r="G728" t="str">
            <v>N</v>
          </cell>
          <cell r="H728">
            <v>4</v>
          </cell>
          <cell r="I728" t="str">
            <v>756590000000</v>
          </cell>
          <cell r="J728">
            <v>1071463296</v>
          </cell>
          <cell r="K728">
            <v>675526663</v>
          </cell>
          <cell r="L728">
            <v>0</v>
          </cell>
          <cell r="M728">
            <v>1746989959</v>
          </cell>
        </row>
        <row r="729">
          <cell r="A729">
            <v>75400705</v>
          </cell>
          <cell r="B729">
            <v>1</v>
          </cell>
          <cell r="C729">
            <v>11</v>
          </cell>
          <cell r="D729">
            <v>2010</v>
          </cell>
          <cell r="E729" t="str">
            <v>MANTENIMIENTO ALUMBRADO PÚBLICO</v>
          </cell>
          <cell r="F729" t="str">
            <v>BALANCE DE PRUEBA SUI</v>
          </cell>
          <cell r="G729" t="str">
            <v>S</v>
          </cell>
          <cell r="H729">
            <v>5</v>
          </cell>
          <cell r="I729" t="str">
            <v>756590010000</v>
          </cell>
          <cell r="J729">
            <v>29401644</v>
          </cell>
          <cell r="K729">
            <v>175354162</v>
          </cell>
          <cell r="L729">
            <v>0</v>
          </cell>
          <cell r="M729">
            <v>204755806</v>
          </cell>
        </row>
        <row r="730">
          <cell r="A730">
            <v>75400706</v>
          </cell>
          <cell r="B730">
            <v>1</v>
          </cell>
          <cell r="C730">
            <v>11</v>
          </cell>
          <cell r="D730">
            <v>2010</v>
          </cell>
          <cell r="E730" t="str">
            <v>MANTENIMIENTO SUBESTACIONES</v>
          </cell>
          <cell r="F730" t="str">
            <v>BALANCE DE PRUEBA SUI</v>
          </cell>
          <cell r="G730" t="str">
            <v>S</v>
          </cell>
          <cell r="H730">
            <v>5</v>
          </cell>
          <cell r="I730" t="str">
            <v>756590020000</v>
          </cell>
          <cell r="J730">
            <v>158008216</v>
          </cell>
          <cell r="K730">
            <v>436845787</v>
          </cell>
          <cell r="L730">
            <v>0</v>
          </cell>
          <cell r="M730">
            <v>594854003</v>
          </cell>
        </row>
        <row r="731">
          <cell r="A731">
            <v>754008</v>
          </cell>
          <cell r="B731">
            <v>1</v>
          </cell>
          <cell r="C731">
            <v>11</v>
          </cell>
          <cell r="D731">
            <v>2010</v>
          </cell>
          <cell r="E731" t="str">
            <v>MANTENIMIENTO DE PLANTAS</v>
          </cell>
          <cell r="F731" t="str">
            <v>BALANCE DE PRUEBA SUI</v>
          </cell>
          <cell r="G731" t="str">
            <v>S</v>
          </cell>
          <cell r="H731">
            <v>5</v>
          </cell>
          <cell r="I731" t="str">
            <v>756590040000</v>
          </cell>
          <cell r="J731">
            <v>160000</v>
          </cell>
          <cell r="K731">
            <v>190000</v>
          </cell>
          <cell r="L731">
            <v>0</v>
          </cell>
          <cell r="M731">
            <v>350000</v>
          </cell>
        </row>
        <row r="732">
          <cell r="A732">
            <v>754009</v>
          </cell>
          <cell r="B732">
            <v>1</v>
          </cell>
          <cell r="C732">
            <v>11</v>
          </cell>
          <cell r="D732">
            <v>2010</v>
          </cell>
          <cell r="E732" t="str">
            <v>REPARACIONES DE CONSTRUCCIONES Y EDIFICACIONES</v>
          </cell>
          <cell r="F732" t="str">
            <v>BALANCE DE PRUEBA SUI</v>
          </cell>
          <cell r="G732" t="str">
            <v>N</v>
          </cell>
          <cell r="H732">
            <v>3</v>
          </cell>
          <cell r="I732" t="str">
            <v>757000000000</v>
          </cell>
          <cell r="J732">
            <v>1000000</v>
          </cell>
          <cell r="K732">
            <v>10985999</v>
          </cell>
          <cell r="L732">
            <v>0</v>
          </cell>
          <cell r="M732">
            <v>11985999</v>
          </cell>
        </row>
        <row r="733">
          <cell r="A733">
            <v>754010</v>
          </cell>
          <cell r="B733">
            <v>1</v>
          </cell>
          <cell r="C733">
            <v>11</v>
          </cell>
          <cell r="D733">
            <v>2010</v>
          </cell>
          <cell r="E733" t="str">
            <v>REPARACIONES DE MAQUINARIA Y EQUIPO</v>
          </cell>
          <cell r="F733" t="str">
            <v>BALANCE DE PRUEBA SUI</v>
          </cell>
          <cell r="G733" t="str">
            <v>S</v>
          </cell>
          <cell r="H733">
            <v>4</v>
          </cell>
          <cell r="I733" t="str">
            <v>757001000000</v>
          </cell>
          <cell r="J733">
            <v>693300570</v>
          </cell>
          <cell r="K733">
            <v>179588605</v>
          </cell>
          <cell r="L733">
            <v>0</v>
          </cell>
          <cell r="M733">
            <v>872889175</v>
          </cell>
        </row>
        <row r="734">
          <cell r="A734">
            <v>754013</v>
          </cell>
          <cell r="B734">
            <v>1</v>
          </cell>
          <cell r="C734">
            <v>11</v>
          </cell>
          <cell r="D734">
            <v>2010</v>
          </cell>
          <cell r="E734" t="str">
            <v>REPARACIONES EQUIPO DE TRANSPORTE, TRACCIÓN Y ELEVACIÓN</v>
          </cell>
          <cell r="F734" t="str">
            <v>BALANCE DE PRUEBA SUI</v>
          </cell>
          <cell r="G734" t="str">
            <v>S</v>
          </cell>
          <cell r="H734">
            <v>4</v>
          </cell>
          <cell r="I734" t="str">
            <v>757002000000</v>
          </cell>
          <cell r="J734">
            <v>71718252</v>
          </cell>
          <cell r="K734">
            <v>48422903</v>
          </cell>
          <cell r="L734">
            <v>0</v>
          </cell>
          <cell r="M734">
            <v>120141155</v>
          </cell>
        </row>
        <row r="735">
          <cell r="A735">
            <v>754014</v>
          </cell>
          <cell r="B735">
            <v>1</v>
          </cell>
          <cell r="C735">
            <v>11</v>
          </cell>
          <cell r="D735">
            <v>2010</v>
          </cell>
          <cell r="E735" t="str">
            <v>REPARACIÓN DE LÍNEAS, REDES Y DUCTOS</v>
          </cell>
          <cell r="F735" t="str">
            <v>BALANCE DE PRUEBA SUI</v>
          </cell>
          <cell r="G735" t="str">
            <v>S</v>
          </cell>
          <cell r="H735">
            <v>4</v>
          </cell>
          <cell r="I735" t="str">
            <v>757004000000</v>
          </cell>
          <cell r="J735">
            <v>551179056</v>
          </cell>
          <cell r="K735">
            <v>32070462</v>
          </cell>
          <cell r="L735">
            <v>0</v>
          </cell>
          <cell r="M735">
            <v>583249518</v>
          </cell>
        </row>
        <row r="736">
          <cell r="A736">
            <v>75401401</v>
          </cell>
          <cell r="B736">
            <v>1</v>
          </cell>
          <cell r="C736">
            <v>11</v>
          </cell>
          <cell r="D736">
            <v>2010</v>
          </cell>
          <cell r="E736" t="str">
            <v>REPUESTO EQUIPOS DE COMUNICACIÓN</v>
          </cell>
          <cell r="F736" t="str">
            <v>BALANCE DE PRUEBA SUI</v>
          </cell>
          <cell r="G736" t="str">
            <v>S</v>
          </cell>
          <cell r="H736">
            <v>4</v>
          </cell>
          <cell r="I736" t="str">
            <v>757005000000</v>
          </cell>
          <cell r="J736">
            <v>1170000</v>
          </cell>
          <cell r="K736">
            <v>320102</v>
          </cell>
          <cell r="L736">
            <v>0</v>
          </cell>
          <cell r="M736">
            <v>1490102</v>
          </cell>
        </row>
        <row r="737">
          <cell r="A737">
            <v>75401402</v>
          </cell>
          <cell r="B737">
            <v>1</v>
          </cell>
          <cell r="C737">
            <v>11</v>
          </cell>
          <cell r="D737">
            <v>2010</v>
          </cell>
          <cell r="E737" t="str">
            <v>REPUESTOS EQUIPOS DE SUBESTACIONES</v>
          </cell>
          <cell r="F737" t="str">
            <v>BALANCE DE PRUEBA SUI</v>
          </cell>
          <cell r="G737" t="str">
            <v>S</v>
          </cell>
          <cell r="H737">
            <v>4</v>
          </cell>
          <cell r="I737" t="str">
            <v>757007000000</v>
          </cell>
          <cell r="J737">
            <v>347997</v>
          </cell>
          <cell r="K737">
            <v>0</v>
          </cell>
          <cell r="L737">
            <v>0</v>
          </cell>
          <cell r="M737">
            <v>347997</v>
          </cell>
        </row>
        <row r="738">
          <cell r="A738">
            <v>75401403</v>
          </cell>
          <cell r="B738">
            <v>1</v>
          </cell>
          <cell r="C738">
            <v>11</v>
          </cell>
          <cell r="D738">
            <v>2010</v>
          </cell>
          <cell r="E738" t="str">
            <v>REPARACION TRANSFORMADORES DE DISTRIBUCIÓN</v>
          </cell>
          <cell r="F738" t="str">
            <v>BALANCE DE PRUEBA SUI</v>
          </cell>
          <cell r="G738" t="str">
            <v>S</v>
          </cell>
          <cell r="H738">
            <v>4</v>
          </cell>
          <cell r="I738" t="str">
            <v>757009000000</v>
          </cell>
          <cell r="J738">
            <v>490501059</v>
          </cell>
          <cell r="K738">
            <v>0</v>
          </cell>
          <cell r="L738">
            <v>0</v>
          </cell>
          <cell r="M738">
            <v>490501059</v>
          </cell>
        </row>
        <row r="739">
          <cell r="A739">
            <v>75401404</v>
          </cell>
          <cell r="B739">
            <v>1</v>
          </cell>
          <cell r="C739">
            <v>11</v>
          </cell>
          <cell r="D739">
            <v>2010</v>
          </cell>
          <cell r="E739" t="str">
            <v>REPARACION TRANSFORMADORES DE POTENCIA</v>
          </cell>
          <cell r="F739" t="str">
            <v>BALANCE DE PRUEBA SUI</v>
          </cell>
          <cell r="G739" t="str">
            <v>N</v>
          </cell>
          <cell r="H739">
            <v>4</v>
          </cell>
          <cell r="I739" t="str">
            <v>757090000000</v>
          </cell>
          <cell r="J739">
            <v>59160000</v>
          </cell>
          <cell r="K739">
            <v>31750360</v>
          </cell>
          <cell r="L739">
            <v>0</v>
          </cell>
          <cell r="M739">
            <v>90910360</v>
          </cell>
        </row>
        <row r="740">
          <cell r="A740">
            <v>754090</v>
          </cell>
          <cell r="B740">
            <v>1</v>
          </cell>
          <cell r="C740">
            <v>11</v>
          </cell>
          <cell r="D740">
            <v>2010</v>
          </cell>
          <cell r="E740" t="str">
            <v>OTROS CONTRATOS DE  MANTENIMIENTO Y REPARACIONES</v>
          </cell>
          <cell r="F740" t="str">
            <v>BALANCE DE PRUEBA SUI</v>
          </cell>
          <cell r="G740" t="str">
            <v>S</v>
          </cell>
          <cell r="H740">
            <v>5</v>
          </cell>
          <cell r="I740" t="str">
            <v>757090010000</v>
          </cell>
          <cell r="J740">
            <v>366133980</v>
          </cell>
          <cell r="K740">
            <v>33791425</v>
          </cell>
          <cell r="L740">
            <v>0</v>
          </cell>
          <cell r="M740">
            <v>399925405</v>
          </cell>
        </row>
        <row r="741">
          <cell r="A741">
            <v>7542</v>
          </cell>
          <cell r="B741">
            <v>1</v>
          </cell>
          <cell r="C741">
            <v>11</v>
          </cell>
          <cell r="D741">
            <v>2010</v>
          </cell>
          <cell r="E741" t="str">
            <v>HONORARIOS</v>
          </cell>
          <cell r="F741" t="str">
            <v>BALANCE DE PRUEBA SUI</v>
          </cell>
          <cell r="G741" t="str">
            <v>S</v>
          </cell>
          <cell r="H741">
            <v>5</v>
          </cell>
          <cell r="I741" t="str">
            <v>757090020000</v>
          </cell>
          <cell r="J741">
            <v>2032368571</v>
          </cell>
          <cell r="K741">
            <v>820413608</v>
          </cell>
          <cell r="L741">
            <v>0</v>
          </cell>
          <cell r="M741">
            <v>2852782179</v>
          </cell>
        </row>
        <row r="742">
          <cell r="A742">
            <v>754207</v>
          </cell>
          <cell r="B742">
            <v>1</v>
          </cell>
          <cell r="C742">
            <v>11</v>
          </cell>
          <cell r="D742">
            <v>2010</v>
          </cell>
          <cell r="E742" t="str">
            <v>ASESORÍA TÉCNICA</v>
          </cell>
          <cell r="F742" t="str">
            <v>BALANCE DE PRUEBA SUI</v>
          </cell>
          <cell r="G742" t="str">
            <v>S</v>
          </cell>
          <cell r="H742">
            <v>5</v>
          </cell>
          <cell r="I742" t="str">
            <v>757090030000</v>
          </cell>
          <cell r="J742">
            <v>623232227</v>
          </cell>
          <cell r="K742">
            <v>320377349</v>
          </cell>
          <cell r="L742">
            <v>0</v>
          </cell>
          <cell r="M742">
            <v>943609576</v>
          </cell>
        </row>
        <row r="743">
          <cell r="A743">
            <v>754290</v>
          </cell>
          <cell r="B743">
            <v>1</v>
          </cell>
          <cell r="C743">
            <v>11</v>
          </cell>
          <cell r="D743">
            <v>2010</v>
          </cell>
          <cell r="E743" t="str">
            <v>OTROS</v>
          </cell>
          <cell r="F743" t="str">
            <v>BALANCE DE PRUEBA SUI</v>
          </cell>
          <cell r="G743" t="str">
            <v>S</v>
          </cell>
          <cell r="H743">
            <v>5</v>
          </cell>
          <cell r="I743" t="str">
            <v>757090040000</v>
          </cell>
          <cell r="J743">
            <v>1409136344</v>
          </cell>
          <cell r="K743">
            <v>500036259</v>
          </cell>
          <cell r="L743">
            <v>0</v>
          </cell>
          <cell r="M743">
            <v>1909172603</v>
          </cell>
        </row>
        <row r="744">
          <cell r="A744">
            <v>7545</v>
          </cell>
          <cell r="B744">
            <v>1</v>
          </cell>
          <cell r="C744">
            <v>11</v>
          </cell>
          <cell r="D744">
            <v>2010</v>
          </cell>
          <cell r="E744" t="str">
            <v>SERVICIOS PÚBLICOS</v>
          </cell>
          <cell r="F744" t="str">
            <v>BALANCE DE PRUEBA SUI</v>
          </cell>
          <cell r="G744" t="str">
            <v>S</v>
          </cell>
          <cell r="H744">
            <v>5</v>
          </cell>
          <cell r="I744" t="str">
            <v>757090050000</v>
          </cell>
          <cell r="J744">
            <v>416360741.91000003</v>
          </cell>
          <cell r="K744">
            <v>37059737</v>
          </cell>
          <cell r="L744">
            <v>0</v>
          </cell>
          <cell r="M744">
            <v>453420478.91000003</v>
          </cell>
        </row>
        <row r="745">
          <cell r="A745">
            <v>754501</v>
          </cell>
          <cell r="B745">
            <v>1</v>
          </cell>
          <cell r="C745">
            <v>11</v>
          </cell>
          <cell r="D745">
            <v>2010</v>
          </cell>
          <cell r="E745" t="str">
            <v>ACUEDUCTO</v>
          </cell>
          <cell r="F745" t="str">
            <v>BALANCE DE PRUEBA SUI</v>
          </cell>
          <cell r="G745" t="str">
            <v>S</v>
          </cell>
          <cell r="H745">
            <v>5</v>
          </cell>
          <cell r="I745" t="str">
            <v>757090060000</v>
          </cell>
          <cell r="J745">
            <v>14018573</v>
          </cell>
          <cell r="K745">
            <v>1411772</v>
          </cell>
          <cell r="L745">
            <v>0</v>
          </cell>
          <cell r="M745">
            <v>15430345</v>
          </cell>
        </row>
        <row r="746">
          <cell r="A746">
            <v>754503</v>
          </cell>
          <cell r="B746">
            <v>1</v>
          </cell>
          <cell r="C746">
            <v>11</v>
          </cell>
          <cell r="D746">
            <v>2010</v>
          </cell>
          <cell r="E746" t="str">
            <v>ASEO</v>
          </cell>
          <cell r="F746" t="str">
            <v>BALANCE DE PRUEBA SUI</v>
          </cell>
          <cell r="G746" t="str">
            <v>S</v>
          </cell>
          <cell r="H746">
            <v>5</v>
          </cell>
          <cell r="I746" t="str">
            <v>757090070000</v>
          </cell>
          <cell r="J746">
            <v>2508501</v>
          </cell>
          <cell r="K746">
            <v>173565</v>
          </cell>
          <cell r="L746">
            <v>0</v>
          </cell>
          <cell r="M746">
            <v>2682066</v>
          </cell>
        </row>
        <row r="747">
          <cell r="A747">
            <v>754505</v>
          </cell>
          <cell r="B747">
            <v>1</v>
          </cell>
          <cell r="C747">
            <v>11</v>
          </cell>
          <cell r="D747">
            <v>2010</v>
          </cell>
          <cell r="E747" t="str">
            <v>TELECOMUNICACIONES</v>
          </cell>
          <cell r="F747" t="str">
            <v>BALANCE DE PRUEBA SUI</v>
          </cell>
          <cell r="G747" t="str">
            <v>S</v>
          </cell>
          <cell r="H747">
            <v>5</v>
          </cell>
          <cell r="I747" t="str">
            <v>757090080000</v>
          </cell>
          <cell r="J747">
            <v>399833667.91000003</v>
          </cell>
          <cell r="K747">
            <v>35474400</v>
          </cell>
          <cell r="L747">
            <v>0</v>
          </cell>
          <cell r="M747">
            <v>435308067.91000003</v>
          </cell>
        </row>
        <row r="748">
          <cell r="A748">
            <v>7550</v>
          </cell>
          <cell r="B748">
            <v>1</v>
          </cell>
          <cell r="C748">
            <v>11</v>
          </cell>
          <cell r="D748">
            <v>2010</v>
          </cell>
          <cell r="E748" t="str">
            <v xml:space="preserve">MATERIALES Y OTROS COSTOS DE OPERACIÓN </v>
          </cell>
          <cell r="F748" t="str">
            <v>BALANCE DE PRUEBA SUI</v>
          </cell>
          <cell r="G748" t="str">
            <v>N</v>
          </cell>
          <cell r="H748">
            <v>1</v>
          </cell>
          <cell r="I748" t="str">
            <v>800000000000</v>
          </cell>
          <cell r="J748">
            <v>3257306467.1599998</v>
          </cell>
          <cell r="K748">
            <v>871890316.55999994</v>
          </cell>
          <cell r="L748">
            <v>146019369.30000001</v>
          </cell>
          <cell r="M748">
            <v>3983177414.4200001</v>
          </cell>
        </row>
        <row r="749">
          <cell r="A749">
            <v>755001</v>
          </cell>
          <cell r="B749">
            <v>1</v>
          </cell>
          <cell r="C749">
            <v>11</v>
          </cell>
          <cell r="D749">
            <v>2010</v>
          </cell>
          <cell r="E749" t="str">
            <v>REPUESTOS PARA VEHÍCULOS</v>
          </cell>
          <cell r="F749" t="str">
            <v>BALANCE DE PRUEBA SUI</v>
          </cell>
          <cell r="G749" t="str">
            <v>N</v>
          </cell>
          <cell r="H749">
            <v>2</v>
          </cell>
          <cell r="I749" t="str">
            <v>810000000000</v>
          </cell>
          <cell r="J749">
            <v>157446288</v>
          </cell>
          <cell r="K749">
            <v>8807684</v>
          </cell>
          <cell r="L749">
            <v>0</v>
          </cell>
          <cell r="M749">
            <v>166253972</v>
          </cell>
        </row>
        <row r="750">
          <cell r="A750">
            <v>755002</v>
          </cell>
          <cell r="B750">
            <v>1</v>
          </cell>
          <cell r="C750">
            <v>11</v>
          </cell>
          <cell r="D750">
            <v>2010</v>
          </cell>
          <cell r="E750" t="str">
            <v>LLANTAS Y NEUMÁTICOS</v>
          </cell>
          <cell r="F750" t="str">
            <v>BALANCE DE PRUEBA SUI</v>
          </cell>
          <cell r="G750" t="str">
            <v>N</v>
          </cell>
          <cell r="H750">
            <v>3</v>
          </cell>
          <cell r="I750" t="str">
            <v>812000000000</v>
          </cell>
          <cell r="J750">
            <v>64959602.880000003</v>
          </cell>
          <cell r="K750">
            <v>3480726.72</v>
          </cell>
          <cell r="L750">
            <v>0</v>
          </cell>
          <cell r="M750">
            <v>68440329.599999994</v>
          </cell>
        </row>
        <row r="751">
          <cell r="A751">
            <v>755004</v>
          </cell>
          <cell r="B751">
            <v>1</v>
          </cell>
          <cell r="C751">
            <v>11</v>
          </cell>
          <cell r="D751">
            <v>2010</v>
          </cell>
          <cell r="E751" t="str">
            <v>COMBUSTIBLES Y LUBRICANTES</v>
          </cell>
          <cell r="F751" t="str">
            <v>BALANCE DE PRUEBA SUI</v>
          </cell>
          <cell r="G751" t="str">
            <v>S</v>
          </cell>
          <cell r="H751">
            <v>4</v>
          </cell>
          <cell r="I751" t="str">
            <v>812001000000</v>
          </cell>
          <cell r="J751">
            <v>275468033</v>
          </cell>
          <cell r="K751">
            <v>36864431</v>
          </cell>
          <cell r="L751">
            <v>576000</v>
          </cell>
          <cell r="M751">
            <v>311756464</v>
          </cell>
        </row>
        <row r="752">
          <cell r="A752">
            <v>75500401</v>
          </cell>
          <cell r="B752">
            <v>1</v>
          </cell>
          <cell r="C752">
            <v>11</v>
          </cell>
          <cell r="D752">
            <v>2010</v>
          </cell>
          <cell r="E752" t="str">
            <v>COMBUSTIBLES Y LUBRICANTES</v>
          </cell>
          <cell r="F752" t="str">
            <v>BALANCE DE PRUEBA SUI</v>
          </cell>
          <cell r="G752" t="str">
            <v>S</v>
          </cell>
          <cell r="H752">
            <v>4</v>
          </cell>
          <cell r="I752" t="str">
            <v>812003000000</v>
          </cell>
          <cell r="J752">
            <v>240275088</v>
          </cell>
          <cell r="K752">
            <v>27127120</v>
          </cell>
          <cell r="L752">
            <v>576000</v>
          </cell>
          <cell r="M752">
            <v>266826208</v>
          </cell>
        </row>
        <row r="753">
          <cell r="A753">
            <v>75500402</v>
          </cell>
          <cell r="B753">
            <v>1</v>
          </cell>
          <cell r="C753">
            <v>11</v>
          </cell>
          <cell r="D753">
            <v>2010</v>
          </cell>
          <cell r="E753" t="str">
            <v>LAVADO Y ENGRASE</v>
          </cell>
          <cell r="F753" t="str">
            <v>BALANCE DE PRUEBA SUI</v>
          </cell>
          <cell r="G753" t="str">
            <v>S</v>
          </cell>
          <cell r="H753">
            <v>4</v>
          </cell>
          <cell r="I753" t="str">
            <v>812004000000</v>
          </cell>
          <cell r="J753">
            <v>35192945</v>
          </cell>
          <cell r="K753">
            <v>9737311</v>
          </cell>
          <cell r="L753">
            <v>0</v>
          </cell>
          <cell r="M753">
            <v>44930256</v>
          </cell>
        </row>
        <row r="754">
          <cell r="A754">
            <v>755005</v>
          </cell>
          <cell r="B754">
            <v>1</v>
          </cell>
          <cell r="C754">
            <v>11</v>
          </cell>
          <cell r="D754">
            <v>2010</v>
          </cell>
          <cell r="E754" t="str">
            <v>MATERIALES PARA CONSTRUCCIÓN</v>
          </cell>
          <cell r="F754" t="str">
            <v>BALANCE DE PRUEBA SUI</v>
          </cell>
          <cell r="G754" t="str">
            <v>N</v>
          </cell>
          <cell r="H754">
            <v>2</v>
          </cell>
          <cell r="I754" t="str">
            <v>820000000000</v>
          </cell>
          <cell r="J754">
            <v>0</v>
          </cell>
          <cell r="K754">
            <v>59972</v>
          </cell>
          <cell r="L754">
            <v>0</v>
          </cell>
          <cell r="M754">
            <v>59972</v>
          </cell>
        </row>
        <row r="755">
          <cell r="A755">
            <v>755013</v>
          </cell>
          <cell r="B755">
            <v>1</v>
          </cell>
          <cell r="C755">
            <v>11</v>
          </cell>
          <cell r="D755">
            <v>2010</v>
          </cell>
          <cell r="E755" t="str">
            <v>MATERIALES ELÉCTRICOS</v>
          </cell>
          <cell r="F755" t="str">
            <v>BALANCE DE PRUEBA SUI</v>
          </cell>
          <cell r="G755" t="str">
            <v>N</v>
          </cell>
          <cell r="H755">
            <v>3</v>
          </cell>
          <cell r="I755" t="str">
            <v>820500000000</v>
          </cell>
          <cell r="J755">
            <v>691498594.21000004</v>
          </cell>
          <cell r="K755">
            <v>229833081.69999999</v>
          </cell>
          <cell r="L755">
            <v>16995358.16</v>
          </cell>
          <cell r="M755">
            <v>904336317.75</v>
          </cell>
        </row>
        <row r="756">
          <cell r="A756">
            <v>755014</v>
          </cell>
          <cell r="B756">
            <v>1</v>
          </cell>
          <cell r="C756">
            <v>11</v>
          </cell>
          <cell r="D756">
            <v>2010</v>
          </cell>
          <cell r="E756" t="str">
            <v>OTROS REPUESTOS</v>
          </cell>
          <cell r="F756" t="str">
            <v>BALANCE DE PRUEBA SUI</v>
          </cell>
          <cell r="G756" t="str">
            <v>S</v>
          </cell>
          <cell r="H756">
            <v>4</v>
          </cell>
          <cell r="I756" t="str">
            <v>820501000000</v>
          </cell>
          <cell r="J756">
            <v>12000</v>
          </cell>
          <cell r="K756">
            <v>0</v>
          </cell>
          <cell r="L756">
            <v>0</v>
          </cell>
          <cell r="M756">
            <v>12000</v>
          </cell>
        </row>
        <row r="757">
          <cell r="A757">
            <v>755015</v>
          </cell>
          <cell r="B757">
            <v>1</v>
          </cell>
          <cell r="C757">
            <v>11</v>
          </cell>
          <cell r="D757">
            <v>2010</v>
          </cell>
          <cell r="E757" t="str">
            <v>COSTOS DE GESTIÓN AMBIENTAL</v>
          </cell>
          <cell r="F757" t="str">
            <v>BALANCE DE PRUEBA SUI</v>
          </cell>
          <cell r="G757" t="str">
            <v>N</v>
          </cell>
          <cell r="H757">
            <v>2</v>
          </cell>
          <cell r="I757" t="str">
            <v>830000000000</v>
          </cell>
          <cell r="J757">
            <v>2062649982</v>
          </cell>
          <cell r="K757">
            <v>464396410</v>
          </cell>
          <cell r="L757">
            <v>0</v>
          </cell>
          <cell r="M757">
            <v>2527046392</v>
          </cell>
        </row>
        <row r="758">
          <cell r="A758">
            <v>755090</v>
          </cell>
          <cell r="B758">
            <v>1</v>
          </cell>
          <cell r="C758">
            <v>11</v>
          </cell>
          <cell r="D758">
            <v>2010</v>
          </cell>
          <cell r="E758" t="str">
            <v>ELEMENTOS DEVOLUTIVOS</v>
          </cell>
          <cell r="F758" t="str">
            <v>BALANCE DE PRUEBA SUI</v>
          </cell>
          <cell r="G758" t="str">
            <v>N</v>
          </cell>
          <cell r="H758">
            <v>3</v>
          </cell>
          <cell r="I758" t="str">
            <v>831500000000</v>
          </cell>
          <cell r="J758">
            <v>5271967.07</v>
          </cell>
          <cell r="K758">
            <v>128448011.14</v>
          </cell>
          <cell r="L758">
            <v>128448011.14</v>
          </cell>
          <cell r="M758">
            <v>5271967.07</v>
          </cell>
        </row>
        <row r="759">
          <cell r="A759">
            <v>7560</v>
          </cell>
          <cell r="B759">
            <v>1</v>
          </cell>
          <cell r="C759">
            <v>11</v>
          </cell>
          <cell r="D759">
            <v>2010</v>
          </cell>
          <cell r="E759" t="str">
            <v>SEGUROS</v>
          </cell>
          <cell r="F759" t="str">
            <v>BALANCE DE PRUEBA SUI</v>
          </cell>
          <cell r="G759" t="str">
            <v>S</v>
          </cell>
          <cell r="H759">
            <v>4</v>
          </cell>
          <cell r="I759" t="str">
            <v>831510000000</v>
          </cell>
          <cell r="J759">
            <v>1708871410.77</v>
          </cell>
          <cell r="K759">
            <v>149606219.81999999</v>
          </cell>
          <cell r="L759">
            <v>0</v>
          </cell>
          <cell r="M759">
            <v>1858477630.5899999</v>
          </cell>
        </row>
        <row r="760">
          <cell r="A760">
            <v>756003</v>
          </cell>
          <cell r="B760">
            <v>1</v>
          </cell>
          <cell r="C760">
            <v>11</v>
          </cell>
          <cell r="D760">
            <v>2010</v>
          </cell>
          <cell r="E760" t="str">
            <v>DE CORRIENTE DÉBIL</v>
          </cell>
          <cell r="F760" t="str">
            <v>BALANCE DE PRUEBA SUI</v>
          </cell>
          <cell r="G760" t="str">
            <v>N</v>
          </cell>
          <cell r="H760">
            <v>3</v>
          </cell>
          <cell r="I760" t="str">
            <v>836100000000</v>
          </cell>
          <cell r="J760">
            <v>32790519.300000001</v>
          </cell>
          <cell r="K760">
            <v>2980956.3</v>
          </cell>
          <cell r="L760">
            <v>0</v>
          </cell>
          <cell r="M760">
            <v>35771475.600000001</v>
          </cell>
        </row>
        <row r="761">
          <cell r="A761">
            <v>756004</v>
          </cell>
          <cell r="B761">
            <v>1</v>
          </cell>
          <cell r="C761">
            <v>11</v>
          </cell>
          <cell r="D761">
            <v>2010</v>
          </cell>
          <cell r="E761" t="str">
            <v>SEGURO DE VIDA COLECTIVO</v>
          </cell>
          <cell r="F761" t="str">
            <v>BALANCE DE PRUEBA SUI</v>
          </cell>
          <cell r="G761" t="str">
            <v>S</v>
          </cell>
          <cell r="H761">
            <v>4</v>
          </cell>
          <cell r="I761" t="str">
            <v>836101000000</v>
          </cell>
          <cell r="J761">
            <v>55308199.32</v>
          </cell>
          <cell r="K761">
            <v>5028018.12</v>
          </cell>
          <cell r="L761">
            <v>0</v>
          </cell>
          <cell r="M761">
            <v>60336217.439999998</v>
          </cell>
        </row>
        <row r="762">
          <cell r="A762">
            <v>756005</v>
          </cell>
          <cell r="B762">
            <v>1</v>
          </cell>
          <cell r="C762">
            <v>11</v>
          </cell>
          <cell r="D762">
            <v>2010</v>
          </cell>
          <cell r="E762" t="str">
            <v>DE INCENDIO</v>
          </cell>
          <cell r="F762" t="str">
            <v>BALANCE DE PRUEBA SUI</v>
          </cell>
          <cell r="G762" t="str">
            <v>N</v>
          </cell>
          <cell r="H762">
            <v>3</v>
          </cell>
          <cell r="I762" t="str">
            <v>839000000000</v>
          </cell>
          <cell r="J762">
            <v>192798254.66</v>
          </cell>
          <cell r="K762">
            <v>17527114.059999999</v>
          </cell>
          <cell r="L762">
            <v>0</v>
          </cell>
          <cell r="M762">
            <v>210325368.72</v>
          </cell>
        </row>
        <row r="763">
          <cell r="A763">
            <v>756007</v>
          </cell>
          <cell r="B763">
            <v>1</v>
          </cell>
          <cell r="C763">
            <v>11</v>
          </cell>
          <cell r="D763">
            <v>2010</v>
          </cell>
          <cell r="E763" t="str">
            <v>DE SUSTRACCIÓN Y HURTO</v>
          </cell>
          <cell r="F763" t="str">
            <v>BALANCE DE PRUEBA SUI</v>
          </cell>
          <cell r="G763" t="str">
            <v>S</v>
          </cell>
          <cell r="H763">
            <v>4</v>
          </cell>
          <cell r="I763" t="str">
            <v>839001000000</v>
          </cell>
          <cell r="J763">
            <v>12354673.210000001</v>
          </cell>
          <cell r="K763">
            <v>1123152.1100000001</v>
          </cell>
          <cell r="L763">
            <v>0</v>
          </cell>
          <cell r="M763">
            <v>13477825.32</v>
          </cell>
        </row>
        <row r="764">
          <cell r="A764">
            <v>756008</v>
          </cell>
          <cell r="B764">
            <v>1</v>
          </cell>
          <cell r="C764">
            <v>11</v>
          </cell>
          <cell r="D764">
            <v>2010</v>
          </cell>
          <cell r="E764" t="str">
            <v>DE FLOTA Y EQUIPO DE TRANSPORTE</v>
          </cell>
          <cell r="F764" t="str">
            <v>BALANCE DE PRUEBA SUI</v>
          </cell>
          <cell r="G764" t="str">
            <v>S</v>
          </cell>
          <cell r="H764">
            <v>4</v>
          </cell>
          <cell r="I764" t="str">
            <v>839090000000</v>
          </cell>
          <cell r="J764">
            <v>89383001.989999995</v>
          </cell>
          <cell r="K764">
            <v>8014263.8200000003</v>
          </cell>
          <cell r="L764">
            <v>0</v>
          </cell>
          <cell r="M764">
            <v>97397265.810000002</v>
          </cell>
        </row>
        <row r="765">
          <cell r="A765">
            <v>756009</v>
          </cell>
          <cell r="B765">
            <v>1</v>
          </cell>
          <cell r="C765">
            <v>11</v>
          </cell>
          <cell r="D765">
            <v>2010</v>
          </cell>
          <cell r="E765" t="str">
            <v>DE RESPONSABILIDAD CIVIL Y EXTRACONTRACTUAL</v>
          </cell>
          <cell r="F765" t="str">
            <v>BALANCE DE PRUEBA SUI</v>
          </cell>
          <cell r="G765" t="str">
            <v>N</v>
          </cell>
          <cell r="H765">
            <v>2</v>
          </cell>
          <cell r="I765" t="str">
            <v>890000000000</v>
          </cell>
          <cell r="J765">
            <v>401665587.29000002</v>
          </cell>
          <cell r="K765">
            <v>30880790.41</v>
          </cell>
          <cell r="L765">
            <v>0</v>
          </cell>
          <cell r="M765">
            <v>432546377.69999999</v>
          </cell>
        </row>
        <row r="766">
          <cell r="A766">
            <v>756010</v>
          </cell>
          <cell r="B766">
            <v>1</v>
          </cell>
          <cell r="C766">
            <v>11</v>
          </cell>
          <cell r="D766">
            <v>2010</v>
          </cell>
          <cell r="E766" t="str">
            <v>DE ROTURA DE MAQUINARIA</v>
          </cell>
          <cell r="F766" t="str">
            <v>BALANCE DE PRUEBA SUI</v>
          </cell>
          <cell r="G766" t="str">
            <v>N</v>
          </cell>
          <cell r="H766">
            <v>3</v>
          </cell>
          <cell r="I766" t="str">
            <v>890500000000</v>
          </cell>
          <cell r="J766">
            <v>340968565.85000002</v>
          </cell>
          <cell r="K766">
            <v>30997142.350000001</v>
          </cell>
          <cell r="L766">
            <v>0</v>
          </cell>
          <cell r="M766">
            <v>371965708.19999999</v>
          </cell>
        </row>
        <row r="767">
          <cell r="A767">
            <v>756090</v>
          </cell>
          <cell r="B767">
            <v>1</v>
          </cell>
          <cell r="C767">
            <v>11</v>
          </cell>
          <cell r="D767">
            <v>2010</v>
          </cell>
          <cell r="E767" t="str">
            <v>OTROS SEGUROS</v>
          </cell>
          <cell r="F767" t="str">
            <v>BALANCE DE PRUEBA SUI</v>
          </cell>
          <cell r="G767" t="str">
            <v>S</v>
          </cell>
          <cell r="H767">
            <v>4</v>
          </cell>
          <cell r="I767" t="str">
            <v>890506000000</v>
          </cell>
          <cell r="J767">
            <v>583602609.14999998</v>
          </cell>
          <cell r="K767">
            <v>53054782.649999999</v>
          </cell>
          <cell r="L767">
            <v>0</v>
          </cell>
          <cell r="M767">
            <v>636657391.79999995</v>
          </cell>
        </row>
        <row r="768">
          <cell r="A768">
            <v>75609001</v>
          </cell>
          <cell r="B768">
            <v>1</v>
          </cell>
          <cell r="C768">
            <v>11</v>
          </cell>
          <cell r="D768">
            <v>2010</v>
          </cell>
          <cell r="E768" t="str">
            <v>SEGURO DAÑOS COMBINADOS</v>
          </cell>
          <cell r="F768" t="str">
            <v>BALANCE DE PRUEBA SUI</v>
          </cell>
          <cell r="G768" t="str">
            <v>N</v>
          </cell>
          <cell r="H768">
            <v>3</v>
          </cell>
          <cell r="I768" t="str">
            <v>891000000000</v>
          </cell>
          <cell r="J768">
            <v>583602609.14999998</v>
          </cell>
          <cell r="K768">
            <v>53054782.649999999</v>
          </cell>
          <cell r="L768">
            <v>0</v>
          </cell>
          <cell r="M768">
            <v>636657391.79999995</v>
          </cell>
        </row>
        <row r="769">
          <cell r="A769">
            <v>7565</v>
          </cell>
          <cell r="B769">
            <v>1</v>
          </cell>
          <cell r="C769">
            <v>11</v>
          </cell>
          <cell r="D769">
            <v>2010</v>
          </cell>
          <cell r="E769" t="str">
            <v>IMPUESTOS Y TASAS</v>
          </cell>
          <cell r="F769" t="str">
            <v>BALANCE DE PRUEBA SUI</v>
          </cell>
          <cell r="G769" t="str">
            <v>N</v>
          </cell>
          <cell r="H769">
            <v>4</v>
          </cell>
          <cell r="I769" t="str">
            <v>891001000000</v>
          </cell>
          <cell r="J769">
            <v>260859338</v>
          </cell>
          <cell r="K769">
            <v>33935726</v>
          </cell>
          <cell r="L769">
            <v>2813400</v>
          </cell>
          <cell r="M769">
            <v>291981664</v>
          </cell>
        </row>
        <row r="770">
          <cell r="A770">
            <v>756502</v>
          </cell>
          <cell r="B770">
            <v>1</v>
          </cell>
          <cell r="C770">
            <v>11</v>
          </cell>
          <cell r="D770">
            <v>2010</v>
          </cell>
          <cell r="E770" t="str">
            <v>DE TIMBRE</v>
          </cell>
          <cell r="F770" t="str">
            <v>BALANCE DE PRUEBA SUI</v>
          </cell>
          <cell r="G770" t="str">
            <v>S</v>
          </cell>
          <cell r="H770">
            <v>5</v>
          </cell>
          <cell r="I770" t="str">
            <v>891001010000</v>
          </cell>
          <cell r="J770">
            <v>0</v>
          </cell>
          <cell r="K770">
            <v>0</v>
          </cell>
          <cell r="L770">
            <v>0</v>
          </cell>
          <cell r="M770">
            <v>0</v>
          </cell>
        </row>
        <row r="771">
          <cell r="A771">
            <v>756503</v>
          </cell>
          <cell r="B771">
            <v>1</v>
          </cell>
          <cell r="C771">
            <v>11</v>
          </cell>
          <cell r="D771">
            <v>2010</v>
          </cell>
          <cell r="E771" t="str">
            <v>PREDIAL</v>
          </cell>
          <cell r="F771" t="str">
            <v>BALANCE DE PRUEBA SUI</v>
          </cell>
          <cell r="G771" t="str">
            <v>N</v>
          </cell>
          <cell r="H771">
            <v>3</v>
          </cell>
          <cell r="I771" t="str">
            <v>891500000000</v>
          </cell>
          <cell r="J771">
            <v>77520311</v>
          </cell>
          <cell r="K771">
            <v>461538</v>
          </cell>
          <cell r="L771">
            <v>0</v>
          </cell>
          <cell r="M771">
            <v>77981849</v>
          </cell>
        </row>
        <row r="772">
          <cell r="A772">
            <v>756505</v>
          </cell>
          <cell r="B772">
            <v>1</v>
          </cell>
          <cell r="C772">
            <v>11</v>
          </cell>
          <cell r="D772">
            <v>2010</v>
          </cell>
          <cell r="E772" t="str">
            <v>DE VEHÍCULOS</v>
          </cell>
          <cell r="F772" t="str">
            <v>BALANCE DE PRUEBA SUI</v>
          </cell>
          <cell r="G772" t="str">
            <v>S</v>
          </cell>
          <cell r="H772">
            <v>4</v>
          </cell>
          <cell r="I772" t="str">
            <v>891506000000</v>
          </cell>
          <cell r="J772">
            <v>55549496</v>
          </cell>
          <cell r="K772">
            <v>3368400</v>
          </cell>
          <cell r="L772">
            <v>2813400</v>
          </cell>
          <cell r="M772">
            <v>56104496</v>
          </cell>
        </row>
        <row r="773">
          <cell r="A773">
            <v>756510</v>
          </cell>
          <cell r="B773">
            <v>1</v>
          </cell>
          <cell r="C773">
            <v>11</v>
          </cell>
          <cell r="D773">
            <v>2010</v>
          </cell>
          <cell r="E773" t="str">
            <v>PEAJES DE CARRETERA</v>
          </cell>
          <cell r="F773" t="str">
            <v>BALANCE DE PRUEBA SUI</v>
          </cell>
          <cell r="G773" t="str">
            <v>S</v>
          </cell>
          <cell r="H773">
            <v>4</v>
          </cell>
          <cell r="I773" t="str">
            <v>891521000000</v>
          </cell>
          <cell r="J773">
            <v>3358200</v>
          </cell>
          <cell r="K773">
            <v>1602600</v>
          </cell>
          <cell r="L773">
            <v>0</v>
          </cell>
          <cell r="M773">
            <v>4960800</v>
          </cell>
        </row>
        <row r="774">
          <cell r="A774">
            <v>756590</v>
          </cell>
          <cell r="B774">
            <v>1</v>
          </cell>
          <cell r="C774">
            <v>11</v>
          </cell>
          <cell r="D774">
            <v>2010</v>
          </cell>
          <cell r="E774" t="str">
            <v>OTROS IMPUESTOS</v>
          </cell>
          <cell r="F774" t="str">
            <v>BALANCE DE PRUEBA SUI</v>
          </cell>
          <cell r="G774" t="str">
            <v>S</v>
          </cell>
          <cell r="H774">
            <v>4</v>
          </cell>
          <cell r="I774" t="str">
            <v>891590000000</v>
          </cell>
          <cell r="J774">
            <v>124431331</v>
          </cell>
          <cell r="K774">
            <v>28503188</v>
          </cell>
          <cell r="L774">
            <v>0</v>
          </cell>
          <cell r="M774">
            <v>152934519</v>
          </cell>
        </row>
        <row r="775">
          <cell r="A775">
            <v>75659001</v>
          </cell>
          <cell r="B775">
            <v>1</v>
          </cell>
          <cell r="C775">
            <v>11</v>
          </cell>
          <cell r="D775">
            <v>2010</v>
          </cell>
          <cell r="E775" t="str">
            <v>IMPUESTO DE INDUSTRIA Y COMERCIO</v>
          </cell>
          <cell r="F775" t="str">
            <v>BALANCE DE PRUEBA SUI</v>
          </cell>
          <cell r="G775" t="str">
            <v>N</v>
          </cell>
          <cell r="H775">
            <v>1</v>
          </cell>
          <cell r="I775" t="str">
            <v>900000000000</v>
          </cell>
          <cell r="J775">
            <v>0</v>
          </cell>
          <cell r="K775">
            <v>0</v>
          </cell>
          <cell r="L775">
            <v>0</v>
          </cell>
          <cell r="M775">
            <v>0</v>
          </cell>
        </row>
        <row r="776">
          <cell r="A776">
            <v>75659002</v>
          </cell>
          <cell r="B776">
            <v>1</v>
          </cell>
          <cell r="C776">
            <v>11</v>
          </cell>
          <cell r="D776">
            <v>2010</v>
          </cell>
          <cell r="E776" t="str">
            <v>IMPUESTOS ASUMIDOS</v>
          </cell>
          <cell r="F776" t="str">
            <v>BALANCE DE PRUEBA SUI</v>
          </cell>
          <cell r="G776" t="str">
            <v>N</v>
          </cell>
          <cell r="H776">
            <v>2</v>
          </cell>
          <cell r="I776" t="str">
            <v>910000000000</v>
          </cell>
          <cell r="J776">
            <v>123801931</v>
          </cell>
          <cell r="K776">
            <v>24266158</v>
          </cell>
          <cell r="L776">
            <v>0</v>
          </cell>
          <cell r="M776">
            <v>148068089</v>
          </cell>
        </row>
        <row r="777">
          <cell r="A777">
            <v>75659004</v>
          </cell>
          <cell r="B777">
            <v>1</v>
          </cell>
          <cell r="C777">
            <v>11</v>
          </cell>
          <cell r="D777">
            <v>2010</v>
          </cell>
          <cell r="E777" t="str">
            <v>OTROS IMPUESTOS</v>
          </cell>
          <cell r="F777" t="str">
            <v>BALANCE DE PRUEBA SUI</v>
          </cell>
          <cell r="G777" t="str">
            <v>N</v>
          </cell>
          <cell r="H777">
            <v>3</v>
          </cell>
          <cell r="I777" t="str">
            <v>912000000000</v>
          </cell>
          <cell r="J777">
            <v>629400</v>
          </cell>
          <cell r="K777">
            <v>4237030</v>
          </cell>
          <cell r="L777">
            <v>0</v>
          </cell>
          <cell r="M777">
            <v>4866430</v>
          </cell>
        </row>
        <row r="778">
          <cell r="A778">
            <v>7570</v>
          </cell>
          <cell r="B778">
            <v>1</v>
          </cell>
          <cell r="C778">
            <v>11</v>
          </cell>
          <cell r="D778">
            <v>2010</v>
          </cell>
          <cell r="E778" t="str">
            <v>ÓRDENES Y CONTRATOS POR OTROS  SERVICIOS</v>
          </cell>
          <cell r="F778" t="str">
            <v>BALANCE DE PRUEBA SUI</v>
          </cell>
          <cell r="G778" t="str">
            <v>S</v>
          </cell>
          <cell r="H778">
            <v>4</v>
          </cell>
          <cell r="I778" t="str">
            <v>912001000000</v>
          </cell>
          <cell r="J778">
            <v>14328147578.450001</v>
          </cell>
          <cell r="K778">
            <v>4023760432.71</v>
          </cell>
          <cell r="L778">
            <v>6380000</v>
          </cell>
          <cell r="M778">
            <v>18345528011.16</v>
          </cell>
        </row>
        <row r="779">
          <cell r="A779">
            <v>757001</v>
          </cell>
          <cell r="B779">
            <v>1</v>
          </cell>
          <cell r="C779">
            <v>11</v>
          </cell>
          <cell r="D779">
            <v>2010</v>
          </cell>
          <cell r="E779" t="str">
            <v>ASEO</v>
          </cell>
          <cell r="F779" t="str">
            <v>BALANCE DE PRUEBA SUI</v>
          </cell>
          <cell r="G779" t="str">
            <v>S</v>
          </cell>
          <cell r="H779">
            <v>4</v>
          </cell>
          <cell r="I779" t="str">
            <v>912002000000</v>
          </cell>
          <cell r="J779">
            <v>116241026.40000001</v>
          </cell>
          <cell r="K779">
            <v>21055000</v>
          </cell>
          <cell r="L779">
            <v>0</v>
          </cell>
          <cell r="M779">
            <v>137296026.40000001</v>
          </cell>
        </row>
        <row r="780">
          <cell r="A780">
            <v>757002</v>
          </cell>
          <cell r="B780">
            <v>1</v>
          </cell>
          <cell r="C780">
            <v>11</v>
          </cell>
          <cell r="D780">
            <v>2010</v>
          </cell>
          <cell r="E780" t="str">
            <v>VIGILANCIA Y SEGURIDAD</v>
          </cell>
          <cell r="F780" t="str">
            <v>BALANCE DE PRUEBA SUI</v>
          </cell>
          <cell r="G780" t="str">
            <v>S</v>
          </cell>
          <cell r="H780">
            <v>4</v>
          </cell>
          <cell r="I780" t="str">
            <v>912004000000</v>
          </cell>
          <cell r="J780">
            <v>1104045492</v>
          </cell>
          <cell r="K780">
            <v>163703876</v>
          </cell>
          <cell r="L780">
            <v>0</v>
          </cell>
          <cell r="M780">
            <v>1267749368</v>
          </cell>
        </row>
        <row r="781">
          <cell r="A781">
            <v>757004</v>
          </cell>
          <cell r="B781">
            <v>1</v>
          </cell>
          <cell r="C781">
            <v>11</v>
          </cell>
          <cell r="D781">
            <v>2010</v>
          </cell>
          <cell r="E781" t="str">
            <v>TOMA DE LECTURA</v>
          </cell>
          <cell r="F781" t="str">
            <v>BALANCE DE PRUEBA SUI</v>
          </cell>
          <cell r="G781" t="str">
            <v>N</v>
          </cell>
          <cell r="H781">
            <v>2</v>
          </cell>
          <cell r="I781" t="str">
            <v>920000000000</v>
          </cell>
          <cell r="J781">
            <v>1438058200</v>
          </cell>
          <cell r="K781">
            <v>166694235</v>
          </cell>
          <cell r="L781">
            <v>0</v>
          </cell>
          <cell r="M781">
            <v>1604752435</v>
          </cell>
        </row>
        <row r="782">
          <cell r="A782">
            <v>757005</v>
          </cell>
          <cell r="B782">
            <v>1</v>
          </cell>
          <cell r="C782">
            <v>11</v>
          </cell>
          <cell r="D782">
            <v>2010</v>
          </cell>
          <cell r="E782" t="str">
            <v>ENTREGA DE FACTURAS</v>
          </cell>
          <cell r="F782" t="str">
            <v>BALANCE DE PRUEBA SUI</v>
          </cell>
          <cell r="G782" t="str">
            <v>N</v>
          </cell>
          <cell r="H782">
            <v>3</v>
          </cell>
          <cell r="I782" t="str">
            <v>929000000000</v>
          </cell>
          <cell r="J782">
            <v>1109794699</v>
          </cell>
          <cell r="K782">
            <v>142776585</v>
          </cell>
          <cell r="L782">
            <v>0</v>
          </cell>
          <cell r="M782">
            <v>1252571284</v>
          </cell>
        </row>
        <row r="783">
          <cell r="A783">
            <v>757007</v>
          </cell>
          <cell r="B783">
            <v>1</v>
          </cell>
          <cell r="C783">
            <v>11</v>
          </cell>
          <cell r="D783">
            <v>2010</v>
          </cell>
          <cell r="E783" t="str">
            <v>ADMINISTRACIÓN DE INFRAESTRUCTURA INFORMÁTICA</v>
          </cell>
          <cell r="F783" t="str">
            <v>BALANCE DE PRUEBA SUI</v>
          </cell>
          <cell r="G783" t="str">
            <v>S</v>
          </cell>
          <cell r="H783">
            <v>4</v>
          </cell>
          <cell r="I783" t="str">
            <v>929001000000</v>
          </cell>
          <cell r="J783">
            <v>61480000</v>
          </cell>
          <cell r="K783">
            <v>0</v>
          </cell>
          <cell r="L783">
            <v>0</v>
          </cell>
          <cell r="M783">
            <v>61480000</v>
          </cell>
        </row>
        <row r="784">
          <cell r="A784">
            <v>757009</v>
          </cell>
          <cell r="B784">
            <v>1</v>
          </cell>
          <cell r="C784">
            <v>11</v>
          </cell>
          <cell r="D784">
            <v>2010</v>
          </cell>
          <cell r="E784" t="str">
            <v>SERVICIOS DE INSTALACIÓN Y DESINSTALACIÓN</v>
          </cell>
          <cell r="F784" t="str">
            <v>BALANCE DE PRUEBA SUI</v>
          </cell>
          <cell r="G784" t="str">
            <v>N</v>
          </cell>
          <cell r="H784">
            <v>2</v>
          </cell>
          <cell r="I784" t="str">
            <v>930000000000</v>
          </cell>
          <cell r="J784">
            <v>5765529763.0699997</v>
          </cell>
          <cell r="K784">
            <v>2106339575.3399999</v>
          </cell>
          <cell r="L784">
            <v>0</v>
          </cell>
          <cell r="M784">
            <v>7871869338.4099998</v>
          </cell>
        </row>
        <row r="785">
          <cell r="A785">
            <v>757090</v>
          </cell>
          <cell r="B785">
            <v>1</v>
          </cell>
          <cell r="C785">
            <v>11</v>
          </cell>
          <cell r="D785">
            <v>2010</v>
          </cell>
          <cell r="E785" t="str">
            <v>OTROS CONTRATOS</v>
          </cell>
          <cell r="F785" t="str">
            <v>BALANCE DE PRUEBA SUI</v>
          </cell>
          <cell r="G785" t="str">
            <v>N</v>
          </cell>
          <cell r="H785">
            <v>3</v>
          </cell>
          <cell r="I785" t="str">
            <v>939000000000</v>
          </cell>
          <cell r="J785">
            <v>4732998397.9799995</v>
          </cell>
          <cell r="K785">
            <v>1423191161.3699999</v>
          </cell>
          <cell r="L785">
            <v>6380000</v>
          </cell>
          <cell r="M785">
            <v>6149809559.3500004</v>
          </cell>
        </row>
        <row r="786">
          <cell r="A786">
            <v>75709001</v>
          </cell>
          <cell r="B786">
            <v>1</v>
          </cell>
          <cell r="C786">
            <v>11</v>
          </cell>
          <cell r="D786">
            <v>2010</v>
          </cell>
          <cell r="E786" t="str">
            <v>SERVICIO DE CORTE Y RECONEXIÓN</v>
          </cell>
          <cell r="F786" t="str">
            <v>BALANCE DE PRUEBA SUI</v>
          </cell>
          <cell r="G786" t="str">
            <v>S</v>
          </cell>
          <cell r="H786">
            <v>4</v>
          </cell>
          <cell r="I786" t="str">
            <v>939090000000</v>
          </cell>
          <cell r="J786">
            <v>1454608620</v>
          </cell>
          <cell r="K786">
            <v>274307852</v>
          </cell>
          <cell r="L786">
            <v>0</v>
          </cell>
          <cell r="M786">
            <v>1728916472</v>
          </cell>
        </row>
        <row r="787">
          <cell r="A787">
            <v>75709002</v>
          </cell>
          <cell r="B787">
            <v>1</v>
          </cell>
          <cell r="C787">
            <v>11</v>
          </cell>
          <cell r="D787">
            <v>2010</v>
          </cell>
          <cell r="E787" t="str">
            <v>SERVICIO DE TRANSPORTE</v>
          </cell>
          <cell r="F787" t="str">
            <v>BALANCE DE PRUEBA SUI</v>
          </cell>
          <cell r="G787" t="str">
            <v>N</v>
          </cell>
          <cell r="H787">
            <v>2</v>
          </cell>
          <cell r="I787" t="str">
            <v>990000000000</v>
          </cell>
          <cell r="J787">
            <v>940543476</v>
          </cell>
          <cell r="K787">
            <v>141302757</v>
          </cell>
          <cell r="L787">
            <v>0</v>
          </cell>
          <cell r="M787">
            <v>1081846233</v>
          </cell>
        </row>
        <row r="788">
          <cell r="A788">
            <v>75709003</v>
          </cell>
          <cell r="B788">
            <v>1</v>
          </cell>
          <cell r="C788">
            <v>11</v>
          </cell>
          <cell r="D788">
            <v>2010</v>
          </cell>
          <cell r="E788" t="str">
            <v>SERVICIO DE DIGITALIZACIÓN DE DATOS</v>
          </cell>
          <cell r="F788" t="str">
            <v>BALANCE DE PRUEBA SUI</v>
          </cell>
          <cell r="G788" t="str">
            <v>N</v>
          </cell>
          <cell r="H788">
            <v>3</v>
          </cell>
          <cell r="I788" t="str">
            <v>990500000000</v>
          </cell>
          <cell r="J788">
            <v>199346309</v>
          </cell>
          <cell r="K788">
            <v>43794387</v>
          </cell>
          <cell r="L788">
            <v>0</v>
          </cell>
          <cell r="M788">
            <v>243140696</v>
          </cell>
        </row>
        <row r="789">
          <cell r="A789">
            <v>75709004</v>
          </cell>
          <cell r="B789">
            <v>1</v>
          </cell>
          <cell r="C789">
            <v>11</v>
          </cell>
          <cell r="D789">
            <v>2010</v>
          </cell>
          <cell r="E789" t="str">
            <v>SERVICIOS ASOCIADOS A INFRAESTRUCTURA</v>
          </cell>
          <cell r="F789" t="str">
            <v>BALANCE DE PRUEBA SUI</v>
          </cell>
          <cell r="G789" t="str">
            <v>S</v>
          </cell>
          <cell r="H789">
            <v>4</v>
          </cell>
          <cell r="I789" t="str">
            <v>990505000000</v>
          </cell>
          <cell r="J789">
            <v>273745152</v>
          </cell>
          <cell r="K789">
            <v>0</v>
          </cell>
          <cell r="L789">
            <v>0</v>
          </cell>
          <cell r="M789">
            <v>273745152</v>
          </cell>
        </row>
        <row r="790">
          <cell r="A790">
            <v>75709005</v>
          </cell>
          <cell r="B790">
            <v>1</v>
          </cell>
          <cell r="C790">
            <v>11</v>
          </cell>
          <cell r="D790">
            <v>2010</v>
          </cell>
          <cell r="E790" t="str">
            <v>CONTRATOS OUTSOURCING</v>
          </cell>
          <cell r="F790" t="str">
            <v>BALANCE DE PRUEBA SUI</v>
          </cell>
          <cell r="G790" t="str">
            <v>N</v>
          </cell>
          <cell r="H790">
            <v>3</v>
          </cell>
          <cell r="I790" t="str">
            <v>991000000000</v>
          </cell>
          <cell r="J790">
            <v>1093071390</v>
          </cell>
          <cell r="K790">
            <v>272542692</v>
          </cell>
          <cell r="L790">
            <v>0</v>
          </cell>
          <cell r="M790">
            <v>1365614082</v>
          </cell>
        </row>
        <row r="791">
          <cell r="A791">
            <v>75709006</v>
          </cell>
          <cell r="B791">
            <v>1</v>
          </cell>
          <cell r="C791">
            <v>11</v>
          </cell>
          <cell r="D791">
            <v>2010</v>
          </cell>
          <cell r="E791" t="str">
            <v>BODEGAJE DE MATERIALES</v>
          </cell>
          <cell r="F791" t="str">
            <v>BALANCE DE PRUEBA SUI</v>
          </cell>
          <cell r="G791" t="str">
            <v>S</v>
          </cell>
          <cell r="H791">
            <v>4</v>
          </cell>
          <cell r="I791" t="str">
            <v>991001000000</v>
          </cell>
          <cell r="J791">
            <v>72389911</v>
          </cell>
          <cell r="K791">
            <v>0</v>
          </cell>
          <cell r="L791">
            <v>0</v>
          </cell>
          <cell r="M791">
            <v>72389911</v>
          </cell>
        </row>
        <row r="792">
          <cell r="A792">
            <v>75709007</v>
          </cell>
          <cell r="B792">
            <v>1</v>
          </cell>
          <cell r="C792">
            <v>11</v>
          </cell>
          <cell r="D792">
            <v>2010</v>
          </cell>
          <cell r="E792" t="str">
            <v>ALUMBRADO NAVIDEÑO</v>
          </cell>
          <cell r="F792" t="str">
            <v>BALANCE DE PRUEBA SUI</v>
          </cell>
          <cell r="G792" t="str">
            <v>N</v>
          </cell>
          <cell r="H792">
            <v>3</v>
          </cell>
          <cell r="I792" t="str">
            <v>991500000000</v>
          </cell>
          <cell r="J792">
            <v>273064731.08999997</v>
          </cell>
          <cell r="K792">
            <v>566914041.62</v>
          </cell>
          <cell r="L792">
            <v>6380000</v>
          </cell>
          <cell r="M792">
            <v>833598772.71000004</v>
          </cell>
        </row>
        <row r="793">
          <cell r="A793">
            <v>75709008</v>
          </cell>
          <cell r="B793">
            <v>1</v>
          </cell>
          <cell r="C793">
            <v>11</v>
          </cell>
          <cell r="D793">
            <v>2010</v>
          </cell>
          <cell r="E793" t="str">
            <v>OTROS GASTOS GENERALES</v>
          </cell>
          <cell r="F793" t="str">
            <v>BALANCE DE PRUEBA SUI</v>
          </cell>
          <cell r="G793" t="str">
            <v>S</v>
          </cell>
          <cell r="H793">
            <v>4</v>
          </cell>
          <cell r="I793" t="str">
            <v>991590000000</v>
          </cell>
          <cell r="J793">
            <v>426228808.88999999</v>
          </cell>
          <cell r="K793">
            <v>124329431.75</v>
          </cell>
          <cell r="L793">
            <v>0</v>
          </cell>
          <cell r="M793">
            <v>550558240.63999999</v>
          </cell>
        </row>
        <row r="794">
          <cell r="A794">
            <v>7595</v>
          </cell>
          <cell r="B794">
            <v>1</v>
          </cell>
          <cell r="C794">
            <v>11</v>
          </cell>
          <cell r="D794">
            <v>2010</v>
          </cell>
          <cell r="E794" t="str">
            <v>ÓRDENES Y CONTRATOS POR OTROS  SERVICIOS</v>
          </cell>
          <cell r="F794" t="str">
            <v>BALANCE DE PRUEBA SUI</v>
          </cell>
          <cell r="G794" t="str">
            <v>N</v>
          </cell>
          <cell r="H794">
            <v>99</v>
          </cell>
          <cell r="I794" t="str">
            <v>999999999999</v>
          </cell>
          <cell r="J794">
            <v>0</v>
          </cell>
          <cell r="K794">
            <v>0</v>
          </cell>
          <cell r="L794">
            <v>0</v>
          </cell>
          <cell r="M794">
            <v>0</v>
          </cell>
        </row>
        <row r="795">
          <cell r="A795">
            <v>759521</v>
          </cell>
          <cell r="E795" t="str">
            <v>TRASLADO DE COSTOS (CR)</v>
          </cell>
          <cell r="J795">
            <v>0</v>
          </cell>
          <cell r="K795">
            <v>0</v>
          </cell>
          <cell r="L795">
            <v>0</v>
          </cell>
          <cell r="M795">
            <v>0</v>
          </cell>
        </row>
        <row r="796">
          <cell r="A796">
            <v>8</v>
          </cell>
          <cell r="E796" t="str">
            <v>CUENTAS DE ORDEN DEUDORAS</v>
          </cell>
          <cell r="J796">
            <v>0</v>
          </cell>
          <cell r="K796">
            <v>1492346755769.4299</v>
          </cell>
          <cell r="L796">
            <v>1492346755769.4299</v>
          </cell>
          <cell r="M796">
            <v>0</v>
          </cell>
        </row>
        <row r="797">
          <cell r="A797">
            <v>81</v>
          </cell>
          <cell r="E797" t="str">
            <v>DERECHOS CONTINGENTES</v>
          </cell>
          <cell r="J797">
            <v>5828416955.2399998</v>
          </cell>
          <cell r="K797">
            <v>0</v>
          </cell>
          <cell r="L797">
            <v>2347081926.2399998</v>
          </cell>
          <cell r="M797">
            <v>3481335029</v>
          </cell>
        </row>
        <row r="798">
          <cell r="A798">
            <v>8120</v>
          </cell>
          <cell r="E798" t="str">
            <v>LITIGIOS Y DEMANDAS</v>
          </cell>
          <cell r="J798">
            <v>5828416955.2399998</v>
          </cell>
          <cell r="K798">
            <v>0</v>
          </cell>
          <cell r="L798">
            <v>2347081926.2399998</v>
          </cell>
          <cell r="M798">
            <v>3481335029</v>
          </cell>
        </row>
        <row r="799">
          <cell r="A799">
            <v>812001</v>
          </cell>
          <cell r="E799" t="str">
            <v>CIVILES</v>
          </cell>
          <cell r="J799">
            <v>4014774383.2399998</v>
          </cell>
          <cell r="K799">
            <v>0</v>
          </cell>
          <cell r="L799">
            <v>2347081926.2399998</v>
          </cell>
          <cell r="M799">
            <v>1667692457</v>
          </cell>
        </row>
        <row r="800">
          <cell r="A800">
            <v>812003</v>
          </cell>
          <cell r="E800" t="str">
            <v>PENALES</v>
          </cell>
          <cell r="J800">
            <v>7665000</v>
          </cell>
          <cell r="K800">
            <v>0</v>
          </cell>
          <cell r="L800">
            <v>0</v>
          </cell>
          <cell r="M800">
            <v>7665000</v>
          </cell>
        </row>
        <row r="801">
          <cell r="A801">
            <v>812004</v>
          </cell>
          <cell r="E801" t="str">
            <v>ADMINISTRATIVAS</v>
          </cell>
          <cell r="J801">
            <v>1805977572</v>
          </cell>
          <cell r="K801">
            <v>0</v>
          </cell>
          <cell r="L801">
            <v>0</v>
          </cell>
          <cell r="M801">
            <v>1805977572</v>
          </cell>
        </row>
        <row r="802">
          <cell r="A802">
            <v>82</v>
          </cell>
          <cell r="E802" t="str">
            <v>DEUDORAS FISCALES</v>
          </cell>
          <cell r="J802">
            <v>734151654000</v>
          </cell>
          <cell r="K802">
            <v>720402018831.88</v>
          </cell>
          <cell r="L802">
            <v>744946603375.31006</v>
          </cell>
          <cell r="M802">
            <v>709607069456.56995</v>
          </cell>
        </row>
        <row r="803">
          <cell r="A803">
            <v>8205</v>
          </cell>
          <cell r="E803" t="str">
            <v>DEUDORAS FISCALES</v>
          </cell>
          <cell r="J803">
            <v>734151654000</v>
          </cell>
          <cell r="K803">
            <v>720402018831.88</v>
          </cell>
          <cell r="L803">
            <v>744946603375.31006</v>
          </cell>
          <cell r="M803">
            <v>709607069456.56995</v>
          </cell>
        </row>
        <row r="804">
          <cell r="A804">
            <v>820501</v>
          </cell>
          <cell r="E804" t="str">
            <v>DEUDORAS FISCALES</v>
          </cell>
          <cell r="J804">
            <v>734151654000</v>
          </cell>
          <cell r="K804">
            <v>720402018831.88</v>
          </cell>
          <cell r="L804">
            <v>744946603375.31006</v>
          </cell>
          <cell r="M804">
            <v>709607069456.56995</v>
          </cell>
        </row>
        <row r="805">
          <cell r="A805">
            <v>83</v>
          </cell>
          <cell r="E805" t="str">
            <v>DEUDORAS DE CONTROL</v>
          </cell>
          <cell r="J805">
            <v>6676036474.3000002</v>
          </cell>
          <cell r="K805">
            <v>12301411856</v>
          </cell>
          <cell r="L805">
            <v>12349639780</v>
          </cell>
          <cell r="M805">
            <v>6627808550.3000002</v>
          </cell>
        </row>
        <row r="806">
          <cell r="A806">
            <v>8315</v>
          </cell>
          <cell r="E806" t="str">
            <v>ACTIVOS DEPRECIADOS</v>
          </cell>
          <cell r="J806">
            <v>1000000</v>
          </cell>
          <cell r="K806">
            <v>0</v>
          </cell>
          <cell r="L806">
            <v>0</v>
          </cell>
          <cell r="M806">
            <v>1000000</v>
          </cell>
        </row>
        <row r="807">
          <cell r="A807">
            <v>831510</v>
          </cell>
          <cell r="E807" t="str">
            <v>PROPIEDAD PLANTA Y EQUIPO</v>
          </cell>
          <cell r="J807">
            <v>1000000</v>
          </cell>
          <cell r="K807">
            <v>0</v>
          </cell>
          <cell r="L807">
            <v>0</v>
          </cell>
          <cell r="M807">
            <v>1000000</v>
          </cell>
        </row>
        <row r="808">
          <cell r="A808">
            <v>8361</v>
          </cell>
          <cell r="E808" t="str">
            <v>RESPONSABILIDADES</v>
          </cell>
          <cell r="J808">
            <v>4733758.3</v>
          </cell>
          <cell r="K808">
            <v>0</v>
          </cell>
          <cell r="L808">
            <v>0</v>
          </cell>
          <cell r="M808">
            <v>4733758.3</v>
          </cell>
        </row>
        <row r="809">
          <cell r="A809">
            <v>836101</v>
          </cell>
          <cell r="E809" t="str">
            <v>RESPONSABILIDADES</v>
          </cell>
          <cell r="J809">
            <v>4733758.3</v>
          </cell>
          <cell r="K809">
            <v>0</v>
          </cell>
          <cell r="L809">
            <v>0</v>
          </cell>
          <cell r="M809">
            <v>4733758.3</v>
          </cell>
        </row>
        <row r="810">
          <cell r="A810">
            <v>8390</v>
          </cell>
          <cell r="E810" t="str">
            <v>OTRAS CUENTAS DEUDORAS DE CONTROL</v>
          </cell>
          <cell r="J810">
            <v>6670302716</v>
          </cell>
          <cell r="K810">
            <v>12301411856</v>
          </cell>
          <cell r="L810">
            <v>12349639780</v>
          </cell>
          <cell r="M810">
            <v>6622074792</v>
          </cell>
        </row>
        <row r="811">
          <cell r="A811">
            <v>839001</v>
          </cell>
          <cell r="E811" t="str">
            <v>ACUERDOS DE PAGOS</v>
          </cell>
          <cell r="J811">
            <v>0</v>
          </cell>
          <cell r="K811">
            <v>0</v>
          </cell>
          <cell r="L811">
            <v>0</v>
          </cell>
          <cell r="M811">
            <v>0</v>
          </cell>
        </row>
        <row r="812">
          <cell r="A812">
            <v>839090</v>
          </cell>
          <cell r="E812" t="str">
            <v>OTRAS CUENTAS DEUDORAS DE CONTROL</v>
          </cell>
          <cell r="J812">
            <v>6670302716</v>
          </cell>
          <cell r="K812">
            <v>12301411856</v>
          </cell>
          <cell r="L812">
            <v>12349639780</v>
          </cell>
          <cell r="M812">
            <v>6622074792</v>
          </cell>
        </row>
        <row r="813">
          <cell r="A813">
            <v>89</v>
          </cell>
          <cell r="E813" t="str">
            <v>DEUDORAS POR CONTRA (CR)</v>
          </cell>
          <cell r="J813">
            <v>-746656107429.54004</v>
          </cell>
          <cell r="K813">
            <v>759643325081.55005</v>
          </cell>
          <cell r="L813">
            <v>732703430687.88</v>
          </cell>
          <cell r="M813">
            <v>-719716213035.87</v>
          </cell>
        </row>
        <row r="814">
          <cell r="A814">
            <v>8905</v>
          </cell>
          <cell r="E814" t="str">
            <v>DERECHOS CONTINGENTES</v>
          </cell>
          <cell r="J814">
            <v>-5828416955.2399998</v>
          </cell>
          <cell r="K814">
            <v>2347081926.2399998</v>
          </cell>
          <cell r="L814">
            <v>0</v>
          </cell>
          <cell r="M814">
            <v>-3481335029</v>
          </cell>
        </row>
        <row r="815">
          <cell r="A815">
            <v>890506</v>
          </cell>
          <cell r="E815" t="str">
            <v>LITIGIOS Y DEMANDAS</v>
          </cell>
          <cell r="J815">
            <v>-5828416955.2399998</v>
          </cell>
          <cell r="K815">
            <v>2347081926.2399998</v>
          </cell>
          <cell r="L815">
            <v>0</v>
          </cell>
          <cell r="M815">
            <v>-3481335029</v>
          </cell>
        </row>
        <row r="816">
          <cell r="A816">
            <v>8910</v>
          </cell>
          <cell r="E816" t="str">
            <v>DEUDORAS FISCALES POR CONTRA (CR)</v>
          </cell>
          <cell r="J816">
            <v>-734151654000</v>
          </cell>
          <cell r="K816">
            <v>744946603375.31006</v>
          </cell>
          <cell r="L816">
            <v>720402018831.88</v>
          </cell>
          <cell r="M816">
            <v>-709607069456.56995</v>
          </cell>
        </row>
        <row r="817">
          <cell r="A817">
            <v>891001</v>
          </cell>
          <cell r="E817" t="str">
            <v>DEUDORAS FISCALES POR CONTRA (CR)</v>
          </cell>
          <cell r="J817">
            <v>-734151654000</v>
          </cell>
          <cell r="K817">
            <v>744946603375.31006</v>
          </cell>
          <cell r="L817">
            <v>720402018831.88</v>
          </cell>
          <cell r="M817">
            <v>-709607069456.56995</v>
          </cell>
        </row>
        <row r="818">
          <cell r="A818">
            <v>89100101</v>
          </cell>
          <cell r="E818" t="str">
            <v>DEUDORAS FISCALES POR  CONTRA</v>
          </cell>
          <cell r="J818">
            <v>-734151654000</v>
          </cell>
          <cell r="K818">
            <v>744946603375.31006</v>
          </cell>
          <cell r="L818">
            <v>720402018831.88</v>
          </cell>
          <cell r="M818">
            <v>-709607069456.56995</v>
          </cell>
        </row>
        <row r="819">
          <cell r="A819">
            <v>8915</v>
          </cell>
          <cell r="E819" t="str">
            <v>DEUDORAS DE CONTROL POR CONTRA (CR)</v>
          </cell>
          <cell r="J819">
            <v>-6676036474.3000002</v>
          </cell>
          <cell r="K819">
            <v>12349639780</v>
          </cell>
          <cell r="L819">
            <v>12301411856</v>
          </cell>
          <cell r="M819">
            <v>-6627808550.3000002</v>
          </cell>
        </row>
        <row r="820">
          <cell r="A820">
            <v>891506</v>
          </cell>
          <cell r="E820" t="str">
            <v>ACTIVOS DEPRECIADOS AGOTADOS O AMORTIZAD</v>
          </cell>
          <cell r="J820">
            <v>-1000000</v>
          </cell>
          <cell r="K820">
            <v>0</v>
          </cell>
          <cell r="L820">
            <v>0</v>
          </cell>
          <cell r="M820">
            <v>-1000000</v>
          </cell>
        </row>
        <row r="821">
          <cell r="A821">
            <v>891521</v>
          </cell>
          <cell r="E821" t="str">
            <v>RESPONSABILIDADES</v>
          </cell>
          <cell r="J821">
            <v>-4733758.3</v>
          </cell>
          <cell r="K821">
            <v>0</v>
          </cell>
          <cell r="L821">
            <v>0</v>
          </cell>
          <cell r="M821">
            <v>-4733758.3</v>
          </cell>
        </row>
        <row r="822">
          <cell r="A822">
            <v>891590</v>
          </cell>
          <cell r="E822" t="str">
            <v>OTRAS  CUENTAS DEUDORAS DE CONTROL (CR)</v>
          </cell>
          <cell r="J822">
            <v>-6670302716</v>
          </cell>
          <cell r="K822">
            <v>12349639780</v>
          </cell>
          <cell r="L822">
            <v>12301411856</v>
          </cell>
          <cell r="M822">
            <v>-6622074792</v>
          </cell>
        </row>
        <row r="823">
          <cell r="A823">
            <v>9</v>
          </cell>
          <cell r="E823" t="str">
            <v>CUENTAS DE ORDEN ACREEDORAS</v>
          </cell>
          <cell r="J823">
            <v>0</v>
          </cell>
          <cell r="K823">
            <v>1431464454441</v>
          </cell>
          <cell r="L823">
            <v>1431464454441</v>
          </cell>
          <cell r="M823">
            <v>0</v>
          </cell>
        </row>
        <row r="824">
          <cell r="A824">
            <v>91</v>
          </cell>
          <cell r="E824" t="str">
            <v>RESPONSABILIDADES CONTINGENTES</v>
          </cell>
          <cell r="J824">
            <v>-30955179604.900002</v>
          </cell>
          <cell r="K824">
            <v>7988556770.6999998</v>
          </cell>
          <cell r="L824">
            <v>1182890171.9400001</v>
          </cell>
          <cell r="M824">
            <v>-24149513006.139999</v>
          </cell>
        </row>
        <row r="825">
          <cell r="A825">
            <v>9120</v>
          </cell>
          <cell r="E825" t="str">
            <v>LITIGIOS Y DEMANDAS</v>
          </cell>
          <cell r="J825">
            <v>-30955179604.900002</v>
          </cell>
          <cell r="K825">
            <v>7988556770.6999998</v>
          </cell>
          <cell r="L825">
            <v>1182890171.9400001</v>
          </cell>
          <cell r="M825">
            <v>-24149513006.139999</v>
          </cell>
        </row>
        <row r="826">
          <cell r="A826">
            <v>912001</v>
          </cell>
          <cell r="E826" t="str">
            <v>CIVILES</v>
          </cell>
          <cell r="J826">
            <v>-23338061306.5</v>
          </cell>
          <cell r="K826">
            <v>7979556770.6999998</v>
          </cell>
          <cell r="L826">
            <v>0</v>
          </cell>
          <cell r="M826">
            <v>-15358504535.799999</v>
          </cell>
        </row>
        <row r="827">
          <cell r="A827">
            <v>912002</v>
          </cell>
          <cell r="E827" t="str">
            <v>LABORALES</v>
          </cell>
          <cell r="J827">
            <v>-1701000000</v>
          </cell>
          <cell r="K827">
            <v>9000000</v>
          </cell>
          <cell r="L827">
            <v>0</v>
          </cell>
          <cell r="M827">
            <v>-1692000000</v>
          </cell>
        </row>
        <row r="828">
          <cell r="A828">
            <v>912004</v>
          </cell>
          <cell r="E828" t="str">
            <v>ADMINISTRATIVO</v>
          </cell>
          <cell r="J828">
            <v>-5916118298.3999996</v>
          </cell>
          <cell r="K828">
            <v>0</v>
          </cell>
          <cell r="L828">
            <v>1182890171.9400001</v>
          </cell>
          <cell r="M828">
            <v>-7099008470.3400002</v>
          </cell>
        </row>
        <row r="829">
          <cell r="A829">
            <v>92</v>
          </cell>
          <cell r="E829" t="str">
            <v>ACREEDORAS FISCALES</v>
          </cell>
          <cell r="J829">
            <v>-710023517000</v>
          </cell>
          <cell r="K829">
            <v>718206327046.54004</v>
          </cell>
          <cell r="L829">
            <v>703952120451.81995</v>
          </cell>
          <cell r="M829">
            <v>-695769310405.28003</v>
          </cell>
        </row>
        <row r="830">
          <cell r="A830">
            <v>9290</v>
          </cell>
          <cell r="E830" t="str">
            <v>ACREEDORAS FISCALES</v>
          </cell>
          <cell r="J830">
            <v>-710023517000</v>
          </cell>
          <cell r="K830">
            <v>718206327046.54004</v>
          </cell>
          <cell r="L830">
            <v>703952120451.81995</v>
          </cell>
          <cell r="M830">
            <v>-695769310405.28003</v>
          </cell>
        </row>
        <row r="831">
          <cell r="A831">
            <v>929001</v>
          </cell>
          <cell r="E831" t="str">
            <v>ACREEDORAS FISCALES</v>
          </cell>
          <cell r="J831">
            <v>-710023517000</v>
          </cell>
          <cell r="K831">
            <v>718206327046.54004</v>
          </cell>
          <cell r="L831">
            <v>703952120451.81995</v>
          </cell>
          <cell r="M831">
            <v>-695769310405.28003</v>
          </cell>
        </row>
        <row r="832">
          <cell r="A832">
            <v>93</v>
          </cell>
          <cell r="E832" t="str">
            <v>ACREEDORAS DE CONTROL</v>
          </cell>
          <cell r="J832">
            <v>-67212256</v>
          </cell>
          <cell r="K832">
            <v>0</v>
          </cell>
          <cell r="L832">
            <v>67280000</v>
          </cell>
          <cell r="M832">
            <v>-134492256</v>
          </cell>
        </row>
        <row r="833">
          <cell r="A833">
            <v>9390</v>
          </cell>
          <cell r="E833" t="str">
            <v>OTRAS CUENTAS ACREEDORAS DE CONTROL</v>
          </cell>
          <cell r="J833">
            <v>-67212256</v>
          </cell>
          <cell r="K833">
            <v>0</v>
          </cell>
          <cell r="L833">
            <v>67280000</v>
          </cell>
          <cell r="M833">
            <v>-134492256</v>
          </cell>
        </row>
        <row r="834">
          <cell r="A834">
            <v>939090</v>
          </cell>
          <cell r="E834" t="str">
            <v>OTRAS CUENTAS ACREEDORAS DE CONTROL</v>
          </cell>
          <cell r="J834">
            <v>-67212256</v>
          </cell>
          <cell r="K834">
            <v>0</v>
          </cell>
          <cell r="L834">
            <v>67280000</v>
          </cell>
          <cell r="M834">
            <v>-134492256</v>
          </cell>
        </row>
        <row r="835">
          <cell r="A835">
            <v>99</v>
          </cell>
          <cell r="E835" t="str">
            <v>ACREEDORAS POR CONTRA (DB)</v>
          </cell>
          <cell r="J835">
            <v>741045908860.90002</v>
          </cell>
          <cell r="K835">
            <v>705269570623.76001</v>
          </cell>
          <cell r="L835">
            <v>726262163817.23999</v>
          </cell>
          <cell r="M835">
            <v>720053315667.42004</v>
          </cell>
        </row>
        <row r="836">
          <cell r="A836">
            <v>9905</v>
          </cell>
          <cell r="E836" t="str">
            <v>RESPONSABILIDADES CONTINGENTES POR CONTRA</v>
          </cell>
          <cell r="J836">
            <v>30955179604.900002</v>
          </cell>
          <cell r="K836">
            <v>1182890171.9400001</v>
          </cell>
          <cell r="L836">
            <v>7988556770.6999998</v>
          </cell>
          <cell r="M836">
            <v>24149513006.139999</v>
          </cell>
        </row>
        <row r="837">
          <cell r="A837">
            <v>990505</v>
          </cell>
          <cell r="E837" t="str">
            <v>LITIGIOS Y DEMANDAS</v>
          </cell>
          <cell r="J837">
            <v>30955179604.900002</v>
          </cell>
          <cell r="K837">
            <v>1182890171.9400001</v>
          </cell>
          <cell r="L837">
            <v>7988556770.6999998</v>
          </cell>
          <cell r="M837">
            <v>24149513006.139999</v>
          </cell>
        </row>
      </sheetData>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2"/>
      <sheetName val="Nomina S-38"/>
      <sheetName val="Nom.S31-S38"/>
      <sheetName val="Prom-actual"/>
      <sheetName val="proyeccion"/>
      <sheetName val="Cronograma1"/>
      <sheetName val="COSTO REF. MENSUAL-1998"/>
      <sheetName val="costos"/>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OPIACION PRESUPUESTAL"/>
      <sheetName val="Gasto"/>
      <sheetName val="Costo"/>
      <sheetName val="Ingresos"/>
      <sheetName val="99"/>
      <sheetName val="33-34"/>
      <sheetName val="Ingreso"/>
      <sheetName val="Hoja2"/>
      <sheetName val="Traslados Enero"/>
      <sheetName val="Gasto OW"/>
      <sheetName val="Costo OW "/>
      <sheetName val="Inversión OW "/>
      <sheetName val="Ingresos OW"/>
      <sheetName val="CCPP"/>
      <sheetName val="Datos"/>
      <sheetName val="CapI"/>
    </sheetNames>
    <sheetDataSet>
      <sheetData sheetId="0" refreshError="1"/>
      <sheetData sheetId="1" refreshError="1"/>
      <sheetData sheetId="2" refreshError="1"/>
      <sheetData sheetId="3" refreshError="1"/>
      <sheetData sheetId="4" refreshError="1">
        <row r="1">
          <cell r="A1" t="str">
            <v>PARTIDA</v>
          </cell>
          <cell r="B1" t="str">
            <v>NOMBRE</v>
          </cell>
          <cell r="C1" t="str">
            <v>NEG</v>
          </cell>
          <cell r="D1" t="str">
            <v>PRESUP
INICIAL</v>
          </cell>
          <cell r="E1" t="str">
            <v>REDUCC</v>
          </cell>
          <cell r="F1" t="str">
            <v>ADIC</v>
          </cell>
          <cell r="G1" t="str">
            <v>TP +</v>
          </cell>
          <cell r="H1" t="str">
            <v>TP -</v>
          </cell>
          <cell r="I1" t="str">
            <v>APROP
ACUM</v>
          </cell>
          <cell r="J1" t="str">
            <v>CD</v>
          </cell>
          <cell r="K1" t="str">
            <v>COMPRO</v>
          </cell>
          <cell r="L1" t="str">
            <v>CAUSADO</v>
          </cell>
          <cell r="M1" t="str">
            <v>PAGADO</v>
          </cell>
          <cell r="N1" t="str">
            <v>SALDO DE APROPIACION</v>
          </cell>
          <cell r="O1" t="str">
            <v>SALDO CD</v>
          </cell>
          <cell r="P1" t="str">
            <v>SALDO COMPROMISO</v>
          </cell>
        </row>
        <row r="2">
          <cell r="A2">
            <v>21151050100</v>
          </cell>
          <cell r="B2" t="str">
            <v>SUELDO PERSONAL DE NOMINA</v>
          </cell>
          <cell r="C2">
            <v>99</v>
          </cell>
          <cell r="D2">
            <v>3443744000</v>
          </cell>
          <cell r="E2">
            <v>0</v>
          </cell>
          <cell r="F2">
            <v>0</v>
          </cell>
          <cell r="G2">
            <v>335077338</v>
          </cell>
          <cell r="H2">
            <v>-1559643281.0999999</v>
          </cell>
          <cell r="I2">
            <v>2219178056.9000001</v>
          </cell>
          <cell r="J2">
            <v>2219178056.9000001</v>
          </cell>
          <cell r="K2">
            <v>2017585133</v>
          </cell>
          <cell r="L2">
            <v>2017585133</v>
          </cell>
          <cell r="M2">
            <v>1831565546</v>
          </cell>
        </row>
        <row r="3">
          <cell r="A3">
            <v>21151050101</v>
          </cell>
          <cell r="B3" t="str">
            <v>SALARIO INTEGRAL</v>
          </cell>
          <cell r="C3">
            <v>99</v>
          </cell>
          <cell r="D3">
            <v>165500400</v>
          </cell>
          <cell r="E3">
            <v>0</v>
          </cell>
          <cell r="F3">
            <v>0</v>
          </cell>
          <cell r="G3">
            <v>0</v>
          </cell>
          <cell r="H3">
            <v>0</v>
          </cell>
          <cell r="I3">
            <v>165500400</v>
          </cell>
          <cell r="J3">
            <v>165500400</v>
          </cell>
          <cell r="K3">
            <v>88284733</v>
          </cell>
          <cell r="L3">
            <v>88284733</v>
          </cell>
          <cell r="M3">
            <v>88284733</v>
          </cell>
        </row>
        <row r="4">
          <cell r="A4">
            <v>21151050300</v>
          </cell>
          <cell r="B4" t="str">
            <v>HORAS EXTRAS, DOMINICALES Y FESTIVOS</v>
          </cell>
          <cell r="C4">
            <v>99</v>
          </cell>
          <cell r="D4">
            <v>14400000</v>
          </cell>
          <cell r="E4">
            <v>0</v>
          </cell>
          <cell r="F4">
            <v>0</v>
          </cell>
          <cell r="G4">
            <v>0</v>
          </cell>
          <cell r="H4">
            <v>0</v>
          </cell>
          <cell r="I4">
            <v>14400000</v>
          </cell>
          <cell r="J4">
            <v>14400000</v>
          </cell>
          <cell r="K4">
            <v>2588511</v>
          </cell>
          <cell r="L4">
            <v>2588511</v>
          </cell>
          <cell r="M4">
            <v>2588511</v>
          </cell>
        </row>
        <row r="5">
          <cell r="A5">
            <v>21151050400</v>
          </cell>
          <cell r="B5" t="str">
            <v>INCAPACIDADES</v>
          </cell>
          <cell r="C5">
            <v>99</v>
          </cell>
          <cell r="D5">
            <v>40500000</v>
          </cell>
          <cell r="E5">
            <v>0</v>
          </cell>
          <cell r="F5">
            <v>0</v>
          </cell>
          <cell r="G5">
            <v>0</v>
          </cell>
          <cell r="H5">
            <v>0</v>
          </cell>
          <cell r="I5">
            <v>40500000</v>
          </cell>
          <cell r="J5">
            <v>38500000</v>
          </cell>
          <cell r="K5">
            <v>27587875</v>
          </cell>
          <cell r="L5">
            <v>27587875</v>
          </cell>
          <cell r="M5">
            <v>8113512</v>
          </cell>
        </row>
        <row r="6">
          <cell r="A6">
            <v>21151050401</v>
          </cell>
          <cell r="B6" t="str">
            <v>GASTOS DE REPRESENTACION</v>
          </cell>
          <cell r="C6">
            <v>99</v>
          </cell>
          <cell r="D6">
            <v>196480558</v>
          </cell>
          <cell r="E6">
            <v>0</v>
          </cell>
          <cell r="F6">
            <v>0</v>
          </cell>
          <cell r="G6">
            <v>12151465</v>
          </cell>
          <cell r="H6">
            <v>-6151465</v>
          </cell>
          <cell r="I6">
            <v>202480558</v>
          </cell>
          <cell r="J6">
            <v>197655758</v>
          </cell>
          <cell r="K6">
            <v>129658851</v>
          </cell>
          <cell r="L6">
            <v>88729948</v>
          </cell>
          <cell r="M6">
            <v>83662775</v>
          </cell>
        </row>
        <row r="7">
          <cell r="A7">
            <v>21151051200</v>
          </cell>
          <cell r="B7" t="str">
            <v>PRIMA DE SERVICIOS</v>
          </cell>
          <cell r="C7">
            <v>99</v>
          </cell>
          <cell r="D7">
            <v>550262000</v>
          </cell>
          <cell r="E7">
            <v>0</v>
          </cell>
          <cell r="F7">
            <v>0</v>
          </cell>
          <cell r="G7">
            <v>11389920</v>
          </cell>
          <cell r="H7">
            <v>-11389920</v>
          </cell>
          <cell r="I7">
            <v>550262000</v>
          </cell>
          <cell r="J7">
            <v>550262000</v>
          </cell>
          <cell r="K7">
            <v>146746989</v>
          </cell>
          <cell r="L7">
            <v>146746989</v>
          </cell>
          <cell r="M7">
            <v>143356544</v>
          </cell>
        </row>
        <row r="8">
          <cell r="A8">
            <v>21151051300</v>
          </cell>
          <cell r="B8" t="str">
            <v>PRIMA DE VACACIONES</v>
          </cell>
          <cell r="C8">
            <v>99</v>
          </cell>
          <cell r="D8">
            <v>339429742</v>
          </cell>
          <cell r="E8">
            <v>0</v>
          </cell>
          <cell r="F8">
            <v>0</v>
          </cell>
          <cell r="G8">
            <v>7350000</v>
          </cell>
          <cell r="H8">
            <v>-7350000</v>
          </cell>
          <cell r="I8">
            <v>339429742</v>
          </cell>
          <cell r="J8">
            <v>339429742</v>
          </cell>
          <cell r="K8">
            <v>94118746</v>
          </cell>
          <cell r="L8">
            <v>94118746</v>
          </cell>
          <cell r="M8">
            <v>76850190</v>
          </cell>
        </row>
        <row r="9">
          <cell r="A9">
            <v>21151051500</v>
          </cell>
          <cell r="B9" t="str">
            <v>PRIMAS EXTRALEGALES</v>
          </cell>
          <cell r="C9">
            <v>99</v>
          </cell>
          <cell r="D9">
            <v>695221586</v>
          </cell>
          <cell r="E9">
            <v>0</v>
          </cell>
          <cell r="F9">
            <v>0</v>
          </cell>
          <cell r="G9">
            <v>23101972</v>
          </cell>
          <cell r="H9">
            <v>-23101972</v>
          </cell>
          <cell r="I9">
            <v>695221586</v>
          </cell>
          <cell r="J9">
            <v>695221586</v>
          </cell>
          <cell r="K9">
            <v>228493781</v>
          </cell>
          <cell r="L9">
            <v>228493781</v>
          </cell>
          <cell r="M9">
            <v>228493781</v>
          </cell>
        </row>
        <row r="10">
          <cell r="A10">
            <v>21151051700</v>
          </cell>
          <cell r="B10" t="str">
            <v>PRIMA DE ANTIGUEDAD</v>
          </cell>
          <cell r="C10">
            <v>99</v>
          </cell>
          <cell r="D10">
            <v>487200792</v>
          </cell>
          <cell r="E10">
            <v>0</v>
          </cell>
          <cell r="F10">
            <v>0</v>
          </cell>
          <cell r="G10">
            <v>46045412</v>
          </cell>
          <cell r="H10">
            <v>-46045412</v>
          </cell>
          <cell r="I10">
            <v>487200792</v>
          </cell>
          <cell r="J10">
            <v>487200792</v>
          </cell>
          <cell r="K10">
            <v>259842613</v>
          </cell>
          <cell r="L10">
            <v>259842613</v>
          </cell>
          <cell r="M10">
            <v>259473083</v>
          </cell>
        </row>
        <row r="11">
          <cell r="A11">
            <v>21151051800</v>
          </cell>
          <cell r="B11" t="str">
            <v>VACACIONES</v>
          </cell>
          <cell r="C11">
            <v>99</v>
          </cell>
          <cell r="D11">
            <v>339429742</v>
          </cell>
          <cell r="E11">
            <v>0</v>
          </cell>
          <cell r="F11">
            <v>0</v>
          </cell>
          <cell r="G11">
            <v>7350000</v>
          </cell>
          <cell r="H11">
            <v>-7350000</v>
          </cell>
          <cell r="I11">
            <v>339429742</v>
          </cell>
          <cell r="J11">
            <v>339429742</v>
          </cell>
          <cell r="K11">
            <v>96526030</v>
          </cell>
          <cell r="L11">
            <v>96526030</v>
          </cell>
          <cell r="M11">
            <v>96526030</v>
          </cell>
        </row>
        <row r="12">
          <cell r="A12">
            <v>21151052000</v>
          </cell>
          <cell r="B12" t="str">
            <v>BONIFICACIONES (LINEA VIVA, TURNOS INGEN</v>
          </cell>
          <cell r="C12">
            <v>99</v>
          </cell>
          <cell r="D12">
            <v>34800000</v>
          </cell>
          <cell r="E12">
            <v>0</v>
          </cell>
          <cell r="F12">
            <v>0</v>
          </cell>
          <cell r="G12">
            <v>0</v>
          </cell>
          <cell r="H12">
            <v>0</v>
          </cell>
          <cell r="I12">
            <v>34800000</v>
          </cell>
          <cell r="J12">
            <v>34800000</v>
          </cell>
          <cell r="K12">
            <v>34400000</v>
          </cell>
          <cell r="L12">
            <v>34400000</v>
          </cell>
          <cell r="M12">
            <v>34400000</v>
          </cell>
        </row>
        <row r="13">
          <cell r="A13">
            <v>21151052200</v>
          </cell>
          <cell r="B13" t="str">
            <v>PRIMA O SUBSIDIO DE ALIMENTACION</v>
          </cell>
          <cell r="C13">
            <v>99</v>
          </cell>
          <cell r="D13">
            <v>3540000</v>
          </cell>
          <cell r="E13">
            <v>0</v>
          </cell>
          <cell r="F13">
            <v>0</v>
          </cell>
          <cell r="G13">
            <v>0</v>
          </cell>
          <cell r="H13">
            <v>0</v>
          </cell>
          <cell r="I13">
            <v>3540000</v>
          </cell>
          <cell r="J13">
            <v>3540000</v>
          </cell>
          <cell r="K13">
            <v>290250</v>
          </cell>
          <cell r="L13">
            <v>290250</v>
          </cell>
          <cell r="M13">
            <v>273260</v>
          </cell>
        </row>
        <row r="14">
          <cell r="A14">
            <v>21151052300</v>
          </cell>
          <cell r="B14" t="str">
            <v>AUXILIO DE TRANSPORTE</v>
          </cell>
          <cell r="C14">
            <v>99</v>
          </cell>
          <cell r="D14">
            <v>399950192</v>
          </cell>
          <cell r="E14">
            <v>0</v>
          </cell>
          <cell r="F14">
            <v>0</v>
          </cell>
          <cell r="G14">
            <v>28000000</v>
          </cell>
          <cell r="H14">
            <v>-32000000</v>
          </cell>
          <cell r="I14">
            <v>395950192</v>
          </cell>
          <cell r="J14">
            <v>395950192</v>
          </cell>
          <cell r="K14">
            <v>236340043</v>
          </cell>
          <cell r="L14">
            <v>236340043</v>
          </cell>
          <cell r="M14">
            <v>236340043</v>
          </cell>
        </row>
        <row r="15">
          <cell r="A15">
            <v>21151052400</v>
          </cell>
          <cell r="B15" t="str">
            <v>CESANTIAS - UNIDAD DE APOYO</v>
          </cell>
          <cell r="C15">
            <v>99</v>
          </cell>
          <cell r="D15">
            <v>793600000</v>
          </cell>
          <cell r="E15">
            <v>0</v>
          </cell>
          <cell r="F15">
            <v>0</v>
          </cell>
          <cell r="G15">
            <v>30001815</v>
          </cell>
          <cell r="H15">
            <v>-404344274</v>
          </cell>
          <cell r="I15">
            <v>419257541</v>
          </cell>
          <cell r="J15">
            <v>411747541</v>
          </cell>
          <cell r="K15">
            <v>392167462</v>
          </cell>
          <cell r="L15">
            <v>392167462</v>
          </cell>
          <cell r="M15">
            <v>392167462</v>
          </cell>
        </row>
        <row r="16">
          <cell r="A16">
            <v>21151052500</v>
          </cell>
          <cell r="B16" t="str">
            <v>INTERESES DE CESANTIAS - UNIDAD DE APOYO</v>
          </cell>
          <cell r="C16">
            <v>99</v>
          </cell>
          <cell r="D16">
            <v>222644000</v>
          </cell>
          <cell r="E16">
            <v>0</v>
          </cell>
          <cell r="F16">
            <v>0</v>
          </cell>
          <cell r="G16">
            <v>2216613</v>
          </cell>
          <cell r="H16">
            <v>-91883549</v>
          </cell>
          <cell r="I16">
            <v>132977064</v>
          </cell>
          <cell r="J16">
            <v>132977064</v>
          </cell>
          <cell r="K16">
            <v>101310233</v>
          </cell>
          <cell r="L16">
            <v>101310233</v>
          </cell>
          <cell r="M16">
            <v>101310233</v>
          </cell>
        </row>
        <row r="17">
          <cell r="A17">
            <v>21151053001</v>
          </cell>
          <cell r="B17" t="str">
            <v>BIENESTAR SOCIAL</v>
          </cell>
          <cell r="C17">
            <v>99</v>
          </cell>
          <cell r="D17">
            <v>930636500</v>
          </cell>
          <cell r="E17">
            <v>0</v>
          </cell>
          <cell r="F17">
            <v>0</v>
          </cell>
          <cell r="G17">
            <v>33420000</v>
          </cell>
          <cell r="H17">
            <v>-153994723</v>
          </cell>
          <cell r="I17">
            <v>810061777</v>
          </cell>
          <cell r="J17">
            <v>202565664</v>
          </cell>
          <cell r="K17">
            <v>183955664</v>
          </cell>
          <cell r="L17">
            <v>89094370</v>
          </cell>
          <cell r="M17">
            <v>87012105</v>
          </cell>
        </row>
        <row r="18">
          <cell r="A18">
            <v>21151053002</v>
          </cell>
          <cell r="B18" t="str">
            <v>GASTOS DEPORTIVOS Y RECREACION</v>
          </cell>
          <cell r="C18">
            <v>99</v>
          </cell>
          <cell r="D18">
            <v>54624000</v>
          </cell>
          <cell r="E18">
            <v>0</v>
          </cell>
          <cell r="F18">
            <v>0</v>
          </cell>
          <cell r="G18">
            <v>2250000</v>
          </cell>
          <cell r="H18">
            <v>-9220000</v>
          </cell>
          <cell r="I18">
            <v>47654000</v>
          </cell>
          <cell r="J18">
            <v>40383372</v>
          </cell>
          <cell r="K18">
            <v>40383372</v>
          </cell>
          <cell r="L18">
            <v>27528772</v>
          </cell>
          <cell r="M18">
            <v>23591416</v>
          </cell>
        </row>
        <row r="19">
          <cell r="A19">
            <v>21151053003</v>
          </cell>
          <cell r="B19" t="str">
            <v>APORTES SINDICALES</v>
          </cell>
          <cell r="C19">
            <v>99</v>
          </cell>
          <cell r="D19">
            <v>7400001</v>
          </cell>
          <cell r="E19">
            <v>0</v>
          </cell>
          <cell r="F19">
            <v>0</v>
          </cell>
          <cell r="G19">
            <v>0</v>
          </cell>
          <cell r="H19">
            <v>-264283</v>
          </cell>
          <cell r="I19">
            <v>7135718</v>
          </cell>
          <cell r="J19">
            <v>7056200</v>
          </cell>
          <cell r="K19">
            <v>7056200</v>
          </cell>
          <cell r="L19">
            <v>7056200</v>
          </cell>
          <cell r="M19">
            <v>7056200</v>
          </cell>
        </row>
        <row r="20">
          <cell r="A20">
            <v>21151053004</v>
          </cell>
          <cell r="B20" t="str">
            <v>AUXILIOS Y SERVICIOS CONVENCIONALES</v>
          </cell>
          <cell r="C20">
            <v>99</v>
          </cell>
          <cell r="D20">
            <v>80000000</v>
          </cell>
          <cell r="E20">
            <v>0</v>
          </cell>
          <cell r="F20">
            <v>0</v>
          </cell>
          <cell r="G20">
            <v>0</v>
          </cell>
          <cell r="H20">
            <v>-5000000</v>
          </cell>
          <cell r="I20">
            <v>75000000</v>
          </cell>
          <cell r="J20">
            <v>75000000</v>
          </cell>
          <cell r="K20">
            <v>61037314</v>
          </cell>
          <cell r="L20">
            <v>53900461</v>
          </cell>
          <cell r="M20">
            <v>53900461</v>
          </cell>
        </row>
        <row r="21">
          <cell r="A21">
            <v>21151053005</v>
          </cell>
          <cell r="B21" t="str">
            <v>AUXILIO DE ESTUDIO</v>
          </cell>
          <cell r="C21">
            <v>99</v>
          </cell>
          <cell r="D21">
            <v>468836550</v>
          </cell>
          <cell r="E21">
            <v>0</v>
          </cell>
          <cell r="F21">
            <v>0</v>
          </cell>
          <cell r="G21">
            <v>6000000</v>
          </cell>
          <cell r="H21">
            <v>-13229050</v>
          </cell>
          <cell r="I21">
            <v>461607500</v>
          </cell>
          <cell r="J21">
            <v>461607500</v>
          </cell>
          <cell r="K21">
            <v>343319600</v>
          </cell>
          <cell r="L21">
            <v>343319600</v>
          </cell>
          <cell r="M21">
            <v>343319600</v>
          </cell>
        </row>
        <row r="22">
          <cell r="A22">
            <v>21151053007</v>
          </cell>
          <cell r="B22" t="str">
            <v>CAPACITACION</v>
          </cell>
          <cell r="C22">
            <v>99</v>
          </cell>
          <cell r="D22">
            <v>552000000</v>
          </cell>
          <cell r="E22">
            <v>0</v>
          </cell>
          <cell r="F22">
            <v>0</v>
          </cell>
          <cell r="G22">
            <v>75468027</v>
          </cell>
          <cell r="H22">
            <v>-241715465</v>
          </cell>
          <cell r="I22">
            <v>385752562</v>
          </cell>
          <cell r="J22">
            <v>280733735</v>
          </cell>
          <cell r="K22">
            <v>233615074</v>
          </cell>
          <cell r="L22">
            <v>177986114</v>
          </cell>
          <cell r="M22">
            <v>154160057</v>
          </cell>
        </row>
        <row r="23">
          <cell r="A23">
            <v>21151053008</v>
          </cell>
          <cell r="B23" t="str">
            <v>GASTOS MEDICOS Y DROGAS(CONVENCIONALES)</v>
          </cell>
          <cell r="C23">
            <v>99</v>
          </cell>
          <cell r="D23">
            <v>27553500</v>
          </cell>
          <cell r="E23">
            <v>0</v>
          </cell>
          <cell r="F23">
            <v>0</v>
          </cell>
          <cell r="G23">
            <v>0</v>
          </cell>
          <cell r="H23">
            <v>0</v>
          </cell>
          <cell r="I23">
            <v>27553500</v>
          </cell>
          <cell r="J23">
            <v>27553500</v>
          </cell>
          <cell r="K23">
            <v>27553500</v>
          </cell>
          <cell r="L23">
            <v>13164670</v>
          </cell>
          <cell r="M23">
            <v>13164670</v>
          </cell>
        </row>
        <row r="24">
          <cell r="A24">
            <v>21151053100</v>
          </cell>
          <cell r="B24" t="str">
            <v>DOTACION Y SUMINISTRO A TRABAJADORES</v>
          </cell>
          <cell r="C24">
            <v>99</v>
          </cell>
          <cell r="D24">
            <v>89976781</v>
          </cell>
          <cell r="E24">
            <v>0</v>
          </cell>
          <cell r="F24">
            <v>0</v>
          </cell>
          <cell r="G24">
            <v>0</v>
          </cell>
          <cell r="H24">
            <v>-5356000</v>
          </cell>
          <cell r="I24">
            <v>84620781</v>
          </cell>
          <cell r="J24">
            <v>74838209</v>
          </cell>
          <cell r="K24">
            <v>73326710</v>
          </cell>
          <cell r="L24">
            <v>73326710</v>
          </cell>
          <cell r="M24">
            <v>71733925</v>
          </cell>
        </row>
        <row r="25">
          <cell r="A25">
            <v>21151054100</v>
          </cell>
          <cell r="B25" t="str">
            <v>GASTOS MEDICOS Y DROGAS (BOTIQUIN)</v>
          </cell>
          <cell r="C25">
            <v>99</v>
          </cell>
          <cell r="D25">
            <v>35445587</v>
          </cell>
          <cell r="E25">
            <v>0</v>
          </cell>
          <cell r="F25">
            <v>0</v>
          </cell>
          <cell r="G25">
            <v>0</v>
          </cell>
          <cell r="H25">
            <v>0</v>
          </cell>
          <cell r="I25">
            <v>35445587</v>
          </cell>
          <cell r="J25">
            <v>35445587</v>
          </cell>
          <cell r="K25">
            <v>35445587</v>
          </cell>
          <cell r="L25">
            <v>14738421</v>
          </cell>
          <cell r="M25">
            <v>14494876</v>
          </cell>
        </row>
        <row r="26">
          <cell r="A26">
            <v>21151054600</v>
          </cell>
          <cell r="B26" t="str">
            <v>CONTRATO DE PERSONAL TEMPORAL (GASTOS)</v>
          </cell>
          <cell r="C26">
            <v>99</v>
          </cell>
          <cell r="D26">
            <v>542893159.37</v>
          </cell>
          <cell r="E26">
            <v>0</v>
          </cell>
          <cell r="F26">
            <v>529336000</v>
          </cell>
          <cell r="G26">
            <v>567556890.11000013</v>
          </cell>
          <cell r="H26">
            <v>-544586947</v>
          </cell>
          <cell r="I26">
            <v>1095199102.48</v>
          </cell>
          <cell r="J26">
            <v>1022665346.4800001</v>
          </cell>
          <cell r="K26">
            <v>1022665346.4800001</v>
          </cell>
          <cell r="L26">
            <v>828116422</v>
          </cell>
          <cell r="M26">
            <v>823390340</v>
          </cell>
        </row>
        <row r="27">
          <cell r="A27">
            <v>21151054700</v>
          </cell>
          <cell r="B27" t="str">
            <v>VIATICOS PARA EMPLEADOS</v>
          </cell>
          <cell r="C27">
            <v>99</v>
          </cell>
          <cell r="D27">
            <v>290158639</v>
          </cell>
          <cell r="E27">
            <v>0</v>
          </cell>
          <cell r="F27">
            <v>79000000</v>
          </cell>
          <cell r="G27">
            <v>100000000</v>
          </cell>
          <cell r="H27">
            <v>0</v>
          </cell>
          <cell r="I27">
            <v>469158639</v>
          </cell>
          <cell r="J27">
            <v>355000000</v>
          </cell>
          <cell r="K27">
            <v>355000000</v>
          </cell>
          <cell r="L27">
            <v>274801022</v>
          </cell>
          <cell r="M27">
            <v>274801022</v>
          </cell>
        </row>
        <row r="28">
          <cell r="A28">
            <v>21151054800</v>
          </cell>
          <cell r="B28" t="str">
            <v>GASTOS DE VIAJES PARA EMPLEADOS</v>
          </cell>
          <cell r="C28">
            <v>99</v>
          </cell>
          <cell r="D28">
            <v>472616082</v>
          </cell>
          <cell r="E28">
            <v>0</v>
          </cell>
          <cell r="F28">
            <v>41000000</v>
          </cell>
          <cell r="G28">
            <v>14830875</v>
          </cell>
          <cell r="H28">
            <v>-14830875</v>
          </cell>
          <cell r="I28">
            <v>513616082</v>
          </cell>
          <cell r="J28">
            <v>476450081</v>
          </cell>
          <cell r="K28">
            <v>455450081</v>
          </cell>
          <cell r="L28">
            <v>263534175</v>
          </cell>
          <cell r="M28">
            <v>247456145</v>
          </cell>
        </row>
        <row r="29">
          <cell r="A29">
            <v>21251101400</v>
          </cell>
          <cell r="B29" t="str">
            <v>HONORARIOS</v>
          </cell>
          <cell r="C29">
            <v>99</v>
          </cell>
          <cell r="D29">
            <v>4083699750</v>
          </cell>
          <cell r="E29">
            <v>0</v>
          </cell>
          <cell r="F29">
            <v>3235840000</v>
          </cell>
          <cell r="G29">
            <v>1779037171</v>
          </cell>
          <cell r="H29">
            <v>-834952359</v>
          </cell>
          <cell r="I29">
            <v>8263624562</v>
          </cell>
          <cell r="J29">
            <v>7227298560.3800001</v>
          </cell>
          <cell r="K29">
            <v>5642283546.3800001</v>
          </cell>
          <cell r="L29">
            <v>2129580679.5999999</v>
          </cell>
          <cell r="M29">
            <v>1633098731.5999999</v>
          </cell>
        </row>
        <row r="30">
          <cell r="A30">
            <v>21251101401</v>
          </cell>
          <cell r="B30" t="str">
            <v>ESTUDIOS Y PROYECTOS</v>
          </cell>
          <cell r="C30">
            <v>99</v>
          </cell>
          <cell r="D30">
            <v>0</v>
          </cell>
          <cell r="E30">
            <v>0</v>
          </cell>
          <cell r="F30">
            <v>0</v>
          </cell>
          <cell r="G30">
            <v>189800000</v>
          </cell>
          <cell r="H30">
            <v>0</v>
          </cell>
          <cell r="I30">
            <v>189800000</v>
          </cell>
          <cell r="J30">
            <v>189800000</v>
          </cell>
          <cell r="K30">
            <v>139855900</v>
          </cell>
          <cell r="L30">
            <v>0</v>
          </cell>
          <cell r="M30">
            <v>0</v>
          </cell>
        </row>
        <row r="31">
          <cell r="A31">
            <v>21351053500</v>
          </cell>
          <cell r="B31" t="str">
            <v>APORTES CAJA DE COMPENSACION FAMILIAR</v>
          </cell>
          <cell r="C31">
            <v>99</v>
          </cell>
          <cell r="D31">
            <v>185016541</v>
          </cell>
          <cell r="E31">
            <v>0</v>
          </cell>
          <cell r="F31">
            <v>0</v>
          </cell>
          <cell r="G31">
            <v>18909228</v>
          </cell>
          <cell r="H31">
            <v>-20909228</v>
          </cell>
          <cell r="I31">
            <v>183016541</v>
          </cell>
          <cell r="J31">
            <v>183016541</v>
          </cell>
          <cell r="K31">
            <v>141443400</v>
          </cell>
          <cell r="L31">
            <v>141443400</v>
          </cell>
          <cell r="M31">
            <v>128932500</v>
          </cell>
        </row>
        <row r="32">
          <cell r="A32">
            <v>21451053400</v>
          </cell>
          <cell r="B32" t="str">
            <v>APORTES A FONDOS PENSIONALES</v>
          </cell>
          <cell r="C32">
            <v>99</v>
          </cell>
          <cell r="D32">
            <v>2622120726</v>
          </cell>
          <cell r="E32">
            <v>0</v>
          </cell>
          <cell r="F32">
            <v>0</v>
          </cell>
          <cell r="G32">
            <v>375059351</v>
          </cell>
          <cell r="H32">
            <v>-310556623</v>
          </cell>
          <cell r="I32">
            <v>2686623454</v>
          </cell>
          <cell r="J32">
            <v>2686623454</v>
          </cell>
          <cell r="K32">
            <v>1993023627</v>
          </cell>
          <cell r="L32">
            <v>1993023627</v>
          </cell>
          <cell r="M32">
            <v>1636931797</v>
          </cell>
        </row>
        <row r="33">
          <cell r="A33">
            <v>21451053600</v>
          </cell>
          <cell r="B33" t="str">
            <v>APORTES AL I.C.B.F.</v>
          </cell>
          <cell r="C33">
            <v>99</v>
          </cell>
          <cell r="D33">
            <v>138761455</v>
          </cell>
          <cell r="E33">
            <v>0</v>
          </cell>
          <cell r="F33">
            <v>0</v>
          </cell>
          <cell r="G33">
            <v>15831721</v>
          </cell>
          <cell r="H33">
            <v>-17831721</v>
          </cell>
          <cell r="I33">
            <v>136761455</v>
          </cell>
          <cell r="J33">
            <v>136761455</v>
          </cell>
          <cell r="K33">
            <v>106076920</v>
          </cell>
          <cell r="L33">
            <v>106076920</v>
          </cell>
          <cell r="M33">
            <v>96694420</v>
          </cell>
        </row>
        <row r="34">
          <cell r="A34">
            <v>21451053700</v>
          </cell>
          <cell r="B34" t="str">
            <v>APORTES A SEGURIDAD SOCIAL</v>
          </cell>
          <cell r="C34">
            <v>99</v>
          </cell>
          <cell r="D34">
            <v>2436627006</v>
          </cell>
          <cell r="E34">
            <v>0</v>
          </cell>
          <cell r="F34">
            <v>0</v>
          </cell>
          <cell r="G34">
            <v>329215061</v>
          </cell>
          <cell r="H34">
            <v>-278215061</v>
          </cell>
          <cell r="I34">
            <v>2487627006</v>
          </cell>
          <cell r="J34">
            <v>2487627006</v>
          </cell>
          <cell r="K34">
            <v>1797236559</v>
          </cell>
          <cell r="L34">
            <v>1788328017</v>
          </cell>
          <cell r="M34">
            <v>1616400629</v>
          </cell>
        </row>
        <row r="35">
          <cell r="A35">
            <v>21451053800</v>
          </cell>
          <cell r="B35" t="str">
            <v>APORTES AL SENA</v>
          </cell>
          <cell r="C35">
            <v>99</v>
          </cell>
          <cell r="D35">
            <v>92509270</v>
          </cell>
          <cell r="E35">
            <v>0</v>
          </cell>
          <cell r="F35">
            <v>0</v>
          </cell>
          <cell r="G35">
            <v>11755014</v>
          </cell>
          <cell r="H35">
            <v>-13755014</v>
          </cell>
          <cell r="I35">
            <v>90509270</v>
          </cell>
          <cell r="J35">
            <v>90509270</v>
          </cell>
          <cell r="K35">
            <v>70728180</v>
          </cell>
          <cell r="L35">
            <v>70728180</v>
          </cell>
          <cell r="M35">
            <v>64472080</v>
          </cell>
        </row>
        <row r="36">
          <cell r="A36">
            <v>21451054400</v>
          </cell>
          <cell r="B36" t="str">
            <v>RIESGOS PROFESIONALES</v>
          </cell>
          <cell r="C36">
            <v>99</v>
          </cell>
          <cell r="D36">
            <v>57836581</v>
          </cell>
          <cell r="E36">
            <v>0</v>
          </cell>
          <cell r="F36">
            <v>0</v>
          </cell>
          <cell r="G36">
            <v>5000000</v>
          </cell>
          <cell r="H36">
            <v>-5000000</v>
          </cell>
          <cell r="I36">
            <v>57836581</v>
          </cell>
          <cell r="J36">
            <v>57836581</v>
          </cell>
          <cell r="K36">
            <v>20517714</v>
          </cell>
          <cell r="L36">
            <v>20489714</v>
          </cell>
          <cell r="M36">
            <v>18553297</v>
          </cell>
        </row>
        <row r="37">
          <cell r="A37">
            <v>22051109001</v>
          </cell>
          <cell r="B37" t="str">
            <v>ELEMENTOS DEVOLUTIVOS</v>
          </cell>
          <cell r="C37">
            <v>99</v>
          </cell>
          <cell r="D37">
            <v>104032134</v>
          </cell>
          <cell r="E37">
            <v>0</v>
          </cell>
          <cell r="F37">
            <v>0</v>
          </cell>
          <cell r="G37">
            <v>23900000</v>
          </cell>
          <cell r="H37">
            <v>-28462000</v>
          </cell>
          <cell r="I37">
            <v>99470134</v>
          </cell>
          <cell r="J37">
            <v>70550484</v>
          </cell>
          <cell r="K37">
            <v>50855458</v>
          </cell>
          <cell r="L37">
            <v>45983452</v>
          </cell>
          <cell r="M37">
            <v>41461544</v>
          </cell>
        </row>
        <row r="38">
          <cell r="A38">
            <v>22151053100</v>
          </cell>
          <cell r="B38" t="str">
            <v>DOTACION Y SUMINISTROS A TRABAJADORES</v>
          </cell>
          <cell r="C38">
            <v>99</v>
          </cell>
          <cell r="D38">
            <v>0</v>
          </cell>
          <cell r="E38">
            <v>0</v>
          </cell>
          <cell r="F38">
            <v>0</v>
          </cell>
          <cell r="G38">
            <v>0</v>
          </cell>
          <cell r="H38">
            <v>0</v>
          </cell>
          <cell r="I38">
            <v>0</v>
          </cell>
          <cell r="J38">
            <v>0</v>
          </cell>
          <cell r="K38">
            <v>0</v>
          </cell>
          <cell r="L38">
            <v>0</v>
          </cell>
          <cell r="M38">
            <v>0</v>
          </cell>
        </row>
        <row r="39">
          <cell r="A39">
            <v>22151101700</v>
          </cell>
          <cell r="B39" t="str">
            <v>FOTOCOPIAS, UTILES DE ESCRITORIO Y PAPEL</v>
          </cell>
          <cell r="C39">
            <v>99</v>
          </cell>
          <cell r="D39">
            <v>129077757</v>
          </cell>
          <cell r="E39">
            <v>0</v>
          </cell>
          <cell r="F39">
            <v>0</v>
          </cell>
          <cell r="G39">
            <v>21574796</v>
          </cell>
          <cell r="H39">
            <v>-19674796</v>
          </cell>
          <cell r="I39">
            <v>130977757</v>
          </cell>
          <cell r="J39">
            <v>97657373</v>
          </cell>
          <cell r="K39">
            <v>94069413</v>
          </cell>
          <cell r="L39">
            <v>73437149</v>
          </cell>
          <cell r="M39">
            <v>58738527</v>
          </cell>
        </row>
        <row r="40">
          <cell r="A40">
            <v>22151109002</v>
          </cell>
          <cell r="B40" t="str">
            <v>COMBUSTIBLE PARA VEHICULOS</v>
          </cell>
          <cell r="C40">
            <v>99</v>
          </cell>
          <cell r="D40">
            <v>10818992</v>
          </cell>
          <cell r="E40">
            <v>0</v>
          </cell>
          <cell r="F40">
            <v>0</v>
          </cell>
          <cell r="G40">
            <v>1190000</v>
          </cell>
          <cell r="H40">
            <v>0</v>
          </cell>
          <cell r="I40">
            <v>12008992</v>
          </cell>
          <cell r="J40">
            <v>12008992</v>
          </cell>
          <cell r="K40">
            <v>10908992</v>
          </cell>
          <cell r="L40">
            <v>5683992</v>
          </cell>
          <cell r="M40">
            <v>4881899</v>
          </cell>
        </row>
        <row r="41">
          <cell r="A41">
            <v>22151109003</v>
          </cell>
          <cell r="B41" t="str">
            <v>LLANTAS Y NEUMATICOS</v>
          </cell>
          <cell r="C41">
            <v>99</v>
          </cell>
          <cell r="D41">
            <v>2609999</v>
          </cell>
          <cell r="E41">
            <v>0</v>
          </cell>
          <cell r="F41">
            <v>0</v>
          </cell>
          <cell r="G41">
            <v>100000</v>
          </cell>
          <cell r="H41">
            <v>-164506</v>
          </cell>
          <cell r="I41">
            <v>2545493</v>
          </cell>
          <cell r="J41">
            <v>2523453</v>
          </cell>
          <cell r="K41">
            <v>2423453</v>
          </cell>
          <cell r="L41">
            <v>2417455</v>
          </cell>
          <cell r="M41">
            <v>2307024</v>
          </cell>
        </row>
        <row r="42">
          <cell r="A42">
            <v>22151109004</v>
          </cell>
          <cell r="B42" t="str">
            <v>ELEMENTOS DE ASEO</v>
          </cell>
          <cell r="C42">
            <v>99</v>
          </cell>
          <cell r="D42">
            <v>0</v>
          </cell>
          <cell r="E42">
            <v>0</v>
          </cell>
          <cell r="F42">
            <v>0</v>
          </cell>
          <cell r="G42">
            <v>600000</v>
          </cell>
          <cell r="H42">
            <v>0</v>
          </cell>
          <cell r="I42">
            <v>600000</v>
          </cell>
          <cell r="J42">
            <v>600000</v>
          </cell>
          <cell r="K42">
            <v>63700</v>
          </cell>
          <cell r="L42">
            <v>63700</v>
          </cell>
          <cell r="M42">
            <v>63700</v>
          </cell>
        </row>
        <row r="43">
          <cell r="A43">
            <v>22151109005</v>
          </cell>
          <cell r="B43" t="str">
            <v>MATERIALES VARIOS</v>
          </cell>
          <cell r="C43">
            <v>99</v>
          </cell>
          <cell r="D43">
            <v>130237923</v>
          </cell>
          <cell r="E43">
            <v>0</v>
          </cell>
          <cell r="F43">
            <v>0</v>
          </cell>
          <cell r="G43">
            <v>28752000</v>
          </cell>
          <cell r="H43">
            <v>-17879000</v>
          </cell>
          <cell r="I43">
            <v>141110923</v>
          </cell>
          <cell r="J43">
            <v>141110923</v>
          </cell>
          <cell r="K43">
            <v>122894860</v>
          </cell>
          <cell r="L43">
            <v>120080271</v>
          </cell>
          <cell r="M43">
            <v>105545013</v>
          </cell>
        </row>
        <row r="44">
          <cell r="A44">
            <v>22251101501</v>
          </cell>
          <cell r="B44" t="str">
            <v>MANTENIMIENTO DE EDIFICACIONES</v>
          </cell>
          <cell r="C44">
            <v>99</v>
          </cell>
          <cell r="D44">
            <v>175056076</v>
          </cell>
          <cell r="E44">
            <v>0</v>
          </cell>
          <cell r="F44">
            <v>0</v>
          </cell>
          <cell r="G44">
            <v>31248168</v>
          </cell>
          <cell r="H44">
            <v>-19350400</v>
          </cell>
          <cell r="I44">
            <v>186953844</v>
          </cell>
          <cell r="J44">
            <v>173271181</v>
          </cell>
          <cell r="K44">
            <v>119869205</v>
          </cell>
          <cell r="L44">
            <v>94411515</v>
          </cell>
          <cell r="M44">
            <v>93078955</v>
          </cell>
        </row>
        <row r="45">
          <cell r="A45">
            <v>22251101601</v>
          </cell>
          <cell r="B45" t="str">
            <v>REPARACION DE CONSTRUCCIONES Y EDIFICACI</v>
          </cell>
          <cell r="C45">
            <v>99</v>
          </cell>
          <cell r="D45">
            <v>77211000</v>
          </cell>
          <cell r="E45">
            <v>0</v>
          </cell>
          <cell r="F45">
            <v>0</v>
          </cell>
          <cell r="G45">
            <v>4000000</v>
          </cell>
          <cell r="H45">
            <v>-8957768</v>
          </cell>
          <cell r="I45">
            <v>72253232</v>
          </cell>
          <cell r="J45">
            <v>31621000</v>
          </cell>
          <cell r="K45">
            <v>16748758</v>
          </cell>
          <cell r="L45">
            <v>14588757</v>
          </cell>
          <cell r="M45">
            <v>12094907</v>
          </cell>
        </row>
        <row r="46">
          <cell r="A46">
            <v>22251101602</v>
          </cell>
          <cell r="B46" t="str">
            <v>REPARACION DE MUEBLES Y EQUIPO DE OFICIN</v>
          </cell>
          <cell r="C46">
            <v>99</v>
          </cell>
          <cell r="D46">
            <v>7557000</v>
          </cell>
          <cell r="E46">
            <v>0</v>
          </cell>
          <cell r="F46">
            <v>0</v>
          </cell>
          <cell r="G46">
            <v>0</v>
          </cell>
          <cell r="H46">
            <v>0</v>
          </cell>
          <cell r="I46">
            <v>7557000</v>
          </cell>
          <cell r="J46">
            <v>0</v>
          </cell>
          <cell r="K46">
            <v>0</v>
          </cell>
          <cell r="L46">
            <v>0</v>
          </cell>
          <cell r="M46">
            <v>0</v>
          </cell>
        </row>
        <row r="47">
          <cell r="A47">
            <v>22251101700</v>
          </cell>
          <cell r="B47" t="str">
            <v>MATERIALES ELECTRICOS</v>
          </cell>
          <cell r="C47">
            <v>99</v>
          </cell>
          <cell r="D47">
            <v>20243170</v>
          </cell>
          <cell r="E47">
            <v>0</v>
          </cell>
          <cell r="F47">
            <v>0</v>
          </cell>
          <cell r="G47">
            <v>1080000</v>
          </cell>
          <cell r="H47">
            <v>0</v>
          </cell>
          <cell r="I47">
            <v>21323170</v>
          </cell>
          <cell r="J47">
            <v>14989259</v>
          </cell>
          <cell r="K47">
            <v>12157859</v>
          </cell>
          <cell r="L47">
            <v>5594253</v>
          </cell>
          <cell r="M47">
            <v>4032694</v>
          </cell>
        </row>
        <row r="48">
          <cell r="A48">
            <v>22251101803</v>
          </cell>
          <cell r="B48" t="str">
            <v>REPARACION VEHICULOS POR TERCEROS</v>
          </cell>
          <cell r="C48">
            <v>99</v>
          </cell>
          <cell r="D48">
            <v>4606000</v>
          </cell>
          <cell r="E48">
            <v>0</v>
          </cell>
          <cell r="F48">
            <v>0</v>
          </cell>
          <cell r="G48">
            <v>0</v>
          </cell>
          <cell r="H48">
            <v>-3931000</v>
          </cell>
          <cell r="I48">
            <v>675000</v>
          </cell>
          <cell r="J48">
            <v>675000</v>
          </cell>
          <cell r="K48">
            <v>675000</v>
          </cell>
          <cell r="L48">
            <v>675000</v>
          </cell>
          <cell r="M48">
            <v>675000</v>
          </cell>
        </row>
        <row r="49">
          <cell r="A49">
            <v>22251102001</v>
          </cell>
          <cell r="B49" t="str">
            <v>AGUA</v>
          </cell>
          <cell r="C49">
            <v>99</v>
          </cell>
          <cell r="D49">
            <v>23320879</v>
          </cell>
          <cell r="E49">
            <v>0</v>
          </cell>
          <cell r="F49">
            <v>0</v>
          </cell>
          <cell r="G49">
            <v>450000</v>
          </cell>
          <cell r="H49">
            <v>0</v>
          </cell>
          <cell r="I49">
            <v>23770879</v>
          </cell>
          <cell r="J49">
            <v>22834769</v>
          </cell>
          <cell r="K49">
            <v>22384769</v>
          </cell>
          <cell r="L49">
            <v>20538558</v>
          </cell>
          <cell r="M49">
            <v>20538558</v>
          </cell>
        </row>
        <row r="50">
          <cell r="A50">
            <v>22251102002</v>
          </cell>
          <cell r="B50" t="str">
            <v>TELECOMUNICACIONES</v>
          </cell>
          <cell r="C50">
            <v>99</v>
          </cell>
          <cell r="D50">
            <v>102141514.83</v>
          </cell>
          <cell r="E50">
            <v>0</v>
          </cell>
          <cell r="F50">
            <v>0</v>
          </cell>
          <cell r="G50">
            <v>50690680</v>
          </cell>
          <cell r="H50">
            <v>-7625600</v>
          </cell>
          <cell r="I50">
            <v>145206594.82999998</v>
          </cell>
          <cell r="J50">
            <v>145105657.82999998</v>
          </cell>
          <cell r="K50">
            <v>144259275.53</v>
          </cell>
          <cell r="L50">
            <v>111041206.22</v>
          </cell>
          <cell r="M50">
            <v>111041206.22</v>
          </cell>
        </row>
        <row r="51">
          <cell r="A51">
            <v>22251102003</v>
          </cell>
          <cell r="B51" t="str">
            <v>ASEO Y RECOLECCION DE RESIDUOS</v>
          </cell>
          <cell r="C51">
            <v>99</v>
          </cell>
          <cell r="D51">
            <v>9009171</v>
          </cell>
          <cell r="E51">
            <v>0</v>
          </cell>
          <cell r="F51">
            <v>0</v>
          </cell>
          <cell r="G51">
            <v>200000</v>
          </cell>
          <cell r="H51">
            <v>0</v>
          </cell>
          <cell r="I51">
            <v>9209171</v>
          </cell>
          <cell r="J51">
            <v>8354171</v>
          </cell>
          <cell r="K51">
            <v>7854171</v>
          </cell>
          <cell r="L51">
            <v>4523252.5</v>
          </cell>
          <cell r="M51">
            <v>4089600.5</v>
          </cell>
        </row>
        <row r="52">
          <cell r="A52">
            <v>22251103500</v>
          </cell>
          <cell r="B52" t="str">
            <v>VIGILANCIA</v>
          </cell>
          <cell r="C52">
            <v>99</v>
          </cell>
          <cell r="D52">
            <v>597604612</v>
          </cell>
          <cell r="E52">
            <v>0</v>
          </cell>
          <cell r="F52">
            <v>0</v>
          </cell>
          <cell r="G52">
            <v>112375853</v>
          </cell>
          <cell r="H52">
            <v>-106326112</v>
          </cell>
          <cell r="I52">
            <v>603654353</v>
          </cell>
          <cell r="J52">
            <v>603654353</v>
          </cell>
          <cell r="K52">
            <v>581635286</v>
          </cell>
          <cell r="L52">
            <v>338878451</v>
          </cell>
          <cell r="M52">
            <v>338878451</v>
          </cell>
        </row>
        <row r="53">
          <cell r="A53">
            <v>22251104001</v>
          </cell>
          <cell r="B53" t="str">
            <v>CONTRATOS DE ADMINISTRACION (OUTSOURCING</v>
          </cell>
          <cell r="C53">
            <v>99</v>
          </cell>
          <cell r="D53">
            <v>424444206</v>
          </cell>
          <cell r="E53">
            <v>0</v>
          </cell>
          <cell r="F53">
            <v>0</v>
          </cell>
          <cell r="G53">
            <v>120825620</v>
          </cell>
          <cell r="H53">
            <v>-10560620</v>
          </cell>
          <cell r="I53">
            <v>534709206</v>
          </cell>
          <cell r="J53">
            <v>401793206</v>
          </cell>
          <cell r="K53">
            <v>390793206</v>
          </cell>
          <cell r="L53">
            <v>286324251</v>
          </cell>
          <cell r="M53">
            <v>247763828</v>
          </cell>
        </row>
        <row r="54">
          <cell r="A54">
            <v>22251105600</v>
          </cell>
          <cell r="B54" t="str">
            <v>SERVICIO DE BODEGAJE</v>
          </cell>
          <cell r="C54">
            <v>99</v>
          </cell>
          <cell r="D54">
            <v>142263343</v>
          </cell>
          <cell r="E54">
            <v>0</v>
          </cell>
          <cell r="F54">
            <v>0</v>
          </cell>
          <cell r="G54">
            <v>0</v>
          </cell>
          <cell r="H54">
            <v>0</v>
          </cell>
          <cell r="I54">
            <v>142263343</v>
          </cell>
          <cell r="J54">
            <v>92263343</v>
          </cell>
          <cell r="K54">
            <v>82263343</v>
          </cell>
          <cell r="L54">
            <v>71445737</v>
          </cell>
          <cell r="M54">
            <v>62832995</v>
          </cell>
        </row>
        <row r="55">
          <cell r="A55">
            <v>22251109000</v>
          </cell>
          <cell r="B55" t="str">
            <v>REPUESTOS PARA VEHICULOS</v>
          </cell>
          <cell r="C55">
            <v>99</v>
          </cell>
          <cell r="D55">
            <v>14816000</v>
          </cell>
          <cell r="E55">
            <v>0</v>
          </cell>
          <cell r="F55">
            <v>0</v>
          </cell>
          <cell r="G55">
            <v>300000</v>
          </cell>
          <cell r="H55">
            <v>-8800000</v>
          </cell>
          <cell r="I55">
            <v>6316000</v>
          </cell>
          <cell r="J55">
            <v>2825000</v>
          </cell>
          <cell r="K55">
            <v>2525000</v>
          </cell>
          <cell r="L55">
            <v>2525000</v>
          </cell>
          <cell r="M55">
            <v>2525000</v>
          </cell>
        </row>
        <row r="56">
          <cell r="A56">
            <v>22251109002</v>
          </cell>
          <cell r="B56" t="str">
            <v>LAVADO Y ENGRASE</v>
          </cell>
          <cell r="C56">
            <v>99</v>
          </cell>
          <cell r="D56">
            <v>2350000</v>
          </cell>
          <cell r="E56">
            <v>0</v>
          </cell>
          <cell r="F56">
            <v>0</v>
          </cell>
          <cell r="G56">
            <v>100000</v>
          </cell>
          <cell r="H56">
            <v>0</v>
          </cell>
          <cell r="I56">
            <v>2450000</v>
          </cell>
          <cell r="J56">
            <v>1500000</v>
          </cell>
          <cell r="K56">
            <v>1400000</v>
          </cell>
          <cell r="L56">
            <v>474983</v>
          </cell>
          <cell r="M56">
            <v>150000</v>
          </cell>
        </row>
        <row r="57">
          <cell r="A57">
            <v>22251109004</v>
          </cell>
          <cell r="B57" t="str">
            <v>SERVICIO DE ASEO</v>
          </cell>
          <cell r="C57">
            <v>99</v>
          </cell>
          <cell r="D57">
            <v>274251558.39999998</v>
          </cell>
          <cell r="E57">
            <v>0</v>
          </cell>
          <cell r="F57">
            <v>0</v>
          </cell>
          <cell r="G57">
            <v>42538212</v>
          </cell>
          <cell r="H57">
            <v>0</v>
          </cell>
          <cell r="I57">
            <v>316789770.39999998</v>
          </cell>
          <cell r="J57">
            <v>266314293.39999998</v>
          </cell>
          <cell r="K57">
            <v>266314293.40000001</v>
          </cell>
          <cell r="L57">
            <v>151242899</v>
          </cell>
          <cell r="M57">
            <v>149204129</v>
          </cell>
        </row>
        <row r="58">
          <cell r="A58">
            <v>22251109005</v>
          </cell>
          <cell r="B58" t="str">
            <v>MANTENIMIENTO DE VEHICULOS</v>
          </cell>
          <cell r="C58">
            <v>99</v>
          </cell>
          <cell r="D58">
            <v>0</v>
          </cell>
          <cell r="E58">
            <v>0</v>
          </cell>
          <cell r="F58">
            <v>0</v>
          </cell>
          <cell r="G58">
            <v>16111000</v>
          </cell>
          <cell r="H58">
            <v>0</v>
          </cell>
          <cell r="I58">
            <v>16111000</v>
          </cell>
          <cell r="J58">
            <v>16111000</v>
          </cell>
          <cell r="K58">
            <v>13128000</v>
          </cell>
          <cell r="L58">
            <v>12650135</v>
          </cell>
          <cell r="M58">
            <v>12650135</v>
          </cell>
        </row>
        <row r="59">
          <cell r="A59">
            <v>22251111504</v>
          </cell>
          <cell r="B59" t="str">
            <v>MANTENIEMIENTO  SOFTWARE Y COMPUTACION</v>
          </cell>
          <cell r="C59">
            <v>99</v>
          </cell>
          <cell r="D59">
            <v>3080419723</v>
          </cell>
          <cell r="E59">
            <v>0</v>
          </cell>
          <cell r="F59">
            <v>0</v>
          </cell>
          <cell r="G59">
            <v>2009671741</v>
          </cell>
          <cell r="H59">
            <v>-934058413</v>
          </cell>
          <cell r="I59">
            <v>4156033051</v>
          </cell>
          <cell r="J59">
            <v>3609542690</v>
          </cell>
          <cell r="K59">
            <v>2145366784</v>
          </cell>
          <cell r="L59">
            <v>1461401458</v>
          </cell>
          <cell r="M59">
            <v>1375956104</v>
          </cell>
        </row>
        <row r="60">
          <cell r="A60">
            <v>22251111505</v>
          </cell>
          <cell r="B60" t="str">
            <v>MANTENIEMIENTO DE EQUIPO DE COMPUTACION</v>
          </cell>
          <cell r="C60">
            <v>99</v>
          </cell>
          <cell r="D60">
            <v>1666873533</v>
          </cell>
          <cell r="E60">
            <v>0</v>
          </cell>
          <cell r="F60">
            <v>916400000</v>
          </cell>
          <cell r="G60">
            <v>3583424</v>
          </cell>
          <cell r="H60">
            <v>-1926139768</v>
          </cell>
          <cell r="I60">
            <v>660717189</v>
          </cell>
          <cell r="J60">
            <v>370104264.70999998</v>
          </cell>
          <cell r="K60">
            <v>297059011.70999998</v>
          </cell>
          <cell r="L60">
            <v>173018565.21000001</v>
          </cell>
          <cell r="M60">
            <v>150487860.21000001</v>
          </cell>
        </row>
        <row r="61">
          <cell r="A61">
            <v>22251452501</v>
          </cell>
          <cell r="B61" t="str">
            <v>MANTENIMIENTO SISTEMATIZACION</v>
          </cell>
          <cell r="C61">
            <v>99</v>
          </cell>
          <cell r="D61">
            <v>0</v>
          </cell>
          <cell r="E61">
            <v>0</v>
          </cell>
          <cell r="F61">
            <v>0</v>
          </cell>
          <cell r="G61">
            <v>0</v>
          </cell>
          <cell r="H61">
            <v>0</v>
          </cell>
          <cell r="I61">
            <v>0</v>
          </cell>
          <cell r="J61">
            <v>0</v>
          </cell>
          <cell r="K61">
            <v>0</v>
          </cell>
          <cell r="L61">
            <v>0</v>
          </cell>
          <cell r="M61">
            <v>0</v>
          </cell>
        </row>
        <row r="62">
          <cell r="A62">
            <v>22251452502</v>
          </cell>
          <cell r="B62" t="str">
            <v>SERVICIOS DE COMUNICACION DE DATOS</v>
          </cell>
          <cell r="C62">
            <v>99</v>
          </cell>
          <cell r="D62">
            <v>143365467.69</v>
          </cell>
          <cell r="E62">
            <v>0</v>
          </cell>
          <cell r="F62">
            <v>54520000</v>
          </cell>
          <cell r="G62">
            <v>120409248</v>
          </cell>
          <cell r="H62">
            <v>0</v>
          </cell>
          <cell r="I62">
            <v>318294715.69</v>
          </cell>
          <cell r="J62">
            <v>225914120.69</v>
          </cell>
          <cell r="K62">
            <v>225914120.69</v>
          </cell>
          <cell r="L62">
            <v>110643908.19</v>
          </cell>
          <cell r="M62">
            <v>110237445.19</v>
          </cell>
        </row>
        <row r="63">
          <cell r="A63">
            <v>22275400201</v>
          </cell>
          <cell r="B63" t="str">
            <v>MANTENIMIENTO DE MAQUINARIA Y EQUIPO</v>
          </cell>
          <cell r="C63">
            <v>99</v>
          </cell>
          <cell r="D63">
            <v>39700000</v>
          </cell>
          <cell r="E63">
            <v>0</v>
          </cell>
          <cell r="F63">
            <v>0</v>
          </cell>
          <cell r="G63">
            <v>468213800</v>
          </cell>
          <cell r="H63">
            <v>-119773356</v>
          </cell>
          <cell r="I63">
            <v>388140444</v>
          </cell>
          <cell r="J63">
            <v>257648809</v>
          </cell>
          <cell r="K63">
            <v>242127245</v>
          </cell>
          <cell r="L63">
            <v>167848594</v>
          </cell>
          <cell r="M63">
            <v>157827462</v>
          </cell>
        </row>
        <row r="64">
          <cell r="A64">
            <v>22275400301</v>
          </cell>
          <cell r="B64" t="str">
            <v>MANTENIMIENTO EQUIPO DE OFICINA</v>
          </cell>
          <cell r="C64">
            <v>99</v>
          </cell>
          <cell r="D64">
            <v>85325768</v>
          </cell>
          <cell r="E64">
            <v>0</v>
          </cell>
          <cell r="F64">
            <v>0</v>
          </cell>
          <cell r="G64">
            <v>53085800</v>
          </cell>
          <cell r="H64">
            <v>-35747009</v>
          </cell>
          <cell r="I64">
            <v>102664559</v>
          </cell>
          <cell r="J64">
            <v>92880257</v>
          </cell>
          <cell r="K64">
            <v>74486022</v>
          </cell>
          <cell r="L64">
            <v>49314232</v>
          </cell>
          <cell r="M64">
            <v>48866832</v>
          </cell>
        </row>
        <row r="65">
          <cell r="A65">
            <v>22351102101</v>
          </cell>
          <cell r="B65" t="str">
            <v>ARRENDAMIENTO BIENES RAICES</v>
          </cell>
          <cell r="C65">
            <v>99</v>
          </cell>
          <cell r="D65">
            <v>119046000</v>
          </cell>
          <cell r="E65">
            <v>0</v>
          </cell>
          <cell r="F65">
            <v>0</v>
          </cell>
          <cell r="G65">
            <v>0</v>
          </cell>
          <cell r="H65">
            <v>-89265000</v>
          </cell>
          <cell r="I65">
            <v>29781000</v>
          </cell>
          <cell r="J65">
            <v>26446101</v>
          </cell>
          <cell r="K65">
            <v>26446101</v>
          </cell>
          <cell r="L65">
            <v>22779831</v>
          </cell>
          <cell r="M65">
            <v>22581968</v>
          </cell>
        </row>
        <row r="66">
          <cell r="A66">
            <v>22351102102</v>
          </cell>
          <cell r="B66" t="str">
            <v>ARRENDAMIENTO VEHICULOS</v>
          </cell>
          <cell r="C66">
            <v>99</v>
          </cell>
          <cell r="D66">
            <v>0</v>
          </cell>
          <cell r="E66">
            <v>0</v>
          </cell>
          <cell r="F66">
            <v>0</v>
          </cell>
          <cell r="G66">
            <v>1300000</v>
          </cell>
          <cell r="H66">
            <v>0</v>
          </cell>
          <cell r="I66">
            <v>1300000</v>
          </cell>
          <cell r="J66">
            <v>1300000</v>
          </cell>
          <cell r="K66">
            <v>0</v>
          </cell>
          <cell r="L66">
            <v>0</v>
          </cell>
          <cell r="M66">
            <v>0</v>
          </cell>
        </row>
        <row r="67">
          <cell r="A67">
            <v>22351102103</v>
          </cell>
          <cell r="B67" t="str">
            <v>OTROS ARRENDAMIENTOS</v>
          </cell>
          <cell r="C67">
            <v>99</v>
          </cell>
          <cell r="D67">
            <v>0</v>
          </cell>
          <cell r="E67">
            <v>0</v>
          </cell>
          <cell r="F67">
            <v>0</v>
          </cell>
          <cell r="G67">
            <v>800000</v>
          </cell>
          <cell r="H67">
            <v>0</v>
          </cell>
          <cell r="I67">
            <v>800000</v>
          </cell>
          <cell r="J67">
            <v>800000</v>
          </cell>
          <cell r="K67">
            <v>0</v>
          </cell>
          <cell r="L67">
            <v>0</v>
          </cell>
          <cell r="M67">
            <v>0</v>
          </cell>
        </row>
        <row r="68">
          <cell r="A68">
            <v>22351102104</v>
          </cell>
          <cell r="B68" t="str">
            <v>ARRENDAMIENTO MAQUINARIA Y EQUIPO</v>
          </cell>
          <cell r="C68">
            <v>99</v>
          </cell>
          <cell r="D68">
            <v>946918247</v>
          </cell>
          <cell r="E68">
            <v>0</v>
          </cell>
          <cell r="F68">
            <v>0</v>
          </cell>
          <cell r="G68">
            <v>0</v>
          </cell>
          <cell r="H68">
            <v>0</v>
          </cell>
          <cell r="I68">
            <v>946918247</v>
          </cell>
          <cell r="J68">
            <v>465725231</v>
          </cell>
          <cell r="K68">
            <v>465725231</v>
          </cell>
          <cell r="L68">
            <v>227814886</v>
          </cell>
          <cell r="M68">
            <v>217495005</v>
          </cell>
        </row>
        <row r="69">
          <cell r="A69">
            <v>22451054800</v>
          </cell>
          <cell r="B69" t="str">
            <v>GASTOS DE VIAJE</v>
          </cell>
          <cell r="C69">
            <v>99</v>
          </cell>
          <cell r="D69">
            <v>0</v>
          </cell>
          <cell r="E69">
            <v>0</v>
          </cell>
          <cell r="F69">
            <v>0</v>
          </cell>
          <cell r="G69">
            <v>0</v>
          </cell>
          <cell r="H69">
            <v>0</v>
          </cell>
          <cell r="I69">
            <v>0</v>
          </cell>
          <cell r="J69">
            <v>0</v>
          </cell>
          <cell r="K69">
            <v>0</v>
          </cell>
          <cell r="L69">
            <v>0</v>
          </cell>
          <cell r="M69">
            <v>0</v>
          </cell>
        </row>
        <row r="70">
          <cell r="A70">
            <v>22451056100</v>
          </cell>
          <cell r="B70" t="str">
            <v>RELACIONES PUBLICAS</v>
          </cell>
          <cell r="C70">
            <v>99</v>
          </cell>
          <cell r="D70">
            <v>44810320</v>
          </cell>
          <cell r="E70">
            <v>0</v>
          </cell>
          <cell r="F70">
            <v>0</v>
          </cell>
          <cell r="G70">
            <v>0</v>
          </cell>
          <cell r="H70">
            <v>0</v>
          </cell>
          <cell r="I70">
            <v>44810320</v>
          </cell>
          <cell r="J70">
            <v>23170320</v>
          </cell>
          <cell r="K70">
            <v>23170320</v>
          </cell>
          <cell r="L70">
            <v>9890720</v>
          </cell>
          <cell r="M70">
            <v>7967968</v>
          </cell>
        </row>
        <row r="71">
          <cell r="A71">
            <v>22451111900</v>
          </cell>
          <cell r="B71" t="str">
            <v>VIATICOS Y GASTOS DE VIAJES - CONTRATIST</v>
          </cell>
          <cell r="C71">
            <v>99</v>
          </cell>
          <cell r="D71">
            <v>93591909</v>
          </cell>
          <cell r="E71">
            <v>0</v>
          </cell>
          <cell r="F71">
            <v>0</v>
          </cell>
          <cell r="G71">
            <v>385368800</v>
          </cell>
          <cell r="H71">
            <v>0</v>
          </cell>
          <cell r="I71">
            <v>478960709</v>
          </cell>
          <cell r="J71">
            <v>379345358</v>
          </cell>
          <cell r="K71">
            <v>379345358</v>
          </cell>
          <cell r="L71">
            <v>12468000</v>
          </cell>
          <cell r="M71">
            <v>12468000</v>
          </cell>
        </row>
        <row r="72">
          <cell r="A72">
            <v>22551101300</v>
          </cell>
          <cell r="B72" t="str">
            <v>SUSCRIPCIONES Y AFILIACIONES</v>
          </cell>
          <cell r="C72">
            <v>99</v>
          </cell>
          <cell r="D72">
            <v>211754000</v>
          </cell>
          <cell r="E72">
            <v>0</v>
          </cell>
          <cell r="F72">
            <v>0</v>
          </cell>
          <cell r="G72">
            <v>3074300</v>
          </cell>
          <cell r="H72">
            <v>-1130000</v>
          </cell>
          <cell r="I72">
            <v>213698300</v>
          </cell>
          <cell r="J72">
            <v>171652904</v>
          </cell>
          <cell r="K72">
            <v>162227904</v>
          </cell>
          <cell r="L72">
            <v>162227904</v>
          </cell>
          <cell r="M72">
            <v>146728302</v>
          </cell>
        </row>
        <row r="73">
          <cell r="A73">
            <v>22551101301</v>
          </cell>
          <cell r="B73" t="str">
            <v>IMPRESOS Y PUBLICACIONES</v>
          </cell>
          <cell r="C73">
            <v>99</v>
          </cell>
          <cell r="D73">
            <v>0</v>
          </cell>
          <cell r="E73">
            <v>0</v>
          </cell>
          <cell r="F73">
            <v>0</v>
          </cell>
          <cell r="G73">
            <v>45450000</v>
          </cell>
          <cell r="H73">
            <v>0</v>
          </cell>
          <cell r="I73">
            <v>45450000</v>
          </cell>
          <cell r="J73">
            <v>45450000</v>
          </cell>
          <cell r="K73">
            <v>75400</v>
          </cell>
          <cell r="L73">
            <v>75400</v>
          </cell>
          <cell r="M73">
            <v>0</v>
          </cell>
        </row>
        <row r="74">
          <cell r="A74">
            <v>22551102300</v>
          </cell>
          <cell r="B74" t="str">
            <v>PUBLICIDAD Y PROPAGANDA</v>
          </cell>
          <cell r="C74">
            <v>99</v>
          </cell>
          <cell r="D74">
            <v>27400000</v>
          </cell>
          <cell r="E74">
            <v>0</v>
          </cell>
          <cell r="F74">
            <v>0</v>
          </cell>
          <cell r="G74">
            <v>718879400</v>
          </cell>
          <cell r="H74">
            <v>-460900</v>
          </cell>
          <cell r="I74">
            <v>745818500</v>
          </cell>
          <cell r="J74">
            <v>521560000</v>
          </cell>
          <cell r="K74">
            <v>240416000</v>
          </cell>
          <cell r="L74">
            <v>138801855</v>
          </cell>
          <cell r="M74">
            <v>116782468</v>
          </cell>
        </row>
        <row r="75">
          <cell r="A75">
            <v>22551102301</v>
          </cell>
          <cell r="B75" t="str">
            <v>PROMOCION Y DIVULGACION</v>
          </cell>
          <cell r="C75">
            <v>99</v>
          </cell>
          <cell r="D75">
            <v>210000000</v>
          </cell>
          <cell r="E75">
            <v>0</v>
          </cell>
          <cell r="F75">
            <v>0</v>
          </cell>
          <cell r="G75">
            <v>869936923</v>
          </cell>
          <cell r="H75">
            <v>-166500000</v>
          </cell>
          <cell r="I75">
            <v>913436923</v>
          </cell>
          <cell r="J75">
            <v>193279990</v>
          </cell>
          <cell r="K75">
            <v>68179990</v>
          </cell>
          <cell r="L75">
            <v>58054989</v>
          </cell>
          <cell r="M75">
            <v>53320837</v>
          </cell>
        </row>
        <row r="76">
          <cell r="A76">
            <v>22551102302</v>
          </cell>
          <cell r="B76" t="str">
            <v>PRODUCCION EXTERNA</v>
          </cell>
          <cell r="C76">
            <v>99</v>
          </cell>
          <cell r="D76">
            <v>176578000</v>
          </cell>
          <cell r="E76">
            <v>0</v>
          </cell>
          <cell r="F76">
            <v>0</v>
          </cell>
          <cell r="G76">
            <v>0</v>
          </cell>
          <cell r="H76">
            <v>-135952000</v>
          </cell>
          <cell r="I76">
            <v>40626000</v>
          </cell>
          <cell r="J76">
            <v>40626000</v>
          </cell>
          <cell r="K76">
            <v>40626000</v>
          </cell>
          <cell r="L76">
            <v>34086000</v>
          </cell>
          <cell r="M76">
            <v>32907900</v>
          </cell>
        </row>
        <row r="77">
          <cell r="A77">
            <v>22551102303</v>
          </cell>
          <cell r="B77" t="str">
            <v>DISEÑO Y AGENCIA</v>
          </cell>
          <cell r="C77">
            <v>99</v>
          </cell>
          <cell r="D77">
            <v>43561798</v>
          </cell>
          <cell r="E77">
            <v>0</v>
          </cell>
          <cell r="F77">
            <v>0</v>
          </cell>
          <cell r="G77">
            <v>0</v>
          </cell>
          <cell r="H77">
            <v>-33500000</v>
          </cell>
          <cell r="I77">
            <v>10061798</v>
          </cell>
          <cell r="J77">
            <v>10061798</v>
          </cell>
          <cell r="K77">
            <v>10061798</v>
          </cell>
          <cell r="L77">
            <v>10061798</v>
          </cell>
          <cell r="M77">
            <v>8353027</v>
          </cell>
        </row>
        <row r="78">
          <cell r="A78">
            <v>22551102304</v>
          </cell>
          <cell r="B78" t="str">
            <v>SERVICIOS DE ELABORACION MATERIAL POP</v>
          </cell>
          <cell r="C78">
            <v>99</v>
          </cell>
          <cell r="D78">
            <v>226112440</v>
          </cell>
          <cell r="E78">
            <v>0</v>
          </cell>
          <cell r="F78">
            <v>0</v>
          </cell>
          <cell r="G78">
            <v>0</v>
          </cell>
          <cell r="H78">
            <v>-225000000</v>
          </cell>
          <cell r="I78">
            <v>1112440</v>
          </cell>
          <cell r="J78">
            <v>1112440</v>
          </cell>
          <cell r="K78">
            <v>1112440</v>
          </cell>
          <cell r="L78">
            <v>1112440</v>
          </cell>
          <cell r="M78">
            <v>996401</v>
          </cell>
        </row>
        <row r="79">
          <cell r="A79">
            <v>22551102305</v>
          </cell>
          <cell r="B79" t="str">
            <v>MERCHANDISING</v>
          </cell>
          <cell r="C79">
            <v>99</v>
          </cell>
          <cell r="D79">
            <v>369897118</v>
          </cell>
          <cell r="E79">
            <v>0</v>
          </cell>
          <cell r="F79">
            <v>0</v>
          </cell>
          <cell r="G79">
            <v>0</v>
          </cell>
          <cell r="H79">
            <v>-331000000</v>
          </cell>
          <cell r="I79">
            <v>38897118</v>
          </cell>
          <cell r="J79">
            <v>38897118</v>
          </cell>
          <cell r="K79">
            <v>38897118</v>
          </cell>
          <cell r="L79">
            <v>38897118</v>
          </cell>
          <cell r="M79">
            <v>38748678</v>
          </cell>
        </row>
        <row r="80">
          <cell r="A80">
            <v>22551102306</v>
          </cell>
          <cell r="B80" t="str">
            <v>PAUTAS EN MEDIOS MASIVOS</v>
          </cell>
          <cell r="C80">
            <v>99</v>
          </cell>
          <cell r="D80">
            <v>326322906</v>
          </cell>
          <cell r="E80">
            <v>0</v>
          </cell>
          <cell r="F80">
            <v>0</v>
          </cell>
          <cell r="G80">
            <v>0</v>
          </cell>
          <cell r="H80">
            <v>-237980000</v>
          </cell>
          <cell r="I80">
            <v>88342906</v>
          </cell>
          <cell r="J80">
            <v>88342906</v>
          </cell>
          <cell r="K80">
            <v>88342906</v>
          </cell>
          <cell r="L80">
            <v>85276906</v>
          </cell>
          <cell r="M80">
            <v>68996868</v>
          </cell>
        </row>
        <row r="81">
          <cell r="A81">
            <v>22551102307</v>
          </cell>
          <cell r="B81" t="str">
            <v>PRODUCCION, PATROCINIOS Y EVENTOS</v>
          </cell>
          <cell r="C81">
            <v>99</v>
          </cell>
          <cell r="D81">
            <v>627500001</v>
          </cell>
          <cell r="E81">
            <v>0</v>
          </cell>
          <cell r="F81">
            <v>0</v>
          </cell>
          <cell r="G81">
            <v>0</v>
          </cell>
          <cell r="H81">
            <v>-520000000</v>
          </cell>
          <cell r="I81">
            <v>107500001</v>
          </cell>
          <cell r="J81">
            <v>107500001</v>
          </cell>
          <cell r="K81">
            <v>107500001</v>
          </cell>
          <cell r="L81">
            <v>107500000</v>
          </cell>
          <cell r="M81">
            <v>107500000</v>
          </cell>
        </row>
        <row r="82">
          <cell r="A82">
            <v>22651102600</v>
          </cell>
          <cell r="B82" t="str">
            <v>COMUNICACIONES Y TRANSPORTE</v>
          </cell>
          <cell r="C82">
            <v>99</v>
          </cell>
          <cell r="D82">
            <v>64383563</v>
          </cell>
          <cell r="E82">
            <v>0</v>
          </cell>
          <cell r="F82">
            <v>0</v>
          </cell>
          <cell r="G82">
            <v>12943600</v>
          </cell>
          <cell r="H82">
            <v>0</v>
          </cell>
          <cell r="I82">
            <v>77327163</v>
          </cell>
          <cell r="J82">
            <v>69665355</v>
          </cell>
          <cell r="K82">
            <v>55654307</v>
          </cell>
          <cell r="L82">
            <v>42026631</v>
          </cell>
          <cell r="M82">
            <v>39128631</v>
          </cell>
        </row>
        <row r="83">
          <cell r="A83">
            <v>22651109005</v>
          </cell>
          <cell r="B83" t="str">
            <v>SERVICIO DE TRANSPORTE</v>
          </cell>
          <cell r="C83">
            <v>99</v>
          </cell>
          <cell r="D83">
            <v>184721647</v>
          </cell>
          <cell r="E83">
            <v>0</v>
          </cell>
          <cell r="F83">
            <v>0</v>
          </cell>
          <cell r="G83">
            <v>27330000</v>
          </cell>
          <cell r="H83">
            <v>-16000000</v>
          </cell>
          <cell r="I83">
            <v>196051647</v>
          </cell>
          <cell r="J83">
            <v>184622647</v>
          </cell>
          <cell r="K83">
            <v>171218647</v>
          </cell>
          <cell r="L83">
            <v>122657894</v>
          </cell>
          <cell r="M83">
            <v>105106405</v>
          </cell>
        </row>
        <row r="84">
          <cell r="A84">
            <v>22651109006</v>
          </cell>
          <cell r="B84" t="str">
            <v>FLETES Y ACARREOS</v>
          </cell>
          <cell r="C84">
            <v>99</v>
          </cell>
          <cell r="D84">
            <v>7000000</v>
          </cell>
          <cell r="E84">
            <v>0</v>
          </cell>
          <cell r="F84">
            <v>0</v>
          </cell>
          <cell r="G84">
            <v>400000</v>
          </cell>
          <cell r="H84">
            <v>0</v>
          </cell>
          <cell r="I84">
            <v>7400000</v>
          </cell>
          <cell r="J84">
            <v>7400000</v>
          </cell>
          <cell r="K84">
            <v>7000000</v>
          </cell>
          <cell r="L84">
            <v>3910450</v>
          </cell>
          <cell r="M84">
            <v>3910450</v>
          </cell>
        </row>
        <row r="85">
          <cell r="A85">
            <v>22751102700</v>
          </cell>
          <cell r="B85" t="str">
            <v>SEGUROS</v>
          </cell>
          <cell r="C85">
            <v>99</v>
          </cell>
          <cell r="D85">
            <v>898694000</v>
          </cell>
          <cell r="E85">
            <v>0</v>
          </cell>
          <cell r="F85">
            <v>0</v>
          </cell>
          <cell r="G85">
            <v>898694000</v>
          </cell>
          <cell r="H85">
            <v>-1011897292</v>
          </cell>
          <cell r="I85">
            <v>785490708</v>
          </cell>
          <cell r="J85">
            <v>752697262</v>
          </cell>
          <cell r="K85">
            <v>283156160</v>
          </cell>
          <cell r="L85">
            <v>282999324</v>
          </cell>
          <cell r="M85">
            <v>282999324</v>
          </cell>
        </row>
        <row r="86">
          <cell r="A86">
            <v>22751103100</v>
          </cell>
          <cell r="B86" t="str">
            <v>IMPUESTOS</v>
          </cell>
          <cell r="C86">
            <v>99</v>
          </cell>
          <cell r="D86">
            <v>2447516012</v>
          </cell>
          <cell r="E86">
            <v>-1850020000</v>
          </cell>
          <cell r="F86">
            <v>0</v>
          </cell>
          <cell r="G86">
            <v>60544848</v>
          </cell>
          <cell r="H86">
            <v>-436617422</v>
          </cell>
          <cell r="I86">
            <v>221423438</v>
          </cell>
          <cell r="J86">
            <v>0</v>
          </cell>
          <cell r="K86">
            <v>0</v>
          </cell>
          <cell r="L86">
            <v>0</v>
          </cell>
          <cell r="M86">
            <v>0</v>
          </cell>
        </row>
        <row r="87">
          <cell r="A87">
            <v>22751103101</v>
          </cell>
          <cell r="B87" t="str">
            <v>IMPUESTO INDUSTRIA Y COMERCIO</v>
          </cell>
          <cell r="C87">
            <v>99</v>
          </cell>
          <cell r="D87">
            <v>3966390000</v>
          </cell>
          <cell r="E87">
            <v>0</v>
          </cell>
          <cell r="F87">
            <v>0</v>
          </cell>
          <cell r="G87">
            <v>0</v>
          </cell>
          <cell r="H87">
            <v>-44362194</v>
          </cell>
          <cell r="I87">
            <v>3922027806</v>
          </cell>
          <cell r="J87">
            <v>3920795397</v>
          </cell>
          <cell r="K87">
            <v>3472767030</v>
          </cell>
          <cell r="L87">
            <v>3304024225</v>
          </cell>
          <cell r="M87">
            <v>3304024225</v>
          </cell>
        </row>
        <row r="88">
          <cell r="A88">
            <v>22751103102</v>
          </cell>
          <cell r="B88" t="str">
            <v>IMPUESTO DE VEHICULO</v>
          </cell>
          <cell r="C88">
            <v>99</v>
          </cell>
          <cell r="D88">
            <v>7063000</v>
          </cell>
          <cell r="E88">
            <v>0</v>
          </cell>
          <cell r="F88">
            <v>0</v>
          </cell>
          <cell r="G88">
            <v>3500000</v>
          </cell>
          <cell r="H88">
            <v>-670494</v>
          </cell>
          <cell r="I88">
            <v>9892506</v>
          </cell>
          <cell r="J88">
            <v>5023456</v>
          </cell>
          <cell r="K88">
            <v>1241450</v>
          </cell>
          <cell r="L88">
            <v>1241450</v>
          </cell>
          <cell r="M88">
            <v>1241450</v>
          </cell>
        </row>
        <row r="89">
          <cell r="A89">
            <v>22751103103</v>
          </cell>
          <cell r="B89" t="str">
            <v>IMPUESTO AL PATRIMONIO</v>
          </cell>
          <cell r="C89">
            <v>99</v>
          </cell>
          <cell r="D89">
            <v>2328000000</v>
          </cell>
          <cell r="E89">
            <v>0</v>
          </cell>
          <cell r="F89">
            <v>127908387</v>
          </cell>
          <cell r="G89">
            <v>2000000</v>
          </cell>
          <cell r="H89">
            <v>0</v>
          </cell>
          <cell r="I89">
            <v>2457908387</v>
          </cell>
          <cell r="J89">
            <v>2457908387</v>
          </cell>
          <cell r="K89">
            <v>2457432000</v>
          </cell>
          <cell r="L89">
            <v>2457432000</v>
          </cell>
          <cell r="M89">
            <v>2457432000</v>
          </cell>
        </row>
        <row r="90">
          <cell r="A90">
            <v>22751103104</v>
          </cell>
          <cell r="B90" t="str">
            <v>GRAVAMEN A LOS MOV. FINANCIEROS (4X1000)</v>
          </cell>
          <cell r="C90">
            <v>99</v>
          </cell>
          <cell r="D90">
            <v>325237000</v>
          </cell>
          <cell r="E90">
            <v>0</v>
          </cell>
          <cell r="F90">
            <v>2000000000</v>
          </cell>
          <cell r="G90">
            <v>545830000</v>
          </cell>
          <cell r="H90">
            <v>-94837000</v>
          </cell>
          <cell r="I90">
            <v>2776230000</v>
          </cell>
          <cell r="J90">
            <v>2454270000</v>
          </cell>
          <cell r="K90">
            <v>2454270000</v>
          </cell>
          <cell r="L90">
            <v>2454270000</v>
          </cell>
          <cell r="M90">
            <v>1584754017.29</v>
          </cell>
        </row>
        <row r="91">
          <cell r="A91">
            <v>22751103105</v>
          </cell>
          <cell r="B91" t="str">
            <v>IMPUESTO ASUMIDOS</v>
          </cell>
          <cell r="C91">
            <v>99</v>
          </cell>
          <cell r="D91">
            <v>49691031</v>
          </cell>
          <cell r="E91">
            <v>0</v>
          </cell>
          <cell r="F91">
            <v>0</v>
          </cell>
          <cell r="G91">
            <v>0</v>
          </cell>
          <cell r="H91">
            <v>-35778000</v>
          </cell>
          <cell r="I91">
            <v>13913031</v>
          </cell>
          <cell r="J91">
            <v>0</v>
          </cell>
          <cell r="K91">
            <v>0</v>
          </cell>
          <cell r="L91">
            <v>0</v>
          </cell>
          <cell r="M91">
            <v>0</v>
          </cell>
        </row>
        <row r="92">
          <cell r="A92">
            <v>22751103106</v>
          </cell>
          <cell r="B92" t="str">
            <v>IMPUESTO PREDIAL</v>
          </cell>
          <cell r="C92">
            <v>99</v>
          </cell>
          <cell r="D92">
            <v>23588000</v>
          </cell>
          <cell r="E92">
            <v>0</v>
          </cell>
          <cell r="F92">
            <v>0</v>
          </cell>
          <cell r="G92">
            <v>196194</v>
          </cell>
          <cell r="H92">
            <v>0</v>
          </cell>
          <cell r="I92">
            <v>23784194</v>
          </cell>
          <cell r="J92">
            <v>22148644</v>
          </cell>
          <cell r="K92">
            <v>15498348</v>
          </cell>
          <cell r="L92">
            <v>15498348</v>
          </cell>
          <cell r="M92">
            <v>15273868</v>
          </cell>
        </row>
        <row r="93">
          <cell r="A93">
            <v>22751103107</v>
          </cell>
          <cell r="B93" t="str">
            <v>IMPUESTO DE PEAJES</v>
          </cell>
          <cell r="C93">
            <v>99</v>
          </cell>
          <cell r="D93">
            <v>0</v>
          </cell>
          <cell r="E93">
            <v>0</v>
          </cell>
          <cell r="F93">
            <v>0</v>
          </cell>
          <cell r="G93">
            <v>100000</v>
          </cell>
          <cell r="H93">
            <v>0</v>
          </cell>
          <cell r="I93">
            <v>100000</v>
          </cell>
          <cell r="J93">
            <v>100000</v>
          </cell>
          <cell r="K93">
            <v>0</v>
          </cell>
          <cell r="L93">
            <v>0</v>
          </cell>
          <cell r="M93">
            <v>0</v>
          </cell>
        </row>
        <row r="94">
          <cell r="A94">
            <v>22751103108</v>
          </cell>
          <cell r="B94" t="str">
            <v>SANCIONES Y MULTAS</v>
          </cell>
          <cell r="C94">
            <v>99</v>
          </cell>
          <cell r="D94">
            <v>0</v>
          </cell>
          <cell r="E94">
            <v>0</v>
          </cell>
          <cell r="F94">
            <v>0</v>
          </cell>
          <cell r="G94">
            <v>837800</v>
          </cell>
          <cell r="H94">
            <v>0</v>
          </cell>
          <cell r="I94">
            <v>837800</v>
          </cell>
          <cell r="J94">
            <v>789150</v>
          </cell>
          <cell r="K94">
            <v>521350</v>
          </cell>
          <cell r="L94">
            <v>521350</v>
          </cell>
          <cell r="M94">
            <v>521350</v>
          </cell>
        </row>
        <row r="95">
          <cell r="A95">
            <v>22751103109</v>
          </cell>
          <cell r="B95" t="str">
            <v>RENOVACION REGISTRO MERCANTIL</v>
          </cell>
          <cell r="C95">
            <v>99</v>
          </cell>
          <cell r="D95">
            <v>2266000</v>
          </cell>
          <cell r="E95">
            <v>0</v>
          </cell>
          <cell r="F95">
            <v>0</v>
          </cell>
          <cell r="G95">
            <v>260000</v>
          </cell>
          <cell r="H95">
            <v>0</v>
          </cell>
          <cell r="I95">
            <v>2526000</v>
          </cell>
          <cell r="J95">
            <v>2526000</v>
          </cell>
          <cell r="K95">
            <v>2526000</v>
          </cell>
          <cell r="L95">
            <v>2526000</v>
          </cell>
          <cell r="M95">
            <v>2526000</v>
          </cell>
        </row>
        <row r="96">
          <cell r="A96">
            <v>22751103110</v>
          </cell>
          <cell r="B96" t="str">
            <v>IMPUESTO DE RENTA Y COMPLEMENTARIOS</v>
          </cell>
          <cell r="C96">
            <v>99</v>
          </cell>
          <cell r="D96">
            <v>4229000000</v>
          </cell>
          <cell r="E96">
            <v>0</v>
          </cell>
          <cell r="F96">
            <v>10363640000</v>
          </cell>
          <cell r="G96">
            <v>4102500000</v>
          </cell>
          <cell r="H96">
            <v>-4102500000</v>
          </cell>
          <cell r="I96">
            <v>14592640000</v>
          </cell>
          <cell r="J96">
            <v>14592539047</v>
          </cell>
          <cell r="K96">
            <v>14591713047</v>
          </cell>
          <cell r="L96">
            <v>14590818000</v>
          </cell>
          <cell r="M96">
            <v>14590818000</v>
          </cell>
        </row>
        <row r="97">
          <cell r="A97">
            <v>22751104100</v>
          </cell>
          <cell r="B97" t="str">
            <v>CUOTA DE FISCALIZACION</v>
          </cell>
          <cell r="C97">
            <v>99</v>
          </cell>
          <cell r="D97">
            <v>1049709000</v>
          </cell>
          <cell r="E97">
            <v>0</v>
          </cell>
          <cell r="F97">
            <v>300000000</v>
          </cell>
          <cell r="G97">
            <v>0</v>
          </cell>
          <cell r="H97">
            <v>-80000000</v>
          </cell>
          <cell r="I97">
            <v>1269709000</v>
          </cell>
          <cell r="J97">
            <v>1269585336</v>
          </cell>
          <cell r="K97">
            <v>1269585336</v>
          </cell>
          <cell r="L97">
            <v>902354937</v>
          </cell>
          <cell r="M97">
            <v>902354937</v>
          </cell>
        </row>
        <row r="98">
          <cell r="A98">
            <v>22751202601</v>
          </cell>
          <cell r="B98" t="str">
            <v>CONTRIBUCION SSPD</v>
          </cell>
          <cell r="C98">
            <v>99</v>
          </cell>
          <cell r="D98">
            <v>775476000</v>
          </cell>
          <cell r="E98">
            <v>0</v>
          </cell>
          <cell r="F98">
            <v>0</v>
          </cell>
          <cell r="G98">
            <v>112166000</v>
          </cell>
          <cell r="H98">
            <v>0</v>
          </cell>
          <cell r="I98">
            <v>887642000</v>
          </cell>
          <cell r="J98">
            <v>887642000</v>
          </cell>
          <cell r="K98">
            <v>887642000</v>
          </cell>
          <cell r="L98">
            <v>887642000</v>
          </cell>
          <cell r="M98">
            <v>887642000</v>
          </cell>
        </row>
        <row r="99">
          <cell r="A99">
            <v>22751202602</v>
          </cell>
          <cell r="B99" t="str">
            <v>CONTRIBUCION COMIS. REGULAC.ENERGIA GAS</v>
          </cell>
          <cell r="C99">
            <v>99</v>
          </cell>
          <cell r="D99">
            <v>537481000</v>
          </cell>
          <cell r="E99">
            <v>0</v>
          </cell>
          <cell r="F99">
            <v>0</v>
          </cell>
          <cell r="G99">
            <v>0</v>
          </cell>
          <cell r="H99">
            <v>0</v>
          </cell>
          <cell r="I99">
            <v>537481000</v>
          </cell>
          <cell r="J99">
            <v>115064403</v>
          </cell>
          <cell r="K99">
            <v>115064403</v>
          </cell>
          <cell r="L99">
            <v>115064403</v>
          </cell>
          <cell r="M99">
            <v>115064403</v>
          </cell>
        </row>
        <row r="100">
          <cell r="A100">
            <v>22758100500</v>
          </cell>
          <cell r="B100" t="str">
            <v>GASTOS LEGALES</v>
          </cell>
          <cell r="C100">
            <v>99</v>
          </cell>
          <cell r="D100">
            <v>325630804</v>
          </cell>
          <cell r="E100">
            <v>0</v>
          </cell>
          <cell r="F100">
            <v>0</v>
          </cell>
          <cell r="G100">
            <v>4335200</v>
          </cell>
          <cell r="H100">
            <v>-535200</v>
          </cell>
          <cell r="I100">
            <v>329430804</v>
          </cell>
          <cell r="J100">
            <v>199095247</v>
          </cell>
          <cell r="K100">
            <v>181023202</v>
          </cell>
          <cell r="L100">
            <v>180849201</v>
          </cell>
          <cell r="M100">
            <v>179432689</v>
          </cell>
        </row>
        <row r="101">
          <cell r="A101">
            <v>22851052900</v>
          </cell>
          <cell r="B101" t="str">
            <v>INDEMNIZACION DANOS A TERCEROS</v>
          </cell>
          <cell r="C101">
            <v>99</v>
          </cell>
          <cell r="D101">
            <v>50736000</v>
          </cell>
          <cell r="E101">
            <v>0</v>
          </cell>
          <cell r="F101">
            <v>0</v>
          </cell>
          <cell r="G101">
            <v>8454000</v>
          </cell>
          <cell r="H101">
            <v>-9291800</v>
          </cell>
          <cell r="I101">
            <v>49898200</v>
          </cell>
          <cell r="J101">
            <v>49198200</v>
          </cell>
          <cell r="K101">
            <v>37285196</v>
          </cell>
          <cell r="L101">
            <v>37285196</v>
          </cell>
          <cell r="M101">
            <v>37285196</v>
          </cell>
        </row>
        <row r="102">
          <cell r="A102">
            <v>22851119000</v>
          </cell>
          <cell r="B102" t="str">
            <v>OTROS GASTOS GENERALES</v>
          </cell>
          <cell r="C102">
            <v>99</v>
          </cell>
          <cell r="D102">
            <v>1185963</v>
          </cell>
          <cell r="E102">
            <v>0</v>
          </cell>
          <cell r="F102">
            <v>0</v>
          </cell>
          <cell r="G102">
            <v>17575600</v>
          </cell>
          <cell r="H102">
            <v>-475600</v>
          </cell>
          <cell r="I102">
            <v>18285963</v>
          </cell>
          <cell r="J102">
            <v>18285963</v>
          </cell>
          <cell r="K102">
            <v>6505843</v>
          </cell>
          <cell r="L102">
            <v>1946963</v>
          </cell>
          <cell r="M102">
            <v>1879963</v>
          </cell>
        </row>
        <row r="103">
          <cell r="A103">
            <v>22855111330</v>
          </cell>
          <cell r="B103" t="str">
            <v>SEGURIDAD INDUSTRIAL</v>
          </cell>
          <cell r="C103">
            <v>99</v>
          </cell>
          <cell r="D103">
            <v>143695440</v>
          </cell>
          <cell r="E103">
            <v>0</v>
          </cell>
          <cell r="F103">
            <v>0</v>
          </cell>
          <cell r="G103">
            <v>995000</v>
          </cell>
          <cell r="H103">
            <v>-17600000</v>
          </cell>
          <cell r="I103">
            <v>127090440</v>
          </cell>
          <cell r="J103">
            <v>86924576</v>
          </cell>
          <cell r="K103">
            <v>57724576</v>
          </cell>
          <cell r="L103">
            <v>54339168</v>
          </cell>
          <cell r="M103">
            <v>54339168</v>
          </cell>
        </row>
        <row r="104">
          <cell r="A104">
            <v>22855111370</v>
          </cell>
          <cell r="B104" t="str">
            <v>EVENTOS CULTURALES</v>
          </cell>
          <cell r="C104">
            <v>99</v>
          </cell>
          <cell r="D104">
            <v>100000000</v>
          </cell>
          <cell r="E104">
            <v>0</v>
          </cell>
          <cell r="F104">
            <v>0</v>
          </cell>
          <cell r="G104">
            <v>0</v>
          </cell>
          <cell r="H104">
            <v>0</v>
          </cell>
          <cell r="I104">
            <v>100000000</v>
          </cell>
          <cell r="J104">
            <v>0</v>
          </cell>
          <cell r="K104">
            <v>0</v>
          </cell>
          <cell r="L104">
            <v>0</v>
          </cell>
          <cell r="M104">
            <v>0</v>
          </cell>
        </row>
        <row r="105">
          <cell r="A105">
            <v>22858059000</v>
          </cell>
          <cell r="B105" t="str">
            <v>OTROS GASTOS FINANCIEROS</v>
          </cell>
          <cell r="C105">
            <v>99</v>
          </cell>
          <cell r="D105">
            <v>4465124110.1300001</v>
          </cell>
          <cell r="E105">
            <v>0</v>
          </cell>
          <cell r="F105">
            <v>0</v>
          </cell>
          <cell r="G105">
            <v>91637000</v>
          </cell>
          <cell r="H105">
            <v>-537230000</v>
          </cell>
          <cell r="I105">
            <v>4019531110.1300001</v>
          </cell>
          <cell r="J105">
            <v>3703497674.1300001</v>
          </cell>
          <cell r="K105">
            <v>3653698074.1300001</v>
          </cell>
          <cell r="L105">
            <v>2973456437.8400002</v>
          </cell>
          <cell r="M105">
            <v>1887783924.4399998</v>
          </cell>
        </row>
        <row r="106">
          <cell r="A106">
            <v>22955142000</v>
          </cell>
          <cell r="B106" t="str">
            <v>CREDITOS DE EMPLEADOS - LENTES</v>
          </cell>
          <cell r="C106">
            <v>99</v>
          </cell>
          <cell r="D106">
            <v>179442830</v>
          </cell>
          <cell r="E106">
            <v>0</v>
          </cell>
          <cell r="F106">
            <v>0</v>
          </cell>
          <cell r="G106">
            <v>0</v>
          </cell>
          <cell r="H106">
            <v>-50000000</v>
          </cell>
          <cell r="I106">
            <v>129442830</v>
          </cell>
          <cell r="J106">
            <v>83442830</v>
          </cell>
          <cell r="K106">
            <v>83442830</v>
          </cell>
          <cell r="L106">
            <v>18569949</v>
          </cell>
          <cell r="M106">
            <v>18384365</v>
          </cell>
        </row>
        <row r="107">
          <cell r="A107">
            <v>22955509000</v>
          </cell>
          <cell r="B107" t="str">
            <v>SENTENCIAS Y CONCILIACIONES</v>
          </cell>
          <cell r="C107">
            <v>99</v>
          </cell>
          <cell r="D107">
            <v>2000000000</v>
          </cell>
          <cell r="E107">
            <v>0</v>
          </cell>
          <cell r="F107">
            <v>0</v>
          </cell>
          <cell r="G107">
            <v>1068783592</v>
          </cell>
          <cell r="H107">
            <v>0</v>
          </cell>
          <cell r="I107">
            <v>3068783592</v>
          </cell>
          <cell r="J107">
            <v>3068783592</v>
          </cell>
          <cell r="K107">
            <v>2930838112</v>
          </cell>
          <cell r="L107">
            <v>2930838112</v>
          </cell>
          <cell r="M107">
            <v>2930838112</v>
          </cell>
        </row>
        <row r="108">
          <cell r="A108">
            <v>31151103003</v>
          </cell>
          <cell r="B108" t="str">
            <v>DISTRIBUCION UTILIDADES POR GIRAR</v>
          </cell>
          <cell r="C108">
            <v>99</v>
          </cell>
          <cell r="D108">
            <v>35243269999</v>
          </cell>
          <cell r="E108">
            <v>0</v>
          </cell>
          <cell r="F108">
            <v>11235181441</v>
          </cell>
          <cell r="G108">
            <v>14613181375</v>
          </cell>
          <cell r="H108">
            <v>-11235181441</v>
          </cell>
          <cell r="I108">
            <v>49856451374</v>
          </cell>
          <cell r="J108">
            <v>49856451374</v>
          </cell>
          <cell r="K108">
            <v>49856451374</v>
          </cell>
          <cell r="L108">
            <v>49856451374</v>
          </cell>
          <cell r="M108">
            <v>49843026614</v>
          </cell>
        </row>
        <row r="109">
          <cell r="A109">
            <v>32151052600</v>
          </cell>
          <cell r="B109" t="str">
            <v>PENSIONES</v>
          </cell>
          <cell r="C109">
            <v>99</v>
          </cell>
          <cell r="D109">
            <v>16799836414</v>
          </cell>
          <cell r="E109">
            <v>0</v>
          </cell>
          <cell r="F109">
            <v>0</v>
          </cell>
          <cell r="G109">
            <v>7243745428</v>
          </cell>
          <cell r="H109">
            <v>-10658745362</v>
          </cell>
          <cell r="I109">
            <v>13384836480</v>
          </cell>
          <cell r="J109">
            <v>13384836480</v>
          </cell>
          <cell r="K109">
            <v>12909623203</v>
          </cell>
          <cell r="L109">
            <v>12909517614</v>
          </cell>
          <cell r="M109">
            <v>12884507320</v>
          </cell>
        </row>
        <row r="110">
          <cell r="A110">
            <v>32314701202</v>
          </cell>
          <cell r="B110" t="str">
            <v>CREDITO EMPLEADOS - FONDO DE SERVIC (LEN</v>
          </cell>
          <cell r="C110">
            <v>99</v>
          </cell>
          <cell r="D110">
            <v>0</v>
          </cell>
          <cell r="E110">
            <v>0</v>
          </cell>
          <cell r="F110">
            <v>0</v>
          </cell>
          <cell r="G110">
            <v>0</v>
          </cell>
          <cell r="H110">
            <v>0</v>
          </cell>
          <cell r="I110">
            <v>0</v>
          </cell>
          <cell r="J110">
            <v>0</v>
          </cell>
          <cell r="K110">
            <v>0</v>
          </cell>
          <cell r="L110">
            <v>0</v>
          </cell>
          <cell r="M110">
            <v>0</v>
          </cell>
        </row>
        <row r="111">
          <cell r="A111">
            <v>51258050407</v>
          </cell>
          <cell r="B111" t="str">
            <v>BANCOLOMBIA - 880086984</v>
          </cell>
          <cell r="C111">
            <v>99</v>
          </cell>
          <cell r="D111">
            <v>0</v>
          </cell>
          <cell r="E111">
            <v>-2720000000</v>
          </cell>
          <cell r="F111">
            <v>7120000000</v>
          </cell>
          <cell r="G111">
            <v>0</v>
          </cell>
          <cell r="H111">
            <v>-900000000</v>
          </cell>
          <cell r="I111">
            <v>3500000000</v>
          </cell>
          <cell r="J111">
            <v>3500000000</v>
          </cell>
          <cell r="K111">
            <v>3500000000</v>
          </cell>
          <cell r="L111">
            <v>2677041666</v>
          </cell>
          <cell r="M111">
            <v>2677041666</v>
          </cell>
        </row>
        <row r="112">
          <cell r="D112">
            <v>107791381519.42001</v>
          </cell>
          <cell r="E112">
            <v>-4570020000</v>
          </cell>
          <cell r="F112">
            <v>36002825828</v>
          </cell>
          <cell r="G112">
            <v>37978637275.110001</v>
          </cell>
          <cell r="H112">
            <v>-38878637275.099998</v>
          </cell>
          <cell r="I112">
            <v>138324187347.42999</v>
          </cell>
          <cell r="J112">
            <v>131614981722.51999</v>
          </cell>
          <cell r="K112">
            <v>122188101825.32001</v>
          </cell>
          <cell r="L112">
            <v>113288387135.56</v>
          </cell>
          <cell r="M112">
            <v>109650662343.45001</v>
          </cell>
        </row>
        <row r="114">
          <cell r="D114">
            <v>107791381519.42</v>
          </cell>
          <cell r="E114">
            <v>-4570020000</v>
          </cell>
          <cell r="F114">
            <v>36002825828</v>
          </cell>
          <cell r="G114">
            <v>37978637275.110001</v>
          </cell>
          <cell r="H114">
            <v>-38878637275.099998</v>
          </cell>
          <cell r="I114">
            <v>138324187347.42999</v>
          </cell>
          <cell r="J114">
            <v>131614981722.51999</v>
          </cell>
          <cell r="K114">
            <v>122188101825.31999</v>
          </cell>
          <cell r="L114">
            <v>113288387135.56</v>
          </cell>
          <cell r="M114">
            <v>109650662343.45</v>
          </cell>
        </row>
        <row r="116">
          <cell r="D116">
            <v>0</v>
          </cell>
          <cell r="E116">
            <v>0</v>
          </cell>
          <cell r="F116">
            <v>0</v>
          </cell>
          <cell r="G116">
            <v>0</v>
          </cell>
          <cell r="H116">
            <v>0</v>
          </cell>
          <cell r="I116">
            <v>0</v>
          </cell>
          <cell r="J116">
            <v>0</v>
          </cell>
          <cell r="K116">
            <v>0</v>
          </cell>
          <cell r="L116">
            <v>0</v>
          </cell>
          <cell r="M116">
            <v>0</v>
          </cell>
        </row>
      </sheetData>
      <sheetData sheetId="5" refreshError="1">
        <row r="1">
          <cell r="A1" t="str">
            <v>PARTIDA</v>
          </cell>
          <cell r="B1" t="str">
            <v>NOMBRE</v>
          </cell>
          <cell r="C1" t="str">
            <v>PRESUP
INICIAL</v>
          </cell>
          <cell r="D1" t="str">
            <v>REDUCC</v>
          </cell>
          <cell r="E1" t="str">
            <v>ADIC</v>
          </cell>
          <cell r="F1" t="str">
            <v>TP +</v>
          </cell>
          <cell r="G1" t="str">
            <v>TP -</v>
          </cell>
          <cell r="H1" t="str">
            <v>APROP
ACUM</v>
          </cell>
          <cell r="I1" t="str">
            <v>CD</v>
          </cell>
          <cell r="J1" t="str">
            <v>COMPRO</v>
          </cell>
          <cell r="K1" t="str">
            <v>CAUSADO</v>
          </cell>
          <cell r="L1" t="str">
            <v>PAGADO</v>
          </cell>
        </row>
        <row r="2">
          <cell r="A2">
            <v>21151050401</v>
          </cell>
          <cell r="B2" t="str">
            <v>GASTOS DE REPRESENTACION</v>
          </cell>
          <cell r="C2">
            <v>0</v>
          </cell>
          <cell r="D2">
            <v>0</v>
          </cell>
          <cell r="E2">
            <v>0</v>
          </cell>
          <cell r="F2">
            <v>0</v>
          </cell>
          <cell r="G2">
            <v>0</v>
          </cell>
          <cell r="H2">
            <v>0</v>
          </cell>
          <cell r="I2">
            <v>0</v>
          </cell>
          <cell r="J2">
            <v>0</v>
          </cell>
          <cell r="K2">
            <v>0</v>
          </cell>
          <cell r="L2">
            <v>0</v>
          </cell>
        </row>
        <row r="3">
          <cell r="A3">
            <v>21151054100</v>
          </cell>
          <cell r="B3" t="str">
            <v>GASTOS MEDICOS Y DROGAS (BOTIQUIN)</v>
          </cell>
          <cell r="C3">
            <v>14000000</v>
          </cell>
          <cell r="D3">
            <v>0</v>
          </cell>
          <cell r="E3">
            <v>0</v>
          </cell>
          <cell r="F3">
            <v>0</v>
          </cell>
          <cell r="G3">
            <v>0</v>
          </cell>
          <cell r="H3">
            <v>14000000</v>
          </cell>
          <cell r="I3">
            <v>14000000</v>
          </cell>
          <cell r="J3">
            <v>13999999</v>
          </cell>
          <cell r="K3">
            <v>13999999</v>
          </cell>
          <cell r="L3">
            <v>13523351</v>
          </cell>
        </row>
        <row r="4">
          <cell r="A4">
            <v>21175050100</v>
          </cell>
          <cell r="B4" t="str">
            <v>SUELDO PERSONAL DE NOMINA</v>
          </cell>
          <cell r="C4">
            <v>6385032691</v>
          </cell>
          <cell r="D4">
            <v>0</v>
          </cell>
          <cell r="E4">
            <v>0</v>
          </cell>
          <cell r="F4">
            <v>96000000</v>
          </cell>
          <cell r="G4">
            <v>-1706706226.8999999</v>
          </cell>
          <cell r="H4">
            <v>4774326464.0999994</v>
          </cell>
          <cell r="I4">
            <v>4774326464.0999994</v>
          </cell>
          <cell r="J4">
            <v>3772283433</v>
          </cell>
          <cell r="K4">
            <v>3772283433</v>
          </cell>
          <cell r="L4">
            <v>3765583544</v>
          </cell>
        </row>
        <row r="5">
          <cell r="A5">
            <v>21175050101</v>
          </cell>
          <cell r="B5" t="str">
            <v>SALARIO INTEGRAL</v>
          </cell>
          <cell r="C5">
            <v>107856611</v>
          </cell>
          <cell r="D5">
            <v>0</v>
          </cell>
          <cell r="E5">
            <v>0</v>
          </cell>
          <cell r="F5">
            <v>0</v>
          </cell>
          <cell r="G5">
            <v>0</v>
          </cell>
          <cell r="H5">
            <v>107856611</v>
          </cell>
          <cell r="I5">
            <v>107856611</v>
          </cell>
          <cell r="J5">
            <v>50586557</v>
          </cell>
          <cell r="K5">
            <v>50586557</v>
          </cell>
          <cell r="L5">
            <v>50586557</v>
          </cell>
        </row>
        <row r="6">
          <cell r="A6">
            <v>21175050300</v>
          </cell>
          <cell r="B6" t="str">
            <v>HORAS EXTRAS, DOMINICALES Y FESTIVOS</v>
          </cell>
          <cell r="C6">
            <v>787703997</v>
          </cell>
          <cell r="D6">
            <v>0</v>
          </cell>
          <cell r="E6">
            <v>0</v>
          </cell>
          <cell r="F6">
            <v>34000000</v>
          </cell>
          <cell r="G6">
            <v>-38000000</v>
          </cell>
          <cell r="H6">
            <v>783703997</v>
          </cell>
          <cell r="I6">
            <v>783703997</v>
          </cell>
          <cell r="J6">
            <v>521274901</v>
          </cell>
          <cell r="K6">
            <v>521274901</v>
          </cell>
          <cell r="L6">
            <v>514011921</v>
          </cell>
        </row>
        <row r="7">
          <cell r="A7">
            <v>21175050400</v>
          </cell>
          <cell r="B7" t="str">
            <v>INCAPACIDADES</v>
          </cell>
          <cell r="C7">
            <v>25904760</v>
          </cell>
          <cell r="D7">
            <v>0</v>
          </cell>
          <cell r="E7">
            <v>0</v>
          </cell>
          <cell r="F7">
            <v>131359330</v>
          </cell>
          <cell r="G7">
            <v>0</v>
          </cell>
          <cell r="H7">
            <v>157264090</v>
          </cell>
          <cell r="I7">
            <v>157264090</v>
          </cell>
          <cell r="J7">
            <v>86781399</v>
          </cell>
          <cell r="K7">
            <v>86781399</v>
          </cell>
          <cell r="L7">
            <v>85282349</v>
          </cell>
        </row>
        <row r="8">
          <cell r="A8">
            <v>21175050401</v>
          </cell>
          <cell r="B8" t="str">
            <v>COSTOS DE REPRESENTACION</v>
          </cell>
          <cell r="C8">
            <v>21904762</v>
          </cell>
          <cell r="D8">
            <v>0</v>
          </cell>
          <cell r="E8">
            <v>0</v>
          </cell>
          <cell r="F8">
            <v>1500000</v>
          </cell>
          <cell r="G8">
            <v>-1500000</v>
          </cell>
          <cell r="H8">
            <v>21904762</v>
          </cell>
          <cell r="I8">
            <v>17980800</v>
          </cell>
          <cell r="J8">
            <v>4980800</v>
          </cell>
          <cell r="K8">
            <v>1379160</v>
          </cell>
          <cell r="L8">
            <v>1379160</v>
          </cell>
        </row>
        <row r="9">
          <cell r="A9">
            <v>21175051200</v>
          </cell>
          <cell r="B9" t="str">
            <v>PRIMA DE SERVICIOS</v>
          </cell>
          <cell r="C9">
            <v>1204267849</v>
          </cell>
          <cell r="D9">
            <v>0</v>
          </cell>
          <cell r="E9">
            <v>0</v>
          </cell>
          <cell r="F9">
            <v>0</v>
          </cell>
          <cell r="G9">
            <v>0</v>
          </cell>
          <cell r="H9">
            <v>1204267849</v>
          </cell>
          <cell r="I9">
            <v>1204267849</v>
          </cell>
          <cell r="J9">
            <v>347635045</v>
          </cell>
          <cell r="K9">
            <v>347635045</v>
          </cell>
          <cell r="L9">
            <v>344712899</v>
          </cell>
        </row>
        <row r="10">
          <cell r="A10">
            <v>21175051300</v>
          </cell>
          <cell r="B10" t="str">
            <v>PRIMA DE VACACIONES</v>
          </cell>
          <cell r="C10">
            <v>843471567</v>
          </cell>
          <cell r="D10">
            <v>0</v>
          </cell>
          <cell r="E10">
            <v>0</v>
          </cell>
          <cell r="F10">
            <v>0</v>
          </cell>
          <cell r="G10">
            <v>0</v>
          </cell>
          <cell r="H10">
            <v>843471567</v>
          </cell>
          <cell r="I10">
            <v>843471567</v>
          </cell>
          <cell r="J10">
            <v>274722978</v>
          </cell>
          <cell r="K10">
            <v>274722978</v>
          </cell>
          <cell r="L10">
            <v>247751137</v>
          </cell>
        </row>
        <row r="11">
          <cell r="A11">
            <v>21175051500</v>
          </cell>
          <cell r="B11" t="str">
            <v>PRIMAS EXTRALEGALES</v>
          </cell>
          <cell r="C11">
            <v>1636377987</v>
          </cell>
          <cell r="D11">
            <v>0</v>
          </cell>
          <cell r="E11">
            <v>0</v>
          </cell>
          <cell r="F11">
            <v>0</v>
          </cell>
          <cell r="G11">
            <v>0</v>
          </cell>
          <cell r="H11">
            <v>1636377987</v>
          </cell>
          <cell r="I11">
            <v>1636377987</v>
          </cell>
          <cell r="J11">
            <v>579391696</v>
          </cell>
          <cell r="K11">
            <v>579391696</v>
          </cell>
          <cell r="L11">
            <v>494131726</v>
          </cell>
        </row>
        <row r="12">
          <cell r="A12">
            <v>21175051700</v>
          </cell>
          <cell r="B12" t="str">
            <v>PRIMA DE ANTIGUEDAD</v>
          </cell>
          <cell r="C12">
            <v>1241293658</v>
          </cell>
          <cell r="D12">
            <v>0</v>
          </cell>
          <cell r="E12">
            <v>0</v>
          </cell>
          <cell r="F12">
            <v>111178517</v>
          </cell>
          <cell r="G12">
            <v>-99178517</v>
          </cell>
          <cell r="H12">
            <v>1253293658</v>
          </cell>
          <cell r="I12">
            <v>1253293658</v>
          </cell>
          <cell r="J12">
            <v>622626434</v>
          </cell>
          <cell r="K12">
            <v>622626434</v>
          </cell>
          <cell r="L12">
            <v>579821465</v>
          </cell>
        </row>
        <row r="13">
          <cell r="A13">
            <v>21175051800</v>
          </cell>
          <cell r="B13" t="str">
            <v>VACACIONES</v>
          </cell>
          <cell r="C13">
            <v>843471568</v>
          </cell>
          <cell r="D13">
            <v>0</v>
          </cell>
          <cell r="E13">
            <v>0</v>
          </cell>
          <cell r="F13">
            <v>0</v>
          </cell>
          <cell r="G13">
            <v>0</v>
          </cell>
          <cell r="H13">
            <v>843471568</v>
          </cell>
          <cell r="I13">
            <v>843471568</v>
          </cell>
          <cell r="J13">
            <v>281838443</v>
          </cell>
          <cell r="K13">
            <v>281838443</v>
          </cell>
          <cell r="L13">
            <v>280430873</v>
          </cell>
        </row>
        <row r="14">
          <cell r="A14">
            <v>21175052000</v>
          </cell>
          <cell r="B14" t="str">
            <v>BONIFICACIONES (LINEA VIVA, TURNOS INGEN</v>
          </cell>
          <cell r="C14">
            <v>364353764</v>
          </cell>
          <cell r="D14">
            <v>0</v>
          </cell>
          <cell r="E14">
            <v>0</v>
          </cell>
          <cell r="F14">
            <v>400000</v>
          </cell>
          <cell r="G14">
            <v>-74672000</v>
          </cell>
          <cell r="H14">
            <v>290081764</v>
          </cell>
          <cell r="I14">
            <v>290081764</v>
          </cell>
          <cell r="J14">
            <v>169048389</v>
          </cell>
          <cell r="K14">
            <v>169048389</v>
          </cell>
          <cell r="L14">
            <v>169048389</v>
          </cell>
        </row>
        <row r="15">
          <cell r="A15">
            <v>21175052200</v>
          </cell>
          <cell r="B15" t="str">
            <v>PRIMA O SUBSIDIO DE ALIMENTACION</v>
          </cell>
          <cell r="C15">
            <v>200500000</v>
          </cell>
          <cell r="D15">
            <v>0</v>
          </cell>
          <cell r="E15">
            <v>0</v>
          </cell>
          <cell r="F15">
            <v>0</v>
          </cell>
          <cell r="G15">
            <v>0</v>
          </cell>
          <cell r="H15">
            <v>200500000</v>
          </cell>
          <cell r="I15">
            <v>200500000</v>
          </cell>
          <cell r="J15">
            <v>130705587</v>
          </cell>
          <cell r="K15">
            <v>130705587</v>
          </cell>
          <cell r="L15">
            <v>129050301</v>
          </cell>
        </row>
        <row r="16">
          <cell r="A16">
            <v>21175052300</v>
          </cell>
          <cell r="B16" t="str">
            <v>AUXILIO DE TRANSPORTE</v>
          </cell>
          <cell r="C16">
            <v>592439147</v>
          </cell>
          <cell r="D16">
            <v>0</v>
          </cell>
          <cell r="E16">
            <v>0</v>
          </cell>
          <cell r="F16">
            <v>144000000</v>
          </cell>
          <cell r="G16">
            <v>-20000000</v>
          </cell>
          <cell r="H16">
            <v>716439147</v>
          </cell>
          <cell r="I16">
            <v>716439147</v>
          </cell>
          <cell r="J16">
            <v>515984553</v>
          </cell>
          <cell r="K16">
            <v>515984553</v>
          </cell>
          <cell r="L16">
            <v>467162565</v>
          </cell>
        </row>
        <row r="17">
          <cell r="A17">
            <v>21175052400</v>
          </cell>
          <cell r="B17" t="str">
            <v>CESANTIAS - COSTOS</v>
          </cell>
          <cell r="C17">
            <v>1756562666</v>
          </cell>
          <cell r="D17">
            <v>0</v>
          </cell>
          <cell r="E17">
            <v>0</v>
          </cell>
          <cell r="F17">
            <v>298974324</v>
          </cell>
          <cell r="G17">
            <v>-404974324</v>
          </cell>
          <cell r="H17">
            <v>1650562666</v>
          </cell>
          <cell r="I17">
            <v>1650562666</v>
          </cell>
          <cell r="J17">
            <v>1094291814</v>
          </cell>
          <cell r="K17">
            <v>1094291814</v>
          </cell>
          <cell r="L17">
            <v>1094291814</v>
          </cell>
        </row>
        <row r="18">
          <cell r="A18">
            <v>21175052500</v>
          </cell>
          <cell r="B18" t="str">
            <v>INTERESES DE CESANTIAS -  COSTOS</v>
          </cell>
          <cell r="C18">
            <v>244447619</v>
          </cell>
          <cell r="D18">
            <v>0</v>
          </cell>
          <cell r="E18">
            <v>0</v>
          </cell>
          <cell r="F18">
            <v>35624253</v>
          </cell>
          <cell r="G18">
            <v>-12624253</v>
          </cell>
          <cell r="H18">
            <v>267447619</v>
          </cell>
          <cell r="I18">
            <v>267447619</v>
          </cell>
          <cell r="J18">
            <v>212806809</v>
          </cell>
          <cell r="K18">
            <v>212806809</v>
          </cell>
          <cell r="L18">
            <v>212806809</v>
          </cell>
        </row>
        <row r="19">
          <cell r="A19">
            <v>21175053001</v>
          </cell>
          <cell r="B19" t="str">
            <v>BIENESTAR SOCIAL</v>
          </cell>
          <cell r="C19">
            <v>535261173</v>
          </cell>
          <cell r="D19">
            <v>0</v>
          </cell>
          <cell r="E19">
            <v>0</v>
          </cell>
          <cell r="F19">
            <v>26000000</v>
          </cell>
          <cell r="G19">
            <v>-56749969</v>
          </cell>
          <cell r="H19">
            <v>504511204</v>
          </cell>
          <cell r="I19">
            <v>336958661</v>
          </cell>
          <cell r="J19">
            <v>301958661</v>
          </cell>
          <cell r="K19">
            <v>177185600</v>
          </cell>
          <cell r="L19">
            <v>173879499</v>
          </cell>
        </row>
        <row r="20">
          <cell r="A20">
            <v>21175053002</v>
          </cell>
          <cell r="B20" t="str">
            <v>CAPACITACION</v>
          </cell>
          <cell r="C20">
            <v>1036000000</v>
          </cell>
          <cell r="D20">
            <v>0</v>
          </cell>
          <cell r="E20">
            <v>0</v>
          </cell>
          <cell r="F20">
            <v>48800000</v>
          </cell>
          <cell r="G20">
            <v>-701359330</v>
          </cell>
          <cell r="H20">
            <v>383440670</v>
          </cell>
          <cell r="I20">
            <v>377440670</v>
          </cell>
          <cell r="J20">
            <v>51293768</v>
          </cell>
          <cell r="K20">
            <v>35718448</v>
          </cell>
          <cell r="L20">
            <v>34431248</v>
          </cell>
        </row>
        <row r="21">
          <cell r="A21">
            <v>21175053003</v>
          </cell>
          <cell r="B21" t="str">
            <v>COSTOS MEDICOS Y DROGAS (CONVENCIONALES)</v>
          </cell>
          <cell r="C21">
            <v>61103888</v>
          </cell>
          <cell r="D21">
            <v>0</v>
          </cell>
          <cell r="E21">
            <v>0</v>
          </cell>
          <cell r="F21">
            <v>0</v>
          </cell>
          <cell r="G21">
            <v>0</v>
          </cell>
          <cell r="H21">
            <v>61103888</v>
          </cell>
          <cell r="I21">
            <v>17680674</v>
          </cell>
          <cell r="J21">
            <v>17680674</v>
          </cell>
          <cell r="K21">
            <v>6600266</v>
          </cell>
          <cell r="L21">
            <v>6246164</v>
          </cell>
        </row>
        <row r="22">
          <cell r="A22">
            <v>21175053004</v>
          </cell>
          <cell r="B22" t="str">
            <v>COSTOS DEPORTIVOS Y RECREACION</v>
          </cell>
          <cell r="C22">
            <v>243868099</v>
          </cell>
          <cell r="D22">
            <v>0</v>
          </cell>
          <cell r="E22">
            <v>0</v>
          </cell>
          <cell r="F22">
            <v>12750000</v>
          </cell>
          <cell r="G22">
            <v>0</v>
          </cell>
          <cell r="H22">
            <v>256618099</v>
          </cell>
          <cell r="I22">
            <v>139757480</v>
          </cell>
          <cell r="J22">
            <v>121119217</v>
          </cell>
          <cell r="K22">
            <v>120284280</v>
          </cell>
          <cell r="L22">
            <v>114845161</v>
          </cell>
        </row>
        <row r="23">
          <cell r="A23">
            <v>21175053005</v>
          </cell>
          <cell r="B23" t="str">
            <v>APORTES SINDICALES</v>
          </cell>
          <cell r="C23">
            <v>7400000</v>
          </cell>
          <cell r="D23">
            <v>0</v>
          </cell>
          <cell r="E23">
            <v>0</v>
          </cell>
          <cell r="F23">
            <v>9000000</v>
          </cell>
          <cell r="G23">
            <v>0</v>
          </cell>
          <cell r="H23">
            <v>16400000</v>
          </cell>
          <cell r="I23">
            <v>16400000</v>
          </cell>
          <cell r="J23">
            <v>10139217</v>
          </cell>
          <cell r="K23">
            <v>10139217</v>
          </cell>
          <cell r="L23">
            <v>8478384</v>
          </cell>
        </row>
        <row r="24">
          <cell r="A24">
            <v>21175053006</v>
          </cell>
          <cell r="B24" t="str">
            <v>AUXILIOS Y SERVICIOS CONVENCIONALES</v>
          </cell>
          <cell r="C24">
            <v>38095238</v>
          </cell>
          <cell r="D24">
            <v>0</v>
          </cell>
          <cell r="E24">
            <v>0</v>
          </cell>
          <cell r="F24">
            <v>0</v>
          </cell>
          <cell r="G24">
            <v>-10000000</v>
          </cell>
          <cell r="H24">
            <v>28095238</v>
          </cell>
          <cell r="I24">
            <v>28067858</v>
          </cell>
          <cell r="J24">
            <v>21085425</v>
          </cell>
          <cell r="K24">
            <v>21085425</v>
          </cell>
          <cell r="L24">
            <v>21085425</v>
          </cell>
        </row>
        <row r="25">
          <cell r="A25">
            <v>21175053007</v>
          </cell>
          <cell r="B25" t="str">
            <v>AUXILIO DE ESTUDIO</v>
          </cell>
          <cell r="C25">
            <v>662196250</v>
          </cell>
          <cell r="D25">
            <v>0</v>
          </cell>
          <cell r="E25">
            <v>0</v>
          </cell>
          <cell r="F25">
            <v>39500000</v>
          </cell>
          <cell r="G25">
            <v>-39500000</v>
          </cell>
          <cell r="H25">
            <v>662196250</v>
          </cell>
          <cell r="I25">
            <v>662196250</v>
          </cell>
          <cell r="J25">
            <v>436798200</v>
          </cell>
          <cell r="K25">
            <v>436798200</v>
          </cell>
          <cell r="L25">
            <v>431977800</v>
          </cell>
        </row>
        <row r="26">
          <cell r="A26">
            <v>21175053100</v>
          </cell>
          <cell r="B26" t="str">
            <v>DOTACION Y SUMINISTRO A TRABAJADORES</v>
          </cell>
          <cell r="C26">
            <v>428296280</v>
          </cell>
          <cell r="D26">
            <v>0</v>
          </cell>
          <cell r="E26">
            <v>0</v>
          </cell>
          <cell r="F26">
            <v>7600000</v>
          </cell>
          <cell r="G26">
            <v>-28200000</v>
          </cell>
          <cell r="H26">
            <v>407696280</v>
          </cell>
          <cell r="I26">
            <v>319547550</v>
          </cell>
          <cell r="J26">
            <v>311238950</v>
          </cell>
          <cell r="K26">
            <v>311238950</v>
          </cell>
          <cell r="L26">
            <v>274497821</v>
          </cell>
        </row>
        <row r="27">
          <cell r="A27">
            <v>21175054600</v>
          </cell>
          <cell r="B27" t="str">
            <v>CONTRATOS DE PERSONAL TEMPORAL (COSTOS)</v>
          </cell>
          <cell r="C27">
            <v>1201477008.6400001</v>
          </cell>
          <cell r="D27">
            <v>0</v>
          </cell>
          <cell r="E27">
            <v>0</v>
          </cell>
          <cell r="F27">
            <v>1179816311.8899999</v>
          </cell>
          <cell r="G27">
            <v>-155110085</v>
          </cell>
          <cell r="H27">
            <v>2226183235.5300002</v>
          </cell>
          <cell r="I27">
            <v>2225938068.5400004</v>
          </cell>
          <cell r="J27">
            <v>2225938068.5400004</v>
          </cell>
          <cell r="K27">
            <v>1617450060</v>
          </cell>
          <cell r="L27">
            <v>1543407844</v>
          </cell>
        </row>
        <row r="28">
          <cell r="A28">
            <v>21175054700</v>
          </cell>
          <cell r="B28" t="str">
            <v>VIATICOS PARA EMPLEADOS</v>
          </cell>
          <cell r="C28">
            <v>514285714</v>
          </cell>
          <cell r="D28">
            <v>0</v>
          </cell>
          <cell r="E28">
            <v>0</v>
          </cell>
          <cell r="F28">
            <v>200000000</v>
          </cell>
          <cell r="G28">
            <v>0</v>
          </cell>
          <cell r="H28">
            <v>714285714</v>
          </cell>
          <cell r="I28">
            <v>714285714</v>
          </cell>
          <cell r="J28">
            <v>714285714</v>
          </cell>
          <cell r="K28">
            <v>399998504</v>
          </cell>
          <cell r="L28">
            <v>399998504</v>
          </cell>
        </row>
        <row r="29">
          <cell r="A29">
            <v>21175054800</v>
          </cell>
          <cell r="B29" t="str">
            <v>GASTOS DE VIAJES PARA EMPLEADOS</v>
          </cell>
          <cell r="C29">
            <v>262353655</v>
          </cell>
          <cell r="D29">
            <v>0</v>
          </cell>
          <cell r="E29">
            <v>0</v>
          </cell>
          <cell r="F29">
            <v>0</v>
          </cell>
          <cell r="G29">
            <v>0</v>
          </cell>
          <cell r="H29">
            <v>262353655</v>
          </cell>
          <cell r="I29">
            <v>213901274</v>
          </cell>
          <cell r="J29">
            <v>213901274</v>
          </cell>
          <cell r="K29">
            <v>107655217</v>
          </cell>
          <cell r="L29">
            <v>100645551</v>
          </cell>
        </row>
        <row r="30">
          <cell r="A30">
            <v>21251101400</v>
          </cell>
          <cell r="B30" t="str">
            <v>HONORARIOS</v>
          </cell>
          <cell r="C30">
            <v>4821947232</v>
          </cell>
          <cell r="D30">
            <v>0</v>
          </cell>
          <cell r="E30">
            <v>0</v>
          </cell>
          <cell r="F30">
            <v>2819812458</v>
          </cell>
          <cell r="G30">
            <v>-1046614209</v>
          </cell>
          <cell r="H30">
            <v>6595145481</v>
          </cell>
          <cell r="I30">
            <v>6329298256</v>
          </cell>
          <cell r="J30">
            <v>5077243249</v>
          </cell>
          <cell r="K30">
            <v>3288765474</v>
          </cell>
          <cell r="L30">
            <v>2837472822</v>
          </cell>
        </row>
        <row r="31">
          <cell r="A31">
            <v>21351053500</v>
          </cell>
          <cell r="B31" t="str">
            <v>APORTES CAJA DE COMPENSACION FAMILIAR</v>
          </cell>
          <cell r="C31">
            <v>0</v>
          </cell>
          <cell r="D31">
            <v>0</v>
          </cell>
          <cell r="E31">
            <v>0</v>
          </cell>
          <cell r="F31">
            <v>20000000</v>
          </cell>
          <cell r="G31">
            <v>-20000000</v>
          </cell>
          <cell r="H31">
            <v>0</v>
          </cell>
          <cell r="I31">
            <v>0</v>
          </cell>
          <cell r="J31">
            <v>0</v>
          </cell>
          <cell r="K31">
            <v>0</v>
          </cell>
          <cell r="L31">
            <v>0</v>
          </cell>
        </row>
        <row r="32">
          <cell r="A32">
            <v>21375053500</v>
          </cell>
          <cell r="B32" t="str">
            <v>APORTES CAJA DE COMPENSACION FAMILIAR</v>
          </cell>
          <cell r="C32">
            <v>502900010</v>
          </cell>
          <cell r="D32">
            <v>0</v>
          </cell>
          <cell r="E32">
            <v>0</v>
          </cell>
          <cell r="F32">
            <v>23000000</v>
          </cell>
          <cell r="G32">
            <v>0</v>
          </cell>
          <cell r="H32">
            <v>525900010</v>
          </cell>
          <cell r="I32">
            <v>525900010</v>
          </cell>
          <cell r="J32">
            <v>344039540</v>
          </cell>
          <cell r="K32">
            <v>344039540</v>
          </cell>
          <cell r="L32">
            <v>314611740</v>
          </cell>
        </row>
        <row r="33">
          <cell r="A33">
            <v>21451053400</v>
          </cell>
          <cell r="B33" t="str">
            <v>APORTES A FONDOS PENSIONALES</v>
          </cell>
          <cell r="C33">
            <v>0</v>
          </cell>
          <cell r="D33">
            <v>0</v>
          </cell>
          <cell r="E33">
            <v>0</v>
          </cell>
          <cell r="F33">
            <v>0</v>
          </cell>
          <cell r="G33">
            <v>0</v>
          </cell>
          <cell r="H33">
            <v>0</v>
          </cell>
          <cell r="I33">
            <v>0</v>
          </cell>
          <cell r="J33">
            <v>0</v>
          </cell>
          <cell r="K33">
            <v>0</v>
          </cell>
          <cell r="L33">
            <v>0</v>
          </cell>
        </row>
        <row r="34">
          <cell r="A34">
            <v>21451053800</v>
          </cell>
          <cell r="B34" t="str">
            <v>APORTES AL SENA</v>
          </cell>
          <cell r="C34">
            <v>0</v>
          </cell>
          <cell r="D34">
            <v>0</v>
          </cell>
          <cell r="E34">
            <v>0</v>
          </cell>
          <cell r="F34">
            <v>8000000</v>
          </cell>
          <cell r="G34">
            <v>-8000000</v>
          </cell>
          <cell r="H34">
            <v>0</v>
          </cell>
          <cell r="I34">
            <v>0</v>
          </cell>
          <cell r="J34">
            <v>0</v>
          </cell>
          <cell r="K34">
            <v>0</v>
          </cell>
          <cell r="L34">
            <v>0</v>
          </cell>
        </row>
        <row r="35">
          <cell r="A35">
            <v>21475053400</v>
          </cell>
          <cell r="B35" t="str">
            <v>APORTES A FONDOS PENSIONALES</v>
          </cell>
          <cell r="C35">
            <v>2276918330</v>
          </cell>
          <cell r="D35">
            <v>0</v>
          </cell>
          <cell r="E35">
            <v>0</v>
          </cell>
          <cell r="F35">
            <v>9000000</v>
          </cell>
          <cell r="G35">
            <v>-74000000</v>
          </cell>
          <cell r="H35">
            <v>2211918330</v>
          </cell>
          <cell r="I35">
            <v>2211918330</v>
          </cell>
          <cell r="J35">
            <v>1145184045</v>
          </cell>
          <cell r="K35">
            <v>1144445245</v>
          </cell>
          <cell r="L35">
            <v>1006824652</v>
          </cell>
        </row>
        <row r="36">
          <cell r="A36">
            <v>21475053600</v>
          </cell>
          <cell r="B36" t="str">
            <v>APORTES AL I.C.B.F.</v>
          </cell>
          <cell r="C36">
            <v>406120018</v>
          </cell>
          <cell r="D36">
            <v>0</v>
          </cell>
          <cell r="E36">
            <v>0</v>
          </cell>
          <cell r="F36">
            <v>14000000</v>
          </cell>
          <cell r="G36">
            <v>0</v>
          </cell>
          <cell r="H36">
            <v>420120018</v>
          </cell>
          <cell r="I36">
            <v>420120018</v>
          </cell>
          <cell r="J36">
            <v>258016400</v>
          </cell>
          <cell r="K36">
            <v>258016400</v>
          </cell>
          <cell r="L36">
            <v>235947200</v>
          </cell>
        </row>
        <row r="37">
          <cell r="A37">
            <v>21475053700</v>
          </cell>
          <cell r="B37" t="str">
            <v>APORTES A SEGURIDAD SOCIAL</v>
          </cell>
          <cell r="C37">
            <v>1639602350</v>
          </cell>
          <cell r="D37">
            <v>0</v>
          </cell>
          <cell r="E37">
            <v>0</v>
          </cell>
          <cell r="F37">
            <v>17000000</v>
          </cell>
          <cell r="G37">
            <v>-30000000</v>
          </cell>
          <cell r="H37">
            <v>1626602350</v>
          </cell>
          <cell r="I37">
            <v>1626602350</v>
          </cell>
          <cell r="J37">
            <v>865574553</v>
          </cell>
          <cell r="K37">
            <v>858329172</v>
          </cell>
          <cell r="L37">
            <v>779980149</v>
          </cell>
        </row>
        <row r="38">
          <cell r="A38">
            <v>21475053800</v>
          </cell>
          <cell r="B38" t="str">
            <v>APORTES AL SENA</v>
          </cell>
          <cell r="C38">
            <v>270747645</v>
          </cell>
          <cell r="D38">
            <v>0</v>
          </cell>
          <cell r="E38">
            <v>0</v>
          </cell>
          <cell r="F38">
            <v>9000000</v>
          </cell>
          <cell r="G38">
            <v>0</v>
          </cell>
          <cell r="H38">
            <v>279747645</v>
          </cell>
          <cell r="I38">
            <v>279747645</v>
          </cell>
          <cell r="J38">
            <v>172018760</v>
          </cell>
          <cell r="K38">
            <v>172018760</v>
          </cell>
          <cell r="L38">
            <v>157304660</v>
          </cell>
        </row>
        <row r="39">
          <cell r="A39">
            <v>21475054400</v>
          </cell>
          <cell r="B39" t="str">
            <v>RIESGOS PROFESIONALES</v>
          </cell>
          <cell r="C39">
            <v>421729766</v>
          </cell>
          <cell r="D39">
            <v>0</v>
          </cell>
          <cell r="E39">
            <v>0</v>
          </cell>
          <cell r="F39">
            <v>600000</v>
          </cell>
          <cell r="G39">
            <v>-600000</v>
          </cell>
          <cell r="H39">
            <v>421729766</v>
          </cell>
          <cell r="I39">
            <v>421729766</v>
          </cell>
          <cell r="J39">
            <v>218357380</v>
          </cell>
          <cell r="K39">
            <v>215095742</v>
          </cell>
          <cell r="L39">
            <v>194681655</v>
          </cell>
        </row>
        <row r="40">
          <cell r="A40">
            <v>22051109001</v>
          </cell>
          <cell r="B40" t="str">
            <v>ELEMENTOS DEVOLUTIVOS</v>
          </cell>
          <cell r="C40">
            <v>16565055</v>
          </cell>
          <cell r="D40">
            <v>0</v>
          </cell>
          <cell r="E40">
            <v>0</v>
          </cell>
          <cell r="F40">
            <v>142718569</v>
          </cell>
          <cell r="G40">
            <v>0</v>
          </cell>
          <cell r="H40">
            <v>159283624</v>
          </cell>
          <cell r="I40">
            <v>141825354</v>
          </cell>
          <cell r="J40">
            <v>99263317</v>
          </cell>
          <cell r="K40">
            <v>42345584</v>
          </cell>
          <cell r="L40">
            <v>16465886</v>
          </cell>
        </row>
        <row r="41">
          <cell r="A41">
            <v>22151053100</v>
          </cell>
          <cell r="B41" t="str">
            <v>DOTACION Y SUMINISTROS A TRABAJADORES</v>
          </cell>
          <cell r="C41">
            <v>0</v>
          </cell>
          <cell r="D41">
            <v>0</v>
          </cell>
          <cell r="E41">
            <v>0</v>
          </cell>
          <cell r="F41">
            <v>0</v>
          </cell>
          <cell r="G41">
            <v>0</v>
          </cell>
          <cell r="H41">
            <v>0</v>
          </cell>
          <cell r="I41">
            <v>0</v>
          </cell>
          <cell r="J41">
            <v>0</v>
          </cell>
          <cell r="K41">
            <v>0</v>
          </cell>
          <cell r="L41">
            <v>0</v>
          </cell>
        </row>
        <row r="42">
          <cell r="A42">
            <v>22151101700</v>
          </cell>
          <cell r="B42" t="str">
            <v>FOTOCOPIAS, UTILES DE ESCRITORIO Y PAPEL</v>
          </cell>
          <cell r="C42">
            <v>254096314</v>
          </cell>
          <cell r="D42">
            <v>0</v>
          </cell>
          <cell r="E42">
            <v>0</v>
          </cell>
          <cell r="F42">
            <v>14190900</v>
          </cell>
          <cell r="G42">
            <v>-27491900</v>
          </cell>
          <cell r="H42">
            <v>240795314</v>
          </cell>
          <cell r="I42">
            <v>146063042</v>
          </cell>
          <cell r="J42">
            <v>136537224</v>
          </cell>
          <cell r="K42">
            <v>91428809</v>
          </cell>
          <cell r="L42">
            <v>76817463</v>
          </cell>
        </row>
        <row r="43">
          <cell r="A43">
            <v>22151109002</v>
          </cell>
          <cell r="B43" t="str">
            <v>COMBUSTIBLE PARA VEHICULOS</v>
          </cell>
          <cell r="C43">
            <v>365761045</v>
          </cell>
          <cell r="D43">
            <v>0</v>
          </cell>
          <cell r="E43">
            <v>0</v>
          </cell>
          <cell r="F43">
            <v>51440000</v>
          </cell>
          <cell r="G43">
            <v>-53600000</v>
          </cell>
          <cell r="H43">
            <v>363601045</v>
          </cell>
          <cell r="I43">
            <v>346801045</v>
          </cell>
          <cell r="J43">
            <v>292568505</v>
          </cell>
          <cell r="K43">
            <v>194882694</v>
          </cell>
          <cell r="L43">
            <v>179285866</v>
          </cell>
        </row>
        <row r="44">
          <cell r="A44">
            <v>22151109003</v>
          </cell>
          <cell r="B44" t="str">
            <v>LLANTAS Y NEUMATICOS</v>
          </cell>
          <cell r="C44">
            <v>99945584</v>
          </cell>
          <cell r="D44">
            <v>0</v>
          </cell>
          <cell r="E44">
            <v>0</v>
          </cell>
          <cell r="F44">
            <v>38300000</v>
          </cell>
          <cell r="G44">
            <v>-35123641</v>
          </cell>
          <cell r="H44">
            <v>103121943</v>
          </cell>
          <cell r="I44">
            <v>102723161</v>
          </cell>
          <cell r="J44">
            <v>97682161</v>
          </cell>
          <cell r="K44">
            <v>45615319</v>
          </cell>
          <cell r="L44">
            <v>41025365</v>
          </cell>
        </row>
        <row r="45">
          <cell r="A45">
            <v>22151109004</v>
          </cell>
          <cell r="B45" t="str">
            <v>ELEMENTOS DE ASEO</v>
          </cell>
          <cell r="C45">
            <v>0</v>
          </cell>
          <cell r="D45">
            <v>0</v>
          </cell>
          <cell r="E45">
            <v>0</v>
          </cell>
          <cell r="F45">
            <v>2200000</v>
          </cell>
          <cell r="G45">
            <v>-100000</v>
          </cell>
          <cell r="H45">
            <v>2100000</v>
          </cell>
          <cell r="I45">
            <v>2100000</v>
          </cell>
          <cell r="J45">
            <v>272500</v>
          </cell>
          <cell r="K45">
            <v>272500</v>
          </cell>
          <cell r="L45">
            <v>162613</v>
          </cell>
        </row>
        <row r="46">
          <cell r="A46">
            <v>22151109005</v>
          </cell>
          <cell r="B46" t="str">
            <v>MATERIALES VARIOS</v>
          </cell>
          <cell r="C46">
            <v>257942489</v>
          </cell>
          <cell r="D46">
            <v>0</v>
          </cell>
          <cell r="E46">
            <v>0</v>
          </cell>
          <cell r="F46">
            <v>110920000</v>
          </cell>
          <cell r="G46">
            <v>-248938000</v>
          </cell>
          <cell r="H46">
            <v>119924489</v>
          </cell>
          <cell r="I46">
            <v>116924489</v>
          </cell>
          <cell r="J46">
            <v>83178085</v>
          </cell>
          <cell r="K46">
            <v>26096476</v>
          </cell>
          <cell r="L46">
            <v>5994779</v>
          </cell>
        </row>
        <row r="47">
          <cell r="A47">
            <v>22251101700</v>
          </cell>
          <cell r="B47" t="str">
            <v>MATERIALES ELECTRICOS</v>
          </cell>
          <cell r="C47">
            <v>4165800</v>
          </cell>
          <cell r="D47">
            <v>0</v>
          </cell>
          <cell r="E47">
            <v>0</v>
          </cell>
          <cell r="F47">
            <v>2920000</v>
          </cell>
          <cell r="G47">
            <v>-4165800</v>
          </cell>
          <cell r="H47">
            <v>2920000</v>
          </cell>
          <cell r="I47">
            <v>2920000</v>
          </cell>
          <cell r="J47">
            <v>0</v>
          </cell>
          <cell r="K47">
            <v>0</v>
          </cell>
          <cell r="L47">
            <v>0</v>
          </cell>
        </row>
        <row r="48">
          <cell r="A48">
            <v>22251102001</v>
          </cell>
          <cell r="B48" t="str">
            <v>AGUA</v>
          </cell>
          <cell r="C48">
            <v>49903483</v>
          </cell>
          <cell r="D48">
            <v>0</v>
          </cell>
          <cell r="E48">
            <v>0</v>
          </cell>
          <cell r="F48">
            <v>5650000</v>
          </cell>
          <cell r="G48">
            <v>-732366</v>
          </cell>
          <cell r="H48">
            <v>54821117</v>
          </cell>
          <cell r="I48">
            <v>25699930</v>
          </cell>
          <cell r="J48">
            <v>20272003</v>
          </cell>
          <cell r="K48">
            <v>8396490</v>
          </cell>
          <cell r="L48">
            <v>7979044</v>
          </cell>
        </row>
        <row r="49">
          <cell r="A49">
            <v>22251102002</v>
          </cell>
          <cell r="B49" t="str">
            <v>TELECOMUNICACIONES</v>
          </cell>
          <cell r="C49">
            <v>316051697.58999997</v>
          </cell>
          <cell r="D49">
            <v>0</v>
          </cell>
          <cell r="E49">
            <v>0</v>
          </cell>
          <cell r="F49">
            <v>397924920</v>
          </cell>
          <cell r="G49">
            <v>-77718320</v>
          </cell>
          <cell r="H49">
            <v>636258297.58999991</v>
          </cell>
          <cell r="I49">
            <v>633784950.58999991</v>
          </cell>
          <cell r="J49">
            <v>572647952.70999992</v>
          </cell>
          <cell r="K49">
            <v>381336685.76999998</v>
          </cell>
          <cell r="L49">
            <v>381306484.76999998</v>
          </cell>
        </row>
        <row r="50">
          <cell r="A50">
            <v>22251102003</v>
          </cell>
          <cell r="B50" t="str">
            <v>ASEO Y RECOLECCION DE RESIDUOS</v>
          </cell>
          <cell r="C50">
            <v>19184752</v>
          </cell>
          <cell r="D50">
            <v>0</v>
          </cell>
          <cell r="E50">
            <v>0</v>
          </cell>
          <cell r="F50">
            <v>3120000</v>
          </cell>
          <cell r="G50">
            <v>0</v>
          </cell>
          <cell r="H50">
            <v>22304752</v>
          </cell>
          <cell r="I50">
            <v>7894752</v>
          </cell>
          <cell r="J50">
            <v>4676272</v>
          </cell>
          <cell r="K50">
            <v>4345117.5</v>
          </cell>
          <cell r="L50">
            <v>3911465.5</v>
          </cell>
        </row>
        <row r="51">
          <cell r="A51">
            <v>22251103500</v>
          </cell>
          <cell r="B51" t="str">
            <v>VIGILANCIA</v>
          </cell>
          <cell r="C51">
            <v>1268591678</v>
          </cell>
          <cell r="D51">
            <v>0</v>
          </cell>
          <cell r="E51">
            <v>0</v>
          </cell>
          <cell r="F51">
            <v>535066011</v>
          </cell>
          <cell r="G51">
            <v>-248094262</v>
          </cell>
          <cell r="H51">
            <v>1555563427</v>
          </cell>
          <cell r="I51">
            <v>1555117424</v>
          </cell>
          <cell r="J51">
            <v>1492177216</v>
          </cell>
          <cell r="K51">
            <v>992363892</v>
          </cell>
          <cell r="L51">
            <v>992363892</v>
          </cell>
        </row>
        <row r="52">
          <cell r="A52">
            <v>22251109000</v>
          </cell>
          <cell r="B52" t="str">
            <v>REPUESTOS PARA VEHICULOS</v>
          </cell>
          <cell r="C52">
            <v>273525002</v>
          </cell>
          <cell r="D52">
            <v>0</v>
          </cell>
          <cell r="E52">
            <v>0</v>
          </cell>
          <cell r="F52">
            <v>10900000</v>
          </cell>
          <cell r="G52">
            <v>-208549002</v>
          </cell>
          <cell r="H52">
            <v>75876000</v>
          </cell>
          <cell r="I52">
            <v>60991722</v>
          </cell>
          <cell r="J52">
            <v>32401622</v>
          </cell>
          <cell r="K52">
            <v>31040487</v>
          </cell>
          <cell r="L52">
            <v>30649686</v>
          </cell>
        </row>
        <row r="53">
          <cell r="A53">
            <v>22251109002</v>
          </cell>
          <cell r="B53" t="str">
            <v>LAVADO Y ENGRASE</v>
          </cell>
          <cell r="C53">
            <v>84219781</v>
          </cell>
          <cell r="D53">
            <v>0</v>
          </cell>
          <cell r="E53">
            <v>0</v>
          </cell>
          <cell r="F53">
            <v>3200000</v>
          </cell>
          <cell r="G53">
            <v>-5470000</v>
          </cell>
          <cell r="H53">
            <v>81949781</v>
          </cell>
          <cell r="I53">
            <v>77861261</v>
          </cell>
          <cell r="J53">
            <v>73144257</v>
          </cell>
          <cell r="K53">
            <v>40155726</v>
          </cell>
          <cell r="L53">
            <v>30621504</v>
          </cell>
        </row>
        <row r="54">
          <cell r="A54">
            <v>22251109004</v>
          </cell>
          <cell r="B54" t="str">
            <v>SERVICIO DE ASEO</v>
          </cell>
          <cell r="C54">
            <v>358437516.60000002</v>
          </cell>
          <cell r="D54">
            <v>0</v>
          </cell>
          <cell r="E54">
            <v>0</v>
          </cell>
          <cell r="F54">
            <v>334080000</v>
          </cell>
          <cell r="G54">
            <v>-343080000</v>
          </cell>
          <cell r="H54">
            <v>349437516.60000002</v>
          </cell>
          <cell r="I54">
            <v>322558287.60000002</v>
          </cell>
          <cell r="J54">
            <v>322558287.60000002</v>
          </cell>
          <cell r="K54">
            <v>152152011</v>
          </cell>
          <cell r="L54">
            <v>152152011</v>
          </cell>
        </row>
        <row r="55">
          <cell r="A55">
            <v>22251109005</v>
          </cell>
          <cell r="B55" t="str">
            <v>MANTENIMIENTO DE VEHICULOS</v>
          </cell>
          <cell r="C55">
            <v>135281730</v>
          </cell>
          <cell r="D55">
            <v>0</v>
          </cell>
          <cell r="E55">
            <v>0</v>
          </cell>
          <cell r="F55">
            <v>195150000</v>
          </cell>
          <cell r="G55">
            <v>0</v>
          </cell>
          <cell r="H55">
            <v>330431730</v>
          </cell>
          <cell r="I55">
            <v>330431730</v>
          </cell>
          <cell r="J55">
            <v>242015730</v>
          </cell>
          <cell r="K55">
            <v>215763858</v>
          </cell>
          <cell r="L55">
            <v>193961290</v>
          </cell>
        </row>
        <row r="56">
          <cell r="A56">
            <v>22251111504</v>
          </cell>
          <cell r="B56" t="str">
            <v>MANTENIEMIENTO  SOFTWARE Y COMPUTACION</v>
          </cell>
          <cell r="C56">
            <v>561732141</v>
          </cell>
          <cell r="D56">
            <v>0</v>
          </cell>
          <cell r="E56">
            <v>0</v>
          </cell>
          <cell r="F56">
            <v>0</v>
          </cell>
          <cell r="G56">
            <v>0</v>
          </cell>
          <cell r="H56">
            <v>561732141</v>
          </cell>
          <cell r="I56">
            <v>555900636</v>
          </cell>
          <cell r="J56">
            <v>541900636</v>
          </cell>
          <cell r="K56">
            <v>433719983</v>
          </cell>
          <cell r="L56">
            <v>428861534</v>
          </cell>
        </row>
        <row r="57">
          <cell r="A57">
            <v>22251452501</v>
          </cell>
          <cell r="B57" t="str">
            <v>MANTENIMIENTO SISTEMATIZACION</v>
          </cell>
          <cell r="C57">
            <v>0</v>
          </cell>
          <cell r="D57">
            <v>0</v>
          </cell>
          <cell r="E57">
            <v>0</v>
          </cell>
          <cell r="F57">
            <v>0</v>
          </cell>
          <cell r="G57">
            <v>0</v>
          </cell>
          <cell r="H57">
            <v>0</v>
          </cell>
          <cell r="I57">
            <v>0</v>
          </cell>
          <cell r="J57">
            <v>0</v>
          </cell>
          <cell r="K57">
            <v>0</v>
          </cell>
          <cell r="L57">
            <v>0</v>
          </cell>
        </row>
        <row r="58">
          <cell r="A58">
            <v>22251452502</v>
          </cell>
          <cell r="B58" t="str">
            <v>SERVICIOS DE COMUNICACION DE DATOS</v>
          </cell>
          <cell r="C58">
            <v>428989222.5</v>
          </cell>
          <cell r="D58">
            <v>0</v>
          </cell>
          <cell r="E58">
            <v>0</v>
          </cell>
          <cell r="F58">
            <v>33541343</v>
          </cell>
          <cell r="G58">
            <v>-131277403</v>
          </cell>
          <cell r="H58">
            <v>331253162.5</v>
          </cell>
          <cell r="I58">
            <v>270170871</v>
          </cell>
          <cell r="J58">
            <v>267995801</v>
          </cell>
          <cell r="K58">
            <v>216100592.90000001</v>
          </cell>
          <cell r="L58">
            <v>201204919.90000001</v>
          </cell>
        </row>
        <row r="59">
          <cell r="A59">
            <v>22256360010</v>
          </cell>
          <cell r="B59" t="str">
            <v>COSTOS DE SERVICIOS COMERCIALIZADOS A TE</v>
          </cell>
          <cell r="C59">
            <v>2700000000</v>
          </cell>
          <cell r="D59">
            <v>0</v>
          </cell>
          <cell r="E59">
            <v>0</v>
          </cell>
          <cell r="F59">
            <v>0</v>
          </cell>
          <cell r="G59">
            <v>-708200000</v>
          </cell>
          <cell r="H59">
            <v>1991800000</v>
          </cell>
          <cell r="I59">
            <v>212219968</v>
          </cell>
          <cell r="J59">
            <v>112219968</v>
          </cell>
          <cell r="K59">
            <v>83834178</v>
          </cell>
          <cell r="L59">
            <v>83834178</v>
          </cell>
        </row>
        <row r="60">
          <cell r="A60">
            <v>22257570080</v>
          </cell>
          <cell r="B60" t="str">
            <v>SUMINISTRO Y SERVICIOS INFORMATICOS</v>
          </cell>
          <cell r="C60">
            <v>2392562497</v>
          </cell>
          <cell r="D60">
            <v>0</v>
          </cell>
          <cell r="E60">
            <v>0</v>
          </cell>
          <cell r="F60">
            <v>4516060</v>
          </cell>
          <cell r="G60">
            <v>-401797200</v>
          </cell>
          <cell r="H60">
            <v>1995281357</v>
          </cell>
          <cell r="I60">
            <v>1037997852</v>
          </cell>
          <cell r="J60">
            <v>870697852</v>
          </cell>
          <cell r="K60">
            <v>256032922</v>
          </cell>
          <cell r="L60">
            <v>191148795</v>
          </cell>
        </row>
        <row r="61">
          <cell r="A61">
            <v>22275351000</v>
          </cell>
          <cell r="B61" t="str">
            <v>FAER</v>
          </cell>
          <cell r="C61">
            <v>302577929</v>
          </cell>
          <cell r="D61">
            <v>0</v>
          </cell>
          <cell r="E61">
            <v>0</v>
          </cell>
          <cell r="F61">
            <v>302577928</v>
          </cell>
          <cell r="G61">
            <v>-302577928</v>
          </cell>
          <cell r="H61">
            <v>302577929</v>
          </cell>
          <cell r="I61">
            <v>302577928</v>
          </cell>
          <cell r="J61">
            <v>302577928</v>
          </cell>
          <cell r="K61">
            <v>156725914</v>
          </cell>
          <cell r="L61">
            <v>0</v>
          </cell>
        </row>
        <row r="62">
          <cell r="A62">
            <v>22275351300</v>
          </cell>
          <cell r="B62" t="str">
            <v>COMITE DE ESTRATIFICAC- LEY 505 DE 1999</v>
          </cell>
          <cell r="C62">
            <v>103062030</v>
          </cell>
          <cell r="D62">
            <v>0</v>
          </cell>
          <cell r="E62">
            <v>0</v>
          </cell>
          <cell r="F62">
            <v>0</v>
          </cell>
          <cell r="G62">
            <v>0</v>
          </cell>
          <cell r="H62">
            <v>103062030</v>
          </cell>
          <cell r="I62">
            <v>13130099</v>
          </cell>
          <cell r="J62">
            <v>13130099</v>
          </cell>
          <cell r="K62">
            <v>13130099</v>
          </cell>
          <cell r="L62">
            <v>13130099</v>
          </cell>
        </row>
        <row r="63">
          <cell r="A63">
            <v>22275400101</v>
          </cell>
          <cell r="B63" t="str">
            <v>MANTENIMIENTO DE CONSTRUCCIONES Y EDIFIC</v>
          </cell>
          <cell r="C63">
            <v>1031870483</v>
          </cell>
          <cell r="D63">
            <v>0</v>
          </cell>
          <cell r="E63">
            <v>0</v>
          </cell>
          <cell r="F63">
            <v>51833317</v>
          </cell>
          <cell r="G63">
            <v>-576271006</v>
          </cell>
          <cell r="H63">
            <v>507432794</v>
          </cell>
          <cell r="I63">
            <v>318298356</v>
          </cell>
          <cell r="J63">
            <v>214553318</v>
          </cell>
          <cell r="K63">
            <v>154664679</v>
          </cell>
          <cell r="L63">
            <v>139757333</v>
          </cell>
        </row>
        <row r="64">
          <cell r="A64">
            <v>22275400201</v>
          </cell>
          <cell r="B64" t="str">
            <v>MANTENIMIENTO DE MAQUINARIA Y EQUIPO</v>
          </cell>
          <cell r="C64">
            <v>468630943</v>
          </cell>
          <cell r="D64">
            <v>0</v>
          </cell>
          <cell r="E64">
            <v>0</v>
          </cell>
          <cell r="F64">
            <v>239364782</v>
          </cell>
          <cell r="G64">
            <v>-121520001</v>
          </cell>
          <cell r="H64">
            <v>586475724</v>
          </cell>
          <cell r="I64">
            <v>531674827</v>
          </cell>
          <cell r="J64">
            <v>266360772</v>
          </cell>
          <cell r="K64">
            <v>207205355</v>
          </cell>
          <cell r="L64">
            <v>192466213</v>
          </cell>
        </row>
        <row r="65">
          <cell r="A65">
            <v>22275400301</v>
          </cell>
          <cell r="B65" t="str">
            <v>MANTENIMIENTO EQUIPO DE OFICINA</v>
          </cell>
          <cell r="C65">
            <v>10500000</v>
          </cell>
          <cell r="D65">
            <v>0</v>
          </cell>
          <cell r="E65">
            <v>0</v>
          </cell>
          <cell r="F65">
            <v>850686</v>
          </cell>
          <cell r="G65">
            <v>0</v>
          </cell>
          <cell r="H65">
            <v>11350686</v>
          </cell>
          <cell r="I65">
            <v>7859518</v>
          </cell>
          <cell r="J65">
            <v>7859518</v>
          </cell>
          <cell r="K65">
            <v>7100638</v>
          </cell>
          <cell r="L65">
            <v>6983038</v>
          </cell>
        </row>
        <row r="66">
          <cell r="A66">
            <v>22275400701</v>
          </cell>
          <cell r="B66" t="str">
            <v>MANTENIMIENTO LINEAS DE TRANSMISION</v>
          </cell>
          <cell r="C66">
            <v>871824574</v>
          </cell>
          <cell r="D66">
            <v>0</v>
          </cell>
          <cell r="E66">
            <v>0</v>
          </cell>
          <cell r="F66">
            <v>170580977</v>
          </cell>
          <cell r="G66">
            <v>-194670563</v>
          </cell>
          <cell r="H66">
            <v>847734988</v>
          </cell>
          <cell r="I66">
            <v>815605888</v>
          </cell>
          <cell r="J66">
            <v>698158673</v>
          </cell>
          <cell r="K66">
            <v>520554752</v>
          </cell>
          <cell r="L66">
            <v>505573032</v>
          </cell>
        </row>
        <row r="67">
          <cell r="A67">
            <v>22275400702</v>
          </cell>
          <cell r="B67" t="str">
            <v>MANTENIMIENTO LINEAS DE SUBTRANSMISION</v>
          </cell>
          <cell r="C67">
            <v>639123873</v>
          </cell>
          <cell r="D67">
            <v>0</v>
          </cell>
          <cell r="E67">
            <v>0</v>
          </cell>
          <cell r="F67">
            <v>128110025</v>
          </cell>
          <cell r="G67">
            <v>-170313931</v>
          </cell>
          <cell r="H67">
            <v>596919967</v>
          </cell>
          <cell r="I67">
            <v>485216533</v>
          </cell>
          <cell r="J67">
            <v>457616533</v>
          </cell>
          <cell r="K67">
            <v>351447273</v>
          </cell>
          <cell r="L67">
            <v>293994116</v>
          </cell>
        </row>
        <row r="68">
          <cell r="A68">
            <v>22275400703</v>
          </cell>
          <cell r="B68" t="str">
            <v>MANTENIMIENTO REDES PRIMARIAS</v>
          </cell>
          <cell r="C68">
            <v>4087947787</v>
          </cell>
          <cell r="D68">
            <v>0</v>
          </cell>
          <cell r="E68">
            <v>0</v>
          </cell>
          <cell r="F68">
            <v>206385293</v>
          </cell>
          <cell r="G68">
            <v>-169257833</v>
          </cell>
          <cell r="H68">
            <v>4125075247</v>
          </cell>
          <cell r="I68">
            <v>3955647418</v>
          </cell>
          <cell r="J68">
            <v>3727003818</v>
          </cell>
          <cell r="K68">
            <v>2509137379</v>
          </cell>
          <cell r="L68">
            <v>2398539576</v>
          </cell>
        </row>
        <row r="69">
          <cell r="A69">
            <v>22275400704</v>
          </cell>
          <cell r="B69" t="str">
            <v>MANTENIMIENTO REDES SECUNDARIAS</v>
          </cell>
          <cell r="C69">
            <v>3481656090</v>
          </cell>
          <cell r="D69">
            <v>0</v>
          </cell>
          <cell r="E69">
            <v>0</v>
          </cell>
          <cell r="F69">
            <v>510468869</v>
          </cell>
          <cell r="G69">
            <v>-464228448</v>
          </cell>
          <cell r="H69">
            <v>3527896511</v>
          </cell>
          <cell r="I69">
            <v>3415760902.4000001</v>
          </cell>
          <cell r="J69">
            <v>3117017325.4000001</v>
          </cell>
          <cell r="K69">
            <v>1900369397</v>
          </cell>
          <cell r="L69">
            <v>1875774579</v>
          </cell>
        </row>
        <row r="70">
          <cell r="A70">
            <v>22275400705</v>
          </cell>
          <cell r="B70" t="str">
            <v>MANTENIMIENTO ALUMBRADO PUBLICO</v>
          </cell>
          <cell r="C70">
            <v>669853240</v>
          </cell>
          <cell r="D70">
            <v>0</v>
          </cell>
          <cell r="E70">
            <v>0</v>
          </cell>
          <cell r="F70">
            <v>348586246</v>
          </cell>
          <cell r="G70">
            <v>-345000000</v>
          </cell>
          <cell r="H70">
            <v>673439486</v>
          </cell>
          <cell r="I70">
            <v>673439486</v>
          </cell>
          <cell r="J70">
            <v>128439486</v>
          </cell>
          <cell r="K70">
            <v>118307136</v>
          </cell>
          <cell r="L70">
            <v>118307136</v>
          </cell>
        </row>
        <row r="71">
          <cell r="A71">
            <v>22275400706</v>
          </cell>
          <cell r="B71" t="str">
            <v>MANTENIMIENTO DE SUBESTACIONES</v>
          </cell>
          <cell r="C71">
            <v>395966655</v>
          </cell>
          <cell r="D71">
            <v>0</v>
          </cell>
          <cell r="E71">
            <v>0</v>
          </cell>
          <cell r="F71">
            <v>85893605</v>
          </cell>
          <cell r="G71">
            <v>0</v>
          </cell>
          <cell r="H71">
            <v>481860260</v>
          </cell>
          <cell r="I71">
            <v>472020220</v>
          </cell>
          <cell r="J71">
            <v>462653441</v>
          </cell>
          <cell r="K71">
            <v>371489881</v>
          </cell>
          <cell r="L71">
            <v>366115606</v>
          </cell>
        </row>
        <row r="72">
          <cell r="A72">
            <v>22275400800</v>
          </cell>
          <cell r="B72" t="str">
            <v>MANTENIMIENTO DE PLANTAS Y EQUIPOS</v>
          </cell>
          <cell r="C72">
            <v>7785000</v>
          </cell>
          <cell r="D72">
            <v>0</v>
          </cell>
          <cell r="E72">
            <v>0</v>
          </cell>
          <cell r="F72">
            <v>0</v>
          </cell>
          <cell r="G72">
            <v>0</v>
          </cell>
          <cell r="H72">
            <v>7785000</v>
          </cell>
          <cell r="I72">
            <v>1237999</v>
          </cell>
          <cell r="J72">
            <v>1237999</v>
          </cell>
          <cell r="K72">
            <v>338000</v>
          </cell>
          <cell r="L72">
            <v>338000</v>
          </cell>
        </row>
        <row r="73">
          <cell r="A73">
            <v>22275400901</v>
          </cell>
          <cell r="B73" t="str">
            <v>REPARACION DE CONSTRUCCIONES Y EDIFICACI</v>
          </cell>
          <cell r="C73">
            <v>303913247</v>
          </cell>
          <cell r="D73">
            <v>0</v>
          </cell>
          <cell r="E73">
            <v>0</v>
          </cell>
          <cell r="F73">
            <v>1750300000</v>
          </cell>
          <cell r="G73">
            <v>-950500000</v>
          </cell>
          <cell r="H73">
            <v>1103713247</v>
          </cell>
          <cell r="I73">
            <v>1026943799</v>
          </cell>
          <cell r="J73">
            <v>1016595599</v>
          </cell>
          <cell r="K73">
            <v>163773187</v>
          </cell>
          <cell r="L73">
            <v>163773187</v>
          </cell>
        </row>
        <row r="74">
          <cell r="A74">
            <v>22275401001</v>
          </cell>
          <cell r="B74" t="str">
            <v>REPARACION DE MAQUINARIA Y EQUIPO</v>
          </cell>
          <cell r="C74">
            <v>68080000</v>
          </cell>
          <cell r="D74">
            <v>0</v>
          </cell>
          <cell r="E74">
            <v>0</v>
          </cell>
          <cell r="F74">
            <v>2000000</v>
          </cell>
          <cell r="G74">
            <v>-64954640</v>
          </cell>
          <cell r="H74">
            <v>5125360</v>
          </cell>
          <cell r="I74">
            <v>5125360</v>
          </cell>
          <cell r="J74">
            <v>5125360</v>
          </cell>
          <cell r="K74">
            <v>5125360</v>
          </cell>
          <cell r="L74">
            <v>4550966</v>
          </cell>
        </row>
        <row r="75">
          <cell r="A75">
            <v>22275401002</v>
          </cell>
          <cell r="B75" t="str">
            <v>REPARACION DE MUEBLES Y EQUIPO DE OFICIN</v>
          </cell>
          <cell r="C75">
            <v>3742000</v>
          </cell>
          <cell r="D75">
            <v>0</v>
          </cell>
          <cell r="E75">
            <v>0</v>
          </cell>
          <cell r="F75">
            <v>0</v>
          </cell>
          <cell r="G75">
            <v>0</v>
          </cell>
          <cell r="H75">
            <v>3742000</v>
          </cell>
          <cell r="I75">
            <v>0</v>
          </cell>
          <cell r="J75">
            <v>0</v>
          </cell>
          <cell r="K75">
            <v>0</v>
          </cell>
          <cell r="L75">
            <v>0</v>
          </cell>
        </row>
        <row r="76">
          <cell r="A76">
            <v>22275401200</v>
          </cell>
          <cell r="B76" t="str">
            <v>REPUESTOS EQUIPO DE COMUNICACION Y MEDIC</v>
          </cell>
          <cell r="C76">
            <v>104008302</v>
          </cell>
          <cell r="D76">
            <v>0</v>
          </cell>
          <cell r="E76">
            <v>0</v>
          </cell>
          <cell r="F76">
            <v>51720000</v>
          </cell>
          <cell r="G76">
            <v>-12460000</v>
          </cell>
          <cell r="H76">
            <v>143268302</v>
          </cell>
          <cell r="I76">
            <v>141915106</v>
          </cell>
          <cell r="J76">
            <v>122195106</v>
          </cell>
          <cell r="K76">
            <v>119695105</v>
          </cell>
          <cell r="L76">
            <v>113889363</v>
          </cell>
        </row>
        <row r="77">
          <cell r="A77">
            <v>22275401300</v>
          </cell>
          <cell r="B77" t="str">
            <v>REPARACION DE EQUIPO TRANSPORTE</v>
          </cell>
          <cell r="C77">
            <v>230393648</v>
          </cell>
          <cell r="D77">
            <v>0</v>
          </cell>
          <cell r="E77">
            <v>0</v>
          </cell>
          <cell r="F77">
            <v>55393199</v>
          </cell>
          <cell r="G77">
            <v>-70378199</v>
          </cell>
          <cell r="H77">
            <v>215408648</v>
          </cell>
          <cell r="I77">
            <v>215408648</v>
          </cell>
          <cell r="J77">
            <v>147526448</v>
          </cell>
          <cell r="K77">
            <v>131050547</v>
          </cell>
          <cell r="L77">
            <v>119828147</v>
          </cell>
        </row>
        <row r="78">
          <cell r="A78">
            <v>22275401401</v>
          </cell>
          <cell r="B78" t="str">
            <v>REPUESTOS EQUIPOS SUBESTACIONES</v>
          </cell>
          <cell r="C78">
            <v>100000000</v>
          </cell>
          <cell r="D78">
            <v>0</v>
          </cell>
          <cell r="E78">
            <v>0</v>
          </cell>
          <cell r="F78">
            <v>0</v>
          </cell>
          <cell r="G78">
            <v>-72688200</v>
          </cell>
          <cell r="H78">
            <v>27311800</v>
          </cell>
          <cell r="I78">
            <v>27142840</v>
          </cell>
          <cell r="J78">
            <v>27142840</v>
          </cell>
          <cell r="K78">
            <v>27142840</v>
          </cell>
          <cell r="L78">
            <v>24451955</v>
          </cell>
        </row>
        <row r="79">
          <cell r="A79">
            <v>22275401402</v>
          </cell>
          <cell r="B79" t="str">
            <v>REPARACION TRANSFORMADORES DE DISTRIBUCI</v>
          </cell>
          <cell r="C79">
            <v>980375680</v>
          </cell>
          <cell r="D79">
            <v>0</v>
          </cell>
          <cell r="E79">
            <v>0</v>
          </cell>
          <cell r="F79">
            <v>153062485</v>
          </cell>
          <cell r="G79">
            <v>0</v>
          </cell>
          <cell r="H79">
            <v>1133438165</v>
          </cell>
          <cell r="I79">
            <v>1133401724</v>
          </cell>
          <cell r="J79">
            <v>863278725</v>
          </cell>
          <cell r="K79">
            <v>472951316</v>
          </cell>
          <cell r="L79">
            <v>456937446</v>
          </cell>
        </row>
        <row r="80">
          <cell r="A80">
            <v>22275401403</v>
          </cell>
          <cell r="B80" t="str">
            <v>REPARACION TRANSFORMADORES DE POTENCIA</v>
          </cell>
          <cell r="C80">
            <v>524499200</v>
          </cell>
          <cell r="D80">
            <v>0</v>
          </cell>
          <cell r="E80">
            <v>0</v>
          </cell>
          <cell r="F80">
            <v>0</v>
          </cell>
          <cell r="G80">
            <v>-35597435</v>
          </cell>
          <cell r="H80">
            <v>488901765</v>
          </cell>
          <cell r="I80">
            <v>488901765</v>
          </cell>
          <cell r="J80">
            <v>485599200</v>
          </cell>
          <cell r="K80">
            <v>334683200</v>
          </cell>
          <cell r="L80">
            <v>322701500</v>
          </cell>
        </row>
        <row r="81">
          <cell r="A81">
            <v>22275500600</v>
          </cell>
          <cell r="B81" t="str">
            <v>MATERIALES ELECTRICOS</v>
          </cell>
          <cell r="C81">
            <v>129531888</v>
          </cell>
          <cell r="D81">
            <v>0</v>
          </cell>
          <cell r="E81">
            <v>0</v>
          </cell>
          <cell r="F81">
            <v>0</v>
          </cell>
          <cell r="G81">
            <v>-69816352</v>
          </cell>
          <cell r="H81">
            <v>59715536</v>
          </cell>
          <cell r="I81">
            <v>32781737</v>
          </cell>
          <cell r="J81">
            <v>28558897</v>
          </cell>
          <cell r="K81">
            <v>12814199</v>
          </cell>
          <cell r="L81">
            <v>10815607</v>
          </cell>
        </row>
        <row r="82">
          <cell r="A82">
            <v>22275500700</v>
          </cell>
          <cell r="B82" t="str">
            <v>COSTOS Y GASTOS POR OBRAS A TERCEROS</v>
          </cell>
          <cell r="C82">
            <v>1914424175</v>
          </cell>
          <cell r="D82">
            <v>0</v>
          </cell>
          <cell r="E82">
            <v>0</v>
          </cell>
          <cell r="F82">
            <v>59000000</v>
          </cell>
          <cell r="G82">
            <v>-59000000</v>
          </cell>
          <cell r="H82">
            <v>1914424175</v>
          </cell>
          <cell r="I82">
            <v>1383199200</v>
          </cell>
          <cell r="J82">
            <v>1375688989</v>
          </cell>
          <cell r="K82">
            <v>740614554</v>
          </cell>
          <cell r="L82">
            <v>715080999</v>
          </cell>
        </row>
        <row r="83">
          <cell r="A83">
            <v>22275500701</v>
          </cell>
          <cell r="B83" t="str">
            <v>OBRAS DE TERCEROS ELECTRIFICACION RURAL</v>
          </cell>
          <cell r="C83">
            <v>1757386044</v>
          </cell>
          <cell r="D83">
            <v>0</v>
          </cell>
          <cell r="E83">
            <v>0</v>
          </cell>
          <cell r="F83">
            <v>0</v>
          </cell>
          <cell r="G83">
            <v>0</v>
          </cell>
          <cell r="H83">
            <v>1757386044</v>
          </cell>
          <cell r="I83">
            <v>1627789250</v>
          </cell>
          <cell r="J83">
            <v>1270971234</v>
          </cell>
          <cell r="K83">
            <v>594272766</v>
          </cell>
          <cell r="L83">
            <v>593378744</v>
          </cell>
        </row>
        <row r="84">
          <cell r="A84">
            <v>22275700100</v>
          </cell>
          <cell r="B84" t="str">
            <v>SERVICIO DE TOMA DE LECTURA</v>
          </cell>
          <cell r="C84">
            <v>1863026937</v>
          </cell>
          <cell r="D84">
            <v>0</v>
          </cell>
          <cell r="E84">
            <v>0</v>
          </cell>
          <cell r="F84">
            <v>1814399271</v>
          </cell>
          <cell r="G84">
            <v>-1659359716</v>
          </cell>
          <cell r="H84">
            <v>2018066492</v>
          </cell>
          <cell r="I84">
            <v>1645421840</v>
          </cell>
          <cell r="J84">
            <v>1645421840</v>
          </cell>
          <cell r="K84">
            <v>1256268915</v>
          </cell>
          <cell r="L84">
            <v>1218669934</v>
          </cell>
        </row>
        <row r="85">
          <cell r="A85">
            <v>22275700101</v>
          </cell>
          <cell r="B85" t="str">
            <v>SERVICIO DE ENTREGA DE FACTURAS</v>
          </cell>
          <cell r="C85">
            <v>1616093965</v>
          </cell>
          <cell r="D85">
            <v>0</v>
          </cell>
          <cell r="E85">
            <v>0</v>
          </cell>
          <cell r="F85">
            <v>1617160388</v>
          </cell>
          <cell r="G85">
            <v>-1495367910</v>
          </cell>
          <cell r="H85">
            <v>1737886443</v>
          </cell>
          <cell r="I85">
            <v>1574574105</v>
          </cell>
          <cell r="J85">
            <v>1574574105</v>
          </cell>
          <cell r="K85">
            <v>1173727202</v>
          </cell>
          <cell r="L85">
            <v>1173727202</v>
          </cell>
        </row>
        <row r="86">
          <cell r="A86">
            <v>22275700102</v>
          </cell>
          <cell r="B86" t="str">
            <v>SERVICIO DE CORTE Y RECONEXION</v>
          </cell>
          <cell r="C86">
            <v>2166353782</v>
          </cell>
          <cell r="D86">
            <v>0</v>
          </cell>
          <cell r="E86">
            <v>0</v>
          </cell>
          <cell r="F86">
            <v>1320740394</v>
          </cell>
          <cell r="G86">
            <v>-1597572427</v>
          </cell>
          <cell r="H86">
            <v>1889521749</v>
          </cell>
          <cell r="I86">
            <v>1606022261</v>
          </cell>
          <cell r="J86">
            <v>1471022261</v>
          </cell>
          <cell r="K86">
            <v>1039371899</v>
          </cell>
          <cell r="L86">
            <v>853623329</v>
          </cell>
        </row>
        <row r="87">
          <cell r="A87">
            <v>22275700103</v>
          </cell>
          <cell r="B87" t="str">
            <v>SERVICIO DE INSTALACION DE CONTADORES (M</v>
          </cell>
          <cell r="C87">
            <v>10118813389</v>
          </cell>
          <cell r="D87">
            <v>0</v>
          </cell>
          <cell r="E87">
            <v>0</v>
          </cell>
          <cell r="F87">
            <v>653311345</v>
          </cell>
          <cell r="G87">
            <v>-1327918957</v>
          </cell>
          <cell r="H87">
            <v>9444205777</v>
          </cell>
          <cell r="I87">
            <v>7720905859</v>
          </cell>
          <cell r="J87">
            <v>6916754893</v>
          </cell>
          <cell r="K87">
            <v>4288893110</v>
          </cell>
          <cell r="L87">
            <v>4157380204</v>
          </cell>
        </row>
        <row r="88">
          <cell r="A88">
            <v>22275700104</v>
          </cell>
          <cell r="B88" t="str">
            <v>CONTRATOS OUTSOURCING</v>
          </cell>
          <cell r="C88">
            <v>1424655820</v>
          </cell>
          <cell r="D88">
            <v>0</v>
          </cell>
          <cell r="E88">
            <v>0</v>
          </cell>
          <cell r="F88">
            <v>1056945621</v>
          </cell>
          <cell r="G88">
            <v>-191977932</v>
          </cell>
          <cell r="H88">
            <v>2289623509</v>
          </cell>
          <cell r="I88">
            <v>1891202997</v>
          </cell>
          <cell r="J88">
            <v>1367218596</v>
          </cell>
          <cell r="K88">
            <v>934168174</v>
          </cell>
          <cell r="L88">
            <v>923492184</v>
          </cell>
        </row>
        <row r="89">
          <cell r="A89">
            <v>22275700105</v>
          </cell>
          <cell r="B89" t="str">
            <v>OTROS CONTRATOS DE MANTENIMIENTO</v>
          </cell>
          <cell r="C89">
            <v>21412888</v>
          </cell>
          <cell r="D89">
            <v>0</v>
          </cell>
          <cell r="E89">
            <v>0</v>
          </cell>
          <cell r="F89">
            <v>0</v>
          </cell>
          <cell r="G89">
            <v>0</v>
          </cell>
          <cell r="H89">
            <v>21412888</v>
          </cell>
          <cell r="I89">
            <v>21412888</v>
          </cell>
          <cell r="J89">
            <v>21412888</v>
          </cell>
          <cell r="K89">
            <v>17105866</v>
          </cell>
          <cell r="L89">
            <v>13959706</v>
          </cell>
        </row>
        <row r="90">
          <cell r="A90">
            <v>22275700106</v>
          </cell>
          <cell r="B90" t="str">
            <v>ACOMETIDA INTERNA - ELECTRIF.RURAL</v>
          </cell>
          <cell r="C90">
            <v>0</v>
          </cell>
          <cell r="D90">
            <v>0</v>
          </cell>
          <cell r="E90">
            <v>1442000000</v>
          </cell>
          <cell r="F90">
            <v>0</v>
          </cell>
          <cell r="G90">
            <v>0</v>
          </cell>
          <cell r="H90">
            <v>1442000000</v>
          </cell>
          <cell r="I90">
            <v>1036237225</v>
          </cell>
          <cell r="J90">
            <v>622137436</v>
          </cell>
          <cell r="K90">
            <v>244563869</v>
          </cell>
          <cell r="L90">
            <v>232712906</v>
          </cell>
        </row>
        <row r="91">
          <cell r="A91">
            <v>22275700107</v>
          </cell>
          <cell r="B91" t="str">
            <v>ESTUDIO DE NOMENCLATURA - CONVENIO  IGAC</v>
          </cell>
          <cell r="C91">
            <v>0</v>
          </cell>
          <cell r="D91">
            <v>0</v>
          </cell>
          <cell r="E91">
            <v>0</v>
          </cell>
          <cell r="F91">
            <v>354925000</v>
          </cell>
          <cell r="G91">
            <v>0</v>
          </cell>
          <cell r="H91">
            <v>354925000</v>
          </cell>
          <cell r="I91">
            <v>354925000</v>
          </cell>
          <cell r="J91">
            <v>354925000</v>
          </cell>
          <cell r="K91">
            <v>178009506</v>
          </cell>
          <cell r="L91">
            <v>178009506</v>
          </cell>
        </row>
        <row r="92">
          <cell r="A92">
            <v>22351102101</v>
          </cell>
          <cell r="B92" t="str">
            <v>ARRENDAMIENTO BIENES RAICES</v>
          </cell>
          <cell r="C92">
            <v>338010000</v>
          </cell>
          <cell r="D92">
            <v>0</v>
          </cell>
          <cell r="E92">
            <v>0</v>
          </cell>
          <cell r="F92">
            <v>88900000</v>
          </cell>
          <cell r="G92">
            <v>-251120816</v>
          </cell>
          <cell r="H92">
            <v>175789184</v>
          </cell>
          <cell r="I92">
            <v>159850323</v>
          </cell>
          <cell r="J92">
            <v>105450323</v>
          </cell>
          <cell r="K92">
            <v>55295860</v>
          </cell>
          <cell r="L92">
            <v>53807232</v>
          </cell>
        </row>
        <row r="93">
          <cell r="A93">
            <v>22351102102</v>
          </cell>
          <cell r="B93" t="str">
            <v>ARRENDAMIENTO VEHICULOS</v>
          </cell>
          <cell r="C93">
            <v>0</v>
          </cell>
          <cell r="D93">
            <v>0</v>
          </cell>
          <cell r="E93">
            <v>0</v>
          </cell>
          <cell r="F93">
            <v>5000000</v>
          </cell>
          <cell r="G93">
            <v>-200000</v>
          </cell>
          <cell r="H93">
            <v>4800000</v>
          </cell>
          <cell r="I93">
            <v>4800000</v>
          </cell>
          <cell r="J93">
            <v>0</v>
          </cell>
          <cell r="K93">
            <v>0</v>
          </cell>
          <cell r="L93">
            <v>0</v>
          </cell>
        </row>
        <row r="94">
          <cell r="A94">
            <v>22351102103</v>
          </cell>
          <cell r="B94" t="str">
            <v>OTROS ARRENDAMIENTOS</v>
          </cell>
          <cell r="C94">
            <v>1200000</v>
          </cell>
          <cell r="D94">
            <v>0</v>
          </cell>
          <cell r="E94">
            <v>0</v>
          </cell>
          <cell r="F94">
            <v>4300000</v>
          </cell>
          <cell r="G94">
            <v>0</v>
          </cell>
          <cell r="H94">
            <v>5500000</v>
          </cell>
          <cell r="I94">
            <v>5500000</v>
          </cell>
          <cell r="J94">
            <v>75000</v>
          </cell>
          <cell r="K94">
            <v>75000</v>
          </cell>
          <cell r="L94">
            <v>25000</v>
          </cell>
        </row>
        <row r="95">
          <cell r="A95">
            <v>22351102104</v>
          </cell>
          <cell r="B95" t="str">
            <v>ARRENDAMIENTO MAQUINARIA Y EQUIPO</v>
          </cell>
          <cell r="C95">
            <v>385264682</v>
          </cell>
          <cell r="D95">
            <v>0</v>
          </cell>
          <cell r="E95">
            <v>0</v>
          </cell>
          <cell r="F95">
            <v>151000000</v>
          </cell>
          <cell r="G95">
            <v>-44275000</v>
          </cell>
          <cell r="H95">
            <v>491989682</v>
          </cell>
          <cell r="I95">
            <v>341465502</v>
          </cell>
          <cell r="J95">
            <v>341465502</v>
          </cell>
          <cell r="K95">
            <v>191251996</v>
          </cell>
          <cell r="L95">
            <v>162243653</v>
          </cell>
        </row>
        <row r="96">
          <cell r="A96">
            <v>22451054800</v>
          </cell>
          <cell r="B96" t="str">
            <v>GASTOS DE VIAJE</v>
          </cell>
          <cell r="C96">
            <v>0</v>
          </cell>
          <cell r="D96">
            <v>0</v>
          </cell>
          <cell r="E96">
            <v>0</v>
          </cell>
          <cell r="F96">
            <v>0</v>
          </cell>
          <cell r="G96">
            <v>0</v>
          </cell>
          <cell r="H96">
            <v>0</v>
          </cell>
          <cell r="I96">
            <v>0</v>
          </cell>
          <cell r="J96">
            <v>0</v>
          </cell>
          <cell r="K96">
            <v>0</v>
          </cell>
          <cell r="L96">
            <v>0</v>
          </cell>
        </row>
        <row r="97">
          <cell r="A97">
            <v>22451111900</v>
          </cell>
          <cell r="B97" t="str">
            <v>VIATICOS Y GASTOS DE VIAJES - CONTRATIST</v>
          </cell>
          <cell r="C97">
            <v>48000000</v>
          </cell>
          <cell r="D97">
            <v>0</v>
          </cell>
          <cell r="E97">
            <v>0</v>
          </cell>
          <cell r="F97">
            <v>31555884</v>
          </cell>
          <cell r="G97">
            <v>0</v>
          </cell>
          <cell r="H97">
            <v>79555884</v>
          </cell>
          <cell r="I97">
            <v>79555884</v>
          </cell>
          <cell r="J97">
            <v>74686276</v>
          </cell>
          <cell r="K97">
            <v>4883742</v>
          </cell>
          <cell r="L97">
            <v>4883742</v>
          </cell>
        </row>
        <row r="98">
          <cell r="A98">
            <v>22551101300</v>
          </cell>
          <cell r="B98" t="str">
            <v>SUSCRIPCIONES Y AFILIACIONES</v>
          </cell>
          <cell r="C98">
            <v>1000000</v>
          </cell>
          <cell r="D98">
            <v>0</v>
          </cell>
          <cell r="E98">
            <v>0</v>
          </cell>
          <cell r="F98">
            <v>550000</v>
          </cell>
          <cell r="G98">
            <v>0</v>
          </cell>
          <cell r="H98">
            <v>1550000</v>
          </cell>
          <cell r="I98">
            <v>300000</v>
          </cell>
          <cell r="J98">
            <v>300000</v>
          </cell>
          <cell r="K98">
            <v>296960</v>
          </cell>
          <cell r="L98">
            <v>296960</v>
          </cell>
        </row>
        <row r="99">
          <cell r="A99">
            <v>22551101301</v>
          </cell>
          <cell r="B99" t="str">
            <v>IMPRESOS Y PUBLICACIONES</v>
          </cell>
          <cell r="C99">
            <v>0</v>
          </cell>
          <cell r="D99">
            <v>0</v>
          </cell>
          <cell r="E99">
            <v>0</v>
          </cell>
          <cell r="F99">
            <v>2700000</v>
          </cell>
          <cell r="G99">
            <v>0</v>
          </cell>
          <cell r="H99">
            <v>2700000</v>
          </cell>
          <cell r="I99">
            <v>2700000</v>
          </cell>
          <cell r="J99">
            <v>333000</v>
          </cell>
          <cell r="K99">
            <v>333000</v>
          </cell>
          <cell r="L99">
            <v>161000</v>
          </cell>
        </row>
        <row r="100">
          <cell r="A100">
            <v>22551102300</v>
          </cell>
          <cell r="B100" t="str">
            <v>PUBLICIDAD Y PROPAGANDA</v>
          </cell>
          <cell r="C100">
            <v>450000000</v>
          </cell>
          <cell r="D100">
            <v>0</v>
          </cell>
          <cell r="E100">
            <v>0</v>
          </cell>
          <cell r="F100">
            <v>700429600</v>
          </cell>
          <cell r="G100">
            <v>-361925000</v>
          </cell>
          <cell r="H100">
            <v>788504600</v>
          </cell>
          <cell r="I100">
            <v>553994300</v>
          </cell>
          <cell r="J100">
            <v>372994300</v>
          </cell>
          <cell r="K100">
            <v>182603080</v>
          </cell>
          <cell r="L100">
            <v>169320076</v>
          </cell>
        </row>
        <row r="101">
          <cell r="A101">
            <v>22551102301</v>
          </cell>
          <cell r="B101" t="str">
            <v>PROMOCION Y DIVULGACION</v>
          </cell>
          <cell r="C101">
            <v>495380760</v>
          </cell>
          <cell r="D101">
            <v>0</v>
          </cell>
          <cell r="E101">
            <v>0</v>
          </cell>
          <cell r="F101">
            <v>862646260</v>
          </cell>
          <cell r="G101">
            <v>-400004860</v>
          </cell>
          <cell r="H101">
            <v>958022160</v>
          </cell>
          <cell r="I101">
            <v>408235200</v>
          </cell>
          <cell r="J101">
            <v>134843400</v>
          </cell>
          <cell r="K101">
            <v>50956824</v>
          </cell>
          <cell r="L101">
            <v>44241644</v>
          </cell>
        </row>
        <row r="102">
          <cell r="A102">
            <v>22551102302</v>
          </cell>
          <cell r="B102" t="str">
            <v>PRODUCCION EXTERNA</v>
          </cell>
          <cell r="C102">
            <v>455368000</v>
          </cell>
          <cell r="D102">
            <v>0</v>
          </cell>
          <cell r="E102">
            <v>0</v>
          </cell>
          <cell r="F102">
            <v>0</v>
          </cell>
          <cell r="G102">
            <v>-395968000</v>
          </cell>
          <cell r="H102">
            <v>59400000</v>
          </cell>
          <cell r="I102">
            <v>59400000</v>
          </cell>
          <cell r="J102">
            <v>59400000</v>
          </cell>
          <cell r="K102">
            <v>38724000</v>
          </cell>
          <cell r="L102">
            <v>36367800</v>
          </cell>
        </row>
        <row r="103">
          <cell r="A103">
            <v>22551102303</v>
          </cell>
          <cell r="B103" t="str">
            <v>DISEÑO Y AGENCIA</v>
          </cell>
          <cell r="C103">
            <v>33500000</v>
          </cell>
          <cell r="D103">
            <v>0</v>
          </cell>
          <cell r="E103">
            <v>0</v>
          </cell>
          <cell r="F103">
            <v>0</v>
          </cell>
          <cell r="G103">
            <v>-33500000</v>
          </cell>
          <cell r="H103">
            <v>0</v>
          </cell>
          <cell r="I103">
            <v>0</v>
          </cell>
          <cell r="J103">
            <v>0</v>
          </cell>
          <cell r="K103">
            <v>0</v>
          </cell>
          <cell r="L103">
            <v>0</v>
          </cell>
        </row>
        <row r="104">
          <cell r="A104">
            <v>22551102304</v>
          </cell>
          <cell r="B104" t="str">
            <v>SERVICIOS DE ELABORACION MATERIAL POP</v>
          </cell>
          <cell r="C104">
            <v>236000000</v>
          </cell>
          <cell r="D104">
            <v>0</v>
          </cell>
          <cell r="E104">
            <v>0</v>
          </cell>
          <cell r="F104">
            <v>0</v>
          </cell>
          <cell r="G104">
            <v>-236000000</v>
          </cell>
          <cell r="H104">
            <v>0</v>
          </cell>
          <cell r="I104">
            <v>0</v>
          </cell>
          <cell r="J104">
            <v>0</v>
          </cell>
          <cell r="K104">
            <v>0</v>
          </cell>
          <cell r="L104">
            <v>0</v>
          </cell>
        </row>
        <row r="105">
          <cell r="A105">
            <v>22551102305</v>
          </cell>
          <cell r="B105" t="str">
            <v>MERCHANDISING</v>
          </cell>
          <cell r="C105">
            <v>280000000</v>
          </cell>
          <cell r="D105">
            <v>0</v>
          </cell>
          <cell r="E105">
            <v>0</v>
          </cell>
          <cell r="F105">
            <v>0</v>
          </cell>
          <cell r="G105">
            <v>-280000000</v>
          </cell>
          <cell r="H105">
            <v>0</v>
          </cell>
          <cell r="I105">
            <v>0</v>
          </cell>
          <cell r="J105">
            <v>0</v>
          </cell>
          <cell r="K105">
            <v>0</v>
          </cell>
          <cell r="L105">
            <v>0</v>
          </cell>
        </row>
        <row r="106">
          <cell r="A106">
            <v>22551102306</v>
          </cell>
          <cell r="B106" t="str">
            <v>PAUTAS EN MEDIOS MASIVOS</v>
          </cell>
          <cell r="C106">
            <v>365155225</v>
          </cell>
          <cell r="D106">
            <v>0</v>
          </cell>
          <cell r="E106">
            <v>0</v>
          </cell>
          <cell r="F106">
            <v>0</v>
          </cell>
          <cell r="G106">
            <v>-252820000</v>
          </cell>
          <cell r="H106">
            <v>112335225</v>
          </cell>
          <cell r="I106">
            <v>110515225</v>
          </cell>
          <cell r="J106">
            <v>110515225</v>
          </cell>
          <cell r="K106">
            <v>99855641</v>
          </cell>
          <cell r="L106">
            <v>99762141</v>
          </cell>
        </row>
        <row r="107">
          <cell r="A107">
            <v>22551102307</v>
          </cell>
          <cell r="B107" t="str">
            <v>PRODUCCION, PATROCINIOS Y EVENTOS</v>
          </cell>
          <cell r="C107">
            <v>30000000</v>
          </cell>
          <cell r="D107">
            <v>0</v>
          </cell>
          <cell r="E107">
            <v>0</v>
          </cell>
          <cell r="F107">
            <v>0</v>
          </cell>
          <cell r="G107">
            <v>-30000000</v>
          </cell>
          <cell r="H107">
            <v>0</v>
          </cell>
          <cell r="I107">
            <v>0</v>
          </cell>
          <cell r="J107">
            <v>0</v>
          </cell>
          <cell r="K107">
            <v>0</v>
          </cell>
          <cell r="L107">
            <v>0</v>
          </cell>
        </row>
        <row r="108">
          <cell r="A108">
            <v>22651102600</v>
          </cell>
          <cell r="B108" t="str">
            <v>COMUNICACIONES Y TRANSPORTE</v>
          </cell>
          <cell r="C108">
            <v>54693457</v>
          </cell>
          <cell r="D108">
            <v>0</v>
          </cell>
          <cell r="E108">
            <v>0</v>
          </cell>
          <cell r="F108">
            <v>1753600</v>
          </cell>
          <cell r="G108">
            <v>-1753600</v>
          </cell>
          <cell r="H108">
            <v>54693457</v>
          </cell>
          <cell r="I108">
            <v>47959845</v>
          </cell>
          <cell r="J108">
            <v>39959845</v>
          </cell>
          <cell r="K108">
            <v>30630020</v>
          </cell>
          <cell r="L108">
            <v>27780410</v>
          </cell>
        </row>
        <row r="109">
          <cell r="A109">
            <v>22651109005</v>
          </cell>
          <cell r="B109" t="str">
            <v>SERVICIO DE TRANSPORTE</v>
          </cell>
          <cell r="C109">
            <v>1991873087</v>
          </cell>
          <cell r="D109">
            <v>0</v>
          </cell>
          <cell r="E109">
            <v>0</v>
          </cell>
          <cell r="F109">
            <v>764476880</v>
          </cell>
          <cell r="G109">
            <v>-885400000</v>
          </cell>
          <cell r="H109">
            <v>1870949967</v>
          </cell>
          <cell r="I109">
            <v>1831683584</v>
          </cell>
          <cell r="J109">
            <v>1764330564</v>
          </cell>
          <cell r="K109">
            <v>1241488835</v>
          </cell>
          <cell r="L109">
            <v>1104649101</v>
          </cell>
        </row>
        <row r="110">
          <cell r="A110">
            <v>22651109006</v>
          </cell>
          <cell r="B110" t="str">
            <v>FLETES Y ACARREOS</v>
          </cell>
          <cell r="C110">
            <v>21364000</v>
          </cell>
          <cell r="D110">
            <v>0</v>
          </cell>
          <cell r="E110">
            <v>0</v>
          </cell>
          <cell r="F110">
            <v>18601000</v>
          </cell>
          <cell r="G110">
            <v>-1200000</v>
          </cell>
          <cell r="H110">
            <v>38765000</v>
          </cell>
          <cell r="I110">
            <v>24200000</v>
          </cell>
          <cell r="J110">
            <v>21307500</v>
          </cell>
          <cell r="K110">
            <v>19453377</v>
          </cell>
          <cell r="L110">
            <v>19393955</v>
          </cell>
        </row>
        <row r="111">
          <cell r="A111">
            <v>22751102700</v>
          </cell>
          <cell r="B111" t="str">
            <v>SEGUROS</v>
          </cell>
          <cell r="C111">
            <v>3627457000</v>
          </cell>
          <cell r="D111">
            <v>0</v>
          </cell>
          <cell r="E111">
            <v>0</v>
          </cell>
          <cell r="F111">
            <v>0</v>
          </cell>
          <cell r="G111">
            <v>-179424920</v>
          </cell>
          <cell r="H111">
            <v>3448032080</v>
          </cell>
          <cell r="I111">
            <v>3399865080</v>
          </cell>
          <cell r="J111">
            <v>910344636</v>
          </cell>
          <cell r="K111">
            <v>907738217</v>
          </cell>
          <cell r="L111">
            <v>907738217</v>
          </cell>
        </row>
        <row r="112">
          <cell r="A112">
            <v>22751103102</v>
          </cell>
          <cell r="B112" t="str">
            <v>IMPUESTO DE VEHICULO</v>
          </cell>
          <cell r="C112">
            <v>86128000</v>
          </cell>
          <cell r="D112">
            <v>0</v>
          </cell>
          <cell r="E112">
            <v>0</v>
          </cell>
          <cell r="F112">
            <v>9970000</v>
          </cell>
          <cell r="G112">
            <v>-47884200</v>
          </cell>
          <cell r="H112">
            <v>48213800</v>
          </cell>
          <cell r="I112">
            <v>46472800</v>
          </cell>
          <cell r="J112">
            <v>44419200</v>
          </cell>
          <cell r="K112">
            <v>44419200</v>
          </cell>
          <cell r="L112">
            <v>44419200</v>
          </cell>
        </row>
        <row r="113">
          <cell r="A113">
            <v>22751103105</v>
          </cell>
          <cell r="B113" t="str">
            <v>IMPUESTO ASUMIDOS</v>
          </cell>
          <cell r="C113">
            <v>40549920</v>
          </cell>
          <cell r="D113">
            <v>0</v>
          </cell>
          <cell r="E113">
            <v>0</v>
          </cell>
          <cell r="F113">
            <v>0</v>
          </cell>
          <cell r="G113">
            <v>-19423920</v>
          </cell>
          <cell r="H113">
            <v>21126000</v>
          </cell>
          <cell r="I113">
            <v>0</v>
          </cell>
          <cell r="J113">
            <v>0</v>
          </cell>
          <cell r="K113">
            <v>0</v>
          </cell>
          <cell r="L113">
            <v>0</v>
          </cell>
        </row>
        <row r="114">
          <cell r="A114">
            <v>22751103106</v>
          </cell>
          <cell r="B114" t="str">
            <v>IMPUESTO PREDIAL</v>
          </cell>
          <cell r="C114">
            <v>94351000</v>
          </cell>
          <cell r="D114">
            <v>0</v>
          </cell>
          <cell r="E114">
            <v>0</v>
          </cell>
          <cell r="F114">
            <v>790500</v>
          </cell>
          <cell r="G114">
            <v>-790500</v>
          </cell>
          <cell r="H114">
            <v>94351000</v>
          </cell>
          <cell r="I114">
            <v>94021114</v>
          </cell>
          <cell r="J114">
            <v>93657659</v>
          </cell>
          <cell r="K114">
            <v>93657659</v>
          </cell>
          <cell r="L114">
            <v>93657659</v>
          </cell>
        </row>
        <row r="115">
          <cell r="A115">
            <v>22751103107</v>
          </cell>
          <cell r="B115" t="str">
            <v>IMPUESTO DE PEAJES</v>
          </cell>
          <cell r="C115">
            <v>20000000</v>
          </cell>
          <cell r="D115">
            <v>0</v>
          </cell>
          <cell r="E115">
            <v>0</v>
          </cell>
          <cell r="F115">
            <v>15316000</v>
          </cell>
          <cell r="G115">
            <v>-4070370</v>
          </cell>
          <cell r="H115">
            <v>31245630</v>
          </cell>
          <cell r="I115">
            <v>14816000</v>
          </cell>
          <cell r="J115">
            <v>11330200</v>
          </cell>
          <cell r="K115">
            <v>11330200</v>
          </cell>
          <cell r="L115">
            <v>11330200</v>
          </cell>
        </row>
        <row r="116">
          <cell r="A116">
            <v>22851119000</v>
          </cell>
          <cell r="B116" t="str">
            <v>OTROS GASTOS GENERALES</v>
          </cell>
          <cell r="C116">
            <v>116040000</v>
          </cell>
          <cell r="D116">
            <v>0</v>
          </cell>
          <cell r="E116">
            <v>0</v>
          </cell>
          <cell r="F116">
            <v>7100000</v>
          </cell>
          <cell r="G116">
            <v>0</v>
          </cell>
          <cell r="H116">
            <v>123140000</v>
          </cell>
          <cell r="I116">
            <v>100100000</v>
          </cell>
          <cell r="J116">
            <v>97240000</v>
          </cell>
          <cell r="K116">
            <v>71201200</v>
          </cell>
          <cell r="L116">
            <v>71164700</v>
          </cell>
        </row>
        <row r="117">
          <cell r="A117">
            <v>22855111330</v>
          </cell>
          <cell r="B117" t="str">
            <v>SEGURIDAD INDUSTRIAL</v>
          </cell>
          <cell r="C117">
            <v>579658846</v>
          </cell>
          <cell r="D117">
            <v>0</v>
          </cell>
          <cell r="E117">
            <v>0</v>
          </cell>
          <cell r="F117">
            <v>0</v>
          </cell>
          <cell r="G117">
            <v>-58000000</v>
          </cell>
          <cell r="H117">
            <v>521658846</v>
          </cell>
          <cell r="I117">
            <v>452462222</v>
          </cell>
          <cell r="J117">
            <v>304962222</v>
          </cell>
          <cell r="K117">
            <v>211015011</v>
          </cell>
          <cell r="L117">
            <v>189998999</v>
          </cell>
        </row>
        <row r="118">
          <cell r="A118">
            <v>22858059000</v>
          </cell>
          <cell r="B118" t="str">
            <v>OTROS GASTOS FINANCIEROS</v>
          </cell>
          <cell r="C118">
            <v>0</v>
          </cell>
          <cell r="D118">
            <v>0</v>
          </cell>
          <cell r="E118">
            <v>0</v>
          </cell>
          <cell r="F118">
            <v>0</v>
          </cell>
          <cell r="G118">
            <v>0</v>
          </cell>
          <cell r="H118">
            <v>0</v>
          </cell>
          <cell r="I118">
            <v>0</v>
          </cell>
          <cell r="J118">
            <v>0</v>
          </cell>
          <cell r="K118">
            <v>0</v>
          </cell>
          <cell r="L118">
            <v>0</v>
          </cell>
        </row>
        <row r="119">
          <cell r="A119">
            <v>22858100503</v>
          </cell>
          <cell r="B119" t="str">
            <v>COSTO GESTION AMBIENTAL</v>
          </cell>
          <cell r="C119">
            <v>3645889849</v>
          </cell>
          <cell r="D119">
            <v>0</v>
          </cell>
          <cell r="E119">
            <v>0</v>
          </cell>
          <cell r="F119">
            <v>455997320</v>
          </cell>
          <cell r="G119">
            <v>-844402000</v>
          </cell>
          <cell r="H119">
            <v>3257485169</v>
          </cell>
          <cell r="I119">
            <v>3111996432</v>
          </cell>
          <cell r="J119">
            <v>3104196432</v>
          </cell>
          <cell r="K119">
            <v>2029045060</v>
          </cell>
          <cell r="L119">
            <v>1941244134</v>
          </cell>
        </row>
        <row r="120">
          <cell r="A120">
            <v>22955142000</v>
          </cell>
          <cell r="B120" t="str">
            <v>CREDITOS DE EMPLEADOS - LENTES</v>
          </cell>
          <cell r="C120">
            <v>0</v>
          </cell>
          <cell r="D120">
            <v>0</v>
          </cell>
          <cell r="E120">
            <v>0</v>
          </cell>
          <cell r="F120">
            <v>64272000</v>
          </cell>
          <cell r="G120">
            <v>0</v>
          </cell>
          <cell r="H120">
            <v>64272000</v>
          </cell>
          <cell r="I120">
            <v>64272000</v>
          </cell>
          <cell r="J120">
            <v>48204000</v>
          </cell>
          <cell r="K120">
            <v>48204000</v>
          </cell>
          <cell r="L120">
            <v>48204000</v>
          </cell>
        </row>
        <row r="121">
          <cell r="A121">
            <v>32314701202</v>
          </cell>
          <cell r="B121" t="str">
            <v>CREDITO EMPLEADOS - FONDO DE SERVIC (LEN</v>
          </cell>
          <cell r="C121">
            <v>0</v>
          </cell>
          <cell r="D121">
            <v>0</v>
          </cell>
          <cell r="E121">
            <v>0</v>
          </cell>
          <cell r="F121">
            <v>0</v>
          </cell>
          <cell r="G121">
            <v>0</v>
          </cell>
          <cell r="H121">
            <v>0</v>
          </cell>
          <cell r="I121">
            <v>0</v>
          </cell>
          <cell r="J121">
            <v>0</v>
          </cell>
          <cell r="K121">
            <v>0</v>
          </cell>
          <cell r="L121">
            <v>0</v>
          </cell>
        </row>
        <row r="122">
          <cell r="A122">
            <v>41375300400</v>
          </cell>
          <cell r="B122" t="str">
            <v>CARGOS POR CONEXION - COMERCIALIZAC. ISA</v>
          </cell>
          <cell r="C122">
            <v>9162159756</v>
          </cell>
          <cell r="D122">
            <v>0</v>
          </cell>
          <cell r="E122">
            <v>0</v>
          </cell>
          <cell r="F122">
            <v>6691518979</v>
          </cell>
          <cell r="G122">
            <v>-6691518979</v>
          </cell>
          <cell r="H122">
            <v>9162159756</v>
          </cell>
          <cell r="I122">
            <v>9162159756</v>
          </cell>
          <cell r="J122">
            <v>9162159756</v>
          </cell>
          <cell r="K122">
            <v>5426403758</v>
          </cell>
          <cell r="L122">
            <v>4896833291</v>
          </cell>
        </row>
        <row r="123">
          <cell r="A123">
            <v>41375300401</v>
          </cell>
          <cell r="B123" t="str">
            <v>REMUNERACION DE ACTIVOS (RESOL. CREG 070</v>
          </cell>
          <cell r="C123">
            <v>60000000</v>
          </cell>
          <cell r="D123">
            <v>0</v>
          </cell>
          <cell r="E123">
            <v>0</v>
          </cell>
          <cell r="F123">
            <v>0</v>
          </cell>
          <cell r="G123">
            <v>0</v>
          </cell>
          <cell r="H123">
            <v>60000000</v>
          </cell>
          <cell r="I123">
            <v>0</v>
          </cell>
          <cell r="J123">
            <v>0</v>
          </cell>
          <cell r="K123">
            <v>0</v>
          </cell>
          <cell r="L123">
            <v>0</v>
          </cell>
        </row>
        <row r="124">
          <cell r="A124">
            <v>41375300402</v>
          </cell>
          <cell r="B124" t="str">
            <v>PENALIZACION FES Y DES</v>
          </cell>
          <cell r="C124">
            <v>60000000</v>
          </cell>
          <cell r="D124">
            <v>0</v>
          </cell>
          <cell r="E124">
            <v>0</v>
          </cell>
          <cell r="F124">
            <v>0</v>
          </cell>
          <cell r="G124">
            <v>0</v>
          </cell>
          <cell r="H124">
            <v>60000000</v>
          </cell>
          <cell r="I124">
            <v>0</v>
          </cell>
          <cell r="J124">
            <v>0</v>
          </cell>
          <cell r="K124">
            <v>0</v>
          </cell>
          <cell r="L124">
            <v>-256626462</v>
          </cell>
        </row>
        <row r="125">
          <cell r="A125">
            <v>42175509007</v>
          </cell>
          <cell r="B125" t="str">
            <v>COSTOS ASO A LAS TRANS.AL MERCADO MAY</v>
          </cell>
          <cell r="C125">
            <v>30000000</v>
          </cell>
          <cell r="D125">
            <v>0</v>
          </cell>
          <cell r="E125">
            <v>0</v>
          </cell>
          <cell r="F125">
            <v>0</v>
          </cell>
          <cell r="G125">
            <v>-4848000</v>
          </cell>
          <cell r="H125">
            <v>25152000</v>
          </cell>
          <cell r="I125">
            <v>25152000</v>
          </cell>
          <cell r="J125">
            <v>25152000</v>
          </cell>
          <cell r="K125">
            <v>25152000</v>
          </cell>
          <cell r="L125">
            <v>7897339.2000000002</v>
          </cell>
        </row>
        <row r="126">
          <cell r="A126">
            <v>42275300101</v>
          </cell>
          <cell r="B126" t="str">
            <v>COMPRA DE ENERGIA A LARGO PLAZO</v>
          </cell>
          <cell r="C126">
            <v>172916313765</v>
          </cell>
          <cell r="D126">
            <v>0</v>
          </cell>
          <cell r="E126">
            <v>4273361410</v>
          </cell>
          <cell r="F126">
            <v>0</v>
          </cell>
          <cell r="G126">
            <v>-25057906636</v>
          </cell>
          <cell r="H126">
            <v>152131768539</v>
          </cell>
          <cell r="I126">
            <v>152099638993</v>
          </cell>
          <cell r="J126">
            <v>152099638993</v>
          </cell>
          <cell r="K126">
            <v>113943721067</v>
          </cell>
          <cell r="L126">
            <v>102106257941</v>
          </cell>
        </row>
        <row r="127">
          <cell r="A127">
            <v>42275300102</v>
          </cell>
          <cell r="B127" t="str">
            <v>COMPRA DE ENERGIA EN BOLSA</v>
          </cell>
          <cell r="C127">
            <v>13549118282</v>
          </cell>
          <cell r="D127">
            <v>0</v>
          </cell>
          <cell r="E127">
            <v>0</v>
          </cell>
          <cell r="F127">
            <v>0</v>
          </cell>
          <cell r="G127">
            <v>-4682552744</v>
          </cell>
          <cell r="H127">
            <v>8866565538</v>
          </cell>
          <cell r="I127">
            <v>8823475519</v>
          </cell>
          <cell r="J127">
            <v>8823475519</v>
          </cell>
          <cell r="K127">
            <v>4394891004</v>
          </cell>
          <cell r="L127">
            <v>3274332820</v>
          </cell>
        </row>
        <row r="128">
          <cell r="A128">
            <v>42375300203</v>
          </cell>
          <cell r="B128" t="str">
            <v>SIC-CND</v>
          </cell>
          <cell r="C128">
            <v>690360177</v>
          </cell>
          <cell r="D128">
            <v>0</v>
          </cell>
          <cell r="E128">
            <v>0</v>
          </cell>
          <cell r="F128">
            <v>0</v>
          </cell>
          <cell r="G128">
            <v>-96749665</v>
          </cell>
          <cell r="H128">
            <v>593610512</v>
          </cell>
          <cell r="I128">
            <v>590510943</v>
          </cell>
          <cell r="J128">
            <v>590510943</v>
          </cell>
          <cell r="K128">
            <v>419446196</v>
          </cell>
          <cell r="L128">
            <v>375812335</v>
          </cell>
        </row>
        <row r="129">
          <cell r="A129">
            <v>42375300204</v>
          </cell>
          <cell r="B129" t="str">
            <v>RESTRICCIONES</v>
          </cell>
          <cell r="C129">
            <v>8055515607</v>
          </cell>
          <cell r="D129">
            <v>0</v>
          </cell>
          <cell r="E129">
            <v>0</v>
          </cell>
          <cell r="F129">
            <v>3780000000</v>
          </cell>
          <cell r="G129">
            <v>-1034304884</v>
          </cell>
          <cell r="H129">
            <v>10801210723</v>
          </cell>
          <cell r="I129">
            <v>10770631475</v>
          </cell>
          <cell r="J129">
            <v>10770631475</v>
          </cell>
          <cell r="K129">
            <v>8360150625</v>
          </cell>
          <cell r="L129">
            <v>7271437924</v>
          </cell>
        </row>
        <row r="130">
          <cell r="A130">
            <v>42375300501</v>
          </cell>
          <cell r="B130" t="str">
            <v>SISTEMA DE TRANSMISION REGIONAL (STR)</v>
          </cell>
          <cell r="C130">
            <v>22026815718</v>
          </cell>
          <cell r="D130">
            <v>0</v>
          </cell>
          <cell r="E130">
            <v>0</v>
          </cell>
          <cell r="F130">
            <v>106088813</v>
          </cell>
          <cell r="G130">
            <v>-3518829273</v>
          </cell>
          <cell r="H130">
            <v>18614075258</v>
          </cell>
          <cell r="I130">
            <v>18389050021</v>
          </cell>
          <cell r="J130">
            <v>18389050021</v>
          </cell>
          <cell r="K130">
            <v>12876414577</v>
          </cell>
          <cell r="L130">
            <v>11068467465</v>
          </cell>
        </row>
        <row r="131">
          <cell r="A131">
            <v>42375300502</v>
          </cell>
          <cell r="B131" t="str">
            <v>SISTEMA DE TRANSMISION NACIONAL (STN)</v>
          </cell>
          <cell r="C131">
            <v>30667179254</v>
          </cell>
          <cell r="D131">
            <v>0</v>
          </cell>
          <cell r="E131">
            <v>0</v>
          </cell>
          <cell r="F131">
            <v>0</v>
          </cell>
          <cell r="G131">
            <v>-4261912778</v>
          </cell>
          <cell r="H131">
            <v>26405266476</v>
          </cell>
          <cell r="I131">
            <v>26199942605</v>
          </cell>
          <cell r="J131">
            <v>26199942605</v>
          </cell>
          <cell r="K131">
            <v>19300115922</v>
          </cell>
          <cell r="L131">
            <v>17325493913</v>
          </cell>
        </row>
        <row r="132">
          <cell r="A132">
            <v>42375300504</v>
          </cell>
          <cell r="B132" t="str">
            <v>SISTEMA DE DISTRIBUCION LOCAL - CACHIRA</v>
          </cell>
          <cell r="C132">
            <v>115787384</v>
          </cell>
          <cell r="D132">
            <v>0</v>
          </cell>
          <cell r="E132">
            <v>0</v>
          </cell>
          <cell r="F132">
            <v>0</v>
          </cell>
          <cell r="G132">
            <v>0</v>
          </cell>
          <cell r="H132">
            <v>115787384</v>
          </cell>
          <cell r="I132">
            <v>115786715</v>
          </cell>
          <cell r="J132">
            <v>115786715</v>
          </cell>
          <cell r="K132">
            <v>61589101</v>
          </cell>
          <cell r="L132">
            <v>54867243</v>
          </cell>
        </row>
        <row r="133">
          <cell r="A133">
            <v>42475300101</v>
          </cell>
          <cell r="B133" t="str">
            <v>COMPRA DE ENERGIA A LARGO P. M. NO REG.</v>
          </cell>
          <cell r="C133">
            <v>0</v>
          </cell>
          <cell r="D133">
            <v>0</v>
          </cell>
          <cell r="E133">
            <v>0</v>
          </cell>
          <cell r="F133">
            <v>20557906636</v>
          </cell>
          <cell r="G133">
            <v>0</v>
          </cell>
          <cell r="H133">
            <v>20557906636</v>
          </cell>
          <cell r="I133">
            <v>20557906636</v>
          </cell>
          <cell r="J133">
            <v>20557906636</v>
          </cell>
          <cell r="K133">
            <v>13904660328</v>
          </cell>
          <cell r="L133">
            <v>11968528716</v>
          </cell>
        </row>
        <row r="134">
          <cell r="A134">
            <v>42475300102</v>
          </cell>
          <cell r="B134" t="str">
            <v>COMPRA DE ENERGIA EN BOLSA  MERC NO REG</v>
          </cell>
          <cell r="C134">
            <v>0</v>
          </cell>
          <cell r="D134">
            <v>0</v>
          </cell>
          <cell r="E134">
            <v>0</v>
          </cell>
          <cell r="F134">
            <v>4682552744</v>
          </cell>
          <cell r="G134">
            <v>0</v>
          </cell>
          <cell r="H134">
            <v>4682552744</v>
          </cell>
          <cell r="I134">
            <v>4669570511</v>
          </cell>
          <cell r="J134">
            <v>4669570511</v>
          </cell>
          <cell r="K134">
            <v>2199222565</v>
          </cell>
          <cell r="L134">
            <v>1977227240</v>
          </cell>
        </row>
        <row r="135">
          <cell r="A135">
            <v>42475300203</v>
          </cell>
          <cell r="B135" t="str">
            <v>SIC-CND - MERCADO NO REGULADO</v>
          </cell>
          <cell r="C135">
            <v>0</v>
          </cell>
          <cell r="D135">
            <v>0</v>
          </cell>
          <cell r="E135">
            <v>0</v>
          </cell>
          <cell r="F135">
            <v>96749665</v>
          </cell>
          <cell r="G135">
            <v>0</v>
          </cell>
          <cell r="H135">
            <v>96749665</v>
          </cell>
          <cell r="I135">
            <v>94483436</v>
          </cell>
          <cell r="J135">
            <v>94483436</v>
          </cell>
          <cell r="K135">
            <v>67605997</v>
          </cell>
          <cell r="L135">
            <v>58852003</v>
          </cell>
        </row>
        <row r="136">
          <cell r="A136">
            <v>42475300204</v>
          </cell>
          <cell r="B136" t="str">
            <v>RESTRICCIONES - MERCADO NO REGULADO</v>
          </cell>
          <cell r="C136">
            <v>0</v>
          </cell>
          <cell r="D136">
            <v>0</v>
          </cell>
          <cell r="E136">
            <v>0</v>
          </cell>
          <cell r="F136">
            <v>1754304884</v>
          </cell>
          <cell r="G136">
            <v>0</v>
          </cell>
          <cell r="H136">
            <v>1754304884</v>
          </cell>
          <cell r="I136">
            <v>1746993860</v>
          </cell>
          <cell r="J136">
            <v>1746993860</v>
          </cell>
          <cell r="K136">
            <v>1367818214</v>
          </cell>
          <cell r="L136">
            <v>1149396420</v>
          </cell>
        </row>
        <row r="137">
          <cell r="A137">
            <v>42475300501</v>
          </cell>
          <cell r="B137" t="str">
            <v>SISTEMA DE TRANS. REG, (STR) MERC.NO REG</v>
          </cell>
          <cell r="C137">
            <v>0</v>
          </cell>
          <cell r="D137">
            <v>0</v>
          </cell>
          <cell r="E137">
            <v>0</v>
          </cell>
          <cell r="F137">
            <v>3412740460</v>
          </cell>
          <cell r="G137">
            <v>0</v>
          </cell>
          <cell r="H137">
            <v>3412740460</v>
          </cell>
          <cell r="I137">
            <v>3378890569</v>
          </cell>
          <cell r="J137">
            <v>3378890569</v>
          </cell>
          <cell r="K137">
            <v>2438866770</v>
          </cell>
          <cell r="L137">
            <v>2112134887</v>
          </cell>
        </row>
        <row r="138">
          <cell r="A138">
            <v>42475300502</v>
          </cell>
          <cell r="B138" t="str">
            <v>SISTEMA DE TRANS. NAC, (STN) MERC.NO REG</v>
          </cell>
          <cell r="C138">
            <v>0</v>
          </cell>
          <cell r="D138">
            <v>0</v>
          </cell>
          <cell r="E138">
            <v>0</v>
          </cell>
          <cell r="F138">
            <v>4261912778</v>
          </cell>
          <cell r="G138">
            <v>0</v>
          </cell>
          <cell r="H138">
            <v>4261912778</v>
          </cell>
          <cell r="I138">
            <v>4210674826</v>
          </cell>
          <cell r="J138">
            <v>4210674826</v>
          </cell>
          <cell r="K138">
            <v>3056912227</v>
          </cell>
          <cell r="L138">
            <v>2660592316</v>
          </cell>
        </row>
        <row r="139">
          <cell r="A139">
            <v>42475300503</v>
          </cell>
          <cell r="B139" t="str">
            <v>GARANTIAS COMPRA DE ENERGIA MERC NO REG</v>
          </cell>
          <cell r="C139">
            <v>0</v>
          </cell>
          <cell r="D139">
            <v>0</v>
          </cell>
          <cell r="E139">
            <v>0</v>
          </cell>
          <cell r="F139">
            <v>4848000</v>
          </cell>
          <cell r="G139">
            <v>0</v>
          </cell>
          <cell r="H139">
            <v>4848000</v>
          </cell>
          <cell r="I139">
            <v>4848000</v>
          </cell>
          <cell r="J139">
            <v>4848000</v>
          </cell>
          <cell r="K139">
            <v>0</v>
          </cell>
          <cell r="L139">
            <v>0</v>
          </cell>
        </row>
        <row r="140">
          <cell r="A140">
            <v>61216159025</v>
          </cell>
          <cell r="B140" t="str">
            <v>SUBESTACIONES SATELITES 34.5 KV (BOCONO</v>
          </cell>
          <cell r="C140">
            <v>90000000</v>
          </cell>
          <cell r="D140">
            <v>0</v>
          </cell>
          <cell r="E140">
            <v>22270703</v>
          </cell>
          <cell r="F140">
            <v>0</v>
          </cell>
          <cell r="G140">
            <v>0</v>
          </cell>
          <cell r="H140">
            <v>112270703</v>
          </cell>
          <cell r="I140">
            <v>109358877</v>
          </cell>
          <cell r="J140">
            <v>108625130</v>
          </cell>
          <cell r="K140">
            <v>65595940</v>
          </cell>
          <cell r="L140">
            <v>63589932</v>
          </cell>
        </row>
        <row r="141">
          <cell r="A141">
            <v>61216509000</v>
          </cell>
          <cell r="B141" t="str">
            <v>CENTRO DE DISTRIBUCION LOCAL</v>
          </cell>
          <cell r="C141">
            <v>300000000</v>
          </cell>
          <cell r="D141">
            <v>0</v>
          </cell>
          <cell r="E141">
            <v>44115225</v>
          </cell>
          <cell r="F141">
            <v>0</v>
          </cell>
          <cell r="G141">
            <v>0</v>
          </cell>
          <cell r="H141">
            <v>344115225</v>
          </cell>
          <cell r="I141">
            <v>333345426</v>
          </cell>
          <cell r="J141">
            <v>314762761</v>
          </cell>
          <cell r="K141">
            <v>119931738</v>
          </cell>
          <cell r="L141">
            <v>64845624</v>
          </cell>
        </row>
        <row r="142">
          <cell r="A142">
            <v>61216509001</v>
          </cell>
          <cell r="B142" t="str">
            <v>EQUIPO DE SUBESTACION</v>
          </cell>
          <cell r="C142">
            <v>3281900000</v>
          </cell>
          <cell r="D142">
            <v>0</v>
          </cell>
          <cell r="E142">
            <v>1065010458</v>
          </cell>
          <cell r="F142">
            <v>1322049000</v>
          </cell>
          <cell r="G142">
            <v>-5000000</v>
          </cell>
          <cell r="H142">
            <v>5663959458</v>
          </cell>
          <cell r="I142">
            <v>5556813292.4899998</v>
          </cell>
          <cell r="J142">
            <v>4482016700.9799995</v>
          </cell>
          <cell r="K142">
            <v>2773935560</v>
          </cell>
          <cell r="L142">
            <v>2611644456</v>
          </cell>
        </row>
        <row r="143">
          <cell r="A143">
            <v>61216509005</v>
          </cell>
          <cell r="B143" t="str">
            <v>TRANSFORMADORES</v>
          </cell>
          <cell r="C143">
            <v>3330000000</v>
          </cell>
          <cell r="D143">
            <v>0</v>
          </cell>
          <cell r="E143">
            <v>0</v>
          </cell>
          <cell r="F143">
            <v>0</v>
          </cell>
          <cell r="G143">
            <v>-1322049000</v>
          </cell>
          <cell r="H143">
            <v>2007951000</v>
          </cell>
          <cell r="I143">
            <v>1997207090</v>
          </cell>
          <cell r="J143">
            <v>1997207090</v>
          </cell>
          <cell r="K143">
            <v>1218503836</v>
          </cell>
          <cell r="L143">
            <v>1218503836</v>
          </cell>
        </row>
        <row r="144">
          <cell r="A144">
            <v>61316159000</v>
          </cell>
          <cell r="B144" t="str">
            <v>TRANSFORMADORES DE DISTRIBUCION</v>
          </cell>
          <cell r="C144">
            <v>1486894540</v>
          </cell>
          <cell r="D144">
            <v>0</v>
          </cell>
          <cell r="E144">
            <v>469894540</v>
          </cell>
          <cell r="F144">
            <v>96258540</v>
          </cell>
          <cell r="G144">
            <v>-96258540</v>
          </cell>
          <cell r="H144">
            <v>1956789080</v>
          </cell>
          <cell r="I144">
            <v>1791164740</v>
          </cell>
          <cell r="J144">
            <v>1457164740</v>
          </cell>
          <cell r="K144">
            <v>1456793540</v>
          </cell>
          <cell r="L144">
            <v>1317353167</v>
          </cell>
        </row>
        <row r="145">
          <cell r="A145">
            <v>61316159005</v>
          </cell>
          <cell r="B145" t="str">
            <v>RECONECTADORES Y ELEMENTOS DE DISTRIBUCI</v>
          </cell>
          <cell r="C145">
            <v>903051319</v>
          </cell>
          <cell r="D145">
            <v>0</v>
          </cell>
          <cell r="E145">
            <v>566927677</v>
          </cell>
          <cell r="F145">
            <v>0</v>
          </cell>
          <cell r="G145">
            <v>-140000000</v>
          </cell>
          <cell r="H145">
            <v>1329978996</v>
          </cell>
          <cell r="I145">
            <v>1328051319</v>
          </cell>
          <cell r="J145">
            <v>903051319</v>
          </cell>
          <cell r="K145">
            <v>876183658</v>
          </cell>
          <cell r="L145">
            <v>845524655</v>
          </cell>
        </row>
        <row r="146">
          <cell r="A146">
            <v>61316159090</v>
          </cell>
          <cell r="B146" t="str">
            <v>COMPRA ACTIVOS (REDES: RESOL. CREG 070/9</v>
          </cell>
          <cell r="C146">
            <v>1794870000</v>
          </cell>
          <cell r="D146">
            <v>0</v>
          </cell>
          <cell r="E146">
            <v>165962834</v>
          </cell>
          <cell r="F146">
            <v>0</v>
          </cell>
          <cell r="G146">
            <v>-90873459</v>
          </cell>
          <cell r="H146">
            <v>1869959375</v>
          </cell>
          <cell r="I146">
            <v>1493691723</v>
          </cell>
          <cell r="J146">
            <v>523691723</v>
          </cell>
          <cell r="K146">
            <v>435166016</v>
          </cell>
          <cell r="L146">
            <v>435166016</v>
          </cell>
        </row>
        <row r="147">
          <cell r="A147">
            <v>61416159095</v>
          </cell>
          <cell r="B147" t="str">
            <v>ELECTRIFICACION RURAL - CONVENIOS</v>
          </cell>
          <cell r="C147">
            <v>0</v>
          </cell>
          <cell r="D147">
            <v>0</v>
          </cell>
          <cell r="E147">
            <v>0</v>
          </cell>
          <cell r="F147">
            <v>0</v>
          </cell>
          <cell r="G147">
            <v>0</v>
          </cell>
          <cell r="H147">
            <v>0</v>
          </cell>
          <cell r="I147">
            <v>0</v>
          </cell>
          <cell r="J147">
            <v>0</v>
          </cell>
          <cell r="K147">
            <v>0</v>
          </cell>
          <cell r="L147">
            <v>0</v>
          </cell>
        </row>
        <row r="148">
          <cell r="A148">
            <v>61516159050</v>
          </cell>
          <cell r="B148" t="str">
            <v>LINEA ENERGIZADA</v>
          </cell>
          <cell r="C148">
            <v>174564141</v>
          </cell>
          <cell r="D148">
            <v>0</v>
          </cell>
          <cell r="E148">
            <v>93264000</v>
          </cell>
          <cell r="F148">
            <v>130373459</v>
          </cell>
          <cell r="G148">
            <v>0</v>
          </cell>
          <cell r="H148">
            <v>398201600</v>
          </cell>
          <cell r="I148">
            <v>373172336</v>
          </cell>
          <cell r="J148">
            <v>263497922</v>
          </cell>
          <cell r="K148">
            <v>148201600</v>
          </cell>
          <cell r="L148">
            <v>135993200</v>
          </cell>
        </row>
        <row r="149">
          <cell r="A149">
            <v>61516700100</v>
          </cell>
          <cell r="B149" t="str">
            <v>COMUNICACIONES</v>
          </cell>
          <cell r="C149">
            <v>0</v>
          </cell>
          <cell r="D149">
            <v>0</v>
          </cell>
          <cell r="E149">
            <v>0</v>
          </cell>
          <cell r="F149">
            <v>9500000</v>
          </cell>
          <cell r="G149">
            <v>0</v>
          </cell>
          <cell r="H149">
            <v>9500000</v>
          </cell>
          <cell r="I149">
            <v>9500000</v>
          </cell>
          <cell r="J149">
            <v>0</v>
          </cell>
          <cell r="K149">
            <v>0</v>
          </cell>
          <cell r="L149">
            <v>0</v>
          </cell>
        </row>
        <row r="150">
          <cell r="A150">
            <v>61516700110</v>
          </cell>
          <cell r="B150" t="str">
            <v>MAQUINARIA Y EQUIPO</v>
          </cell>
          <cell r="C150">
            <v>400000000</v>
          </cell>
          <cell r="D150">
            <v>0</v>
          </cell>
          <cell r="E150">
            <v>0</v>
          </cell>
          <cell r="F150">
            <v>230500000</v>
          </cell>
          <cell r="G150">
            <v>0</v>
          </cell>
          <cell r="H150">
            <v>630500000</v>
          </cell>
          <cell r="I150">
            <v>630472451</v>
          </cell>
          <cell r="J150">
            <v>630472451</v>
          </cell>
          <cell r="K150">
            <v>135978912</v>
          </cell>
          <cell r="L150">
            <v>135978912</v>
          </cell>
        </row>
        <row r="151">
          <cell r="A151">
            <v>61616400100</v>
          </cell>
          <cell r="B151" t="str">
            <v>EDIFICIOS -DISTRIBUCION</v>
          </cell>
          <cell r="C151">
            <v>775000000</v>
          </cell>
          <cell r="D151">
            <v>0</v>
          </cell>
          <cell r="E151">
            <v>0</v>
          </cell>
          <cell r="F151">
            <v>556500000</v>
          </cell>
          <cell r="G151">
            <v>-58000000</v>
          </cell>
          <cell r="H151">
            <v>1273500000</v>
          </cell>
          <cell r="I151">
            <v>950246350</v>
          </cell>
          <cell r="J151">
            <v>915246350</v>
          </cell>
          <cell r="K151">
            <v>8299396</v>
          </cell>
          <cell r="L151">
            <v>8299396</v>
          </cell>
        </row>
        <row r="152">
          <cell r="A152">
            <v>61616750200</v>
          </cell>
          <cell r="B152" t="str">
            <v>PARQUE AUTOMOTOR -DISTRIBUCION</v>
          </cell>
          <cell r="C152">
            <v>800000000</v>
          </cell>
          <cell r="D152">
            <v>0</v>
          </cell>
          <cell r="E152">
            <v>316956000</v>
          </cell>
          <cell r="F152">
            <v>200000000</v>
          </cell>
          <cell r="G152">
            <v>0</v>
          </cell>
          <cell r="H152">
            <v>1316956000</v>
          </cell>
          <cell r="I152">
            <v>1316568000</v>
          </cell>
          <cell r="J152">
            <v>888608000</v>
          </cell>
          <cell r="K152">
            <v>381568000</v>
          </cell>
          <cell r="L152">
            <v>380898901</v>
          </cell>
        </row>
        <row r="153">
          <cell r="A153">
            <v>62016750100</v>
          </cell>
          <cell r="B153" t="str">
            <v>PLAN INTEGRAL EMPRESARIAL.NORMALIZ.SERV.</v>
          </cell>
          <cell r="C153">
            <v>0</v>
          </cell>
          <cell r="D153">
            <v>0</v>
          </cell>
          <cell r="E153">
            <v>0</v>
          </cell>
          <cell r="F153">
            <v>0</v>
          </cell>
          <cell r="G153">
            <v>0</v>
          </cell>
          <cell r="H153">
            <v>0</v>
          </cell>
          <cell r="I153">
            <v>0</v>
          </cell>
          <cell r="J153">
            <v>0</v>
          </cell>
          <cell r="K153">
            <v>0</v>
          </cell>
          <cell r="L153">
            <v>0</v>
          </cell>
        </row>
        <row r="154">
          <cell r="A154">
            <v>63116400100</v>
          </cell>
          <cell r="B154" t="str">
            <v>EDIFICIOS - UNIDAD DE APOYO</v>
          </cell>
          <cell r="C154">
            <v>1800000000</v>
          </cell>
          <cell r="D154">
            <v>0</v>
          </cell>
          <cell r="E154">
            <v>111839805</v>
          </cell>
          <cell r="F154">
            <v>1564353397</v>
          </cell>
          <cell r="G154">
            <v>-268000000</v>
          </cell>
          <cell r="H154">
            <v>3208193202</v>
          </cell>
          <cell r="I154">
            <v>3143741062</v>
          </cell>
          <cell r="J154">
            <v>2765751362</v>
          </cell>
          <cell r="K154">
            <v>959625718</v>
          </cell>
          <cell r="L154">
            <v>637794859</v>
          </cell>
        </row>
        <row r="155">
          <cell r="A155">
            <v>63116400150</v>
          </cell>
          <cell r="B155" t="str">
            <v>MUEBLES ENSERES Y EQUIPO DE OFICINA</v>
          </cell>
          <cell r="C155">
            <v>1360503000</v>
          </cell>
          <cell r="D155">
            <v>0</v>
          </cell>
          <cell r="E155">
            <v>46706630</v>
          </cell>
          <cell r="F155">
            <v>91890459</v>
          </cell>
          <cell r="G155">
            <v>-456263125</v>
          </cell>
          <cell r="H155">
            <v>1042836964</v>
          </cell>
          <cell r="I155">
            <v>895815625</v>
          </cell>
          <cell r="J155">
            <v>368893266</v>
          </cell>
          <cell r="K155">
            <v>192550653</v>
          </cell>
          <cell r="L155">
            <v>177410909</v>
          </cell>
        </row>
        <row r="156">
          <cell r="A156">
            <v>63116400151</v>
          </cell>
          <cell r="B156" t="str">
            <v>EQUIPOS GESTION AMBIENTAL</v>
          </cell>
          <cell r="C156">
            <v>770000000</v>
          </cell>
          <cell r="D156">
            <v>0</v>
          </cell>
          <cell r="E156">
            <v>117466517</v>
          </cell>
          <cell r="F156">
            <v>0</v>
          </cell>
          <cell r="G156">
            <v>-686500000</v>
          </cell>
          <cell r="H156">
            <v>200966517</v>
          </cell>
          <cell r="I156">
            <v>173097425</v>
          </cell>
          <cell r="J156">
            <v>153097425</v>
          </cell>
          <cell r="K156">
            <v>150345905</v>
          </cell>
          <cell r="L156">
            <v>135759393</v>
          </cell>
        </row>
        <row r="157">
          <cell r="A157">
            <v>63116700200</v>
          </cell>
          <cell r="B157" t="str">
            <v>SISTEMATIZACION -UNIDAD DE APOYO</v>
          </cell>
          <cell r="C157">
            <v>1506751000</v>
          </cell>
          <cell r="D157">
            <v>0</v>
          </cell>
          <cell r="E157">
            <v>231556227</v>
          </cell>
          <cell r="F157">
            <v>101406650.3</v>
          </cell>
          <cell r="G157">
            <v>-127137450.3</v>
          </cell>
          <cell r="H157">
            <v>1712576427</v>
          </cell>
          <cell r="I157">
            <v>1485202822.25</v>
          </cell>
          <cell r="J157">
            <v>1369722245.5599999</v>
          </cell>
          <cell r="K157">
            <v>1196722690</v>
          </cell>
          <cell r="L157">
            <v>1086298010</v>
          </cell>
        </row>
        <row r="158">
          <cell r="A158">
            <v>63119109020</v>
          </cell>
          <cell r="B158" t="str">
            <v>COMUNICACIONES</v>
          </cell>
          <cell r="C158">
            <v>98654000</v>
          </cell>
          <cell r="D158">
            <v>0</v>
          </cell>
          <cell r="E158">
            <v>0</v>
          </cell>
          <cell r="F158">
            <v>119684800</v>
          </cell>
          <cell r="G158">
            <v>-98654000</v>
          </cell>
          <cell r="H158">
            <v>119684800</v>
          </cell>
          <cell r="I158">
            <v>21030800</v>
          </cell>
          <cell r="J158">
            <v>21030800</v>
          </cell>
          <cell r="K158">
            <v>0</v>
          </cell>
          <cell r="L158">
            <v>0</v>
          </cell>
        </row>
        <row r="159">
          <cell r="A159">
            <v>66000000001</v>
          </cell>
          <cell r="B159" t="str">
            <v>MATERIALES DE LINEAS DE TRANSMISION</v>
          </cell>
          <cell r="C159">
            <v>67000000</v>
          </cell>
          <cell r="D159">
            <v>0</v>
          </cell>
          <cell r="E159">
            <v>0</v>
          </cell>
          <cell r="F159">
            <v>15584522</v>
          </cell>
          <cell r="G159">
            <v>-26984522</v>
          </cell>
          <cell r="H159">
            <v>55600000</v>
          </cell>
          <cell r="I159">
            <v>55503564</v>
          </cell>
          <cell r="J159">
            <v>43425876</v>
          </cell>
          <cell r="K159">
            <v>25190676</v>
          </cell>
          <cell r="L159">
            <v>24752500</v>
          </cell>
        </row>
        <row r="160">
          <cell r="A160">
            <v>66000000002</v>
          </cell>
          <cell r="B160" t="str">
            <v>MATERIALES DE LINEAS DE SUBTRANSMISION</v>
          </cell>
          <cell r="C160">
            <v>114000000</v>
          </cell>
          <cell r="D160">
            <v>0</v>
          </cell>
          <cell r="E160">
            <v>0</v>
          </cell>
          <cell r="F160">
            <v>17016221</v>
          </cell>
          <cell r="G160">
            <v>-44676309</v>
          </cell>
          <cell r="H160">
            <v>86339912</v>
          </cell>
          <cell r="I160">
            <v>73873227.719999999</v>
          </cell>
          <cell r="J160">
            <v>65542687.719999999</v>
          </cell>
          <cell r="K160">
            <v>56063252</v>
          </cell>
          <cell r="L160">
            <v>45370352</v>
          </cell>
        </row>
        <row r="161">
          <cell r="A161">
            <v>66000000003</v>
          </cell>
          <cell r="B161" t="str">
            <v>MATERIALES DE REDES PRIMARIAS</v>
          </cell>
          <cell r="C161">
            <v>1499851797</v>
          </cell>
          <cell r="D161">
            <v>0</v>
          </cell>
          <cell r="E161">
            <v>375792420</v>
          </cell>
          <cell r="F161">
            <v>755459874</v>
          </cell>
          <cell r="G161">
            <v>-433495320</v>
          </cell>
          <cell r="H161">
            <v>2197608771</v>
          </cell>
          <cell r="I161">
            <v>2147695614.5799999</v>
          </cell>
          <cell r="J161">
            <v>1907948705.3000002</v>
          </cell>
          <cell r="K161">
            <v>1315708208</v>
          </cell>
          <cell r="L161">
            <v>961544391</v>
          </cell>
        </row>
        <row r="162">
          <cell r="A162">
            <v>66000000004</v>
          </cell>
          <cell r="B162" t="str">
            <v>MATERIALES DE REDES SECUNDARIAS</v>
          </cell>
          <cell r="C162">
            <v>1210000000</v>
          </cell>
          <cell r="D162">
            <v>0</v>
          </cell>
          <cell r="E162">
            <v>149938862</v>
          </cell>
          <cell r="F162">
            <v>390454614</v>
          </cell>
          <cell r="G162">
            <v>-547059080</v>
          </cell>
          <cell r="H162">
            <v>1203334396</v>
          </cell>
          <cell r="I162">
            <v>1164107778.8600001</v>
          </cell>
          <cell r="J162">
            <v>1089078384.6600001</v>
          </cell>
          <cell r="K162">
            <v>703207213</v>
          </cell>
          <cell r="L162">
            <v>495530688</v>
          </cell>
        </row>
        <row r="163">
          <cell r="A163">
            <v>66000000006</v>
          </cell>
          <cell r="B163" t="str">
            <v>MATERIALES DE SUBESTACIONES</v>
          </cell>
          <cell r="C163">
            <v>210148203</v>
          </cell>
          <cell r="D163">
            <v>0</v>
          </cell>
          <cell r="E163">
            <v>80657983</v>
          </cell>
          <cell r="F163">
            <v>0</v>
          </cell>
          <cell r="G163">
            <v>-7500000</v>
          </cell>
          <cell r="H163">
            <v>283306186</v>
          </cell>
          <cell r="I163">
            <v>283306185.81999999</v>
          </cell>
          <cell r="J163">
            <v>251430159.81999999</v>
          </cell>
          <cell r="K163">
            <v>134102655</v>
          </cell>
          <cell r="L163">
            <v>110797347</v>
          </cell>
        </row>
        <row r="164">
          <cell r="A164">
            <v>66000000007</v>
          </cell>
          <cell r="B164" t="str">
            <v>MATERIALES DE ALUMBRADO PUBLICO CONVENIO</v>
          </cell>
          <cell r="C164">
            <v>385000000</v>
          </cell>
          <cell r="D164">
            <v>0</v>
          </cell>
          <cell r="E164">
            <v>7553270</v>
          </cell>
          <cell r="F164">
            <v>280000000</v>
          </cell>
          <cell r="G164">
            <v>-280000000</v>
          </cell>
          <cell r="H164">
            <v>392553270</v>
          </cell>
          <cell r="I164">
            <v>392334167.88</v>
          </cell>
          <cell r="J164">
            <v>373898423.88</v>
          </cell>
          <cell r="K164">
            <v>308673671</v>
          </cell>
          <cell r="L164">
            <v>259472917</v>
          </cell>
        </row>
        <row r="165">
          <cell r="A165">
            <v>66000000008</v>
          </cell>
          <cell r="B165" t="str">
            <v>MACROMEDIDORES</v>
          </cell>
          <cell r="C165">
            <v>114370241</v>
          </cell>
          <cell r="D165">
            <v>0</v>
          </cell>
          <cell r="E165">
            <v>0</v>
          </cell>
          <cell r="F165">
            <v>266221889</v>
          </cell>
          <cell r="G165">
            <v>-36370241</v>
          </cell>
          <cell r="H165">
            <v>344221889</v>
          </cell>
          <cell r="I165">
            <v>141000000</v>
          </cell>
          <cell r="J165">
            <v>35165400</v>
          </cell>
          <cell r="K165">
            <v>0</v>
          </cell>
          <cell r="L165">
            <v>0</v>
          </cell>
        </row>
        <row r="166">
          <cell r="A166">
            <v>66000000009</v>
          </cell>
          <cell r="B166" t="str">
            <v>SELLOS DE SEGURIDAD</v>
          </cell>
          <cell r="C166">
            <v>383286941</v>
          </cell>
          <cell r="D166">
            <v>0</v>
          </cell>
          <cell r="E166">
            <v>41525000</v>
          </cell>
          <cell r="F166">
            <v>60981741</v>
          </cell>
          <cell r="G166">
            <v>-297281741</v>
          </cell>
          <cell r="H166">
            <v>188511941</v>
          </cell>
          <cell r="I166">
            <v>136562060</v>
          </cell>
          <cell r="J166">
            <v>136562060</v>
          </cell>
          <cell r="K166">
            <v>116136200</v>
          </cell>
          <cell r="L166">
            <v>91874375</v>
          </cell>
        </row>
        <row r="167">
          <cell r="A167">
            <v>66000000010</v>
          </cell>
          <cell r="B167" t="str">
            <v>ELEMENTOS ELECTRICOS PARA MACROMEDIDORES</v>
          </cell>
          <cell r="C167">
            <v>219763440</v>
          </cell>
          <cell r="D167">
            <v>0</v>
          </cell>
          <cell r="E167">
            <v>0</v>
          </cell>
          <cell r="F167">
            <v>87424870</v>
          </cell>
          <cell r="G167">
            <v>-87424870</v>
          </cell>
          <cell r="H167">
            <v>219763440</v>
          </cell>
          <cell r="I167">
            <v>116321588</v>
          </cell>
          <cell r="J167">
            <v>66316388</v>
          </cell>
          <cell r="K167">
            <v>23156384</v>
          </cell>
          <cell r="L167">
            <v>1266024</v>
          </cell>
        </row>
        <row r="168">
          <cell r="A168">
            <v>66000000011</v>
          </cell>
          <cell r="B168" t="str">
            <v>CABLE CONCENTRICO  PARA MACROMEDIDORES</v>
          </cell>
          <cell r="C168">
            <v>18527520</v>
          </cell>
          <cell r="D168">
            <v>0</v>
          </cell>
          <cell r="E168">
            <v>0</v>
          </cell>
          <cell r="F168">
            <v>400000000</v>
          </cell>
          <cell r="G168">
            <v>0</v>
          </cell>
          <cell r="H168">
            <v>418527520</v>
          </cell>
          <cell r="I168">
            <v>91964672</v>
          </cell>
          <cell r="J168">
            <v>18404792</v>
          </cell>
          <cell r="K168">
            <v>0</v>
          </cell>
          <cell r="L168">
            <v>0</v>
          </cell>
        </row>
        <row r="169">
          <cell r="A169">
            <v>66000000012</v>
          </cell>
          <cell r="B169" t="str">
            <v>MATERIALES- ELEM. DEVOLUTIVOS.</v>
          </cell>
          <cell r="C169">
            <v>178062000</v>
          </cell>
          <cell r="D169">
            <v>0</v>
          </cell>
          <cell r="E169">
            <v>0</v>
          </cell>
          <cell r="F169">
            <v>12500000</v>
          </cell>
          <cell r="G169">
            <v>-8780731</v>
          </cell>
          <cell r="H169">
            <v>181781269</v>
          </cell>
          <cell r="I169">
            <v>95528640</v>
          </cell>
          <cell r="J169">
            <v>67182759</v>
          </cell>
          <cell r="K169">
            <v>67182759</v>
          </cell>
          <cell r="L169">
            <v>64789521</v>
          </cell>
        </row>
        <row r="170">
          <cell r="A170">
            <v>66000000013</v>
          </cell>
          <cell r="B170" t="str">
            <v>ELEMENTOS DE COMUNICACIONES DE DATOS</v>
          </cell>
          <cell r="C170">
            <v>10000000</v>
          </cell>
          <cell r="D170">
            <v>0</v>
          </cell>
          <cell r="E170">
            <v>0</v>
          </cell>
          <cell r="F170">
            <v>0</v>
          </cell>
          <cell r="G170">
            <v>-2000000</v>
          </cell>
          <cell r="H170">
            <v>8000000</v>
          </cell>
          <cell r="I170">
            <v>8000000</v>
          </cell>
          <cell r="J170">
            <v>5867280</v>
          </cell>
          <cell r="K170">
            <v>5867280</v>
          </cell>
          <cell r="L170">
            <v>0</v>
          </cell>
        </row>
        <row r="171">
          <cell r="A171">
            <v>66000000014</v>
          </cell>
          <cell r="B171" t="str">
            <v>MATERIALES PARA LABORATORIO DE MEDIDORES</v>
          </cell>
          <cell r="C171">
            <v>0</v>
          </cell>
          <cell r="D171">
            <v>0</v>
          </cell>
          <cell r="E171">
            <v>0</v>
          </cell>
          <cell r="F171">
            <v>2000000</v>
          </cell>
          <cell r="G171">
            <v>0</v>
          </cell>
          <cell r="H171">
            <v>2000000</v>
          </cell>
          <cell r="I171">
            <v>383658</v>
          </cell>
          <cell r="J171">
            <v>383658</v>
          </cell>
          <cell r="K171">
            <v>383658</v>
          </cell>
          <cell r="L171">
            <v>383658</v>
          </cell>
        </row>
        <row r="172">
          <cell r="A172">
            <v>66000000015</v>
          </cell>
          <cell r="B172" t="str">
            <v>MATERIALES PARA GESTION AMBIENTAL</v>
          </cell>
          <cell r="C172">
            <v>0</v>
          </cell>
          <cell r="D172">
            <v>0</v>
          </cell>
          <cell r="E172">
            <v>0</v>
          </cell>
          <cell r="F172">
            <v>28000000</v>
          </cell>
          <cell r="G172">
            <v>0</v>
          </cell>
          <cell r="H172">
            <v>28000000</v>
          </cell>
          <cell r="I172">
            <v>28000000</v>
          </cell>
          <cell r="J172">
            <v>20439316</v>
          </cell>
          <cell r="K172">
            <v>18279280</v>
          </cell>
          <cell r="L172">
            <v>17658099</v>
          </cell>
        </row>
        <row r="173">
          <cell r="A173">
            <v>66000000016</v>
          </cell>
          <cell r="B173" t="str">
            <v>MATERIALES - PROMOCION Y DIVULGACION</v>
          </cell>
          <cell r="C173">
            <v>188000000</v>
          </cell>
          <cell r="D173">
            <v>0</v>
          </cell>
          <cell r="E173">
            <v>0</v>
          </cell>
          <cell r="F173">
            <v>22000000</v>
          </cell>
          <cell r="G173">
            <v>-20000000</v>
          </cell>
          <cell r="H173">
            <v>190000000</v>
          </cell>
          <cell r="I173">
            <v>159535587</v>
          </cell>
          <cell r="J173">
            <v>134075587</v>
          </cell>
          <cell r="K173">
            <v>130363587</v>
          </cell>
          <cell r="L173">
            <v>113866024</v>
          </cell>
        </row>
        <row r="174">
          <cell r="A174">
            <v>67000000002</v>
          </cell>
          <cell r="B174" t="str">
            <v>TRANSFORMADORES GRANDES CLIENTES - PORTA</v>
          </cell>
          <cell r="C174">
            <v>296108542</v>
          </cell>
          <cell r="D174">
            <v>0</v>
          </cell>
          <cell r="E174">
            <v>0</v>
          </cell>
          <cell r="F174">
            <v>0</v>
          </cell>
          <cell r="G174">
            <v>-16608542</v>
          </cell>
          <cell r="H174">
            <v>279500000</v>
          </cell>
          <cell r="I174">
            <v>279500000</v>
          </cell>
          <cell r="J174">
            <v>187166000</v>
          </cell>
          <cell r="K174">
            <v>53766000</v>
          </cell>
          <cell r="L174">
            <v>0</v>
          </cell>
        </row>
        <row r="175">
          <cell r="A175">
            <v>67000000003</v>
          </cell>
          <cell r="B175" t="str">
            <v>CABLE CONCENTRICO  - PORTAFOLIO</v>
          </cell>
          <cell r="C175">
            <v>2177036209</v>
          </cell>
          <cell r="D175">
            <v>0</v>
          </cell>
          <cell r="E175">
            <v>344362200</v>
          </cell>
          <cell r="F175">
            <v>55503755</v>
          </cell>
          <cell r="G175">
            <v>-55503755</v>
          </cell>
          <cell r="H175">
            <v>2521398409</v>
          </cell>
          <cell r="I175">
            <v>1884052312</v>
          </cell>
          <cell r="J175">
            <v>1637382184</v>
          </cell>
          <cell r="K175">
            <v>831684190</v>
          </cell>
          <cell r="L175">
            <v>541531523</v>
          </cell>
        </row>
        <row r="176">
          <cell r="A176">
            <v>67000000004</v>
          </cell>
          <cell r="B176" t="str">
            <v>OTROS ELEMENTOS DE INSTAL.  PORTAF.</v>
          </cell>
          <cell r="C176">
            <v>1949897981</v>
          </cell>
          <cell r="D176">
            <v>0</v>
          </cell>
          <cell r="E176">
            <v>84939458</v>
          </cell>
          <cell r="F176">
            <v>197062324</v>
          </cell>
          <cell r="G176">
            <v>-470453782</v>
          </cell>
          <cell r="H176">
            <v>1761445981</v>
          </cell>
          <cell r="I176">
            <v>1030244137</v>
          </cell>
          <cell r="J176">
            <v>813659489</v>
          </cell>
          <cell r="K176">
            <v>466682087</v>
          </cell>
          <cell r="L176">
            <v>392590674</v>
          </cell>
        </row>
        <row r="177">
          <cell r="A177">
            <v>67000000005</v>
          </cell>
          <cell r="B177" t="str">
            <v>BOMBILLOS AHORRADORES DE ENERGIA - URE</v>
          </cell>
          <cell r="C177">
            <v>782400000</v>
          </cell>
          <cell r="D177">
            <v>0</v>
          </cell>
          <cell r="E177">
            <v>0</v>
          </cell>
          <cell r="F177">
            <v>332520000</v>
          </cell>
          <cell r="G177">
            <v>-332520000</v>
          </cell>
          <cell r="H177">
            <v>782400000</v>
          </cell>
          <cell r="I177">
            <v>311808000</v>
          </cell>
          <cell r="J177">
            <v>311808000</v>
          </cell>
          <cell r="K177">
            <v>207338400</v>
          </cell>
          <cell r="L177">
            <v>108000000</v>
          </cell>
        </row>
        <row r="178">
          <cell r="A178">
            <v>67100000001</v>
          </cell>
          <cell r="B178" t="str">
            <v>MEDIDORES DE ENERGIA</v>
          </cell>
          <cell r="C178">
            <v>2324350070</v>
          </cell>
          <cell r="D178">
            <v>0</v>
          </cell>
          <cell r="E178">
            <v>108289829</v>
          </cell>
          <cell r="F178">
            <v>134630138</v>
          </cell>
          <cell r="G178">
            <v>-564481786</v>
          </cell>
          <cell r="H178">
            <v>2002788251</v>
          </cell>
          <cell r="I178">
            <v>1129771648</v>
          </cell>
          <cell r="J178">
            <v>884263648</v>
          </cell>
          <cell r="K178">
            <v>386936129</v>
          </cell>
          <cell r="L178">
            <v>337074409</v>
          </cell>
        </row>
        <row r="179">
          <cell r="A179">
            <v>68000000001</v>
          </cell>
          <cell r="B179" t="str">
            <v>MATERIALES DE EXPANSION REDES PRIMARIAS</v>
          </cell>
          <cell r="C179">
            <v>0</v>
          </cell>
          <cell r="D179">
            <v>0</v>
          </cell>
          <cell r="E179">
            <v>0</v>
          </cell>
          <cell r="F179">
            <v>0</v>
          </cell>
          <cell r="G179">
            <v>0</v>
          </cell>
          <cell r="H179">
            <v>0</v>
          </cell>
          <cell r="I179">
            <v>0</v>
          </cell>
          <cell r="J179">
            <v>0</v>
          </cell>
          <cell r="K179">
            <v>0</v>
          </cell>
          <cell r="L179">
            <v>0</v>
          </cell>
        </row>
        <row r="180">
          <cell r="A180">
            <v>68000000002</v>
          </cell>
          <cell r="B180" t="str">
            <v>MATERIALES DE EXPANSION REDES SECUNDARIA</v>
          </cell>
          <cell r="C180">
            <v>0</v>
          </cell>
          <cell r="D180">
            <v>0</v>
          </cell>
          <cell r="E180">
            <v>0</v>
          </cell>
          <cell r="F180">
            <v>0</v>
          </cell>
          <cell r="G180">
            <v>0</v>
          </cell>
          <cell r="H180">
            <v>0</v>
          </cell>
          <cell r="I180">
            <v>0</v>
          </cell>
          <cell r="J180">
            <v>0</v>
          </cell>
          <cell r="K180">
            <v>0</v>
          </cell>
          <cell r="L180">
            <v>0</v>
          </cell>
        </row>
        <row r="181">
          <cell r="A181">
            <v>68000000003</v>
          </cell>
          <cell r="B181" t="str">
            <v>MATERIALES DE REPOSICION REDES PRIMARIAS</v>
          </cell>
          <cell r="C181">
            <v>0</v>
          </cell>
          <cell r="D181">
            <v>0</v>
          </cell>
          <cell r="E181">
            <v>0</v>
          </cell>
          <cell r="F181">
            <v>0</v>
          </cell>
          <cell r="G181">
            <v>0</v>
          </cell>
          <cell r="H181">
            <v>0</v>
          </cell>
          <cell r="I181">
            <v>0</v>
          </cell>
          <cell r="J181">
            <v>0</v>
          </cell>
          <cell r="K181">
            <v>0</v>
          </cell>
          <cell r="L181">
            <v>0</v>
          </cell>
        </row>
        <row r="182">
          <cell r="A182">
            <v>68000000004</v>
          </cell>
          <cell r="B182" t="str">
            <v>MATERIALES DE REPOSICION REDES SECUNDARI</v>
          </cell>
          <cell r="C182">
            <v>0</v>
          </cell>
          <cell r="D182">
            <v>0</v>
          </cell>
          <cell r="E182">
            <v>0</v>
          </cell>
          <cell r="F182">
            <v>0</v>
          </cell>
          <cell r="G182">
            <v>0</v>
          </cell>
          <cell r="H182">
            <v>0</v>
          </cell>
          <cell r="I182">
            <v>0</v>
          </cell>
          <cell r="J182">
            <v>0</v>
          </cell>
          <cell r="K182">
            <v>0</v>
          </cell>
          <cell r="L182">
            <v>0</v>
          </cell>
        </row>
        <row r="183">
          <cell r="A183">
            <v>68100000001</v>
          </cell>
          <cell r="B183" t="str">
            <v>EXPAN. DE REDES PRIMARIAS - MATERIALES</v>
          </cell>
          <cell r="C183">
            <v>452752894</v>
          </cell>
          <cell r="D183">
            <v>0</v>
          </cell>
          <cell r="E183">
            <v>12589785</v>
          </cell>
          <cell r="F183">
            <v>104470856</v>
          </cell>
          <cell r="G183">
            <v>-91348176</v>
          </cell>
          <cell r="H183">
            <v>478465359</v>
          </cell>
          <cell r="I183">
            <v>389679176.81</v>
          </cell>
          <cell r="J183">
            <v>300835124.81</v>
          </cell>
          <cell r="K183">
            <v>188842453</v>
          </cell>
          <cell r="L183">
            <v>98478088</v>
          </cell>
        </row>
        <row r="184">
          <cell r="A184">
            <v>68100000002</v>
          </cell>
          <cell r="B184" t="str">
            <v>EXPANSION DE REDES PRIMARIAS - EQUIPOS</v>
          </cell>
          <cell r="C184">
            <v>0</v>
          </cell>
          <cell r="D184">
            <v>0</v>
          </cell>
          <cell r="E184">
            <v>0</v>
          </cell>
          <cell r="F184">
            <v>62000000</v>
          </cell>
          <cell r="G184">
            <v>0</v>
          </cell>
          <cell r="H184">
            <v>62000000</v>
          </cell>
          <cell r="I184">
            <v>62000000</v>
          </cell>
          <cell r="J184">
            <v>0</v>
          </cell>
          <cell r="K184">
            <v>0</v>
          </cell>
          <cell r="L184">
            <v>0</v>
          </cell>
          <cell r="P184" t="str">
            <v>NUEVA</v>
          </cell>
        </row>
        <row r="185">
          <cell r="A185">
            <v>68100000003</v>
          </cell>
          <cell r="B185" t="str">
            <v>EXPAN. DE REDES PRIMARIAS - MANO DE OBRA</v>
          </cell>
          <cell r="C185">
            <v>557431106</v>
          </cell>
          <cell r="D185">
            <v>0</v>
          </cell>
          <cell r="E185">
            <v>71019720</v>
          </cell>
          <cell r="F185">
            <v>1747911</v>
          </cell>
          <cell r="G185">
            <v>-1747911</v>
          </cell>
          <cell r="H185">
            <v>628450826</v>
          </cell>
          <cell r="I185">
            <v>537706056</v>
          </cell>
          <cell r="J185">
            <v>526337625</v>
          </cell>
          <cell r="K185">
            <v>337902411</v>
          </cell>
          <cell r="L185">
            <v>300318806</v>
          </cell>
        </row>
        <row r="186">
          <cell r="A186">
            <v>68100000004</v>
          </cell>
          <cell r="B186" t="str">
            <v>EXPAN. DE REDES PRIMARIAS - HONORARIOS</v>
          </cell>
          <cell r="C186">
            <v>89816000</v>
          </cell>
          <cell r="D186">
            <v>0</v>
          </cell>
          <cell r="E186">
            <v>0</v>
          </cell>
          <cell r="F186">
            <v>0</v>
          </cell>
          <cell r="G186">
            <v>0</v>
          </cell>
          <cell r="H186">
            <v>89816000</v>
          </cell>
          <cell r="I186">
            <v>67500000</v>
          </cell>
          <cell r="J186">
            <v>67500000</v>
          </cell>
          <cell r="K186">
            <v>26292550</v>
          </cell>
          <cell r="L186">
            <v>26292550</v>
          </cell>
        </row>
        <row r="187">
          <cell r="A187">
            <v>68200000001</v>
          </cell>
          <cell r="B187" t="str">
            <v>EXPANSI.  REDES SECUNDARIAS - MATERIALES</v>
          </cell>
          <cell r="C187">
            <v>871825482</v>
          </cell>
          <cell r="D187">
            <v>0</v>
          </cell>
          <cell r="E187">
            <v>277562598</v>
          </cell>
          <cell r="F187">
            <v>140343477</v>
          </cell>
          <cell r="G187">
            <v>-215656157</v>
          </cell>
          <cell r="H187">
            <v>1074075400</v>
          </cell>
          <cell r="I187">
            <v>888814764.53999996</v>
          </cell>
          <cell r="J187">
            <v>793814764.13999999</v>
          </cell>
          <cell r="K187">
            <v>526968397</v>
          </cell>
          <cell r="L187">
            <v>356779968</v>
          </cell>
        </row>
        <row r="188">
          <cell r="A188">
            <v>68200000002</v>
          </cell>
          <cell r="B188" t="str">
            <v>EXPANSI.  REDES SECUNDARIAS - EQUIPOS</v>
          </cell>
          <cell r="C188">
            <v>280584400</v>
          </cell>
          <cell r="D188">
            <v>0</v>
          </cell>
          <cell r="E188">
            <v>0</v>
          </cell>
          <cell r="F188">
            <v>0</v>
          </cell>
          <cell r="G188">
            <v>0</v>
          </cell>
          <cell r="H188">
            <v>280584400</v>
          </cell>
          <cell r="I188">
            <v>252525960</v>
          </cell>
          <cell r="J188">
            <v>252525960</v>
          </cell>
          <cell r="K188">
            <v>147777768</v>
          </cell>
          <cell r="L188">
            <v>103823770</v>
          </cell>
        </row>
        <row r="189">
          <cell r="A189">
            <v>68200000003</v>
          </cell>
          <cell r="B189" t="str">
            <v>EXPANSI. REDES SECUNDARIAS- MANO DE OBRA</v>
          </cell>
          <cell r="C189">
            <v>702146439</v>
          </cell>
          <cell r="D189">
            <v>0</v>
          </cell>
          <cell r="E189">
            <v>319542103</v>
          </cell>
          <cell r="F189">
            <v>67957872</v>
          </cell>
          <cell r="G189">
            <v>-67957872</v>
          </cell>
          <cell r="H189">
            <v>1021688542</v>
          </cell>
          <cell r="I189">
            <v>815650654</v>
          </cell>
          <cell r="J189">
            <v>681350654</v>
          </cell>
          <cell r="K189">
            <v>544721937</v>
          </cell>
          <cell r="L189">
            <v>474029356</v>
          </cell>
        </row>
        <row r="190">
          <cell r="A190">
            <v>68200000004</v>
          </cell>
          <cell r="B190" t="str">
            <v>EXPANSI. REDES SECUNDARIAS- HONORARIOS</v>
          </cell>
          <cell r="C190">
            <v>145443679</v>
          </cell>
          <cell r="D190">
            <v>0</v>
          </cell>
          <cell r="E190">
            <v>0</v>
          </cell>
          <cell r="F190">
            <v>0</v>
          </cell>
          <cell r="G190">
            <v>0</v>
          </cell>
          <cell r="H190">
            <v>145443679</v>
          </cell>
          <cell r="I190">
            <v>106500000</v>
          </cell>
          <cell r="J190">
            <v>106500000</v>
          </cell>
          <cell r="K190">
            <v>24994342</v>
          </cell>
          <cell r="L190">
            <v>24994342</v>
          </cell>
        </row>
        <row r="191">
          <cell r="A191">
            <v>68300000001</v>
          </cell>
          <cell r="B191" t="str">
            <v>REPOSICI. REDES PRIMARIAS - MATERIALES</v>
          </cell>
          <cell r="C191">
            <v>1549589300</v>
          </cell>
          <cell r="D191">
            <v>0</v>
          </cell>
          <cell r="E191">
            <v>105807324</v>
          </cell>
          <cell r="F191">
            <v>645360220</v>
          </cell>
          <cell r="G191">
            <v>-1408700000</v>
          </cell>
          <cell r="H191">
            <v>892056844</v>
          </cell>
          <cell r="I191">
            <v>891835175.43000007</v>
          </cell>
          <cell r="J191">
            <v>881449008.43000007</v>
          </cell>
          <cell r="K191">
            <v>278785267</v>
          </cell>
          <cell r="L191">
            <v>197989219</v>
          </cell>
        </row>
        <row r="192">
          <cell r="A192">
            <v>68300000002</v>
          </cell>
          <cell r="B192" t="str">
            <v>REPOSICION. REDES PRIMARIAS - EQUIPOS</v>
          </cell>
          <cell r="C192">
            <v>70421067</v>
          </cell>
          <cell r="D192">
            <v>0</v>
          </cell>
          <cell r="E192">
            <v>0</v>
          </cell>
          <cell r="F192">
            <v>99000000</v>
          </cell>
          <cell r="G192">
            <v>-70421067</v>
          </cell>
          <cell r="H192">
            <v>99000000</v>
          </cell>
          <cell r="I192">
            <v>99000000</v>
          </cell>
          <cell r="J192">
            <v>0</v>
          </cell>
          <cell r="K192">
            <v>0</v>
          </cell>
          <cell r="L192">
            <v>0</v>
          </cell>
        </row>
        <row r="193">
          <cell r="A193">
            <v>68300000003</v>
          </cell>
          <cell r="B193" t="str">
            <v>REPOSIC. REDES PRIMARIAS - MANO DE OBRA</v>
          </cell>
          <cell r="C193">
            <v>1213763861</v>
          </cell>
          <cell r="D193">
            <v>0</v>
          </cell>
          <cell r="E193">
            <v>87369639</v>
          </cell>
          <cell r="F193">
            <v>817229137</v>
          </cell>
          <cell r="G193">
            <v>-79892077</v>
          </cell>
          <cell r="H193">
            <v>2038470560</v>
          </cell>
          <cell r="I193">
            <v>2013100920</v>
          </cell>
          <cell r="J193">
            <v>2013100920</v>
          </cell>
          <cell r="K193">
            <v>1268189024</v>
          </cell>
          <cell r="L193">
            <v>1252238848</v>
          </cell>
        </row>
        <row r="194">
          <cell r="A194">
            <v>68300000004</v>
          </cell>
          <cell r="B194" t="str">
            <v>REPOSIC. REDES PRIMARIAS - HONORARIOS</v>
          </cell>
          <cell r="C194">
            <v>166226139</v>
          </cell>
          <cell r="D194">
            <v>0</v>
          </cell>
          <cell r="E194">
            <v>0</v>
          </cell>
          <cell r="F194">
            <v>0</v>
          </cell>
          <cell r="G194">
            <v>-165837819</v>
          </cell>
          <cell r="H194">
            <v>388320</v>
          </cell>
          <cell r="I194">
            <v>388320</v>
          </cell>
          <cell r="J194">
            <v>388320</v>
          </cell>
          <cell r="K194">
            <v>0</v>
          </cell>
          <cell r="L194">
            <v>0</v>
          </cell>
        </row>
        <row r="195">
          <cell r="A195">
            <v>68400000001</v>
          </cell>
          <cell r="B195" t="str">
            <v>REPOSICI. REDES SECUNDARIAS - MATERIALES</v>
          </cell>
          <cell r="C195">
            <v>3683316927</v>
          </cell>
          <cell r="D195">
            <v>0</v>
          </cell>
          <cell r="E195">
            <v>703677432</v>
          </cell>
          <cell r="F195">
            <v>1909281070</v>
          </cell>
          <cell r="G195">
            <v>-2188264620</v>
          </cell>
          <cell r="H195">
            <v>4108010809</v>
          </cell>
          <cell r="I195">
            <v>4075540280.1599998</v>
          </cell>
          <cell r="J195">
            <v>3786307714.7599998</v>
          </cell>
          <cell r="K195">
            <v>2156483745</v>
          </cell>
          <cell r="L195">
            <v>1594984396</v>
          </cell>
        </row>
        <row r="196">
          <cell r="A196">
            <v>68400000002</v>
          </cell>
          <cell r="B196" t="str">
            <v>REPOSICION. REDES SECUNDARIAS - EQUIPOS</v>
          </cell>
          <cell r="C196">
            <v>1583226965</v>
          </cell>
          <cell r="D196">
            <v>0</v>
          </cell>
          <cell r="E196">
            <v>0</v>
          </cell>
          <cell r="F196">
            <v>125299720</v>
          </cell>
          <cell r="G196">
            <v>-1005642766</v>
          </cell>
          <cell r="H196">
            <v>702883919</v>
          </cell>
          <cell r="I196">
            <v>694641701.17999995</v>
          </cell>
          <cell r="J196">
            <v>594641701.176</v>
          </cell>
          <cell r="K196">
            <v>349458862</v>
          </cell>
          <cell r="L196">
            <v>339377362</v>
          </cell>
        </row>
        <row r="197">
          <cell r="A197">
            <v>68400000003</v>
          </cell>
          <cell r="B197" t="str">
            <v>REPOSIC REDES SECUNDARIAS -MANO DE OBRA</v>
          </cell>
          <cell r="C197">
            <v>5226264828</v>
          </cell>
          <cell r="D197">
            <v>0</v>
          </cell>
          <cell r="E197">
            <v>720502072</v>
          </cell>
          <cell r="F197">
            <v>2828881456</v>
          </cell>
          <cell r="G197">
            <v>-1502748950</v>
          </cell>
          <cell r="H197">
            <v>7272899406</v>
          </cell>
          <cell r="I197">
            <v>7120164260</v>
          </cell>
          <cell r="J197">
            <v>6620163835</v>
          </cell>
          <cell r="K197">
            <v>3107045407</v>
          </cell>
          <cell r="L197">
            <v>2996081698</v>
          </cell>
        </row>
        <row r="198">
          <cell r="A198">
            <v>68400000004</v>
          </cell>
          <cell r="B198" t="str">
            <v>REPOSICI. REDES SECUNDARIAS - HONORARIOS</v>
          </cell>
          <cell r="C198">
            <v>456940142</v>
          </cell>
          <cell r="D198">
            <v>0</v>
          </cell>
          <cell r="E198">
            <v>0</v>
          </cell>
          <cell r="F198">
            <v>200000000</v>
          </cell>
          <cell r="G198">
            <v>-203354304</v>
          </cell>
          <cell r="H198">
            <v>453585838</v>
          </cell>
          <cell r="I198">
            <v>441135006</v>
          </cell>
          <cell r="J198">
            <v>241135006</v>
          </cell>
          <cell r="K198">
            <v>60915480</v>
          </cell>
          <cell r="L198">
            <v>44896514</v>
          </cell>
        </row>
        <row r="199">
          <cell r="A199">
            <v>68500000001</v>
          </cell>
          <cell r="B199" t="str">
            <v>ELECTRIFICACION RURAL - MATERIALES</v>
          </cell>
          <cell r="C199">
            <v>906980828</v>
          </cell>
          <cell r="D199">
            <v>0</v>
          </cell>
          <cell r="E199">
            <v>43900316</v>
          </cell>
          <cell r="F199">
            <v>0</v>
          </cell>
          <cell r="G199">
            <v>-30000000</v>
          </cell>
          <cell r="H199">
            <v>920881144</v>
          </cell>
          <cell r="I199">
            <v>795019410</v>
          </cell>
          <cell r="J199">
            <v>446078799</v>
          </cell>
          <cell r="K199">
            <v>393879548</v>
          </cell>
          <cell r="L199">
            <v>354831144</v>
          </cell>
        </row>
        <row r="200">
          <cell r="A200">
            <v>68500000002</v>
          </cell>
          <cell r="B200" t="str">
            <v>ELECTRIFICACION RURAL - EQUIPOS</v>
          </cell>
          <cell r="C200">
            <v>98489800</v>
          </cell>
          <cell r="D200">
            <v>0</v>
          </cell>
          <cell r="E200">
            <v>72476800</v>
          </cell>
          <cell r="F200">
            <v>30000000</v>
          </cell>
          <cell r="G200">
            <v>0</v>
          </cell>
          <cell r="H200">
            <v>200966600</v>
          </cell>
          <cell r="I200">
            <v>200489800</v>
          </cell>
          <cell r="J200">
            <v>156211400</v>
          </cell>
          <cell r="K200">
            <v>98489800</v>
          </cell>
          <cell r="L200">
            <v>87028700</v>
          </cell>
        </row>
        <row r="201">
          <cell r="A201">
            <v>68500000003</v>
          </cell>
          <cell r="B201" t="str">
            <v>ELECTRIFICACION RURAL - MANO DE OBRA</v>
          </cell>
          <cell r="C201">
            <v>8415190508</v>
          </cell>
          <cell r="D201">
            <v>0</v>
          </cell>
          <cell r="E201">
            <v>155401406</v>
          </cell>
          <cell r="F201">
            <v>0</v>
          </cell>
          <cell r="G201">
            <v>-350000000</v>
          </cell>
          <cell r="H201">
            <v>8220591914</v>
          </cell>
          <cell r="I201">
            <v>6096821004</v>
          </cell>
          <cell r="J201">
            <v>5363345254</v>
          </cell>
          <cell r="K201">
            <v>3549878469</v>
          </cell>
          <cell r="L201">
            <v>3516341392</v>
          </cell>
        </row>
        <row r="202">
          <cell r="A202">
            <v>68500000004</v>
          </cell>
          <cell r="B202" t="str">
            <v>ELECTRIFICACION RURAL - HONORARIOS</v>
          </cell>
          <cell r="C202">
            <v>664589634</v>
          </cell>
          <cell r="D202">
            <v>0</v>
          </cell>
          <cell r="E202">
            <v>0</v>
          </cell>
          <cell r="F202">
            <v>350000000</v>
          </cell>
          <cell r="G202">
            <v>0</v>
          </cell>
          <cell r="H202">
            <v>1014589634</v>
          </cell>
          <cell r="I202">
            <v>1014441608</v>
          </cell>
          <cell r="J202">
            <v>955441608</v>
          </cell>
          <cell r="K202">
            <v>757415471</v>
          </cell>
          <cell r="L202">
            <v>690276825</v>
          </cell>
        </row>
        <row r="203">
          <cell r="A203">
            <v>68600000001</v>
          </cell>
          <cell r="B203" t="str">
            <v>LINEA DE TRANSMISION - MATERIALES</v>
          </cell>
          <cell r="C203">
            <v>174000000</v>
          </cell>
          <cell r="D203">
            <v>0</v>
          </cell>
          <cell r="E203">
            <v>174000000</v>
          </cell>
          <cell r="F203">
            <v>126000000</v>
          </cell>
          <cell r="G203">
            <v>0</v>
          </cell>
          <cell r="H203">
            <v>474000000</v>
          </cell>
          <cell r="I203">
            <v>474000000</v>
          </cell>
          <cell r="J203">
            <v>174000000</v>
          </cell>
          <cell r="K203">
            <v>174000000</v>
          </cell>
          <cell r="L203">
            <v>168750000</v>
          </cell>
        </row>
        <row r="204">
          <cell r="A204">
            <v>68600000003</v>
          </cell>
          <cell r="B204" t="str">
            <v>LINEA DE TRANSMISION - MANO DE OBRA</v>
          </cell>
          <cell r="C204">
            <v>391000000</v>
          </cell>
          <cell r="D204">
            <v>0</v>
          </cell>
          <cell r="E204">
            <v>19488000</v>
          </cell>
          <cell r="F204">
            <v>0</v>
          </cell>
          <cell r="G204">
            <v>-150251551</v>
          </cell>
          <cell r="H204">
            <v>260236449</v>
          </cell>
          <cell r="I204">
            <v>260236449</v>
          </cell>
          <cell r="J204">
            <v>260236449</v>
          </cell>
          <cell r="K204">
            <v>238428449</v>
          </cell>
          <cell r="L204">
            <v>236580449</v>
          </cell>
        </row>
        <row r="205">
          <cell r="A205">
            <v>68600000004</v>
          </cell>
          <cell r="B205" t="str">
            <v>LINEA DE TRANSMISION - HONORARIOS</v>
          </cell>
          <cell r="C205">
            <v>50000000</v>
          </cell>
          <cell r="D205">
            <v>0</v>
          </cell>
          <cell r="E205">
            <v>0</v>
          </cell>
          <cell r="F205">
            <v>480000000</v>
          </cell>
          <cell r="G205">
            <v>0</v>
          </cell>
          <cell r="H205">
            <v>530000000</v>
          </cell>
          <cell r="I205">
            <v>520000000</v>
          </cell>
          <cell r="J205">
            <v>180488460</v>
          </cell>
          <cell r="K205">
            <v>0</v>
          </cell>
          <cell r="L205">
            <v>0</v>
          </cell>
        </row>
        <row r="206">
          <cell r="A206">
            <v>68700000001</v>
          </cell>
          <cell r="B206" t="str">
            <v>LINEA DE SUBTRANSMISION - MATERIALES</v>
          </cell>
          <cell r="C206">
            <v>100000000</v>
          </cell>
          <cell r="D206">
            <v>0</v>
          </cell>
          <cell r="E206">
            <v>0</v>
          </cell>
          <cell r="F206">
            <v>0</v>
          </cell>
          <cell r="G206">
            <v>0</v>
          </cell>
          <cell r="H206">
            <v>100000000</v>
          </cell>
          <cell r="I206">
            <v>0</v>
          </cell>
          <cell r="J206">
            <v>0</v>
          </cell>
          <cell r="K206">
            <v>0</v>
          </cell>
          <cell r="L206">
            <v>0</v>
          </cell>
        </row>
        <row r="207">
          <cell r="A207">
            <v>68700000003</v>
          </cell>
          <cell r="B207" t="str">
            <v>LINEA DE SUBTRANSMISION - MANO DE OBRA</v>
          </cell>
          <cell r="C207">
            <v>840000000</v>
          </cell>
          <cell r="D207">
            <v>0</v>
          </cell>
          <cell r="E207">
            <v>0</v>
          </cell>
          <cell r="F207">
            <v>0</v>
          </cell>
          <cell r="G207">
            <v>-455748449</v>
          </cell>
          <cell r="H207">
            <v>384251551</v>
          </cell>
          <cell r="I207">
            <v>11777762</v>
          </cell>
          <cell r="J207">
            <v>11777762</v>
          </cell>
          <cell r="K207">
            <v>4643532</v>
          </cell>
          <cell r="L207">
            <v>4643532</v>
          </cell>
        </row>
        <row r="208">
          <cell r="A208">
            <v>68700000004</v>
          </cell>
          <cell r="B208" t="str">
            <v>LINEA DE SUBTRANSMISION - HONORARIOS</v>
          </cell>
          <cell r="C208">
            <v>60000000</v>
          </cell>
          <cell r="D208">
            <v>0</v>
          </cell>
          <cell r="E208">
            <v>0</v>
          </cell>
          <cell r="F208">
            <v>0</v>
          </cell>
          <cell r="G208">
            <v>0</v>
          </cell>
          <cell r="H208">
            <v>60000000</v>
          </cell>
          <cell r="I208">
            <v>0</v>
          </cell>
          <cell r="J208">
            <v>0</v>
          </cell>
          <cell r="K208">
            <v>0</v>
          </cell>
          <cell r="L208">
            <v>0</v>
          </cell>
        </row>
        <row r="209">
          <cell r="A209">
            <v>68800000002</v>
          </cell>
          <cell r="B209" t="str">
            <v>PROYECTO ECOPETROL AYACUCHO/TIBU-EQUIPOS</v>
          </cell>
          <cell r="C209">
            <v>0</v>
          </cell>
          <cell r="D209">
            <v>0</v>
          </cell>
          <cell r="E209">
            <v>1200000000</v>
          </cell>
          <cell r="F209">
            <v>0</v>
          </cell>
          <cell r="G209">
            <v>-250000000</v>
          </cell>
          <cell r="H209">
            <v>950000000</v>
          </cell>
          <cell r="I209">
            <v>700000000</v>
          </cell>
          <cell r="J209">
            <v>0</v>
          </cell>
          <cell r="K209">
            <v>0</v>
          </cell>
          <cell r="L209">
            <v>0</v>
          </cell>
        </row>
        <row r="210">
          <cell r="A210">
            <v>68800000004</v>
          </cell>
          <cell r="B210" t="str">
            <v>PROYECTO ECOPETROL AYACUCHO-HONORARIOS</v>
          </cell>
          <cell r="C210">
            <v>0</v>
          </cell>
          <cell r="D210">
            <v>0</v>
          </cell>
          <cell r="E210">
            <v>0</v>
          </cell>
          <cell r="F210">
            <v>250000000</v>
          </cell>
          <cell r="G210">
            <v>0</v>
          </cell>
          <cell r="H210">
            <v>250000000</v>
          </cell>
          <cell r="I210">
            <v>250000000</v>
          </cell>
          <cell r="J210">
            <v>235817028</v>
          </cell>
          <cell r="K210">
            <v>0</v>
          </cell>
          <cell r="L210">
            <v>0</v>
          </cell>
        </row>
        <row r="211">
          <cell r="C211">
            <v>407064481371.32996</v>
          </cell>
          <cell r="D211">
            <v>0</v>
          </cell>
          <cell r="E211">
            <v>14123728243</v>
          </cell>
          <cell r="F211">
            <v>82367792403.190002</v>
          </cell>
          <cell r="G211">
            <v>-81467792403.199997</v>
          </cell>
          <cell r="H211">
            <v>422088209614.32001</v>
          </cell>
          <cell r="I211">
            <v>402175125477.94989</v>
          </cell>
          <cell r="J211">
            <v>373501818275.48596</v>
          </cell>
          <cell r="K211">
            <v>261841474076.16998</v>
          </cell>
          <cell r="L211">
            <v>234064095469.37</v>
          </cell>
          <cell r="M211">
            <v>0</v>
          </cell>
          <cell r="N211">
            <v>0</v>
          </cell>
          <cell r="O211">
            <v>0</v>
          </cell>
        </row>
        <row r="213">
          <cell r="C213">
            <v>407064481371.33002</v>
          </cell>
          <cell r="D213">
            <v>0</v>
          </cell>
          <cell r="E213">
            <v>14123728243</v>
          </cell>
          <cell r="F213">
            <v>82367792403.190002</v>
          </cell>
          <cell r="G213">
            <v>-81467792403.199997</v>
          </cell>
          <cell r="H213">
            <v>422088209614.32001</v>
          </cell>
          <cell r="I213">
            <v>402175125477.94995</v>
          </cell>
          <cell r="J213">
            <v>373501818275.48602</v>
          </cell>
          <cell r="K213">
            <v>261841474076.16998</v>
          </cell>
          <cell r="L213">
            <v>234064095469.37</v>
          </cell>
          <cell r="M213">
            <v>0</v>
          </cell>
          <cell r="N213">
            <v>0</v>
          </cell>
          <cell r="O213">
            <v>0</v>
          </cell>
        </row>
        <row r="215">
          <cell r="C215">
            <v>0</v>
          </cell>
          <cell r="D215">
            <v>0</v>
          </cell>
          <cell r="E215">
            <v>0</v>
          </cell>
          <cell r="F215">
            <v>0</v>
          </cell>
          <cell r="G215">
            <v>0</v>
          </cell>
          <cell r="H215">
            <v>0</v>
          </cell>
          <cell r="I215">
            <v>0</v>
          </cell>
          <cell r="J215">
            <v>0</v>
          </cell>
          <cell r="K215">
            <v>0</v>
          </cell>
          <cell r="L215">
            <v>0</v>
          </cell>
          <cell r="M215">
            <v>0</v>
          </cell>
          <cell r="N215">
            <v>0</v>
          </cell>
          <cell r="O215">
            <v>0</v>
          </cell>
        </row>
      </sheetData>
      <sheetData sheetId="6" refreshError="1">
        <row r="3">
          <cell r="A3" t="str">
            <v>Partida</v>
          </cell>
          <cell r="B3" t="str">
            <v>Nombre</v>
          </cell>
          <cell r="C3" t="str">
            <v>Presupuesto Inicial</v>
          </cell>
          <cell r="D3" t="str">
            <v>Reduc</v>
          </cell>
          <cell r="E3" t="str">
            <v>Adic</v>
          </cell>
          <cell r="F3" t="str">
            <v>Suma de cred</v>
          </cell>
          <cell r="G3" t="str">
            <v>Suma de contra_cred</v>
          </cell>
          <cell r="H3" t="str">
            <v>Apropiación Acumulada</v>
          </cell>
          <cell r="I3" t="str">
            <v>Suma de cd</v>
          </cell>
          <cell r="J3" t="str">
            <v>Suma de comp</v>
          </cell>
          <cell r="K3" t="str">
            <v>Suma de causac</v>
          </cell>
          <cell r="L3" t="str">
            <v>Suma de pagado</v>
          </cell>
          <cell r="M3" t="str">
            <v>Suma de saldo_aprop</v>
          </cell>
          <cell r="N3" t="str">
            <v>Suma de saldo_cd</v>
          </cell>
          <cell r="O3" t="str">
            <v>Suma de saldo_comp</v>
          </cell>
        </row>
        <row r="4">
          <cell r="A4">
            <v>0</v>
          </cell>
          <cell r="B4" t="str">
            <v>DISPONIBILIDAD INICIAL</v>
          </cell>
          <cell r="C4">
            <v>58278076314</v>
          </cell>
          <cell r="D4">
            <v>0</v>
          </cell>
          <cell r="E4">
            <v>61234437359</v>
          </cell>
          <cell r="F4">
            <v>0</v>
          </cell>
          <cell r="G4">
            <v>0</v>
          </cell>
          <cell r="H4">
            <v>119512513673</v>
          </cell>
        </row>
        <row r="5">
          <cell r="A5">
            <v>11143150301</v>
          </cell>
          <cell r="B5" t="str">
            <v>VARIOS</v>
          </cell>
          <cell r="C5">
            <v>400000000</v>
          </cell>
          <cell r="D5">
            <v>0</v>
          </cell>
          <cell r="E5">
            <v>0</v>
          </cell>
          <cell r="F5">
            <v>0</v>
          </cell>
          <cell r="G5">
            <v>0</v>
          </cell>
          <cell r="H5">
            <v>400000000</v>
          </cell>
        </row>
        <row r="6">
          <cell r="A6">
            <v>11143151503</v>
          </cell>
          <cell r="B6" t="str">
            <v>RESIDENCIAL</v>
          </cell>
          <cell r="C6">
            <v>212277065537</v>
          </cell>
          <cell r="D6">
            <v>0</v>
          </cell>
          <cell r="E6">
            <v>0</v>
          </cell>
          <cell r="F6">
            <v>0</v>
          </cell>
          <cell r="G6">
            <v>0</v>
          </cell>
          <cell r="H6">
            <v>212277065537</v>
          </cell>
        </row>
        <row r="7">
          <cell r="A7">
            <v>11143151504</v>
          </cell>
          <cell r="B7" t="str">
            <v>COMERCIAL</v>
          </cell>
          <cell r="C7">
            <v>57292607563</v>
          </cell>
          <cell r="D7">
            <v>0</v>
          </cell>
          <cell r="E7">
            <v>0</v>
          </cell>
          <cell r="F7">
            <v>0</v>
          </cell>
          <cell r="G7">
            <v>0</v>
          </cell>
          <cell r="H7">
            <v>57292607563</v>
          </cell>
        </row>
        <row r="8">
          <cell r="A8">
            <v>11143151505</v>
          </cell>
          <cell r="B8" t="str">
            <v>INDUSTRIAL</v>
          </cell>
          <cell r="C8">
            <v>11801139526</v>
          </cell>
          <cell r="D8">
            <v>0</v>
          </cell>
          <cell r="E8">
            <v>0</v>
          </cell>
          <cell r="F8">
            <v>0</v>
          </cell>
          <cell r="G8">
            <v>0</v>
          </cell>
          <cell r="H8">
            <v>11801139526</v>
          </cell>
        </row>
        <row r="9">
          <cell r="A9">
            <v>11143151506</v>
          </cell>
          <cell r="B9" t="str">
            <v>OFICIAL</v>
          </cell>
          <cell r="C9">
            <v>14980905007</v>
          </cell>
          <cell r="D9">
            <v>0</v>
          </cell>
          <cell r="E9">
            <v>0</v>
          </cell>
          <cell r="F9">
            <v>0</v>
          </cell>
          <cell r="G9">
            <v>0</v>
          </cell>
          <cell r="H9">
            <v>14980905007</v>
          </cell>
        </row>
        <row r="10">
          <cell r="A10">
            <v>11243151504</v>
          </cell>
          <cell r="B10" t="str">
            <v>COMERCIAL NO REGULADO</v>
          </cell>
          <cell r="C10">
            <v>4517281399</v>
          </cell>
          <cell r="D10">
            <v>0</v>
          </cell>
          <cell r="E10">
            <v>0</v>
          </cell>
          <cell r="F10">
            <v>0</v>
          </cell>
          <cell r="G10">
            <v>0</v>
          </cell>
          <cell r="H10">
            <v>4517281399</v>
          </cell>
        </row>
        <row r="11">
          <cell r="A11">
            <v>11243151505</v>
          </cell>
          <cell r="B11" t="str">
            <v>INDUSTRIAL - NO REGULADO</v>
          </cell>
          <cell r="C11">
            <v>23260074257</v>
          </cell>
          <cell r="D11">
            <v>0</v>
          </cell>
          <cell r="E11">
            <v>0</v>
          </cell>
          <cell r="F11">
            <v>0</v>
          </cell>
          <cell r="G11">
            <v>0</v>
          </cell>
          <cell r="H11">
            <v>23260074257</v>
          </cell>
        </row>
        <row r="12">
          <cell r="A12">
            <v>11243151506</v>
          </cell>
          <cell r="B12" t="str">
            <v>OFICIAL - NO REGULADO</v>
          </cell>
          <cell r="C12">
            <v>2632326594</v>
          </cell>
          <cell r="D12">
            <v>0</v>
          </cell>
          <cell r="E12">
            <v>0</v>
          </cell>
          <cell r="F12">
            <v>0</v>
          </cell>
          <cell r="G12">
            <v>0</v>
          </cell>
          <cell r="H12">
            <v>2632326594</v>
          </cell>
        </row>
        <row r="13">
          <cell r="A13">
            <v>11243151507</v>
          </cell>
          <cell r="B13" t="str">
            <v>ALUMBRADO PUBLICO - NO REGULADO</v>
          </cell>
          <cell r="C13">
            <v>14045482711</v>
          </cell>
          <cell r="D13">
            <v>0</v>
          </cell>
          <cell r="E13">
            <v>0</v>
          </cell>
          <cell r="F13">
            <v>0</v>
          </cell>
          <cell r="G13">
            <v>0</v>
          </cell>
          <cell r="H13">
            <v>14045482711</v>
          </cell>
        </row>
        <row r="14">
          <cell r="A14">
            <v>11443151001</v>
          </cell>
          <cell r="B14" t="str">
            <v>SIC - BOLSA</v>
          </cell>
          <cell r="C14">
            <v>0</v>
          </cell>
          <cell r="D14">
            <v>0</v>
          </cell>
          <cell r="E14">
            <v>0</v>
          </cell>
          <cell r="F14">
            <v>0</v>
          </cell>
          <cell r="G14">
            <v>0</v>
          </cell>
          <cell r="H14">
            <v>0</v>
          </cell>
        </row>
        <row r="15">
          <cell r="A15">
            <v>11443151002</v>
          </cell>
          <cell r="B15" t="str">
            <v>BSTN - TRANSPORTADOR</v>
          </cell>
          <cell r="C15">
            <v>2305762048</v>
          </cell>
          <cell r="D15">
            <v>0</v>
          </cell>
          <cell r="E15">
            <v>0</v>
          </cell>
          <cell r="F15">
            <v>0</v>
          </cell>
          <cell r="G15">
            <v>0</v>
          </cell>
          <cell r="H15">
            <v>2305762048</v>
          </cell>
        </row>
        <row r="16">
          <cell r="A16">
            <v>11443151102</v>
          </cell>
          <cell r="B16" t="str">
            <v>BSDL</v>
          </cell>
          <cell r="C16">
            <v>5377848749</v>
          </cell>
          <cell r="D16">
            <v>0</v>
          </cell>
          <cell r="E16">
            <v>0</v>
          </cell>
          <cell r="F16">
            <v>0</v>
          </cell>
          <cell r="G16">
            <v>0</v>
          </cell>
          <cell r="H16">
            <v>5377848749</v>
          </cell>
        </row>
        <row r="17">
          <cell r="A17">
            <v>11443151103</v>
          </cell>
          <cell r="B17" t="str">
            <v>BSTR</v>
          </cell>
          <cell r="C17">
            <v>29969295960</v>
          </cell>
          <cell r="D17">
            <v>0</v>
          </cell>
          <cell r="E17">
            <v>0</v>
          </cell>
          <cell r="F17">
            <v>0</v>
          </cell>
          <cell r="G17">
            <v>0</v>
          </cell>
          <cell r="H17">
            <v>29969295960</v>
          </cell>
        </row>
        <row r="18">
          <cell r="A18">
            <v>11443909000</v>
          </cell>
          <cell r="B18" t="str">
            <v>ADMINISTRACION DE SUBESTACION</v>
          </cell>
          <cell r="C18">
            <v>0</v>
          </cell>
          <cell r="D18">
            <v>0</v>
          </cell>
          <cell r="E18">
            <v>0</v>
          </cell>
          <cell r="F18">
            <v>0</v>
          </cell>
          <cell r="G18">
            <v>0</v>
          </cell>
          <cell r="H18">
            <v>0</v>
          </cell>
        </row>
        <row r="19">
          <cell r="A19">
            <v>11443909001</v>
          </cell>
          <cell r="B19" t="str">
            <v>VENTA DE ENERGIA EN BOLSA - CND</v>
          </cell>
          <cell r="C19">
            <v>0</v>
          </cell>
          <cell r="D19">
            <v>0</v>
          </cell>
          <cell r="E19">
            <v>0</v>
          </cell>
          <cell r="F19">
            <v>0</v>
          </cell>
          <cell r="G19">
            <v>0</v>
          </cell>
          <cell r="H19">
            <v>0</v>
          </cell>
        </row>
        <row r="20">
          <cell r="A20">
            <v>11543150201</v>
          </cell>
          <cell r="B20" t="str">
            <v>INSTALACIONES O CONEXIONES, MATRICULAS,</v>
          </cell>
          <cell r="C20">
            <v>881597998</v>
          </cell>
          <cell r="D20">
            <v>0</v>
          </cell>
          <cell r="E20">
            <v>0</v>
          </cell>
          <cell r="F20">
            <v>0</v>
          </cell>
          <cell r="G20">
            <v>0</v>
          </cell>
          <cell r="H20">
            <v>881597998</v>
          </cell>
        </row>
        <row r="21">
          <cell r="A21">
            <v>11543150202</v>
          </cell>
          <cell r="B21" t="str">
            <v>INGRESOS POR MEDICIONES</v>
          </cell>
          <cell r="C21">
            <v>56980000</v>
          </cell>
          <cell r="D21">
            <v>0</v>
          </cell>
          <cell r="E21">
            <v>0</v>
          </cell>
          <cell r="F21">
            <v>0</v>
          </cell>
          <cell r="G21">
            <v>0</v>
          </cell>
          <cell r="H21">
            <v>56980000</v>
          </cell>
        </row>
        <row r="22">
          <cell r="A22">
            <v>11543151504</v>
          </cell>
          <cell r="B22" t="str">
            <v>RECUPERACION DE PERDIDAS(ENERGIA RECUPER</v>
          </cell>
          <cell r="C22">
            <v>404034522</v>
          </cell>
          <cell r="D22">
            <v>0</v>
          </cell>
          <cell r="E22">
            <v>0</v>
          </cell>
          <cell r="F22">
            <v>0</v>
          </cell>
          <cell r="G22">
            <v>0</v>
          </cell>
          <cell r="H22">
            <v>404034522</v>
          </cell>
        </row>
        <row r="23">
          <cell r="A23">
            <v>11543159001</v>
          </cell>
          <cell r="B23" t="str">
            <v>SANCIONES Y MULTAS</v>
          </cell>
          <cell r="C23">
            <v>24088999</v>
          </cell>
          <cell r="D23">
            <v>0</v>
          </cell>
          <cell r="E23">
            <v>0</v>
          </cell>
          <cell r="F23">
            <v>0</v>
          </cell>
          <cell r="G23">
            <v>0</v>
          </cell>
          <cell r="H23">
            <v>24088999</v>
          </cell>
        </row>
        <row r="24">
          <cell r="A24">
            <v>11543159002</v>
          </cell>
          <cell r="B24" t="str">
            <v>RECONEXIONES</v>
          </cell>
          <cell r="C24">
            <v>797831998</v>
          </cell>
          <cell r="D24">
            <v>0</v>
          </cell>
          <cell r="E24">
            <v>0</v>
          </cell>
          <cell r="F24">
            <v>0</v>
          </cell>
          <cell r="G24">
            <v>0</v>
          </cell>
          <cell r="H24">
            <v>797831998</v>
          </cell>
        </row>
        <row r="25">
          <cell r="A25">
            <v>11543159003</v>
          </cell>
          <cell r="B25" t="str">
            <v>INTERESES FACTURADOS, RECARGOS X MORA</v>
          </cell>
          <cell r="C25">
            <v>2300003997</v>
          </cell>
          <cell r="D25">
            <v>0</v>
          </cell>
          <cell r="E25">
            <v>0</v>
          </cell>
          <cell r="F25">
            <v>0</v>
          </cell>
          <cell r="G25">
            <v>0</v>
          </cell>
          <cell r="H25">
            <v>2300003997</v>
          </cell>
        </row>
        <row r="26">
          <cell r="A26">
            <v>11543159005</v>
          </cell>
          <cell r="B26" t="str">
            <v>PROGRAMA PROCURE - VENTA BOMBILLOS</v>
          </cell>
          <cell r="C26">
            <v>770475891</v>
          </cell>
          <cell r="D26">
            <v>0</v>
          </cell>
          <cell r="E26">
            <v>0</v>
          </cell>
          <cell r="F26">
            <v>0</v>
          </cell>
          <cell r="G26">
            <v>0</v>
          </cell>
          <cell r="H26">
            <v>770475891</v>
          </cell>
        </row>
        <row r="27">
          <cell r="A27">
            <v>12124301100</v>
          </cell>
          <cell r="B27" t="str">
            <v>CONTRIBUCION REGULADOS: COMERCIAL</v>
          </cell>
          <cell r="C27">
            <v>0</v>
          </cell>
          <cell r="D27">
            <v>0</v>
          </cell>
          <cell r="E27">
            <v>0</v>
          </cell>
          <cell r="F27">
            <v>0</v>
          </cell>
          <cell r="G27">
            <v>0</v>
          </cell>
          <cell r="H27">
            <v>0</v>
          </cell>
        </row>
        <row r="28">
          <cell r="A28">
            <v>12124301101</v>
          </cell>
          <cell r="B28" t="str">
            <v>CONTRIBUCION REGULADOS: INDUSTRIAL</v>
          </cell>
          <cell r="C28">
            <v>0</v>
          </cell>
          <cell r="D28">
            <v>0</v>
          </cell>
          <cell r="E28">
            <v>0</v>
          </cell>
          <cell r="F28">
            <v>0</v>
          </cell>
          <cell r="G28">
            <v>0</v>
          </cell>
          <cell r="H28">
            <v>0</v>
          </cell>
        </row>
        <row r="29">
          <cell r="A29">
            <v>12124301104</v>
          </cell>
          <cell r="B29" t="str">
            <v>CONTRIBUCION REGULADOS: ESTRATO 5</v>
          </cell>
          <cell r="C29">
            <v>0</v>
          </cell>
          <cell r="D29">
            <v>0</v>
          </cell>
          <cell r="E29">
            <v>0</v>
          </cell>
          <cell r="F29">
            <v>0</v>
          </cell>
          <cell r="G29">
            <v>0</v>
          </cell>
          <cell r="H29">
            <v>0</v>
          </cell>
        </row>
        <row r="30">
          <cell r="A30">
            <v>12124301105</v>
          </cell>
          <cell r="B30" t="str">
            <v>CONTRIBUCION REGULADOS: ESTRATO 6</v>
          </cell>
          <cell r="C30">
            <v>0</v>
          </cell>
          <cell r="D30">
            <v>0</v>
          </cell>
          <cell r="E30">
            <v>0</v>
          </cell>
          <cell r="F30">
            <v>0</v>
          </cell>
          <cell r="G30">
            <v>0</v>
          </cell>
          <cell r="H30">
            <v>0</v>
          </cell>
        </row>
        <row r="31">
          <cell r="A31">
            <v>12124301108</v>
          </cell>
          <cell r="B31" t="str">
            <v>CONTRIBUCION NO REGULADOS: OFICIAL</v>
          </cell>
          <cell r="C31">
            <v>0</v>
          </cell>
          <cell r="D31">
            <v>0</v>
          </cell>
          <cell r="E31">
            <v>0</v>
          </cell>
          <cell r="F31">
            <v>0</v>
          </cell>
          <cell r="G31">
            <v>0</v>
          </cell>
          <cell r="H31">
            <v>0</v>
          </cell>
        </row>
        <row r="32">
          <cell r="A32">
            <v>12124301109</v>
          </cell>
          <cell r="B32" t="str">
            <v>CONTRIBUCION OTROS COMERCIALIZADORES</v>
          </cell>
          <cell r="C32">
            <v>0</v>
          </cell>
          <cell r="D32">
            <v>0</v>
          </cell>
          <cell r="E32">
            <v>0</v>
          </cell>
          <cell r="F32">
            <v>0</v>
          </cell>
          <cell r="G32">
            <v>0</v>
          </cell>
          <cell r="H32">
            <v>0</v>
          </cell>
        </row>
        <row r="33">
          <cell r="A33">
            <v>12124301111</v>
          </cell>
          <cell r="B33" t="str">
            <v>CONTRIBUCION REGULADOS: PROVISONAL</v>
          </cell>
          <cell r="C33">
            <v>0</v>
          </cell>
          <cell r="D33">
            <v>0</v>
          </cell>
          <cell r="E33">
            <v>0</v>
          </cell>
          <cell r="F33">
            <v>0</v>
          </cell>
          <cell r="G33">
            <v>0</v>
          </cell>
          <cell r="H33">
            <v>0</v>
          </cell>
        </row>
        <row r="34">
          <cell r="A34">
            <v>12124301112</v>
          </cell>
          <cell r="B34" t="str">
            <v>SUBSIDIO MINISTERIO DE MINAS</v>
          </cell>
          <cell r="C34">
            <v>27125905059</v>
          </cell>
          <cell r="D34">
            <v>0</v>
          </cell>
          <cell r="E34">
            <v>0</v>
          </cell>
          <cell r="F34">
            <v>0</v>
          </cell>
          <cell r="G34">
            <v>0</v>
          </cell>
          <cell r="H34">
            <v>27125905059</v>
          </cell>
        </row>
        <row r="35">
          <cell r="A35">
            <v>12143159005</v>
          </cell>
          <cell r="B35" t="str">
            <v>APORTES NACIONALES</v>
          </cell>
          <cell r="C35">
            <v>1544196259</v>
          </cell>
          <cell r="D35">
            <v>0</v>
          </cell>
          <cell r="E35">
            <v>0</v>
          </cell>
          <cell r="F35">
            <v>0</v>
          </cell>
          <cell r="G35">
            <v>0</v>
          </cell>
          <cell r="H35">
            <v>1544196259</v>
          </cell>
        </row>
        <row r="36">
          <cell r="A36">
            <v>13114701201</v>
          </cell>
          <cell r="B36" t="str">
            <v>FONDOS DE EMPLEADOS</v>
          </cell>
          <cell r="C36">
            <v>650000000</v>
          </cell>
          <cell r="D36">
            <v>0</v>
          </cell>
          <cell r="E36">
            <v>0</v>
          </cell>
          <cell r="F36">
            <v>0</v>
          </cell>
          <cell r="G36">
            <v>0</v>
          </cell>
          <cell r="H36">
            <v>650000000</v>
          </cell>
        </row>
        <row r="37">
          <cell r="A37">
            <v>13143159000</v>
          </cell>
          <cell r="B37" t="str">
            <v>INGRESOS AJENOS A LA OPERACION</v>
          </cell>
          <cell r="C37">
            <v>0</v>
          </cell>
          <cell r="D37">
            <v>0</v>
          </cell>
          <cell r="E37">
            <v>0</v>
          </cell>
          <cell r="F37">
            <v>0</v>
          </cell>
          <cell r="G37">
            <v>0</v>
          </cell>
          <cell r="H37">
            <v>0</v>
          </cell>
        </row>
        <row r="38">
          <cell r="A38">
            <v>13143159001</v>
          </cell>
          <cell r="B38" t="str">
            <v>BIENES COMERCIALIZADOS(MEDIDORES-CABLES)</v>
          </cell>
          <cell r="C38">
            <v>570000000</v>
          </cell>
          <cell r="D38">
            <v>0</v>
          </cell>
          <cell r="E38">
            <v>0</v>
          </cell>
          <cell r="F38">
            <v>0</v>
          </cell>
          <cell r="G38">
            <v>0</v>
          </cell>
          <cell r="H38">
            <v>570000000</v>
          </cell>
        </row>
        <row r="39">
          <cell r="A39">
            <v>13143159002</v>
          </cell>
          <cell r="B39" t="str">
            <v>INGRESOS POR DISTRIBUCION</v>
          </cell>
          <cell r="C39">
            <v>2713684909</v>
          </cell>
          <cell r="D39">
            <v>0</v>
          </cell>
          <cell r="E39">
            <v>0</v>
          </cell>
          <cell r="F39">
            <v>0</v>
          </cell>
          <cell r="G39">
            <v>0</v>
          </cell>
          <cell r="H39">
            <v>2713684909</v>
          </cell>
        </row>
        <row r="40">
          <cell r="A40">
            <v>13143159003</v>
          </cell>
          <cell r="B40" t="str">
            <v>INGRESOS POR MEDICIONES</v>
          </cell>
          <cell r="C40">
            <v>64799998</v>
          </cell>
          <cell r="D40">
            <v>0</v>
          </cell>
          <cell r="E40">
            <v>0</v>
          </cell>
          <cell r="F40">
            <v>0</v>
          </cell>
          <cell r="G40">
            <v>0</v>
          </cell>
          <cell r="H40">
            <v>64799998</v>
          </cell>
        </row>
        <row r="41">
          <cell r="A41">
            <v>13143909001</v>
          </cell>
          <cell r="B41" t="str">
            <v>OTROS SERVICIOS COMPLEMENTARIOS</v>
          </cell>
          <cell r="C41">
            <v>0</v>
          </cell>
          <cell r="D41">
            <v>0</v>
          </cell>
          <cell r="E41">
            <v>0</v>
          </cell>
          <cell r="F41">
            <v>0</v>
          </cell>
          <cell r="G41">
            <v>0</v>
          </cell>
          <cell r="H41">
            <v>0</v>
          </cell>
        </row>
        <row r="42">
          <cell r="A42">
            <v>13143909002</v>
          </cell>
          <cell r="B42" t="str">
            <v>INGRESOS SERVICIOS GRANDES CLIENTES</v>
          </cell>
          <cell r="C42">
            <v>3797596628</v>
          </cell>
          <cell r="D42">
            <v>0</v>
          </cell>
          <cell r="E42">
            <v>0</v>
          </cell>
          <cell r="F42">
            <v>0</v>
          </cell>
          <cell r="G42">
            <v>0</v>
          </cell>
          <cell r="H42">
            <v>3797596628</v>
          </cell>
        </row>
        <row r="43">
          <cell r="A43">
            <v>13143909003</v>
          </cell>
          <cell r="B43" t="str">
            <v>COMISION OTROS SERVICIOS(ASEO-RAYCO-EMZU</v>
          </cell>
          <cell r="C43">
            <v>3095823359</v>
          </cell>
          <cell r="D43">
            <v>0</v>
          </cell>
          <cell r="E43">
            <v>0</v>
          </cell>
          <cell r="F43">
            <v>0</v>
          </cell>
          <cell r="G43">
            <v>0</v>
          </cell>
          <cell r="H43">
            <v>3095823359</v>
          </cell>
        </row>
        <row r="44">
          <cell r="A44">
            <v>13143909005</v>
          </cell>
          <cell r="B44" t="str">
            <v>COMISION DE ALUMBRADO PUBLICO</v>
          </cell>
          <cell r="C44">
            <v>2494369682</v>
          </cell>
          <cell r="D44">
            <v>0</v>
          </cell>
          <cell r="E44">
            <v>0</v>
          </cell>
          <cell r="F44">
            <v>0</v>
          </cell>
          <cell r="G44">
            <v>0</v>
          </cell>
          <cell r="H44">
            <v>2494369682</v>
          </cell>
        </row>
        <row r="45">
          <cell r="A45">
            <v>13143909006</v>
          </cell>
          <cell r="B45" t="str">
            <v>MESADAS COMPARTIDAS</v>
          </cell>
          <cell r="C45">
            <v>4000000000</v>
          </cell>
          <cell r="D45">
            <v>0</v>
          </cell>
          <cell r="E45">
            <v>0</v>
          </cell>
          <cell r="F45">
            <v>0</v>
          </cell>
          <cell r="G45">
            <v>0</v>
          </cell>
          <cell r="H45">
            <v>4000000000</v>
          </cell>
        </row>
        <row r="46">
          <cell r="A46">
            <v>13143909007</v>
          </cell>
          <cell r="B46" t="str">
            <v>COMISIONES POR PRONTO PAGO</v>
          </cell>
          <cell r="C46">
            <v>279121000</v>
          </cell>
          <cell r="D46">
            <v>0</v>
          </cell>
          <cell r="E46">
            <v>0</v>
          </cell>
          <cell r="F46">
            <v>0</v>
          </cell>
          <cell r="G46">
            <v>0</v>
          </cell>
          <cell r="H46">
            <v>279121000</v>
          </cell>
        </row>
        <row r="47">
          <cell r="A47">
            <v>13143909008</v>
          </cell>
          <cell r="B47" t="str">
            <v>ARRENDAMIENTOS DE INFRAESTRUCTURA</v>
          </cell>
          <cell r="C47">
            <v>1684370346</v>
          </cell>
          <cell r="D47">
            <v>0</v>
          </cell>
          <cell r="E47">
            <v>0</v>
          </cell>
          <cell r="F47">
            <v>0</v>
          </cell>
          <cell r="G47">
            <v>0</v>
          </cell>
          <cell r="H47">
            <v>1684370346</v>
          </cell>
        </row>
        <row r="48">
          <cell r="A48">
            <v>13143909009</v>
          </cell>
          <cell r="B48" t="str">
            <v>INDEMNIZACIONES Y RECLAMACIONES A FAVOR</v>
          </cell>
          <cell r="C48">
            <v>0</v>
          </cell>
          <cell r="D48">
            <v>0</v>
          </cell>
          <cell r="E48">
            <v>0</v>
          </cell>
          <cell r="F48">
            <v>0</v>
          </cell>
          <cell r="G48">
            <v>0</v>
          </cell>
          <cell r="H48">
            <v>0</v>
          </cell>
        </row>
        <row r="49">
          <cell r="A49">
            <v>13143909010</v>
          </cell>
          <cell r="B49" t="str">
            <v>REINTEGROS</v>
          </cell>
          <cell r="C49">
            <v>0</v>
          </cell>
          <cell r="D49">
            <v>0</v>
          </cell>
          <cell r="E49">
            <v>0</v>
          </cell>
          <cell r="F49">
            <v>0</v>
          </cell>
          <cell r="G49">
            <v>0</v>
          </cell>
          <cell r="H49">
            <v>0</v>
          </cell>
        </row>
        <row r="50">
          <cell r="A50">
            <v>13143909011</v>
          </cell>
          <cell r="B50" t="str">
            <v>DIVIDENDOS Y PARTICIPACIONES</v>
          </cell>
          <cell r="C50">
            <v>0</v>
          </cell>
          <cell r="D50">
            <v>0</v>
          </cell>
          <cell r="E50">
            <v>0</v>
          </cell>
          <cell r="F50">
            <v>0</v>
          </cell>
          <cell r="G50">
            <v>0</v>
          </cell>
          <cell r="H50">
            <v>0</v>
          </cell>
        </row>
        <row r="51">
          <cell r="A51">
            <v>13143909012</v>
          </cell>
          <cell r="B51" t="str">
            <v>INGRESOS PROVISIONALES</v>
          </cell>
          <cell r="C51">
            <v>2695571397</v>
          </cell>
          <cell r="D51">
            <v>0</v>
          </cell>
          <cell r="E51">
            <v>0</v>
          </cell>
          <cell r="F51">
            <v>0</v>
          </cell>
          <cell r="G51">
            <v>0</v>
          </cell>
          <cell r="H51">
            <v>2695571397</v>
          </cell>
        </row>
        <row r="52">
          <cell r="A52">
            <v>13143909013</v>
          </cell>
          <cell r="B52" t="str">
            <v>VENTAS DE PLIEGOS Y PROGRAMAS</v>
          </cell>
          <cell r="C52">
            <v>4284000</v>
          </cell>
          <cell r="D52">
            <v>0</v>
          </cell>
          <cell r="E52">
            <v>0</v>
          </cell>
          <cell r="F52">
            <v>0</v>
          </cell>
          <cell r="G52">
            <v>0</v>
          </cell>
          <cell r="H52">
            <v>4284000</v>
          </cell>
        </row>
        <row r="53">
          <cell r="A53">
            <v>13143909999</v>
          </cell>
          <cell r="B53" t="str">
            <v>CUENTAS POR PAGAR VIGENCIA ACTUAL</v>
          </cell>
          <cell r="C53">
            <v>59148735366</v>
          </cell>
          <cell r="D53">
            <v>0</v>
          </cell>
          <cell r="E53">
            <v>0</v>
          </cell>
          <cell r="F53">
            <v>0</v>
          </cell>
          <cell r="G53">
            <v>0</v>
          </cell>
          <cell r="H53">
            <v>59148735366</v>
          </cell>
        </row>
        <row r="54">
          <cell r="A54">
            <v>14123051001</v>
          </cell>
          <cell r="B54" t="str">
            <v>CREDITO EXTERNO</v>
          </cell>
          <cell r="C54">
            <v>0</v>
          </cell>
          <cell r="D54">
            <v>-50000000000</v>
          </cell>
          <cell r="E54">
            <v>50000000000</v>
          </cell>
          <cell r="F54">
            <v>0</v>
          </cell>
          <cell r="G54">
            <v>0</v>
          </cell>
          <cell r="H54">
            <v>0</v>
          </cell>
        </row>
        <row r="55">
          <cell r="A55">
            <v>14148050400</v>
          </cell>
          <cell r="B55" t="str">
            <v>RENDIMIENTOS FINANCIEROS</v>
          </cell>
          <cell r="C55">
            <v>1772357000</v>
          </cell>
          <cell r="D55">
            <v>0</v>
          </cell>
          <cell r="E55">
            <v>0</v>
          </cell>
          <cell r="F55">
            <v>0</v>
          </cell>
          <cell r="G55">
            <v>0</v>
          </cell>
          <cell r="H55">
            <v>1772357000</v>
          </cell>
        </row>
        <row r="56">
          <cell r="A56">
            <v>14148100100</v>
          </cell>
          <cell r="B56" t="str">
            <v>VENTAS DE ACTIVOS</v>
          </cell>
          <cell r="C56">
            <v>93600000</v>
          </cell>
          <cell r="D56">
            <v>0</v>
          </cell>
          <cell r="E56">
            <v>0</v>
          </cell>
          <cell r="F56">
            <v>0</v>
          </cell>
          <cell r="G56">
            <v>0</v>
          </cell>
          <cell r="H56">
            <v>93600000</v>
          </cell>
        </row>
        <row r="57">
          <cell r="A57">
            <v>14148104700</v>
          </cell>
          <cell r="B57" t="str">
            <v>VENTA DE MATERIAL INSERVIBLE</v>
          </cell>
          <cell r="C57">
            <v>0</v>
          </cell>
          <cell r="D57">
            <v>0</v>
          </cell>
          <cell r="E57">
            <v>0</v>
          </cell>
          <cell r="F57">
            <v>0</v>
          </cell>
          <cell r="G57">
            <v>0</v>
          </cell>
          <cell r="H57">
            <v>0</v>
          </cell>
        </row>
        <row r="58">
          <cell r="A58">
            <v>14150100001</v>
          </cell>
          <cell r="B58" t="str">
            <v>RECUPERACION CARTERA PRIVADA &lt;360 DIAS</v>
          </cell>
          <cell r="C58">
            <v>0</v>
          </cell>
          <cell r="D58">
            <v>0</v>
          </cell>
          <cell r="E58">
            <v>0</v>
          </cell>
          <cell r="F58">
            <v>0</v>
          </cell>
          <cell r="G58">
            <v>0</v>
          </cell>
          <cell r="H58">
            <v>0</v>
          </cell>
        </row>
        <row r="59">
          <cell r="A59">
            <v>14150100002</v>
          </cell>
          <cell r="B59" t="str">
            <v>RECUPERAC.CARTERA OFICIAL &lt;360 DIAS</v>
          </cell>
          <cell r="C59">
            <v>0</v>
          </cell>
          <cell r="D59">
            <v>0</v>
          </cell>
          <cell r="E59">
            <v>0</v>
          </cell>
          <cell r="F59">
            <v>0</v>
          </cell>
          <cell r="G59">
            <v>0</v>
          </cell>
          <cell r="H59">
            <v>0</v>
          </cell>
        </row>
        <row r="60">
          <cell r="A60">
            <v>14150100003</v>
          </cell>
          <cell r="B60" t="str">
            <v>RECUPERAC.ALUMB.PUBL. &lt;360 DIAS</v>
          </cell>
          <cell r="C60">
            <v>0</v>
          </cell>
          <cell r="D60">
            <v>0</v>
          </cell>
          <cell r="E60">
            <v>0</v>
          </cell>
          <cell r="F60">
            <v>0</v>
          </cell>
          <cell r="G60">
            <v>0</v>
          </cell>
          <cell r="H60">
            <v>0</v>
          </cell>
        </row>
        <row r="61">
          <cell r="A61">
            <v>14160100001</v>
          </cell>
          <cell r="B61" t="str">
            <v>RECUPERAC.CARTERA PRIVADA &gt;360 DIAS</v>
          </cell>
          <cell r="C61">
            <v>2179618694</v>
          </cell>
          <cell r="D61">
            <v>0</v>
          </cell>
          <cell r="E61">
            <v>0</v>
          </cell>
          <cell r="F61">
            <v>0</v>
          </cell>
          <cell r="G61">
            <v>0</v>
          </cell>
          <cell r="H61">
            <v>2179618694</v>
          </cell>
        </row>
        <row r="62">
          <cell r="A62">
            <v>14160100002</v>
          </cell>
          <cell r="B62" t="str">
            <v>RECUPERAC.CARTERA OFICIAL &gt;360 DIAS</v>
          </cell>
          <cell r="C62">
            <v>990772611</v>
          </cell>
          <cell r="D62">
            <v>0</v>
          </cell>
          <cell r="E62">
            <v>0</v>
          </cell>
          <cell r="F62">
            <v>0</v>
          </cell>
          <cell r="G62">
            <v>0</v>
          </cell>
          <cell r="H62">
            <v>990772611</v>
          </cell>
        </row>
        <row r="63">
          <cell r="A63">
            <v>14160100003</v>
          </cell>
          <cell r="B63" t="str">
            <v>RECUPERAC.CARTERA A.P. &gt;360 DIAS</v>
          </cell>
          <cell r="C63">
            <v>0</v>
          </cell>
          <cell r="D63">
            <v>0</v>
          </cell>
          <cell r="E63">
            <v>0</v>
          </cell>
          <cell r="F63">
            <v>0</v>
          </cell>
          <cell r="G63">
            <v>0</v>
          </cell>
          <cell r="H63">
            <v>0</v>
          </cell>
        </row>
        <row r="64">
          <cell r="A64">
            <v>14170100001</v>
          </cell>
          <cell r="B64" t="str">
            <v>RECUPERAC.CARTERA PRIVADA OTROS &lt;360 DIA</v>
          </cell>
          <cell r="C64">
            <v>0</v>
          </cell>
          <cell r="D64">
            <v>0</v>
          </cell>
          <cell r="E64">
            <v>0</v>
          </cell>
          <cell r="F64">
            <v>0</v>
          </cell>
          <cell r="G64">
            <v>0</v>
          </cell>
          <cell r="H64">
            <v>0</v>
          </cell>
        </row>
        <row r="65">
          <cell r="A65">
            <v>14170100002</v>
          </cell>
          <cell r="B65" t="str">
            <v>RECUPERAC.CARTERA OFICIAL OTROS &lt;360 DIA</v>
          </cell>
          <cell r="C65">
            <v>0</v>
          </cell>
          <cell r="D65">
            <v>0</v>
          </cell>
          <cell r="E65">
            <v>0</v>
          </cell>
          <cell r="F65">
            <v>0</v>
          </cell>
          <cell r="G65">
            <v>0</v>
          </cell>
          <cell r="H65">
            <v>0</v>
          </cell>
        </row>
        <row r="66">
          <cell r="A66">
            <v>14170100003</v>
          </cell>
          <cell r="B66" t="str">
            <v>RECUPREAC.CARTERA A.P. OTROS &lt; 360 DIAS</v>
          </cell>
          <cell r="C66">
            <v>0</v>
          </cell>
          <cell r="D66">
            <v>0</v>
          </cell>
          <cell r="E66">
            <v>0</v>
          </cell>
          <cell r="F66">
            <v>0</v>
          </cell>
          <cell r="G66">
            <v>0</v>
          </cell>
          <cell r="H66">
            <v>0</v>
          </cell>
        </row>
        <row r="67">
          <cell r="A67">
            <v>14180100001</v>
          </cell>
          <cell r="B67" t="str">
            <v>RECUPERAC.CARTERA PRIVADA OTROS &gt;360 DIA</v>
          </cell>
          <cell r="C67">
            <v>647967716</v>
          </cell>
          <cell r="D67">
            <v>0</v>
          </cell>
          <cell r="E67">
            <v>0</v>
          </cell>
          <cell r="F67">
            <v>0</v>
          </cell>
          <cell r="G67">
            <v>0</v>
          </cell>
          <cell r="H67">
            <v>647967716</v>
          </cell>
        </row>
        <row r="68">
          <cell r="A68">
            <v>14180100002</v>
          </cell>
          <cell r="B68" t="str">
            <v>RECUPERAC.CARTERA OFICIAL OTROS &gt; 360 DI</v>
          </cell>
          <cell r="C68">
            <v>443691376</v>
          </cell>
          <cell r="D68">
            <v>0</v>
          </cell>
          <cell r="E68">
            <v>0</v>
          </cell>
          <cell r="F68">
            <v>0</v>
          </cell>
          <cell r="G68">
            <v>0</v>
          </cell>
          <cell r="H68">
            <v>443691376</v>
          </cell>
        </row>
        <row r="69">
          <cell r="A69">
            <v>14180100003</v>
          </cell>
          <cell r="B69" t="str">
            <v>RECUPERAC.CARTERA A.P. OTROS &gt; 360 DIAS</v>
          </cell>
          <cell r="C69">
            <v>26001067</v>
          </cell>
          <cell r="D69">
            <v>0</v>
          </cell>
          <cell r="E69">
            <v>0</v>
          </cell>
          <cell r="F69">
            <v>0</v>
          </cell>
          <cell r="G69">
            <v>0</v>
          </cell>
          <cell r="H69">
            <v>26001067</v>
          </cell>
        </row>
        <row r="70">
          <cell r="C70">
            <v>558395345537</v>
          </cell>
          <cell r="D70">
            <v>-50000000000</v>
          </cell>
          <cell r="E70">
            <v>111234437359</v>
          </cell>
          <cell r="F70">
            <v>0</v>
          </cell>
          <cell r="G70">
            <v>0</v>
          </cell>
          <cell r="H70">
            <v>619629782896</v>
          </cell>
        </row>
        <row r="72">
          <cell r="C72">
            <v>558395345537</v>
          </cell>
          <cell r="D72">
            <v>-50000000000</v>
          </cell>
          <cell r="E72">
            <v>111234437359</v>
          </cell>
          <cell r="F72">
            <v>0</v>
          </cell>
          <cell r="G72">
            <v>0</v>
          </cell>
          <cell r="H72">
            <v>619629782896</v>
          </cell>
        </row>
        <row r="74">
          <cell r="C74">
            <v>0</v>
          </cell>
          <cell r="D74">
            <v>0</v>
          </cell>
          <cell r="E74">
            <v>0</v>
          </cell>
          <cell r="F74">
            <v>0</v>
          </cell>
          <cell r="G74">
            <v>0</v>
          </cell>
          <cell r="H74">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
      <sheetName val="U"/>
      <sheetName val="Desagregación Ppto 2011 $MILES "/>
      <sheetName val="Fuentes"/>
      <sheetName val="Usos"/>
      <sheetName val="Ingresos SIPA"/>
      <sheetName val="Ingresos QMEN"/>
      <sheetName val="Gastos SIPA"/>
      <sheetName val="Gastos QMEN"/>
      <sheetName val="Costos SIPA"/>
      <sheetName val="Costos QMEN"/>
    </sheetNames>
    <sheetDataSet>
      <sheetData sheetId="0" refreshError="1"/>
      <sheetData sheetId="1" refreshError="1"/>
      <sheetData sheetId="2" refreshError="1"/>
      <sheetData sheetId="3" refreshError="1"/>
      <sheetData sheetId="4" refreshError="1"/>
      <sheetData sheetId="5" refreshError="1">
        <row r="1">
          <cell r="A1">
            <v>1</v>
          </cell>
          <cell r="B1">
            <v>2</v>
          </cell>
          <cell r="C1">
            <v>3</v>
          </cell>
          <cell r="D1">
            <v>4</v>
          </cell>
          <cell r="E1">
            <v>5</v>
          </cell>
          <cell r="F1">
            <v>6</v>
          </cell>
          <cell r="G1">
            <v>7</v>
          </cell>
          <cell r="H1">
            <v>8</v>
          </cell>
          <cell r="I1">
            <v>9</v>
          </cell>
          <cell r="J1">
            <v>10</v>
          </cell>
          <cell r="K1">
            <v>11</v>
          </cell>
          <cell r="L1">
            <v>12</v>
          </cell>
        </row>
        <row r="3">
          <cell r="C3" t="str">
            <v>Datos</v>
          </cell>
        </row>
        <row r="4">
          <cell r="A4" t="str">
            <v>mvdv_partida</v>
          </cell>
          <cell r="B4" t="str">
            <v>cufc_nombre</v>
          </cell>
          <cell r="C4" t="str">
            <v>Suma de pres_inic</v>
          </cell>
          <cell r="D4" t="str">
            <v>Suma de reduc</v>
          </cell>
          <cell r="E4" t="str">
            <v>Suma de adic</v>
          </cell>
          <cell r="F4" t="str">
            <v>Suma de cred</v>
          </cell>
          <cell r="G4" t="str">
            <v>Suma de contra_cred</v>
          </cell>
          <cell r="H4" t="str">
            <v>Suma de aprop_acum</v>
          </cell>
          <cell r="I4" t="str">
            <v>Suma de cd</v>
          </cell>
          <cell r="J4" t="str">
            <v>Suma de comp</v>
          </cell>
          <cell r="K4" t="str">
            <v>Suma de causac</v>
          </cell>
          <cell r="L4" t="str">
            <v>Suma de pagado</v>
          </cell>
        </row>
        <row r="5">
          <cell r="A5">
            <v>0</v>
          </cell>
          <cell r="B5" t="str">
            <v>DISPONIBILIDAD INICIAL</v>
          </cell>
          <cell r="C5">
            <v>58278076314</v>
          </cell>
          <cell r="D5">
            <v>0</v>
          </cell>
          <cell r="E5">
            <v>61234437359</v>
          </cell>
          <cell r="F5">
            <v>0</v>
          </cell>
          <cell r="G5">
            <v>0</v>
          </cell>
          <cell r="H5">
            <v>119512513673</v>
          </cell>
          <cell r="I5">
            <v>0</v>
          </cell>
          <cell r="J5">
            <v>0</v>
          </cell>
          <cell r="K5">
            <v>-7227258823.9400005</v>
          </cell>
          <cell r="L5">
            <v>0</v>
          </cell>
        </row>
        <row r="6">
          <cell r="A6">
            <v>11143150301</v>
          </cell>
          <cell r="B6" t="str">
            <v>VARIOS</v>
          </cell>
          <cell r="C6">
            <v>400000000</v>
          </cell>
          <cell r="D6">
            <v>0</v>
          </cell>
          <cell r="E6">
            <v>0</v>
          </cell>
          <cell r="F6">
            <v>0</v>
          </cell>
          <cell r="G6">
            <v>0</v>
          </cell>
          <cell r="H6">
            <v>400000000</v>
          </cell>
          <cell r="I6">
            <v>0</v>
          </cell>
          <cell r="J6">
            <v>0</v>
          </cell>
          <cell r="K6">
            <v>0</v>
          </cell>
          <cell r="L6">
            <v>880004187</v>
          </cell>
        </row>
        <row r="7">
          <cell r="A7">
            <v>11143151503</v>
          </cell>
          <cell r="B7" t="str">
            <v>RESIDENCIAL</v>
          </cell>
          <cell r="C7">
            <v>212277065537</v>
          </cell>
          <cell r="D7">
            <v>0</v>
          </cell>
          <cell r="E7">
            <v>0</v>
          </cell>
          <cell r="F7">
            <v>0</v>
          </cell>
          <cell r="G7">
            <v>0</v>
          </cell>
          <cell r="H7">
            <v>212277065537</v>
          </cell>
          <cell r="I7">
            <v>0</v>
          </cell>
          <cell r="J7">
            <v>201679395</v>
          </cell>
          <cell r="K7">
            <v>-201679395</v>
          </cell>
          <cell r="L7">
            <v>120305970919</v>
          </cell>
        </row>
        <row r="8">
          <cell r="A8">
            <v>11143151504</v>
          </cell>
          <cell r="B8" t="str">
            <v>COMERCIAL</v>
          </cell>
          <cell r="C8">
            <v>57292607563</v>
          </cell>
          <cell r="D8">
            <v>0</v>
          </cell>
          <cell r="E8">
            <v>0</v>
          </cell>
          <cell r="F8">
            <v>0</v>
          </cell>
          <cell r="G8">
            <v>0</v>
          </cell>
          <cell r="H8">
            <v>57292607563</v>
          </cell>
          <cell r="I8">
            <v>0</v>
          </cell>
          <cell r="J8">
            <v>0</v>
          </cell>
          <cell r="K8">
            <v>0</v>
          </cell>
          <cell r="L8">
            <v>54046387885</v>
          </cell>
        </row>
        <row r="9">
          <cell r="A9">
            <v>11143151505</v>
          </cell>
          <cell r="B9" t="str">
            <v>INDUSTRIAL</v>
          </cell>
          <cell r="C9">
            <v>11801139526</v>
          </cell>
          <cell r="D9">
            <v>0</v>
          </cell>
          <cell r="E9">
            <v>0</v>
          </cell>
          <cell r="F9">
            <v>0</v>
          </cell>
          <cell r="G9">
            <v>0</v>
          </cell>
          <cell r="H9">
            <v>11801139526</v>
          </cell>
          <cell r="I9">
            <v>0</v>
          </cell>
          <cell r="J9">
            <v>0</v>
          </cell>
          <cell r="K9">
            <v>0</v>
          </cell>
          <cell r="L9">
            <v>9917975804</v>
          </cell>
        </row>
        <row r="10">
          <cell r="A10">
            <v>11143151506</v>
          </cell>
          <cell r="B10" t="str">
            <v>OFICIAL</v>
          </cell>
          <cell r="C10">
            <v>14980905007</v>
          </cell>
          <cell r="D10">
            <v>0</v>
          </cell>
          <cell r="E10">
            <v>0</v>
          </cell>
          <cell r="F10">
            <v>0</v>
          </cell>
          <cell r="G10">
            <v>0</v>
          </cell>
          <cell r="H10">
            <v>14980905007</v>
          </cell>
          <cell r="I10">
            <v>0</v>
          </cell>
          <cell r="J10">
            <v>0</v>
          </cell>
          <cell r="K10">
            <v>0</v>
          </cell>
          <cell r="L10">
            <v>7841215447</v>
          </cell>
        </row>
        <row r="11">
          <cell r="A11">
            <v>11243151504</v>
          </cell>
          <cell r="B11" t="str">
            <v>COMERCIAL NO REGULADO</v>
          </cell>
          <cell r="C11">
            <v>4517281399</v>
          </cell>
          <cell r="D11">
            <v>0</v>
          </cell>
          <cell r="E11">
            <v>0</v>
          </cell>
          <cell r="F11">
            <v>0</v>
          </cell>
          <cell r="G11">
            <v>0</v>
          </cell>
          <cell r="H11">
            <v>4517281399</v>
          </cell>
          <cell r="I11">
            <v>0</v>
          </cell>
          <cell r="J11">
            <v>0</v>
          </cell>
          <cell r="K11">
            <v>0</v>
          </cell>
          <cell r="L11">
            <v>0</v>
          </cell>
        </row>
        <row r="12">
          <cell r="A12">
            <v>11243151505</v>
          </cell>
          <cell r="B12" t="str">
            <v>INDUSTRIAL - NO REGULADO</v>
          </cell>
          <cell r="C12">
            <v>23260074257</v>
          </cell>
          <cell r="D12">
            <v>0</v>
          </cell>
          <cell r="E12">
            <v>0</v>
          </cell>
          <cell r="F12">
            <v>0</v>
          </cell>
          <cell r="G12">
            <v>0</v>
          </cell>
          <cell r="H12">
            <v>23260074257</v>
          </cell>
          <cell r="I12">
            <v>0</v>
          </cell>
          <cell r="J12">
            <v>0</v>
          </cell>
          <cell r="K12">
            <v>0</v>
          </cell>
          <cell r="L12">
            <v>19711172670</v>
          </cell>
        </row>
        <row r="13">
          <cell r="A13">
            <v>11243151506</v>
          </cell>
          <cell r="B13" t="str">
            <v>OFICIAL - NO REGULADO</v>
          </cell>
          <cell r="C13">
            <v>2632326594</v>
          </cell>
          <cell r="D13">
            <v>0</v>
          </cell>
          <cell r="E13">
            <v>0</v>
          </cell>
          <cell r="F13">
            <v>0</v>
          </cell>
          <cell r="G13">
            <v>0</v>
          </cell>
          <cell r="H13">
            <v>2632326594</v>
          </cell>
          <cell r="I13">
            <v>0</v>
          </cell>
          <cell r="J13">
            <v>0</v>
          </cell>
          <cell r="K13">
            <v>0</v>
          </cell>
          <cell r="L13">
            <v>9587532580</v>
          </cell>
        </row>
        <row r="14">
          <cell r="A14">
            <v>11243151507</v>
          </cell>
          <cell r="B14" t="str">
            <v>ALUMBRADO PUBLICO - NO REGULADO</v>
          </cell>
          <cell r="C14">
            <v>14045482711</v>
          </cell>
          <cell r="D14">
            <v>0</v>
          </cell>
          <cell r="E14">
            <v>0</v>
          </cell>
          <cell r="F14">
            <v>0</v>
          </cell>
          <cell r="G14">
            <v>0</v>
          </cell>
          <cell r="H14">
            <v>14045482711</v>
          </cell>
          <cell r="I14">
            <v>0</v>
          </cell>
          <cell r="J14">
            <v>0</v>
          </cell>
          <cell r="K14">
            <v>0</v>
          </cell>
          <cell r="L14">
            <v>-8686626846</v>
          </cell>
        </row>
        <row r="15">
          <cell r="A15">
            <v>11443151001</v>
          </cell>
          <cell r="B15" t="str">
            <v>SIC - BOLSA</v>
          </cell>
          <cell r="C15">
            <v>0</v>
          </cell>
          <cell r="D15">
            <v>0</v>
          </cell>
          <cell r="E15">
            <v>0</v>
          </cell>
          <cell r="F15">
            <v>0</v>
          </cell>
          <cell r="G15">
            <v>0</v>
          </cell>
          <cell r="H15">
            <v>0</v>
          </cell>
          <cell r="I15">
            <v>0</v>
          </cell>
          <cell r="J15">
            <v>0</v>
          </cell>
          <cell r="K15">
            <v>2998142</v>
          </cell>
          <cell r="L15">
            <v>0</v>
          </cell>
        </row>
        <row r="16">
          <cell r="A16">
            <v>11443151002</v>
          </cell>
          <cell r="B16" t="str">
            <v>BSTN - TRANSPORTADOR</v>
          </cell>
          <cell r="C16">
            <v>2305762048</v>
          </cell>
          <cell r="D16">
            <v>0</v>
          </cell>
          <cell r="E16">
            <v>0</v>
          </cell>
          <cell r="F16">
            <v>0</v>
          </cell>
          <cell r="G16">
            <v>0</v>
          </cell>
          <cell r="H16">
            <v>2305762048</v>
          </cell>
          <cell r="I16">
            <v>0</v>
          </cell>
          <cell r="J16">
            <v>0</v>
          </cell>
          <cell r="K16">
            <v>991243016</v>
          </cell>
          <cell r="L16">
            <v>910022510</v>
          </cell>
        </row>
        <row r="17">
          <cell r="A17">
            <v>11443151101</v>
          </cell>
          <cell r="B17" t="str">
            <v>STN - USO  (ISA)</v>
          </cell>
          <cell r="C17">
            <v>0</v>
          </cell>
          <cell r="D17">
            <v>0</v>
          </cell>
          <cell r="E17">
            <v>0</v>
          </cell>
          <cell r="F17">
            <v>0</v>
          </cell>
          <cell r="G17">
            <v>0</v>
          </cell>
          <cell r="H17">
            <v>0</v>
          </cell>
          <cell r="I17">
            <v>0</v>
          </cell>
          <cell r="J17">
            <v>0</v>
          </cell>
          <cell r="K17">
            <v>387888111</v>
          </cell>
          <cell r="L17">
            <v>0</v>
          </cell>
        </row>
        <row r="18">
          <cell r="A18">
            <v>11443151102</v>
          </cell>
          <cell r="B18" t="str">
            <v>BSDL</v>
          </cell>
          <cell r="C18">
            <v>5377848749</v>
          </cell>
          <cell r="D18">
            <v>0</v>
          </cell>
          <cell r="E18">
            <v>0</v>
          </cell>
          <cell r="F18">
            <v>0</v>
          </cell>
          <cell r="G18">
            <v>0</v>
          </cell>
          <cell r="H18">
            <v>5377848749</v>
          </cell>
          <cell r="I18">
            <v>0</v>
          </cell>
          <cell r="J18">
            <v>0</v>
          </cell>
          <cell r="K18">
            <v>435241811</v>
          </cell>
          <cell r="L18">
            <v>4573653148</v>
          </cell>
        </row>
        <row r="19">
          <cell r="A19">
            <v>11443151103</v>
          </cell>
          <cell r="B19" t="str">
            <v>BSTR</v>
          </cell>
          <cell r="C19">
            <v>29969295960</v>
          </cell>
          <cell r="D19">
            <v>0</v>
          </cell>
          <cell r="E19">
            <v>0</v>
          </cell>
          <cell r="F19">
            <v>0</v>
          </cell>
          <cell r="G19">
            <v>0</v>
          </cell>
          <cell r="H19">
            <v>29969295960</v>
          </cell>
          <cell r="I19">
            <v>0</v>
          </cell>
          <cell r="J19">
            <v>0</v>
          </cell>
          <cell r="K19">
            <v>28721219725</v>
          </cell>
          <cell r="L19">
            <v>26740454315</v>
          </cell>
        </row>
        <row r="20">
          <cell r="A20">
            <v>11443909000</v>
          </cell>
          <cell r="B20" t="str">
            <v>ADMINISTRACION DE SUBESTACION</v>
          </cell>
          <cell r="C20">
            <v>0</v>
          </cell>
          <cell r="D20">
            <v>0</v>
          </cell>
          <cell r="E20">
            <v>0</v>
          </cell>
          <cell r="F20">
            <v>0</v>
          </cell>
          <cell r="G20">
            <v>0</v>
          </cell>
          <cell r="H20">
            <v>0</v>
          </cell>
          <cell r="I20">
            <v>0</v>
          </cell>
          <cell r="J20">
            <v>0</v>
          </cell>
          <cell r="K20">
            <v>19169267</v>
          </cell>
          <cell r="L20">
            <v>28542741</v>
          </cell>
        </row>
        <row r="21">
          <cell r="A21">
            <v>11443909001</v>
          </cell>
          <cell r="B21" t="str">
            <v>VENTA DE ENERGIA EN BOLSA - CND</v>
          </cell>
          <cell r="C21">
            <v>0</v>
          </cell>
          <cell r="D21">
            <v>0</v>
          </cell>
          <cell r="E21">
            <v>0</v>
          </cell>
          <cell r="F21">
            <v>0</v>
          </cell>
          <cell r="G21">
            <v>0</v>
          </cell>
          <cell r="H21">
            <v>0</v>
          </cell>
          <cell r="I21">
            <v>0</v>
          </cell>
          <cell r="J21">
            <v>0</v>
          </cell>
          <cell r="K21">
            <v>704482446</v>
          </cell>
          <cell r="L21">
            <v>428619689</v>
          </cell>
        </row>
        <row r="22">
          <cell r="A22">
            <v>11543150201</v>
          </cell>
          <cell r="B22" t="str">
            <v>INSTALACIONES O CONEXIONES, MATRICULAS,</v>
          </cell>
          <cell r="C22">
            <v>881597998</v>
          </cell>
          <cell r="D22">
            <v>0</v>
          </cell>
          <cell r="E22">
            <v>0</v>
          </cell>
          <cell r="F22">
            <v>0</v>
          </cell>
          <cell r="G22">
            <v>0</v>
          </cell>
          <cell r="H22">
            <v>881597998</v>
          </cell>
          <cell r="I22">
            <v>0</v>
          </cell>
          <cell r="J22">
            <v>0</v>
          </cell>
          <cell r="K22">
            <v>0</v>
          </cell>
          <cell r="L22">
            <v>1836976400</v>
          </cell>
        </row>
        <row r="23">
          <cell r="A23">
            <v>11543150202</v>
          </cell>
          <cell r="B23" t="str">
            <v>INGRESOS POR MEDICIONES</v>
          </cell>
          <cell r="C23">
            <v>56980000</v>
          </cell>
          <cell r="D23">
            <v>0</v>
          </cell>
          <cell r="E23">
            <v>0</v>
          </cell>
          <cell r="F23">
            <v>0</v>
          </cell>
          <cell r="G23">
            <v>0</v>
          </cell>
          <cell r="H23">
            <v>56980000</v>
          </cell>
          <cell r="I23">
            <v>0</v>
          </cell>
          <cell r="J23">
            <v>0</v>
          </cell>
          <cell r="K23">
            <v>0</v>
          </cell>
          <cell r="L23">
            <v>9103480</v>
          </cell>
        </row>
        <row r="24">
          <cell r="A24">
            <v>11543151504</v>
          </cell>
          <cell r="B24" t="str">
            <v>RECUPERACION DE PERDIDAS(ENERGIA RECUPER</v>
          </cell>
          <cell r="C24">
            <v>404034522</v>
          </cell>
          <cell r="D24">
            <v>0</v>
          </cell>
          <cell r="E24">
            <v>0</v>
          </cell>
          <cell r="F24">
            <v>0</v>
          </cell>
          <cell r="G24">
            <v>0</v>
          </cell>
          <cell r="H24">
            <v>404034522</v>
          </cell>
          <cell r="I24">
            <v>0</v>
          </cell>
          <cell r="J24">
            <v>0</v>
          </cell>
          <cell r="K24">
            <v>0</v>
          </cell>
          <cell r="L24">
            <v>232632782</v>
          </cell>
        </row>
        <row r="25">
          <cell r="A25">
            <v>11543159001</v>
          </cell>
          <cell r="B25" t="str">
            <v>SANCIONES Y MULTAS</v>
          </cell>
          <cell r="C25">
            <v>24088999</v>
          </cell>
          <cell r="D25">
            <v>0</v>
          </cell>
          <cell r="E25">
            <v>0</v>
          </cell>
          <cell r="F25">
            <v>0</v>
          </cell>
          <cell r="G25">
            <v>0</v>
          </cell>
          <cell r="H25">
            <v>24088999</v>
          </cell>
          <cell r="I25">
            <v>0</v>
          </cell>
          <cell r="J25">
            <v>0</v>
          </cell>
          <cell r="K25">
            <v>0</v>
          </cell>
          <cell r="L25">
            <v>257487558</v>
          </cell>
        </row>
        <row r="26">
          <cell r="A26">
            <v>11543159002</v>
          </cell>
          <cell r="B26" t="str">
            <v>RECONEXIONES</v>
          </cell>
          <cell r="C26">
            <v>797831998</v>
          </cell>
          <cell r="D26">
            <v>0</v>
          </cell>
          <cell r="E26">
            <v>0</v>
          </cell>
          <cell r="F26">
            <v>0</v>
          </cell>
          <cell r="G26">
            <v>0</v>
          </cell>
          <cell r="H26">
            <v>797831998</v>
          </cell>
          <cell r="I26">
            <v>0</v>
          </cell>
          <cell r="J26">
            <v>0</v>
          </cell>
          <cell r="K26">
            <v>0</v>
          </cell>
          <cell r="L26">
            <v>813094651</v>
          </cell>
        </row>
        <row r="27">
          <cell r="A27">
            <v>11543159003</v>
          </cell>
          <cell r="B27" t="str">
            <v>INTERESES FACTURADOS, RECARGOS X MORA</v>
          </cell>
          <cell r="C27">
            <v>2300003997</v>
          </cell>
          <cell r="D27">
            <v>0</v>
          </cell>
          <cell r="E27">
            <v>0</v>
          </cell>
          <cell r="F27">
            <v>0</v>
          </cell>
          <cell r="G27">
            <v>0</v>
          </cell>
          <cell r="H27">
            <v>2300003997</v>
          </cell>
          <cell r="I27">
            <v>0</v>
          </cell>
          <cell r="J27">
            <v>0</v>
          </cell>
          <cell r="K27">
            <v>0</v>
          </cell>
          <cell r="L27">
            <v>1097194127</v>
          </cell>
        </row>
        <row r="28">
          <cell r="A28">
            <v>11543159005</v>
          </cell>
          <cell r="B28" t="str">
            <v>PROGRAMA PROCURE - VENTA BOMBILLOS</v>
          </cell>
          <cell r="C28">
            <v>770475891</v>
          </cell>
          <cell r="D28">
            <v>0</v>
          </cell>
          <cell r="E28">
            <v>0</v>
          </cell>
          <cell r="F28">
            <v>0</v>
          </cell>
          <cell r="G28">
            <v>0</v>
          </cell>
          <cell r="H28">
            <v>770475891</v>
          </cell>
          <cell r="I28">
            <v>0</v>
          </cell>
          <cell r="J28">
            <v>0</v>
          </cell>
          <cell r="K28">
            <v>0</v>
          </cell>
          <cell r="L28">
            <v>292417732</v>
          </cell>
        </row>
        <row r="29">
          <cell r="A29">
            <v>12124301100</v>
          </cell>
          <cell r="B29" t="str">
            <v>CONTRIBUCION REGULADOS: COMERCIAL</v>
          </cell>
          <cell r="C29">
            <v>0</v>
          </cell>
          <cell r="D29">
            <v>0</v>
          </cell>
          <cell r="E29">
            <v>0</v>
          </cell>
          <cell r="F29">
            <v>0</v>
          </cell>
          <cell r="G29">
            <v>0</v>
          </cell>
          <cell r="H29">
            <v>0</v>
          </cell>
          <cell r="I29">
            <v>0</v>
          </cell>
          <cell r="J29">
            <v>0</v>
          </cell>
          <cell r="K29">
            <v>0</v>
          </cell>
          <cell r="L29">
            <v>12487878771</v>
          </cell>
        </row>
        <row r="30">
          <cell r="A30">
            <v>12124301101</v>
          </cell>
          <cell r="B30" t="str">
            <v>CONTRIBUCION REGULADOS: INDUSTRIAL</v>
          </cell>
          <cell r="C30">
            <v>0</v>
          </cell>
          <cell r="D30">
            <v>0</v>
          </cell>
          <cell r="E30">
            <v>0</v>
          </cell>
          <cell r="F30">
            <v>0</v>
          </cell>
          <cell r="G30">
            <v>0</v>
          </cell>
          <cell r="H30">
            <v>0</v>
          </cell>
          <cell r="I30">
            <v>0</v>
          </cell>
          <cell r="J30">
            <v>0</v>
          </cell>
          <cell r="K30">
            <v>0</v>
          </cell>
          <cell r="L30">
            <v>6611586760</v>
          </cell>
        </row>
        <row r="31">
          <cell r="A31">
            <v>12124301104</v>
          </cell>
          <cell r="B31" t="str">
            <v>CONTRIBUCION REGULADOS: ESTRATO 5</v>
          </cell>
          <cell r="C31">
            <v>0</v>
          </cell>
          <cell r="D31">
            <v>0</v>
          </cell>
          <cell r="E31">
            <v>0</v>
          </cell>
          <cell r="F31">
            <v>0</v>
          </cell>
          <cell r="G31">
            <v>0</v>
          </cell>
          <cell r="H31">
            <v>0</v>
          </cell>
          <cell r="I31">
            <v>0</v>
          </cell>
          <cell r="J31">
            <v>0</v>
          </cell>
          <cell r="K31">
            <v>0</v>
          </cell>
          <cell r="L31">
            <v>1065245860</v>
          </cell>
        </row>
        <row r="32">
          <cell r="A32">
            <v>12124301105</v>
          </cell>
          <cell r="B32" t="str">
            <v>CONTRIBUCION REGULADOS: ESTRATO 6</v>
          </cell>
          <cell r="C32">
            <v>0</v>
          </cell>
          <cell r="D32">
            <v>0</v>
          </cell>
          <cell r="E32">
            <v>0</v>
          </cell>
          <cell r="F32">
            <v>0</v>
          </cell>
          <cell r="G32">
            <v>0</v>
          </cell>
          <cell r="H32">
            <v>0</v>
          </cell>
          <cell r="I32">
            <v>0</v>
          </cell>
          <cell r="J32">
            <v>0</v>
          </cell>
          <cell r="K32">
            <v>0</v>
          </cell>
          <cell r="L32">
            <v>210917459</v>
          </cell>
        </row>
        <row r="33">
          <cell r="A33">
            <v>12124301108</v>
          </cell>
          <cell r="B33" t="str">
            <v>CONTRIBUCION NO REGULADOS: OFICIAL</v>
          </cell>
          <cell r="C33">
            <v>0</v>
          </cell>
          <cell r="D33">
            <v>0</v>
          </cell>
          <cell r="E33">
            <v>0</v>
          </cell>
          <cell r="F33">
            <v>0</v>
          </cell>
          <cell r="G33">
            <v>0</v>
          </cell>
          <cell r="H33">
            <v>0</v>
          </cell>
          <cell r="I33">
            <v>0</v>
          </cell>
          <cell r="J33">
            <v>0</v>
          </cell>
          <cell r="K33">
            <v>0</v>
          </cell>
          <cell r="L33">
            <v>75366794</v>
          </cell>
        </row>
        <row r="34">
          <cell r="A34">
            <v>12124301109</v>
          </cell>
          <cell r="B34" t="str">
            <v>CONTRIBUCION OTROS COMERCIALIZADORES</v>
          </cell>
          <cell r="C34">
            <v>0</v>
          </cell>
          <cell r="D34">
            <v>0</v>
          </cell>
          <cell r="E34">
            <v>0</v>
          </cell>
          <cell r="F34">
            <v>0</v>
          </cell>
          <cell r="G34">
            <v>0</v>
          </cell>
          <cell r="H34">
            <v>0</v>
          </cell>
          <cell r="I34">
            <v>0</v>
          </cell>
          <cell r="J34">
            <v>0</v>
          </cell>
          <cell r="K34">
            <v>0</v>
          </cell>
          <cell r="L34">
            <v>3830260925.4000001</v>
          </cell>
        </row>
        <row r="35">
          <cell r="A35">
            <v>12124301111</v>
          </cell>
          <cell r="B35" t="str">
            <v>CONTRIBUCION REGULADOS: PROVISONAL</v>
          </cell>
          <cell r="C35">
            <v>0</v>
          </cell>
          <cell r="D35">
            <v>0</v>
          </cell>
          <cell r="E35">
            <v>0</v>
          </cell>
          <cell r="F35">
            <v>0</v>
          </cell>
          <cell r="G35">
            <v>0</v>
          </cell>
          <cell r="H35">
            <v>0</v>
          </cell>
          <cell r="I35">
            <v>0</v>
          </cell>
          <cell r="J35">
            <v>0</v>
          </cell>
          <cell r="K35">
            <v>0</v>
          </cell>
          <cell r="L35">
            <v>184501607</v>
          </cell>
        </row>
        <row r="36">
          <cell r="A36">
            <v>12124301112</v>
          </cell>
          <cell r="B36" t="str">
            <v>SUBSIDIO MINISTERIO DE MINAS</v>
          </cell>
          <cell r="C36">
            <v>27125905059</v>
          </cell>
          <cell r="D36">
            <v>0</v>
          </cell>
          <cell r="E36">
            <v>0</v>
          </cell>
          <cell r="F36">
            <v>0</v>
          </cell>
          <cell r="G36">
            <v>0</v>
          </cell>
          <cell r="H36">
            <v>27125905059</v>
          </cell>
          <cell r="I36">
            <v>0</v>
          </cell>
          <cell r="J36">
            <v>0</v>
          </cell>
          <cell r="K36">
            <v>0</v>
          </cell>
          <cell r="L36">
            <v>52325000371</v>
          </cell>
        </row>
        <row r="37">
          <cell r="A37">
            <v>12143159005</v>
          </cell>
          <cell r="B37" t="str">
            <v>APORTES NACIONALES</v>
          </cell>
          <cell r="C37">
            <v>1544196259</v>
          </cell>
          <cell r="D37">
            <v>0</v>
          </cell>
          <cell r="E37">
            <v>0</v>
          </cell>
          <cell r="F37">
            <v>0</v>
          </cell>
          <cell r="G37">
            <v>0</v>
          </cell>
          <cell r="H37">
            <v>1544196259</v>
          </cell>
          <cell r="I37">
            <v>0</v>
          </cell>
          <cell r="J37">
            <v>0</v>
          </cell>
          <cell r="K37">
            <v>0</v>
          </cell>
          <cell r="L37">
            <v>401455047</v>
          </cell>
        </row>
        <row r="38">
          <cell r="A38">
            <v>13114701201</v>
          </cell>
          <cell r="B38" t="str">
            <v>FONDOS DE EMPLEADOS</v>
          </cell>
          <cell r="C38">
            <v>650000000</v>
          </cell>
          <cell r="D38">
            <v>0</v>
          </cell>
          <cell r="E38">
            <v>0</v>
          </cell>
          <cell r="F38">
            <v>0</v>
          </cell>
          <cell r="G38">
            <v>0</v>
          </cell>
          <cell r="H38">
            <v>650000000</v>
          </cell>
          <cell r="I38">
            <v>0</v>
          </cell>
          <cell r="J38">
            <v>683699895</v>
          </cell>
          <cell r="K38">
            <v>-683699895</v>
          </cell>
          <cell r="L38">
            <v>126565187</v>
          </cell>
        </row>
        <row r="39">
          <cell r="A39">
            <v>13143159000</v>
          </cell>
          <cell r="B39" t="str">
            <v>INGRESOS AJENOS A LA OPERACION</v>
          </cell>
          <cell r="C39">
            <v>0</v>
          </cell>
          <cell r="D39">
            <v>0</v>
          </cell>
          <cell r="E39">
            <v>0</v>
          </cell>
          <cell r="F39">
            <v>0</v>
          </cell>
          <cell r="G39">
            <v>0</v>
          </cell>
          <cell r="H39">
            <v>0</v>
          </cell>
          <cell r="I39">
            <v>0</v>
          </cell>
          <cell r="J39">
            <v>0</v>
          </cell>
          <cell r="K39">
            <v>341315867</v>
          </cell>
          <cell r="L39">
            <v>529168895.53999996</v>
          </cell>
        </row>
        <row r="40">
          <cell r="A40">
            <v>13143159001</v>
          </cell>
          <cell r="B40" t="str">
            <v>BIENES COMERCIALIZADOS(MEDIDORES-CABLES)</v>
          </cell>
          <cell r="C40">
            <v>570000000</v>
          </cell>
          <cell r="D40">
            <v>0</v>
          </cell>
          <cell r="E40">
            <v>0</v>
          </cell>
          <cell r="F40">
            <v>0</v>
          </cell>
          <cell r="G40">
            <v>0</v>
          </cell>
          <cell r="H40">
            <v>570000000</v>
          </cell>
          <cell r="I40">
            <v>0</v>
          </cell>
          <cell r="J40">
            <v>0</v>
          </cell>
          <cell r="K40">
            <v>461721908</v>
          </cell>
          <cell r="L40">
            <v>413666449</v>
          </cell>
        </row>
        <row r="41">
          <cell r="A41">
            <v>13143159002</v>
          </cell>
          <cell r="B41" t="str">
            <v>INGRESOS POR DISTRIBUCION</v>
          </cell>
          <cell r="C41">
            <v>2713684909</v>
          </cell>
          <cell r="D41">
            <v>0</v>
          </cell>
          <cell r="E41">
            <v>0</v>
          </cell>
          <cell r="F41">
            <v>0</v>
          </cell>
          <cell r="G41">
            <v>0</v>
          </cell>
          <cell r="H41">
            <v>2713684909</v>
          </cell>
          <cell r="I41">
            <v>0</v>
          </cell>
          <cell r="J41">
            <v>0</v>
          </cell>
          <cell r="K41">
            <v>6394904734</v>
          </cell>
          <cell r="L41">
            <v>6217036699.04</v>
          </cell>
        </row>
        <row r="42">
          <cell r="A42">
            <v>13143159003</v>
          </cell>
          <cell r="B42" t="str">
            <v>INGRESOS POR MEDICIONES</v>
          </cell>
          <cell r="C42">
            <v>64799998</v>
          </cell>
          <cell r="D42">
            <v>0</v>
          </cell>
          <cell r="E42">
            <v>0</v>
          </cell>
          <cell r="F42">
            <v>0</v>
          </cell>
          <cell r="G42">
            <v>0</v>
          </cell>
          <cell r="H42">
            <v>64799998</v>
          </cell>
          <cell r="I42">
            <v>0</v>
          </cell>
          <cell r="J42">
            <v>0</v>
          </cell>
          <cell r="K42">
            <v>59364768</v>
          </cell>
          <cell r="L42">
            <v>19575652</v>
          </cell>
        </row>
        <row r="43">
          <cell r="A43">
            <v>13143909001</v>
          </cell>
          <cell r="B43" t="str">
            <v>OTROS SERVICIOS COMPLEMENTARIOS</v>
          </cell>
          <cell r="C43">
            <v>0</v>
          </cell>
          <cell r="D43">
            <v>0</v>
          </cell>
          <cell r="E43">
            <v>0</v>
          </cell>
          <cell r="F43">
            <v>0</v>
          </cell>
          <cell r="G43">
            <v>0</v>
          </cell>
          <cell r="H43">
            <v>0</v>
          </cell>
          <cell r="I43">
            <v>0</v>
          </cell>
          <cell r="J43">
            <v>0</v>
          </cell>
          <cell r="K43">
            <v>4629406</v>
          </cell>
          <cell r="L43">
            <v>1917847221</v>
          </cell>
        </row>
        <row r="44">
          <cell r="A44">
            <v>13143909002</v>
          </cell>
          <cell r="B44" t="str">
            <v>INGRESOS SERVICIOS GRANDES CLIENTES</v>
          </cell>
          <cell r="C44">
            <v>3797596628</v>
          </cell>
          <cell r="D44">
            <v>0</v>
          </cell>
          <cell r="E44">
            <v>0</v>
          </cell>
          <cell r="F44">
            <v>0</v>
          </cell>
          <cell r="G44">
            <v>0</v>
          </cell>
          <cell r="H44">
            <v>3797596628</v>
          </cell>
          <cell r="I44">
            <v>0</v>
          </cell>
          <cell r="J44">
            <v>0</v>
          </cell>
          <cell r="K44">
            <v>27589784</v>
          </cell>
          <cell r="L44">
            <v>24619224</v>
          </cell>
        </row>
        <row r="45">
          <cell r="A45">
            <v>13143909003</v>
          </cell>
          <cell r="B45" t="str">
            <v>COMISION OTROS SERVICIOS(ASEO-RAYCO-EMZU</v>
          </cell>
          <cell r="C45">
            <v>3095823359</v>
          </cell>
          <cell r="D45">
            <v>0</v>
          </cell>
          <cell r="E45">
            <v>0</v>
          </cell>
          <cell r="F45">
            <v>0</v>
          </cell>
          <cell r="G45">
            <v>0</v>
          </cell>
          <cell r="H45">
            <v>3095823359</v>
          </cell>
          <cell r="I45">
            <v>0</v>
          </cell>
          <cell r="J45">
            <v>0</v>
          </cell>
          <cell r="K45">
            <v>3001182136</v>
          </cell>
          <cell r="L45">
            <v>1183997973</v>
          </cell>
        </row>
        <row r="46">
          <cell r="A46">
            <v>13143909005</v>
          </cell>
          <cell r="B46" t="str">
            <v>COMISION DE ALUMBRADO PUBLICO</v>
          </cell>
          <cell r="C46">
            <v>2494369682</v>
          </cell>
          <cell r="D46">
            <v>0</v>
          </cell>
          <cell r="E46">
            <v>0</v>
          </cell>
          <cell r="F46">
            <v>0</v>
          </cell>
          <cell r="G46">
            <v>0</v>
          </cell>
          <cell r="H46">
            <v>2494369682</v>
          </cell>
          <cell r="I46">
            <v>0</v>
          </cell>
          <cell r="J46">
            <v>0</v>
          </cell>
          <cell r="K46">
            <v>0</v>
          </cell>
          <cell r="L46">
            <v>0</v>
          </cell>
        </row>
        <row r="47">
          <cell r="A47">
            <v>13143909006</v>
          </cell>
          <cell r="B47" t="str">
            <v>MESADAS COMPARTIDAS</v>
          </cell>
          <cell r="C47">
            <v>4000000000</v>
          </cell>
          <cell r="D47">
            <v>0</v>
          </cell>
          <cell r="E47">
            <v>0</v>
          </cell>
          <cell r="F47">
            <v>0</v>
          </cell>
          <cell r="G47">
            <v>0</v>
          </cell>
          <cell r="H47">
            <v>4000000000</v>
          </cell>
          <cell r="I47">
            <v>0</v>
          </cell>
          <cell r="J47">
            <v>0</v>
          </cell>
          <cell r="K47">
            <v>192581681</v>
          </cell>
          <cell r="L47">
            <v>2537349</v>
          </cell>
        </row>
        <row r="48">
          <cell r="A48">
            <v>13143909007</v>
          </cell>
          <cell r="B48" t="str">
            <v>COMISIONES POR PRONTO PAGO</v>
          </cell>
          <cell r="C48">
            <v>279121000</v>
          </cell>
          <cell r="D48">
            <v>0</v>
          </cell>
          <cell r="E48">
            <v>0</v>
          </cell>
          <cell r="F48">
            <v>0</v>
          </cell>
          <cell r="G48">
            <v>0</v>
          </cell>
          <cell r="H48">
            <v>279121000</v>
          </cell>
          <cell r="I48">
            <v>0</v>
          </cell>
          <cell r="J48">
            <v>0</v>
          </cell>
          <cell r="K48">
            <v>0</v>
          </cell>
          <cell r="L48">
            <v>0</v>
          </cell>
        </row>
        <row r="49">
          <cell r="A49">
            <v>13143909008</v>
          </cell>
          <cell r="B49" t="str">
            <v>ARRENDAMIENTOS DE INFRAESTRUCTURA</v>
          </cell>
          <cell r="C49">
            <v>1684370346</v>
          </cell>
          <cell r="D49">
            <v>0</v>
          </cell>
          <cell r="E49">
            <v>0</v>
          </cell>
          <cell r="F49">
            <v>0</v>
          </cell>
          <cell r="G49">
            <v>0</v>
          </cell>
          <cell r="H49">
            <v>1684370346</v>
          </cell>
          <cell r="I49">
            <v>0</v>
          </cell>
          <cell r="J49">
            <v>0</v>
          </cell>
          <cell r="K49">
            <v>1848317</v>
          </cell>
          <cell r="L49">
            <v>5561755</v>
          </cell>
        </row>
        <row r="50">
          <cell r="A50">
            <v>13143909009</v>
          </cell>
          <cell r="B50" t="str">
            <v>INDEMNIZACIONES Y RECLAMACIONES A FAVOR</v>
          </cell>
          <cell r="C50">
            <v>0</v>
          </cell>
          <cell r="D50">
            <v>0</v>
          </cell>
          <cell r="E50">
            <v>0</v>
          </cell>
          <cell r="F50">
            <v>0</v>
          </cell>
          <cell r="G50">
            <v>0</v>
          </cell>
          <cell r="H50">
            <v>0</v>
          </cell>
          <cell r="I50">
            <v>0</v>
          </cell>
          <cell r="J50">
            <v>0</v>
          </cell>
          <cell r="K50">
            <v>0</v>
          </cell>
          <cell r="L50">
            <v>263383632.21000001</v>
          </cell>
        </row>
        <row r="51">
          <cell r="A51">
            <v>13143909010</v>
          </cell>
          <cell r="B51" t="str">
            <v>REINTEGROS</v>
          </cell>
          <cell r="C51">
            <v>0</v>
          </cell>
          <cell r="D51">
            <v>0</v>
          </cell>
          <cell r="E51">
            <v>0</v>
          </cell>
          <cell r="F51">
            <v>0</v>
          </cell>
          <cell r="G51">
            <v>0</v>
          </cell>
          <cell r="H51">
            <v>0</v>
          </cell>
          <cell r="I51">
            <v>0</v>
          </cell>
          <cell r="J51">
            <v>0</v>
          </cell>
          <cell r="K51">
            <v>0</v>
          </cell>
          <cell r="L51">
            <v>280256283.72000003</v>
          </cell>
        </row>
        <row r="52">
          <cell r="A52">
            <v>13143909011</v>
          </cell>
          <cell r="B52" t="str">
            <v>DIVIDENDOS Y PARTICIPACIONES</v>
          </cell>
          <cell r="C52">
            <v>0</v>
          </cell>
          <cell r="D52">
            <v>0</v>
          </cell>
          <cell r="E52">
            <v>0</v>
          </cell>
          <cell r="F52">
            <v>0</v>
          </cell>
          <cell r="G52">
            <v>0</v>
          </cell>
          <cell r="H52">
            <v>0</v>
          </cell>
          <cell r="I52">
            <v>0</v>
          </cell>
          <cell r="J52">
            <v>0</v>
          </cell>
          <cell r="K52">
            <v>0</v>
          </cell>
          <cell r="L52">
            <v>4719851.6399999997</v>
          </cell>
        </row>
        <row r="53">
          <cell r="A53">
            <v>13143909012</v>
          </cell>
          <cell r="B53" t="str">
            <v>INGRESOS PROVISIONALES</v>
          </cell>
          <cell r="C53">
            <v>2695571397</v>
          </cell>
          <cell r="D53">
            <v>0</v>
          </cell>
          <cell r="E53">
            <v>0</v>
          </cell>
          <cell r="F53">
            <v>0</v>
          </cell>
          <cell r="G53">
            <v>0</v>
          </cell>
          <cell r="H53">
            <v>2695571397</v>
          </cell>
          <cell r="I53">
            <v>0</v>
          </cell>
          <cell r="J53">
            <v>0</v>
          </cell>
          <cell r="K53">
            <v>0</v>
          </cell>
          <cell r="L53">
            <v>0</v>
          </cell>
        </row>
        <row r="54">
          <cell r="A54">
            <v>13143909013</v>
          </cell>
          <cell r="B54" t="str">
            <v>VENTAS DE PLIEGOS Y PROGRAMAS</v>
          </cell>
          <cell r="C54">
            <v>4284000</v>
          </cell>
          <cell r="D54">
            <v>0</v>
          </cell>
          <cell r="E54">
            <v>0</v>
          </cell>
          <cell r="F54">
            <v>0</v>
          </cell>
          <cell r="G54">
            <v>0</v>
          </cell>
          <cell r="H54">
            <v>4284000</v>
          </cell>
          <cell r="I54">
            <v>0</v>
          </cell>
          <cell r="J54">
            <v>0</v>
          </cell>
          <cell r="K54">
            <v>0</v>
          </cell>
          <cell r="L54">
            <v>9220000</v>
          </cell>
        </row>
        <row r="55">
          <cell r="A55">
            <v>13143909999</v>
          </cell>
          <cell r="B55" t="str">
            <v>CUENTAS POR PAGAR VIGENCIA ACTUAL</v>
          </cell>
          <cell r="C55">
            <v>59148735366</v>
          </cell>
          <cell r="D55">
            <v>0</v>
          </cell>
          <cell r="E55">
            <v>0</v>
          </cell>
          <cell r="F55">
            <v>0</v>
          </cell>
          <cell r="G55">
            <v>0</v>
          </cell>
          <cell r="H55">
            <v>59148735366</v>
          </cell>
          <cell r="I55">
            <v>0</v>
          </cell>
          <cell r="J55">
            <v>0</v>
          </cell>
          <cell r="K55">
            <v>0</v>
          </cell>
          <cell r="L55">
            <v>0</v>
          </cell>
        </row>
        <row r="56">
          <cell r="A56">
            <v>14123051001</v>
          </cell>
          <cell r="B56" t="str">
            <v>CREDITO EXTERNO</v>
          </cell>
          <cell r="C56">
            <v>0</v>
          </cell>
          <cell r="D56">
            <v>-50000000000</v>
          </cell>
          <cell r="E56">
            <v>50000000000</v>
          </cell>
          <cell r="F56">
            <v>0</v>
          </cell>
          <cell r="G56">
            <v>0</v>
          </cell>
          <cell r="H56">
            <v>0</v>
          </cell>
          <cell r="I56">
            <v>0</v>
          </cell>
          <cell r="J56">
            <v>0</v>
          </cell>
          <cell r="K56">
            <v>0</v>
          </cell>
          <cell r="L56">
            <v>0</v>
          </cell>
        </row>
        <row r="57">
          <cell r="A57">
            <v>14148050400</v>
          </cell>
          <cell r="B57" t="str">
            <v>RENDIMIENTOS FINANCIEROS</v>
          </cell>
          <cell r="C57">
            <v>1772357000</v>
          </cell>
          <cell r="D57">
            <v>0</v>
          </cell>
          <cell r="E57">
            <v>0</v>
          </cell>
          <cell r="F57">
            <v>0</v>
          </cell>
          <cell r="G57">
            <v>0</v>
          </cell>
          <cell r="H57">
            <v>1772357000</v>
          </cell>
          <cell r="I57">
            <v>0</v>
          </cell>
          <cell r="J57">
            <v>0</v>
          </cell>
          <cell r="K57">
            <v>0</v>
          </cell>
          <cell r="L57">
            <v>4645648715.79</v>
          </cell>
        </row>
        <row r="58">
          <cell r="A58">
            <v>14148100100</v>
          </cell>
          <cell r="B58" t="str">
            <v>VENTAS DE ACTIVOS</v>
          </cell>
          <cell r="C58">
            <v>93600000</v>
          </cell>
          <cell r="D58">
            <v>0</v>
          </cell>
          <cell r="E58">
            <v>0</v>
          </cell>
          <cell r="F58">
            <v>0</v>
          </cell>
          <cell r="G58">
            <v>0</v>
          </cell>
          <cell r="H58">
            <v>93600000</v>
          </cell>
          <cell r="I58">
            <v>0</v>
          </cell>
          <cell r="J58">
            <v>0</v>
          </cell>
          <cell r="K58">
            <v>0</v>
          </cell>
          <cell r="L58">
            <v>0</v>
          </cell>
        </row>
        <row r="59">
          <cell r="A59">
            <v>14148104700</v>
          </cell>
          <cell r="B59" t="str">
            <v>VENTA DE MATERIAL INSERVIBLE</v>
          </cell>
          <cell r="C59">
            <v>0</v>
          </cell>
          <cell r="D59">
            <v>0</v>
          </cell>
          <cell r="E59">
            <v>0</v>
          </cell>
          <cell r="F59">
            <v>0</v>
          </cell>
          <cell r="G59">
            <v>0</v>
          </cell>
          <cell r="H59">
            <v>0</v>
          </cell>
          <cell r="I59">
            <v>0</v>
          </cell>
          <cell r="J59">
            <v>0</v>
          </cell>
          <cell r="K59">
            <v>0</v>
          </cell>
          <cell r="L59">
            <v>176577012</v>
          </cell>
        </row>
        <row r="60">
          <cell r="A60">
            <v>14150100001</v>
          </cell>
          <cell r="B60" t="str">
            <v>RECUPERACION CARTERA PRIVADA &lt;360 DIAS</v>
          </cell>
          <cell r="C60">
            <v>0</v>
          </cell>
          <cell r="D60">
            <v>0</v>
          </cell>
          <cell r="E60">
            <v>0</v>
          </cell>
          <cell r="F60">
            <v>0</v>
          </cell>
          <cell r="G60">
            <v>0</v>
          </cell>
          <cell r="H60">
            <v>0</v>
          </cell>
          <cell r="I60">
            <v>0</v>
          </cell>
          <cell r="J60">
            <v>0</v>
          </cell>
          <cell r="K60">
            <v>0</v>
          </cell>
          <cell r="L60">
            <v>42898272662</v>
          </cell>
        </row>
        <row r="61">
          <cell r="A61">
            <v>14150100002</v>
          </cell>
          <cell r="B61" t="str">
            <v>RECUPERAC.CARTERA OFICIAL &lt;360 DIAS</v>
          </cell>
          <cell r="C61">
            <v>0</v>
          </cell>
          <cell r="D61">
            <v>0</v>
          </cell>
          <cell r="E61">
            <v>0</v>
          </cell>
          <cell r="F61">
            <v>0</v>
          </cell>
          <cell r="G61">
            <v>0</v>
          </cell>
          <cell r="H61">
            <v>0</v>
          </cell>
          <cell r="I61">
            <v>0</v>
          </cell>
          <cell r="J61">
            <v>0</v>
          </cell>
          <cell r="K61">
            <v>0</v>
          </cell>
          <cell r="L61">
            <v>6446008991</v>
          </cell>
        </row>
        <row r="62">
          <cell r="A62">
            <v>14150100003</v>
          </cell>
          <cell r="B62" t="str">
            <v>RECUPERAC.ALUMB.PUBL. &lt;360 DIAS</v>
          </cell>
          <cell r="C62">
            <v>0</v>
          </cell>
          <cell r="D62">
            <v>0</v>
          </cell>
          <cell r="E62">
            <v>0</v>
          </cell>
          <cell r="F62">
            <v>0</v>
          </cell>
          <cell r="G62">
            <v>0</v>
          </cell>
          <cell r="H62">
            <v>0</v>
          </cell>
          <cell r="I62">
            <v>0</v>
          </cell>
          <cell r="J62">
            <v>0</v>
          </cell>
          <cell r="K62">
            <v>0</v>
          </cell>
          <cell r="L62">
            <v>33255060</v>
          </cell>
        </row>
        <row r="63">
          <cell r="A63">
            <v>14160100001</v>
          </cell>
          <cell r="B63" t="str">
            <v>RECUPERAC.CARTERA PRIVADA &gt;360 DIAS</v>
          </cell>
          <cell r="C63">
            <v>2179618694</v>
          </cell>
          <cell r="D63">
            <v>0</v>
          </cell>
          <cell r="E63">
            <v>0</v>
          </cell>
          <cell r="F63">
            <v>0</v>
          </cell>
          <cell r="G63">
            <v>0</v>
          </cell>
          <cell r="H63">
            <v>2179618694</v>
          </cell>
          <cell r="I63">
            <v>0</v>
          </cell>
          <cell r="J63">
            <v>0</v>
          </cell>
          <cell r="K63">
            <v>0</v>
          </cell>
          <cell r="L63">
            <v>1406158121</v>
          </cell>
        </row>
        <row r="64">
          <cell r="A64">
            <v>14160100002</v>
          </cell>
          <cell r="B64" t="str">
            <v>RECUPERAC.CARTERA OFICIAL &gt;360 DIAS</v>
          </cell>
          <cell r="C64">
            <v>990772611</v>
          </cell>
          <cell r="D64">
            <v>0</v>
          </cell>
          <cell r="E64">
            <v>0</v>
          </cell>
          <cell r="F64">
            <v>0</v>
          </cell>
          <cell r="G64">
            <v>0</v>
          </cell>
          <cell r="H64">
            <v>990772611</v>
          </cell>
          <cell r="I64">
            <v>0</v>
          </cell>
          <cell r="J64">
            <v>0</v>
          </cell>
          <cell r="K64">
            <v>0</v>
          </cell>
          <cell r="L64">
            <v>546773035</v>
          </cell>
        </row>
        <row r="65">
          <cell r="A65">
            <v>14160100003</v>
          </cell>
          <cell r="B65" t="str">
            <v>RECUPERAC.CARTERA A.P. &gt;360 DIAS</v>
          </cell>
          <cell r="C65">
            <v>0</v>
          </cell>
          <cell r="D65">
            <v>0</v>
          </cell>
          <cell r="E65">
            <v>0</v>
          </cell>
          <cell r="F65">
            <v>0</v>
          </cell>
          <cell r="G65">
            <v>0</v>
          </cell>
          <cell r="H65">
            <v>0</v>
          </cell>
          <cell r="I65">
            <v>0</v>
          </cell>
          <cell r="J65">
            <v>0</v>
          </cell>
          <cell r="K65">
            <v>0</v>
          </cell>
          <cell r="L65">
            <v>9595323</v>
          </cell>
        </row>
        <row r="66">
          <cell r="A66">
            <v>14170100001</v>
          </cell>
          <cell r="B66" t="str">
            <v>RECUPERAC.CARTERA PRIVADA OTROS &lt;360 DIA</v>
          </cell>
          <cell r="C66">
            <v>0</v>
          </cell>
          <cell r="D66">
            <v>0</v>
          </cell>
          <cell r="E66">
            <v>0</v>
          </cell>
          <cell r="F66">
            <v>0</v>
          </cell>
          <cell r="G66">
            <v>0</v>
          </cell>
          <cell r="H66">
            <v>0</v>
          </cell>
          <cell r="I66">
            <v>0</v>
          </cell>
          <cell r="J66">
            <v>0</v>
          </cell>
          <cell r="K66">
            <v>0</v>
          </cell>
          <cell r="L66">
            <v>10444904067</v>
          </cell>
        </row>
        <row r="67">
          <cell r="A67">
            <v>14170100002</v>
          </cell>
          <cell r="B67" t="str">
            <v>RECUPERAC.CARTERA OFICIAL OTROS &lt;360 DIA</v>
          </cell>
          <cell r="C67">
            <v>0</v>
          </cell>
          <cell r="D67">
            <v>0</v>
          </cell>
          <cell r="E67">
            <v>0</v>
          </cell>
          <cell r="F67">
            <v>0</v>
          </cell>
          <cell r="G67">
            <v>0</v>
          </cell>
          <cell r="H67">
            <v>0</v>
          </cell>
          <cell r="I67">
            <v>0</v>
          </cell>
          <cell r="J67">
            <v>0</v>
          </cell>
          <cell r="K67">
            <v>0</v>
          </cell>
          <cell r="L67">
            <v>978962780</v>
          </cell>
        </row>
        <row r="68">
          <cell r="A68">
            <v>14170100003</v>
          </cell>
          <cell r="B68" t="str">
            <v>RECUPREAC.CARTERA A.P. OTROS &lt; 360 DIAS</v>
          </cell>
          <cell r="C68">
            <v>0</v>
          </cell>
          <cell r="D68">
            <v>0</v>
          </cell>
          <cell r="E68">
            <v>0</v>
          </cell>
          <cell r="F68">
            <v>0</v>
          </cell>
          <cell r="G68">
            <v>0</v>
          </cell>
          <cell r="H68">
            <v>0</v>
          </cell>
          <cell r="I68">
            <v>0</v>
          </cell>
          <cell r="J68">
            <v>0</v>
          </cell>
          <cell r="K68">
            <v>0</v>
          </cell>
          <cell r="L68">
            <v>138758536</v>
          </cell>
        </row>
        <row r="69">
          <cell r="A69">
            <v>14180100001</v>
          </cell>
          <cell r="B69" t="str">
            <v>RECUPERAC.CARTERA PRIVADA OTROS &gt;360 DIA</v>
          </cell>
          <cell r="C69">
            <v>647967716</v>
          </cell>
          <cell r="D69">
            <v>0</v>
          </cell>
          <cell r="E69">
            <v>0</v>
          </cell>
          <cell r="F69">
            <v>0</v>
          </cell>
          <cell r="G69">
            <v>0</v>
          </cell>
          <cell r="H69">
            <v>647967716</v>
          </cell>
          <cell r="I69">
            <v>0</v>
          </cell>
          <cell r="J69">
            <v>0</v>
          </cell>
          <cell r="K69">
            <v>0</v>
          </cell>
          <cell r="L69">
            <v>475748873</v>
          </cell>
        </row>
        <row r="70">
          <cell r="A70">
            <v>14180100002</v>
          </cell>
          <cell r="B70" t="str">
            <v>RECUPERAC.CARTERA OFICIAL OTROS &gt; 360 DI</v>
          </cell>
          <cell r="C70">
            <v>443691376</v>
          </cell>
          <cell r="D70">
            <v>0</v>
          </cell>
          <cell r="E70">
            <v>0</v>
          </cell>
          <cell r="F70">
            <v>0</v>
          </cell>
          <cell r="G70">
            <v>0</v>
          </cell>
          <cell r="H70">
            <v>443691376</v>
          </cell>
          <cell r="I70">
            <v>0</v>
          </cell>
          <cell r="J70">
            <v>0</v>
          </cell>
          <cell r="K70">
            <v>0</v>
          </cell>
          <cell r="L70">
            <v>626864955</v>
          </cell>
        </row>
        <row r="71">
          <cell r="A71">
            <v>14180100003</v>
          </cell>
          <cell r="B71" t="str">
            <v>RECUPERAC.CARTERA A.P. OTROS &gt; 360 DIAS</v>
          </cell>
          <cell r="C71">
            <v>26001067</v>
          </cell>
          <cell r="D71">
            <v>0</v>
          </cell>
          <cell r="E71">
            <v>0</v>
          </cell>
          <cell r="F71">
            <v>0</v>
          </cell>
          <cell r="G71">
            <v>0</v>
          </cell>
          <cell r="H71">
            <v>26001067</v>
          </cell>
          <cell r="I71">
            <v>0</v>
          </cell>
          <cell r="J71">
            <v>0</v>
          </cell>
          <cell r="K71">
            <v>0</v>
          </cell>
          <cell r="L71">
            <v>56657381</v>
          </cell>
        </row>
        <row r="72">
          <cell r="A72" t="str">
            <v>Total general</v>
          </cell>
          <cell r="C72">
            <v>558395345537</v>
          </cell>
          <cell r="D72">
            <v>-50000000000</v>
          </cell>
          <cell r="E72">
            <v>111234437359</v>
          </cell>
          <cell r="F72">
            <v>0</v>
          </cell>
          <cell r="G72">
            <v>0</v>
          </cell>
          <cell r="H72">
            <v>619629782896</v>
          </cell>
          <cell r="I72">
            <v>0</v>
          </cell>
          <cell r="J72">
            <v>885379290</v>
          </cell>
          <cell r="K72">
            <v>33634743005.059998</v>
          </cell>
          <cell r="L72">
            <v>407898387057.33997</v>
          </cell>
        </row>
        <row r="74">
          <cell r="A74">
            <v>14148104700</v>
          </cell>
          <cell r="B74" t="str">
            <v>VENTA DE MATERIAL INSERVIBLE</v>
          </cell>
          <cell r="L74">
            <v>135791300</v>
          </cell>
        </row>
        <row r="100">
          <cell r="B100" t="str">
            <v>TOTAL INGRESOS</v>
          </cell>
          <cell r="C100">
            <v>558369344470</v>
          </cell>
          <cell r="D100">
            <v>-50000000000</v>
          </cell>
          <cell r="E100">
            <v>111234437359</v>
          </cell>
          <cell r="F100">
            <v>0</v>
          </cell>
          <cell r="G100">
            <v>0</v>
          </cell>
          <cell r="H100">
            <v>619603781829</v>
          </cell>
          <cell r="I100">
            <v>0</v>
          </cell>
          <cell r="J100">
            <v>885379290</v>
          </cell>
          <cell r="K100">
            <v>33634743005.059998</v>
          </cell>
          <cell r="L100">
            <v>527354243349.33997</v>
          </cell>
        </row>
      </sheetData>
      <sheetData sheetId="6" refreshError="1">
        <row r="1">
          <cell r="A1">
            <v>1</v>
          </cell>
          <cell r="B1">
            <v>2</v>
          </cell>
          <cell r="C1">
            <v>3</v>
          </cell>
          <cell r="D1">
            <v>4</v>
          </cell>
          <cell r="E1">
            <v>5</v>
          </cell>
          <cell r="F1">
            <v>6</v>
          </cell>
          <cell r="G1">
            <v>7</v>
          </cell>
          <cell r="H1">
            <v>8</v>
          </cell>
          <cell r="I1">
            <v>9</v>
          </cell>
          <cell r="J1">
            <v>10</v>
          </cell>
          <cell r="K1">
            <v>11</v>
          </cell>
          <cell r="L1">
            <v>12</v>
          </cell>
        </row>
        <row r="3">
          <cell r="C3" t="str">
            <v>Datos</v>
          </cell>
        </row>
        <row r="4">
          <cell r="A4" t="str">
            <v>PARTIDA</v>
          </cell>
          <cell r="B4" t="str">
            <v>NOMBRE</v>
          </cell>
          <cell r="C4" t="str">
            <v>Suma de PRESUPUESTO INICIAL</v>
          </cell>
          <cell r="G4" t="str">
            <v>Suma de MODIFICACIONES</v>
          </cell>
          <cell r="I4" t="str">
            <v>Suma de CDPS</v>
          </cell>
          <cell r="J4" t="str">
            <v>Suma de REGISTRO</v>
          </cell>
          <cell r="K4" t="str">
            <v>Suma de EJECUTADO</v>
          </cell>
          <cell r="L4" t="str">
            <v>Suma de PAGADO</v>
          </cell>
        </row>
        <row r="5">
          <cell r="A5">
            <v>0</v>
          </cell>
          <cell r="B5" t="str">
            <v>DISPONIBILIDAD INICIAL</v>
          </cell>
          <cell r="C5">
            <v>58278076314</v>
          </cell>
          <cell r="G5">
            <v>61234437359</v>
          </cell>
          <cell r="I5">
            <v>0</v>
          </cell>
          <cell r="J5">
            <v>0</v>
          </cell>
          <cell r="K5">
            <v>0</v>
          </cell>
          <cell r="L5">
            <v>0</v>
          </cell>
        </row>
        <row r="6">
          <cell r="A6">
            <v>11143150301</v>
          </cell>
          <cell r="B6" t="str">
            <v>VARIOS</v>
          </cell>
          <cell r="C6">
            <v>400000000</v>
          </cell>
          <cell r="G6">
            <v>0</v>
          </cell>
          <cell r="I6">
            <v>0</v>
          </cell>
          <cell r="J6">
            <v>0</v>
          </cell>
          <cell r="K6">
            <v>1127563653</v>
          </cell>
          <cell r="L6">
            <v>880004187</v>
          </cell>
        </row>
        <row r="7">
          <cell r="A7">
            <v>11143151503</v>
          </cell>
          <cell r="B7" t="str">
            <v>RESIDENCIAL</v>
          </cell>
          <cell r="C7">
            <v>212277065537</v>
          </cell>
          <cell r="G7">
            <v>0</v>
          </cell>
          <cell r="I7">
            <v>0</v>
          </cell>
          <cell r="J7">
            <v>201679395</v>
          </cell>
          <cell r="K7">
            <v>300431020992</v>
          </cell>
          <cell r="L7">
            <v>120305970919</v>
          </cell>
        </row>
        <row r="8">
          <cell r="A8">
            <v>11143151504</v>
          </cell>
          <cell r="B8" t="str">
            <v>COMERCIAL</v>
          </cell>
          <cell r="C8">
            <v>57292607563</v>
          </cell>
          <cell r="G8">
            <v>0</v>
          </cell>
          <cell r="I8">
            <v>0</v>
          </cell>
          <cell r="J8">
            <v>0</v>
          </cell>
          <cell r="K8">
            <v>70347113854</v>
          </cell>
          <cell r="L8">
            <v>54046387885</v>
          </cell>
        </row>
        <row r="9">
          <cell r="A9">
            <v>11143151505</v>
          </cell>
          <cell r="B9" t="str">
            <v>INDUSTRIAL</v>
          </cell>
          <cell r="C9">
            <v>11801139526</v>
          </cell>
          <cell r="G9">
            <v>0</v>
          </cell>
          <cell r="I9">
            <v>0</v>
          </cell>
          <cell r="J9">
            <v>0</v>
          </cell>
          <cell r="K9">
            <v>16264599780</v>
          </cell>
          <cell r="L9">
            <v>9917975804</v>
          </cell>
        </row>
        <row r="10">
          <cell r="A10">
            <v>11143151506</v>
          </cell>
          <cell r="B10" t="str">
            <v>OFICIAL</v>
          </cell>
          <cell r="C10">
            <v>14980905007</v>
          </cell>
          <cell r="G10">
            <v>0</v>
          </cell>
          <cell r="I10">
            <v>0</v>
          </cell>
          <cell r="J10">
            <v>0</v>
          </cell>
          <cell r="K10">
            <v>19048408648</v>
          </cell>
          <cell r="L10">
            <v>7841215447</v>
          </cell>
        </row>
        <row r="11">
          <cell r="A11">
            <v>11243151504</v>
          </cell>
          <cell r="B11" t="str">
            <v>COMERCIAL</v>
          </cell>
          <cell r="C11">
            <v>4517281399</v>
          </cell>
          <cell r="G11">
            <v>0</v>
          </cell>
          <cell r="I11">
            <v>0</v>
          </cell>
          <cell r="J11">
            <v>0</v>
          </cell>
          <cell r="K11">
            <v>0</v>
          </cell>
          <cell r="L11">
            <v>0</v>
          </cell>
        </row>
        <row r="12">
          <cell r="A12">
            <v>11243151505</v>
          </cell>
          <cell r="B12" t="str">
            <v>INDUSTRIAL</v>
          </cell>
          <cell r="C12">
            <v>23260074257</v>
          </cell>
          <cell r="G12">
            <v>0</v>
          </cell>
          <cell r="I12">
            <v>0</v>
          </cell>
          <cell r="J12">
            <v>0</v>
          </cell>
          <cell r="K12">
            <v>28709977908</v>
          </cell>
          <cell r="L12">
            <v>19711172670</v>
          </cell>
        </row>
        <row r="13">
          <cell r="A13">
            <v>11243151506</v>
          </cell>
          <cell r="B13" t="str">
            <v>OFICIAL</v>
          </cell>
          <cell r="C13">
            <v>2632326594</v>
          </cell>
          <cell r="G13">
            <v>0</v>
          </cell>
          <cell r="I13">
            <v>0</v>
          </cell>
          <cell r="J13">
            <v>0</v>
          </cell>
          <cell r="K13">
            <v>18637775152</v>
          </cell>
          <cell r="L13">
            <v>9587532580</v>
          </cell>
        </row>
        <row r="14">
          <cell r="A14">
            <v>11243151507</v>
          </cell>
          <cell r="B14" t="str">
            <v>ALUMBRADO PUBLICO</v>
          </cell>
          <cell r="C14">
            <v>14045482711</v>
          </cell>
          <cell r="G14">
            <v>0</v>
          </cell>
          <cell r="I14">
            <v>0</v>
          </cell>
          <cell r="J14">
            <v>0</v>
          </cell>
          <cell r="K14">
            <v>17522425891</v>
          </cell>
          <cell r="L14">
            <v>-8686626846</v>
          </cell>
        </row>
        <row r="15">
          <cell r="A15">
            <v>11443151001</v>
          </cell>
          <cell r="B15" t="str">
            <v>SIC - BOLSA</v>
          </cell>
          <cell r="C15">
            <v>0</v>
          </cell>
          <cell r="G15">
            <v>0</v>
          </cell>
          <cell r="I15">
            <v>0</v>
          </cell>
          <cell r="J15">
            <v>0</v>
          </cell>
          <cell r="K15">
            <v>2998142</v>
          </cell>
          <cell r="L15">
            <v>0</v>
          </cell>
        </row>
        <row r="16">
          <cell r="A16">
            <v>11443151002</v>
          </cell>
          <cell r="B16" t="str">
            <v>BSTN - TRANSPORTADOR</v>
          </cell>
          <cell r="C16">
            <v>2305762048</v>
          </cell>
          <cell r="G16">
            <v>0</v>
          </cell>
          <cell r="I16">
            <v>0</v>
          </cell>
          <cell r="J16">
            <v>0</v>
          </cell>
          <cell r="K16">
            <v>991243016</v>
          </cell>
          <cell r="L16">
            <v>910022510</v>
          </cell>
        </row>
        <row r="17">
          <cell r="A17">
            <v>11443151101</v>
          </cell>
          <cell r="B17" t="str">
            <v>STN - USO  (ISA)</v>
          </cell>
          <cell r="C17">
            <v>0</v>
          </cell>
          <cell r="G17">
            <v>0</v>
          </cell>
          <cell r="I17">
            <v>0</v>
          </cell>
          <cell r="J17">
            <v>0</v>
          </cell>
          <cell r="K17">
            <v>387888111</v>
          </cell>
          <cell r="L17">
            <v>0</v>
          </cell>
        </row>
        <row r="18">
          <cell r="A18">
            <v>11443151102</v>
          </cell>
          <cell r="B18" t="str">
            <v>BSDL</v>
          </cell>
          <cell r="C18">
            <v>5377848749</v>
          </cell>
          <cell r="G18">
            <v>0</v>
          </cell>
          <cell r="I18">
            <v>0</v>
          </cell>
          <cell r="J18">
            <v>0</v>
          </cell>
          <cell r="K18">
            <v>4887140870</v>
          </cell>
          <cell r="L18">
            <v>4573653148</v>
          </cell>
        </row>
        <row r="19">
          <cell r="A19">
            <v>11443151103</v>
          </cell>
          <cell r="B19" t="str">
            <v>BSTR</v>
          </cell>
          <cell r="C19">
            <v>29969295960</v>
          </cell>
          <cell r="G19">
            <v>0</v>
          </cell>
          <cell r="I19">
            <v>0</v>
          </cell>
          <cell r="J19">
            <v>0</v>
          </cell>
          <cell r="K19">
            <v>28722322494</v>
          </cell>
          <cell r="L19">
            <v>26740454315</v>
          </cell>
        </row>
        <row r="20">
          <cell r="A20">
            <v>11443909000</v>
          </cell>
          <cell r="B20" t="str">
            <v>ADMINISTRACION DE SUBESTACIONES</v>
          </cell>
          <cell r="C20">
            <v>0</v>
          </cell>
          <cell r="G20">
            <v>0</v>
          </cell>
          <cell r="I20">
            <v>0</v>
          </cell>
          <cell r="J20">
            <v>0</v>
          </cell>
          <cell r="K20">
            <v>19169267</v>
          </cell>
          <cell r="L20">
            <v>28542741</v>
          </cell>
        </row>
        <row r="21">
          <cell r="A21">
            <v>11443909001</v>
          </cell>
          <cell r="B21" t="str">
            <v>VENTA ENERGIA EN BOLSA- CND</v>
          </cell>
          <cell r="C21">
            <v>0</v>
          </cell>
          <cell r="G21">
            <v>0</v>
          </cell>
          <cell r="I21">
            <v>0</v>
          </cell>
          <cell r="J21">
            <v>0</v>
          </cell>
          <cell r="K21">
            <v>719173987</v>
          </cell>
          <cell r="L21">
            <v>428619689</v>
          </cell>
        </row>
        <row r="22">
          <cell r="A22">
            <v>11543150201</v>
          </cell>
          <cell r="B22" t="str">
            <v>INSTALACIONES O CONEXIONES, MATRICULAS, DERECHOS</v>
          </cell>
          <cell r="C22">
            <v>881597998</v>
          </cell>
          <cell r="G22">
            <v>0</v>
          </cell>
          <cell r="I22">
            <v>0</v>
          </cell>
          <cell r="J22">
            <v>0</v>
          </cell>
          <cell r="K22">
            <v>2125331689</v>
          </cell>
          <cell r="L22">
            <v>1836976400</v>
          </cell>
        </row>
        <row r="23">
          <cell r="A23">
            <v>11543150202</v>
          </cell>
          <cell r="B23" t="str">
            <v>INGRESOS POR MEDICIONES</v>
          </cell>
          <cell r="C23">
            <v>56980000</v>
          </cell>
          <cell r="G23">
            <v>0</v>
          </cell>
          <cell r="I23">
            <v>0</v>
          </cell>
          <cell r="J23">
            <v>0</v>
          </cell>
          <cell r="K23">
            <v>0</v>
          </cell>
          <cell r="L23">
            <v>9103480</v>
          </cell>
        </row>
        <row r="24">
          <cell r="A24">
            <v>11543151504</v>
          </cell>
          <cell r="B24" t="str">
            <v>RECUPERACION DE PERDIDAS (ENERGIA RECUPERADA)</v>
          </cell>
          <cell r="C24">
            <v>404034522</v>
          </cell>
          <cell r="G24">
            <v>0</v>
          </cell>
          <cell r="I24">
            <v>0</v>
          </cell>
          <cell r="J24">
            <v>0</v>
          </cell>
          <cell r="K24">
            <v>917122094</v>
          </cell>
          <cell r="L24">
            <v>232632782</v>
          </cell>
        </row>
        <row r="25">
          <cell r="A25">
            <v>11543159001</v>
          </cell>
          <cell r="B25" t="str">
            <v>SANCIONES Y MULTAS</v>
          </cell>
          <cell r="C25">
            <v>24088999</v>
          </cell>
          <cell r="G25">
            <v>0</v>
          </cell>
          <cell r="I25">
            <v>0</v>
          </cell>
          <cell r="J25">
            <v>0</v>
          </cell>
          <cell r="K25">
            <v>21992887</v>
          </cell>
          <cell r="L25">
            <v>257487558</v>
          </cell>
        </row>
        <row r="26">
          <cell r="A26">
            <v>11543159002</v>
          </cell>
          <cell r="B26" t="str">
            <v>RECONEXIONES</v>
          </cell>
          <cell r="C26">
            <v>797831998</v>
          </cell>
          <cell r="G26">
            <v>0</v>
          </cell>
          <cell r="I26">
            <v>0</v>
          </cell>
          <cell r="J26">
            <v>0</v>
          </cell>
          <cell r="K26">
            <v>887355972</v>
          </cell>
          <cell r="L26">
            <v>813094651</v>
          </cell>
        </row>
        <row r="27">
          <cell r="A27">
            <v>11543159003</v>
          </cell>
          <cell r="B27" t="str">
            <v>INTERESES FACTURADOS, RECARGO X MORA</v>
          </cell>
          <cell r="C27">
            <v>2300003997</v>
          </cell>
          <cell r="G27">
            <v>0</v>
          </cell>
          <cell r="I27">
            <v>0</v>
          </cell>
          <cell r="J27">
            <v>0</v>
          </cell>
          <cell r="K27">
            <v>4996988271</v>
          </cell>
          <cell r="L27">
            <v>1097194127</v>
          </cell>
        </row>
        <row r="28">
          <cell r="A28">
            <v>11543159005</v>
          </cell>
          <cell r="B28" t="str">
            <v>PROGRAMA PROCURE - VENTA BOMBILLOS</v>
          </cell>
          <cell r="C28">
            <v>770475891</v>
          </cell>
          <cell r="G28">
            <v>0</v>
          </cell>
          <cell r="I28">
            <v>0</v>
          </cell>
          <cell r="J28">
            <v>0</v>
          </cell>
          <cell r="K28">
            <v>386838624</v>
          </cell>
          <cell r="L28">
            <v>292417732</v>
          </cell>
        </row>
        <row r="29">
          <cell r="A29">
            <v>12124301100</v>
          </cell>
          <cell r="B29" t="str">
            <v>CONTRIBUCION REGULADOS: COMERCIAL</v>
          </cell>
          <cell r="C29">
            <v>0</v>
          </cell>
          <cell r="G29">
            <v>0</v>
          </cell>
          <cell r="I29">
            <v>0</v>
          </cell>
          <cell r="J29">
            <v>0</v>
          </cell>
          <cell r="K29">
            <v>14064688445</v>
          </cell>
          <cell r="L29">
            <v>12487878771</v>
          </cell>
        </row>
        <row r="30">
          <cell r="A30">
            <v>12124301101</v>
          </cell>
          <cell r="B30" t="str">
            <v>CONTRIBUCION REGULADOS: INDUSTRIAL</v>
          </cell>
          <cell r="C30">
            <v>0</v>
          </cell>
          <cell r="G30">
            <v>0</v>
          </cell>
          <cell r="I30">
            <v>0</v>
          </cell>
          <cell r="J30">
            <v>0</v>
          </cell>
          <cell r="K30">
            <v>7260246959</v>
          </cell>
          <cell r="L30">
            <v>6611586760</v>
          </cell>
        </row>
        <row r="31">
          <cell r="A31">
            <v>12124301104</v>
          </cell>
          <cell r="B31" t="str">
            <v>CONTRIBUCION REGULADOS: ESTRATO 5</v>
          </cell>
          <cell r="C31">
            <v>0</v>
          </cell>
          <cell r="G31">
            <v>0</v>
          </cell>
          <cell r="I31">
            <v>0</v>
          </cell>
          <cell r="J31">
            <v>0</v>
          </cell>
          <cell r="K31">
            <v>1099457042</v>
          </cell>
          <cell r="L31">
            <v>1065245860</v>
          </cell>
        </row>
        <row r="32">
          <cell r="A32">
            <v>12124301105</v>
          </cell>
          <cell r="B32" t="str">
            <v>CONTRIBUCION REGULADOS: ESTRATO 6</v>
          </cell>
          <cell r="C32">
            <v>0</v>
          </cell>
          <cell r="G32">
            <v>0</v>
          </cell>
          <cell r="I32">
            <v>0</v>
          </cell>
          <cell r="J32">
            <v>0</v>
          </cell>
          <cell r="K32">
            <v>218981373</v>
          </cell>
          <cell r="L32">
            <v>210917459</v>
          </cell>
        </row>
        <row r="33">
          <cell r="A33">
            <v>12124301108</v>
          </cell>
          <cell r="B33" t="str">
            <v>CONTRIBUCION NO REGULADOS: OFICIAL</v>
          </cell>
          <cell r="C33">
            <v>0</v>
          </cell>
          <cell r="G33">
            <v>0</v>
          </cell>
          <cell r="I33">
            <v>0</v>
          </cell>
          <cell r="J33">
            <v>0</v>
          </cell>
          <cell r="K33">
            <v>76874402</v>
          </cell>
          <cell r="L33">
            <v>75366794</v>
          </cell>
        </row>
        <row r="34">
          <cell r="A34">
            <v>12124301109</v>
          </cell>
          <cell r="B34" t="str">
            <v>CONTRIBUCION OTROS COMERCIALIZADORES</v>
          </cell>
          <cell r="C34">
            <v>0</v>
          </cell>
          <cell r="G34">
            <v>0</v>
          </cell>
          <cell r="I34">
            <v>0</v>
          </cell>
          <cell r="J34">
            <v>0</v>
          </cell>
          <cell r="K34">
            <v>0</v>
          </cell>
          <cell r="L34">
            <v>3830260925.4000001</v>
          </cell>
        </row>
        <row r="35">
          <cell r="A35">
            <v>12124301111</v>
          </cell>
          <cell r="B35" t="str">
            <v>CONTRIBUCION REGULADOS: PROVISIONAL</v>
          </cell>
          <cell r="C35">
            <v>0</v>
          </cell>
          <cell r="G35">
            <v>0</v>
          </cell>
          <cell r="I35">
            <v>0</v>
          </cell>
          <cell r="J35">
            <v>0</v>
          </cell>
          <cell r="K35">
            <v>221771271</v>
          </cell>
          <cell r="L35">
            <v>184501607</v>
          </cell>
        </row>
        <row r="36">
          <cell r="A36">
            <v>12124301112</v>
          </cell>
          <cell r="B36" t="str">
            <v>SUBSIDIO MINISTERIO DE MINAS</v>
          </cell>
          <cell r="C36">
            <v>27125905059</v>
          </cell>
          <cell r="G36">
            <v>0</v>
          </cell>
          <cell r="I36">
            <v>0</v>
          </cell>
          <cell r="J36">
            <v>0</v>
          </cell>
          <cell r="K36">
            <v>0</v>
          </cell>
          <cell r="L36">
            <v>52325000371</v>
          </cell>
        </row>
        <row r="37">
          <cell r="A37">
            <v>12143159005</v>
          </cell>
          <cell r="B37" t="str">
            <v>APORTES NACIONALES</v>
          </cell>
          <cell r="C37">
            <v>1544196259</v>
          </cell>
          <cell r="G37">
            <v>0</v>
          </cell>
          <cell r="I37">
            <v>0</v>
          </cell>
          <cell r="J37">
            <v>0</v>
          </cell>
          <cell r="K37">
            <v>0</v>
          </cell>
          <cell r="L37">
            <v>401455047</v>
          </cell>
        </row>
        <row r="38">
          <cell r="A38">
            <v>13114701201</v>
          </cell>
          <cell r="B38" t="str">
            <v>FONDOS DE EMPLEADOS</v>
          </cell>
          <cell r="C38">
            <v>650000000</v>
          </cell>
          <cell r="G38">
            <v>0</v>
          </cell>
          <cell r="I38">
            <v>0</v>
          </cell>
          <cell r="J38">
            <v>683699895</v>
          </cell>
          <cell r="K38">
            <v>-683699895</v>
          </cell>
          <cell r="L38">
            <v>126565187</v>
          </cell>
        </row>
        <row r="39">
          <cell r="A39">
            <v>13143159000</v>
          </cell>
          <cell r="B39" t="str">
            <v>INGRESOS AJENOS A LA OPERACION</v>
          </cell>
          <cell r="C39">
            <v>0</v>
          </cell>
          <cell r="G39">
            <v>0</v>
          </cell>
          <cell r="I39">
            <v>0</v>
          </cell>
          <cell r="J39">
            <v>0</v>
          </cell>
          <cell r="K39">
            <v>341315867</v>
          </cell>
          <cell r="L39">
            <v>529168895.54000002</v>
          </cell>
        </row>
        <row r="40">
          <cell r="A40">
            <v>13143159001</v>
          </cell>
          <cell r="B40" t="str">
            <v>BIENES COMERCIALIZADOS(MEDIDORES-CABLES)</v>
          </cell>
          <cell r="C40">
            <v>570000000</v>
          </cell>
          <cell r="G40">
            <v>0</v>
          </cell>
          <cell r="I40">
            <v>0</v>
          </cell>
          <cell r="J40">
            <v>0</v>
          </cell>
          <cell r="K40">
            <v>461721908</v>
          </cell>
          <cell r="L40">
            <v>413666449</v>
          </cell>
        </row>
        <row r="41">
          <cell r="A41">
            <v>13143159002</v>
          </cell>
          <cell r="B41" t="str">
            <v>INGRESOS POR DISTRIBUCION</v>
          </cell>
          <cell r="C41">
            <v>2713684909</v>
          </cell>
          <cell r="G41">
            <v>0</v>
          </cell>
          <cell r="I41">
            <v>0</v>
          </cell>
          <cell r="J41">
            <v>0</v>
          </cell>
          <cell r="K41">
            <v>9542150278</v>
          </cell>
          <cell r="L41">
            <v>6217036699.04</v>
          </cell>
        </row>
        <row r="42">
          <cell r="A42">
            <v>13143159003</v>
          </cell>
          <cell r="B42" t="str">
            <v>INGRESOS POR MEDICIONES</v>
          </cell>
          <cell r="C42">
            <v>64799998</v>
          </cell>
          <cell r="G42">
            <v>0</v>
          </cell>
          <cell r="I42">
            <v>0</v>
          </cell>
          <cell r="J42">
            <v>0</v>
          </cell>
          <cell r="K42">
            <v>77898976</v>
          </cell>
          <cell r="L42">
            <v>19575652</v>
          </cell>
        </row>
        <row r="43">
          <cell r="A43">
            <v>13143909001</v>
          </cell>
          <cell r="B43" t="str">
            <v>OTROS SERVICIOS COMPLEMENTARIOS</v>
          </cell>
          <cell r="C43">
            <v>0</v>
          </cell>
          <cell r="G43">
            <v>0</v>
          </cell>
          <cell r="I43">
            <v>0</v>
          </cell>
          <cell r="J43">
            <v>0</v>
          </cell>
          <cell r="K43">
            <v>3254383803</v>
          </cell>
          <cell r="L43">
            <v>1917847221</v>
          </cell>
        </row>
        <row r="44">
          <cell r="A44">
            <v>13143909002</v>
          </cell>
          <cell r="B44" t="str">
            <v>INGRESOS SERVICIOS GRANDES CLIENTES</v>
          </cell>
          <cell r="C44">
            <v>3797596628</v>
          </cell>
          <cell r="G44">
            <v>0</v>
          </cell>
          <cell r="I44">
            <v>0</v>
          </cell>
          <cell r="J44">
            <v>0</v>
          </cell>
          <cell r="K44">
            <v>27589784</v>
          </cell>
          <cell r="L44">
            <v>24619224</v>
          </cell>
        </row>
        <row r="45">
          <cell r="A45">
            <v>13143909003</v>
          </cell>
          <cell r="B45" t="str">
            <v>COMISION OTROS SERVCIOS (ASEO-RAYCO-EMZULIA)</v>
          </cell>
          <cell r="C45">
            <v>3095823359</v>
          </cell>
          <cell r="G45">
            <v>0</v>
          </cell>
          <cell r="I45">
            <v>0</v>
          </cell>
          <cell r="J45">
            <v>0</v>
          </cell>
          <cell r="K45">
            <v>5285243508</v>
          </cell>
          <cell r="L45">
            <v>1183997973</v>
          </cell>
        </row>
        <row r="46">
          <cell r="A46">
            <v>13143909004</v>
          </cell>
          <cell r="B46" t="str">
            <v>SERVICIO S DE RECAUDO ASEO URBANO</v>
          </cell>
          <cell r="C46">
            <v>0</v>
          </cell>
          <cell r="G46">
            <v>0</v>
          </cell>
          <cell r="I46">
            <v>0</v>
          </cell>
          <cell r="J46">
            <v>0</v>
          </cell>
          <cell r="K46">
            <v>0</v>
          </cell>
          <cell r="L46">
            <v>0</v>
          </cell>
        </row>
        <row r="47">
          <cell r="A47">
            <v>13143909005</v>
          </cell>
          <cell r="B47" t="str">
            <v>COMISION DE ALUMBRADO PUBLICO</v>
          </cell>
          <cell r="C47">
            <v>2494369682</v>
          </cell>
          <cell r="G47">
            <v>0</v>
          </cell>
          <cell r="I47">
            <v>0</v>
          </cell>
          <cell r="J47">
            <v>0</v>
          </cell>
          <cell r="K47">
            <v>0</v>
          </cell>
          <cell r="L47">
            <v>0</v>
          </cell>
        </row>
        <row r="48">
          <cell r="A48">
            <v>13143909006</v>
          </cell>
          <cell r="B48" t="str">
            <v>MESADAS COMPARTIDAS</v>
          </cell>
          <cell r="C48">
            <v>4000000000</v>
          </cell>
          <cell r="G48">
            <v>0</v>
          </cell>
          <cell r="I48">
            <v>0</v>
          </cell>
          <cell r="J48">
            <v>0</v>
          </cell>
          <cell r="K48">
            <v>192581681</v>
          </cell>
          <cell r="L48">
            <v>2537349</v>
          </cell>
        </row>
        <row r="49">
          <cell r="A49">
            <v>13143909007</v>
          </cell>
          <cell r="B49" t="str">
            <v>COMISIONES POR PRONTO PAGO</v>
          </cell>
          <cell r="C49">
            <v>279121000</v>
          </cell>
          <cell r="G49">
            <v>0</v>
          </cell>
          <cell r="I49">
            <v>0</v>
          </cell>
          <cell r="J49">
            <v>0</v>
          </cell>
          <cell r="K49">
            <v>0</v>
          </cell>
          <cell r="L49">
            <v>0</v>
          </cell>
        </row>
        <row r="50">
          <cell r="A50">
            <v>13143909008</v>
          </cell>
          <cell r="B50" t="str">
            <v>ARRENDAMIENTOS</v>
          </cell>
          <cell r="C50">
            <v>1684370346</v>
          </cell>
          <cell r="G50">
            <v>0</v>
          </cell>
          <cell r="I50">
            <v>0</v>
          </cell>
          <cell r="J50">
            <v>0</v>
          </cell>
          <cell r="K50">
            <v>1848317</v>
          </cell>
          <cell r="L50">
            <v>5561755</v>
          </cell>
        </row>
        <row r="51">
          <cell r="A51">
            <v>13143909009</v>
          </cell>
          <cell r="B51" t="str">
            <v>INDEMNIZACIONES Y RECLAMACIONES A FAVOR DE  CENS</v>
          </cell>
          <cell r="C51">
            <v>0</v>
          </cell>
          <cell r="G51">
            <v>0</v>
          </cell>
          <cell r="I51">
            <v>0</v>
          </cell>
          <cell r="J51">
            <v>0</v>
          </cell>
          <cell r="K51">
            <v>0</v>
          </cell>
          <cell r="L51">
            <v>263383632.21000001</v>
          </cell>
        </row>
        <row r="52">
          <cell r="A52">
            <v>13143909010</v>
          </cell>
          <cell r="B52" t="str">
            <v>REINTEGROS</v>
          </cell>
          <cell r="C52">
            <v>0</v>
          </cell>
          <cell r="G52">
            <v>0</v>
          </cell>
          <cell r="I52">
            <v>0</v>
          </cell>
          <cell r="J52">
            <v>0</v>
          </cell>
          <cell r="K52">
            <v>0</v>
          </cell>
          <cell r="L52">
            <v>280256283.72000003</v>
          </cell>
        </row>
        <row r="53">
          <cell r="A53">
            <v>13143909011</v>
          </cell>
          <cell r="B53" t="str">
            <v>DIVIDENDOS Y PARTICIPACIONES</v>
          </cell>
          <cell r="C53">
            <v>0</v>
          </cell>
          <cell r="G53">
            <v>0</v>
          </cell>
          <cell r="I53">
            <v>0</v>
          </cell>
          <cell r="J53">
            <v>0</v>
          </cell>
          <cell r="K53">
            <v>0</v>
          </cell>
          <cell r="L53">
            <v>4719851.6399999997</v>
          </cell>
        </row>
        <row r="54">
          <cell r="A54">
            <v>13143909012</v>
          </cell>
          <cell r="B54" t="str">
            <v>INGRESOS PROVISIONALES</v>
          </cell>
          <cell r="C54">
            <v>2695571397</v>
          </cell>
          <cell r="G54">
            <v>0</v>
          </cell>
          <cell r="I54">
            <v>0</v>
          </cell>
          <cell r="J54">
            <v>0</v>
          </cell>
          <cell r="K54">
            <v>0</v>
          </cell>
          <cell r="L54">
            <v>0</v>
          </cell>
        </row>
        <row r="55">
          <cell r="A55">
            <v>13143909013</v>
          </cell>
          <cell r="B55" t="str">
            <v>VENTAS DE PLIEGOS Y PROGRAMAS</v>
          </cell>
          <cell r="C55">
            <v>4284000</v>
          </cell>
          <cell r="G55">
            <v>0</v>
          </cell>
          <cell r="I55">
            <v>0</v>
          </cell>
          <cell r="J55">
            <v>0</v>
          </cell>
          <cell r="K55">
            <v>0</v>
          </cell>
          <cell r="L55">
            <v>9220000</v>
          </cell>
        </row>
        <row r="56">
          <cell r="A56">
            <v>13143909999</v>
          </cell>
          <cell r="B56" t="str">
            <v>CUENTAS POR PAGAR VIGENCIA ACTUAL</v>
          </cell>
          <cell r="C56">
            <v>59148735366</v>
          </cell>
          <cell r="G56">
            <v>0</v>
          </cell>
          <cell r="I56">
            <v>0</v>
          </cell>
          <cell r="J56">
            <v>0</v>
          </cell>
          <cell r="K56">
            <v>0</v>
          </cell>
          <cell r="L56">
            <v>0</v>
          </cell>
        </row>
        <row r="57">
          <cell r="A57">
            <v>14123051001</v>
          </cell>
          <cell r="B57" t="str">
            <v>CREDITO EXTERNO</v>
          </cell>
          <cell r="C57">
            <v>0</v>
          </cell>
          <cell r="G57">
            <v>0</v>
          </cell>
          <cell r="I57">
            <v>0</v>
          </cell>
          <cell r="J57">
            <v>0</v>
          </cell>
          <cell r="K57">
            <v>0</v>
          </cell>
          <cell r="L57">
            <v>0</v>
          </cell>
        </row>
        <row r="58">
          <cell r="A58">
            <v>14148050400</v>
          </cell>
          <cell r="B58" t="str">
            <v>RENDIMIENTOS FINANCIEROS</v>
          </cell>
          <cell r="C58">
            <v>1772357000</v>
          </cell>
          <cell r="G58">
            <v>0</v>
          </cell>
          <cell r="I58">
            <v>0</v>
          </cell>
          <cell r="J58">
            <v>0</v>
          </cell>
          <cell r="K58">
            <v>0</v>
          </cell>
          <cell r="L58">
            <v>4645648715.79</v>
          </cell>
        </row>
        <row r="59">
          <cell r="A59">
            <v>14148100100</v>
          </cell>
          <cell r="B59" t="str">
            <v>VENTA DE ACTIVOS</v>
          </cell>
          <cell r="C59">
            <v>93600000</v>
          </cell>
          <cell r="G59">
            <v>0</v>
          </cell>
          <cell r="I59">
            <v>0</v>
          </cell>
          <cell r="J59">
            <v>0</v>
          </cell>
          <cell r="K59">
            <v>0</v>
          </cell>
          <cell r="L59">
            <v>0</v>
          </cell>
        </row>
        <row r="60">
          <cell r="A60">
            <v>14148104700</v>
          </cell>
          <cell r="B60" t="str">
            <v>VENTA DE MATERIAL INSERVIBLE</v>
          </cell>
          <cell r="C60">
            <v>0</v>
          </cell>
          <cell r="G60">
            <v>0</v>
          </cell>
          <cell r="I60">
            <v>0</v>
          </cell>
          <cell r="J60">
            <v>0</v>
          </cell>
          <cell r="K60">
            <v>0</v>
          </cell>
          <cell r="L60">
            <v>176577012</v>
          </cell>
        </row>
        <row r="61">
          <cell r="A61">
            <v>14150100001</v>
          </cell>
          <cell r="B61" t="str">
            <v>RECUPERACION CARTERA PRIVADA ENERGIA &lt; 360 DIAS</v>
          </cell>
          <cell r="C61">
            <v>0</v>
          </cell>
          <cell r="G61">
            <v>0</v>
          </cell>
          <cell r="I61">
            <v>0</v>
          </cell>
          <cell r="J61">
            <v>0</v>
          </cell>
          <cell r="K61">
            <v>0</v>
          </cell>
          <cell r="L61">
            <v>42898272662</v>
          </cell>
        </row>
        <row r="62">
          <cell r="A62">
            <v>14150100002</v>
          </cell>
          <cell r="B62" t="str">
            <v>RECUPERACION CARTERA OFICIAL ENERGIA &lt; 360 DIAS</v>
          </cell>
          <cell r="C62">
            <v>0</v>
          </cell>
          <cell r="G62">
            <v>0</v>
          </cell>
          <cell r="I62">
            <v>0</v>
          </cell>
          <cell r="J62">
            <v>0</v>
          </cell>
          <cell r="K62">
            <v>0</v>
          </cell>
          <cell r="L62">
            <v>6446008991</v>
          </cell>
        </row>
        <row r="63">
          <cell r="A63">
            <v>14150100003</v>
          </cell>
          <cell r="B63" t="str">
            <v>RECUPERACION CARTERA ALUMBR. PUBLIC ENERGIA &lt; 360 DIAS</v>
          </cell>
          <cell r="C63">
            <v>0</v>
          </cell>
          <cell r="G63">
            <v>0</v>
          </cell>
          <cell r="I63">
            <v>0</v>
          </cell>
          <cell r="J63">
            <v>0</v>
          </cell>
          <cell r="K63">
            <v>0</v>
          </cell>
          <cell r="L63">
            <v>33255060</v>
          </cell>
        </row>
        <row r="64">
          <cell r="A64">
            <v>14160100001</v>
          </cell>
          <cell r="B64" t="str">
            <v>RECUPERACION CARTERA PRIVADA ENERGIA &gt; 360 DIAS</v>
          </cell>
          <cell r="C64">
            <v>2179618694</v>
          </cell>
          <cell r="G64">
            <v>0</v>
          </cell>
          <cell r="I64">
            <v>0</v>
          </cell>
          <cell r="J64">
            <v>0</v>
          </cell>
          <cell r="K64">
            <v>0</v>
          </cell>
          <cell r="L64">
            <v>1406158121</v>
          </cell>
        </row>
        <row r="65">
          <cell r="A65">
            <v>14160100002</v>
          </cell>
          <cell r="B65" t="str">
            <v>RECUPERACION CARTERA OFICIAL ENERGIA &gt; 360 DIAS</v>
          </cell>
          <cell r="C65">
            <v>990772611</v>
          </cell>
          <cell r="G65">
            <v>0</v>
          </cell>
          <cell r="I65">
            <v>0</v>
          </cell>
          <cell r="J65">
            <v>0</v>
          </cell>
          <cell r="K65">
            <v>0</v>
          </cell>
          <cell r="L65">
            <v>546773035</v>
          </cell>
        </row>
        <row r="66">
          <cell r="A66">
            <v>14160100003</v>
          </cell>
          <cell r="B66" t="str">
            <v>RECUPERACION CARTERA ALUMBR. PUBLIC. ENERGIA &gt; 360 DIAS</v>
          </cell>
          <cell r="C66">
            <v>0</v>
          </cell>
          <cell r="G66">
            <v>0</v>
          </cell>
          <cell r="I66">
            <v>0</v>
          </cell>
          <cell r="J66">
            <v>0</v>
          </cell>
          <cell r="K66">
            <v>0</v>
          </cell>
          <cell r="L66">
            <v>9595323</v>
          </cell>
        </row>
        <row r="67">
          <cell r="A67">
            <v>14170100001</v>
          </cell>
          <cell r="B67" t="str">
            <v>RECUPERACION CARTERA PRIVADA OTROS &lt; 360 DIAS</v>
          </cell>
          <cell r="C67">
            <v>0</v>
          </cell>
          <cell r="G67">
            <v>0</v>
          </cell>
          <cell r="I67">
            <v>0</v>
          </cell>
          <cell r="J67">
            <v>0</v>
          </cell>
          <cell r="K67">
            <v>0</v>
          </cell>
          <cell r="L67">
            <v>10444904067</v>
          </cell>
        </row>
        <row r="68">
          <cell r="A68">
            <v>14170100002</v>
          </cell>
          <cell r="B68" t="str">
            <v>RECUPERACION CARTERA OFICIAL OTROS &lt; 360 DIAS</v>
          </cell>
          <cell r="C68">
            <v>0</v>
          </cell>
          <cell r="G68">
            <v>0</v>
          </cell>
          <cell r="I68">
            <v>0</v>
          </cell>
          <cell r="J68">
            <v>0</v>
          </cell>
          <cell r="K68">
            <v>0</v>
          </cell>
          <cell r="L68">
            <v>978962780</v>
          </cell>
        </row>
        <row r="69">
          <cell r="A69">
            <v>14170100003</v>
          </cell>
          <cell r="B69" t="str">
            <v>RECUPERACION CARTERA ALUMBR. PUBLICO OTROS &lt; 360 DIAS</v>
          </cell>
          <cell r="C69">
            <v>0</v>
          </cell>
          <cell r="G69">
            <v>0</v>
          </cell>
          <cell r="I69">
            <v>0</v>
          </cell>
          <cell r="J69">
            <v>0</v>
          </cell>
          <cell r="K69">
            <v>0</v>
          </cell>
          <cell r="L69">
            <v>138758536</v>
          </cell>
        </row>
        <row r="70">
          <cell r="A70">
            <v>14180100001</v>
          </cell>
          <cell r="B70" t="str">
            <v>RECUPERACION CARTERA PRIVADA OTROS &gt; 360 DIAS</v>
          </cell>
          <cell r="C70">
            <v>647967716</v>
          </cell>
          <cell r="G70">
            <v>0</v>
          </cell>
          <cell r="I70">
            <v>0</v>
          </cell>
          <cell r="J70">
            <v>0</v>
          </cell>
          <cell r="K70">
            <v>0</v>
          </cell>
          <cell r="L70">
            <v>475748873</v>
          </cell>
        </row>
        <row r="71">
          <cell r="A71">
            <v>14180100002</v>
          </cell>
          <cell r="B71" t="str">
            <v>RECUPERACION CARTERA OFICIAL OTROS &gt; 360 DIAS</v>
          </cell>
          <cell r="C71">
            <v>443691376</v>
          </cell>
          <cell r="G71">
            <v>0</v>
          </cell>
          <cell r="I71">
            <v>0</v>
          </cell>
          <cell r="J71">
            <v>0</v>
          </cell>
          <cell r="K71">
            <v>0</v>
          </cell>
          <cell r="L71">
            <v>626864955</v>
          </cell>
        </row>
        <row r="72">
          <cell r="A72">
            <v>14180100003</v>
          </cell>
          <cell r="B72" t="str">
            <v>RECUPERACION CARTERA ALUMBR. PUBLICO OTROS &gt; 360 DIAS</v>
          </cell>
          <cell r="C72">
            <v>26001067</v>
          </cell>
          <cell r="G72">
            <v>0</v>
          </cell>
          <cell r="I72">
            <v>0</v>
          </cell>
          <cell r="J72">
            <v>0</v>
          </cell>
          <cell r="K72">
            <v>0</v>
          </cell>
          <cell r="L72">
            <v>56657381</v>
          </cell>
        </row>
        <row r="73">
          <cell r="A73" t="str">
            <v>Total general</v>
          </cell>
          <cell r="C73">
            <v>558395345537</v>
          </cell>
          <cell r="G73">
            <v>61234437359</v>
          </cell>
          <cell r="I73">
            <v>0</v>
          </cell>
          <cell r="J73">
            <v>885379290</v>
          </cell>
          <cell r="K73">
            <v>558597505021</v>
          </cell>
          <cell r="L73">
            <v>407898387057.33997</v>
          </cell>
        </row>
        <row r="75">
          <cell r="L75">
            <v>-135791300.00003052</v>
          </cell>
        </row>
        <row r="100">
          <cell r="C100">
            <v>558369344470</v>
          </cell>
          <cell r="D100">
            <v>0</v>
          </cell>
          <cell r="E100">
            <v>0</v>
          </cell>
          <cell r="F100">
            <v>0</v>
          </cell>
          <cell r="G100">
            <v>61234437359</v>
          </cell>
          <cell r="H100">
            <v>0</v>
          </cell>
          <cell r="I100">
            <v>0</v>
          </cell>
          <cell r="J100">
            <v>885379290</v>
          </cell>
          <cell r="K100">
            <v>558597505021</v>
          </cell>
          <cell r="L100">
            <v>527354243349.33997</v>
          </cell>
        </row>
      </sheetData>
      <sheetData sheetId="7" refreshError="1">
        <row r="1">
          <cell r="A1">
            <v>1</v>
          </cell>
          <cell r="B1">
            <v>2</v>
          </cell>
          <cell r="C1">
            <v>3</v>
          </cell>
          <cell r="D1">
            <v>4</v>
          </cell>
          <cell r="E1">
            <v>5</v>
          </cell>
          <cell r="F1">
            <v>6</v>
          </cell>
          <cell r="G1">
            <v>7</v>
          </cell>
          <cell r="H1">
            <v>8</v>
          </cell>
          <cell r="I1">
            <v>9</v>
          </cell>
          <cell r="J1">
            <v>10</v>
          </cell>
          <cell r="K1">
            <v>11</v>
          </cell>
          <cell r="L1">
            <v>12</v>
          </cell>
        </row>
        <row r="3">
          <cell r="C3" t="str">
            <v>Datos</v>
          </cell>
        </row>
        <row r="4">
          <cell r="A4" t="str">
            <v>mvdv_partida</v>
          </cell>
          <cell r="B4" t="str">
            <v>cufc_nombre</v>
          </cell>
          <cell r="C4" t="str">
            <v>Suma de pres_inic</v>
          </cell>
          <cell r="D4" t="str">
            <v>Suma de reduc</v>
          </cell>
          <cell r="E4" t="str">
            <v>Suma de adic</v>
          </cell>
          <cell r="F4" t="str">
            <v>Suma de cred</v>
          </cell>
          <cell r="G4" t="str">
            <v>Suma de contra_cred</v>
          </cell>
          <cell r="H4" t="str">
            <v>Suma de aprop_acum</v>
          </cell>
          <cell r="I4" t="str">
            <v>Suma de cd</v>
          </cell>
          <cell r="J4" t="str">
            <v>Suma de comp</v>
          </cell>
          <cell r="K4" t="str">
            <v>Suma de causac</v>
          </cell>
          <cell r="L4" t="str">
            <v>Suma de pagado</v>
          </cell>
        </row>
        <row r="5">
          <cell r="A5">
            <v>21151050100</v>
          </cell>
          <cell r="B5" t="str">
            <v>SUELDO PERSONAL DE NOMINA</v>
          </cell>
          <cell r="C5">
            <v>3443744000</v>
          </cell>
          <cell r="D5">
            <v>0</v>
          </cell>
          <cell r="E5">
            <v>0</v>
          </cell>
          <cell r="F5">
            <v>980121215</v>
          </cell>
          <cell r="G5">
            <v>-1638643281.0999999</v>
          </cell>
          <cell r="H5">
            <v>2785221933.9000001</v>
          </cell>
          <cell r="I5">
            <v>2752082345.9000001</v>
          </cell>
          <cell r="J5">
            <v>2752082345</v>
          </cell>
          <cell r="K5">
            <v>2752082345</v>
          </cell>
          <cell r="L5">
            <v>2476584694</v>
          </cell>
        </row>
        <row r="6">
          <cell r="A6">
            <v>21151050101</v>
          </cell>
          <cell r="B6" t="str">
            <v>SALARIO INTEGRAL</v>
          </cell>
          <cell r="C6">
            <v>165500400</v>
          </cell>
          <cell r="D6">
            <v>0</v>
          </cell>
          <cell r="E6">
            <v>0</v>
          </cell>
          <cell r="F6">
            <v>0</v>
          </cell>
          <cell r="G6">
            <v>-42000000</v>
          </cell>
          <cell r="H6">
            <v>123500400</v>
          </cell>
          <cell r="I6">
            <v>117760587</v>
          </cell>
          <cell r="J6">
            <v>117760587</v>
          </cell>
          <cell r="K6">
            <v>117760587</v>
          </cell>
          <cell r="L6">
            <v>117760587</v>
          </cell>
        </row>
        <row r="7">
          <cell r="A7">
            <v>21151050300</v>
          </cell>
          <cell r="B7" t="str">
            <v>HORAS EXTRAS, DOMINICALES Y FESTIVOS</v>
          </cell>
          <cell r="C7">
            <v>14400000</v>
          </cell>
          <cell r="D7">
            <v>0</v>
          </cell>
          <cell r="E7">
            <v>0</v>
          </cell>
          <cell r="F7">
            <v>0</v>
          </cell>
          <cell r="G7">
            <v>-3441427</v>
          </cell>
          <cell r="H7">
            <v>10958573</v>
          </cell>
          <cell r="I7">
            <v>3231574</v>
          </cell>
          <cell r="J7">
            <v>3231574</v>
          </cell>
          <cell r="K7">
            <v>3231574</v>
          </cell>
          <cell r="L7">
            <v>3231574</v>
          </cell>
        </row>
        <row r="8">
          <cell r="A8">
            <v>21151050400</v>
          </cell>
          <cell r="B8" t="str">
            <v>INCAPACIDADES</v>
          </cell>
          <cell r="C8">
            <v>40500000</v>
          </cell>
          <cell r="D8">
            <v>0</v>
          </cell>
          <cell r="E8">
            <v>0</v>
          </cell>
          <cell r="F8">
            <v>10289099</v>
          </cell>
          <cell r="G8">
            <v>-2000000</v>
          </cell>
          <cell r="H8">
            <v>48789099</v>
          </cell>
          <cell r="I8">
            <v>43061369</v>
          </cell>
          <cell r="J8">
            <v>43061369</v>
          </cell>
          <cell r="K8">
            <v>43061369</v>
          </cell>
          <cell r="L8">
            <v>11696088</v>
          </cell>
        </row>
        <row r="9">
          <cell r="A9">
            <v>21151050401</v>
          </cell>
          <cell r="B9" t="str">
            <v>GASTOS DE REPRESENTACION</v>
          </cell>
          <cell r="C9">
            <v>196480558</v>
          </cell>
          <cell r="D9">
            <v>0</v>
          </cell>
          <cell r="E9">
            <v>0</v>
          </cell>
          <cell r="F9">
            <v>19151465</v>
          </cell>
          <cell r="G9">
            <v>-17976265</v>
          </cell>
          <cell r="H9">
            <v>197655758</v>
          </cell>
          <cell r="I9">
            <v>160114567</v>
          </cell>
          <cell r="J9">
            <v>160114567</v>
          </cell>
          <cell r="K9">
            <v>126625883</v>
          </cell>
          <cell r="L9">
            <v>123866230</v>
          </cell>
        </row>
        <row r="10">
          <cell r="A10">
            <v>21151051200</v>
          </cell>
          <cell r="B10" t="str">
            <v>PRIMA DE SERVICIOS</v>
          </cell>
          <cell r="C10">
            <v>550262000</v>
          </cell>
          <cell r="D10">
            <v>0</v>
          </cell>
          <cell r="E10">
            <v>0</v>
          </cell>
          <cell r="F10">
            <v>50389920</v>
          </cell>
          <cell r="G10">
            <v>-262392661</v>
          </cell>
          <cell r="H10">
            <v>338259259</v>
          </cell>
          <cell r="I10">
            <v>312312959</v>
          </cell>
          <cell r="J10">
            <v>312312959</v>
          </cell>
          <cell r="K10">
            <v>312312959</v>
          </cell>
          <cell r="L10">
            <v>290958394</v>
          </cell>
        </row>
        <row r="11">
          <cell r="A11">
            <v>21151051300</v>
          </cell>
          <cell r="B11" t="str">
            <v>PRIMA DE VACACIONES</v>
          </cell>
          <cell r="C11">
            <v>339429742</v>
          </cell>
          <cell r="D11">
            <v>0</v>
          </cell>
          <cell r="E11">
            <v>0</v>
          </cell>
          <cell r="F11">
            <v>11411620</v>
          </cell>
          <cell r="G11">
            <v>-107350000</v>
          </cell>
          <cell r="H11">
            <v>243491362</v>
          </cell>
          <cell r="I11">
            <v>200267185</v>
          </cell>
          <cell r="J11">
            <v>200267185</v>
          </cell>
          <cell r="K11">
            <v>200267185</v>
          </cell>
          <cell r="L11">
            <v>168874644</v>
          </cell>
        </row>
        <row r="12">
          <cell r="A12">
            <v>21151051500</v>
          </cell>
          <cell r="B12" t="str">
            <v>PRIMAS EXTRALEGALES</v>
          </cell>
          <cell r="C12">
            <v>695221586</v>
          </cell>
          <cell r="D12">
            <v>0</v>
          </cell>
          <cell r="E12">
            <v>0</v>
          </cell>
          <cell r="F12">
            <v>90642637</v>
          </cell>
          <cell r="G12">
            <v>-248078836</v>
          </cell>
          <cell r="H12">
            <v>537785387</v>
          </cell>
          <cell r="I12">
            <v>489306347</v>
          </cell>
          <cell r="J12">
            <v>489306347</v>
          </cell>
          <cell r="K12">
            <v>489306347</v>
          </cell>
          <cell r="L12">
            <v>489306347</v>
          </cell>
        </row>
        <row r="13">
          <cell r="A13">
            <v>21151051700</v>
          </cell>
          <cell r="B13" t="str">
            <v>PRIMA DE ANTIGUEDAD</v>
          </cell>
          <cell r="C13">
            <v>487200792</v>
          </cell>
          <cell r="D13">
            <v>0</v>
          </cell>
          <cell r="E13">
            <v>0</v>
          </cell>
          <cell r="F13">
            <v>55545412</v>
          </cell>
          <cell r="G13">
            <v>-143045412</v>
          </cell>
          <cell r="H13">
            <v>399700792</v>
          </cell>
          <cell r="I13">
            <v>304858242</v>
          </cell>
          <cell r="J13">
            <v>304858242</v>
          </cell>
          <cell r="K13">
            <v>304858242</v>
          </cell>
          <cell r="L13">
            <v>303488712</v>
          </cell>
        </row>
        <row r="14">
          <cell r="A14">
            <v>21151051800</v>
          </cell>
          <cell r="B14" t="str">
            <v>VACACIONES</v>
          </cell>
          <cell r="C14">
            <v>339429742</v>
          </cell>
          <cell r="D14">
            <v>0</v>
          </cell>
          <cell r="E14">
            <v>0</v>
          </cell>
          <cell r="F14">
            <v>11411620</v>
          </cell>
          <cell r="G14">
            <v>-36064128</v>
          </cell>
          <cell r="H14">
            <v>314777234</v>
          </cell>
          <cell r="I14">
            <v>218937905</v>
          </cell>
          <cell r="J14">
            <v>218937905</v>
          </cell>
          <cell r="K14">
            <v>218937905</v>
          </cell>
          <cell r="L14">
            <v>217892598</v>
          </cell>
        </row>
        <row r="15">
          <cell r="A15">
            <v>21151052000</v>
          </cell>
          <cell r="B15" t="str">
            <v>BONIFICACIONES (LINEA VIVA, TURNOS INGEN</v>
          </cell>
          <cell r="C15">
            <v>34800000</v>
          </cell>
          <cell r="D15">
            <v>0</v>
          </cell>
          <cell r="E15">
            <v>0</v>
          </cell>
          <cell r="F15">
            <v>0</v>
          </cell>
          <cell r="G15">
            <v>0</v>
          </cell>
          <cell r="H15">
            <v>34800000</v>
          </cell>
          <cell r="I15">
            <v>34400000</v>
          </cell>
          <cell r="J15">
            <v>34400000</v>
          </cell>
          <cell r="K15">
            <v>34400000</v>
          </cell>
          <cell r="L15">
            <v>34400000</v>
          </cell>
        </row>
        <row r="16">
          <cell r="A16">
            <v>21151052200</v>
          </cell>
          <cell r="B16" t="str">
            <v>PRIMA O SUBSIDIO DE ALIMENTACION</v>
          </cell>
          <cell r="C16">
            <v>3540000</v>
          </cell>
          <cell r="D16">
            <v>0</v>
          </cell>
          <cell r="E16">
            <v>0</v>
          </cell>
          <cell r="F16">
            <v>0</v>
          </cell>
          <cell r="G16">
            <v>0</v>
          </cell>
          <cell r="H16">
            <v>3540000</v>
          </cell>
          <cell r="I16">
            <v>445716</v>
          </cell>
          <cell r="J16">
            <v>445716</v>
          </cell>
          <cell r="K16">
            <v>445716</v>
          </cell>
          <cell r="L16">
            <v>428726</v>
          </cell>
        </row>
        <row r="17">
          <cell r="A17">
            <v>21151052300</v>
          </cell>
          <cell r="B17" t="str">
            <v>AUXILIO DE TRANSPORTE</v>
          </cell>
          <cell r="C17">
            <v>399950192</v>
          </cell>
          <cell r="D17">
            <v>0</v>
          </cell>
          <cell r="E17">
            <v>0</v>
          </cell>
          <cell r="F17">
            <v>28000000</v>
          </cell>
          <cell r="G17">
            <v>-67448335</v>
          </cell>
          <cell r="H17">
            <v>360501857</v>
          </cell>
          <cell r="I17">
            <v>348401843</v>
          </cell>
          <cell r="J17">
            <v>348401843</v>
          </cell>
          <cell r="K17">
            <v>348401843</v>
          </cell>
          <cell r="L17">
            <v>348401843</v>
          </cell>
        </row>
        <row r="18">
          <cell r="A18">
            <v>21151052400</v>
          </cell>
          <cell r="B18" t="str">
            <v>CESANTIAS - UNIDAD DE APOYO</v>
          </cell>
          <cell r="C18">
            <v>793600000</v>
          </cell>
          <cell r="D18">
            <v>0</v>
          </cell>
          <cell r="E18">
            <v>0</v>
          </cell>
          <cell r="F18">
            <v>115001815</v>
          </cell>
          <cell r="G18">
            <v>-411854274</v>
          </cell>
          <cell r="H18">
            <v>496747541</v>
          </cell>
          <cell r="I18">
            <v>392167462</v>
          </cell>
          <cell r="J18">
            <v>392167462</v>
          </cell>
          <cell r="K18">
            <v>392167462</v>
          </cell>
          <cell r="L18">
            <v>392167462</v>
          </cell>
        </row>
        <row r="19">
          <cell r="A19">
            <v>21151052500</v>
          </cell>
          <cell r="B19" t="str">
            <v>INTERESES DE CESANTIAS - UNIDAD DE APOYO</v>
          </cell>
          <cell r="C19">
            <v>222644000</v>
          </cell>
          <cell r="D19">
            <v>0</v>
          </cell>
          <cell r="E19">
            <v>0</v>
          </cell>
          <cell r="F19">
            <v>2216613</v>
          </cell>
          <cell r="G19">
            <v>-91883549</v>
          </cell>
          <cell r="H19">
            <v>132977064</v>
          </cell>
          <cell r="I19">
            <v>101810500</v>
          </cell>
          <cell r="J19">
            <v>101810500</v>
          </cell>
          <cell r="K19">
            <v>101810500</v>
          </cell>
          <cell r="L19">
            <v>101810500</v>
          </cell>
        </row>
        <row r="20">
          <cell r="A20">
            <v>21151053001</v>
          </cell>
          <cell r="B20" t="str">
            <v>BIENESTAR SOCIAL</v>
          </cell>
          <cell r="C20">
            <v>930636500</v>
          </cell>
          <cell r="D20">
            <v>0</v>
          </cell>
          <cell r="E20">
            <v>0</v>
          </cell>
          <cell r="F20">
            <v>333420000</v>
          </cell>
          <cell r="G20">
            <v>-745870436</v>
          </cell>
          <cell r="H20">
            <v>518186064</v>
          </cell>
          <cell r="I20">
            <v>518186064</v>
          </cell>
          <cell r="J20">
            <v>518186064</v>
          </cell>
          <cell r="K20">
            <v>450106613</v>
          </cell>
          <cell r="L20">
            <v>446830598</v>
          </cell>
        </row>
        <row r="21">
          <cell r="A21">
            <v>21151053002</v>
          </cell>
          <cell r="B21" t="str">
            <v>GASTOS DEPORTIVOS Y RECREACION</v>
          </cell>
          <cell r="C21">
            <v>54624000</v>
          </cell>
          <cell r="D21">
            <v>0</v>
          </cell>
          <cell r="E21">
            <v>0</v>
          </cell>
          <cell r="F21">
            <v>7250000</v>
          </cell>
          <cell r="G21">
            <v>-16490628</v>
          </cell>
          <cell r="H21">
            <v>45383372</v>
          </cell>
          <cell r="I21">
            <v>45383372</v>
          </cell>
          <cell r="J21">
            <v>45383372</v>
          </cell>
          <cell r="K21">
            <v>45383172</v>
          </cell>
          <cell r="L21">
            <v>39979841</v>
          </cell>
        </row>
        <row r="22">
          <cell r="A22">
            <v>21151053003</v>
          </cell>
          <cell r="B22" t="str">
            <v>APORTES SINDICALES</v>
          </cell>
          <cell r="C22">
            <v>7400001</v>
          </cell>
          <cell r="D22">
            <v>0</v>
          </cell>
          <cell r="E22">
            <v>0</v>
          </cell>
          <cell r="F22">
            <v>0</v>
          </cell>
          <cell r="G22">
            <v>-343801</v>
          </cell>
          <cell r="H22">
            <v>7056200</v>
          </cell>
          <cell r="I22">
            <v>7056200</v>
          </cell>
          <cell r="J22">
            <v>7056200</v>
          </cell>
          <cell r="K22">
            <v>7056200</v>
          </cell>
          <cell r="L22">
            <v>7056200</v>
          </cell>
        </row>
        <row r="23">
          <cell r="A23">
            <v>21151053004</v>
          </cell>
          <cell r="B23" t="str">
            <v>AUXILIOS Y SERVICIOS CONVENCIONALES</v>
          </cell>
          <cell r="C23">
            <v>80000000</v>
          </cell>
          <cell r="D23">
            <v>0</v>
          </cell>
          <cell r="E23">
            <v>0</v>
          </cell>
          <cell r="F23">
            <v>0</v>
          </cell>
          <cell r="G23">
            <v>-5000000</v>
          </cell>
          <cell r="H23">
            <v>75000000</v>
          </cell>
          <cell r="I23">
            <v>68192274</v>
          </cell>
          <cell r="J23">
            <v>68192274</v>
          </cell>
          <cell r="K23">
            <v>61055421</v>
          </cell>
          <cell r="L23">
            <v>61055421</v>
          </cell>
        </row>
        <row r="24">
          <cell r="A24">
            <v>21151053005</v>
          </cell>
          <cell r="B24" t="str">
            <v>AUXILIO DE ESTUDIO</v>
          </cell>
          <cell r="C24">
            <v>468836550</v>
          </cell>
          <cell r="D24">
            <v>0</v>
          </cell>
          <cell r="E24">
            <v>0</v>
          </cell>
          <cell r="F24">
            <v>6000000</v>
          </cell>
          <cell r="G24">
            <v>-13229050</v>
          </cell>
          <cell r="H24">
            <v>461607500</v>
          </cell>
          <cell r="I24">
            <v>351353600</v>
          </cell>
          <cell r="J24">
            <v>351353600</v>
          </cell>
          <cell r="K24">
            <v>351353600</v>
          </cell>
          <cell r="L24">
            <v>351353600</v>
          </cell>
        </row>
        <row r="25">
          <cell r="A25">
            <v>21151053007</v>
          </cell>
          <cell r="B25" t="str">
            <v>CAPACITACION</v>
          </cell>
          <cell r="C25">
            <v>552000000</v>
          </cell>
          <cell r="D25">
            <v>0</v>
          </cell>
          <cell r="E25">
            <v>0</v>
          </cell>
          <cell r="F25">
            <v>75468027</v>
          </cell>
          <cell r="G25">
            <v>-361225746</v>
          </cell>
          <cell r="H25">
            <v>266242281</v>
          </cell>
          <cell r="I25">
            <v>242584394</v>
          </cell>
          <cell r="J25">
            <v>242584394</v>
          </cell>
          <cell r="K25">
            <v>239114927</v>
          </cell>
          <cell r="L25">
            <v>219990018</v>
          </cell>
        </row>
        <row r="26">
          <cell r="A26">
            <v>21151053008</v>
          </cell>
          <cell r="B26" t="str">
            <v>GASTOS MEDICOS Y DROGAS(CONVENCIONALES)</v>
          </cell>
          <cell r="C26">
            <v>27553500</v>
          </cell>
          <cell r="D26">
            <v>0</v>
          </cell>
          <cell r="E26">
            <v>0</v>
          </cell>
          <cell r="F26">
            <v>0</v>
          </cell>
          <cell r="G26">
            <v>0</v>
          </cell>
          <cell r="H26">
            <v>27553500</v>
          </cell>
          <cell r="I26">
            <v>13712734</v>
          </cell>
          <cell r="J26">
            <v>13712734</v>
          </cell>
          <cell r="K26">
            <v>13164670</v>
          </cell>
          <cell r="L26">
            <v>13164670</v>
          </cell>
        </row>
        <row r="27">
          <cell r="A27">
            <v>21151053100</v>
          </cell>
          <cell r="B27" t="str">
            <v>DOTACION Y SUMINISTRO A TRABAJADORES</v>
          </cell>
          <cell r="C27">
            <v>89976781</v>
          </cell>
          <cell r="D27">
            <v>0</v>
          </cell>
          <cell r="E27">
            <v>0</v>
          </cell>
          <cell r="F27">
            <v>0</v>
          </cell>
          <cell r="G27">
            <v>-16650071</v>
          </cell>
          <cell r="H27">
            <v>73326710</v>
          </cell>
          <cell r="I27">
            <v>73326710</v>
          </cell>
          <cell r="J27">
            <v>73326710</v>
          </cell>
          <cell r="K27">
            <v>73326710</v>
          </cell>
          <cell r="L27">
            <v>71733925</v>
          </cell>
        </row>
        <row r="28">
          <cell r="A28">
            <v>21151054100</v>
          </cell>
          <cell r="B28" t="str">
            <v>GASTOS MEDICOS Y DROGAS (BOTIQUIN)</v>
          </cell>
          <cell r="C28">
            <v>35445587</v>
          </cell>
          <cell r="D28">
            <v>0</v>
          </cell>
          <cell r="E28">
            <v>0</v>
          </cell>
          <cell r="F28">
            <v>0</v>
          </cell>
          <cell r="G28">
            <v>0</v>
          </cell>
          <cell r="H28">
            <v>35445587</v>
          </cell>
          <cell r="I28">
            <v>35445587</v>
          </cell>
          <cell r="J28">
            <v>35445587</v>
          </cell>
          <cell r="K28">
            <v>35436521</v>
          </cell>
          <cell r="L28">
            <v>34481112</v>
          </cell>
        </row>
        <row r="29">
          <cell r="A29">
            <v>21151054600</v>
          </cell>
          <cell r="B29" t="str">
            <v>CONTRATO DE PERSONAL TEMPORAL (GASTOS)</v>
          </cell>
          <cell r="C29">
            <v>542893159.37</v>
          </cell>
          <cell r="D29">
            <v>0</v>
          </cell>
          <cell r="E29">
            <v>529336000</v>
          </cell>
          <cell r="F29">
            <v>880732939.11000013</v>
          </cell>
          <cell r="G29">
            <v>-645485533</v>
          </cell>
          <cell r="H29">
            <v>1307476565.48</v>
          </cell>
          <cell r="I29">
            <v>1307476565.48</v>
          </cell>
          <cell r="J29">
            <v>1307476565.48</v>
          </cell>
          <cell r="K29">
            <v>1075528605</v>
          </cell>
          <cell r="L29">
            <v>1075068502</v>
          </cell>
        </row>
        <row r="30">
          <cell r="A30">
            <v>21151054700</v>
          </cell>
          <cell r="B30" t="str">
            <v>VIATICOS PARA EMPLEADOS</v>
          </cell>
          <cell r="C30">
            <v>290158639</v>
          </cell>
          <cell r="D30">
            <v>0</v>
          </cell>
          <cell r="E30">
            <v>79000000</v>
          </cell>
          <cell r="F30">
            <v>100000000</v>
          </cell>
          <cell r="G30">
            <v>-35158639</v>
          </cell>
          <cell r="H30">
            <v>434000000</v>
          </cell>
          <cell r="I30">
            <v>355000000</v>
          </cell>
          <cell r="J30">
            <v>355000000</v>
          </cell>
          <cell r="K30">
            <v>335888007</v>
          </cell>
          <cell r="L30">
            <v>335888007</v>
          </cell>
        </row>
        <row r="31">
          <cell r="A31">
            <v>21151054800</v>
          </cell>
          <cell r="B31" t="str">
            <v>GASTOS DE VIAJES PARA EMPLEADOS</v>
          </cell>
          <cell r="C31">
            <v>472616082</v>
          </cell>
          <cell r="D31">
            <v>0</v>
          </cell>
          <cell r="E31">
            <v>41000000</v>
          </cell>
          <cell r="F31">
            <v>14830875</v>
          </cell>
          <cell r="G31">
            <v>-31996876</v>
          </cell>
          <cell r="H31">
            <v>496450081</v>
          </cell>
          <cell r="I31">
            <v>455450081</v>
          </cell>
          <cell r="J31">
            <v>455450081</v>
          </cell>
          <cell r="K31">
            <v>391421328</v>
          </cell>
          <cell r="L31">
            <v>389950615</v>
          </cell>
        </row>
        <row r="32">
          <cell r="A32">
            <v>21251101400</v>
          </cell>
          <cell r="B32" t="str">
            <v>HONORARIOS</v>
          </cell>
          <cell r="C32">
            <v>4083699750</v>
          </cell>
          <cell r="D32">
            <v>0</v>
          </cell>
          <cell r="E32">
            <v>3235840000</v>
          </cell>
          <cell r="F32">
            <v>1880885025</v>
          </cell>
          <cell r="G32">
            <v>-2159064972</v>
          </cell>
          <cell r="H32">
            <v>7041359803</v>
          </cell>
          <cell r="I32">
            <v>6283806004.3800001</v>
          </cell>
          <cell r="J32">
            <v>6283736834.3800001</v>
          </cell>
          <cell r="K32">
            <v>3994873773.5999999</v>
          </cell>
          <cell r="L32">
            <v>3530483783.5999999</v>
          </cell>
        </row>
        <row r="33">
          <cell r="A33">
            <v>21251101401</v>
          </cell>
          <cell r="B33" t="str">
            <v>ESTUDIOS Y PROYECTOS</v>
          </cell>
          <cell r="C33">
            <v>0</v>
          </cell>
          <cell r="D33">
            <v>0</v>
          </cell>
          <cell r="E33">
            <v>0</v>
          </cell>
          <cell r="F33">
            <v>189800000</v>
          </cell>
          <cell r="G33">
            <v>-49944100</v>
          </cell>
          <cell r="H33">
            <v>139855900</v>
          </cell>
          <cell r="I33">
            <v>139855900</v>
          </cell>
          <cell r="J33">
            <v>139855900</v>
          </cell>
          <cell r="K33">
            <v>139855900</v>
          </cell>
          <cell r="L33">
            <v>116033591</v>
          </cell>
        </row>
        <row r="34">
          <cell r="A34">
            <v>21351053500</v>
          </cell>
          <cell r="B34" t="str">
            <v>APORTES CAJA DE COMPENSACION FAMILIAR</v>
          </cell>
          <cell r="C34">
            <v>185016541</v>
          </cell>
          <cell r="D34">
            <v>0</v>
          </cell>
          <cell r="E34">
            <v>0</v>
          </cell>
          <cell r="F34">
            <v>36409621</v>
          </cell>
          <cell r="G34">
            <v>-20909228</v>
          </cell>
          <cell r="H34">
            <v>200516934</v>
          </cell>
          <cell r="I34">
            <v>195812300</v>
          </cell>
          <cell r="J34">
            <v>195812300</v>
          </cell>
          <cell r="K34">
            <v>195812300</v>
          </cell>
          <cell r="L34">
            <v>195812300</v>
          </cell>
        </row>
        <row r="35">
          <cell r="A35">
            <v>21451053400</v>
          </cell>
          <cell r="B35" t="str">
            <v>APORTES A FONDOS PENSIONALES</v>
          </cell>
          <cell r="C35">
            <v>2622120726</v>
          </cell>
          <cell r="D35">
            <v>0</v>
          </cell>
          <cell r="E35">
            <v>0</v>
          </cell>
          <cell r="F35">
            <v>386059351</v>
          </cell>
          <cell r="G35">
            <v>-310556623</v>
          </cell>
          <cell r="H35">
            <v>2697623454</v>
          </cell>
          <cell r="I35">
            <v>2633208198</v>
          </cell>
          <cell r="J35">
            <v>2633208198</v>
          </cell>
          <cell r="K35">
            <v>2625170144</v>
          </cell>
          <cell r="L35">
            <v>2467513063</v>
          </cell>
        </row>
        <row r="36">
          <cell r="A36">
            <v>21451053600</v>
          </cell>
          <cell r="B36" t="str">
            <v>APORTES AL I.C.B.F.</v>
          </cell>
          <cell r="C36">
            <v>138761455</v>
          </cell>
          <cell r="D36">
            <v>0</v>
          </cell>
          <cell r="E36">
            <v>0</v>
          </cell>
          <cell r="F36">
            <v>30534746</v>
          </cell>
          <cell r="G36">
            <v>-17831721</v>
          </cell>
          <cell r="H36">
            <v>151464480</v>
          </cell>
          <cell r="I36">
            <v>146852920</v>
          </cell>
          <cell r="J36">
            <v>146852920</v>
          </cell>
          <cell r="K36">
            <v>146852920</v>
          </cell>
          <cell r="L36">
            <v>146852920</v>
          </cell>
        </row>
        <row r="37">
          <cell r="A37">
            <v>21451053700</v>
          </cell>
          <cell r="B37" t="str">
            <v>APORTES A SEGURIDAD SOCIAL</v>
          </cell>
          <cell r="C37">
            <v>2436627006</v>
          </cell>
          <cell r="D37">
            <v>0</v>
          </cell>
          <cell r="E37">
            <v>0</v>
          </cell>
          <cell r="F37">
            <v>351390428</v>
          </cell>
          <cell r="G37">
            <v>-378215061</v>
          </cell>
          <cell r="H37">
            <v>2409802373</v>
          </cell>
          <cell r="I37">
            <v>2352716753</v>
          </cell>
          <cell r="J37">
            <v>2352716753</v>
          </cell>
          <cell r="K37">
            <v>2343808211</v>
          </cell>
          <cell r="L37">
            <v>2343808211</v>
          </cell>
        </row>
        <row r="38">
          <cell r="A38">
            <v>21451053800</v>
          </cell>
          <cell r="B38" t="str">
            <v>APORTES AL SENA</v>
          </cell>
          <cell r="C38">
            <v>92509270</v>
          </cell>
          <cell r="D38">
            <v>0</v>
          </cell>
          <cell r="E38">
            <v>0</v>
          </cell>
          <cell r="F38">
            <v>22765991</v>
          </cell>
          <cell r="G38">
            <v>-13755014</v>
          </cell>
          <cell r="H38">
            <v>101520247</v>
          </cell>
          <cell r="I38">
            <v>97914380</v>
          </cell>
          <cell r="J38">
            <v>97914380</v>
          </cell>
          <cell r="K38">
            <v>97914380</v>
          </cell>
          <cell r="L38">
            <v>97914380</v>
          </cell>
        </row>
        <row r="39">
          <cell r="A39">
            <v>21451054400</v>
          </cell>
          <cell r="B39" t="str">
            <v>RIESGOS PROFESIONALES</v>
          </cell>
          <cell r="C39">
            <v>57836581</v>
          </cell>
          <cell r="D39">
            <v>0</v>
          </cell>
          <cell r="E39">
            <v>0</v>
          </cell>
          <cell r="F39">
            <v>5000000</v>
          </cell>
          <cell r="G39">
            <v>-5000000</v>
          </cell>
          <cell r="H39">
            <v>57836581</v>
          </cell>
          <cell r="I39">
            <v>28404582</v>
          </cell>
          <cell r="J39">
            <v>28404402</v>
          </cell>
          <cell r="K39">
            <v>28334802</v>
          </cell>
          <cell r="L39">
            <v>28334802</v>
          </cell>
        </row>
        <row r="40">
          <cell r="A40">
            <v>22051109001</v>
          </cell>
          <cell r="B40" t="str">
            <v>ELEMENTOS DEVOLUTIVOS</v>
          </cell>
          <cell r="C40">
            <v>104032134</v>
          </cell>
          <cell r="D40">
            <v>0</v>
          </cell>
          <cell r="E40">
            <v>0</v>
          </cell>
          <cell r="F40">
            <v>23900000</v>
          </cell>
          <cell r="G40">
            <v>-76356200</v>
          </cell>
          <cell r="H40">
            <v>51575934</v>
          </cell>
          <cell r="I40">
            <v>51575934</v>
          </cell>
          <cell r="J40">
            <v>51575934</v>
          </cell>
          <cell r="K40">
            <v>47399928</v>
          </cell>
          <cell r="L40">
            <v>42609452</v>
          </cell>
        </row>
        <row r="41">
          <cell r="A41">
            <v>22151053100</v>
          </cell>
          <cell r="B41" t="str">
            <v>DOTACION Y SUMINISTROS A TRABAJADORES</v>
          </cell>
          <cell r="C41">
            <v>0</v>
          </cell>
          <cell r="D41">
            <v>0</v>
          </cell>
          <cell r="E41">
            <v>0</v>
          </cell>
          <cell r="F41">
            <v>0</v>
          </cell>
          <cell r="G41">
            <v>0</v>
          </cell>
          <cell r="H41">
            <v>0</v>
          </cell>
          <cell r="I41">
            <v>0</v>
          </cell>
          <cell r="J41">
            <v>0</v>
          </cell>
          <cell r="K41">
            <v>0</v>
          </cell>
          <cell r="L41">
            <v>0</v>
          </cell>
        </row>
        <row r="42">
          <cell r="A42">
            <v>22151101700</v>
          </cell>
          <cell r="B42" t="str">
            <v>FOTOCOPIAS, UTILES DE ESCRITORIO Y PAPEL</v>
          </cell>
          <cell r="C42">
            <v>129077757</v>
          </cell>
          <cell r="D42">
            <v>0</v>
          </cell>
          <cell r="E42">
            <v>0</v>
          </cell>
          <cell r="F42">
            <v>21574796</v>
          </cell>
          <cell r="G42">
            <v>-54122140</v>
          </cell>
          <cell r="H42">
            <v>96530413</v>
          </cell>
          <cell r="I42">
            <v>95103713</v>
          </cell>
          <cell r="J42">
            <v>95103713</v>
          </cell>
          <cell r="K42">
            <v>91651891</v>
          </cell>
          <cell r="L42">
            <v>87373424</v>
          </cell>
        </row>
        <row r="43">
          <cell r="A43">
            <v>22151109002</v>
          </cell>
          <cell r="B43" t="str">
            <v>COMBUSTIBLE PARA VEHICULOS</v>
          </cell>
          <cell r="C43">
            <v>10818992</v>
          </cell>
          <cell r="D43">
            <v>0</v>
          </cell>
          <cell r="E43">
            <v>0</v>
          </cell>
          <cell r="F43">
            <v>1190000</v>
          </cell>
          <cell r="G43">
            <v>0</v>
          </cell>
          <cell r="H43">
            <v>12008992</v>
          </cell>
          <cell r="I43">
            <v>10908992</v>
          </cell>
          <cell r="J43">
            <v>10908992</v>
          </cell>
          <cell r="K43">
            <v>7978992</v>
          </cell>
          <cell r="L43">
            <v>6759665</v>
          </cell>
        </row>
        <row r="44">
          <cell r="A44">
            <v>22151109003</v>
          </cell>
          <cell r="B44" t="str">
            <v>LLANTAS Y NEUMATICOS</v>
          </cell>
          <cell r="C44">
            <v>2609999</v>
          </cell>
          <cell r="D44">
            <v>0</v>
          </cell>
          <cell r="E44">
            <v>0</v>
          </cell>
          <cell r="F44">
            <v>100000</v>
          </cell>
          <cell r="G44">
            <v>-186546</v>
          </cell>
          <cell r="H44">
            <v>2523453</v>
          </cell>
          <cell r="I44">
            <v>2423453</v>
          </cell>
          <cell r="J44">
            <v>2423453</v>
          </cell>
          <cell r="K44">
            <v>2417455</v>
          </cell>
          <cell r="L44">
            <v>2307024</v>
          </cell>
        </row>
        <row r="45">
          <cell r="A45">
            <v>22151109004</v>
          </cell>
          <cell r="B45" t="str">
            <v>ELEMENTOS DE ASEO</v>
          </cell>
          <cell r="C45">
            <v>0</v>
          </cell>
          <cell r="D45">
            <v>0</v>
          </cell>
          <cell r="E45">
            <v>0</v>
          </cell>
          <cell r="F45">
            <v>600000</v>
          </cell>
          <cell r="G45">
            <v>0</v>
          </cell>
          <cell r="H45">
            <v>600000</v>
          </cell>
          <cell r="I45">
            <v>94350</v>
          </cell>
          <cell r="J45">
            <v>94350</v>
          </cell>
          <cell r="K45">
            <v>94350</v>
          </cell>
          <cell r="L45">
            <v>94350</v>
          </cell>
        </row>
        <row r="46">
          <cell r="A46">
            <v>22151109005</v>
          </cell>
          <cell r="B46" t="str">
            <v>MATERIALES VARIOS</v>
          </cell>
          <cell r="C46">
            <v>130237923</v>
          </cell>
          <cell r="D46">
            <v>0</v>
          </cell>
          <cell r="E46">
            <v>0</v>
          </cell>
          <cell r="F46">
            <v>28752000</v>
          </cell>
          <cell r="G46">
            <v>-24882493</v>
          </cell>
          <cell r="H46">
            <v>134107430</v>
          </cell>
          <cell r="I46">
            <v>127946246</v>
          </cell>
          <cell r="J46">
            <v>127946246</v>
          </cell>
          <cell r="K46">
            <v>125932371</v>
          </cell>
          <cell r="L46">
            <v>111662052</v>
          </cell>
        </row>
        <row r="47">
          <cell r="A47">
            <v>22251101501</v>
          </cell>
          <cell r="B47" t="str">
            <v>MANTENIMIENTO DE EDIFICACIONES</v>
          </cell>
          <cell r="C47">
            <v>175056076</v>
          </cell>
          <cell r="D47">
            <v>0</v>
          </cell>
          <cell r="E47">
            <v>0</v>
          </cell>
          <cell r="F47">
            <v>31248168</v>
          </cell>
          <cell r="G47">
            <v>-42155236</v>
          </cell>
          <cell r="H47">
            <v>164149008</v>
          </cell>
          <cell r="I47">
            <v>135969697</v>
          </cell>
          <cell r="J47">
            <v>135969697</v>
          </cell>
          <cell r="K47">
            <v>127655606</v>
          </cell>
          <cell r="L47">
            <v>124914507</v>
          </cell>
        </row>
        <row r="48">
          <cell r="A48">
            <v>22251101601</v>
          </cell>
          <cell r="B48" t="str">
            <v>REPARACION DE CONSTRUCCIONES Y EDIFICACI</v>
          </cell>
          <cell r="C48">
            <v>77211000</v>
          </cell>
          <cell r="D48">
            <v>0</v>
          </cell>
          <cell r="E48">
            <v>0</v>
          </cell>
          <cell r="F48">
            <v>4000000</v>
          </cell>
          <cell r="G48">
            <v>-63951242</v>
          </cell>
          <cell r="H48">
            <v>17259758</v>
          </cell>
          <cell r="I48">
            <v>16748758</v>
          </cell>
          <cell r="J48">
            <v>16748758</v>
          </cell>
          <cell r="K48">
            <v>14588757</v>
          </cell>
          <cell r="L48">
            <v>12094907</v>
          </cell>
        </row>
        <row r="49">
          <cell r="A49">
            <v>22251101602</v>
          </cell>
          <cell r="B49" t="str">
            <v>REPARACION DE MUEBLES Y EQUIPO DE OFICIN</v>
          </cell>
          <cell r="C49">
            <v>7557000</v>
          </cell>
          <cell r="D49">
            <v>0</v>
          </cell>
          <cell r="E49">
            <v>0</v>
          </cell>
          <cell r="F49">
            <v>0</v>
          </cell>
          <cell r="G49">
            <v>-7557000</v>
          </cell>
          <cell r="H49">
            <v>0</v>
          </cell>
          <cell r="I49">
            <v>0</v>
          </cell>
          <cell r="J49">
            <v>0</v>
          </cell>
          <cell r="K49">
            <v>0</v>
          </cell>
          <cell r="L49">
            <v>0</v>
          </cell>
        </row>
        <row r="50">
          <cell r="A50">
            <v>22251101700</v>
          </cell>
          <cell r="B50" t="str">
            <v>MATERIALES ELECTRICOS</v>
          </cell>
          <cell r="C50">
            <v>20243170</v>
          </cell>
          <cell r="D50">
            <v>0</v>
          </cell>
          <cell r="E50">
            <v>0</v>
          </cell>
          <cell r="F50">
            <v>1080000</v>
          </cell>
          <cell r="G50">
            <v>-7413911</v>
          </cell>
          <cell r="H50">
            <v>13909259</v>
          </cell>
          <cell r="I50">
            <v>12602859</v>
          </cell>
          <cell r="J50">
            <v>12602859</v>
          </cell>
          <cell r="K50">
            <v>9950515</v>
          </cell>
          <cell r="L50">
            <v>7747192</v>
          </cell>
        </row>
        <row r="51">
          <cell r="A51">
            <v>22251101803</v>
          </cell>
          <cell r="B51" t="str">
            <v>REPARACION VEHICULOS POR TERCEROS</v>
          </cell>
          <cell r="C51">
            <v>4606000</v>
          </cell>
          <cell r="D51">
            <v>0</v>
          </cell>
          <cell r="E51">
            <v>0</v>
          </cell>
          <cell r="F51">
            <v>0</v>
          </cell>
          <cell r="G51">
            <v>-3931000</v>
          </cell>
          <cell r="H51">
            <v>675000</v>
          </cell>
          <cell r="I51">
            <v>675000</v>
          </cell>
          <cell r="J51">
            <v>675000</v>
          </cell>
          <cell r="K51">
            <v>675000</v>
          </cell>
          <cell r="L51">
            <v>675000</v>
          </cell>
        </row>
        <row r="52">
          <cell r="A52">
            <v>22251102001</v>
          </cell>
          <cell r="B52" t="str">
            <v>AGUA</v>
          </cell>
          <cell r="C52">
            <v>23320879</v>
          </cell>
          <cell r="D52">
            <v>0</v>
          </cell>
          <cell r="E52">
            <v>0</v>
          </cell>
          <cell r="F52">
            <v>450000</v>
          </cell>
          <cell r="G52">
            <v>-936110</v>
          </cell>
          <cell r="H52">
            <v>22834769</v>
          </cell>
          <cell r="I52">
            <v>22522769</v>
          </cell>
          <cell r="J52">
            <v>22522769</v>
          </cell>
          <cell r="K52">
            <v>21073770</v>
          </cell>
          <cell r="L52">
            <v>21073770</v>
          </cell>
        </row>
        <row r="53">
          <cell r="A53">
            <v>22251102002</v>
          </cell>
          <cell r="B53" t="str">
            <v>TELECOMUNICACIONES</v>
          </cell>
          <cell r="C53">
            <v>102141514.83</v>
          </cell>
          <cell r="D53">
            <v>0</v>
          </cell>
          <cell r="E53">
            <v>0</v>
          </cell>
          <cell r="F53">
            <v>50690680</v>
          </cell>
          <cell r="G53">
            <v>-7726537</v>
          </cell>
          <cell r="H53">
            <v>145105657.82999998</v>
          </cell>
          <cell r="I53">
            <v>144259275.82999998</v>
          </cell>
          <cell r="J53">
            <v>144259275.53</v>
          </cell>
          <cell r="K53">
            <v>137710652.22</v>
          </cell>
          <cell r="L53">
            <v>137710652.22</v>
          </cell>
        </row>
        <row r="54">
          <cell r="A54">
            <v>22251102003</v>
          </cell>
          <cell r="B54" t="str">
            <v>ASEO Y RECOLECCION DE RESIDUOS</v>
          </cell>
          <cell r="C54">
            <v>9009171</v>
          </cell>
          <cell r="D54">
            <v>0</v>
          </cell>
          <cell r="E54">
            <v>0</v>
          </cell>
          <cell r="F54">
            <v>200000</v>
          </cell>
          <cell r="G54">
            <v>-855000</v>
          </cell>
          <cell r="H54">
            <v>8354171</v>
          </cell>
          <cell r="I54">
            <v>7854171</v>
          </cell>
          <cell r="J54">
            <v>7854171</v>
          </cell>
          <cell r="K54">
            <v>6450529.5</v>
          </cell>
          <cell r="L54">
            <v>6016877.5</v>
          </cell>
        </row>
        <row r="55">
          <cell r="A55">
            <v>22251103500</v>
          </cell>
          <cell r="B55" t="str">
            <v>VIGILANCIA</v>
          </cell>
          <cell r="C55">
            <v>597604612</v>
          </cell>
          <cell r="D55">
            <v>0</v>
          </cell>
          <cell r="E55">
            <v>0</v>
          </cell>
          <cell r="F55">
            <v>125453606</v>
          </cell>
          <cell r="G55">
            <v>-106326112</v>
          </cell>
          <cell r="H55">
            <v>616732106</v>
          </cell>
          <cell r="I55">
            <v>616732106</v>
          </cell>
          <cell r="J55">
            <v>616732106</v>
          </cell>
          <cell r="K55">
            <v>616732100</v>
          </cell>
          <cell r="L55">
            <v>616732100</v>
          </cell>
        </row>
        <row r="56">
          <cell r="A56">
            <v>22251104001</v>
          </cell>
          <cell r="B56" t="str">
            <v>CONTRATOS DE ADMINISTRACION (OUTSOURCING</v>
          </cell>
          <cell r="C56">
            <v>424444206</v>
          </cell>
          <cell r="D56">
            <v>0</v>
          </cell>
          <cell r="E56">
            <v>0</v>
          </cell>
          <cell r="F56">
            <v>120825620</v>
          </cell>
          <cell r="G56">
            <v>-148476620</v>
          </cell>
          <cell r="H56">
            <v>396793206</v>
          </cell>
          <cell r="I56">
            <v>396793206</v>
          </cell>
          <cell r="J56">
            <v>396793206</v>
          </cell>
          <cell r="K56">
            <v>395738821</v>
          </cell>
          <cell r="L56">
            <v>346370051</v>
          </cell>
        </row>
        <row r="57">
          <cell r="A57">
            <v>22251105600</v>
          </cell>
          <cell r="B57" t="str">
            <v>SERVICIO DE BODEGAJE</v>
          </cell>
          <cell r="C57">
            <v>142263343</v>
          </cell>
          <cell r="D57">
            <v>0</v>
          </cell>
          <cell r="E57">
            <v>0</v>
          </cell>
          <cell r="F57">
            <v>0</v>
          </cell>
          <cell r="G57">
            <v>-32000000</v>
          </cell>
          <cell r="H57">
            <v>110263343</v>
          </cell>
          <cell r="I57">
            <v>110263343</v>
          </cell>
          <cell r="J57">
            <v>110263343</v>
          </cell>
          <cell r="K57">
            <v>98608160</v>
          </cell>
          <cell r="L57">
            <v>96759287</v>
          </cell>
        </row>
        <row r="58">
          <cell r="A58">
            <v>22251109000</v>
          </cell>
          <cell r="B58" t="str">
            <v>REPUESTOS PARA VEHICULOS</v>
          </cell>
          <cell r="C58">
            <v>14816000</v>
          </cell>
          <cell r="D58">
            <v>0</v>
          </cell>
          <cell r="E58">
            <v>0</v>
          </cell>
          <cell r="F58">
            <v>300000</v>
          </cell>
          <cell r="G58">
            <v>-12291000</v>
          </cell>
          <cell r="H58">
            <v>2825000</v>
          </cell>
          <cell r="I58">
            <v>2525000</v>
          </cell>
          <cell r="J58">
            <v>2525000</v>
          </cell>
          <cell r="K58">
            <v>2525000</v>
          </cell>
          <cell r="L58">
            <v>2525000</v>
          </cell>
        </row>
        <row r="59">
          <cell r="A59">
            <v>22251109002</v>
          </cell>
          <cell r="B59" t="str">
            <v>LAVADO Y ENGRASE</v>
          </cell>
          <cell r="C59">
            <v>2350000</v>
          </cell>
          <cell r="D59">
            <v>0</v>
          </cell>
          <cell r="E59">
            <v>0</v>
          </cell>
          <cell r="F59">
            <v>100000</v>
          </cell>
          <cell r="G59">
            <v>-950000</v>
          </cell>
          <cell r="H59">
            <v>1500000</v>
          </cell>
          <cell r="I59">
            <v>1400000</v>
          </cell>
          <cell r="J59">
            <v>1400000</v>
          </cell>
          <cell r="K59">
            <v>1400000</v>
          </cell>
          <cell r="L59">
            <v>1275017</v>
          </cell>
        </row>
        <row r="60">
          <cell r="A60">
            <v>22251109004</v>
          </cell>
          <cell r="B60" t="str">
            <v>SERVICIO DE ASEO</v>
          </cell>
          <cell r="C60">
            <v>274251558.39999998</v>
          </cell>
          <cell r="D60">
            <v>0</v>
          </cell>
          <cell r="E60">
            <v>0</v>
          </cell>
          <cell r="F60">
            <v>42538212</v>
          </cell>
          <cell r="G60">
            <v>-50475477</v>
          </cell>
          <cell r="H60">
            <v>266314293.39999998</v>
          </cell>
          <cell r="I60">
            <v>266314293.39999998</v>
          </cell>
          <cell r="J60">
            <v>266314293.40000001</v>
          </cell>
          <cell r="K60">
            <v>235636291</v>
          </cell>
          <cell r="L60">
            <v>229796864</v>
          </cell>
        </row>
        <row r="61">
          <cell r="A61">
            <v>22251109005</v>
          </cell>
          <cell r="B61" t="str">
            <v>MANTENIMIENTO DE VEHICULOS</v>
          </cell>
          <cell r="C61">
            <v>0</v>
          </cell>
          <cell r="D61">
            <v>0</v>
          </cell>
          <cell r="E61">
            <v>0</v>
          </cell>
          <cell r="F61">
            <v>16111000</v>
          </cell>
          <cell r="G61">
            <v>0</v>
          </cell>
          <cell r="H61">
            <v>16111000</v>
          </cell>
          <cell r="I61">
            <v>13223000</v>
          </cell>
          <cell r="J61">
            <v>13223000</v>
          </cell>
          <cell r="K61">
            <v>13223000</v>
          </cell>
          <cell r="L61">
            <v>13223000</v>
          </cell>
        </row>
        <row r="62">
          <cell r="A62">
            <v>22251111504</v>
          </cell>
          <cell r="B62" t="str">
            <v>MANTENIEMIENTO  SOFTWARE Y COMPUTACION</v>
          </cell>
          <cell r="C62">
            <v>3080419723</v>
          </cell>
          <cell r="D62">
            <v>0</v>
          </cell>
          <cell r="E62">
            <v>0</v>
          </cell>
          <cell r="F62">
            <v>2009671741</v>
          </cell>
          <cell r="G62">
            <v>-1525215242</v>
          </cell>
          <cell r="H62">
            <v>3564876222</v>
          </cell>
          <cell r="I62">
            <v>3548031986</v>
          </cell>
          <cell r="J62">
            <v>3547402657</v>
          </cell>
          <cell r="K62">
            <v>3303619641</v>
          </cell>
          <cell r="L62">
            <v>3196089769</v>
          </cell>
        </row>
        <row r="63">
          <cell r="A63">
            <v>22251111505</v>
          </cell>
          <cell r="B63" t="str">
            <v>MANTENIEMIENTO DE EQUIPO DE COMPUTACION</v>
          </cell>
          <cell r="C63">
            <v>1666873533</v>
          </cell>
          <cell r="D63">
            <v>0</v>
          </cell>
          <cell r="E63">
            <v>916400000</v>
          </cell>
          <cell r="F63">
            <v>3583424</v>
          </cell>
          <cell r="G63">
            <v>-2277737945</v>
          </cell>
          <cell r="H63">
            <v>309119012</v>
          </cell>
          <cell r="I63">
            <v>304023361.70999998</v>
          </cell>
          <cell r="J63">
            <v>304023361.70999998</v>
          </cell>
          <cell r="K63">
            <v>246385332.21000001</v>
          </cell>
          <cell r="L63">
            <v>240446298.21000001</v>
          </cell>
        </row>
        <row r="64">
          <cell r="A64">
            <v>22251452501</v>
          </cell>
          <cell r="B64" t="str">
            <v>MANTENIMIENTO SISTEMATIZACION</v>
          </cell>
          <cell r="C64">
            <v>0</v>
          </cell>
          <cell r="D64">
            <v>0</v>
          </cell>
          <cell r="E64">
            <v>0</v>
          </cell>
          <cell r="F64">
            <v>0</v>
          </cell>
          <cell r="G64">
            <v>0</v>
          </cell>
          <cell r="H64">
            <v>0</v>
          </cell>
          <cell r="I64">
            <v>0</v>
          </cell>
          <cell r="J64">
            <v>0</v>
          </cell>
          <cell r="K64">
            <v>0</v>
          </cell>
          <cell r="L64">
            <v>0</v>
          </cell>
        </row>
        <row r="65">
          <cell r="A65">
            <v>22251452502</v>
          </cell>
          <cell r="B65" t="str">
            <v>SERVICIOS DE COMUNICACION DE DATOS</v>
          </cell>
          <cell r="C65">
            <v>143365467.69</v>
          </cell>
          <cell r="D65">
            <v>0</v>
          </cell>
          <cell r="E65">
            <v>54520000</v>
          </cell>
          <cell r="F65">
            <v>120409248</v>
          </cell>
          <cell r="G65">
            <v>-32860595</v>
          </cell>
          <cell r="H65">
            <v>285434120.69</v>
          </cell>
          <cell r="I65">
            <v>230914120.69</v>
          </cell>
          <cell r="J65">
            <v>230914120.69</v>
          </cell>
          <cell r="K65">
            <v>157231777.19</v>
          </cell>
          <cell r="L65">
            <v>156825314.19</v>
          </cell>
        </row>
        <row r="66">
          <cell r="A66">
            <v>22275400201</v>
          </cell>
          <cell r="B66" t="str">
            <v>MANTENIMIENTO DE MAQUINARIA Y EQUIPO</v>
          </cell>
          <cell r="C66">
            <v>39700000</v>
          </cell>
          <cell r="D66">
            <v>0</v>
          </cell>
          <cell r="E66">
            <v>0</v>
          </cell>
          <cell r="F66">
            <v>468213800</v>
          </cell>
          <cell r="G66">
            <v>-265513555</v>
          </cell>
          <cell r="H66">
            <v>242400245</v>
          </cell>
          <cell r="I66">
            <v>242400245</v>
          </cell>
          <cell r="J66">
            <v>242400245</v>
          </cell>
          <cell r="K66">
            <v>239215109</v>
          </cell>
          <cell r="L66">
            <v>223736383</v>
          </cell>
        </row>
        <row r="67">
          <cell r="A67">
            <v>22275400301</v>
          </cell>
          <cell r="B67" t="str">
            <v>MANTENIMIENTO EQUIPO DE OFICINA</v>
          </cell>
          <cell r="C67">
            <v>85325768</v>
          </cell>
          <cell r="D67">
            <v>0</v>
          </cell>
          <cell r="E67">
            <v>0</v>
          </cell>
          <cell r="F67">
            <v>53085800</v>
          </cell>
          <cell r="G67">
            <v>-59194246</v>
          </cell>
          <cell r="H67">
            <v>79217322</v>
          </cell>
          <cell r="I67">
            <v>74841022</v>
          </cell>
          <cell r="J67">
            <v>74841022</v>
          </cell>
          <cell r="K67">
            <v>69838020</v>
          </cell>
          <cell r="L67">
            <v>67292329</v>
          </cell>
        </row>
        <row r="68">
          <cell r="A68">
            <v>22351102101</v>
          </cell>
          <cell r="B68" t="str">
            <v>ARRENDAMIENTO BIENES RAICES</v>
          </cell>
          <cell r="C68">
            <v>119046000</v>
          </cell>
          <cell r="D68">
            <v>0</v>
          </cell>
          <cell r="E68">
            <v>0</v>
          </cell>
          <cell r="F68">
            <v>0</v>
          </cell>
          <cell r="G68">
            <v>-92599899</v>
          </cell>
          <cell r="H68">
            <v>26446101</v>
          </cell>
          <cell r="I68">
            <v>26446101</v>
          </cell>
          <cell r="J68">
            <v>26446101</v>
          </cell>
          <cell r="K68">
            <v>25224015</v>
          </cell>
          <cell r="L68">
            <v>25224015</v>
          </cell>
        </row>
        <row r="69">
          <cell r="A69">
            <v>22351102102</v>
          </cell>
          <cell r="B69" t="str">
            <v>ARRENDAMIENTO VEHICULOS</v>
          </cell>
          <cell r="C69">
            <v>0</v>
          </cell>
          <cell r="D69">
            <v>0</v>
          </cell>
          <cell r="E69">
            <v>0</v>
          </cell>
          <cell r="F69">
            <v>1300000</v>
          </cell>
          <cell r="G69">
            <v>0</v>
          </cell>
          <cell r="H69">
            <v>1300000</v>
          </cell>
          <cell r="I69">
            <v>0</v>
          </cell>
          <cell r="J69">
            <v>0</v>
          </cell>
          <cell r="K69">
            <v>0</v>
          </cell>
          <cell r="L69">
            <v>0</v>
          </cell>
        </row>
        <row r="70">
          <cell r="A70">
            <v>22351102103</v>
          </cell>
          <cell r="B70" t="str">
            <v>OTROS ARRENDAMIENTOS</v>
          </cell>
          <cell r="C70">
            <v>0</v>
          </cell>
          <cell r="D70">
            <v>0</v>
          </cell>
          <cell r="E70">
            <v>0</v>
          </cell>
          <cell r="F70">
            <v>800000</v>
          </cell>
          <cell r="G70">
            <v>0</v>
          </cell>
          <cell r="H70">
            <v>800000</v>
          </cell>
          <cell r="I70">
            <v>0</v>
          </cell>
          <cell r="J70">
            <v>0</v>
          </cell>
          <cell r="K70">
            <v>0</v>
          </cell>
          <cell r="L70">
            <v>0</v>
          </cell>
        </row>
        <row r="71">
          <cell r="A71">
            <v>22351102104</v>
          </cell>
          <cell r="B71" t="str">
            <v>ARRENDAMIENTO MAQUINARIA Y EQUIPO</v>
          </cell>
          <cell r="C71">
            <v>946918247</v>
          </cell>
          <cell r="D71">
            <v>0</v>
          </cell>
          <cell r="E71">
            <v>0</v>
          </cell>
          <cell r="F71">
            <v>0</v>
          </cell>
          <cell r="G71">
            <v>-481193016</v>
          </cell>
          <cell r="H71">
            <v>465725231</v>
          </cell>
          <cell r="I71">
            <v>465725231</v>
          </cell>
          <cell r="J71">
            <v>465725231</v>
          </cell>
          <cell r="K71">
            <v>355398738</v>
          </cell>
          <cell r="L71">
            <v>355398738</v>
          </cell>
        </row>
        <row r="72">
          <cell r="A72">
            <v>22451054800</v>
          </cell>
          <cell r="B72" t="str">
            <v>GASTOS DE VIAJE</v>
          </cell>
          <cell r="C72">
            <v>0</v>
          </cell>
          <cell r="D72">
            <v>0</v>
          </cell>
          <cell r="E72">
            <v>0</v>
          </cell>
          <cell r="F72">
            <v>0</v>
          </cell>
          <cell r="G72">
            <v>0</v>
          </cell>
          <cell r="H72">
            <v>0</v>
          </cell>
          <cell r="I72">
            <v>0</v>
          </cell>
          <cell r="J72">
            <v>0</v>
          </cell>
          <cell r="K72">
            <v>0</v>
          </cell>
          <cell r="L72">
            <v>0</v>
          </cell>
        </row>
        <row r="73">
          <cell r="A73">
            <v>22451056100</v>
          </cell>
          <cell r="B73" t="str">
            <v>RELACIONES PUBLICAS</v>
          </cell>
          <cell r="C73">
            <v>44810320</v>
          </cell>
          <cell r="D73">
            <v>0</v>
          </cell>
          <cell r="E73">
            <v>0</v>
          </cell>
          <cell r="F73">
            <v>0</v>
          </cell>
          <cell r="G73">
            <v>-21640000</v>
          </cell>
          <cell r="H73">
            <v>23170320</v>
          </cell>
          <cell r="I73">
            <v>23170320</v>
          </cell>
          <cell r="J73">
            <v>23170320</v>
          </cell>
          <cell r="K73">
            <v>11969720</v>
          </cell>
          <cell r="L73">
            <v>11102143</v>
          </cell>
        </row>
        <row r="74">
          <cell r="A74">
            <v>22451111900</v>
          </cell>
          <cell r="B74" t="str">
            <v>VIATICOS Y GASTOS DE VIAJES - CONTRATIST</v>
          </cell>
          <cell r="C74">
            <v>93591909</v>
          </cell>
          <cell r="D74">
            <v>0</v>
          </cell>
          <cell r="E74">
            <v>0</v>
          </cell>
          <cell r="F74">
            <v>385368800</v>
          </cell>
          <cell r="G74">
            <v>-99135909</v>
          </cell>
          <cell r="H74">
            <v>379824800</v>
          </cell>
          <cell r="I74">
            <v>372988558</v>
          </cell>
          <cell r="J74">
            <v>372988558</v>
          </cell>
          <cell r="K74">
            <v>271634267</v>
          </cell>
          <cell r="L74">
            <v>271634267</v>
          </cell>
        </row>
        <row r="75">
          <cell r="A75">
            <v>22551101300</v>
          </cell>
          <cell r="B75" t="str">
            <v>SUSCRIPCIONES Y AFILIACIONES</v>
          </cell>
          <cell r="C75">
            <v>211754000</v>
          </cell>
          <cell r="D75">
            <v>0</v>
          </cell>
          <cell r="E75">
            <v>0</v>
          </cell>
          <cell r="F75">
            <v>3944300</v>
          </cell>
          <cell r="G75">
            <v>-43375396</v>
          </cell>
          <cell r="H75">
            <v>172322904</v>
          </cell>
          <cell r="I75">
            <v>171223104</v>
          </cell>
          <cell r="J75">
            <v>171223104</v>
          </cell>
          <cell r="K75">
            <v>171223104</v>
          </cell>
          <cell r="L75">
            <v>171223104</v>
          </cell>
        </row>
        <row r="76">
          <cell r="A76">
            <v>22551101301</v>
          </cell>
          <cell r="B76" t="str">
            <v>IMPRESOS Y PUBLICACIONES</v>
          </cell>
          <cell r="C76">
            <v>0</v>
          </cell>
          <cell r="D76">
            <v>0</v>
          </cell>
          <cell r="E76">
            <v>0</v>
          </cell>
          <cell r="F76">
            <v>45450000</v>
          </cell>
          <cell r="G76">
            <v>-45000000</v>
          </cell>
          <cell r="H76">
            <v>450000</v>
          </cell>
          <cell r="I76">
            <v>75400</v>
          </cell>
          <cell r="J76">
            <v>75400</v>
          </cell>
          <cell r="K76">
            <v>75400</v>
          </cell>
          <cell r="L76">
            <v>75200</v>
          </cell>
        </row>
        <row r="77">
          <cell r="A77">
            <v>22551102300</v>
          </cell>
          <cell r="B77" t="str">
            <v>PUBLICIDAD Y PROPAGANDA</v>
          </cell>
          <cell r="C77">
            <v>27400000</v>
          </cell>
          <cell r="D77">
            <v>0</v>
          </cell>
          <cell r="E77">
            <v>0</v>
          </cell>
          <cell r="F77">
            <v>718879400</v>
          </cell>
          <cell r="G77">
            <v>-242766963</v>
          </cell>
          <cell r="H77">
            <v>503512437</v>
          </cell>
          <cell r="I77">
            <v>503512437</v>
          </cell>
          <cell r="J77">
            <v>503512437</v>
          </cell>
          <cell r="K77">
            <v>453486856</v>
          </cell>
          <cell r="L77">
            <v>431918014</v>
          </cell>
        </row>
        <row r="78">
          <cell r="A78">
            <v>22551102301</v>
          </cell>
          <cell r="B78" t="str">
            <v>PROMOCION Y DIVULGACION</v>
          </cell>
          <cell r="C78">
            <v>210000000</v>
          </cell>
          <cell r="D78">
            <v>0</v>
          </cell>
          <cell r="E78">
            <v>0</v>
          </cell>
          <cell r="F78">
            <v>874710323</v>
          </cell>
          <cell r="G78">
            <v>-980636838</v>
          </cell>
          <cell r="H78">
            <v>104073485</v>
          </cell>
          <cell r="I78">
            <v>104073485</v>
          </cell>
          <cell r="J78">
            <v>104073485</v>
          </cell>
          <cell r="K78">
            <v>96241324</v>
          </cell>
          <cell r="L78">
            <v>87486563</v>
          </cell>
        </row>
        <row r="79">
          <cell r="A79">
            <v>22551102302</v>
          </cell>
          <cell r="B79" t="str">
            <v>PRODUCCION EXTERNA</v>
          </cell>
          <cell r="C79">
            <v>176578000</v>
          </cell>
          <cell r="D79">
            <v>0</v>
          </cell>
          <cell r="E79">
            <v>0</v>
          </cell>
          <cell r="F79">
            <v>0</v>
          </cell>
          <cell r="G79">
            <v>-135952000</v>
          </cell>
          <cell r="H79">
            <v>40626000</v>
          </cell>
          <cell r="I79">
            <v>40626000</v>
          </cell>
          <cell r="J79">
            <v>40626000</v>
          </cell>
          <cell r="K79">
            <v>40626000</v>
          </cell>
          <cell r="L79">
            <v>37091700</v>
          </cell>
        </row>
        <row r="80">
          <cell r="A80">
            <v>22551102303</v>
          </cell>
          <cell r="B80" t="str">
            <v>DISEÑO Y AGENCIA</v>
          </cell>
          <cell r="C80">
            <v>43561798</v>
          </cell>
          <cell r="D80">
            <v>0</v>
          </cell>
          <cell r="E80">
            <v>0</v>
          </cell>
          <cell r="F80">
            <v>0</v>
          </cell>
          <cell r="G80">
            <v>-33500000</v>
          </cell>
          <cell r="H80">
            <v>10061798</v>
          </cell>
          <cell r="I80">
            <v>10061798</v>
          </cell>
          <cell r="J80">
            <v>10061798</v>
          </cell>
          <cell r="K80">
            <v>10061798</v>
          </cell>
          <cell r="L80">
            <v>8353027</v>
          </cell>
        </row>
        <row r="81">
          <cell r="A81">
            <v>22551102304</v>
          </cell>
          <cell r="B81" t="str">
            <v>SERVICIOS DE ELABORACION MATERIAL POP</v>
          </cell>
          <cell r="C81">
            <v>226112440</v>
          </cell>
          <cell r="D81">
            <v>0</v>
          </cell>
          <cell r="E81">
            <v>0</v>
          </cell>
          <cell r="F81">
            <v>0</v>
          </cell>
          <cell r="G81">
            <v>-225000000</v>
          </cell>
          <cell r="H81">
            <v>1112440</v>
          </cell>
          <cell r="I81">
            <v>1112440</v>
          </cell>
          <cell r="J81">
            <v>1112440</v>
          </cell>
          <cell r="K81">
            <v>1112440</v>
          </cell>
          <cell r="L81">
            <v>996401</v>
          </cell>
        </row>
        <row r="82">
          <cell r="A82">
            <v>22551102305</v>
          </cell>
          <cell r="B82" t="str">
            <v>MERCHANDISING</v>
          </cell>
          <cell r="C82">
            <v>369897118</v>
          </cell>
          <cell r="D82">
            <v>0</v>
          </cell>
          <cell r="E82">
            <v>0</v>
          </cell>
          <cell r="F82">
            <v>0</v>
          </cell>
          <cell r="G82">
            <v>-331000000</v>
          </cell>
          <cell r="H82">
            <v>38897118</v>
          </cell>
          <cell r="I82">
            <v>38897118</v>
          </cell>
          <cell r="J82">
            <v>38897118</v>
          </cell>
          <cell r="K82">
            <v>38897118</v>
          </cell>
          <cell r="L82">
            <v>38748678</v>
          </cell>
        </row>
        <row r="83">
          <cell r="A83">
            <v>22551102306</v>
          </cell>
          <cell r="B83" t="str">
            <v>PAUTAS EN MEDIOS MASIVOS</v>
          </cell>
          <cell r="C83">
            <v>326322906</v>
          </cell>
          <cell r="D83">
            <v>0</v>
          </cell>
          <cell r="E83">
            <v>0</v>
          </cell>
          <cell r="F83">
            <v>0</v>
          </cell>
          <cell r="G83">
            <v>-237980000</v>
          </cell>
          <cell r="H83">
            <v>88342906</v>
          </cell>
          <cell r="I83">
            <v>88342906</v>
          </cell>
          <cell r="J83">
            <v>88342906</v>
          </cell>
          <cell r="K83">
            <v>86229625</v>
          </cell>
          <cell r="L83">
            <v>69949587</v>
          </cell>
        </row>
        <row r="84">
          <cell r="A84">
            <v>22551102307</v>
          </cell>
          <cell r="B84" t="str">
            <v>PRODUCCION, PATROCINIOS Y EVENTOS</v>
          </cell>
          <cell r="C84">
            <v>627500001</v>
          </cell>
          <cell r="D84">
            <v>0</v>
          </cell>
          <cell r="E84">
            <v>0</v>
          </cell>
          <cell r="F84">
            <v>0</v>
          </cell>
          <cell r="G84">
            <v>-520000000</v>
          </cell>
          <cell r="H84">
            <v>107500001</v>
          </cell>
          <cell r="I84">
            <v>107500001</v>
          </cell>
          <cell r="J84">
            <v>107500001</v>
          </cell>
          <cell r="K84">
            <v>107500000</v>
          </cell>
          <cell r="L84">
            <v>107500000</v>
          </cell>
        </row>
        <row r="85">
          <cell r="A85">
            <v>22651102600</v>
          </cell>
          <cell r="B85" t="str">
            <v>COMUNICACIONES Y TRANSPORTE</v>
          </cell>
          <cell r="C85">
            <v>64383563</v>
          </cell>
          <cell r="D85">
            <v>0</v>
          </cell>
          <cell r="E85">
            <v>0</v>
          </cell>
          <cell r="F85">
            <v>12943600</v>
          </cell>
          <cell r="G85">
            <v>-7661808</v>
          </cell>
          <cell r="H85">
            <v>69665355</v>
          </cell>
          <cell r="I85">
            <v>65698167</v>
          </cell>
          <cell r="J85">
            <v>65698167</v>
          </cell>
          <cell r="K85">
            <v>59820491</v>
          </cell>
          <cell r="L85">
            <v>59585491</v>
          </cell>
        </row>
        <row r="86">
          <cell r="A86">
            <v>22651109005</v>
          </cell>
          <cell r="B86" t="str">
            <v>SERVICIO DE TRANSPORTE</v>
          </cell>
          <cell r="C86">
            <v>184721647</v>
          </cell>
          <cell r="D86">
            <v>0</v>
          </cell>
          <cell r="E86">
            <v>0</v>
          </cell>
          <cell r="F86">
            <v>37330000</v>
          </cell>
          <cell r="G86">
            <v>-32979000</v>
          </cell>
          <cell r="H86">
            <v>189072647</v>
          </cell>
          <cell r="I86">
            <v>186428647</v>
          </cell>
          <cell r="J86">
            <v>186428647</v>
          </cell>
          <cell r="K86">
            <v>175170894</v>
          </cell>
          <cell r="L86">
            <v>171724230</v>
          </cell>
        </row>
        <row r="87">
          <cell r="A87">
            <v>22651109006</v>
          </cell>
          <cell r="B87" t="str">
            <v>FLETES Y ACARREOS</v>
          </cell>
          <cell r="C87">
            <v>7000000</v>
          </cell>
          <cell r="D87">
            <v>0</v>
          </cell>
          <cell r="E87">
            <v>0</v>
          </cell>
          <cell r="F87">
            <v>400000</v>
          </cell>
          <cell r="G87">
            <v>0</v>
          </cell>
          <cell r="H87">
            <v>7400000</v>
          </cell>
          <cell r="I87">
            <v>7000000</v>
          </cell>
          <cell r="J87">
            <v>7000000</v>
          </cell>
          <cell r="K87">
            <v>5811663</v>
          </cell>
          <cell r="L87">
            <v>5811663</v>
          </cell>
        </row>
        <row r="88">
          <cell r="A88">
            <v>22751102700</v>
          </cell>
          <cell r="B88" t="str">
            <v>SEGUROS</v>
          </cell>
          <cell r="C88">
            <v>898694000</v>
          </cell>
          <cell r="D88">
            <v>0</v>
          </cell>
          <cell r="E88">
            <v>0</v>
          </cell>
          <cell r="F88">
            <v>898694000</v>
          </cell>
          <cell r="G88">
            <v>-1164040656</v>
          </cell>
          <cell r="H88">
            <v>633347344</v>
          </cell>
          <cell r="I88">
            <v>633347344</v>
          </cell>
          <cell r="J88">
            <v>633347344</v>
          </cell>
          <cell r="K88">
            <v>633190508</v>
          </cell>
          <cell r="L88">
            <v>633190508</v>
          </cell>
        </row>
        <row r="89">
          <cell r="A89">
            <v>22751103100</v>
          </cell>
          <cell r="B89" t="str">
            <v>IMPUESTOS</v>
          </cell>
          <cell r="C89">
            <v>2447516012</v>
          </cell>
          <cell r="D89">
            <v>-1850020000</v>
          </cell>
          <cell r="E89">
            <v>0</v>
          </cell>
          <cell r="F89">
            <v>60544848</v>
          </cell>
          <cell r="G89">
            <v>-658040860</v>
          </cell>
          <cell r="H89">
            <v>0</v>
          </cell>
          <cell r="I89">
            <v>0</v>
          </cell>
          <cell r="J89">
            <v>0</v>
          </cell>
          <cell r="K89">
            <v>0</v>
          </cell>
          <cell r="L89">
            <v>0</v>
          </cell>
        </row>
        <row r="90">
          <cell r="A90">
            <v>22751103101</v>
          </cell>
          <cell r="B90" t="str">
            <v>IMPUESTO INDUSTRIA Y COMERCIO</v>
          </cell>
          <cell r="C90">
            <v>3966390000</v>
          </cell>
          <cell r="D90">
            <v>0</v>
          </cell>
          <cell r="E90">
            <v>0</v>
          </cell>
          <cell r="F90">
            <v>0</v>
          </cell>
          <cell r="G90">
            <v>-483963991</v>
          </cell>
          <cell r="H90">
            <v>3482426009</v>
          </cell>
          <cell r="I90">
            <v>3476601282</v>
          </cell>
          <cell r="J90">
            <v>3476601282</v>
          </cell>
          <cell r="K90">
            <v>3307858477</v>
          </cell>
          <cell r="L90">
            <v>3307858477</v>
          </cell>
        </row>
        <row r="91">
          <cell r="A91">
            <v>22751103102</v>
          </cell>
          <cell r="B91" t="str">
            <v>IMPUESTO DE VEHICULO</v>
          </cell>
          <cell r="C91">
            <v>7063000</v>
          </cell>
          <cell r="D91">
            <v>0</v>
          </cell>
          <cell r="E91">
            <v>0</v>
          </cell>
          <cell r="F91">
            <v>3500000</v>
          </cell>
          <cell r="G91">
            <v>-5539544</v>
          </cell>
          <cell r="H91">
            <v>5023456</v>
          </cell>
          <cell r="I91">
            <v>1955950</v>
          </cell>
          <cell r="J91">
            <v>1955950</v>
          </cell>
          <cell r="K91">
            <v>1955950</v>
          </cell>
          <cell r="L91">
            <v>1955950</v>
          </cell>
        </row>
        <row r="92">
          <cell r="A92">
            <v>22751103103</v>
          </cell>
          <cell r="B92" t="str">
            <v>IMPUESTO AL PATRIMONIO</v>
          </cell>
          <cell r="C92">
            <v>2328000000</v>
          </cell>
          <cell r="D92">
            <v>0</v>
          </cell>
          <cell r="E92">
            <v>127908387</v>
          </cell>
          <cell r="F92">
            <v>2000000</v>
          </cell>
          <cell r="G92">
            <v>-476387</v>
          </cell>
          <cell r="H92">
            <v>2457432000</v>
          </cell>
          <cell r="I92">
            <v>2457432000</v>
          </cell>
          <cell r="J92">
            <v>2457432000</v>
          </cell>
          <cell r="K92">
            <v>2457432000</v>
          </cell>
          <cell r="L92">
            <v>2457432000</v>
          </cell>
        </row>
        <row r="93">
          <cell r="A93">
            <v>22751103104</v>
          </cell>
          <cell r="B93" t="str">
            <v>GRAVAMEN A LOS MOV. FINANCIEROS (4X1000)</v>
          </cell>
          <cell r="C93">
            <v>325237000</v>
          </cell>
          <cell r="D93">
            <v>0</v>
          </cell>
          <cell r="E93">
            <v>2000000000</v>
          </cell>
          <cell r="F93">
            <v>545830000</v>
          </cell>
          <cell r="G93">
            <v>-94837000</v>
          </cell>
          <cell r="H93">
            <v>2776230000</v>
          </cell>
          <cell r="I93">
            <v>2481270000</v>
          </cell>
          <cell r="J93">
            <v>2481270000</v>
          </cell>
          <cell r="K93">
            <v>2481270000</v>
          </cell>
          <cell r="L93">
            <v>2324501394.3400002</v>
          </cell>
        </row>
        <row r="94">
          <cell r="A94">
            <v>22751103105</v>
          </cell>
          <cell r="B94" t="str">
            <v>IMPUESTO ASUMIDOS</v>
          </cell>
          <cell r="C94">
            <v>49691031</v>
          </cell>
          <cell r="D94">
            <v>0</v>
          </cell>
          <cell r="E94">
            <v>0</v>
          </cell>
          <cell r="F94">
            <v>0</v>
          </cell>
          <cell r="G94">
            <v>-49691031</v>
          </cell>
          <cell r="H94">
            <v>0</v>
          </cell>
          <cell r="I94">
            <v>0</v>
          </cell>
          <cell r="J94">
            <v>0</v>
          </cell>
          <cell r="K94">
            <v>0</v>
          </cell>
          <cell r="L94">
            <v>0</v>
          </cell>
        </row>
        <row r="95">
          <cell r="A95">
            <v>22751103106</v>
          </cell>
          <cell r="B95" t="str">
            <v>IMPUESTO PREDIAL</v>
          </cell>
          <cell r="C95">
            <v>23588000</v>
          </cell>
          <cell r="D95">
            <v>0</v>
          </cell>
          <cell r="E95">
            <v>0</v>
          </cell>
          <cell r="F95">
            <v>196194</v>
          </cell>
          <cell r="G95">
            <v>-8285846</v>
          </cell>
          <cell r="H95">
            <v>15498348</v>
          </cell>
          <cell r="I95">
            <v>15498348</v>
          </cell>
          <cell r="J95">
            <v>15498348</v>
          </cell>
          <cell r="K95">
            <v>15498348</v>
          </cell>
          <cell r="L95">
            <v>15498348</v>
          </cell>
        </row>
        <row r="96">
          <cell r="A96">
            <v>22751103107</v>
          </cell>
          <cell r="B96" t="str">
            <v>IMPUESTO DE PEAJES</v>
          </cell>
          <cell r="C96">
            <v>0</v>
          </cell>
          <cell r="D96">
            <v>0</v>
          </cell>
          <cell r="E96">
            <v>0</v>
          </cell>
          <cell r="F96">
            <v>100000</v>
          </cell>
          <cell r="G96">
            <v>0</v>
          </cell>
          <cell r="H96">
            <v>100000</v>
          </cell>
          <cell r="I96">
            <v>0</v>
          </cell>
          <cell r="J96">
            <v>0</v>
          </cell>
          <cell r="K96">
            <v>0</v>
          </cell>
          <cell r="L96">
            <v>0</v>
          </cell>
        </row>
        <row r="97">
          <cell r="A97">
            <v>22751103108</v>
          </cell>
          <cell r="B97" t="str">
            <v>SANCIONES Y MULTAS</v>
          </cell>
          <cell r="C97">
            <v>0</v>
          </cell>
          <cell r="D97">
            <v>0</v>
          </cell>
          <cell r="E97">
            <v>0</v>
          </cell>
          <cell r="F97">
            <v>837800</v>
          </cell>
          <cell r="G97">
            <v>-48033</v>
          </cell>
          <cell r="H97">
            <v>789767</v>
          </cell>
          <cell r="I97">
            <v>789767</v>
          </cell>
          <cell r="J97">
            <v>789767</v>
          </cell>
          <cell r="K97">
            <v>789415</v>
          </cell>
          <cell r="L97">
            <v>789415</v>
          </cell>
        </row>
        <row r="98">
          <cell r="A98">
            <v>22751103109</v>
          </cell>
          <cell r="B98" t="str">
            <v>RENOVACION REGISTRO MERCANTIL</v>
          </cell>
          <cell r="C98">
            <v>2266000</v>
          </cell>
          <cell r="D98">
            <v>0</v>
          </cell>
          <cell r="E98">
            <v>0</v>
          </cell>
          <cell r="F98">
            <v>260000</v>
          </cell>
          <cell r="G98">
            <v>0</v>
          </cell>
          <cell r="H98">
            <v>2526000</v>
          </cell>
          <cell r="I98">
            <v>2526000</v>
          </cell>
          <cell r="J98">
            <v>2526000</v>
          </cell>
          <cell r="K98">
            <v>2526000</v>
          </cell>
          <cell r="L98">
            <v>2526000</v>
          </cell>
        </row>
        <row r="99">
          <cell r="A99">
            <v>22751103110</v>
          </cell>
          <cell r="B99" t="str">
            <v>IMPUESTO DE RENTA Y COMPLEMENTARIOS</v>
          </cell>
          <cell r="C99">
            <v>4229000000</v>
          </cell>
          <cell r="D99">
            <v>0</v>
          </cell>
          <cell r="E99">
            <v>10363640000</v>
          </cell>
          <cell r="F99">
            <v>4102500000</v>
          </cell>
          <cell r="G99">
            <v>-4103426953</v>
          </cell>
          <cell r="H99">
            <v>14591713047</v>
          </cell>
          <cell r="I99">
            <v>14591713047</v>
          </cell>
          <cell r="J99">
            <v>14591713047</v>
          </cell>
          <cell r="K99">
            <v>14590818000</v>
          </cell>
          <cell r="L99">
            <v>14590818000</v>
          </cell>
        </row>
        <row r="100">
          <cell r="A100">
            <v>22751104100</v>
          </cell>
          <cell r="B100" t="str">
            <v>CUOTA DE FISCALIZACION</v>
          </cell>
          <cell r="C100">
            <v>1049709000</v>
          </cell>
          <cell r="D100">
            <v>0</v>
          </cell>
          <cell r="E100">
            <v>300000000</v>
          </cell>
          <cell r="F100">
            <v>0</v>
          </cell>
          <cell r="G100">
            <v>-80123664</v>
          </cell>
          <cell r="H100">
            <v>1269585336</v>
          </cell>
          <cell r="I100">
            <v>1269585336</v>
          </cell>
          <cell r="J100">
            <v>1269585336</v>
          </cell>
          <cell r="K100">
            <v>1171326724</v>
          </cell>
          <cell r="L100">
            <v>1171326724</v>
          </cell>
        </row>
        <row r="101">
          <cell r="A101">
            <v>22751202601</v>
          </cell>
          <cell r="B101" t="str">
            <v>CONTRIBUCION SSPD</v>
          </cell>
          <cell r="C101">
            <v>775476000</v>
          </cell>
          <cell r="D101">
            <v>0</v>
          </cell>
          <cell r="E101">
            <v>0</v>
          </cell>
          <cell r="F101">
            <v>112166000</v>
          </cell>
          <cell r="G101">
            <v>0</v>
          </cell>
          <cell r="H101">
            <v>887642000</v>
          </cell>
          <cell r="I101">
            <v>887642000</v>
          </cell>
          <cell r="J101">
            <v>887642000</v>
          </cell>
          <cell r="K101">
            <v>887642000</v>
          </cell>
          <cell r="L101">
            <v>887642000</v>
          </cell>
        </row>
        <row r="102">
          <cell r="A102">
            <v>22751202602</v>
          </cell>
          <cell r="B102" t="str">
            <v>CONTRIBUCION COMIS. REGULAC.ENERGIA GAS</v>
          </cell>
          <cell r="C102">
            <v>537481000</v>
          </cell>
          <cell r="D102">
            <v>0</v>
          </cell>
          <cell r="E102">
            <v>0</v>
          </cell>
          <cell r="F102">
            <v>0</v>
          </cell>
          <cell r="G102">
            <v>-97164154</v>
          </cell>
          <cell r="H102">
            <v>440316846</v>
          </cell>
          <cell r="I102">
            <v>440316846</v>
          </cell>
          <cell r="J102">
            <v>440316846</v>
          </cell>
          <cell r="K102">
            <v>440316846</v>
          </cell>
          <cell r="L102">
            <v>440316846</v>
          </cell>
        </row>
        <row r="103">
          <cell r="A103">
            <v>22758100500</v>
          </cell>
          <cell r="B103" t="str">
            <v>GASTOS LEGALES</v>
          </cell>
          <cell r="C103">
            <v>325630804</v>
          </cell>
          <cell r="D103">
            <v>0</v>
          </cell>
          <cell r="E103">
            <v>0</v>
          </cell>
          <cell r="F103">
            <v>4605200</v>
          </cell>
          <cell r="G103">
            <v>-144270757</v>
          </cell>
          <cell r="H103">
            <v>185965247</v>
          </cell>
          <cell r="I103">
            <v>182633916</v>
          </cell>
          <cell r="J103">
            <v>182633916</v>
          </cell>
          <cell r="K103">
            <v>182459915</v>
          </cell>
          <cell r="L103">
            <v>182165338</v>
          </cell>
        </row>
        <row r="104">
          <cell r="A104">
            <v>22851052900</v>
          </cell>
          <cell r="B104" t="str">
            <v>INDEMNIZACION DANOS A TERCEROS</v>
          </cell>
          <cell r="C104">
            <v>50736000</v>
          </cell>
          <cell r="D104">
            <v>0</v>
          </cell>
          <cell r="E104">
            <v>0</v>
          </cell>
          <cell r="F104">
            <v>8814000</v>
          </cell>
          <cell r="G104">
            <v>-10351800</v>
          </cell>
          <cell r="H104">
            <v>49198200</v>
          </cell>
          <cell r="I104">
            <v>44409616</v>
          </cell>
          <cell r="J104">
            <v>44409616</v>
          </cell>
          <cell r="K104">
            <v>44409616</v>
          </cell>
          <cell r="L104">
            <v>44409616</v>
          </cell>
        </row>
        <row r="105">
          <cell r="A105">
            <v>22851119000</v>
          </cell>
          <cell r="B105" t="str">
            <v>OTROS GASTOS GENERALES</v>
          </cell>
          <cell r="C105">
            <v>1185963</v>
          </cell>
          <cell r="D105">
            <v>0</v>
          </cell>
          <cell r="E105">
            <v>0</v>
          </cell>
          <cell r="F105">
            <v>17575600</v>
          </cell>
          <cell r="G105">
            <v>-8327920</v>
          </cell>
          <cell r="H105">
            <v>10433643</v>
          </cell>
          <cell r="I105">
            <v>9845043</v>
          </cell>
          <cell r="J105">
            <v>9845043</v>
          </cell>
          <cell r="K105">
            <v>3506243</v>
          </cell>
          <cell r="L105">
            <v>3506243</v>
          </cell>
        </row>
        <row r="106">
          <cell r="A106">
            <v>22855111330</v>
          </cell>
          <cell r="B106" t="str">
            <v>SEGURIDAD INDUSTRIAL</v>
          </cell>
          <cell r="C106">
            <v>143695440</v>
          </cell>
          <cell r="D106">
            <v>0</v>
          </cell>
          <cell r="E106">
            <v>0</v>
          </cell>
          <cell r="F106">
            <v>995000</v>
          </cell>
          <cell r="G106">
            <v>-74879377</v>
          </cell>
          <cell r="H106">
            <v>69811063</v>
          </cell>
          <cell r="I106">
            <v>56987495</v>
          </cell>
          <cell r="J106">
            <v>56987495</v>
          </cell>
          <cell r="K106">
            <v>56951585</v>
          </cell>
          <cell r="L106">
            <v>56769683</v>
          </cell>
        </row>
        <row r="107">
          <cell r="A107">
            <v>22855111370</v>
          </cell>
          <cell r="B107" t="str">
            <v>EVENTOS CULTURALES</v>
          </cell>
          <cell r="C107">
            <v>100000000</v>
          </cell>
          <cell r="D107">
            <v>0</v>
          </cell>
          <cell r="E107">
            <v>0</v>
          </cell>
          <cell r="F107">
            <v>0</v>
          </cell>
          <cell r="G107">
            <v>-100000000</v>
          </cell>
          <cell r="H107">
            <v>0</v>
          </cell>
          <cell r="I107">
            <v>0</v>
          </cell>
          <cell r="J107">
            <v>0</v>
          </cell>
          <cell r="K107">
            <v>0</v>
          </cell>
          <cell r="L107">
            <v>0</v>
          </cell>
        </row>
        <row r="108">
          <cell r="A108">
            <v>22858059000</v>
          </cell>
          <cell r="B108" t="str">
            <v>OTROS GASTOS FINANCIEROS</v>
          </cell>
          <cell r="C108">
            <v>4465124110.1300001</v>
          </cell>
          <cell r="D108">
            <v>0</v>
          </cell>
          <cell r="E108">
            <v>0</v>
          </cell>
          <cell r="F108">
            <v>102337000</v>
          </cell>
          <cell r="G108">
            <v>-547930000</v>
          </cell>
          <cell r="H108">
            <v>4019531110.1300001</v>
          </cell>
          <cell r="I108">
            <v>3834398074.1300001</v>
          </cell>
          <cell r="J108">
            <v>3834398074.1300001</v>
          </cell>
          <cell r="K108">
            <v>3613130340.8400002</v>
          </cell>
          <cell r="L108">
            <v>3013231404.1999998</v>
          </cell>
        </row>
        <row r="109">
          <cell r="A109">
            <v>22955142000</v>
          </cell>
          <cell r="B109" t="str">
            <v>CREDITOS DE EMPLEADOS - LENTES</v>
          </cell>
          <cell r="C109">
            <v>179442830</v>
          </cell>
          <cell r="D109">
            <v>0</v>
          </cell>
          <cell r="E109">
            <v>0</v>
          </cell>
          <cell r="F109">
            <v>0</v>
          </cell>
          <cell r="G109">
            <v>-96000000</v>
          </cell>
          <cell r="H109">
            <v>83442830</v>
          </cell>
          <cell r="I109">
            <v>83442830</v>
          </cell>
          <cell r="J109">
            <v>83442830</v>
          </cell>
          <cell r="K109">
            <v>30468174</v>
          </cell>
          <cell r="L109">
            <v>29500891</v>
          </cell>
        </row>
        <row r="110">
          <cell r="A110">
            <v>22955509000</v>
          </cell>
          <cell r="B110" t="str">
            <v>SENTENCIAS Y CONCILIACIONES</v>
          </cell>
          <cell r="C110">
            <v>2000000000</v>
          </cell>
          <cell r="D110">
            <v>0</v>
          </cell>
          <cell r="E110">
            <v>0</v>
          </cell>
          <cell r="F110">
            <v>2211075822</v>
          </cell>
          <cell r="G110">
            <v>0</v>
          </cell>
          <cell r="H110">
            <v>4211075822</v>
          </cell>
          <cell r="I110">
            <v>4171344330</v>
          </cell>
          <cell r="J110">
            <v>4171344330</v>
          </cell>
          <cell r="K110">
            <v>4171344330</v>
          </cell>
          <cell r="L110">
            <v>4171344330</v>
          </cell>
        </row>
        <row r="111">
          <cell r="A111">
            <v>31151103003</v>
          </cell>
          <cell r="B111" t="str">
            <v>DISTRIBUCION UTILIDADES POR GIRAR</v>
          </cell>
          <cell r="C111">
            <v>35243269999</v>
          </cell>
          <cell r="D111">
            <v>0</v>
          </cell>
          <cell r="E111">
            <v>11235181441</v>
          </cell>
          <cell r="F111">
            <v>14613181375</v>
          </cell>
          <cell r="G111">
            <v>-11235181441</v>
          </cell>
          <cell r="H111">
            <v>49856451374</v>
          </cell>
          <cell r="I111">
            <v>49856451374</v>
          </cell>
          <cell r="J111">
            <v>49856451374</v>
          </cell>
          <cell r="K111">
            <v>49856451374</v>
          </cell>
          <cell r="L111">
            <v>49843026614</v>
          </cell>
        </row>
        <row r="112">
          <cell r="A112">
            <v>32151052600</v>
          </cell>
          <cell r="B112" t="str">
            <v>PENSIONES</v>
          </cell>
          <cell r="C112">
            <v>16799836414</v>
          </cell>
          <cell r="D112">
            <v>0</v>
          </cell>
          <cell r="E112">
            <v>0</v>
          </cell>
          <cell r="F112">
            <v>12266619703</v>
          </cell>
          <cell r="G112">
            <v>-10658745362</v>
          </cell>
          <cell r="H112">
            <v>18407710755</v>
          </cell>
          <cell r="I112">
            <v>18139541424</v>
          </cell>
          <cell r="J112">
            <v>18139541424</v>
          </cell>
          <cell r="K112">
            <v>18139435835</v>
          </cell>
          <cell r="L112">
            <v>18094818997</v>
          </cell>
        </row>
        <row r="113">
          <cell r="A113">
            <v>32314701202</v>
          </cell>
          <cell r="B113" t="str">
            <v>CREDITO EMPLEADOS - FONDO DE SERVIC (LEN</v>
          </cell>
          <cell r="C113">
            <v>0</v>
          </cell>
          <cell r="D113">
            <v>0</v>
          </cell>
          <cell r="E113">
            <v>0</v>
          </cell>
          <cell r="F113">
            <v>0</v>
          </cell>
          <cell r="G113">
            <v>0</v>
          </cell>
          <cell r="H113">
            <v>0</v>
          </cell>
          <cell r="I113">
            <v>0</v>
          </cell>
          <cell r="J113">
            <v>0</v>
          </cell>
          <cell r="K113">
            <v>0</v>
          </cell>
          <cell r="L113">
            <v>0</v>
          </cell>
        </row>
        <row r="114">
          <cell r="A114">
            <v>51258050407</v>
          </cell>
          <cell r="B114" t="str">
            <v>BANCOLOMBIA - 880086984</v>
          </cell>
          <cell r="C114">
            <v>0</v>
          </cell>
          <cell r="D114">
            <v>-2720000000</v>
          </cell>
          <cell r="E114">
            <v>7120000000</v>
          </cell>
          <cell r="F114">
            <v>0</v>
          </cell>
          <cell r="G114">
            <v>-900000000</v>
          </cell>
          <cell r="H114">
            <v>3500000000</v>
          </cell>
          <cell r="I114">
            <v>3500000000</v>
          </cell>
          <cell r="J114">
            <v>3500000000</v>
          </cell>
          <cell r="K114">
            <v>3343329166</v>
          </cell>
          <cell r="L114">
            <v>3343329166</v>
          </cell>
        </row>
        <row r="115">
          <cell r="A115">
            <v>61516700110</v>
          </cell>
          <cell r="B115" t="str">
            <v>MAQUINARIA Y EQUIPO</v>
          </cell>
          <cell r="C115">
            <v>0</v>
          </cell>
          <cell r="D115">
            <v>0</v>
          </cell>
          <cell r="E115">
            <v>0</v>
          </cell>
          <cell r="F115">
            <v>150000000</v>
          </cell>
          <cell r="G115">
            <v>0</v>
          </cell>
          <cell r="H115">
            <v>150000000</v>
          </cell>
          <cell r="I115">
            <v>47532709</v>
          </cell>
          <cell r="J115">
            <v>47532709</v>
          </cell>
          <cell r="K115">
            <v>47532709</v>
          </cell>
          <cell r="L115">
            <v>42820414</v>
          </cell>
        </row>
        <row r="116">
          <cell r="A116">
            <v>63116400100</v>
          </cell>
          <cell r="B116" t="str">
            <v>EDIFICIOS - UNIDAD DE APOYO</v>
          </cell>
          <cell r="C116">
            <v>1700000000</v>
          </cell>
          <cell r="D116">
            <v>0</v>
          </cell>
          <cell r="E116">
            <v>111839805</v>
          </cell>
          <cell r="F116">
            <v>1846741062</v>
          </cell>
          <cell r="G116">
            <v>-256839805</v>
          </cell>
          <cell r="H116">
            <v>3401741062</v>
          </cell>
          <cell r="I116">
            <v>3085751362</v>
          </cell>
          <cell r="J116">
            <v>3085751362</v>
          </cell>
          <cell r="K116">
            <v>2802619042</v>
          </cell>
          <cell r="L116">
            <v>2730855256</v>
          </cell>
        </row>
        <row r="117">
          <cell r="A117">
            <v>63116400150</v>
          </cell>
          <cell r="B117" t="str">
            <v>MUEBLES ENSERES Y EQUIPO DE OFICINA</v>
          </cell>
          <cell r="C117">
            <v>1032503000</v>
          </cell>
          <cell r="D117">
            <v>0</v>
          </cell>
          <cell r="E117">
            <v>11611630</v>
          </cell>
          <cell r="F117">
            <v>688880731</v>
          </cell>
          <cell r="G117">
            <v>-470187180</v>
          </cell>
          <cell r="H117">
            <v>1262808181</v>
          </cell>
          <cell r="I117">
            <v>1181929248</v>
          </cell>
          <cell r="J117">
            <v>1181929248</v>
          </cell>
          <cell r="K117">
            <v>868107574</v>
          </cell>
          <cell r="L117">
            <v>834861482</v>
          </cell>
        </row>
        <row r="118">
          <cell r="A118">
            <v>63116700200</v>
          </cell>
          <cell r="B118" t="str">
            <v>SISTEMATIZACION -UNIDAD DE APOYO</v>
          </cell>
          <cell r="C118">
            <v>255337000</v>
          </cell>
          <cell r="D118">
            <v>0</v>
          </cell>
          <cell r="E118">
            <v>231556227</v>
          </cell>
          <cell r="F118">
            <v>0</v>
          </cell>
          <cell r="G118">
            <v>-5730800</v>
          </cell>
          <cell r="H118">
            <v>481162427</v>
          </cell>
          <cell r="I118">
            <v>249375974</v>
          </cell>
          <cell r="J118">
            <v>249375974</v>
          </cell>
          <cell r="K118">
            <v>249375974</v>
          </cell>
          <cell r="L118">
            <v>241079177</v>
          </cell>
        </row>
        <row r="119">
          <cell r="A119">
            <v>63119109020</v>
          </cell>
          <cell r="B119" t="str">
            <v>COMUNICACIONES</v>
          </cell>
          <cell r="C119">
            <v>98654000</v>
          </cell>
          <cell r="D119">
            <v>0</v>
          </cell>
          <cell r="E119">
            <v>0</v>
          </cell>
          <cell r="F119">
            <v>98654000</v>
          </cell>
          <cell r="G119">
            <v>-98654000</v>
          </cell>
          <cell r="H119">
            <v>98654000</v>
          </cell>
          <cell r="I119">
            <v>0</v>
          </cell>
          <cell r="J119">
            <v>0</v>
          </cell>
          <cell r="K119">
            <v>0</v>
          </cell>
          <cell r="L119">
            <v>0</v>
          </cell>
        </row>
        <row r="120">
          <cell r="A120">
            <v>66000000012</v>
          </cell>
          <cell r="B120" t="str">
            <v>MATERIALES- ELEM. DEVOLUTIVOS.</v>
          </cell>
          <cell r="C120">
            <v>97697000</v>
          </cell>
          <cell r="D120">
            <v>0</v>
          </cell>
          <cell r="E120">
            <v>0</v>
          </cell>
          <cell r="F120">
            <v>0</v>
          </cell>
          <cell r="G120">
            <v>-8780731</v>
          </cell>
          <cell r="H120">
            <v>88916269</v>
          </cell>
          <cell r="I120">
            <v>79067070</v>
          </cell>
          <cell r="J120">
            <v>79067070</v>
          </cell>
          <cell r="K120">
            <v>79067070</v>
          </cell>
          <cell r="L120">
            <v>76650726</v>
          </cell>
        </row>
        <row r="121">
          <cell r="A121" t="str">
            <v>Total general</v>
          </cell>
          <cell r="C121">
            <v>110975572519.42001</v>
          </cell>
          <cell r="D121">
            <v>-4570020000</v>
          </cell>
          <cell r="E121">
            <v>36357833490</v>
          </cell>
          <cell r="F121">
            <v>48636041272.110001</v>
          </cell>
          <cell r="G121">
            <v>-47591957995.099998</v>
          </cell>
          <cell r="H121">
            <v>143807469286.42999</v>
          </cell>
          <cell r="I121">
            <v>140261314220.51999</v>
          </cell>
          <cell r="J121">
            <v>140260615540.32001</v>
          </cell>
          <cell r="K121">
            <v>135460157858.56</v>
          </cell>
          <cell r="L121">
            <v>133204361518.25999</v>
          </cell>
        </row>
        <row r="139">
          <cell r="B139" t="str">
            <v>TOTAL GASTOS</v>
          </cell>
          <cell r="C139">
            <v>110975572519.42001</v>
          </cell>
          <cell r="D139">
            <v>-4570020000</v>
          </cell>
          <cell r="E139">
            <v>36357833490</v>
          </cell>
          <cell r="F139">
            <v>48636041272.110001</v>
          </cell>
          <cell r="G139">
            <v>-47591957995.099998</v>
          </cell>
          <cell r="H139">
            <v>143807469286.42999</v>
          </cell>
          <cell r="I139">
            <v>140261314220.51999</v>
          </cell>
          <cell r="J139">
            <v>140260615540.32001</v>
          </cell>
          <cell r="K139">
            <v>135460157858.56</v>
          </cell>
          <cell r="L139">
            <v>133202332064.25999</v>
          </cell>
        </row>
      </sheetData>
      <sheetData sheetId="8" refreshError="1">
        <row r="1">
          <cell r="A1">
            <v>1</v>
          </cell>
          <cell r="B1">
            <v>2</v>
          </cell>
          <cell r="C1">
            <v>3</v>
          </cell>
          <cell r="D1">
            <v>4</v>
          </cell>
          <cell r="E1">
            <v>5</v>
          </cell>
          <cell r="F1">
            <v>6</v>
          </cell>
          <cell r="G1">
            <v>7</v>
          </cell>
          <cell r="H1">
            <v>8</v>
          </cell>
          <cell r="I1">
            <v>9</v>
          </cell>
          <cell r="J1">
            <v>10</v>
          </cell>
          <cell r="K1">
            <v>11</v>
          </cell>
          <cell r="L1">
            <v>12</v>
          </cell>
        </row>
        <row r="3">
          <cell r="C3" t="str">
            <v>Datos</v>
          </cell>
        </row>
        <row r="4">
          <cell r="A4" t="str">
            <v>PARTIDA</v>
          </cell>
          <cell r="B4" t="str">
            <v>NOMBRE</v>
          </cell>
          <cell r="C4" t="str">
            <v>Suma de PRESUPUESTO INICIAL</v>
          </cell>
          <cell r="G4" t="str">
            <v>Suma de MODIFICACIONES</v>
          </cell>
          <cell r="I4" t="str">
            <v>Suma de CDPS</v>
          </cell>
          <cell r="J4" t="str">
            <v>Suma de REGISTRO</v>
          </cell>
          <cell r="K4" t="str">
            <v>Suma de EJECUTADO</v>
          </cell>
          <cell r="L4" t="str">
            <v>Suma de PAGADO</v>
          </cell>
        </row>
        <row r="5">
          <cell r="A5">
            <v>21151050100</v>
          </cell>
          <cell r="B5" t="str">
            <v>SUELDO PERSONAL DE NOMINA</v>
          </cell>
          <cell r="C5">
            <v>3443744000</v>
          </cell>
          <cell r="G5">
            <v>-658522066.10000002</v>
          </cell>
          <cell r="I5">
            <v>2752082345.9000001</v>
          </cell>
          <cell r="J5">
            <v>2752082345</v>
          </cell>
          <cell r="K5">
            <v>2752082345</v>
          </cell>
          <cell r="L5">
            <v>2476584694</v>
          </cell>
        </row>
        <row r="6">
          <cell r="A6">
            <v>21151050101</v>
          </cell>
          <cell r="B6" t="str">
            <v>SALARIO INTEGRAL</v>
          </cell>
          <cell r="C6">
            <v>165500400</v>
          </cell>
          <cell r="G6">
            <v>-42000000</v>
          </cell>
          <cell r="I6">
            <v>117760587</v>
          </cell>
          <cell r="J6">
            <v>117760587</v>
          </cell>
          <cell r="K6">
            <v>117760587</v>
          </cell>
          <cell r="L6">
            <v>117760587</v>
          </cell>
        </row>
        <row r="7">
          <cell r="A7">
            <v>21151050300</v>
          </cell>
          <cell r="B7" t="str">
            <v>HORAS EXTRAS, DOMINICALES Y FESTIVOS</v>
          </cell>
          <cell r="C7">
            <v>14400000</v>
          </cell>
          <cell r="G7">
            <v>-3441427</v>
          </cell>
          <cell r="I7">
            <v>3231574</v>
          </cell>
          <cell r="J7">
            <v>3231574</v>
          </cell>
          <cell r="K7">
            <v>3231574</v>
          </cell>
          <cell r="L7">
            <v>3231574</v>
          </cell>
        </row>
        <row r="8">
          <cell r="A8">
            <v>21151050400</v>
          </cell>
          <cell r="B8" t="str">
            <v>INCAPACIDADES</v>
          </cell>
          <cell r="C8">
            <v>40500000</v>
          </cell>
          <cell r="G8">
            <v>8289099</v>
          </cell>
          <cell r="I8">
            <v>43061369</v>
          </cell>
          <cell r="J8">
            <v>43061369</v>
          </cell>
          <cell r="K8">
            <v>43061369</v>
          </cell>
          <cell r="L8">
            <v>11696088</v>
          </cell>
        </row>
        <row r="9">
          <cell r="A9">
            <v>21151050401</v>
          </cell>
          <cell r="B9" t="str">
            <v>GASTOS DE REPRESENTACION</v>
          </cell>
          <cell r="C9">
            <v>196480558</v>
          </cell>
          <cell r="G9">
            <v>1175200</v>
          </cell>
          <cell r="I9">
            <v>160114567</v>
          </cell>
          <cell r="J9">
            <v>160114567</v>
          </cell>
          <cell r="K9">
            <v>126625883</v>
          </cell>
          <cell r="L9">
            <v>123866230</v>
          </cell>
        </row>
        <row r="10">
          <cell r="A10">
            <v>21151051200</v>
          </cell>
          <cell r="B10" t="str">
            <v>PRIMA DE SERVICIOS</v>
          </cell>
          <cell r="C10">
            <v>550262000</v>
          </cell>
          <cell r="G10">
            <v>-212002741</v>
          </cell>
          <cell r="I10">
            <v>312312959</v>
          </cell>
          <cell r="J10">
            <v>312312959</v>
          </cell>
          <cell r="K10">
            <v>312312959</v>
          </cell>
          <cell r="L10">
            <v>290958394</v>
          </cell>
        </row>
        <row r="11">
          <cell r="A11">
            <v>21151051300</v>
          </cell>
          <cell r="B11" t="str">
            <v>PRIMA DE VACACIONES</v>
          </cell>
          <cell r="C11">
            <v>339429742</v>
          </cell>
          <cell r="G11">
            <v>-95938380</v>
          </cell>
          <cell r="I11">
            <v>200267185</v>
          </cell>
          <cell r="J11">
            <v>200267185</v>
          </cell>
          <cell r="K11">
            <v>200267185</v>
          </cell>
          <cell r="L11">
            <v>168874644</v>
          </cell>
        </row>
        <row r="12">
          <cell r="A12">
            <v>21151051500</v>
          </cell>
          <cell r="B12" t="str">
            <v>PRIMAS EXTRALEGALES</v>
          </cell>
          <cell r="C12">
            <v>695221586</v>
          </cell>
          <cell r="G12">
            <v>-157436199</v>
          </cell>
          <cell r="I12">
            <v>489306347</v>
          </cell>
          <cell r="J12">
            <v>489306347</v>
          </cell>
          <cell r="K12">
            <v>489306347</v>
          </cell>
          <cell r="L12">
            <v>489306347</v>
          </cell>
        </row>
        <row r="13">
          <cell r="A13">
            <v>21151051700</v>
          </cell>
          <cell r="B13" t="str">
            <v>PRIMA DE ANTIGUEDAD</v>
          </cell>
          <cell r="C13">
            <v>487200792</v>
          </cell>
          <cell r="G13">
            <v>-87500000</v>
          </cell>
          <cell r="I13">
            <v>304858242</v>
          </cell>
          <cell r="J13">
            <v>304858242</v>
          </cell>
          <cell r="K13">
            <v>304858242</v>
          </cell>
          <cell r="L13">
            <v>303488712</v>
          </cell>
        </row>
        <row r="14">
          <cell r="A14">
            <v>21151051800</v>
          </cell>
          <cell r="B14" t="str">
            <v>VACACIONES</v>
          </cell>
          <cell r="C14">
            <v>339429742</v>
          </cell>
          <cell r="G14">
            <v>-24652508</v>
          </cell>
          <cell r="I14">
            <v>218937905</v>
          </cell>
          <cell r="J14">
            <v>218937905</v>
          </cell>
          <cell r="K14">
            <v>218937905</v>
          </cell>
          <cell r="L14">
            <v>217892598</v>
          </cell>
        </row>
        <row r="15">
          <cell r="A15">
            <v>21151052000</v>
          </cell>
          <cell r="B15" t="str">
            <v>BONIFICACIONES (LINEA VIVA, TURNOS INGENIEROS, OTRAS)</v>
          </cell>
          <cell r="C15">
            <v>34800000</v>
          </cell>
          <cell r="G15">
            <v>0</v>
          </cell>
          <cell r="I15">
            <v>34400000</v>
          </cell>
          <cell r="J15">
            <v>34400000</v>
          </cell>
          <cell r="K15">
            <v>34400000</v>
          </cell>
          <cell r="L15">
            <v>34400000</v>
          </cell>
        </row>
        <row r="16">
          <cell r="A16">
            <v>21151052200</v>
          </cell>
          <cell r="B16" t="str">
            <v>PRIMA O SUBSIDIO DE ALIMENTACION</v>
          </cell>
          <cell r="C16">
            <v>3540000</v>
          </cell>
          <cell r="G16">
            <v>0</v>
          </cell>
          <cell r="I16">
            <v>445716</v>
          </cell>
          <cell r="J16">
            <v>445716</v>
          </cell>
          <cell r="K16">
            <v>445716</v>
          </cell>
          <cell r="L16">
            <v>428726</v>
          </cell>
        </row>
        <row r="17">
          <cell r="A17">
            <v>21151052300</v>
          </cell>
          <cell r="B17" t="str">
            <v>AUXILIO DE TRANSPORTE</v>
          </cell>
          <cell r="C17">
            <v>399950192</v>
          </cell>
          <cell r="G17">
            <v>-39448335</v>
          </cell>
          <cell r="I17">
            <v>348401843</v>
          </cell>
          <cell r="J17">
            <v>348401843</v>
          </cell>
          <cell r="K17">
            <v>348401843</v>
          </cell>
          <cell r="L17">
            <v>348401843</v>
          </cell>
        </row>
        <row r="18">
          <cell r="A18">
            <v>21151052400</v>
          </cell>
          <cell r="B18" t="str">
            <v>CESANTIAS - UNIDAD DE APOYO</v>
          </cell>
          <cell r="C18">
            <v>793600000</v>
          </cell>
          <cell r="G18">
            <v>-296852459</v>
          </cell>
          <cell r="I18">
            <v>392167462</v>
          </cell>
          <cell r="J18">
            <v>392167462</v>
          </cell>
          <cell r="K18">
            <v>392167462</v>
          </cell>
          <cell r="L18">
            <v>392167462</v>
          </cell>
        </row>
        <row r="19">
          <cell r="A19">
            <v>21151052500</v>
          </cell>
          <cell r="B19" t="str">
            <v>INTERESES DE CESANTIAS - UNIDAD DE APOYO</v>
          </cell>
          <cell r="C19">
            <v>222644000</v>
          </cell>
          <cell r="G19">
            <v>-89666936</v>
          </cell>
          <cell r="I19">
            <v>101810500</v>
          </cell>
          <cell r="J19">
            <v>101810500</v>
          </cell>
          <cell r="K19">
            <v>101810500</v>
          </cell>
          <cell r="L19">
            <v>101810500</v>
          </cell>
        </row>
        <row r="20">
          <cell r="A20">
            <v>21151052600</v>
          </cell>
          <cell r="B20" t="str">
            <v>PENSIONES</v>
          </cell>
          <cell r="C20">
            <v>0</v>
          </cell>
          <cell r="G20">
            <v>0</v>
          </cell>
          <cell r="I20">
            <v>0</v>
          </cell>
          <cell r="J20">
            <v>0</v>
          </cell>
          <cell r="K20">
            <v>0</v>
          </cell>
          <cell r="L20">
            <v>0</v>
          </cell>
        </row>
        <row r="21">
          <cell r="A21">
            <v>21151053001</v>
          </cell>
          <cell r="B21" t="str">
            <v>BIENESTAR SOCIAL</v>
          </cell>
          <cell r="C21">
            <v>930636500</v>
          </cell>
          <cell r="G21">
            <v>-412450436</v>
          </cell>
          <cell r="I21">
            <v>518186064</v>
          </cell>
          <cell r="J21">
            <v>518186064</v>
          </cell>
          <cell r="K21">
            <v>450106613</v>
          </cell>
          <cell r="L21">
            <v>446830598</v>
          </cell>
        </row>
        <row r="22">
          <cell r="A22">
            <v>21151053002</v>
          </cell>
          <cell r="B22" t="str">
            <v>GASTOS DEPORTIVOS Y RECREACION</v>
          </cell>
          <cell r="C22">
            <v>54624000</v>
          </cell>
          <cell r="G22">
            <v>-9240628</v>
          </cell>
          <cell r="I22">
            <v>45383372</v>
          </cell>
          <cell r="J22">
            <v>45383372</v>
          </cell>
          <cell r="K22">
            <v>45383172</v>
          </cell>
          <cell r="L22">
            <v>39979841</v>
          </cell>
        </row>
        <row r="23">
          <cell r="A23">
            <v>21151053003</v>
          </cell>
          <cell r="B23" t="str">
            <v>APORTES SINDICALES</v>
          </cell>
          <cell r="C23">
            <v>7400001</v>
          </cell>
          <cell r="G23">
            <v>-343801</v>
          </cell>
          <cell r="I23">
            <v>7056200</v>
          </cell>
          <cell r="J23">
            <v>7056200</v>
          </cell>
          <cell r="K23">
            <v>7056200</v>
          </cell>
          <cell r="L23">
            <v>7056200</v>
          </cell>
        </row>
        <row r="24">
          <cell r="A24">
            <v>21151053004</v>
          </cell>
          <cell r="B24" t="str">
            <v>AUXILIOS Y SERVICIOS CONVENCIONALES</v>
          </cell>
          <cell r="C24">
            <v>80000000</v>
          </cell>
          <cell r="G24">
            <v>-5000000</v>
          </cell>
          <cell r="I24">
            <v>68192274</v>
          </cell>
          <cell r="J24">
            <v>68192274</v>
          </cell>
          <cell r="K24">
            <v>61055421</v>
          </cell>
          <cell r="L24">
            <v>61055421</v>
          </cell>
        </row>
        <row r="25">
          <cell r="A25">
            <v>21151053005</v>
          </cell>
          <cell r="B25" t="str">
            <v>AUXILIO DE ESTUDIO</v>
          </cell>
          <cell r="C25">
            <v>468836550</v>
          </cell>
          <cell r="G25">
            <v>-7229050</v>
          </cell>
          <cell r="I25">
            <v>351353600</v>
          </cell>
          <cell r="J25">
            <v>351353600</v>
          </cell>
          <cell r="K25">
            <v>351353600</v>
          </cell>
          <cell r="L25">
            <v>351353600</v>
          </cell>
        </row>
        <row r="26">
          <cell r="A26">
            <v>21151053006</v>
          </cell>
          <cell r="B26" t="str">
            <v>EVENTOS CULTURALES</v>
          </cell>
          <cell r="C26">
            <v>0</v>
          </cell>
          <cell r="G26">
            <v>0</v>
          </cell>
          <cell r="I26">
            <v>0</v>
          </cell>
          <cell r="J26">
            <v>0</v>
          </cell>
          <cell r="K26">
            <v>0</v>
          </cell>
          <cell r="L26">
            <v>0</v>
          </cell>
        </row>
        <row r="27">
          <cell r="A27">
            <v>21151053007</v>
          </cell>
          <cell r="B27" t="str">
            <v>CAPACITACION</v>
          </cell>
          <cell r="C27">
            <v>552000000</v>
          </cell>
          <cell r="G27">
            <v>-285757719</v>
          </cell>
          <cell r="I27">
            <v>242584394</v>
          </cell>
          <cell r="J27">
            <v>242584394</v>
          </cell>
          <cell r="K27">
            <v>239114927</v>
          </cell>
          <cell r="L27">
            <v>219990018</v>
          </cell>
        </row>
        <row r="28">
          <cell r="A28">
            <v>21151053008</v>
          </cell>
          <cell r="B28" t="str">
            <v>GASTOS MEDICOS Y DROGAS(CONVENCIONALES)</v>
          </cell>
          <cell r="C28">
            <v>27553500</v>
          </cell>
          <cell r="G28">
            <v>0</v>
          </cell>
          <cell r="I28">
            <v>13712734</v>
          </cell>
          <cell r="J28">
            <v>13712734</v>
          </cell>
          <cell r="K28">
            <v>13164670</v>
          </cell>
          <cell r="L28">
            <v>13164670</v>
          </cell>
        </row>
        <row r="29">
          <cell r="A29">
            <v>21151053100</v>
          </cell>
          <cell r="B29" t="str">
            <v>DOTACION Y SUMINISTRO A TRABAJADORES</v>
          </cell>
          <cell r="C29">
            <v>89976781</v>
          </cell>
          <cell r="G29">
            <v>-16650071</v>
          </cell>
          <cell r="I29">
            <v>73326710</v>
          </cell>
          <cell r="J29">
            <v>73326710</v>
          </cell>
          <cell r="K29">
            <v>73326710</v>
          </cell>
          <cell r="L29">
            <v>71733925</v>
          </cell>
        </row>
        <row r="30">
          <cell r="A30">
            <v>21151054100</v>
          </cell>
          <cell r="B30" t="str">
            <v>GASTOS MEDICOS Y DROGAS (BOTIQUIN)</v>
          </cell>
          <cell r="C30">
            <v>35445587</v>
          </cell>
          <cell r="G30">
            <v>0</v>
          </cell>
          <cell r="I30">
            <v>35445587</v>
          </cell>
          <cell r="J30">
            <v>35445587</v>
          </cell>
          <cell r="K30">
            <v>35436521</v>
          </cell>
          <cell r="L30">
            <v>34481112</v>
          </cell>
        </row>
        <row r="31">
          <cell r="A31">
            <v>21151054600</v>
          </cell>
          <cell r="B31" t="str">
            <v>CONTRATO DE PERSONAL TEMPORAL (GASTOS)</v>
          </cell>
          <cell r="C31">
            <v>542893159.37</v>
          </cell>
          <cell r="G31">
            <v>764583406.11000001</v>
          </cell>
          <cell r="I31">
            <v>1307476565.48</v>
          </cell>
          <cell r="J31">
            <v>1307476565.48</v>
          </cell>
          <cell r="K31">
            <v>1075528605</v>
          </cell>
          <cell r="L31">
            <v>1075068502</v>
          </cell>
        </row>
        <row r="32">
          <cell r="A32">
            <v>21151054700</v>
          </cell>
          <cell r="B32" t="str">
            <v>VIATICOS PARA EMPLEADOS</v>
          </cell>
          <cell r="C32">
            <v>290158639</v>
          </cell>
          <cell r="G32">
            <v>143841361</v>
          </cell>
          <cell r="I32">
            <v>355000000</v>
          </cell>
          <cell r="J32">
            <v>355000000</v>
          </cell>
          <cell r="K32">
            <v>335888007</v>
          </cell>
          <cell r="L32">
            <v>335888007</v>
          </cell>
        </row>
        <row r="33">
          <cell r="A33">
            <v>21151054800</v>
          </cell>
          <cell r="B33" t="str">
            <v>GASTOS DE VIAJES PARA EMPLEADOS</v>
          </cell>
          <cell r="C33">
            <v>472616082</v>
          </cell>
          <cell r="G33">
            <v>23833999</v>
          </cell>
          <cell r="I33">
            <v>455450081</v>
          </cell>
          <cell r="J33">
            <v>455450081</v>
          </cell>
          <cell r="K33">
            <v>391421328</v>
          </cell>
          <cell r="L33">
            <v>389950615</v>
          </cell>
        </row>
        <row r="34">
          <cell r="A34">
            <v>21175050400</v>
          </cell>
          <cell r="B34" t="str">
            <v>INCAPACIDADES</v>
          </cell>
          <cell r="C34">
            <v>0</v>
          </cell>
          <cell r="G34">
            <v>0</v>
          </cell>
          <cell r="I34">
            <v>0</v>
          </cell>
          <cell r="J34">
            <v>0</v>
          </cell>
          <cell r="K34">
            <v>0</v>
          </cell>
          <cell r="L34">
            <v>0</v>
          </cell>
        </row>
        <row r="35">
          <cell r="A35">
            <v>21251101400</v>
          </cell>
          <cell r="B35" t="str">
            <v>HONORARIOS</v>
          </cell>
          <cell r="C35">
            <v>4204641236</v>
          </cell>
          <cell r="G35">
            <v>2836718567</v>
          </cell>
          <cell r="I35">
            <v>6283806004.3800001</v>
          </cell>
          <cell r="J35">
            <v>6283736834.3800001</v>
          </cell>
          <cell r="K35">
            <v>3994873773.5999999</v>
          </cell>
          <cell r="L35">
            <v>3530483783.5999999</v>
          </cell>
        </row>
        <row r="36">
          <cell r="A36">
            <v>21251101401</v>
          </cell>
          <cell r="B36" t="str">
            <v>ESTUDIOS Y PROYECTOS</v>
          </cell>
          <cell r="C36">
            <v>0</v>
          </cell>
          <cell r="G36">
            <v>139855900</v>
          </cell>
          <cell r="I36">
            <v>139855900</v>
          </cell>
          <cell r="J36">
            <v>139855900</v>
          </cell>
          <cell r="K36">
            <v>139855900</v>
          </cell>
          <cell r="L36">
            <v>116033591</v>
          </cell>
        </row>
        <row r="37">
          <cell r="A37">
            <v>21351053500</v>
          </cell>
          <cell r="B37" t="str">
            <v>APORTES CAJA DE COMPENSACION FAMILIAR</v>
          </cell>
          <cell r="C37">
            <v>185016541</v>
          </cell>
          <cell r="G37">
            <v>15500393</v>
          </cell>
          <cell r="I37">
            <v>195812300</v>
          </cell>
          <cell r="J37">
            <v>195812300</v>
          </cell>
          <cell r="K37">
            <v>195812300</v>
          </cell>
          <cell r="L37">
            <v>195812300</v>
          </cell>
        </row>
        <row r="38">
          <cell r="A38">
            <v>21451053400</v>
          </cell>
          <cell r="B38" t="str">
            <v>APORTES A FONDOS PENSIONALES</v>
          </cell>
          <cell r="C38">
            <v>2622120726</v>
          </cell>
          <cell r="G38">
            <v>75502728</v>
          </cell>
          <cell r="I38">
            <v>2633208198</v>
          </cell>
          <cell r="J38">
            <v>2633208198</v>
          </cell>
          <cell r="K38">
            <v>2625170144</v>
          </cell>
          <cell r="L38">
            <v>2467513063</v>
          </cell>
        </row>
        <row r="39">
          <cell r="A39">
            <v>21451053600</v>
          </cell>
          <cell r="B39" t="str">
            <v>APORTES AL I.C.B.F.</v>
          </cell>
          <cell r="C39">
            <v>138761455</v>
          </cell>
          <cell r="G39">
            <v>12703025</v>
          </cell>
          <cell r="I39">
            <v>146852920</v>
          </cell>
          <cell r="J39">
            <v>146852920</v>
          </cell>
          <cell r="K39">
            <v>146852920</v>
          </cell>
          <cell r="L39">
            <v>146852920</v>
          </cell>
        </row>
        <row r="40">
          <cell r="A40">
            <v>21451053700</v>
          </cell>
          <cell r="B40" t="str">
            <v>APORTES A SEGURIDAD SOCIAL</v>
          </cell>
          <cell r="C40">
            <v>2436627006</v>
          </cell>
          <cell r="G40">
            <v>-26824633</v>
          </cell>
          <cell r="I40">
            <v>2352716753</v>
          </cell>
          <cell r="J40">
            <v>2352716753</v>
          </cell>
          <cell r="K40">
            <v>2343808211</v>
          </cell>
          <cell r="L40">
            <v>2343808211</v>
          </cell>
        </row>
        <row r="41">
          <cell r="A41">
            <v>21451053800</v>
          </cell>
          <cell r="B41" t="str">
            <v>APORTES AL SENA</v>
          </cell>
          <cell r="C41">
            <v>92509270</v>
          </cell>
          <cell r="G41">
            <v>9010977</v>
          </cell>
          <cell r="I41">
            <v>97914380</v>
          </cell>
          <cell r="J41">
            <v>97914380</v>
          </cell>
          <cell r="K41">
            <v>97914380</v>
          </cell>
          <cell r="L41">
            <v>97914380</v>
          </cell>
        </row>
        <row r="42">
          <cell r="A42">
            <v>21451054400</v>
          </cell>
          <cell r="B42" t="str">
            <v>RIESGOS PROFESIONALES</v>
          </cell>
          <cell r="C42">
            <v>57836581</v>
          </cell>
          <cell r="G42">
            <v>0</v>
          </cell>
          <cell r="I42">
            <v>28404582</v>
          </cell>
          <cell r="J42">
            <v>28404402</v>
          </cell>
          <cell r="K42">
            <v>28334802</v>
          </cell>
          <cell r="L42">
            <v>28334802</v>
          </cell>
        </row>
        <row r="43">
          <cell r="A43">
            <v>22051109001</v>
          </cell>
          <cell r="B43" t="str">
            <v>ELEMENTOS DEVOLUTIVOS</v>
          </cell>
          <cell r="C43">
            <v>104032134</v>
          </cell>
          <cell r="G43">
            <v>-52456200</v>
          </cell>
          <cell r="I43">
            <v>51575934</v>
          </cell>
          <cell r="J43">
            <v>51575934</v>
          </cell>
          <cell r="K43">
            <v>47399928</v>
          </cell>
          <cell r="L43">
            <v>42609452</v>
          </cell>
        </row>
        <row r="44">
          <cell r="A44">
            <v>22151053100</v>
          </cell>
          <cell r="B44" t="str">
            <v>DOTACION Y SUMINISTROS A TRABAJADORES</v>
          </cell>
          <cell r="C44">
            <v>51697000</v>
          </cell>
          <cell r="G44">
            <v>-51697000</v>
          </cell>
          <cell r="I44">
            <v>0</v>
          </cell>
          <cell r="J44">
            <v>0</v>
          </cell>
          <cell r="K44">
            <v>0</v>
          </cell>
          <cell r="L44">
            <v>0</v>
          </cell>
        </row>
        <row r="45">
          <cell r="A45">
            <v>22151054100</v>
          </cell>
          <cell r="B45" t="str">
            <v>GASTOS MEDICOS Y DROGAS (BOTIQUIN)</v>
          </cell>
          <cell r="C45">
            <v>0</v>
          </cell>
          <cell r="G45">
            <v>0</v>
          </cell>
          <cell r="I45">
            <v>0</v>
          </cell>
          <cell r="J45">
            <v>0</v>
          </cell>
          <cell r="K45">
            <v>0</v>
          </cell>
          <cell r="L45">
            <v>0</v>
          </cell>
        </row>
        <row r="46">
          <cell r="A46">
            <v>22151101700</v>
          </cell>
          <cell r="B46" t="str">
            <v>FOTOCOPIAS, UTILES DE ESCRITORIO Y PAPELERIA</v>
          </cell>
          <cell r="C46">
            <v>129077757</v>
          </cell>
          <cell r="G46">
            <v>-32547344</v>
          </cell>
          <cell r="I46">
            <v>95103713</v>
          </cell>
          <cell r="J46">
            <v>95103713</v>
          </cell>
          <cell r="K46">
            <v>91651891</v>
          </cell>
          <cell r="L46">
            <v>87373424</v>
          </cell>
        </row>
        <row r="47">
          <cell r="A47">
            <v>22151109002</v>
          </cell>
          <cell r="B47" t="str">
            <v>COMBUSTIBLE PARA VEHICULOS</v>
          </cell>
          <cell r="C47">
            <v>10818992</v>
          </cell>
          <cell r="G47">
            <v>1190000</v>
          </cell>
          <cell r="I47">
            <v>10908992</v>
          </cell>
          <cell r="J47">
            <v>10908992</v>
          </cell>
          <cell r="K47">
            <v>7978992</v>
          </cell>
          <cell r="L47">
            <v>6759665</v>
          </cell>
        </row>
        <row r="48">
          <cell r="A48">
            <v>22151109003</v>
          </cell>
          <cell r="B48" t="str">
            <v>LLANTAS Y NEUMATICOS</v>
          </cell>
          <cell r="C48">
            <v>2609999</v>
          </cell>
          <cell r="G48">
            <v>-86546</v>
          </cell>
          <cell r="I48">
            <v>2423453</v>
          </cell>
          <cell r="J48">
            <v>2423453</v>
          </cell>
          <cell r="K48">
            <v>2417455</v>
          </cell>
          <cell r="L48">
            <v>2307024</v>
          </cell>
        </row>
        <row r="49">
          <cell r="A49">
            <v>22151109004</v>
          </cell>
          <cell r="B49" t="str">
            <v>ELEMENTOS DE ASEO</v>
          </cell>
          <cell r="C49">
            <v>0</v>
          </cell>
          <cell r="G49">
            <v>600000</v>
          </cell>
          <cell r="I49">
            <v>94350</v>
          </cell>
          <cell r="J49">
            <v>94350</v>
          </cell>
          <cell r="K49">
            <v>94350</v>
          </cell>
          <cell r="L49">
            <v>94350</v>
          </cell>
        </row>
        <row r="50">
          <cell r="A50">
            <v>22151109005</v>
          </cell>
          <cell r="B50" t="str">
            <v>MATERIALES VARIOS</v>
          </cell>
          <cell r="C50">
            <v>130237923</v>
          </cell>
          <cell r="G50">
            <v>3869507</v>
          </cell>
          <cell r="I50">
            <v>127946246</v>
          </cell>
          <cell r="J50">
            <v>127946246</v>
          </cell>
          <cell r="K50">
            <v>125932371</v>
          </cell>
          <cell r="L50">
            <v>111662052</v>
          </cell>
        </row>
        <row r="51">
          <cell r="A51">
            <v>22251101501</v>
          </cell>
          <cell r="B51" t="str">
            <v>MANTENIMIENTO DE EDIFICACIONES</v>
          </cell>
          <cell r="C51">
            <v>175056076</v>
          </cell>
          <cell r="G51">
            <v>-10907068</v>
          </cell>
          <cell r="I51">
            <v>135969697</v>
          </cell>
          <cell r="J51">
            <v>135969697</v>
          </cell>
          <cell r="K51">
            <v>127655606</v>
          </cell>
          <cell r="L51">
            <v>124914507</v>
          </cell>
        </row>
        <row r="52">
          <cell r="A52">
            <v>22251101601</v>
          </cell>
          <cell r="B52" t="str">
            <v>REPARACION DE CONSTRUCCIONES Y EDIFICACIONES</v>
          </cell>
          <cell r="C52">
            <v>77211000</v>
          </cell>
          <cell r="G52">
            <v>-59951242</v>
          </cell>
          <cell r="I52">
            <v>16748758</v>
          </cell>
          <cell r="J52">
            <v>16748758</v>
          </cell>
          <cell r="K52">
            <v>14588757</v>
          </cell>
          <cell r="L52">
            <v>12094907</v>
          </cell>
        </row>
        <row r="53">
          <cell r="A53">
            <v>22251101602</v>
          </cell>
          <cell r="B53" t="str">
            <v>REPARACION DE MUEBLES Y EQUIPO DE OFICINA</v>
          </cell>
          <cell r="C53">
            <v>7557000</v>
          </cell>
          <cell r="G53">
            <v>-7557000</v>
          </cell>
          <cell r="I53">
            <v>0</v>
          </cell>
          <cell r="J53">
            <v>0</v>
          </cell>
          <cell r="K53">
            <v>0</v>
          </cell>
          <cell r="L53">
            <v>0</v>
          </cell>
        </row>
        <row r="54">
          <cell r="A54">
            <v>22251101700</v>
          </cell>
          <cell r="B54" t="str">
            <v>MATERIALES ELECTRICOS</v>
          </cell>
          <cell r="C54">
            <v>20243170</v>
          </cell>
          <cell r="G54">
            <v>-6333911</v>
          </cell>
          <cell r="I54">
            <v>12602859</v>
          </cell>
          <cell r="J54">
            <v>12602859</v>
          </cell>
          <cell r="K54">
            <v>9950515</v>
          </cell>
          <cell r="L54">
            <v>7747192</v>
          </cell>
        </row>
        <row r="55">
          <cell r="A55">
            <v>22251101803</v>
          </cell>
          <cell r="B55" t="str">
            <v>REPARACION VEHICULOS POR TERCEROS</v>
          </cell>
          <cell r="C55">
            <v>4606000</v>
          </cell>
          <cell r="G55">
            <v>-3931000</v>
          </cell>
          <cell r="I55">
            <v>675000</v>
          </cell>
          <cell r="J55">
            <v>675000</v>
          </cell>
          <cell r="K55">
            <v>675000</v>
          </cell>
          <cell r="L55">
            <v>675000</v>
          </cell>
        </row>
        <row r="56">
          <cell r="A56">
            <v>22251102001</v>
          </cell>
          <cell r="B56" t="str">
            <v>AGUA</v>
          </cell>
          <cell r="C56">
            <v>23320879</v>
          </cell>
          <cell r="G56">
            <v>-486110</v>
          </cell>
          <cell r="I56">
            <v>22522769</v>
          </cell>
          <cell r="J56">
            <v>22522769</v>
          </cell>
          <cell r="K56">
            <v>21073770</v>
          </cell>
          <cell r="L56">
            <v>21073770</v>
          </cell>
        </row>
        <row r="57">
          <cell r="A57">
            <v>22251102002</v>
          </cell>
          <cell r="B57" t="str">
            <v>TELECOMUNICACIONES</v>
          </cell>
          <cell r="C57">
            <v>102141514.83</v>
          </cell>
          <cell r="G57">
            <v>42964143</v>
          </cell>
          <cell r="I57">
            <v>144259275.82999998</v>
          </cell>
          <cell r="J57">
            <v>144259275.53</v>
          </cell>
          <cell r="K57">
            <v>137710652.22000003</v>
          </cell>
          <cell r="L57">
            <v>137710652.22000003</v>
          </cell>
        </row>
        <row r="58">
          <cell r="A58">
            <v>22251102003</v>
          </cell>
          <cell r="B58" t="str">
            <v>ASEO Y RECOLECCION DE RESIDUOS</v>
          </cell>
          <cell r="C58">
            <v>9009171</v>
          </cell>
          <cell r="G58">
            <v>-655000</v>
          </cell>
          <cell r="I58">
            <v>7854171</v>
          </cell>
          <cell r="J58">
            <v>7854171</v>
          </cell>
          <cell r="K58">
            <v>6450529.5</v>
          </cell>
          <cell r="L58">
            <v>6016877.5</v>
          </cell>
        </row>
        <row r="59">
          <cell r="A59">
            <v>22251103500</v>
          </cell>
          <cell r="B59" t="str">
            <v>VIGILANCIA</v>
          </cell>
          <cell r="C59">
            <v>597604612</v>
          </cell>
          <cell r="G59">
            <v>19127494</v>
          </cell>
          <cell r="I59">
            <v>616732106</v>
          </cell>
          <cell r="J59">
            <v>616732106</v>
          </cell>
          <cell r="K59">
            <v>616732100</v>
          </cell>
          <cell r="L59">
            <v>616732100</v>
          </cell>
        </row>
        <row r="60">
          <cell r="A60">
            <v>22251104001</v>
          </cell>
          <cell r="B60" t="str">
            <v>CONTRATOS DE ADMINISTRACION (OUTSOURCING)</v>
          </cell>
          <cell r="C60">
            <v>424444206</v>
          </cell>
          <cell r="G60">
            <v>-27651000</v>
          </cell>
          <cell r="I60">
            <v>396793206</v>
          </cell>
          <cell r="J60">
            <v>396793206</v>
          </cell>
          <cell r="K60">
            <v>395738821</v>
          </cell>
          <cell r="L60">
            <v>346370051</v>
          </cell>
        </row>
        <row r="61">
          <cell r="A61">
            <v>22251105600</v>
          </cell>
          <cell r="B61" t="str">
            <v>SERVICIO DE BODEGAJE</v>
          </cell>
          <cell r="C61">
            <v>142263343</v>
          </cell>
          <cell r="G61">
            <v>-32000000</v>
          </cell>
          <cell r="I61">
            <v>110263343</v>
          </cell>
          <cell r="J61">
            <v>110263343</v>
          </cell>
          <cell r="K61">
            <v>98608160</v>
          </cell>
          <cell r="L61">
            <v>96759287</v>
          </cell>
        </row>
        <row r="62">
          <cell r="A62">
            <v>22251109000</v>
          </cell>
          <cell r="B62" t="str">
            <v>REPUESTOS PARA VEHICULOS</v>
          </cell>
          <cell r="C62">
            <v>14816000</v>
          </cell>
          <cell r="G62">
            <v>-11991000</v>
          </cell>
          <cell r="I62">
            <v>2525000</v>
          </cell>
          <cell r="J62">
            <v>2525000</v>
          </cell>
          <cell r="K62">
            <v>2525000</v>
          </cell>
          <cell r="L62">
            <v>2525000</v>
          </cell>
        </row>
        <row r="63">
          <cell r="A63">
            <v>22251109002</v>
          </cell>
          <cell r="B63" t="str">
            <v>LAVADO Y ENGRASE</v>
          </cell>
          <cell r="C63">
            <v>2350000</v>
          </cell>
          <cell r="G63">
            <v>-850000</v>
          </cell>
          <cell r="I63">
            <v>1400000</v>
          </cell>
          <cell r="J63">
            <v>1400000</v>
          </cell>
          <cell r="K63">
            <v>1400000</v>
          </cell>
          <cell r="L63">
            <v>1275017</v>
          </cell>
        </row>
        <row r="64">
          <cell r="A64">
            <v>22251109004</v>
          </cell>
          <cell r="B64" t="str">
            <v>SERVICIO DE ASEO, CAFETERIA, RESTAURANTE Y LAVANDERIA</v>
          </cell>
          <cell r="C64">
            <v>274251558.39999998</v>
          </cell>
          <cell r="G64">
            <v>-7937265</v>
          </cell>
          <cell r="I64">
            <v>266314293.39999998</v>
          </cell>
          <cell r="J64">
            <v>266314293.40000001</v>
          </cell>
          <cell r="K64">
            <v>235636291</v>
          </cell>
          <cell r="L64">
            <v>229796864</v>
          </cell>
        </row>
        <row r="65">
          <cell r="A65">
            <v>22251109005</v>
          </cell>
          <cell r="B65" t="str">
            <v>MANTENIMIENTO DE VEHICULOS</v>
          </cell>
          <cell r="C65">
            <v>0</v>
          </cell>
          <cell r="G65">
            <v>16111000</v>
          </cell>
          <cell r="I65">
            <v>13223000</v>
          </cell>
          <cell r="J65">
            <v>13223000</v>
          </cell>
          <cell r="K65">
            <v>13223000</v>
          </cell>
          <cell r="L65">
            <v>13223000</v>
          </cell>
        </row>
        <row r="66">
          <cell r="A66">
            <v>22251111504</v>
          </cell>
          <cell r="B66" t="str">
            <v>MANTENIMIENTO DEL SOFTWARE Y COMPUTACION</v>
          </cell>
          <cell r="C66">
            <v>3080419723</v>
          </cell>
          <cell r="G66">
            <v>484456499</v>
          </cell>
          <cell r="I66">
            <v>3548031986</v>
          </cell>
          <cell r="J66">
            <v>3547402657</v>
          </cell>
          <cell r="K66">
            <v>3303619641</v>
          </cell>
          <cell r="L66">
            <v>3196089769</v>
          </cell>
        </row>
        <row r="67">
          <cell r="A67">
            <v>22251111505</v>
          </cell>
          <cell r="B67" t="str">
            <v>MANTENIMIENTO DE EQUIPO DE COMPUTACION</v>
          </cell>
          <cell r="C67">
            <v>1666873533</v>
          </cell>
          <cell r="G67">
            <v>-1357754521</v>
          </cell>
          <cell r="I67">
            <v>304023361.71000004</v>
          </cell>
          <cell r="J67">
            <v>304023361.70999998</v>
          </cell>
          <cell r="K67">
            <v>246385332.21000001</v>
          </cell>
          <cell r="L67">
            <v>240446298.21000001</v>
          </cell>
        </row>
        <row r="68">
          <cell r="A68">
            <v>22251452501</v>
          </cell>
          <cell r="B68" t="str">
            <v>MANTENIMIENTO SISTEMATIZACION</v>
          </cell>
          <cell r="C68">
            <v>218752669</v>
          </cell>
          <cell r="G68">
            <v>-218752669</v>
          </cell>
          <cell r="I68">
            <v>0</v>
          </cell>
          <cell r="J68">
            <v>0</v>
          </cell>
          <cell r="K68">
            <v>0</v>
          </cell>
          <cell r="L68">
            <v>0</v>
          </cell>
        </row>
        <row r="69">
          <cell r="A69">
            <v>22251452502</v>
          </cell>
          <cell r="B69" t="str">
            <v>SERVICIOS DE COMUNICACION DE DATOS</v>
          </cell>
          <cell r="C69">
            <v>143365467.69</v>
          </cell>
          <cell r="G69">
            <v>142068653</v>
          </cell>
          <cell r="I69">
            <v>230914120.69</v>
          </cell>
          <cell r="J69">
            <v>230914120.69</v>
          </cell>
          <cell r="K69">
            <v>157231777.19</v>
          </cell>
          <cell r="L69">
            <v>156825314.19</v>
          </cell>
        </row>
        <row r="70">
          <cell r="A70">
            <v>22275400201</v>
          </cell>
          <cell r="B70" t="str">
            <v>MANTENIMIENTO DE MAQUINARIA Y EQUIPO</v>
          </cell>
          <cell r="C70">
            <v>39700000</v>
          </cell>
          <cell r="G70">
            <v>202700245</v>
          </cell>
          <cell r="I70">
            <v>242400245</v>
          </cell>
          <cell r="J70">
            <v>242400245</v>
          </cell>
          <cell r="K70">
            <v>239215109</v>
          </cell>
          <cell r="L70">
            <v>223736383</v>
          </cell>
        </row>
        <row r="71">
          <cell r="A71">
            <v>22275400301</v>
          </cell>
          <cell r="B71" t="str">
            <v>MANTENIMIENTO EQUIPO DE OFICINA</v>
          </cell>
          <cell r="C71">
            <v>85325768</v>
          </cell>
          <cell r="G71">
            <v>-6108446</v>
          </cell>
          <cell r="I71">
            <v>74841022</v>
          </cell>
          <cell r="J71">
            <v>74841022</v>
          </cell>
          <cell r="K71">
            <v>69838020</v>
          </cell>
          <cell r="L71">
            <v>67292329</v>
          </cell>
        </row>
        <row r="72">
          <cell r="A72">
            <v>22351102101</v>
          </cell>
          <cell r="B72" t="str">
            <v>ARRENDAMIENTO BIENES RAICES</v>
          </cell>
          <cell r="C72">
            <v>119046000</v>
          </cell>
          <cell r="G72">
            <v>-92599899</v>
          </cell>
          <cell r="I72">
            <v>26446101</v>
          </cell>
          <cell r="J72">
            <v>26446101</v>
          </cell>
          <cell r="K72">
            <v>25224015</v>
          </cell>
          <cell r="L72">
            <v>25224015</v>
          </cell>
        </row>
        <row r="73">
          <cell r="A73">
            <v>22351102102</v>
          </cell>
          <cell r="B73" t="str">
            <v>ARRENDAMIENTO VEHICULOS</v>
          </cell>
          <cell r="C73">
            <v>0</v>
          </cell>
          <cell r="G73">
            <v>1300000</v>
          </cell>
          <cell r="I73">
            <v>0</v>
          </cell>
          <cell r="J73">
            <v>0</v>
          </cell>
          <cell r="K73">
            <v>0</v>
          </cell>
          <cell r="L73">
            <v>0</v>
          </cell>
        </row>
        <row r="74">
          <cell r="A74">
            <v>22351102103</v>
          </cell>
          <cell r="B74" t="str">
            <v>OTROS ARRENDAMIENTOS</v>
          </cell>
          <cell r="C74">
            <v>0</v>
          </cell>
          <cell r="G74">
            <v>800000</v>
          </cell>
          <cell r="I74">
            <v>0</v>
          </cell>
          <cell r="J74">
            <v>0</v>
          </cell>
          <cell r="K74">
            <v>0</v>
          </cell>
          <cell r="L74">
            <v>0</v>
          </cell>
        </row>
        <row r="75">
          <cell r="A75">
            <v>22351102104</v>
          </cell>
          <cell r="B75" t="str">
            <v>ARRENDAMIENTO MAQUINARIA Y EQUIPO</v>
          </cell>
          <cell r="C75">
            <v>946918247</v>
          </cell>
          <cell r="G75">
            <v>-481193016</v>
          </cell>
          <cell r="I75">
            <v>465725231</v>
          </cell>
          <cell r="J75">
            <v>465725231</v>
          </cell>
          <cell r="K75">
            <v>355398738</v>
          </cell>
          <cell r="L75">
            <v>355398738</v>
          </cell>
        </row>
        <row r="76">
          <cell r="A76">
            <v>22451054700</v>
          </cell>
          <cell r="B76" t="str">
            <v>VIATICOS</v>
          </cell>
          <cell r="C76">
            <v>0</v>
          </cell>
          <cell r="G76">
            <v>0</v>
          </cell>
          <cell r="I76">
            <v>0</v>
          </cell>
          <cell r="J76">
            <v>0</v>
          </cell>
          <cell r="K76">
            <v>0</v>
          </cell>
          <cell r="L76">
            <v>0</v>
          </cell>
        </row>
        <row r="77">
          <cell r="A77">
            <v>22451054800</v>
          </cell>
          <cell r="B77" t="str">
            <v>GASTOS DE VIAJE</v>
          </cell>
          <cell r="C77">
            <v>0</v>
          </cell>
          <cell r="G77">
            <v>0</v>
          </cell>
          <cell r="I77">
            <v>0</v>
          </cell>
          <cell r="J77">
            <v>0</v>
          </cell>
          <cell r="K77">
            <v>0</v>
          </cell>
          <cell r="L77">
            <v>0</v>
          </cell>
        </row>
        <row r="78">
          <cell r="A78">
            <v>22451056100</v>
          </cell>
          <cell r="B78" t="str">
            <v>RELACIONES PUBLICAS</v>
          </cell>
          <cell r="C78">
            <v>44810320</v>
          </cell>
          <cell r="G78">
            <v>-21640000</v>
          </cell>
          <cell r="I78">
            <v>23170320</v>
          </cell>
          <cell r="J78">
            <v>23170320</v>
          </cell>
          <cell r="K78">
            <v>11969720</v>
          </cell>
          <cell r="L78">
            <v>11102143</v>
          </cell>
        </row>
        <row r="79">
          <cell r="A79">
            <v>22451111900</v>
          </cell>
          <cell r="B79" t="str">
            <v>VIATICOS Y GASTOS DE VIAJES - CONTRATISTA - JUNTA DIRECTIVA</v>
          </cell>
          <cell r="C79">
            <v>93591909</v>
          </cell>
          <cell r="G79">
            <v>286232891</v>
          </cell>
          <cell r="I79">
            <v>372988558</v>
          </cell>
          <cell r="J79">
            <v>372988558</v>
          </cell>
          <cell r="K79">
            <v>271634267</v>
          </cell>
          <cell r="L79">
            <v>271634267</v>
          </cell>
        </row>
        <row r="80">
          <cell r="A80">
            <v>22551101300</v>
          </cell>
          <cell r="B80" t="str">
            <v>SUSCRIPCIONES Y AFILIACIONES</v>
          </cell>
          <cell r="C80">
            <v>211754000</v>
          </cell>
          <cell r="G80">
            <v>-39431096</v>
          </cell>
          <cell r="I80">
            <v>171223104</v>
          </cell>
          <cell r="J80">
            <v>171223104</v>
          </cell>
          <cell r="K80">
            <v>171223104</v>
          </cell>
          <cell r="L80">
            <v>171223104</v>
          </cell>
        </row>
        <row r="81">
          <cell r="A81">
            <v>22551101301</v>
          </cell>
          <cell r="B81" t="str">
            <v>IMPRESOS Y PUBLICACIONES</v>
          </cell>
          <cell r="C81">
            <v>0</v>
          </cell>
          <cell r="G81">
            <v>450000</v>
          </cell>
          <cell r="I81">
            <v>75400</v>
          </cell>
          <cell r="J81">
            <v>75400</v>
          </cell>
          <cell r="K81">
            <v>75400</v>
          </cell>
          <cell r="L81">
            <v>75200</v>
          </cell>
        </row>
        <row r="82">
          <cell r="A82">
            <v>22551102300</v>
          </cell>
          <cell r="B82" t="str">
            <v>PUBLICIDAD Y PROPAGANDA</v>
          </cell>
          <cell r="C82">
            <v>27400000</v>
          </cell>
          <cell r="G82">
            <v>476112437</v>
          </cell>
          <cell r="I82">
            <v>503512437</v>
          </cell>
          <cell r="J82">
            <v>503512437</v>
          </cell>
          <cell r="K82">
            <v>453486856</v>
          </cell>
          <cell r="L82">
            <v>431918014</v>
          </cell>
        </row>
        <row r="83">
          <cell r="A83">
            <v>22551102301</v>
          </cell>
          <cell r="B83" t="str">
            <v>PROMOCION Y DIVULGACION</v>
          </cell>
          <cell r="C83">
            <v>210000000</v>
          </cell>
          <cell r="G83">
            <v>-105926515</v>
          </cell>
          <cell r="I83">
            <v>104073485</v>
          </cell>
          <cell r="J83">
            <v>104073485</v>
          </cell>
          <cell r="K83">
            <v>96241324</v>
          </cell>
          <cell r="L83">
            <v>87486563</v>
          </cell>
        </row>
        <row r="84">
          <cell r="A84">
            <v>22551102302</v>
          </cell>
          <cell r="B84" t="str">
            <v>PRODUCCION EXTERNA</v>
          </cell>
          <cell r="C84">
            <v>176578000</v>
          </cell>
          <cell r="G84">
            <v>-135952000</v>
          </cell>
          <cell r="I84">
            <v>40626000</v>
          </cell>
          <cell r="J84">
            <v>40626000</v>
          </cell>
          <cell r="K84">
            <v>40626000</v>
          </cell>
          <cell r="L84">
            <v>37091700</v>
          </cell>
        </row>
        <row r="85">
          <cell r="A85">
            <v>22551102303</v>
          </cell>
          <cell r="B85" t="str">
            <v>DISEÑO Y AGENCIA</v>
          </cell>
          <cell r="C85">
            <v>43561798</v>
          </cell>
          <cell r="G85">
            <v>-33500000</v>
          </cell>
          <cell r="I85">
            <v>10061798</v>
          </cell>
          <cell r="J85">
            <v>10061798</v>
          </cell>
          <cell r="K85">
            <v>10061798</v>
          </cell>
          <cell r="L85">
            <v>8353027</v>
          </cell>
        </row>
        <row r="86">
          <cell r="A86">
            <v>22551102304</v>
          </cell>
          <cell r="B86" t="str">
            <v>SERVICIOS DE ELABORACION MATERIAL POP</v>
          </cell>
          <cell r="C86">
            <v>226112440</v>
          </cell>
          <cell r="G86">
            <v>-225000000</v>
          </cell>
          <cell r="I86">
            <v>1112440</v>
          </cell>
          <cell r="J86">
            <v>1112440</v>
          </cell>
          <cell r="K86">
            <v>1112440</v>
          </cell>
          <cell r="L86">
            <v>996401</v>
          </cell>
        </row>
        <row r="87">
          <cell r="A87">
            <v>22551102305</v>
          </cell>
          <cell r="B87" t="str">
            <v>MERCHANDISING</v>
          </cell>
          <cell r="C87">
            <v>369897118</v>
          </cell>
          <cell r="G87">
            <v>-331000000</v>
          </cell>
          <cell r="I87">
            <v>38897118</v>
          </cell>
          <cell r="J87">
            <v>38897118</v>
          </cell>
          <cell r="K87">
            <v>38897118</v>
          </cell>
          <cell r="L87">
            <v>38748678</v>
          </cell>
        </row>
        <row r="88">
          <cell r="A88">
            <v>22551102306</v>
          </cell>
          <cell r="B88" t="str">
            <v>PAUTAS EN MEDIOS MASIVOS</v>
          </cell>
          <cell r="C88">
            <v>326322906</v>
          </cell>
          <cell r="G88">
            <v>-237980000</v>
          </cell>
          <cell r="I88">
            <v>88342906</v>
          </cell>
          <cell r="J88">
            <v>88342906</v>
          </cell>
          <cell r="K88">
            <v>86229625</v>
          </cell>
          <cell r="L88">
            <v>69949587</v>
          </cell>
        </row>
        <row r="89">
          <cell r="A89">
            <v>22551102307</v>
          </cell>
          <cell r="B89" t="str">
            <v>PRODUCCION, PATROCINIOS Y EVENTOS</v>
          </cell>
          <cell r="C89">
            <v>627500001</v>
          </cell>
          <cell r="G89">
            <v>-520000000</v>
          </cell>
          <cell r="I89">
            <v>107500001</v>
          </cell>
          <cell r="J89">
            <v>107500001</v>
          </cell>
          <cell r="K89">
            <v>107500000</v>
          </cell>
          <cell r="L89">
            <v>107500000</v>
          </cell>
        </row>
        <row r="90">
          <cell r="A90">
            <v>22651102600</v>
          </cell>
          <cell r="B90" t="str">
            <v>COMUNICACIONES Y TRANSPORTE</v>
          </cell>
          <cell r="C90">
            <v>64383563</v>
          </cell>
          <cell r="G90">
            <v>5281792</v>
          </cell>
          <cell r="I90">
            <v>65698167</v>
          </cell>
          <cell r="J90">
            <v>65698167</v>
          </cell>
          <cell r="K90">
            <v>59820491</v>
          </cell>
          <cell r="L90">
            <v>59585491</v>
          </cell>
        </row>
        <row r="91">
          <cell r="A91">
            <v>22651109005</v>
          </cell>
          <cell r="B91" t="str">
            <v>SERVICIO DE TRANSPORTE</v>
          </cell>
          <cell r="C91">
            <v>184721647</v>
          </cell>
          <cell r="G91">
            <v>4351000</v>
          </cell>
          <cell r="I91">
            <v>186428647</v>
          </cell>
          <cell r="J91">
            <v>186428647</v>
          </cell>
          <cell r="K91">
            <v>175170894</v>
          </cell>
          <cell r="L91">
            <v>171724230</v>
          </cell>
        </row>
        <row r="92">
          <cell r="A92">
            <v>22651109006</v>
          </cell>
          <cell r="B92" t="str">
            <v>FLETES Y ACARREOS</v>
          </cell>
          <cell r="C92">
            <v>7000000</v>
          </cell>
          <cell r="G92">
            <v>400000</v>
          </cell>
          <cell r="I92">
            <v>7000000</v>
          </cell>
          <cell r="J92">
            <v>7000000</v>
          </cell>
          <cell r="K92">
            <v>5811663</v>
          </cell>
          <cell r="L92">
            <v>5811663</v>
          </cell>
        </row>
        <row r="93">
          <cell r="A93">
            <v>22751102700</v>
          </cell>
          <cell r="B93" t="str">
            <v>SEGUROS</v>
          </cell>
          <cell r="C93">
            <v>898694000</v>
          </cell>
          <cell r="G93">
            <v>-265346656</v>
          </cell>
          <cell r="I93">
            <v>633347344</v>
          </cell>
          <cell r="J93">
            <v>633347344</v>
          </cell>
          <cell r="K93">
            <v>633190508</v>
          </cell>
          <cell r="L93">
            <v>633190508</v>
          </cell>
        </row>
        <row r="94">
          <cell r="A94">
            <v>22751103100</v>
          </cell>
          <cell r="B94" t="str">
            <v>IMPUESTOS</v>
          </cell>
          <cell r="C94">
            <v>2447516012</v>
          </cell>
          <cell r="G94">
            <v>-2447516012</v>
          </cell>
          <cell r="I94">
            <v>0</v>
          </cell>
          <cell r="J94">
            <v>0</v>
          </cell>
          <cell r="K94">
            <v>0</v>
          </cell>
          <cell r="L94">
            <v>0</v>
          </cell>
        </row>
        <row r="95">
          <cell r="A95">
            <v>22751103101</v>
          </cell>
          <cell r="B95" t="str">
            <v>IMPUESTO INDUSTRIA Y COMERCIO</v>
          </cell>
          <cell r="C95">
            <v>3966390000</v>
          </cell>
          <cell r="G95">
            <v>-483963991</v>
          </cell>
          <cell r="I95">
            <v>3476601282</v>
          </cell>
          <cell r="J95">
            <v>3476601282</v>
          </cell>
          <cell r="K95">
            <v>3307858477</v>
          </cell>
          <cell r="L95">
            <v>3307858477</v>
          </cell>
        </row>
        <row r="96">
          <cell r="A96">
            <v>22751103102</v>
          </cell>
          <cell r="B96" t="str">
            <v>IMPUESTO DE VEHICULO</v>
          </cell>
          <cell r="C96">
            <v>7063000</v>
          </cell>
          <cell r="G96">
            <v>-2039544</v>
          </cell>
          <cell r="I96">
            <v>1955950</v>
          </cell>
          <cell r="J96">
            <v>1955950</v>
          </cell>
          <cell r="K96">
            <v>1955950</v>
          </cell>
          <cell r="L96">
            <v>1955950</v>
          </cell>
        </row>
        <row r="97">
          <cell r="A97">
            <v>22751103103</v>
          </cell>
          <cell r="B97" t="str">
            <v>IMPUESTO AL PATRIMONIO</v>
          </cell>
          <cell r="C97">
            <v>2328000000</v>
          </cell>
          <cell r="G97">
            <v>129432000</v>
          </cell>
          <cell r="I97">
            <v>2457432000</v>
          </cell>
          <cell r="J97">
            <v>2457432000</v>
          </cell>
          <cell r="K97">
            <v>2457432000</v>
          </cell>
          <cell r="L97">
            <v>2457432000</v>
          </cell>
        </row>
        <row r="98">
          <cell r="A98">
            <v>22751103104</v>
          </cell>
          <cell r="B98" t="str">
            <v>GRAVAMEN A LOS MOV. FINANCIEROS (4X1000)</v>
          </cell>
          <cell r="C98">
            <v>325237000</v>
          </cell>
          <cell r="G98">
            <v>2450993000</v>
          </cell>
          <cell r="I98">
            <v>2481270000</v>
          </cell>
          <cell r="J98">
            <v>2481270000</v>
          </cell>
          <cell r="K98">
            <v>2481270000</v>
          </cell>
          <cell r="L98">
            <v>2324501394.3400002</v>
          </cell>
        </row>
        <row r="99">
          <cell r="A99">
            <v>22751103105</v>
          </cell>
          <cell r="B99" t="str">
            <v>IMPUESTO ASUMIDOS</v>
          </cell>
          <cell r="C99">
            <v>49691031</v>
          </cell>
          <cell r="G99">
            <v>-49691031</v>
          </cell>
          <cell r="I99">
            <v>0</v>
          </cell>
          <cell r="J99">
            <v>0</v>
          </cell>
          <cell r="K99">
            <v>0</v>
          </cell>
          <cell r="L99">
            <v>0</v>
          </cell>
        </row>
        <row r="100">
          <cell r="A100">
            <v>22751103106</v>
          </cell>
          <cell r="B100" t="str">
            <v>IMPUESTO PREDIAL</v>
          </cell>
          <cell r="C100">
            <v>23588000</v>
          </cell>
          <cell r="G100">
            <v>-8089652</v>
          </cell>
          <cell r="I100">
            <v>15498348</v>
          </cell>
          <cell r="J100">
            <v>15498348</v>
          </cell>
          <cell r="K100">
            <v>15498348</v>
          </cell>
          <cell r="L100">
            <v>15498348</v>
          </cell>
        </row>
        <row r="101">
          <cell r="A101">
            <v>22751103107</v>
          </cell>
          <cell r="B101" t="str">
            <v>IMPUESTO DE PEAJES</v>
          </cell>
          <cell r="C101">
            <v>0</v>
          </cell>
          <cell r="G101">
            <v>100000</v>
          </cell>
          <cell r="I101">
            <v>0</v>
          </cell>
          <cell r="J101">
            <v>0</v>
          </cell>
          <cell r="K101">
            <v>0</v>
          </cell>
          <cell r="L101">
            <v>0</v>
          </cell>
        </row>
        <row r="102">
          <cell r="A102">
            <v>22751103108</v>
          </cell>
          <cell r="B102" t="str">
            <v>SANCIONES Y MULTAS</v>
          </cell>
          <cell r="C102">
            <v>0</v>
          </cell>
          <cell r="G102">
            <v>789767</v>
          </cell>
          <cell r="I102">
            <v>789767</v>
          </cell>
          <cell r="J102">
            <v>789767</v>
          </cell>
          <cell r="K102">
            <v>789415</v>
          </cell>
          <cell r="L102">
            <v>789415</v>
          </cell>
        </row>
        <row r="103">
          <cell r="A103">
            <v>22751103109</v>
          </cell>
          <cell r="B103" t="str">
            <v>RENOVACION REGISTRO MERCANTIL</v>
          </cell>
          <cell r="C103">
            <v>2266000</v>
          </cell>
          <cell r="G103">
            <v>260000</v>
          </cell>
          <cell r="I103">
            <v>2526000</v>
          </cell>
          <cell r="J103">
            <v>2526000</v>
          </cell>
          <cell r="K103">
            <v>2526000</v>
          </cell>
          <cell r="L103">
            <v>2526000</v>
          </cell>
        </row>
        <row r="104">
          <cell r="A104">
            <v>22751103110</v>
          </cell>
          <cell r="B104" t="str">
            <v>IMPUESTO DE RENTA Y COMPLEMENTARIOS</v>
          </cell>
          <cell r="C104">
            <v>4229000000</v>
          </cell>
          <cell r="G104">
            <v>10362713047</v>
          </cell>
          <cell r="I104">
            <v>14591713047</v>
          </cell>
          <cell r="J104">
            <v>14591713047</v>
          </cell>
          <cell r="K104">
            <v>14590818000</v>
          </cell>
          <cell r="L104">
            <v>14590818000</v>
          </cell>
        </row>
        <row r="105">
          <cell r="A105">
            <v>22751104100</v>
          </cell>
          <cell r="B105" t="str">
            <v>CUOTA DE FISCALIZACION</v>
          </cell>
          <cell r="C105">
            <v>1049709000</v>
          </cell>
          <cell r="G105">
            <v>219876336</v>
          </cell>
          <cell r="I105">
            <v>1269585336</v>
          </cell>
          <cell r="J105">
            <v>1269585336</v>
          </cell>
          <cell r="K105">
            <v>1171326724</v>
          </cell>
          <cell r="L105">
            <v>1171326724</v>
          </cell>
        </row>
        <row r="106">
          <cell r="A106">
            <v>22751202601</v>
          </cell>
          <cell r="B106" t="str">
            <v>CONTRIBUCIONES SSPD</v>
          </cell>
          <cell r="C106">
            <v>775476000</v>
          </cell>
          <cell r="G106">
            <v>112166000</v>
          </cell>
          <cell r="I106">
            <v>887642000</v>
          </cell>
          <cell r="J106">
            <v>887642000</v>
          </cell>
          <cell r="K106">
            <v>887642000</v>
          </cell>
          <cell r="L106">
            <v>887642000</v>
          </cell>
        </row>
        <row r="107">
          <cell r="A107">
            <v>22751202602</v>
          </cell>
          <cell r="B107" t="str">
            <v>CONTRIBUCIONES COMISION REGULADORA ENERGIA GAS-CREG</v>
          </cell>
          <cell r="C107">
            <v>537481000</v>
          </cell>
          <cell r="G107">
            <v>-97164154</v>
          </cell>
          <cell r="I107">
            <v>440316846</v>
          </cell>
          <cell r="J107">
            <v>440316846</v>
          </cell>
          <cell r="K107">
            <v>440316846</v>
          </cell>
          <cell r="L107">
            <v>440316846</v>
          </cell>
        </row>
        <row r="108">
          <cell r="A108">
            <v>22758100500</v>
          </cell>
          <cell r="B108" t="str">
            <v>GASTOS LEGALES</v>
          </cell>
          <cell r="C108">
            <v>325630804</v>
          </cell>
          <cell r="G108">
            <v>-139665557</v>
          </cell>
          <cell r="I108">
            <v>182633916</v>
          </cell>
          <cell r="J108">
            <v>182633916</v>
          </cell>
          <cell r="K108">
            <v>182459915</v>
          </cell>
          <cell r="L108">
            <v>182165338</v>
          </cell>
        </row>
        <row r="109">
          <cell r="A109">
            <v>22851052900</v>
          </cell>
          <cell r="B109" t="str">
            <v>INDEMNIZACION DANOS A TERCEROS</v>
          </cell>
          <cell r="C109">
            <v>50736000</v>
          </cell>
          <cell r="G109">
            <v>-1537800</v>
          </cell>
          <cell r="I109">
            <v>44409616</v>
          </cell>
          <cell r="J109">
            <v>44409616</v>
          </cell>
          <cell r="K109">
            <v>44409616</v>
          </cell>
          <cell r="L109">
            <v>44409616</v>
          </cell>
        </row>
        <row r="110">
          <cell r="A110">
            <v>22851119000</v>
          </cell>
          <cell r="B110" t="str">
            <v>OTROS GASTOS GENERALES</v>
          </cell>
          <cell r="C110">
            <v>1185963</v>
          </cell>
          <cell r="G110">
            <v>9247680</v>
          </cell>
          <cell r="I110">
            <v>9845043</v>
          </cell>
          <cell r="J110">
            <v>9845043</v>
          </cell>
          <cell r="K110">
            <v>3506243</v>
          </cell>
          <cell r="L110">
            <v>3506243</v>
          </cell>
        </row>
        <row r="111">
          <cell r="A111">
            <v>22855111330</v>
          </cell>
          <cell r="B111" t="str">
            <v>SEGURIDAD INDUSTRIAL</v>
          </cell>
          <cell r="C111">
            <v>143695440</v>
          </cell>
          <cell r="G111">
            <v>-73884377</v>
          </cell>
          <cell r="I111">
            <v>56987495</v>
          </cell>
          <cell r="J111">
            <v>56987495</v>
          </cell>
          <cell r="K111">
            <v>56951585</v>
          </cell>
          <cell r="L111">
            <v>56769683</v>
          </cell>
        </row>
        <row r="112">
          <cell r="A112">
            <v>22855111370</v>
          </cell>
          <cell r="B112" t="str">
            <v>EVENTOS CULTURALES</v>
          </cell>
          <cell r="C112">
            <v>100000000</v>
          </cell>
          <cell r="G112">
            <v>-100000000</v>
          </cell>
          <cell r="I112">
            <v>0</v>
          </cell>
          <cell r="J112">
            <v>0</v>
          </cell>
          <cell r="K112">
            <v>0</v>
          </cell>
          <cell r="L112">
            <v>0</v>
          </cell>
        </row>
        <row r="113">
          <cell r="A113">
            <v>22858059000</v>
          </cell>
          <cell r="B113" t="str">
            <v>OTROS GASTOS FINANCIEROS</v>
          </cell>
          <cell r="C113">
            <v>4468954510.1300001</v>
          </cell>
          <cell r="G113">
            <v>-449423400</v>
          </cell>
          <cell r="I113">
            <v>3834398074.1300001</v>
          </cell>
          <cell r="J113">
            <v>3834398074.1300001</v>
          </cell>
          <cell r="K113">
            <v>3613130340.8400002</v>
          </cell>
          <cell r="L113">
            <v>3013231404.1999998</v>
          </cell>
        </row>
        <row r="114">
          <cell r="A114">
            <v>22858109003</v>
          </cell>
          <cell r="B114" t="str">
            <v>CUENTA DE AHORRO PRESUPUESTAL</v>
          </cell>
          <cell r="C114">
            <v>0</v>
          </cell>
          <cell r="G114">
            <v>0</v>
          </cell>
          <cell r="I114">
            <v>0</v>
          </cell>
          <cell r="J114">
            <v>0</v>
          </cell>
          <cell r="K114">
            <v>0</v>
          </cell>
          <cell r="L114">
            <v>0</v>
          </cell>
        </row>
        <row r="115">
          <cell r="A115">
            <v>22955142000</v>
          </cell>
          <cell r="B115" t="str">
            <v>CREDITOS DE EMPLEADOS - FONDOS DE SERV.(LENTES-VEHICULOS)</v>
          </cell>
          <cell r="C115">
            <v>179442830</v>
          </cell>
          <cell r="G115">
            <v>-96000000</v>
          </cell>
          <cell r="I115">
            <v>83442830</v>
          </cell>
          <cell r="J115">
            <v>83442830</v>
          </cell>
          <cell r="K115">
            <v>30468174</v>
          </cell>
          <cell r="L115">
            <v>29500891</v>
          </cell>
        </row>
        <row r="116">
          <cell r="A116">
            <v>22955509000</v>
          </cell>
          <cell r="B116" t="str">
            <v>SENTENCIAS Y CONCILIACIONES</v>
          </cell>
          <cell r="C116">
            <v>2000000000</v>
          </cell>
          <cell r="G116">
            <v>2211075822</v>
          </cell>
          <cell r="I116">
            <v>4171344330</v>
          </cell>
          <cell r="J116">
            <v>4171344330</v>
          </cell>
          <cell r="K116">
            <v>4171344330</v>
          </cell>
          <cell r="L116">
            <v>4171344330</v>
          </cell>
        </row>
        <row r="117">
          <cell r="A117">
            <v>31151103001</v>
          </cell>
          <cell r="B117" t="str">
            <v>CONTRIBUCION SUPERINTENDENCIA SERVICIO PUBLICOS</v>
          </cell>
          <cell r="C117">
            <v>0</v>
          </cell>
          <cell r="G117">
            <v>0</v>
          </cell>
          <cell r="I117">
            <v>0</v>
          </cell>
          <cell r="J117">
            <v>0</v>
          </cell>
          <cell r="K117">
            <v>0</v>
          </cell>
          <cell r="L117">
            <v>0</v>
          </cell>
        </row>
        <row r="118">
          <cell r="A118">
            <v>31151103002</v>
          </cell>
          <cell r="B118" t="str">
            <v>CONTRIBUCION COMIS. REGULAC.ENERGIA GAS -CREG</v>
          </cell>
          <cell r="C118">
            <v>0</v>
          </cell>
          <cell r="G118">
            <v>0</v>
          </cell>
          <cell r="I118">
            <v>0</v>
          </cell>
          <cell r="J118">
            <v>0</v>
          </cell>
          <cell r="K118">
            <v>0</v>
          </cell>
          <cell r="L118">
            <v>0</v>
          </cell>
        </row>
        <row r="119">
          <cell r="A119">
            <v>31151103003</v>
          </cell>
          <cell r="B119" t="str">
            <v>DISTRIBUCION UTILIDADES POR GIRAR</v>
          </cell>
          <cell r="C119">
            <v>35243269999</v>
          </cell>
          <cell r="G119">
            <v>14613181375</v>
          </cell>
          <cell r="I119">
            <v>49856451374</v>
          </cell>
          <cell r="J119">
            <v>49856451374</v>
          </cell>
          <cell r="K119">
            <v>49856451374</v>
          </cell>
          <cell r="L119">
            <v>49843026614</v>
          </cell>
        </row>
        <row r="120">
          <cell r="A120">
            <v>31151103009</v>
          </cell>
          <cell r="B120" t="str">
            <v>IMPUESTO DE RENTA Y COMPLEMENTARIOS</v>
          </cell>
          <cell r="C120">
            <v>0</v>
          </cell>
          <cell r="G120">
            <v>0</v>
          </cell>
          <cell r="I120">
            <v>0</v>
          </cell>
          <cell r="J120">
            <v>0</v>
          </cell>
          <cell r="K120">
            <v>0</v>
          </cell>
          <cell r="L120">
            <v>0</v>
          </cell>
        </row>
        <row r="121">
          <cell r="A121">
            <v>32151052600</v>
          </cell>
          <cell r="B121" t="str">
            <v>PENSIONES</v>
          </cell>
          <cell r="C121">
            <v>16799836414</v>
          </cell>
          <cell r="G121">
            <v>1607874341</v>
          </cell>
          <cell r="I121">
            <v>18139541424</v>
          </cell>
          <cell r="J121">
            <v>18139541424</v>
          </cell>
          <cell r="K121">
            <v>18139435835</v>
          </cell>
          <cell r="L121">
            <v>18094818997</v>
          </cell>
        </row>
        <row r="122">
          <cell r="A122">
            <v>32314701202</v>
          </cell>
          <cell r="B122" t="str">
            <v>CREDITO EMPLEADOS - FONDO DE SERVIC (LENTES, ENERG, VEH)</v>
          </cell>
          <cell r="C122">
            <v>0</v>
          </cell>
          <cell r="G122">
            <v>0</v>
          </cell>
          <cell r="I122">
            <v>0</v>
          </cell>
          <cell r="J122">
            <v>0</v>
          </cell>
          <cell r="K122">
            <v>0</v>
          </cell>
          <cell r="L122">
            <v>0</v>
          </cell>
        </row>
        <row r="123">
          <cell r="A123">
            <v>33151059000</v>
          </cell>
          <cell r="B123" t="str">
            <v>SENTENCIAS</v>
          </cell>
          <cell r="C123">
            <v>0</v>
          </cell>
          <cell r="G123">
            <v>0</v>
          </cell>
          <cell r="I123">
            <v>0</v>
          </cell>
          <cell r="J123">
            <v>0</v>
          </cell>
          <cell r="K123">
            <v>0</v>
          </cell>
          <cell r="L123">
            <v>0</v>
          </cell>
        </row>
        <row r="124">
          <cell r="A124">
            <v>51258050407</v>
          </cell>
          <cell r="B124" t="str">
            <v>INTERESES CREDITO N. 880086984 BANCOLOMBIA</v>
          </cell>
          <cell r="C124">
            <v>0</v>
          </cell>
          <cell r="G124">
            <v>3500000000</v>
          </cell>
          <cell r="I124">
            <v>3500000000</v>
          </cell>
          <cell r="J124">
            <v>3500000000</v>
          </cell>
          <cell r="K124">
            <v>3343329166</v>
          </cell>
          <cell r="L124">
            <v>3343329166</v>
          </cell>
        </row>
        <row r="125">
          <cell r="A125">
            <v>61516700110</v>
          </cell>
          <cell r="B125" t="str">
            <v>MAQUINARIA Y EQUIPO</v>
          </cell>
          <cell r="C125">
            <v>0</v>
          </cell>
          <cell r="G125">
            <v>150000000</v>
          </cell>
          <cell r="I125">
            <v>47532709</v>
          </cell>
          <cell r="J125">
            <v>47532709</v>
          </cell>
          <cell r="K125">
            <v>47532709</v>
          </cell>
          <cell r="L125">
            <v>42820414</v>
          </cell>
        </row>
        <row r="126">
          <cell r="A126">
            <v>63116400100</v>
          </cell>
          <cell r="B126" t="str">
            <v>EDIFICIOS</v>
          </cell>
          <cell r="C126">
            <v>1700000000</v>
          </cell>
          <cell r="G126">
            <v>1701741062</v>
          </cell>
          <cell r="I126">
            <v>3085751362</v>
          </cell>
          <cell r="J126">
            <v>3085751362</v>
          </cell>
          <cell r="K126">
            <v>2802619042</v>
          </cell>
          <cell r="L126">
            <v>2730855256</v>
          </cell>
        </row>
        <row r="127">
          <cell r="A127">
            <v>63116400150</v>
          </cell>
          <cell r="B127" t="str">
            <v>MUEBLES ENSERES Y EQUIPO DE OFICINA</v>
          </cell>
          <cell r="C127">
            <v>1032503000</v>
          </cell>
          <cell r="G127">
            <v>230305181</v>
          </cell>
          <cell r="I127">
            <v>1181929248</v>
          </cell>
          <cell r="J127">
            <v>1181929248</v>
          </cell>
          <cell r="K127">
            <v>868107574</v>
          </cell>
          <cell r="L127">
            <v>834861482</v>
          </cell>
        </row>
        <row r="128">
          <cell r="A128">
            <v>63116700200</v>
          </cell>
          <cell r="B128" t="str">
            <v>SISTEMATIZACION</v>
          </cell>
          <cell r="C128">
            <v>255337000</v>
          </cell>
          <cell r="G128">
            <v>225825427</v>
          </cell>
          <cell r="I128">
            <v>249375974</v>
          </cell>
          <cell r="J128">
            <v>249375974</v>
          </cell>
          <cell r="K128">
            <v>249375974</v>
          </cell>
          <cell r="L128">
            <v>241079177</v>
          </cell>
        </row>
        <row r="129">
          <cell r="A129">
            <v>63119109020</v>
          </cell>
          <cell r="B129" t="str">
            <v>COMUNICACIONES</v>
          </cell>
          <cell r="C129">
            <v>98654000</v>
          </cell>
          <cell r="G129">
            <v>0</v>
          </cell>
          <cell r="I129">
            <v>0</v>
          </cell>
          <cell r="J129">
            <v>0</v>
          </cell>
          <cell r="K129">
            <v>0</v>
          </cell>
          <cell r="L129">
            <v>0</v>
          </cell>
        </row>
        <row r="130">
          <cell r="A130">
            <v>66000000012</v>
          </cell>
          <cell r="B130" t="str">
            <v>MATERIALES - ELEMENTOS DEVOLUTIVOS</v>
          </cell>
          <cell r="C130">
            <v>97697000</v>
          </cell>
          <cell r="G130">
            <v>-8780731</v>
          </cell>
          <cell r="I130">
            <v>79067070</v>
          </cell>
          <cell r="J130">
            <v>79067070</v>
          </cell>
          <cell r="K130">
            <v>79067070</v>
          </cell>
          <cell r="L130">
            <v>76650726</v>
          </cell>
        </row>
        <row r="131">
          <cell r="A131" t="str">
            <v>Total general</v>
          </cell>
          <cell r="C131">
            <v>111370794074.42001</v>
          </cell>
          <cell r="G131">
            <v>32436675212.010002</v>
          </cell>
          <cell r="I131">
            <v>140261314220.51999</v>
          </cell>
          <cell r="J131">
            <v>140260615540.32001</v>
          </cell>
          <cell r="K131">
            <v>135460157858.56</v>
          </cell>
          <cell r="L131">
            <v>133204361518.25999</v>
          </cell>
        </row>
        <row r="149">
          <cell r="C149">
            <v>111370794074.42001</v>
          </cell>
          <cell r="D149">
            <v>0</v>
          </cell>
          <cell r="E149">
            <v>0</v>
          </cell>
          <cell r="F149">
            <v>0</v>
          </cell>
          <cell r="G149">
            <v>32436675212.010002</v>
          </cell>
          <cell r="H149">
            <v>0</v>
          </cell>
          <cell r="I149">
            <v>140261314220.51999</v>
          </cell>
          <cell r="J149">
            <v>140260615540.32001</v>
          </cell>
          <cell r="K149">
            <v>135460157858.56</v>
          </cell>
          <cell r="L149">
            <v>133204361518.25999</v>
          </cell>
        </row>
      </sheetData>
      <sheetData sheetId="9" refreshError="1">
        <row r="3">
          <cell r="C3" t="str">
            <v>Datos</v>
          </cell>
        </row>
        <row r="4">
          <cell r="A4" t="str">
            <v>mvdv_partida</v>
          </cell>
          <cell r="B4" t="str">
            <v>cufc_nombre</v>
          </cell>
          <cell r="C4" t="str">
            <v>Suma de pres_inic</v>
          </cell>
          <cell r="D4" t="str">
            <v>Suma de reduc</v>
          </cell>
          <cell r="E4" t="str">
            <v>Suma de adic</v>
          </cell>
          <cell r="F4" t="str">
            <v>Suma de cred</v>
          </cell>
          <cell r="G4" t="str">
            <v>Suma de contra_cred</v>
          </cell>
          <cell r="H4" t="str">
            <v>Suma de aprop_acum</v>
          </cell>
          <cell r="I4" t="str">
            <v>Suma de cd</v>
          </cell>
          <cell r="J4" t="str">
            <v>Suma de comp</v>
          </cell>
          <cell r="K4" t="str">
            <v>Suma de causac</v>
          </cell>
          <cell r="L4" t="str">
            <v>Suma de pagado</v>
          </cell>
        </row>
        <row r="5">
          <cell r="A5">
            <v>21151050401</v>
          </cell>
          <cell r="B5" t="str">
            <v>GASTOS DE REPRESENTACION</v>
          </cell>
          <cell r="C5">
            <v>0</v>
          </cell>
          <cell r="D5">
            <v>0</v>
          </cell>
          <cell r="E5">
            <v>0</v>
          </cell>
          <cell r="F5">
            <v>0</v>
          </cell>
          <cell r="G5">
            <v>0</v>
          </cell>
          <cell r="H5">
            <v>0</v>
          </cell>
          <cell r="I5">
            <v>0</v>
          </cell>
          <cell r="J5">
            <v>0</v>
          </cell>
          <cell r="K5">
            <v>0</v>
          </cell>
          <cell r="L5">
            <v>0</v>
          </cell>
        </row>
        <row r="6">
          <cell r="A6">
            <v>21151054100</v>
          </cell>
          <cell r="B6" t="str">
            <v>GASTOS MEDICOS Y DROGAS (BOTIQUIN)</v>
          </cell>
          <cell r="C6">
            <v>14000000</v>
          </cell>
          <cell r="D6">
            <v>0</v>
          </cell>
          <cell r="E6">
            <v>0</v>
          </cell>
          <cell r="F6">
            <v>0</v>
          </cell>
          <cell r="G6">
            <v>0</v>
          </cell>
          <cell r="H6">
            <v>14000000</v>
          </cell>
          <cell r="I6">
            <v>13999999</v>
          </cell>
          <cell r="J6">
            <v>13999999</v>
          </cell>
          <cell r="K6">
            <v>13999999</v>
          </cell>
          <cell r="L6">
            <v>13523351</v>
          </cell>
        </row>
        <row r="7">
          <cell r="A7">
            <v>21175050100</v>
          </cell>
          <cell r="B7" t="str">
            <v>SUELDO PERSONAL DE NOMINA</v>
          </cell>
          <cell r="C7">
            <v>6385032691</v>
          </cell>
          <cell r="D7">
            <v>0</v>
          </cell>
          <cell r="E7">
            <v>0</v>
          </cell>
          <cell r="F7">
            <v>773689086</v>
          </cell>
          <cell r="G7">
            <v>-1866706226.8999999</v>
          </cell>
          <cell r="H7">
            <v>5292015550.0999994</v>
          </cell>
          <cell r="I7">
            <v>5119442989.0999994</v>
          </cell>
          <cell r="J7">
            <v>5119442987</v>
          </cell>
          <cell r="K7">
            <v>5119442987</v>
          </cell>
          <cell r="L7">
            <v>5107708011</v>
          </cell>
        </row>
        <row r="8">
          <cell r="A8">
            <v>21175050101</v>
          </cell>
          <cell r="B8" t="str">
            <v>SALARIO INTEGRAL</v>
          </cell>
          <cell r="C8">
            <v>107856611</v>
          </cell>
          <cell r="D8">
            <v>0</v>
          </cell>
          <cell r="E8">
            <v>0</v>
          </cell>
          <cell r="F8">
            <v>4573072</v>
          </cell>
          <cell r="G8">
            <v>-34000000</v>
          </cell>
          <cell r="H8">
            <v>78429683</v>
          </cell>
          <cell r="I8">
            <v>78429683</v>
          </cell>
          <cell r="J8">
            <v>78429683</v>
          </cell>
          <cell r="K8">
            <v>78429683</v>
          </cell>
          <cell r="L8">
            <v>78429683</v>
          </cell>
        </row>
        <row r="9">
          <cell r="A9">
            <v>21175050300</v>
          </cell>
          <cell r="B9" t="str">
            <v>HORAS EXTRAS, DOMINICALES Y FESTIVOS</v>
          </cell>
          <cell r="C9">
            <v>787703997</v>
          </cell>
          <cell r="D9">
            <v>0</v>
          </cell>
          <cell r="E9">
            <v>0</v>
          </cell>
          <cell r="F9">
            <v>104231410</v>
          </cell>
          <cell r="G9">
            <v>-38000000</v>
          </cell>
          <cell r="H9">
            <v>853935407</v>
          </cell>
          <cell r="I9">
            <v>700755346</v>
          </cell>
          <cell r="J9">
            <v>700755346</v>
          </cell>
          <cell r="K9">
            <v>700755346</v>
          </cell>
          <cell r="L9">
            <v>692409456</v>
          </cell>
        </row>
        <row r="10">
          <cell r="A10">
            <v>21175050400</v>
          </cell>
          <cell r="B10" t="str">
            <v>INCAPACIDADES</v>
          </cell>
          <cell r="C10">
            <v>25904760</v>
          </cell>
          <cell r="D10">
            <v>0</v>
          </cell>
          <cell r="E10">
            <v>0</v>
          </cell>
          <cell r="F10">
            <v>131359330</v>
          </cell>
          <cell r="G10">
            <v>0</v>
          </cell>
          <cell r="H10">
            <v>157264090</v>
          </cell>
          <cell r="I10">
            <v>108653108</v>
          </cell>
          <cell r="J10">
            <v>108653108</v>
          </cell>
          <cell r="K10">
            <v>108653108</v>
          </cell>
          <cell r="L10">
            <v>106071564</v>
          </cell>
        </row>
        <row r="11">
          <cell r="A11">
            <v>21175050401</v>
          </cell>
          <cell r="B11" t="str">
            <v>COSTOS DE REPRESENTACION</v>
          </cell>
          <cell r="C11">
            <v>21904762</v>
          </cell>
          <cell r="D11">
            <v>0</v>
          </cell>
          <cell r="E11">
            <v>0</v>
          </cell>
          <cell r="F11">
            <v>1500000</v>
          </cell>
          <cell r="G11">
            <v>-1500000</v>
          </cell>
          <cell r="H11">
            <v>21904762</v>
          </cell>
          <cell r="I11">
            <v>9980800</v>
          </cell>
          <cell r="J11">
            <v>9980800</v>
          </cell>
          <cell r="K11">
            <v>4494605</v>
          </cell>
          <cell r="L11">
            <v>4412240</v>
          </cell>
        </row>
        <row r="12">
          <cell r="A12">
            <v>21175051200</v>
          </cell>
          <cell r="B12" t="str">
            <v>PRIMA DE SERVICIOS</v>
          </cell>
          <cell r="C12">
            <v>1204267849</v>
          </cell>
          <cell r="D12">
            <v>0</v>
          </cell>
          <cell r="E12">
            <v>0</v>
          </cell>
          <cell r="F12">
            <v>110635211</v>
          </cell>
          <cell r="G12">
            <v>-402635211</v>
          </cell>
          <cell r="H12">
            <v>912267849</v>
          </cell>
          <cell r="I12">
            <v>711531306</v>
          </cell>
          <cell r="J12">
            <v>711531306</v>
          </cell>
          <cell r="K12">
            <v>711531306</v>
          </cell>
          <cell r="L12">
            <v>686434381</v>
          </cell>
        </row>
        <row r="13">
          <cell r="A13">
            <v>21175051300</v>
          </cell>
          <cell r="B13" t="str">
            <v>PRIMA DE VACACIONES</v>
          </cell>
          <cell r="C13">
            <v>843471567</v>
          </cell>
          <cell r="D13">
            <v>0</v>
          </cell>
          <cell r="E13">
            <v>0</v>
          </cell>
          <cell r="F13">
            <v>27520080</v>
          </cell>
          <cell r="G13">
            <v>0</v>
          </cell>
          <cell r="H13">
            <v>870991647</v>
          </cell>
          <cell r="I13">
            <v>575599044</v>
          </cell>
          <cell r="J13">
            <v>575599044</v>
          </cell>
          <cell r="K13">
            <v>575599044</v>
          </cell>
          <cell r="L13">
            <v>504063745</v>
          </cell>
        </row>
        <row r="14">
          <cell r="A14">
            <v>21175051500</v>
          </cell>
          <cell r="B14" t="str">
            <v>PRIMAS EXTRALEGALES</v>
          </cell>
          <cell r="C14">
            <v>1636377987</v>
          </cell>
          <cell r="D14">
            <v>0</v>
          </cell>
          <cell r="E14">
            <v>0</v>
          </cell>
          <cell r="F14">
            <v>335000000</v>
          </cell>
          <cell r="G14">
            <v>-369500000</v>
          </cell>
          <cell r="H14">
            <v>1601877987</v>
          </cell>
          <cell r="I14">
            <v>1185885394</v>
          </cell>
          <cell r="J14">
            <v>1185885394</v>
          </cell>
          <cell r="K14">
            <v>1185885394</v>
          </cell>
          <cell r="L14">
            <v>1000413167</v>
          </cell>
        </row>
        <row r="15">
          <cell r="A15">
            <v>21175051700</v>
          </cell>
          <cell r="B15" t="str">
            <v>PRIMA DE ANTIGUEDAD</v>
          </cell>
          <cell r="C15">
            <v>1241293658</v>
          </cell>
          <cell r="D15">
            <v>0</v>
          </cell>
          <cell r="E15">
            <v>0</v>
          </cell>
          <cell r="F15">
            <v>196605749</v>
          </cell>
          <cell r="G15">
            <v>-444505749</v>
          </cell>
          <cell r="H15">
            <v>993393658</v>
          </cell>
          <cell r="I15">
            <v>796686935</v>
          </cell>
          <cell r="J15">
            <v>796686935</v>
          </cell>
          <cell r="K15">
            <v>796686935</v>
          </cell>
          <cell r="L15">
            <v>732922967</v>
          </cell>
        </row>
        <row r="16">
          <cell r="A16">
            <v>21175051800</v>
          </cell>
          <cell r="B16" t="str">
            <v>VACACIONES</v>
          </cell>
          <cell r="C16">
            <v>843471568</v>
          </cell>
          <cell r="D16">
            <v>0</v>
          </cell>
          <cell r="E16">
            <v>0</v>
          </cell>
          <cell r="F16">
            <v>27520080</v>
          </cell>
          <cell r="G16">
            <v>-55040160</v>
          </cell>
          <cell r="H16">
            <v>815951488</v>
          </cell>
          <cell r="I16">
            <v>582714509</v>
          </cell>
          <cell r="J16">
            <v>582714509</v>
          </cell>
          <cell r="K16">
            <v>582714509</v>
          </cell>
          <cell r="L16">
            <v>566201015</v>
          </cell>
        </row>
        <row r="17">
          <cell r="A17">
            <v>21175052000</v>
          </cell>
          <cell r="B17" t="str">
            <v>BONIFICACIONES (LINEA VIVA, TURNOS INGEN</v>
          </cell>
          <cell r="C17">
            <v>364353764</v>
          </cell>
          <cell r="D17">
            <v>0</v>
          </cell>
          <cell r="E17">
            <v>0</v>
          </cell>
          <cell r="F17">
            <v>400000</v>
          </cell>
          <cell r="G17">
            <v>-74672000</v>
          </cell>
          <cell r="H17">
            <v>290081764</v>
          </cell>
          <cell r="I17">
            <v>194621443</v>
          </cell>
          <cell r="J17">
            <v>194621443</v>
          </cell>
          <cell r="K17">
            <v>194621443</v>
          </cell>
          <cell r="L17">
            <v>194621443</v>
          </cell>
        </row>
        <row r="18">
          <cell r="A18">
            <v>21175052200</v>
          </cell>
          <cell r="B18" t="str">
            <v>PRIMA O SUBSIDIO DE ALIMENTACION</v>
          </cell>
          <cell r="C18">
            <v>200500000</v>
          </cell>
          <cell r="D18">
            <v>0</v>
          </cell>
          <cell r="E18">
            <v>0</v>
          </cell>
          <cell r="F18">
            <v>0</v>
          </cell>
          <cell r="G18">
            <v>0</v>
          </cell>
          <cell r="H18">
            <v>200500000</v>
          </cell>
          <cell r="I18">
            <v>173772700</v>
          </cell>
          <cell r="J18">
            <v>173772700</v>
          </cell>
          <cell r="K18">
            <v>173772700</v>
          </cell>
          <cell r="L18">
            <v>171434600</v>
          </cell>
        </row>
        <row r="19">
          <cell r="A19">
            <v>21175052300</v>
          </cell>
          <cell r="B19" t="str">
            <v>AUXILIO DE TRANSPORTE</v>
          </cell>
          <cell r="C19">
            <v>592439147</v>
          </cell>
          <cell r="D19">
            <v>0</v>
          </cell>
          <cell r="E19">
            <v>0</v>
          </cell>
          <cell r="F19">
            <v>249819436</v>
          </cell>
          <cell r="G19">
            <v>-94268000</v>
          </cell>
          <cell r="H19">
            <v>747990583</v>
          </cell>
          <cell r="I19">
            <v>711342776</v>
          </cell>
          <cell r="J19">
            <v>711342776</v>
          </cell>
          <cell r="K19">
            <v>711342776</v>
          </cell>
          <cell r="L19">
            <v>616967878</v>
          </cell>
        </row>
        <row r="20">
          <cell r="A20">
            <v>21175052400</v>
          </cell>
          <cell r="B20" t="str">
            <v>CESANTIAS - COSTOS</v>
          </cell>
          <cell r="C20">
            <v>1756562666</v>
          </cell>
          <cell r="D20">
            <v>0</v>
          </cell>
          <cell r="E20">
            <v>0</v>
          </cell>
          <cell r="F20">
            <v>427974324</v>
          </cell>
          <cell r="G20">
            <v>-498083952</v>
          </cell>
          <cell r="H20">
            <v>1686453038</v>
          </cell>
          <cell r="I20">
            <v>1095649087</v>
          </cell>
          <cell r="J20">
            <v>1095649087</v>
          </cell>
          <cell r="K20">
            <v>1095649087</v>
          </cell>
          <cell r="L20">
            <v>1095649087</v>
          </cell>
        </row>
        <row r="21">
          <cell r="A21">
            <v>21175052500</v>
          </cell>
          <cell r="B21" t="str">
            <v>INTERESES DE CESANTIAS -  COSTOS</v>
          </cell>
          <cell r="C21">
            <v>244447619</v>
          </cell>
          <cell r="D21">
            <v>0</v>
          </cell>
          <cell r="E21">
            <v>0</v>
          </cell>
          <cell r="F21">
            <v>35624253</v>
          </cell>
          <cell r="G21">
            <v>-49580894</v>
          </cell>
          <cell r="H21">
            <v>230490978</v>
          </cell>
          <cell r="I21">
            <v>224083405</v>
          </cell>
          <cell r="J21">
            <v>224083405</v>
          </cell>
          <cell r="K21">
            <v>224083405</v>
          </cell>
          <cell r="L21">
            <v>224083405</v>
          </cell>
        </row>
        <row r="22">
          <cell r="A22">
            <v>21175053001</v>
          </cell>
          <cell r="B22" t="str">
            <v>BIENESTAR SOCIAL</v>
          </cell>
          <cell r="C22">
            <v>535261173</v>
          </cell>
          <cell r="D22">
            <v>0</v>
          </cell>
          <cell r="E22">
            <v>0</v>
          </cell>
          <cell r="F22">
            <v>26000000</v>
          </cell>
          <cell r="G22">
            <v>-148925620</v>
          </cell>
          <cell r="H22">
            <v>412335553</v>
          </cell>
          <cell r="I22">
            <v>409935553</v>
          </cell>
          <cell r="J22">
            <v>409935553</v>
          </cell>
          <cell r="K22">
            <v>333198092</v>
          </cell>
          <cell r="L22">
            <v>325500359</v>
          </cell>
        </row>
        <row r="23">
          <cell r="A23">
            <v>21175053002</v>
          </cell>
          <cell r="B23" t="str">
            <v>CAPACITACION</v>
          </cell>
          <cell r="C23">
            <v>1036000000</v>
          </cell>
          <cell r="D23">
            <v>0</v>
          </cell>
          <cell r="E23">
            <v>0</v>
          </cell>
          <cell r="F23">
            <v>48800000</v>
          </cell>
          <cell r="G23">
            <v>-1000374232</v>
          </cell>
          <cell r="H23">
            <v>84425768</v>
          </cell>
          <cell r="I23">
            <v>84425768</v>
          </cell>
          <cell r="J23">
            <v>84425768</v>
          </cell>
          <cell r="K23">
            <v>66677768</v>
          </cell>
          <cell r="L23">
            <v>59869119</v>
          </cell>
        </row>
        <row r="24">
          <cell r="A24">
            <v>21175053003</v>
          </cell>
          <cell r="B24" t="str">
            <v>COSTOS MEDICOS Y DROGAS (CONVENCIONALES)</v>
          </cell>
          <cell r="C24">
            <v>61103888</v>
          </cell>
          <cell r="D24">
            <v>0</v>
          </cell>
          <cell r="E24">
            <v>0</v>
          </cell>
          <cell r="F24">
            <v>0</v>
          </cell>
          <cell r="G24">
            <v>-43423214</v>
          </cell>
          <cell r="H24">
            <v>17680674</v>
          </cell>
          <cell r="I24">
            <v>6600266</v>
          </cell>
          <cell r="J24">
            <v>6600266</v>
          </cell>
          <cell r="K24">
            <v>6600266</v>
          </cell>
          <cell r="L24">
            <v>6246164</v>
          </cell>
        </row>
        <row r="25">
          <cell r="A25">
            <v>21175053004</v>
          </cell>
          <cell r="B25" t="str">
            <v>COSTOS DEPORTIVOS Y RECREACION</v>
          </cell>
          <cell r="C25">
            <v>243868099</v>
          </cell>
          <cell r="D25">
            <v>0</v>
          </cell>
          <cell r="E25">
            <v>0</v>
          </cell>
          <cell r="F25">
            <v>19750000</v>
          </cell>
          <cell r="G25">
            <v>-135498882</v>
          </cell>
          <cell r="H25">
            <v>128119217</v>
          </cell>
          <cell r="I25">
            <v>128119217</v>
          </cell>
          <cell r="J25">
            <v>128119217</v>
          </cell>
          <cell r="K25">
            <v>127799672</v>
          </cell>
          <cell r="L25">
            <v>124123353</v>
          </cell>
        </row>
        <row r="26">
          <cell r="A26">
            <v>21175053005</v>
          </cell>
          <cell r="B26" t="str">
            <v>APORTES SINDICALES</v>
          </cell>
          <cell r="C26">
            <v>7400000</v>
          </cell>
          <cell r="D26">
            <v>0</v>
          </cell>
          <cell r="E26">
            <v>0</v>
          </cell>
          <cell r="F26">
            <v>10567758</v>
          </cell>
          <cell r="G26">
            <v>-1903612</v>
          </cell>
          <cell r="H26">
            <v>16064146</v>
          </cell>
          <cell r="I26">
            <v>14326022</v>
          </cell>
          <cell r="J26">
            <v>14326022</v>
          </cell>
          <cell r="K26">
            <v>14326022</v>
          </cell>
          <cell r="L26">
            <v>14326022</v>
          </cell>
        </row>
        <row r="27">
          <cell r="A27">
            <v>21175053006</v>
          </cell>
          <cell r="B27" t="str">
            <v>AUXILIOS Y SERVICIOS CONVENCIONALES</v>
          </cell>
          <cell r="C27">
            <v>38095238</v>
          </cell>
          <cell r="D27">
            <v>0</v>
          </cell>
          <cell r="E27">
            <v>0</v>
          </cell>
          <cell r="F27">
            <v>0</v>
          </cell>
          <cell r="G27">
            <v>-14654013</v>
          </cell>
          <cell r="H27">
            <v>23441225</v>
          </cell>
          <cell r="I27">
            <v>23441225</v>
          </cell>
          <cell r="J27">
            <v>23441225</v>
          </cell>
          <cell r="K27">
            <v>23441225</v>
          </cell>
          <cell r="L27">
            <v>23441225</v>
          </cell>
        </row>
        <row r="28">
          <cell r="A28">
            <v>21175053007</v>
          </cell>
          <cell r="B28" t="str">
            <v>AUXILIO DE ESTUDIO</v>
          </cell>
          <cell r="C28">
            <v>662196250</v>
          </cell>
          <cell r="D28">
            <v>0</v>
          </cell>
          <cell r="E28">
            <v>0</v>
          </cell>
          <cell r="F28">
            <v>39500000</v>
          </cell>
          <cell r="G28">
            <v>-216442500</v>
          </cell>
          <cell r="H28">
            <v>485253750</v>
          </cell>
          <cell r="I28">
            <v>444832200</v>
          </cell>
          <cell r="J28">
            <v>444832200</v>
          </cell>
          <cell r="K28">
            <v>444832200</v>
          </cell>
          <cell r="L28">
            <v>444832200</v>
          </cell>
        </row>
        <row r="29">
          <cell r="A29">
            <v>21175053100</v>
          </cell>
          <cell r="B29" t="str">
            <v>DOTACION Y SUMINISTRO A TRABAJADORES</v>
          </cell>
          <cell r="C29">
            <v>428296280</v>
          </cell>
          <cell r="D29">
            <v>0</v>
          </cell>
          <cell r="E29">
            <v>0</v>
          </cell>
          <cell r="F29">
            <v>7600000</v>
          </cell>
          <cell r="G29">
            <v>-122527570</v>
          </cell>
          <cell r="H29">
            <v>313368710</v>
          </cell>
          <cell r="I29">
            <v>313368710</v>
          </cell>
          <cell r="J29">
            <v>313368710</v>
          </cell>
          <cell r="K29">
            <v>313368710</v>
          </cell>
          <cell r="L29">
            <v>278282241</v>
          </cell>
        </row>
        <row r="30">
          <cell r="A30">
            <v>21175054600</v>
          </cell>
          <cell r="B30" t="str">
            <v>CONTRATOS DE PERSONAL TEMPORAL (COSTOS)</v>
          </cell>
          <cell r="C30">
            <v>1201477008.6400001</v>
          </cell>
          <cell r="D30">
            <v>0</v>
          </cell>
          <cell r="E30">
            <v>0</v>
          </cell>
          <cell r="F30">
            <v>1698719800.8900001</v>
          </cell>
          <cell r="G30">
            <v>-255210675</v>
          </cell>
          <cell r="H30">
            <v>2644986134.5300002</v>
          </cell>
          <cell r="I30">
            <v>2591126849.5400004</v>
          </cell>
          <cell r="J30">
            <v>2591126849.5400004</v>
          </cell>
          <cell r="K30">
            <v>2033819636</v>
          </cell>
          <cell r="L30">
            <v>2022627001</v>
          </cell>
        </row>
        <row r="31">
          <cell r="A31">
            <v>21175054700</v>
          </cell>
          <cell r="B31" t="str">
            <v>VIATICOS PARA EMPLEADOS</v>
          </cell>
          <cell r="C31">
            <v>514285714</v>
          </cell>
          <cell r="D31">
            <v>0</v>
          </cell>
          <cell r="E31">
            <v>0</v>
          </cell>
          <cell r="F31">
            <v>200000000</v>
          </cell>
          <cell r="G31">
            <v>0</v>
          </cell>
          <cell r="H31">
            <v>714285714</v>
          </cell>
          <cell r="I31">
            <v>714285714</v>
          </cell>
          <cell r="J31">
            <v>714285714</v>
          </cell>
          <cell r="K31">
            <v>554860989</v>
          </cell>
          <cell r="L31">
            <v>554860989</v>
          </cell>
        </row>
        <row r="32">
          <cell r="A32">
            <v>21175054800</v>
          </cell>
          <cell r="B32" t="str">
            <v>GASTOS DE VIAJES PARA EMPLEADOS</v>
          </cell>
          <cell r="C32">
            <v>262353655</v>
          </cell>
          <cell r="D32">
            <v>0</v>
          </cell>
          <cell r="E32">
            <v>0</v>
          </cell>
          <cell r="F32">
            <v>0</v>
          </cell>
          <cell r="G32">
            <v>-48452381</v>
          </cell>
          <cell r="H32">
            <v>213901274</v>
          </cell>
          <cell r="I32">
            <v>213901274</v>
          </cell>
          <cell r="J32">
            <v>213901274</v>
          </cell>
          <cell r="K32">
            <v>135997623</v>
          </cell>
          <cell r="L32">
            <v>135932520</v>
          </cell>
        </row>
        <row r="33">
          <cell r="A33">
            <v>21251101400</v>
          </cell>
          <cell r="B33" t="str">
            <v>HONORARIOS</v>
          </cell>
          <cell r="C33">
            <v>4821947232</v>
          </cell>
          <cell r="D33">
            <v>0</v>
          </cell>
          <cell r="E33">
            <v>0</v>
          </cell>
          <cell r="F33">
            <v>2981052986</v>
          </cell>
          <cell r="G33">
            <v>-2160208920</v>
          </cell>
          <cell r="H33">
            <v>5642791298</v>
          </cell>
          <cell r="I33">
            <v>5594294944</v>
          </cell>
          <cell r="J33">
            <v>5590234944</v>
          </cell>
          <cell r="K33">
            <v>5433473827</v>
          </cell>
          <cell r="L33">
            <v>4865036826</v>
          </cell>
        </row>
        <row r="34">
          <cell r="A34">
            <v>21351053500</v>
          </cell>
          <cell r="B34" t="str">
            <v>APORTES CAJA DE COMPENSACION FAMILIAR</v>
          </cell>
          <cell r="C34">
            <v>0</v>
          </cell>
          <cell r="D34">
            <v>0</v>
          </cell>
          <cell r="E34">
            <v>0</v>
          </cell>
          <cell r="F34">
            <v>20000000</v>
          </cell>
          <cell r="G34">
            <v>-20000000</v>
          </cell>
          <cell r="H34">
            <v>0</v>
          </cell>
          <cell r="I34">
            <v>0</v>
          </cell>
          <cell r="J34">
            <v>0</v>
          </cell>
          <cell r="K34">
            <v>0</v>
          </cell>
          <cell r="L34">
            <v>0</v>
          </cell>
        </row>
        <row r="35">
          <cell r="A35">
            <v>21375053500</v>
          </cell>
          <cell r="B35" t="str">
            <v>APORTES CAJA DE COMPENSACION FAMILIAR</v>
          </cell>
          <cell r="C35">
            <v>502900010</v>
          </cell>
          <cell r="D35">
            <v>0</v>
          </cell>
          <cell r="E35">
            <v>0</v>
          </cell>
          <cell r="F35">
            <v>65254724</v>
          </cell>
          <cell r="G35">
            <v>-14631031</v>
          </cell>
          <cell r="H35">
            <v>553523703</v>
          </cell>
          <cell r="I35">
            <v>470923340</v>
          </cell>
          <cell r="J35">
            <v>470923340</v>
          </cell>
          <cell r="K35">
            <v>470923340</v>
          </cell>
          <cell r="L35">
            <v>470923340</v>
          </cell>
        </row>
        <row r="36">
          <cell r="A36">
            <v>21451053400</v>
          </cell>
          <cell r="B36" t="str">
            <v>APORTES A FONDOS PENSIONALES</v>
          </cell>
          <cell r="C36">
            <v>0</v>
          </cell>
          <cell r="D36">
            <v>0</v>
          </cell>
          <cell r="E36">
            <v>0</v>
          </cell>
          <cell r="F36">
            <v>0</v>
          </cell>
          <cell r="G36">
            <v>0</v>
          </cell>
          <cell r="H36">
            <v>0</v>
          </cell>
          <cell r="I36">
            <v>0</v>
          </cell>
          <cell r="J36">
            <v>0</v>
          </cell>
          <cell r="K36">
            <v>0</v>
          </cell>
          <cell r="L36">
            <v>0</v>
          </cell>
        </row>
        <row r="37">
          <cell r="A37">
            <v>21451053800</v>
          </cell>
          <cell r="B37" t="str">
            <v>APORTES AL SENA</v>
          </cell>
          <cell r="C37">
            <v>0</v>
          </cell>
          <cell r="D37">
            <v>0</v>
          </cell>
          <cell r="E37">
            <v>0</v>
          </cell>
          <cell r="F37">
            <v>8000000</v>
          </cell>
          <cell r="G37">
            <v>-8000000</v>
          </cell>
          <cell r="H37">
            <v>0</v>
          </cell>
          <cell r="I37">
            <v>0</v>
          </cell>
          <cell r="J37">
            <v>0</v>
          </cell>
          <cell r="K37">
            <v>0</v>
          </cell>
          <cell r="L37">
            <v>0</v>
          </cell>
        </row>
        <row r="38">
          <cell r="A38">
            <v>21475053400</v>
          </cell>
          <cell r="B38" t="str">
            <v>APORTES A FONDOS PENSIONALES</v>
          </cell>
          <cell r="C38">
            <v>2276918330</v>
          </cell>
          <cell r="D38">
            <v>0</v>
          </cell>
          <cell r="E38">
            <v>0</v>
          </cell>
          <cell r="F38">
            <v>9000000</v>
          </cell>
          <cell r="G38">
            <v>-309979476</v>
          </cell>
          <cell r="H38">
            <v>1975938854</v>
          </cell>
          <cell r="I38">
            <v>1570240886</v>
          </cell>
          <cell r="J38">
            <v>1570240886</v>
          </cell>
          <cell r="K38">
            <v>1547715814</v>
          </cell>
          <cell r="L38">
            <v>1515444084</v>
          </cell>
        </row>
        <row r="39">
          <cell r="A39">
            <v>21475053600</v>
          </cell>
          <cell r="B39" t="str">
            <v>APORTES AL I.C.B.F.</v>
          </cell>
          <cell r="C39">
            <v>406120018</v>
          </cell>
          <cell r="D39">
            <v>0</v>
          </cell>
          <cell r="E39">
            <v>0</v>
          </cell>
          <cell r="F39">
            <v>29990937</v>
          </cell>
          <cell r="G39">
            <v>-10976523</v>
          </cell>
          <cell r="H39">
            <v>425134432</v>
          </cell>
          <cell r="I39">
            <v>353174600</v>
          </cell>
          <cell r="J39">
            <v>353174600</v>
          </cell>
          <cell r="K39">
            <v>353174600</v>
          </cell>
          <cell r="L39">
            <v>353174600</v>
          </cell>
        </row>
        <row r="40">
          <cell r="A40">
            <v>21475053700</v>
          </cell>
          <cell r="B40" t="str">
            <v>APORTES A SEGURIDAD SOCIAL</v>
          </cell>
          <cell r="C40">
            <v>1639602350</v>
          </cell>
          <cell r="D40">
            <v>0</v>
          </cell>
          <cell r="E40">
            <v>0</v>
          </cell>
          <cell r="F40">
            <v>17000000</v>
          </cell>
          <cell r="G40">
            <v>-184948563</v>
          </cell>
          <cell r="H40">
            <v>1471653787</v>
          </cell>
          <cell r="I40">
            <v>1172647550</v>
          </cell>
          <cell r="J40">
            <v>1172647550</v>
          </cell>
          <cell r="K40">
            <v>1165397669</v>
          </cell>
          <cell r="L40">
            <v>1165397669</v>
          </cell>
        </row>
        <row r="41">
          <cell r="A41">
            <v>21475053800</v>
          </cell>
          <cell r="B41" t="str">
            <v>APORTES AL SENA</v>
          </cell>
          <cell r="C41">
            <v>270747645</v>
          </cell>
          <cell r="D41">
            <v>0</v>
          </cell>
          <cell r="E41">
            <v>0</v>
          </cell>
          <cell r="F41">
            <v>19667924</v>
          </cell>
          <cell r="G41">
            <v>-7317215</v>
          </cell>
          <cell r="H41">
            <v>283098354</v>
          </cell>
          <cell r="I41">
            <v>235458860</v>
          </cell>
          <cell r="J41">
            <v>235458860</v>
          </cell>
          <cell r="K41">
            <v>235458860</v>
          </cell>
          <cell r="L41">
            <v>235458860</v>
          </cell>
        </row>
        <row r="42">
          <cell r="A42">
            <v>21475054400</v>
          </cell>
          <cell r="B42" t="str">
            <v>RIESGOS PROFESIONALES</v>
          </cell>
          <cell r="C42">
            <v>421729766</v>
          </cell>
          <cell r="D42">
            <v>0</v>
          </cell>
          <cell r="E42">
            <v>0</v>
          </cell>
          <cell r="F42">
            <v>8973930</v>
          </cell>
          <cell r="G42">
            <v>-49315326</v>
          </cell>
          <cell r="H42">
            <v>381388370</v>
          </cell>
          <cell r="I42">
            <v>299897606</v>
          </cell>
          <cell r="J42">
            <v>299897606</v>
          </cell>
          <cell r="K42">
            <v>293943121</v>
          </cell>
          <cell r="L42">
            <v>293943121</v>
          </cell>
        </row>
        <row r="43">
          <cell r="A43">
            <v>22051109001</v>
          </cell>
          <cell r="B43" t="str">
            <v>ELEMENTOS DEVOLUTIVOS</v>
          </cell>
          <cell r="C43">
            <v>16565055</v>
          </cell>
          <cell r="D43">
            <v>0</v>
          </cell>
          <cell r="E43">
            <v>0</v>
          </cell>
          <cell r="F43">
            <v>142718569</v>
          </cell>
          <cell r="G43">
            <v>-53877159</v>
          </cell>
          <cell r="H43">
            <v>105406465</v>
          </cell>
          <cell r="I43">
            <v>100291465</v>
          </cell>
          <cell r="J43">
            <v>100291465</v>
          </cell>
          <cell r="K43">
            <v>88286090</v>
          </cell>
          <cell r="L43">
            <v>73300511</v>
          </cell>
        </row>
        <row r="44">
          <cell r="A44">
            <v>22151053100</v>
          </cell>
          <cell r="B44" t="str">
            <v>DOTACION Y SUMINISTROS A TRABAJADORES</v>
          </cell>
          <cell r="C44">
            <v>0</v>
          </cell>
          <cell r="D44">
            <v>0</v>
          </cell>
          <cell r="E44">
            <v>0</v>
          </cell>
          <cell r="F44">
            <v>0</v>
          </cell>
          <cell r="G44">
            <v>0</v>
          </cell>
          <cell r="H44">
            <v>0</v>
          </cell>
          <cell r="I44">
            <v>0</v>
          </cell>
          <cell r="J44">
            <v>0</v>
          </cell>
          <cell r="K44">
            <v>0</v>
          </cell>
          <cell r="L44">
            <v>0</v>
          </cell>
        </row>
        <row r="45">
          <cell r="A45">
            <v>22151101700</v>
          </cell>
          <cell r="B45" t="str">
            <v>FOTOCOPIAS, UTILES DE ESCRITORIO Y PAPEL</v>
          </cell>
          <cell r="C45">
            <v>254096314</v>
          </cell>
          <cell r="D45">
            <v>0</v>
          </cell>
          <cell r="E45">
            <v>0</v>
          </cell>
          <cell r="F45">
            <v>14190900</v>
          </cell>
          <cell r="G45">
            <v>-127186410</v>
          </cell>
          <cell r="H45">
            <v>141100804</v>
          </cell>
          <cell r="I45">
            <v>137814524</v>
          </cell>
          <cell r="J45">
            <v>137814524</v>
          </cell>
          <cell r="K45">
            <v>135542104</v>
          </cell>
          <cell r="L45">
            <v>123032831</v>
          </cell>
        </row>
        <row r="46">
          <cell r="A46">
            <v>22151109002</v>
          </cell>
          <cell r="B46" t="str">
            <v>COMBUSTIBLE PARA VEHICULOS</v>
          </cell>
          <cell r="C46">
            <v>365761045</v>
          </cell>
          <cell r="D46">
            <v>0</v>
          </cell>
          <cell r="E46">
            <v>0</v>
          </cell>
          <cell r="F46">
            <v>70640000</v>
          </cell>
          <cell r="G46">
            <v>-92802700</v>
          </cell>
          <cell r="H46">
            <v>343598345</v>
          </cell>
          <cell r="I46">
            <v>309732524</v>
          </cell>
          <cell r="J46">
            <v>309732524</v>
          </cell>
          <cell r="K46">
            <v>264443176</v>
          </cell>
          <cell r="L46">
            <v>263997622</v>
          </cell>
        </row>
        <row r="47">
          <cell r="A47">
            <v>22151109003</v>
          </cell>
          <cell r="B47" t="str">
            <v>LLANTAS Y NEUMATICOS</v>
          </cell>
          <cell r="C47">
            <v>99945584</v>
          </cell>
          <cell r="D47">
            <v>0</v>
          </cell>
          <cell r="E47">
            <v>0</v>
          </cell>
          <cell r="F47">
            <v>38300000</v>
          </cell>
          <cell r="G47">
            <v>-36822421</v>
          </cell>
          <cell r="H47">
            <v>101423163</v>
          </cell>
          <cell r="I47">
            <v>97768161</v>
          </cell>
          <cell r="J47">
            <v>97768161</v>
          </cell>
          <cell r="K47">
            <v>88663279</v>
          </cell>
          <cell r="L47">
            <v>79854443</v>
          </cell>
        </row>
        <row r="48">
          <cell r="A48">
            <v>22151109004</v>
          </cell>
          <cell r="B48" t="str">
            <v>ELEMENTOS DE ASEO</v>
          </cell>
          <cell r="C48">
            <v>0</v>
          </cell>
          <cell r="D48">
            <v>0</v>
          </cell>
          <cell r="E48">
            <v>0</v>
          </cell>
          <cell r="F48">
            <v>2200000</v>
          </cell>
          <cell r="G48">
            <v>-850000</v>
          </cell>
          <cell r="H48">
            <v>1350000</v>
          </cell>
          <cell r="I48">
            <v>280500</v>
          </cell>
          <cell r="J48">
            <v>280500</v>
          </cell>
          <cell r="K48">
            <v>280500</v>
          </cell>
          <cell r="L48">
            <v>170613</v>
          </cell>
        </row>
        <row r="49">
          <cell r="A49">
            <v>22151109005</v>
          </cell>
          <cell r="B49" t="str">
            <v>MATERIALES VARIOS</v>
          </cell>
          <cell r="C49">
            <v>257942489</v>
          </cell>
          <cell r="D49">
            <v>0</v>
          </cell>
          <cell r="E49">
            <v>0</v>
          </cell>
          <cell r="F49">
            <v>110920000</v>
          </cell>
          <cell r="G49">
            <v>-278347314</v>
          </cell>
          <cell r="H49">
            <v>90515175</v>
          </cell>
          <cell r="I49">
            <v>86247611</v>
          </cell>
          <cell r="J49">
            <v>86247611</v>
          </cell>
          <cell r="K49">
            <v>55066482</v>
          </cell>
          <cell r="L49">
            <v>51868145</v>
          </cell>
        </row>
        <row r="50">
          <cell r="A50">
            <v>22251101700</v>
          </cell>
          <cell r="B50" t="str">
            <v>MATERIALES ELECTRICOS</v>
          </cell>
          <cell r="C50">
            <v>4165800</v>
          </cell>
          <cell r="D50">
            <v>0</v>
          </cell>
          <cell r="E50">
            <v>0</v>
          </cell>
          <cell r="F50">
            <v>2920000</v>
          </cell>
          <cell r="G50">
            <v>-7085800</v>
          </cell>
          <cell r="H50">
            <v>0</v>
          </cell>
          <cell r="I50">
            <v>0</v>
          </cell>
          <cell r="J50">
            <v>0</v>
          </cell>
          <cell r="K50">
            <v>0</v>
          </cell>
          <cell r="L50">
            <v>0</v>
          </cell>
        </row>
        <row r="51">
          <cell r="A51">
            <v>22251102001</v>
          </cell>
          <cell r="B51" t="str">
            <v>AGUA</v>
          </cell>
          <cell r="C51">
            <v>49903483</v>
          </cell>
          <cell r="D51">
            <v>0</v>
          </cell>
          <cell r="E51">
            <v>0</v>
          </cell>
          <cell r="F51">
            <v>5650000</v>
          </cell>
          <cell r="G51">
            <v>-29864187</v>
          </cell>
          <cell r="H51">
            <v>25689296</v>
          </cell>
          <cell r="I51">
            <v>20836635</v>
          </cell>
          <cell r="J51">
            <v>20836635</v>
          </cell>
          <cell r="K51">
            <v>18450458</v>
          </cell>
          <cell r="L51">
            <v>18393004</v>
          </cell>
        </row>
        <row r="52">
          <cell r="A52">
            <v>22251102002</v>
          </cell>
          <cell r="B52" t="str">
            <v>TELECOMUNICACIONES</v>
          </cell>
          <cell r="C52">
            <v>316051697.58999997</v>
          </cell>
          <cell r="D52">
            <v>0</v>
          </cell>
          <cell r="E52">
            <v>0</v>
          </cell>
          <cell r="F52">
            <v>437924920</v>
          </cell>
          <cell r="G52">
            <v>-121768050</v>
          </cell>
          <cell r="H52">
            <v>632208567.58999991</v>
          </cell>
          <cell r="I52">
            <v>626368527.58999991</v>
          </cell>
          <cell r="J52">
            <v>626368526.70999992</v>
          </cell>
          <cell r="K52">
            <v>543584926.7700001</v>
          </cell>
          <cell r="L52">
            <v>543584926.7700001</v>
          </cell>
        </row>
        <row r="53">
          <cell r="A53">
            <v>22251102003</v>
          </cell>
          <cell r="B53" t="str">
            <v>ASEO Y RECOLECCION DE RESIDUOS</v>
          </cell>
          <cell r="C53">
            <v>19184752</v>
          </cell>
          <cell r="D53">
            <v>0</v>
          </cell>
          <cell r="E53">
            <v>0</v>
          </cell>
          <cell r="F53">
            <v>3120000</v>
          </cell>
          <cell r="G53">
            <v>-11840000</v>
          </cell>
          <cell r="H53">
            <v>10464752</v>
          </cell>
          <cell r="I53">
            <v>5726272</v>
          </cell>
          <cell r="J53">
            <v>5726272</v>
          </cell>
          <cell r="K53">
            <v>5432818.5</v>
          </cell>
          <cell r="L53">
            <v>4999166.5</v>
          </cell>
        </row>
        <row r="54">
          <cell r="A54">
            <v>22251103500</v>
          </cell>
          <cell r="B54" t="str">
            <v>VIGILANCIA</v>
          </cell>
          <cell r="C54">
            <v>1268591678</v>
          </cell>
          <cell r="D54">
            <v>0</v>
          </cell>
          <cell r="E54">
            <v>0</v>
          </cell>
          <cell r="F54">
            <v>587381430</v>
          </cell>
          <cell r="G54">
            <v>-248540265</v>
          </cell>
          <cell r="H54">
            <v>1607432843</v>
          </cell>
          <cell r="I54">
            <v>1599573337</v>
          </cell>
          <cell r="J54">
            <v>1599573337</v>
          </cell>
          <cell r="K54">
            <v>1599573337</v>
          </cell>
          <cell r="L54">
            <v>1599573337</v>
          </cell>
        </row>
        <row r="55">
          <cell r="A55">
            <v>22251109000</v>
          </cell>
          <cell r="B55" t="str">
            <v>REPUESTOS PARA VEHICULOS</v>
          </cell>
          <cell r="C55">
            <v>273525002</v>
          </cell>
          <cell r="D55">
            <v>0</v>
          </cell>
          <cell r="E55">
            <v>0</v>
          </cell>
          <cell r="F55">
            <v>10900000</v>
          </cell>
          <cell r="G55">
            <v>-229056166</v>
          </cell>
          <cell r="H55">
            <v>55368836</v>
          </cell>
          <cell r="I55">
            <v>35676886</v>
          </cell>
          <cell r="J55">
            <v>35676886</v>
          </cell>
          <cell r="K55">
            <v>34315751</v>
          </cell>
          <cell r="L55">
            <v>33924950</v>
          </cell>
        </row>
        <row r="56">
          <cell r="A56">
            <v>22251109002</v>
          </cell>
          <cell r="B56" t="str">
            <v>LAVADO Y ENGRASE</v>
          </cell>
          <cell r="C56">
            <v>84219781</v>
          </cell>
          <cell r="D56">
            <v>0</v>
          </cell>
          <cell r="E56">
            <v>0</v>
          </cell>
          <cell r="F56">
            <v>3200000</v>
          </cell>
          <cell r="G56">
            <v>-7525004</v>
          </cell>
          <cell r="H56">
            <v>79894777</v>
          </cell>
          <cell r="I56">
            <v>73144257</v>
          </cell>
          <cell r="J56">
            <v>73144257</v>
          </cell>
          <cell r="K56">
            <v>72007889</v>
          </cell>
          <cell r="L56">
            <v>67336877</v>
          </cell>
        </row>
        <row r="57">
          <cell r="A57">
            <v>22251109004</v>
          </cell>
          <cell r="B57" t="str">
            <v>SERVICIO DE ASEO</v>
          </cell>
          <cell r="C57">
            <v>358437516.60000002</v>
          </cell>
          <cell r="D57">
            <v>0</v>
          </cell>
          <cell r="E57">
            <v>0</v>
          </cell>
          <cell r="F57">
            <v>334080000</v>
          </cell>
          <cell r="G57">
            <v>-369959229</v>
          </cell>
          <cell r="H57">
            <v>322558287.60000002</v>
          </cell>
          <cell r="I57">
            <v>322558287.60000002</v>
          </cell>
          <cell r="J57">
            <v>322558287.60000002</v>
          </cell>
          <cell r="K57">
            <v>260831986</v>
          </cell>
          <cell r="L57">
            <v>260831986</v>
          </cell>
        </row>
        <row r="58">
          <cell r="A58">
            <v>22251109005</v>
          </cell>
          <cell r="B58" t="str">
            <v>MANTENIMIENTO DE VEHICULOS</v>
          </cell>
          <cell r="C58">
            <v>135281730</v>
          </cell>
          <cell r="D58">
            <v>0</v>
          </cell>
          <cell r="E58">
            <v>0</v>
          </cell>
          <cell r="F58">
            <v>195150000</v>
          </cell>
          <cell r="G58">
            <v>0</v>
          </cell>
          <cell r="H58">
            <v>330431730</v>
          </cell>
          <cell r="I58">
            <v>330431730</v>
          </cell>
          <cell r="J58">
            <v>330431730</v>
          </cell>
          <cell r="K58">
            <v>323962619</v>
          </cell>
          <cell r="L58">
            <v>299927491</v>
          </cell>
        </row>
        <row r="59">
          <cell r="A59">
            <v>22251111504</v>
          </cell>
          <cell r="B59" t="str">
            <v>MANTENIEMIENTO  SOFTWARE Y COMPUTACION</v>
          </cell>
          <cell r="C59">
            <v>561732141</v>
          </cell>
          <cell r="D59">
            <v>0</v>
          </cell>
          <cell r="E59">
            <v>0</v>
          </cell>
          <cell r="F59">
            <v>0</v>
          </cell>
          <cell r="G59">
            <v>-7624104</v>
          </cell>
          <cell r="H59">
            <v>554108037</v>
          </cell>
          <cell r="I59">
            <v>554108037</v>
          </cell>
          <cell r="J59">
            <v>554108037</v>
          </cell>
          <cell r="K59">
            <v>554108037</v>
          </cell>
          <cell r="L59">
            <v>547846591</v>
          </cell>
        </row>
        <row r="60">
          <cell r="A60">
            <v>22251452501</v>
          </cell>
          <cell r="B60" t="str">
            <v>MANTENIMIENTO SISTEMATIZACION</v>
          </cell>
          <cell r="C60">
            <v>0</v>
          </cell>
          <cell r="D60">
            <v>0</v>
          </cell>
          <cell r="E60">
            <v>0</v>
          </cell>
          <cell r="F60">
            <v>0</v>
          </cell>
          <cell r="G60">
            <v>0</v>
          </cell>
          <cell r="H60">
            <v>0</v>
          </cell>
          <cell r="I60">
            <v>0</v>
          </cell>
          <cell r="J60">
            <v>0</v>
          </cell>
          <cell r="K60">
            <v>0</v>
          </cell>
          <cell r="L60">
            <v>0</v>
          </cell>
        </row>
        <row r="61">
          <cell r="A61">
            <v>22251452502</v>
          </cell>
          <cell r="B61" t="str">
            <v>SERVICIOS DE COMUNICACION DE DATOS</v>
          </cell>
          <cell r="C61">
            <v>428989222.5</v>
          </cell>
          <cell r="D61">
            <v>0</v>
          </cell>
          <cell r="E61">
            <v>0</v>
          </cell>
          <cell r="F61">
            <v>33541343</v>
          </cell>
          <cell r="G61">
            <v>-196715364</v>
          </cell>
          <cell r="H61">
            <v>265815201.5</v>
          </cell>
          <cell r="I61">
            <v>265815201</v>
          </cell>
          <cell r="J61">
            <v>265815201</v>
          </cell>
          <cell r="K61">
            <v>254206406.90000001</v>
          </cell>
          <cell r="L61">
            <v>241956863.90000001</v>
          </cell>
        </row>
        <row r="62">
          <cell r="A62">
            <v>22256360010</v>
          </cell>
          <cell r="B62" t="str">
            <v>COSTOS DE SERVICIOS COMERCIALIZADOS A TE</v>
          </cell>
          <cell r="C62">
            <v>2700000000</v>
          </cell>
          <cell r="D62">
            <v>0</v>
          </cell>
          <cell r="E62">
            <v>0</v>
          </cell>
          <cell r="F62">
            <v>0</v>
          </cell>
          <cell r="G62">
            <v>-2587780032</v>
          </cell>
          <cell r="H62">
            <v>112219968</v>
          </cell>
          <cell r="I62">
            <v>112219968</v>
          </cell>
          <cell r="J62">
            <v>112219968</v>
          </cell>
          <cell r="K62">
            <v>83834178</v>
          </cell>
          <cell r="L62">
            <v>83834178</v>
          </cell>
        </row>
        <row r="63">
          <cell r="A63">
            <v>22257570080</v>
          </cell>
          <cell r="B63" t="str">
            <v>SUMINISTRO Y SERVICIOS INFORMATICOS</v>
          </cell>
          <cell r="C63">
            <v>2392562497</v>
          </cell>
          <cell r="D63">
            <v>0</v>
          </cell>
          <cell r="E63">
            <v>0</v>
          </cell>
          <cell r="F63">
            <v>4516060</v>
          </cell>
          <cell r="G63">
            <v>-1383684495</v>
          </cell>
          <cell r="H63">
            <v>1013394062</v>
          </cell>
          <cell r="I63">
            <v>1013394062</v>
          </cell>
          <cell r="J63">
            <v>1013394062</v>
          </cell>
          <cell r="K63">
            <v>935056152</v>
          </cell>
          <cell r="L63">
            <v>916742117</v>
          </cell>
        </row>
        <row r="64">
          <cell r="A64">
            <v>22275351000</v>
          </cell>
          <cell r="B64" t="str">
            <v>FAER</v>
          </cell>
          <cell r="C64">
            <v>302577929</v>
          </cell>
          <cell r="D64">
            <v>0</v>
          </cell>
          <cell r="E64">
            <v>0</v>
          </cell>
          <cell r="F64">
            <v>302577928</v>
          </cell>
          <cell r="G64">
            <v>-302577929</v>
          </cell>
          <cell r="H64">
            <v>302577928</v>
          </cell>
          <cell r="I64">
            <v>302577928</v>
          </cell>
          <cell r="J64">
            <v>302577928</v>
          </cell>
          <cell r="K64">
            <v>237323214</v>
          </cell>
          <cell r="L64">
            <v>0</v>
          </cell>
        </row>
        <row r="65">
          <cell r="A65">
            <v>22275351300</v>
          </cell>
          <cell r="B65" t="str">
            <v>COMITE DE ESTRATIFICAC- LEY 505 DE 1999</v>
          </cell>
          <cell r="C65">
            <v>103062030</v>
          </cell>
          <cell r="D65">
            <v>0</v>
          </cell>
          <cell r="E65">
            <v>0</v>
          </cell>
          <cell r="F65">
            <v>0</v>
          </cell>
          <cell r="G65">
            <v>-89931931</v>
          </cell>
          <cell r="H65">
            <v>13130099</v>
          </cell>
          <cell r="I65">
            <v>13130099</v>
          </cell>
          <cell r="J65">
            <v>13130099</v>
          </cell>
          <cell r="K65">
            <v>13130099</v>
          </cell>
          <cell r="L65">
            <v>13130099</v>
          </cell>
        </row>
        <row r="66">
          <cell r="A66">
            <v>22275400101</v>
          </cell>
          <cell r="B66" t="str">
            <v>MANTENIMIENTO DE CONSTRUCCIONES Y EDIFIC</v>
          </cell>
          <cell r="C66">
            <v>1031870483</v>
          </cell>
          <cell r="D66">
            <v>0</v>
          </cell>
          <cell r="E66">
            <v>0</v>
          </cell>
          <cell r="F66">
            <v>111833317</v>
          </cell>
          <cell r="G66">
            <v>-753379561</v>
          </cell>
          <cell r="H66">
            <v>390324239</v>
          </cell>
          <cell r="I66">
            <v>316260178</v>
          </cell>
          <cell r="J66">
            <v>316260178</v>
          </cell>
          <cell r="K66">
            <v>303921457</v>
          </cell>
          <cell r="L66">
            <v>273442390</v>
          </cell>
        </row>
        <row r="67">
          <cell r="A67">
            <v>22275400201</v>
          </cell>
          <cell r="B67" t="str">
            <v>MANTENIMIENTO DE MAQUINARIA Y EQUIPO</v>
          </cell>
          <cell r="C67">
            <v>468630943</v>
          </cell>
          <cell r="D67">
            <v>0</v>
          </cell>
          <cell r="E67">
            <v>0</v>
          </cell>
          <cell r="F67">
            <v>239364782</v>
          </cell>
          <cell r="G67">
            <v>-205072228</v>
          </cell>
          <cell r="H67">
            <v>502923497</v>
          </cell>
          <cell r="I67">
            <v>495399107</v>
          </cell>
          <cell r="J67">
            <v>495399107</v>
          </cell>
          <cell r="K67">
            <v>487684604</v>
          </cell>
          <cell r="L67">
            <v>450872108</v>
          </cell>
        </row>
        <row r="68">
          <cell r="A68">
            <v>22275400301</v>
          </cell>
          <cell r="B68" t="str">
            <v>MANTENIMIENTO EQUIPO DE OFICINA</v>
          </cell>
          <cell r="C68">
            <v>10500000</v>
          </cell>
          <cell r="D68">
            <v>0</v>
          </cell>
          <cell r="E68">
            <v>0</v>
          </cell>
          <cell r="F68">
            <v>850686</v>
          </cell>
          <cell r="G68">
            <v>-191168</v>
          </cell>
          <cell r="H68">
            <v>11159518</v>
          </cell>
          <cell r="I68">
            <v>7859518</v>
          </cell>
          <cell r="J68">
            <v>7859518</v>
          </cell>
          <cell r="K68">
            <v>7818838</v>
          </cell>
          <cell r="L68">
            <v>7818838</v>
          </cell>
        </row>
        <row r="69">
          <cell r="A69">
            <v>22275400701</v>
          </cell>
          <cell r="B69" t="str">
            <v>MANTENIMIENTO LINEAS DE TRANSMISION</v>
          </cell>
          <cell r="C69">
            <v>871824574</v>
          </cell>
          <cell r="D69">
            <v>0</v>
          </cell>
          <cell r="E69">
            <v>0</v>
          </cell>
          <cell r="F69">
            <v>170580977</v>
          </cell>
          <cell r="G69">
            <v>-232727694</v>
          </cell>
          <cell r="H69">
            <v>809677857</v>
          </cell>
          <cell r="I69">
            <v>782074452</v>
          </cell>
          <cell r="J69">
            <v>782074452</v>
          </cell>
          <cell r="K69">
            <v>762604273</v>
          </cell>
          <cell r="L69">
            <v>732967080</v>
          </cell>
        </row>
        <row r="70">
          <cell r="A70">
            <v>22275400702</v>
          </cell>
          <cell r="B70" t="str">
            <v>MANTENIMIENTO LINEAS DE SUBTRANSMISION</v>
          </cell>
          <cell r="C70">
            <v>639123873</v>
          </cell>
          <cell r="D70">
            <v>0</v>
          </cell>
          <cell r="E70">
            <v>0</v>
          </cell>
          <cell r="F70">
            <v>128110025</v>
          </cell>
          <cell r="G70">
            <v>-217473856</v>
          </cell>
          <cell r="H70">
            <v>549760042</v>
          </cell>
          <cell r="I70">
            <v>472616533</v>
          </cell>
          <cell r="J70">
            <v>472616533</v>
          </cell>
          <cell r="K70">
            <v>450660268</v>
          </cell>
          <cell r="L70">
            <v>386442903</v>
          </cell>
        </row>
        <row r="71">
          <cell r="A71">
            <v>22275400703</v>
          </cell>
          <cell r="B71" t="str">
            <v>MANTENIMIENTO REDES PRIMARIAS</v>
          </cell>
          <cell r="C71">
            <v>4087947787</v>
          </cell>
          <cell r="D71">
            <v>0</v>
          </cell>
          <cell r="E71">
            <v>0</v>
          </cell>
          <cell r="F71">
            <v>206385293</v>
          </cell>
          <cell r="G71">
            <v>-348098926</v>
          </cell>
          <cell r="H71">
            <v>3946234154</v>
          </cell>
          <cell r="I71">
            <v>3941234154</v>
          </cell>
          <cell r="J71">
            <v>3941234154</v>
          </cell>
          <cell r="K71">
            <v>3761766016</v>
          </cell>
          <cell r="L71">
            <v>3596942438</v>
          </cell>
        </row>
        <row r="72">
          <cell r="A72">
            <v>22275400704</v>
          </cell>
          <cell r="B72" t="str">
            <v>MANTENIMIENTO REDES SECUNDARIAS</v>
          </cell>
          <cell r="C72">
            <v>3481656090</v>
          </cell>
          <cell r="D72">
            <v>0</v>
          </cell>
          <cell r="E72">
            <v>0</v>
          </cell>
          <cell r="F72">
            <v>510468869</v>
          </cell>
          <cell r="G72">
            <v>-568000630</v>
          </cell>
          <cell r="H72">
            <v>3424124329</v>
          </cell>
          <cell r="I72">
            <v>3392265022.4000001</v>
          </cell>
          <cell r="J72">
            <v>3392265022.4000001</v>
          </cell>
          <cell r="K72">
            <v>3244433051</v>
          </cell>
          <cell r="L72">
            <v>3175738566</v>
          </cell>
        </row>
        <row r="73">
          <cell r="A73">
            <v>22275400705</v>
          </cell>
          <cell r="B73" t="str">
            <v>MANTENIMIENTO ALUMBRADO PUBLICO</v>
          </cell>
          <cell r="C73">
            <v>669853240</v>
          </cell>
          <cell r="D73">
            <v>0</v>
          </cell>
          <cell r="E73">
            <v>0</v>
          </cell>
          <cell r="F73">
            <v>471586246</v>
          </cell>
          <cell r="G73">
            <v>-468798868</v>
          </cell>
          <cell r="H73">
            <v>672640618</v>
          </cell>
          <cell r="I73">
            <v>495640618</v>
          </cell>
          <cell r="J73">
            <v>495640618</v>
          </cell>
          <cell r="K73">
            <v>448788155</v>
          </cell>
          <cell r="L73">
            <v>411751489</v>
          </cell>
        </row>
        <row r="74">
          <cell r="A74">
            <v>22275400706</v>
          </cell>
          <cell r="B74" t="str">
            <v>MANTENIMIENTO DE SUBESTACIONES</v>
          </cell>
          <cell r="C74">
            <v>395966655</v>
          </cell>
          <cell r="D74">
            <v>0</v>
          </cell>
          <cell r="E74">
            <v>0</v>
          </cell>
          <cell r="F74">
            <v>85893605</v>
          </cell>
          <cell r="G74">
            <v>-14509063</v>
          </cell>
          <cell r="H74">
            <v>467351197</v>
          </cell>
          <cell r="I74">
            <v>467351197</v>
          </cell>
          <cell r="J74">
            <v>467351197</v>
          </cell>
          <cell r="K74">
            <v>459296120</v>
          </cell>
          <cell r="L74">
            <v>449976345</v>
          </cell>
        </row>
        <row r="75">
          <cell r="A75">
            <v>22275400800</v>
          </cell>
          <cell r="B75" t="str">
            <v>MANTENIMIENTO DE PLANTAS Y EQUIPOS</v>
          </cell>
          <cell r="C75">
            <v>7785000</v>
          </cell>
          <cell r="D75">
            <v>0</v>
          </cell>
          <cell r="E75">
            <v>0</v>
          </cell>
          <cell r="F75">
            <v>0</v>
          </cell>
          <cell r="G75">
            <v>0</v>
          </cell>
          <cell r="H75">
            <v>7785000</v>
          </cell>
          <cell r="I75">
            <v>1237999</v>
          </cell>
          <cell r="J75">
            <v>1237999</v>
          </cell>
          <cell r="K75">
            <v>1040000</v>
          </cell>
          <cell r="L75">
            <v>1040000</v>
          </cell>
        </row>
        <row r="76">
          <cell r="A76">
            <v>22275400901</v>
          </cell>
          <cell r="B76" t="str">
            <v>REPARACION DE CONSTRUCCIONES Y EDIFICACI</v>
          </cell>
          <cell r="C76">
            <v>303913247</v>
          </cell>
          <cell r="D76">
            <v>0</v>
          </cell>
          <cell r="E76">
            <v>0</v>
          </cell>
          <cell r="F76">
            <v>1830300000</v>
          </cell>
          <cell r="G76">
            <v>-1026467275</v>
          </cell>
          <cell r="H76">
            <v>1107745972</v>
          </cell>
          <cell r="I76">
            <v>1096595599</v>
          </cell>
          <cell r="J76">
            <v>1016595599</v>
          </cell>
          <cell r="K76">
            <v>965878786</v>
          </cell>
          <cell r="L76">
            <v>952405067</v>
          </cell>
        </row>
        <row r="77">
          <cell r="A77">
            <v>22275401001</v>
          </cell>
          <cell r="B77" t="str">
            <v>REPARACION DE MAQUINARIA Y EQUIPO</v>
          </cell>
          <cell r="C77">
            <v>68080000</v>
          </cell>
          <cell r="D77">
            <v>0</v>
          </cell>
          <cell r="E77">
            <v>0</v>
          </cell>
          <cell r="F77">
            <v>2000000</v>
          </cell>
          <cell r="G77">
            <v>-64954640</v>
          </cell>
          <cell r="H77">
            <v>5125360</v>
          </cell>
          <cell r="I77">
            <v>5125360</v>
          </cell>
          <cell r="J77">
            <v>5125360</v>
          </cell>
          <cell r="K77">
            <v>5125360</v>
          </cell>
          <cell r="L77">
            <v>4550966</v>
          </cell>
        </row>
        <row r="78">
          <cell r="A78">
            <v>22275401002</v>
          </cell>
          <cell r="B78" t="str">
            <v>REPARACION DE MUEBLES Y EQUIPO DE OFICIN</v>
          </cell>
          <cell r="C78">
            <v>3742000</v>
          </cell>
          <cell r="D78">
            <v>0</v>
          </cell>
          <cell r="E78">
            <v>0</v>
          </cell>
          <cell r="F78">
            <v>0</v>
          </cell>
          <cell r="G78">
            <v>0</v>
          </cell>
          <cell r="H78">
            <v>3742000</v>
          </cell>
          <cell r="I78">
            <v>0</v>
          </cell>
          <cell r="J78">
            <v>0</v>
          </cell>
          <cell r="K78">
            <v>0</v>
          </cell>
          <cell r="L78">
            <v>0</v>
          </cell>
        </row>
        <row r="79">
          <cell r="A79">
            <v>22275401200</v>
          </cell>
          <cell r="B79" t="str">
            <v>REPUESTOS EQUIPO DE COMUNICACION Y MEDIC</v>
          </cell>
          <cell r="C79">
            <v>104008302</v>
          </cell>
          <cell r="D79">
            <v>0</v>
          </cell>
          <cell r="E79">
            <v>0</v>
          </cell>
          <cell r="F79">
            <v>51720000</v>
          </cell>
          <cell r="G79">
            <v>-15154272</v>
          </cell>
          <cell r="H79">
            <v>140574030</v>
          </cell>
          <cell r="I79">
            <v>140574030</v>
          </cell>
          <cell r="J79">
            <v>140574030</v>
          </cell>
          <cell r="K79">
            <v>138074029</v>
          </cell>
          <cell r="L79">
            <v>130256112</v>
          </cell>
        </row>
        <row r="80">
          <cell r="A80">
            <v>22275401300</v>
          </cell>
          <cell r="B80" t="str">
            <v>REPARACION DE EQUIPO TRANSPORTE</v>
          </cell>
          <cell r="C80">
            <v>230393648</v>
          </cell>
          <cell r="D80">
            <v>0</v>
          </cell>
          <cell r="E80">
            <v>0</v>
          </cell>
          <cell r="F80">
            <v>55393199</v>
          </cell>
          <cell r="G80">
            <v>-82179989</v>
          </cell>
          <cell r="H80">
            <v>203606858</v>
          </cell>
          <cell r="I80">
            <v>184825358</v>
          </cell>
          <cell r="J80">
            <v>184825358</v>
          </cell>
          <cell r="K80">
            <v>182796710</v>
          </cell>
          <cell r="L80">
            <v>157746241</v>
          </cell>
        </row>
        <row r="81">
          <cell r="A81">
            <v>22275401401</v>
          </cell>
          <cell r="B81" t="str">
            <v>REPUESTOS EQUIPOS SUBESTACIONES</v>
          </cell>
          <cell r="C81">
            <v>100000000</v>
          </cell>
          <cell r="D81">
            <v>0</v>
          </cell>
          <cell r="E81">
            <v>0</v>
          </cell>
          <cell r="F81">
            <v>0</v>
          </cell>
          <cell r="G81">
            <v>-72857160</v>
          </cell>
          <cell r="H81">
            <v>27142840</v>
          </cell>
          <cell r="I81">
            <v>27142840</v>
          </cell>
          <cell r="J81">
            <v>27142840</v>
          </cell>
          <cell r="K81">
            <v>27142840</v>
          </cell>
          <cell r="L81">
            <v>24451955</v>
          </cell>
        </row>
        <row r="82">
          <cell r="A82">
            <v>22275401402</v>
          </cell>
          <cell r="B82" t="str">
            <v>REPARACION TRANSFORMADORES DE DISTRIBUCI</v>
          </cell>
          <cell r="C82">
            <v>980375680</v>
          </cell>
          <cell r="D82">
            <v>0</v>
          </cell>
          <cell r="E82">
            <v>0</v>
          </cell>
          <cell r="F82">
            <v>153062485</v>
          </cell>
          <cell r="G82">
            <v>-36441</v>
          </cell>
          <cell r="H82">
            <v>1133401724</v>
          </cell>
          <cell r="I82">
            <v>1133401724</v>
          </cell>
          <cell r="J82">
            <v>1133401724</v>
          </cell>
          <cell r="K82">
            <v>1130542504</v>
          </cell>
          <cell r="L82">
            <v>1041597537</v>
          </cell>
        </row>
        <row r="83">
          <cell r="A83">
            <v>22275401403</v>
          </cell>
          <cell r="B83" t="str">
            <v>REPARACION TRANSFORMADORES DE POTENCIA</v>
          </cell>
          <cell r="C83">
            <v>524499200</v>
          </cell>
          <cell r="D83">
            <v>0</v>
          </cell>
          <cell r="E83">
            <v>0</v>
          </cell>
          <cell r="F83">
            <v>0</v>
          </cell>
          <cell r="G83">
            <v>-38900000</v>
          </cell>
          <cell r="H83">
            <v>485599200</v>
          </cell>
          <cell r="I83">
            <v>485599200</v>
          </cell>
          <cell r="J83">
            <v>485599200</v>
          </cell>
          <cell r="K83">
            <v>412693200</v>
          </cell>
          <cell r="L83">
            <v>391969000</v>
          </cell>
        </row>
        <row r="84">
          <cell r="A84">
            <v>22275500600</v>
          </cell>
          <cell r="B84" t="str">
            <v>MATERIALES ELECTRICOS</v>
          </cell>
          <cell r="C84">
            <v>129531888</v>
          </cell>
          <cell r="D84">
            <v>0</v>
          </cell>
          <cell r="E84">
            <v>0</v>
          </cell>
          <cell r="F84">
            <v>0</v>
          </cell>
          <cell r="G84">
            <v>-89763352</v>
          </cell>
          <cell r="H84">
            <v>39768536</v>
          </cell>
          <cell r="I84">
            <v>29974897</v>
          </cell>
          <cell r="J84">
            <v>29974897</v>
          </cell>
          <cell r="K84">
            <v>20094787</v>
          </cell>
          <cell r="L84">
            <v>20071587</v>
          </cell>
        </row>
        <row r="85">
          <cell r="A85">
            <v>22275500700</v>
          </cell>
          <cell r="B85" t="str">
            <v>COSTOS Y GASTOS POR OBRAS A TERCEROS</v>
          </cell>
          <cell r="C85">
            <v>1914424175</v>
          </cell>
          <cell r="D85">
            <v>0</v>
          </cell>
          <cell r="E85">
            <v>0</v>
          </cell>
          <cell r="F85">
            <v>59000000</v>
          </cell>
          <cell r="G85">
            <v>-59000000</v>
          </cell>
          <cell r="H85">
            <v>1914424175</v>
          </cell>
          <cell r="I85">
            <v>1375688989</v>
          </cell>
          <cell r="J85">
            <v>1375688989</v>
          </cell>
          <cell r="K85">
            <v>1286479808</v>
          </cell>
          <cell r="L85">
            <v>1234847833</v>
          </cell>
        </row>
        <row r="86">
          <cell r="A86">
            <v>22275500701</v>
          </cell>
          <cell r="B86" t="str">
            <v>OBRAS DE TERCEROS ELECTRIFICACION RURAL</v>
          </cell>
          <cell r="C86">
            <v>1757386044</v>
          </cell>
          <cell r="D86">
            <v>0</v>
          </cell>
          <cell r="E86">
            <v>0</v>
          </cell>
          <cell r="F86">
            <v>0</v>
          </cell>
          <cell r="G86">
            <v>-486414810</v>
          </cell>
          <cell r="H86">
            <v>1270971234</v>
          </cell>
          <cell r="I86">
            <v>1270971234</v>
          </cell>
          <cell r="J86">
            <v>1270971234</v>
          </cell>
          <cell r="K86">
            <v>626537044</v>
          </cell>
          <cell r="L86">
            <v>620135843</v>
          </cell>
        </row>
        <row r="87">
          <cell r="A87">
            <v>22275700100</v>
          </cell>
          <cell r="B87" t="str">
            <v>SERVICIO DE TOMA DE LECTURA</v>
          </cell>
          <cell r="C87">
            <v>1863026937</v>
          </cell>
          <cell r="D87">
            <v>0</v>
          </cell>
          <cell r="E87">
            <v>0</v>
          </cell>
          <cell r="F87">
            <v>2032911165</v>
          </cell>
          <cell r="G87">
            <v>-1885654121</v>
          </cell>
          <cell r="H87">
            <v>2010283981</v>
          </cell>
          <cell r="I87">
            <v>2010276481</v>
          </cell>
          <cell r="J87">
            <v>2010276481</v>
          </cell>
          <cell r="K87">
            <v>1974958391</v>
          </cell>
          <cell r="L87">
            <v>1974324807</v>
          </cell>
        </row>
        <row r="88">
          <cell r="A88">
            <v>22275700101</v>
          </cell>
          <cell r="B88" t="str">
            <v>SERVICIO DE ENTREGA DE FACTURAS</v>
          </cell>
          <cell r="C88">
            <v>1616093965</v>
          </cell>
          <cell r="D88">
            <v>0</v>
          </cell>
          <cell r="E88">
            <v>0</v>
          </cell>
          <cell r="F88">
            <v>1855028534</v>
          </cell>
          <cell r="G88">
            <v>-1556918934</v>
          </cell>
          <cell r="H88">
            <v>1914203565</v>
          </cell>
          <cell r="I88">
            <v>1914203565</v>
          </cell>
          <cell r="J88">
            <v>1914203565</v>
          </cell>
          <cell r="K88">
            <v>1873567837</v>
          </cell>
          <cell r="L88">
            <v>1873567837</v>
          </cell>
        </row>
        <row r="89">
          <cell r="A89">
            <v>22275700102</v>
          </cell>
          <cell r="B89" t="str">
            <v>SERVICIO DE CORTE Y RECONEXION</v>
          </cell>
          <cell r="C89">
            <v>2166353782</v>
          </cell>
          <cell r="D89">
            <v>0</v>
          </cell>
          <cell r="E89">
            <v>0</v>
          </cell>
          <cell r="F89">
            <v>1385084044</v>
          </cell>
          <cell r="G89">
            <v>-1929958142</v>
          </cell>
          <cell r="H89">
            <v>1621479684</v>
          </cell>
          <cell r="I89">
            <v>1619479684</v>
          </cell>
          <cell r="J89">
            <v>1619479684</v>
          </cell>
          <cell r="K89">
            <v>1587171354</v>
          </cell>
          <cell r="L89">
            <v>1323629704</v>
          </cell>
        </row>
        <row r="90">
          <cell r="A90">
            <v>22275700103</v>
          </cell>
          <cell r="B90" t="str">
            <v>SERVICIO DE INSTALACION DE CONTADORES (M</v>
          </cell>
          <cell r="C90">
            <v>10118813389</v>
          </cell>
          <cell r="D90">
            <v>0</v>
          </cell>
          <cell r="E90">
            <v>0</v>
          </cell>
          <cell r="F90">
            <v>703311345</v>
          </cell>
          <cell r="G90">
            <v>-3149366791</v>
          </cell>
          <cell r="H90">
            <v>7672757943</v>
          </cell>
          <cell r="I90">
            <v>7591754893</v>
          </cell>
          <cell r="J90">
            <v>7591754893</v>
          </cell>
          <cell r="K90">
            <v>7418629056</v>
          </cell>
          <cell r="L90">
            <v>6957443096</v>
          </cell>
        </row>
        <row r="91">
          <cell r="A91">
            <v>22275700104</v>
          </cell>
          <cell r="B91" t="str">
            <v>CONTRATOS OUTSOURCING</v>
          </cell>
          <cell r="C91">
            <v>1424655820</v>
          </cell>
          <cell r="D91">
            <v>0</v>
          </cell>
          <cell r="E91">
            <v>0</v>
          </cell>
          <cell r="F91">
            <v>1056945621</v>
          </cell>
          <cell r="G91">
            <v>-302398444</v>
          </cell>
          <cell r="H91">
            <v>2179202997</v>
          </cell>
          <cell r="I91">
            <v>2179202997</v>
          </cell>
          <cell r="J91">
            <v>2179202997</v>
          </cell>
          <cell r="K91">
            <v>1870691994</v>
          </cell>
          <cell r="L91">
            <v>1769360751</v>
          </cell>
        </row>
        <row r="92">
          <cell r="A92">
            <v>22275700105</v>
          </cell>
          <cell r="B92" t="str">
            <v>OTROS CONTRATOS DE MANTENIMIENTO</v>
          </cell>
          <cell r="C92">
            <v>21412888</v>
          </cell>
          <cell r="D92">
            <v>0</v>
          </cell>
          <cell r="E92">
            <v>0</v>
          </cell>
          <cell r="F92">
            <v>429079</v>
          </cell>
          <cell r="G92">
            <v>0</v>
          </cell>
          <cell r="H92">
            <v>21841967</v>
          </cell>
          <cell r="I92">
            <v>21841967</v>
          </cell>
          <cell r="J92">
            <v>21841967</v>
          </cell>
          <cell r="K92">
            <v>21750658</v>
          </cell>
          <cell r="L92">
            <v>19952283</v>
          </cell>
        </row>
        <row r="93">
          <cell r="A93">
            <v>22275700106</v>
          </cell>
          <cell r="B93" t="str">
            <v>ACOMETIDA INTERNA - ELECTRIF.RURAL</v>
          </cell>
          <cell r="C93">
            <v>0</v>
          </cell>
          <cell r="D93">
            <v>0</v>
          </cell>
          <cell r="E93">
            <v>1442000000</v>
          </cell>
          <cell r="F93">
            <v>0</v>
          </cell>
          <cell r="G93">
            <v>0</v>
          </cell>
          <cell r="H93">
            <v>1442000000</v>
          </cell>
          <cell r="I93">
            <v>867394976</v>
          </cell>
          <cell r="J93">
            <v>867394976</v>
          </cell>
          <cell r="K93">
            <v>796122300</v>
          </cell>
          <cell r="L93">
            <v>767276949</v>
          </cell>
        </row>
        <row r="94">
          <cell r="A94">
            <v>22275700107</v>
          </cell>
          <cell r="B94" t="str">
            <v>ESTUDIO DE NOMENCLATURA - CONVENIO  IGAC</v>
          </cell>
          <cell r="C94">
            <v>0</v>
          </cell>
          <cell r="D94">
            <v>0</v>
          </cell>
          <cell r="E94">
            <v>0</v>
          </cell>
          <cell r="F94">
            <v>354925000</v>
          </cell>
          <cell r="G94">
            <v>0</v>
          </cell>
          <cell r="H94">
            <v>354925000</v>
          </cell>
          <cell r="I94">
            <v>354925000</v>
          </cell>
          <cell r="J94">
            <v>354925000</v>
          </cell>
          <cell r="K94">
            <v>354675856</v>
          </cell>
          <cell r="L94">
            <v>354675856</v>
          </cell>
        </row>
        <row r="95">
          <cell r="A95">
            <v>22351102101</v>
          </cell>
          <cell r="B95" t="str">
            <v>ARRENDAMIENTO BIENES RAICES</v>
          </cell>
          <cell r="C95">
            <v>338010000</v>
          </cell>
          <cell r="D95">
            <v>0</v>
          </cell>
          <cell r="E95">
            <v>0</v>
          </cell>
          <cell r="F95">
            <v>90900000</v>
          </cell>
          <cell r="G95">
            <v>-257913049</v>
          </cell>
          <cell r="H95">
            <v>170996951</v>
          </cell>
          <cell r="I95">
            <v>115786323</v>
          </cell>
          <cell r="J95">
            <v>115786323</v>
          </cell>
          <cell r="K95">
            <v>96352788</v>
          </cell>
          <cell r="L95">
            <v>96027460</v>
          </cell>
        </row>
        <row r="96">
          <cell r="A96">
            <v>22351102102</v>
          </cell>
          <cell r="B96" t="str">
            <v>ARRENDAMIENTO VEHICULOS</v>
          </cell>
          <cell r="C96">
            <v>0</v>
          </cell>
          <cell r="D96">
            <v>0</v>
          </cell>
          <cell r="E96">
            <v>0</v>
          </cell>
          <cell r="F96">
            <v>5000000</v>
          </cell>
          <cell r="G96">
            <v>-2700000</v>
          </cell>
          <cell r="H96">
            <v>2300000</v>
          </cell>
          <cell r="I96">
            <v>0</v>
          </cell>
          <cell r="J96">
            <v>0</v>
          </cell>
          <cell r="K96">
            <v>0</v>
          </cell>
          <cell r="L96">
            <v>0</v>
          </cell>
        </row>
        <row r="97">
          <cell r="A97">
            <v>22351102103</v>
          </cell>
          <cell r="B97" t="str">
            <v>OTROS ARRENDAMIENTOS</v>
          </cell>
          <cell r="C97">
            <v>1200000</v>
          </cell>
          <cell r="D97">
            <v>0</v>
          </cell>
          <cell r="E97">
            <v>0</v>
          </cell>
          <cell r="F97">
            <v>4300000</v>
          </cell>
          <cell r="G97">
            <v>-600000</v>
          </cell>
          <cell r="H97">
            <v>4900000</v>
          </cell>
          <cell r="I97">
            <v>102000</v>
          </cell>
          <cell r="J97">
            <v>102000</v>
          </cell>
          <cell r="K97">
            <v>102000</v>
          </cell>
          <cell r="L97">
            <v>102000</v>
          </cell>
        </row>
        <row r="98">
          <cell r="A98">
            <v>22351102104</v>
          </cell>
          <cell r="B98" t="str">
            <v>ARRENDAMIENTO MAQUINARIA Y EQUIPO</v>
          </cell>
          <cell r="C98">
            <v>385264682</v>
          </cell>
          <cell r="D98">
            <v>0</v>
          </cell>
          <cell r="E98">
            <v>0</v>
          </cell>
          <cell r="F98">
            <v>151000000</v>
          </cell>
          <cell r="G98">
            <v>-153808866</v>
          </cell>
          <cell r="H98">
            <v>382455816</v>
          </cell>
          <cell r="I98">
            <v>382455816</v>
          </cell>
          <cell r="J98">
            <v>382455816</v>
          </cell>
          <cell r="K98">
            <v>329174000</v>
          </cell>
          <cell r="L98">
            <v>329174000</v>
          </cell>
        </row>
        <row r="99">
          <cell r="A99">
            <v>22451054800</v>
          </cell>
          <cell r="B99" t="str">
            <v>GASTOS DE VIAJE</v>
          </cell>
          <cell r="C99">
            <v>0</v>
          </cell>
          <cell r="D99">
            <v>0</v>
          </cell>
          <cell r="E99">
            <v>0</v>
          </cell>
          <cell r="F99">
            <v>0</v>
          </cell>
          <cell r="G99">
            <v>0</v>
          </cell>
          <cell r="H99">
            <v>0</v>
          </cell>
          <cell r="I99">
            <v>0</v>
          </cell>
          <cell r="J99">
            <v>0</v>
          </cell>
          <cell r="K99">
            <v>0</v>
          </cell>
          <cell r="L99">
            <v>0</v>
          </cell>
        </row>
        <row r="100">
          <cell r="A100">
            <v>22451111900</v>
          </cell>
          <cell r="B100" t="str">
            <v>VIATICOS Y GASTOS DE VIAJES - CONTRATIST</v>
          </cell>
          <cell r="C100">
            <v>48000000</v>
          </cell>
          <cell r="D100">
            <v>0</v>
          </cell>
          <cell r="E100">
            <v>0</v>
          </cell>
          <cell r="F100">
            <v>31555884</v>
          </cell>
          <cell r="G100">
            <v>-4869608</v>
          </cell>
          <cell r="H100">
            <v>74686276</v>
          </cell>
          <cell r="I100">
            <v>74686276</v>
          </cell>
          <cell r="J100">
            <v>74686276</v>
          </cell>
          <cell r="K100">
            <v>71065537</v>
          </cell>
          <cell r="L100">
            <v>71065537</v>
          </cell>
        </row>
        <row r="101">
          <cell r="A101">
            <v>22551101300</v>
          </cell>
          <cell r="B101" t="str">
            <v>SUSCRIPCIONES Y AFILIACIONES</v>
          </cell>
          <cell r="C101">
            <v>1000000</v>
          </cell>
          <cell r="D101">
            <v>0</v>
          </cell>
          <cell r="E101">
            <v>0</v>
          </cell>
          <cell r="F101">
            <v>550000</v>
          </cell>
          <cell r="G101">
            <v>-250000</v>
          </cell>
          <cell r="H101">
            <v>1300000</v>
          </cell>
          <cell r="I101">
            <v>300000</v>
          </cell>
          <cell r="J101">
            <v>300000</v>
          </cell>
          <cell r="K101">
            <v>296960</v>
          </cell>
          <cell r="L101">
            <v>296960</v>
          </cell>
        </row>
        <row r="102">
          <cell r="A102">
            <v>22551101301</v>
          </cell>
          <cell r="B102" t="str">
            <v>IMPRESOS Y PUBLICACIONES</v>
          </cell>
          <cell r="C102">
            <v>0</v>
          </cell>
          <cell r="D102">
            <v>0</v>
          </cell>
          <cell r="E102">
            <v>0</v>
          </cell>
          <cell r="F102">
            <v>2700000</v>
          </cell>
          <cell r="G102">
            <v>-400000</v>
          </cell>
          <cell r="H102">
            <v>2300000</v>
          </cell>
          <cell r="I102">
            <v>459000</v>
          </cell>
          <cell r="J102">
            <v>459000</v>
          </cell>
          <cell r="K102">
            <v>459000</v>
          </cell>
          <cell r="L102">
            <v>459000</v>
          </cell>
        </row>
        <row r="103">
          <cell r="A103">
            <v>22551102300</v>
          </cell>
          <cell r="B103" t="str">
            <v>PUBLICIDAD Y PROPAGANDA</v>
          </cell>
          <cell r="C103">
            <v>450000000</v>
          </cell>
          <cell r="D103">
            <v>0</v>
          </cell>
          <cell r="E103">
            <v>0</v>
          </cell>
          <cell r="F103">
            <v>700429600</v>
          </cell>
          <cell r="G103">
            <v>-572412141</v>
          </cell>
          <cell r="H103">
            <v>578017459</v>
          </cell>
          <cell r="I103">
            <v>536090737</v>
          </cell>
          <cell r="J103">
            <v>536090737</v>
          </cell>
          <cell r="K103">
            <v>536089737</v>
          </cell>
          <cell r="L103">
            <v>508497107</v>
          </cell>
        </row>
        <row r="104">
          <cell r="A104">
            <v>22551102301</v>
          </cell>
          <cell r="B104" t="str">
            <v>PROMOCION Y DIVULGACION</v>
          </cell>
          <cell r="C104">
            <v>495380760</v>
          </cell>
          <cell r="D104">
            <v>0</v>
          </cell>
          <cell r="E104">
            <v>0</v>
          </cell>
          <cell r="F104">
            <v>862646260</v>
          </cell>
          <cell r="G104">
            <v>-1009170705</v>
          </cell>
          <cell r="H104">
            <v>348856315</v>
          </cell>
          <cell r="I104">
            <v>320533600</v>
          </cell>
          <cell r="J104">
            <v>320533600</v>
          </cell>
          <cell r="K104">
            <v>308287185</v>
          </cell>
          <cell r="L104">
            <v>285621156</v>
          </cell>
        </row>
        <row r="105">
          <cell r="A105">
            <v>22551102302</v>
          </cell>
          <cell r="B105" t="str">
            <v>PRODUCCION EXTERNA</v>
          </cell>
          <cell r="C105">
            <v>455368000</v>
          </cell>
          <cell r="D105">
            <v>0</v>
          </cell>
          <cell r="E105">
            <v>0</v>
          </cell>
          <cell r="F105">
            <v>0</v>
          </cell>
          <cell r="G105">
            <v>-395968000</v>
          </cell>
          <cell r="H105">
            <v>59400000</v>
          </cell>
          <cell r="I105">
            <v>59400000</v>
          </cell>
          <cell r="J105">
            <v>59400000</v>
          </cell>
          <cell r="K105">
            <v>59400000</v>
          </cell>
          <cell r="L105">
            <v>54687600</v>
          </cell>
        </row>
        <row r="106">
          <cell r="A106">
            <v>22551102303</v>
          </cell>
          <cell r="B106" t="str">
            <v>DISEÑO Y AGENCIA</v>
          </cell>
          <cell r="C106">
            <v>33500000</v>
          </cell>
          <cell r="D106">
            <v>0</v>
          </cell>
          <cell r="E106">
            <v>0</v>
          </cell>
          <cell r="F106">
            <v>0</v>
          </cell>
          <cell r="G106">
            <v>-33500000</v>
          </cell>
          <cell r="H106">
            <v>0</v>
          </cell>
          <cell r="I106">
            <v>0</v>
          </cell>
          <cell r="J106">
            <v>0</v>
          </cell>
          <cell r="K106">
            <v>0</v>
          </cell>
          <cell r="L106">
            <v>0</v>
          </cell>
        </row>
        <row r="107">
          <cell r="A107">
            <v>22551102304</v>
          </cell>
          <cell r="B107" t="str">
            <v>SERVICIOS DE ELABORACION MATERIAL POP</v>
          </cell>
          <cell r="C107">
            <v>236000000</v>
          </cell>
          <cell r="D107">
            <v>0</v>
          </cell>
          <cell r="E107">
            <v>0</v>
          </cell>
          <cell r="F107">
            <v>0</v>
          </cell>
          <cell r="G107">
            <v>-236000000</v>
          </cell>
          <cell r="H107">
            <v>0</v>
          </cell>
          <cell r="I107">
            <v>0</v>
          </cell>
          <cell r="J107">
            <v>0</v>
          </cell>
          <cell r="K107">
            <v>0</v>
          </cell>
          <cell r="L107">
            <v>0</v>
          </cell>
        </row>
        <row r="108">
          <cell r="A108">
            <v>22551102305</v>
          </cell>
          <cell r="B108" t="str">
            <v>MERCHANDISING</v>
          </cell>
          <cell r="C108">
            <v>280000000</v>
          </cell>
          <cell r="D108">
            <v>0</v>
          </cell>
          <cell r="E108">
            <v>0</v>
          </cell>
          <cell r="F108">
            <v>0</v>
          </cell>
          <cell r="G108">
            <v>-280000000</v>
          </cell>
          <cell r="H108">
            <v>0</v>
          </cell>
          <cell r="I108">
            <v>0</v>
          </cell>
          <cell r="J108">
            <v>0</v>
          </cell>
          <cell r="K108">
            <v>0</v>
          </cell>
          <cell r="L108">
            <v>0</v>
          </cell>
        </row>
        <row r="109">
          <cell r="A109">
            <v>22551102306</v>
          </cell>
          <cell r="B109" t="str">
            <v>PAUTAS EN MEDIOS MASIVOS</v>
          </cell>
          <cell r="C109">
            <v>365155225</v>
          </cell>
          <cell r="D109">
            <v>0</v>
          </cell>
          <cell r="E109">
            <v>0</v>
          </cell>
          <cell r="F109">
            <v>0</v>
          </cell>
          <cell r="G109">
            <v>-254640000</v>
          </cell>
          <cell r="H109">
            <v>110515225</v>
          </cell>
          <cell r="I109">
            <v>110515225</v>
          </cell>
          <cell r="J109">
            <v>110515225</v>
          </cell>
          <cell r="K109">
            <v>109255225</v>
          </cell>
          <cell r="L109">
            <v>109161725</v>
          </cell>
        </row>
        <row r="110">
          <cell r="A110">
            <v>22551102307</v>
          </cell>
          <cell r="B110" t="str">
            <v>PRODUCCION, PATROCINIOS Y EVENTOS</v>
          </cell>
          <cell r="C110">
            <v>30000000</v>
          </cell>
          <cell r="D110">
            <v>0</v>
          </cell>
          <cell r="E110">
            <v>0</v>
          </cell>
          <cell r="F110">
            <v>0</v>
          </cell>
          <cell r="G110">
            <v>-30000000</v>
          </cell>
          <cell r="H110">
            <v>0</v>
          </cell>
          <cell r="I110">
            <v>0</v>
          </cell>
          <cell r="J110">
            <v>0</v>
          </cell>
          <cell r="K110">
            <v>0</v>
          </cell>
          <cell r="L110">
            <v>0</v>
          </cell>
        </row>
        <row r="111">
          <cell r="A111">
            <v>22651102600</v>
          </cell>
          <cell r="B111" t="str">
            <v>COMUNICACIONES Y TRANSPORTE</v>
          </cell>
          <cell r="C111">
            <v>54693457</v>
          </cell>
          <cell r="D111">
            <v>0</v>
          </cell>
          <cell r="E111">
            <v>0</v>
          </cell>
          <cell r="F111">
            <v>1753600</v>
          </cell>
          <cell r="G111">
            <v>-6597212</v>
          </cell>
          <cell r="H111">
            <v>49849845</v>
          </cell>
          <cell r="I111">
            <v>47959845</v>
          </cell>
          <cell r="J111">
            <v>47959845</v>
          </cell>
          <cell r="K111">
            <v>37882220</v>
          </cell>
          <cell r="L111">
            <v>37882220</v>
          </cell>
        </row>
        <row r="112">
          <cell r="A112">
            <v>22651109005</v>
          </cell>
          <cell r="B112" t="str">
            <v>SERVICIO DE TRANSPORTE</v>
          </cell>
          <cell r="C112">
            <v>1991873087</v>
          </cell>
          <cell r="D112">
            <v>0</v>
          </cell>
          <cell r="E112">
            <v>0</v>
          </cell>
          <cell r="F112">
            <v>766476880</v>
          </cell>
          <cell r="G112">
            <v>-921673720</v>
          </cell>
          <cell r="H112">
            <v>1836676247</v>
          </cell>
          <cell r="I112">
            <v>1813243564</v>
          </cell>
          <cell r="J112">
            <v>1813243564</v>
          </cell>
          <cell r="K112">
            <v>1696576911</v>
          </cell>
          <cell r="L112">
            <v>1672694781</v>
          </cell>
        </row>
        <row r="113">
          <cell r="A113">
            <v>22651109006</v>
          </cell>
          <cell r="B113" t="str">
            <v>FLETES Y ACARREOS</v>
          </cell>
          <cell r="C113">
            <v>21364000</v>
          </cell>
          <cell r="D113">
            <v>0</v>
          </cell>
          <cell r="E113">
            <v>0</v>
          </cell>
          <cell r="F113">
            <v>18601000</v>
          </cell>
          <cell r="G113">
            <v>-9765000</v>
          </cell>
          <cell r="H113">
            <v>30200000</v>
          </cell>
          <cell r="I113">
            <v>27307500</v>
          </cell>
          <cell r="J113">
            <v>27307500</v>
          </cell>
          <cell r="K113">
            <v>26643777</v>
          </cell>
          <cell r="L113">
            <v>26420705</v>
          </cell>
        </row>
        <row r="114">
          <cell r="A114">
            <v>22751102700</v>
          </cell>
          <cell r="B114" t="str">
            <v>SEGUROS</v>
          </cell>
          <cell r="C114">
            <v>3627457000</v>
          </cell>
          <cell r="D114">
            <v>0</v>
          </cell>
          <cell r="E114">
            <v>0</v>
          </cell>
          <cell r="F114">
            <v>0</v>
          </cell>
          <cell r="G114">
            <v>-714358118</v>
          </cell>
          <cell r="H114">
            <v>2913098882</v>
          </cell>
          <cell r="I114">
            <v>2768107974</v>
          </cell>
          <cell r="J114">
            <v>2768107974</v>
          </cell>
          <cell r="K114">
            <v>2723060252</v>
          </cell>
          <cell r="L114">
            <v>2723060252</v>
          </cell>
        </row>
        <row r="115">
          <cell r="A115">
            <v>22751103102</v>
          </cell>
          <cell r="B115" t="str">
            <v>IMPUESTO DE VEHICULO</v>
          </cell>
          <cell r="C115">
            <v>86128000</v>
          </cell>
          <cell r="D115">
            <v>0</v>
          </cell>
          <cell r="E115">
            <v>0</v>
          </cell>
          <cell r="F115">
            <v>14916400</v>
          </cell>
          <cell r="G115">
            <v>-47884200</v>
          </cell>
          <cell r="H115">
            <v>53160200</v>
          </cell>
          <cell r="I115">
            <v>49715600</v>
          </cell>
          <cell r="J115">
            <v>49715600</v>
          </cell>
          <cell r="K115">
            <v>49715600</v>
          </cell>
          <cell r="L115">
            <v>49715600</v>
          </cell>
        </row>
        <row r="116">
          <cell r="A116">
            <v>22751103105</v>
          </cell>
          <cell r="B116" t="str">
            <v>IMPUESTO ASUMIDOS</v>
          </cell>
          <cell r="C116">
            <v>40549920</v>
          </cell>
          <cell r="D116">
            <v>0</v>
          </cell>
          <cell r="E116">
            <v>0</v>
          </cell>
          <cell r="F116">
            <v>0</v>
          </cell>
          <cell r="G116">
            <v>-40549920</v>
          </cell>
          <cell r="H116">
            <v>0</v>
          </cell>
          <cell r="I116">
            <v>0</v>
          </cell>
          <cell r="J116">
            <v>0</v>
          </cell>
          <cell r="K116">
            <v>0</v>
          </cell>
          <cell r="L116">
            <v>0</v>
          </cell>
        </row>
        <row r="117">
          <cell r="A117">
            <v>22751103106</v>
          </cell>
          <cell r="B117" t="str">
            <v>IMPUESTO PREDIAL</v>
          </cell>
          <cell r="C117">
            <v>94351000</v>
          </cell>
          <cell r="D117">
            <v>0</v>
          </cell>
          <cell r="E117">
            <v>0</v>
          </cell>
          <cell r="F117">
            <v>790500</v>
          </cell>
          <cell r="G117">
            <v>-790500</v>
          </cell>
          <cell r="H117">
            <v>94351000</v>
          </cell>
          <cell r="I117">
            <v>93657659</v>
          </cell>
          <cell r="J117">
            <v>93657659</v>
          </cell>
          <cell r="K117">
            <v>93657659</v>
          </cell>
          <cell r="L117">
            <v>93657659</v>
          </cell>
        </row>
        <row r="118">
          <cell r="A118">
            <v>22751103107</v>
          </cell>
          <cell r="B118" t="str">
            <v>IMPUESTO DE PEAJES</v>
          </cell>
          <cell r="C118">
            <v>20000000</v>
          </cell>
          <cell r="D118">
            <v>0</v>
          </cell>
          <cell r="E118">
            <v>0</v>
          </cell>
          <cell r="F118">
            <v>15316000</v>
          </cell>
          <cell r="G118">
            <v>-22136000</v>
          </cell>
          <cell r="H118">
            <v>13180000</v>
          </cell>
          <cell r="I118">
            <v>11631100</v>
          </cell>
          <cell r="J118">
            <v>11631100</v>
          </cell>
          <cell r="K118">
            <v>11631100</v>
          </cell>
          <cell r="L118">
            <v>11631100</v>
          </cell>
        </row>
        <row r="119">
          <cell r="A119">
            <v>22851119000</v>
          </cell>
          <cell r="B119" t="str">
            <v>OTROS GASTOS GENERALES</v>
          </cell>
          <cell r="C119">
            <v>116040000</v>
          </cell>
          <cell r="D119">
            <v>0</v>
          </cell>
          <cell r="E119">
            <v>0</v>
          </cell>
          <cell r="F119">
            <v>7100000</v>
          </cell>
          <cell r="G119">
            <v>-23040000</v>
          </cell>
          <cell r="H119">
            <v>100100000</v>
          </cell>
          <cell r="I119">
            <v>98549880</v>
          </cell>
          <cell r="J119">
            <v>98549880</v>
          </cell>
          <cell r="K119">
            <v>96491947</v>
          </cell>
          <cell r="L119">
            <v>95598310</v>
          </cell>
        </row>
        <row r="120">
          <cell r="A120">
            <v>22855111330</v>
          </cell>
          <cell r="B120" t="str">
            <v>SEGURIDAD INDUSTRIAL</v>
          </cell>
          <cell r="C120">
            <v>579658846</v>
          </cell>
          <cell r="D120">
            <v>0</v>
          </cell>
          <cell r="E120">
            <v>0</v>
          </cell>
          <cell r="F120">
            <v>0</v>
          </cell>
          <cell r="G120">
            <v>-230723867</v>
          </cell>
          <cell r="H120">
            <v>348934979</v>
          </cell>
          <cell r="I120">
            <v>348934979</v>
          </cell>
          <cell r="J120">
            <v>348934979</v>
          </cell>
          <cell r="K120">
            <v>314036292</v>
          </cell>
          <cell r="L120">
            <v>288995640</v>
          </cell>
        </row>
        <row r="121">
          <cell r="A121">
            <v>22858059000</v>
          </cell>
          <cell r="B121" t="str">
            <v>OTROS GASTOS FINANCIEROS</v>
          </cell>
          <cell r="C121">
            <v>0</v>
          </cell>
          <cell r="D121">
            <v>0</v>
          </cell>
          <cell r="E121">
            <v>0</v>
          </cell>
          <cell r="F121">
            <v>0</v>
          </cell>
          <cell r="G121">
            <v>0</v>
          </cell>
          <cell r="H121">
            <v>0</v>
          </cell>
          <cell r="I121">
            <v>0</v>
          </cell>
          <cell r="J121">
            <v>0</v>
          </cell>
          <cell r="K121">
            <v>0</v>
          </cell>
          <cell r="L121">
            <v>0</v>
          </cell>
        </row>
        <row r="122">
          <cell r="A122">
            <v>22858100503</v>
          </cell>
          <cell r="B122" t="str">
            <v>COSTO GESTION AMBIENTAL</v>
          </cell>
          <cell r="C122">
            <v>3645889849</v>
          </cell>
          <cell r="D122">
            <v>0</v>
          </cell>
          <cell r="E122">
            <v>0</v>
          </cell>
          <cell r="F122">
            <v>455997320</v>
          </cell>
          <cell r="G122">
            <v>-896513346</v>
          </cell>
          <cell r="H122">
            <v>3205373823</v>
          </cell>
          <cell r="I122">
            <v>3205373823</v>
          </cell>
          <cell r="J122">
            <v>3205373823</v>
          </cell>
          <cell r="K122">
            <v>2852229320</v>
          </cell>
          <cell r="L122">
            <v>2729482272</v>
          </cell>
        </row>
        <row r="123">
          <cell r="A123">
            <v>22955142000</v>
          </cell>
          <cell r="B123" t="str">
            <v>CREDITOS DE EMPLEADOS - LENTES</v>
          </cell>
          <cell r="C123">
            <v>0</v>
          </cell>
          <cell r="D123">
            <v>0</v>
          </cell>
          <cell r="E123">
            <v>0</v>
          </cell>
          <cell r="F123">
            <v>64272000</v>
          </cell>
          <cell r="G123">
            <v>0</v>
          </cell>
          <cell r="H123">
            <v>64272000</v>
          </cell>
          <cell r="I123">
            <v>48204000</v>
          </cell>
          <cell r="J123">
            <v>48204000</v>
          </cell>
          <cell r="K123">
            <v>48204000</v>
          </cell>
          <cell r="L123">
            <v>48204000</v>
          </cell>
        </row>
        <row r="124">
          <cell r="A124">
            <v>32314701202</v>
          </cell>
          <cell r="B124" t="str">
            <v>CREDITO EMPLEADOS - FONDO DE SERVIC (LEN</v>
          </cell>
          <cell r="C124">
            <v>0</v>
          </cell>
          <cell r="D124">
            <v>0</v>
          </cell>
          <cell r="E124">
            <v>0</v>
          </cell>
          <cell r="F124">
            <v>0</v>
          </cell>
          <cell r="G124">
            <v>0</v>
          </cell>
          <cell r="H124">
            <v>0</v>
          </cell>
          <cell r="I124">
            <v>0</v>
          </cell>
          <cell r="J124">
            <v>0</v>
          </cell>
          <cell r="K124">
            <v>0</v>
          </cell>
          <cell r="L124">
            <v>0</v>
          </cell>
        </row>
        <row r="125">
          <cell r="A125">
            <v>41375300400</v>
          </cell>
          <cell r="B125" t="str">
            <v>CARGOS POR CONEXION - COMERCIALIZAC. ISA</v>
          </cell>
          <cell r="C125">
            <v>9162159756</v>
          </cell>
          <cell r="D125">
            <v>0</v>
          </cell>
          <cell r="E125">
            <v>0</v>
          </cell>
          <cell r="F125">
            <v>6691518979</v>
          </cell>
          <cell r="G125">
            <v>-8327646258</v>
          </cell>
          <cell r="H125">
            <v>7526032477</v>
          </cell>
          <cell r="I125">
            <v>7526032477</v>
          </cell>
          <cell r="J125">
            <v>7526032477</v>
          </cell>
          <cell r="K125">
            <v>7438673139</v>
          </cell>
          <cell r="L125">
            <v>6996481379</v>
          </cell>
        </row>
        <row r="126">
          <cell r="A126">
            <v>41375300401</v>
          </cell>
          <cell r="B126" t="str">
            <v>REMUNERACION DE ACTIVOS (RESOL. CREG 070</v>
          </cell>
          <cell r="C126">
            <v>60000000</v>
          </cell>
          <cell r="D126">
            <v>0</v>
          </cell>
          <cell r="E126">
            <v>0</v>
          </cell>
          <cell r="F126">
            <v>0</v>
          </cell>
          <cell r="G126">
            <v>-60000000</v>
          </cell>
          <cell r="H126">
            <v>0</v>
          </cell>
          <cell r="I126">
            <v>0</v>
          </cell>
          <cell r="J126">
            <v>0</v>
          </cell>
          <cell r="K126">
            <v>0</v>
          </cell>
          <cell r="L126">
            <v>0</v>
          </cell>
        </row>
        <row r="127">
          <cell r="A127">
            <v>41375300402</v>
          </cell>
          <cell r="B127" t="str">
            <v>PENALIZACION FES Y DES</v>
          </cell>
          <cell r="C127">
            <v>60000000</v>
          </cell>
          <cell r="D127">
            <v>0</v>
          </cell>
          <cell r="E127">
            <v>0</v>
          </cell>
          <cell r="F127">
            <v>0</v>
          </cell>
          <cell r="G127">
            <v>-60000000</v>
          </cell>
          <cell r="H127">
            <v>0</v>
          </cell>
          <cell r="I127">
            <v>0</v>
          </cell>
          <cell r="J127">
            <v>0</v>
          </cell>
          <cell r="K127">
            <v>0</v>
          </cell>
          <cell r="L127">
            <v>-254595714</v>
          </cell>
        </row>
        <row r="128">
          <cell r="A128">
            <v>42175509007</v>
          </cell>
          <cell r="B128" t="str">
            <v>COSTOS ASO A LAS TRANS.AL MERCADO MAY</v>
          </cell>
          <cell r="C128">
            <v>30000000</v>
          </cell>
          <cell r="D128">
            <v>0</v>
          </cell>
          <cell r="E128">
            <v>0</v>
          </cell>
          <cell r="F128">
            <v>0</v>
          </cell>
          <cell r="G128">
            <v>-4848000</v>
          </cell>
          <cell r="H128">
            <v>25152000</v>
          </cell>
          <cell r="I128">
            <v>25152000</v>
          </cell>
          <cell r="J128">
            <v>25152000</v>
          </cell>
          <cell r="K128">
            <v>25152000</v>
          </cell>
          <cell r="L128">
            <v>13760182.73</v>
          </cell>
        </row>
        <row r="129">
          <cell r="A129">
            <v>42275300101</v>
          </cell>
          <cell r="B129" t="str">
            <v>COMPRA DE ENERGIA A LARGO PLAZO</v>
          </cell>
          <cell r="C129">
            <v>172916313765</v>
          </cell>
          <cell r="D129">
            <v>0</v>
          </cell>
          <cell r="E129">
            <v>4273361410</v>
          </cell>
          <cell r="F129">
            <v>8560378007</v>
          </cell>
          <cell r="G129">
            <v>-25057906636</v>
          </cell>
          <cell r="H129">
            <v>160692146546</v>
          </cell>
          <cell r="I129">
            <v>160692146546</v>
          </cell>
          <cell r="J129">
            <v>160692081639</v>
          </cell>
          <cell r="K129">
            <v>160552149684</v>
          </cell>
          <cell r="L129">
            <v>147709701477</v>
          </cell>
        </row>
        <row r="130">
          <cell r="A130">
            <v>42275300102</v>
          </cell>
          <cell r="B130" t="str">
            <v>COMPRA DE ENERGIA EN BOLSA</v>
          </cell>
          <cell r="C130">
            <v>13549118282</v>
          </cell>
          <cell r="D130">
            <v>0</v>
          </cell>
          <cell r="E130">
            <v>0</v>
          </cell>
          <cell r="F130">
            <v>0</v>
          </cell>
          <cell r="G130">
            <v>-7367711619</v>
          </cell>
          <cell r="H130">
            <v>6181406663</v>
          </cell>
          <cell r="I130">
            <v>6181406663</v>
          </cell>
          <cell r="J130">
            <v>6181406663</v>
          </cell>
          <cell r="K130">
            <v>6181363001</v>
          </cell>
          <cell r="L130">
            <v>5912024168</v>
          </cell>
        </row>
        <row r="131">
          <cell r="A131">
            <v>42375300203</v>
          </cell>
          <cell r="B131" t="str">
            <v>SIC-CND</v>
          </cell>
          <cell r="C131">
            <v>690360177</v>
          </cell>
          <cell r="D131">
            <v>0</v>
          </cell>
          <cell r="E131">
            <v>0</v>
          </cell>
          <cell r="F131">
            <v>4669678</v>
          </cell>
          <cell r="G131">
            <v>-96749665</v>
          </cell>
          <cell r="H131">
            <v>598280190</v>
          </cell>
          <cell r="I131">
            <v>598280190</v>
          </cell>
          <cell r="J131">
            <v>598280190</v>
          </cell>
          <cell r="K131">
            <v>584552978</v>
          </cell>
          <cell r="L131">
            <v>545865178</v>
          </cell>
        </row>
        <row r="132">
          <cell r="A132">
            <v>42375300204</v>
          </cell>
          <cell r="B132" t="str">
            <v>RESTRICCIONES</v>
          </cell>
          <cell r="C132">
            <v>8055515607</v>
          </cell>
          <cell r="D132">
            <v>0</v>
          </cell>
          <cell r="E132">
            <v>0</v>
          </cell>
          <cell r="F132">
            <v>7471193099</v>
          </cell>
          <cell r="G132">
            <v>-1034304884</v>
          </cell>
          <cell r="H132">
            <v>14492403822</v>
          </cell>
          <cell r="I132">
            <v>14492403822</v>
          </cell>
          <cell r="J132">
            <v>14492403822</v>
          </cell>
          <cell r="K132">
            <v>14443819510</v>
          </cell>
          <cell r="L132">
            <v>12599591358</v>
          </cell>
        </row>
        <row r="133">
          <cell r="A133">
            <v>42375300501</v>
          </cell>
          <cell r="B133" t="str">
            <v>SISTEMA DE TRANSMISION REGIONAL (STR)</v>
          </cell>
          <cell r="C133">
            <v>22026815718</v>
          </cell>
          <cell r="D133">
            <v>0</v>
          </cell>
          <cell r="E133">
            <v>0</v>
          </cell>
          <cell r="F133">
            <v>887517293</v>
          </cell>
          <cell r="G133">
            <v>-3688829273</v>
          </cell>
          <cell r="H133">
            <v>19225503738</v>
          </cell>
          <cell r="I133">
            <v>19225503738</v>
          </cell>
          <cell r="J133">
            <v>19225503738</v>
          </cell>
          <cell r="K133">
            <v>19103809179</v>
          </cell>
          <cell r="L133">
            <v>17030801980</v>
          </cell>
        </row>
        <row r="134">
          <cell r="A134">
            <v>42375300502</v>
          </cell>
          <cell r="B134" t="str">
            <v>SISTEMA DE TRANSMISION NACIONAL (STN)</v>
          </cell>
          <cell r="C134">
            <v>30667179254</v>
          </cell>
          <cell r="D134">
            <v>0</v>
          </cell>
          <cell r="E134">
            <v>0</v>
          </cell>
          <cell r="F134">
            <v>870803321</v>
          </cell>
          <cell r="G134">
            <v>-4454912778</v>
          </cell>
          <cell r="H134">
            <v>27083069797</v>
          </cell>
          <cell r="I134">
            <v>27083069797</v>
          </cell>
          <cell r="J134">
            <v>27083069796</v>
          </cell>
          <cell r="K134">
            <v>27057168884</v>
          </cell>
          <cell r="L134">
            <v>25056426656</v>
          </cell>
        </row>
        <row r="135">
          <cell r="A135">
            <v>42375300504</v>
          </cell>
          <cell r="B135" t="str">
            <v>SISTEMA DE DISTRIBUCION LOCAL - CACHIRA</v>
          </cell>
          <cell r="C135">
            <v>115787384</v>
          </cell>
          <cell r="D135">
            <v>0</v>
          </cell>
          <cell r="E135">
            <v>0</v>
          </cell>
          <cell r="F135">
            <v>0</v>
          </cell>
          <cell r="G135">
            <v>-27946132</v>
          </cell>
          <cell r="H135">
            <v>87841252</v>
          </cell>
          <cell r="I135">
            <v>87841252</v>
          </cell>
          <cell r="J135">
            <v>87841252</v>
          </cell>
          <cell r="K135">
            <v>87309761</v>
          </cell>
          <cell r="L135">
            <v>80630995</v>
          </cell>
        </row>
        <row r="136">
          <cell r="A136">
            <v>42475300101</v>
          </cell>
          <cell r="B136" t="str">
            <v>COMPRA DE ENERGIA A LARGO P. M. NO REG.</v>
          </cell>
          <cell r="C136">
            <v>0</v>
          </cell>
          <cell r="D136">
            <v>0</v>
          </cell>
          <cell r="E136">
            <v>0</v>
          </cell>
          <cell r="F136">
            <v>21537777670</v>
          </cell>
          <cell r="G136">
            <v>0</v>
          </cell>
          <cell r="H136">
            <v>21537777670</v>
          </cell>
          <cell r="I136">
            <v>21537777670</v>
          </cell>
          <cell r="J136">
            <v>21537777670</v>
          </cell>
          <cell r="K136">
            <v>21537695670</v>
          </cell>
          <cell r="L136">
            <v>19633643900</v>
          </cell>
        </row>
        <row r="137">
          <cell r="A137">
            <v>42475300102</v>
          </cell>
          <cell r="B137" t="str">
            <v>COMPRA DE ENERGIA EN BOLSA  MERC NO REG</v>
          </cell>
          <cell r="C137">
            <v>0</v>
          </cell>
          <cell r="D137">
            <v>0</v>
          </cell>
          <cell r="E137">
            <v>0</v>
          </cell>
          <cell r="F137">
            <v>4682552744</v>
          </cell>
          <cell r="G137">
            <v>-1623201399</v>
          </cell>
          <cell r="H137">
            <v>3059351345</v>
          </cell>
          <cell r="I137">
            <v>3059351345</v>
          </cell>
          <cell r="J137">
            <v>3059351345</v>
          </cell>
          <cell r="K137">
            <v>2898850346</v>
          </cell>
          <cell r="L137">
            <v>2699441059</v>
          </cell>
        </row>
        <row r="138">
          <cell r="A138">
            <v>42475300203</v>
          </cell>
          <cell r="B138" t="str">
            <v>SIC-CND - MERCADO NO REGULADO</v>
          </cell>
          <cell r="C138">
            <v>0</v>
          </cell>
          <cell r="D138">
            <v>0</v>
          </cell>
          <cell r="E138">
            <v>0</v>
          </cell>
          <cell r="F138">
            <v>103402934</v>
          </cell>
          <cell r="G138">
            <v>0</v>
          </cell>
          <cell r="H138">
            <v>103402934</v>
          </cell>
          <cell r="I138">
            <v>103402934</v>
          </cell>
          <cell r="J138">
            <v>103402934</v>
          </cell>
          <cell r="K138">
            <v>102194645</v>
          </cell>
          <cell r="L138">
            <v>93861541</v>
          </cell>
        </row>
        <row r="139">
          <cell r="A139">
            <v>42475300204</v>
          </cell>
          <cell r="B139" t="str">
            <v>RESTRICCIONES - MERCADO NO REGULADO</v>
          </cell>
          <cell r="C139">
            <v>0</v>
          </cell>
          <cell r="D139">
            <v>0</v>
          </cell>
          <cell r="E139">
            <v>0</v>
          </cell>
          <cell r="F139">
            <v>2597835341</v>
          </cell>
          <cell r="G139">
            <v>0</v>
          </cell>
          <cell r="H139">
            <v>2597835341</v>
          </cell>
          <cell r="I139">
            <v>2597835341</v>
          </cell>
          <cell r="J139">
            <v>2597835341</v>
          </cell>
          <cell r="K139">
            <v>2597835341</v>
          </cell>
          <cell r="L139">
            <v>2256355981</v>
          </cell>
        </row>
        <row r="140">
          <cell r="A140">
            <v>42475300501</v>
          </cell>
          <cell r="B140" t="str">
            <v>SISTEMA DE TRANS. REG, (STR) MERC.NO REG</v>
          </cell>
          <cell r="C140">
            <v>0</v>
          </cell>
          <cell r="D140">
            <v>0</v>
          </cell>
          <cell r="E140">
            <v>0</v>
          </cell>
          <cell r="F140">
            <v>3760822950</v>
          </cell>
          <cell r="G140">
            <v>0</v>
          </cell>
          <cell r="H140">
            <v>3760822950</v>
          </cell>
          <cell r="I140">
            <v>3760822950</v>
          </cell>
          <cell r="J140">
            <v>3760822950</v>
          </cell>
          <cell r="K140">
            <v>3735024812</v>
          </cell>
          <cell r="L140">
            <v>3398579555</v>
          </cell>
        </row>
        <row r="141">
          <cell r="A141">
            <v>42475300502</v>
          </cell>
          <cell r="B141" t="str">
            <v>SISTEMA DE TRANS. NAC, (STN) MERC.NO REG</v>
          </cell>
          <cell r="C141">
            <v>0</v>
          </cell>
          <cell r="D141">
            <v>0</v>
          </cell>
          <cell r="E141">
            <v>0</v>
          </cell>
          <cell r="F141">
            <v>4614646794</v>
          </cell>
          <cell r="G141">
            <v>0</v>
          </cell>
          <cell r="H141">
            <v>4614646794</v>
          </cell>
          <cell r="I141">
            <v>4614646794</v>
          </cell>
          <cell r="J141">
            <v>4614646793</v>
          </cell>
          <cell r="K141">
            <v>4614646793</v>
          </cell>
          <cell r="L141">
            <v>4251069132</v>
          </cell>
        </row>
        <row r="142">
          <cell r="A142">
            <v>42475300503</v>
          </cell>
          <cell r="B142" t="str">
            <v>GARANTIAS COMPRA DE ENERGIA MERC NO REG</v>
          </cell>
          <cell r="C142">
            <v>0</v>
          </cell>
          <cell r="D142">
            <v>0</v>
          </cell>
          <cell r="E142">
            <v>0</v>
          </cell>
          <cell r="F142">
            <v>4848000</v>
          </cell>
          <cell r="G142">
            <v>0</v>
          </cell>
          <cell r="H142">
            <v>4848000</v>
          </cell>
          <cell r="I142">
            <v>4848000</v>
          </cell>
          <cell r="J142">
            <v>4848000</v>
          </cell>
          <cell r="K142">
            <v>0</v>
          </cell>
          <cell r="L142">
            <v>0</v>
          </cell>
        </row>
        <row r="143">
          <cell r="A143">
            <v>61216159025</v>
          </cell>
          <cell r="B143" t="str">
            <v>SUBESTACIONES SATELITES 34.5 KV (BOCONO</v>
          </cell>
          <cell r="C143">
            <v>90000000</v>
          </cell>
          <cell r="D143">
            <v>0</v>
          </cell>
          <cell r="E143">
            <v>22270703</v>
          </cell>
          <cell r="F143">
            <v>0</v>
          </cell>
          <cell r="G143">
            <v>0</v>
          </cell>
          <cell r="H143">
            <v>112270703</v>
          </cell>
          <cell r="I143">
            <v>108625130</v>
          </cell>
          <cell r="J143">
            <v>108625130</v>
          </cell>
          <cell r="K143">
            <v>96058368</v>
          </cell>
          <cell r="L143">
            <v>93007167</v>
          </cell>
        </row>
        <row r="144">
          <cell r="A144">
            <v>61216509000</v>
          </cell>
          <cell r="B144" t="str">
            <v>CENTRO DE DISTRIBUCION LOCAL</v>
          </cell>
          <cell r="C144">
            <v>300000000</v>
          </cell>
          <cell r="D144">
            <v>0</v>
          </cell>
          <cell r="E144">
            <v>44115225</v>
          </cell>
          <cell r="F144">
            <v>0</v>
          </cell>
          <cell r="G144">
            <v>0</v>
          </cell>
          <cell r="H144">
            <v>344115225</v>
          </cell>
          <cell r="I144">
            <v>314762761</v>
          </cell>
          <cell r="J144">
            <v>314762761</v>
          </cell>
          <cell r="K144">
            <v>313899514</v>
          </cell>
          <cell r="L144">
            <v>293734185</v>
          </cell>
        </row>
        <row r="145">
          <cell r="A145">
            <v>61216509001</v>
          </cell>
          <cell r="B145" t="str">
            <v>EQUIPO DE SUBESTACION</v>
          </cell>
          <cell r="C145">
            <v>3281900000</v>
          </cell>
          <cell r="D145">
            <v>0</v>
          </cell>
          <cell r="E145">
            <v>1065010458</v>
          </cell>
          <cell r="F145">
            <v>1322049000</v>
          </cell>
          <cell r="G145">
            <v>-5000000</v>
          </cell>
          <cell r="H145">
            <v>5663959458</v>
          </cell>
          <cell r="I145">
            <v>4844286607.9799995</v>
          </cell>
          <cell r="J145">
            <v>4844286607.9799995</v>
          </cell>
          <cell r="K145">
            <v>4414203708</v>
          </cell>
          <cell r="L145">
            <v>4294691385</v>
          </cell>
        </row>
        <row r="146">
          <cell r="A146">
            <v>61216509005</v>
          </cell>
          <cell r="B146" t="str">
            <v>TRANSFORMADORES</v>
          </cell>
          <cell r="C146">
            <v>3330000000</v>
          </cell>
          <cell r="D146">
            <v>0</v>
          </cell>
          <cell r="E146">
            <v>0</v>
          </cell>
          <cell r="F146">
            <v>0</v>
          </cell>
          <cell r="G146">
            <v>-1322049000</v>
          </cell>
          <cell r="H146">
            <v>2007951000</v>
          </cell>
          <cell r="I146">
            <v>1997207090</v>
          </cell>
          <cell r="J146">
            <v>1997207090</v>
          </cell>
          <cell r="K146">
            <v>1850175039</v>
          </cell>
          <cell r="L146">
            <v>1850175039</v>
          </cell>
        </row>
        <row r="147">
          <cell r="A147">
            <v>61316159000</v>
          </cell>
          <cell r="B147" t="str">
            <v>TRANSFORMADORES DE DISTRIBUCION</v>
          </cell>
          <cell r="C147">
            <v>1486894540</v>
          </cell>
          <cell r="D147">
            <v>0</v>
          </cell>
          <cell r="E147">
            <v>469894540</v>
          </cell>
          <cell r="F147">
            <v>96258540</v>
          </cell>
          <cell r="G147">
            <v>-96258540</v>
          </cell>
          <cell r="H147">
            <v>1956789080</v>
          </cell>
          <cell r="I147">
            <v>1790364857</v>
          </cell>
          <cell r="J147">
            <v>1790364857</v>
          </cell>
          <cell r="K147">
            <v>1789993657</v>
          </cell>
          <cell r="L147">
            <v>1785090084</v>
          </cell>
        </row>
        <row r="148">
          <cell r="A148">
            <v>61316159005</v>
          </cell>
          <cell r="B148" t="str">
            <v>RECONECTADORES Y ELEMENTOS DE DISTRIBUCI</v>
          </cell>
          <cell r="C148">
            <v>903051319</v>
          </cell>
          <cell r="D148">
            <v>0</v>
          </cell>
          <cell r="E148">
            <v>566927677</v>
          </cell>
          <cell r="F148">
            <v>0</v>
          </cell>
          <cell r="G148">
            <v>-140000000</v>
          </cell>
          <cell r="H148">
            <v>1329978996</v>
          </cell>
          <cell r="I148">
            <v>1303817544</v>
          </cell>
          <cell r="J148">
            <v>1303817544</v>
          </cell>
          <cell r="K148">
            <v>1276934571</v>
          </cell>
          <cell r="L148">
            <v>1212864818</v>
          </cell>
        </row>
        <row r="149">
          <cell r="A149">
            <v>61316159090</v>
          </cell>
          <cell r="B149" t="str">
            <v>COMPRA ACTIVOS (REDES: RESOL. CREG 070/9</v>
          </cell>
          <cell r="C149">
            <v>1794870000</v>
          </cell>
          <cell r="D149">
            <v>0</v>
          </cell>
          <cell r="E149">
            <v>165962834</v>
          </cell>
          <cell r="F149">
            <v>0</v>
          </cell>
          <cell r="G149">
            <v>-90873459</v>
          </cell>
          <cell r="H149">
            <v>1869959375</v>
          </cell>
          <cell r="I149">
            <v>523691723</v>
          </cell>
          <cell r="J149">
            <v>523691723</v>
          </cell>
          <cell r="K149">
            <v>472714542</v>
          </cell>
          <cell r="L149">
            <v>472714542</v>
          </cell>
        </row>
        <row r="150">
          <cell r="A150">
            <v>61416159095</v>
          </cell>
          <cell r="B150" t="str">
            <v>ELECTRIFICACION RURAL - CONVENIOS</v>
          </cell>
          <cell r="C150">
            <v>0</v>
          </cell>
          <cell r="D150">
            <v>0</v>
          </cell>
          <cell r="E150">
            <v>0</v>
          </cell>
          <cell r="F150">
            <v>0</v>
          </cell>
          <cell r="G150">
            <v>0</v>
          </cell>
          <cell r="H150">
            <v>0</v>
          </cell>
          <cell r="I150">
            <v>0</v>
          </cell>
          <cell r="J150">
            <v>0</v>
          </cell>
          <cell r="K150">
            <v>0</v>
          </cell>
          <cell r="L150">
            <v>0</v>
          </cell>
        </row>
        <row r="151">
          <cell r="A151">
            <v>61516159050</v>
          </cell>
          <cell r="B151" t="str">
            <v>LINEA ENERGIZADA</v>
          </cell>
          <cell r="C151">
            <v>174564141</v>
          </cell>
          <cell r="D151">
            <v>0</v>
          </cell>
          <cell r="E151">
            <v>93264000</v>
          </cell>
          <cell r="F151">
            <v>130373459</v>
          </cell>
          <cell r="G151">
            <v>0</v>
          </cell>
          <cell r="H151">
            <v>398201600</v>
          </cell>
          <cell r="I151">
            <v>365960016</v>
          </cell>
          <cell r="J151">
            <v>365960016</v>
          </cell>
          <cell r="K151">
            <v>325169776</v>
          </cell>
          <cell r="L151">
            <v>295902860</v>
          </cell>
        </row>
        <row r="152">
          <cell r="A152">
            <v>61516700100</v>
          </cell>
          <cell r="B152" t="str">
            <v>COMUNICACIONES</v>
          </cell>
          <cell r="C152">
            <v>0</v>
          </cell>
          <cell r="D152">
            <v>0</v>
          </cell>
          <cell r="E152">
            <v>0</v>
          </cell>
          <cell r="F152">
            <v>9500000</v>
          </cell>
          <cell r="G152">
            <v>0</v>
          </cell>
          <cell r="H152">
            <v>9500000</v>
          </cell>
          <cell r="I152">
            <v>7475040</v>
          </cell>
          <cell r="J152">
            <v>7475040</v>
          </cell>
          <cell r="K152">
            <v>7475040</v>
          </cell>
          <cell r="L152">
            <v>6733980</v>
          </cell>
        </row>
        <row r="153">
          <cell r="A153">
            <v>61516700110</v>
          </cell>
          <cell r="B153" t="str">
            <v>MAQUINARIA Y EQUIPO</v>
          </cell>
          <cell r="C153">
            <v>400000000</v>
          </cell>
          <cell r="D153">
            <v>0</v>
          </cell>
          <cell r="E153">
            <v>0</v>
          </cell>
          <cell r="F153">
            <v>230500000</v>
          </cell>
          <cell r="G153">
            <v>0</v>
          </cell>
          <cell r="H153">
            <v>630500000</v>
          </cell>
          <cell r="I153">
            <v>630472451</v>
          </cell>
          <cell r="J153">
            <v>630472451</v>
          </cell>
          <cell r="K153">
            <v>135978912</v>
          </cell>
          <cell r="L153">
            <v>135978912</v>
          </cell>
        </row>
        <row r="154">
          <cell r="A154">
            <v>61616400100</v>
          </cell>
          <cell r="B154" t="str">
            <v>EDIFICIOS -DISTRIBUCION</v>
          </cell>
          <cell r="C154">
            <v>775000000</v>
          </cell>
          <cell r="D154">
            <v>0</v>
          </cell>
          <cell r="E154">
            <v>0</v>
          </cell>
          <cell r="F154">
            <v>556500000</v>
          </cell>
          <cell r="G154">
            <v>-183753650</v>
          </cell>
          <cell r="H154">
            <v>1147746350</v>
          </cell>
          <cell r="I154">
            <v>1144713577</v>
          </cell>
          <cell r="J154">
            <v>1144713577</v>
          </cell>
          <cell r="K154">
            <v>920174472</v>
          </cell>
          <cell r="L154">
            <v>893856179</v>
          </cell>
        </row>
        <row r="155">
          <cell r="A155">
            <v>61616750200</v>
          </cell>
          <cell r="B155" t="str">
            <v>PARQUE AUTOMOTOR -DISTRIBUCION</v>
          </cell>
          <cell r="C155">
            <v>800000000</v>
          </cell>
          <cell r="D155">
            <v>0</v>
          </cell>
          <cell r="E155">
            <v>316956000</v>
          </cell>
          <cell r="F155">
            <v>200000000</v>
          </cell>
          <cell r="G155">
            <v>0</v>
          </cell>
          <cell r="H155">
            <v>1316956000</v>
          </cell>
          <cell r="I155">
            <v>888608000</v>
          </cell>
          <cell r="J155">
            <v>888608000</v>
          </cell>
          <cell r="K155">
            <v>888607999</v>
          </cell>
          <cell r="L155">
            <v>867583900</v>
          </cell>
        </row>
        <row r="156">
          <cell r="A156">
            <v>62016750100</v>
          </cell>
          <cell r="B156" t="str">
            <v>PLAN INTEGRAL EMPRESARIAL.NORMALIZ.SERV.</v>
          </cell>
          <cell r="C156">
            <v>0</v>
          </cell>
          <cell r="D156">
            <v>0</v>
          </cell>
          <cell r="E156">
            <v>0</v>
          </cell>
          <cell r="F156">
            <v>0</v>
          </cell>
          <cell r="G156">
            <v>0</v>
          </cell>
          <cell r="H156">
            <v>0</v>
          </cell>
          <cell r="I156">
            <v>0</v>
          </cell>
          <cell r="J156">
            <v>0</v>
          </cell>
          <cell r="K156">
            <v>0</v>
          </cell>
          <cell r="L156">
            <v>0</v>
          </cell>
        </row>
        <row r="157">
          <cell r="A157">
            <v>63116400100</v>
          </cell>
          <cell r="B157" t="str">
            <v>EDIFICIOS - UNIDAD DE APOYO</v>
          </cell>
          <cell r="C157">
            <v>100000000</v>
          </cell>
          <cell r="D157">
            <v>0</v>
          </cell>
          <cell r="E157">
            <v>0</v>
          </cell>
          <cell r="F157">
            <v>0</v>
          </cell>
          <cell r="G157">
            <v>-100000000</v>
          </cell>
          <cell r="H157">
            <v>0</v>
          </cell>
          <cell r="I157">
            <v>0</v>
          </cell>
          <cell r="J157">
            <v>0</v>
          </cell>
          <cell r="K157">
            <v>0</v>
          </cell>
          <cell r="L157">
            <v>0</v>
          </cell>
        </row>
        <row r="158">
          <cell r="A158">
            <v>63116400150</v>
          </cell>
          <cell r="B158" t="str">
            <v>MUEBLES ENSERES Y EQUIPO DE OFICINA</v>
          </cell>
          <cell r="C158">
            <v>328000000</v>
          </cell>
          <cell r="D158">
            <v>0</v>
          </cell>
          <cell r="E158">
            <v>35095000</v>
          </cell>
          <cell r="F158">
            <v>53009728</v>
          </cell>
          <cell r="G158">
            <v>-78870155</v>
          </cell>
          <cell r="H158">
            <v>337234573</v>
          </cell>
          <cell r="I158">
            <v>252894818</v>
          </cell>
          <cell r="J158">
            <v>252894818</v>
          </cell>
          <cell r="K158">
            <v>223430807</v>
          </cell>
          <cell r="L158">
            <v>209449233</v>
          </cell>
        </row>
        <row r="159">
          <cell r="A159">
            <v>63116400151</v>
          </cell>
          <cell r="B159" t="str">
            <v>EQUIPOS GESTION AMBIENTAL</v>
          </cell>
          <cell r="C159">
            <v>770000000</v>
          </cell>
          <cell r="D159">
            <v>0</v>
          </cell>
          <cell r="E159">
            <v>117466517</v>
          </cell>
          <cell r="F159">
            <v>0</v>
          </cell>
          <cell r="G159">
            <v>-686500000</v>
          </cell>
          <cell r="H159">
            <v>200966517</v>
          </cell>
          <cell r="I159">
            <v>157737425</v>
          </cell>
          <cell r="J159">
            <v>157737425</v>
          </cell>
          <cell r="K159">
            <v>157737425</v>
          </cell>
          <cell r="L159">
            <v>142690913</v>
          </cell>
        </row>
        <row r="160">
          <cell r="A160">
            <v>63116700200</v>
          </cell>
          <cell r="B160" t="str">
            <v>SISTEMATIZACION -UNIDAD DE APOYO</v>
          </cell>
          <cell r="C160">
            <v>1251414000</v>
          </cell>
          <cell r="D160">
            <v>0</v>
          </cell>
          <cell r="E160">
            <v>0</v>
          </cell>
          <cell r="F160">
            <v>101406650.3</v>
          </cell>
          <cell r="G160">
            <v>-121406650.3</v>
          </cell>
          <cell r="H160">
            <v>1231414000</v>
          </cell>
          <cell r="I160">
            <v>1206191096.5599999</v>
          </cell>
          <cell r="J160">
            <v>1206191096.5599999</v>
          </cell>
          <cell r="K160">
            <v>1203413939</v>
          </cell>
          <cell r="L160">
            <v>1090210289</v>
          </cell>
        </row>
        <row r="161">
          <cell r="A161">
            <v>63119109020</v>
          </cell>
          <cell r="B161" t="str">
            <v>COMUNICACIONES</v>
          </cell>
          <cell r="C161">
            <v>0</v>
          </cell>
          <cell r="D161">
            <v>0</v>
          </cell>
          <cell r="E161">
            <v>0</v>
          </cell>
          <cell r="F161">
            <v>21030800</v>
          </cell>
          <cell r="G161">
            <v>0</v>
          </cell>
          <cell r="H161">
            <v>21030800</v>
          </cell>
          <cell r="I161">
            <v>21030800</v>
          </cell>
          <cell r="J161">
            <v>21030800</v>
          </cell>
          <cell r="K161">
            <v>21030800</v>
          </cell>
          <cell r="L161">
            <v>18286592</v>
          </cell>
        </row>
        <row r="162">
          <cell r="A162">
            <v>66000000001</v>
          </cell>
          <cell r="B162" t="str">
            <v>MATERIALES DE LINEAS DE TRANSMISION</v>
          </cell>
          <cell r="C162">
            <v>67000000</v>
          </cell>
          <cell r="D162">
            <v>0</v>
          </cell>
          <cell r="E162">
            <v>0</v>
          </cell>
          <cell r="F162">
            <v>15584522</v>
          </cell>
          <cell r="G162">
            <v>-26984522</v>
          </cell>
          <cell r="H162">
            <v>55600000</v>
          </cell>
          <cell r="I162">
            <v>51383244</v>
          </cell>
          <cell r="J162">
            <v>51383244</v>
          </cell>
          <cell r="K162">
            <v>51383244</v>
          </cell>
          <cell r="L162">
            <v>48074629</v>
          </cell>
        </row>
        <row r="163">
          <cell r="A163">
            <v>66000000002</v>
          </cell>
          <cell r="B163" t="str">
            <v>MATERIALES DE LINEAS DE SUBTRANSMISION</v>
          </cell>
          <cell r="C163">
            <v>114000000</v>
          </cell>
          <cell r="D163">
            <v>0</v>
          </cell>
          <cell r="E163">
            <v>0</v>
          </cell>
          <cell r="F163">
            <v>17016221</v>
          </cell>
          <cell r="G163">
            <v>-44676309</v>
          </cell>
          <cell r="H163">
            <v>86339912</v>
          </cell>
          <cell r="I163">
            <v>74763759.719999999</v>
          </cell>
          <cell r="J163">
            <v>74763759.719999999</v>
          </cell>
          <cell r="K163">
            <v>74730593</v>
          </cell>
          <cell r="L163">
            <v>64313143</v>
          </cell>
        </row>
        <row r="164">
          <cell r="A164">
            <v>66000000003</v>
          </cell>
          <cell r="B164" t="str">
            <v>MATERIALES DE REDES PRIMARIAS</v>
          </cell>
          <cell r="C164">
            <v>1499851797</v>
          </cell>
          <cell r="D164">
            <v>0</v>
          </cell>
          <cell r="E164">
            <v>375792420</v>
          </cell>
          <cell r="F164">
            <v>755459874</v>
          </cell>
          <cell r="G164">
            <v>-433495320</v>
          </cell>
          <cell r="H164">
            <v>2197608771</v>
          </cell>
          <cell r="I164">
            <v>2130180316.5799999</v>
          </cell>
          <cell r="J164">
            <v>2130180316.3000002</v>
          </cell>
          <cell r="K164">
            <v>2037996207</v>
          </cell>
          <cell r="L164">
            <v>1985473880</v>
          </cell>
        </row>
        <row r="165">
          <cell r="A165">
            <v>66000000004</v>
          </cell>
          <cell r="B165" t="str">
            <v>MATERIALES DE REDES SECUNDARIAS</v>
          </cell>
          <cell r="C165">
            <v>1210000000</v>
          </cell>
          <cell r="D165">
            <v>0</v>
          </cell>
          <cell r="E165">
            <v>149938862</v>
          </cell>
          <cell r="F165">
            <v>390454614</v>
          </cell>
          <cell r="G165">
            <v>-547059080</v>
          </cell>
          <cell r="H165">
            <v>1203334396</v>
          </cell>
          <cell r="I165">
            <v>1096184950.8600001</v>
          </cell>
          <cell r="J165">
            <v>1096184950.6600001</v>
          </cell>
          <cell r="K165">
            <v>993430796</v>
          </cell>
          <cell r="L165">
            <v>981190983</v>
          </cell>
        </row>
        <row r="166">
          <cell r="A166">
            <v>66000000006</v>
          </cell>
          <cell r="B166" t="str">
            <v>MATERIALES DE SUBESTACIONES</v>
          </cell>
          <cell r="C166">
            <v>210148203</v>
          </cell>
          <cell r="D166">
            <v>0</v>
          </cell>
          <cell r="E166">
            <v>80657983</v>
          </cell>
          <cell r="F166">
            <v>0</v>
          </cell>
          <cell r="G166">
            <v>-7500000</v>
          </cell>
          <cell r="H166">
            <v>283306186</v>
          </cell>
          <cell r="I166">
            <v>251430159.81999999</v>
          </cell>
          <cell r="J166">
            <v>251430159.81999999</v>
          </cell>
          <cell r="K166">
            <v>236656095</v>
          </cell>
          <cell r="L166">
            <v>229993451</v>
          </cell>
        </row>
        <row r="167">
          <cell r="A167">
            <v>66000000007</v>
          </cell>
          <cell r="B167" t="str">
            <v>MATERIALES DE ALUMBRADO PUBLICO CONVENIO</v>
          </cell>
          <cell r="C167">
            <v>385000000</v>
          </cell>
          <cell r="D167">
            <v>0</v>
          </cell>
          <cell r="E167">
            <v>7553270</v>
          </cell>
          <cell r="F167">
            <v>280000000</v>
          </cell>
          <cell r="G167">
            <v>-280000000</v>
          </cell>
          <cell r="H167">
            <v>392553270</v>
          </cell>
          <cell r="I167">
            <v>391548183.88</v>
          </cell>
          <cell r="J167">
            <v>391548183.48000002</v>
          </cell>
          <cell r="K167">
            <v>388372926</v>
          </cell>
          <cell r="L167">
            <v>378090033</v>
          </cell>
        </row>
        <row r="168">
          <cell r="A168">
            <v>66000000008</v>
          </cell>
          <cell r="B168" t="str">
            <v>MACROMEDIDORES</v>
          </cell>
          <cell r="C168">
            <v>114370241</v>
          </cell>
          <cell r="D168">
            <v>0</v>
          </cell>
          <cell r="E168">
            <v>0</v>
          </cell>
          <cell r="F168">
            <v>266221889</v>
          </cell>
          <cell r="G168">
            <v>-36370241</v>
          </cell>
          <cell r="H168">
            <v>344221889</v>
          </cell>
          <cell r="I168">
            <v>137560202.22999999</v>
          </cell>
          <cell r="J168">
            <v>137560202.23199999</v>
          </cell>
          <cell r="K168">
            <v>137527260</v>
          </cell>
          <cell r="L168">
            <v>134041035</v>
          </cell>
        </row>
        <row r="169">
          <cell r="A169">
            <v>66000000009</v>
          </cell>
          <cell r="B169" t="str">
            <v>SELLOS DE SEGURIDAD</v>
          </cell>
          <cell r="C169">
            <v>383286941</v>
          </cell>
          <cell r="D169">
            <v>0</v>
          </cell>
          <cell r="E169">
            <v>41525000</v>
          </cell>
          <cell r="F169">
            <v>60981741</v>
          </cell>
          <cell r="G169">
            <v>-297281741</v>
          </cell>
          <cell r="H169">
            <v>188511941</v>
          </cell>
          <cell r="I169">
            <v>136562060</v>
          </cell>
          <cell r="J169">
            <v>136562060</v>
          </cell>
          <cell r="K169">
            <v>136562060</v>
          </cell>
          <cell r="L169">
            <v>133694562</v>
          </cell>
        </row>
        <row r="170">
          <cell r="A170">
            <v>66000000010</v>
          </cell>
          <cell r="B170" t="str">
            <v>ELEMENTOS ELECTRICOS PARA MACROMEDIDORES</v>
          </cell>
          <cell r="C170">
            <v>219763440</v>
          </cell>
          <cell r="D170">
            <v>0</v>
          </cell>
          <cell r="E170">
            <v>0</v>
          </cell>
          <cell r="F170">
            <v>87424870</v>
          </cell>
          <cell r="G170">
            <v>-87424870</v>
          </cell>
          <cell r="H170">
            <v>219763440</v>
          </cell>
          <cell r="I170">
            <v>87804228</v>
          </cell>
          <cell r="J170">
            <v>87804228</v>
          </cell>
          <cell r="K170">
            <v>86732388</v>
          </cell>
          <cell r="L170">
            <v>84783868</v>
          </cell>
        </row>
        <row r="171">
          <cell r="A171">
            <v>66000000011</v>
          </cell>
          <cell r="B171" t="str">
            <v>CABLE CONCENTRICO  PARA MACROMEDIDORES</v>
          </cell>
          <cell r="C171">
            <v>18527520</v>
          </cell>
          <cell r="D171">
            <v>0</v>
          </cell>
          <cell r="E171">
            <v>0</v>
          </cell>
          <cell r="F171">
            <v>400000000</v>
          </cell>
          <cell r="G171">
            <v>0</v>
          </cell>
          <cell r="H171">
            <v>418527520</v>
          </cell>
          <cell r="I171">
            <v>91853173</v>
          </cell>
          <cell r="J171">
            <v>91853173</v>
          </cell>
          <cell r="K171">
            <v>9546241</v>
          </cell>
          <cell r="L171">
            <v>9546241</v>
          </cell>
        </row>
        <row r="172">
          <cell r="A172">
            <v>66000000012</v>
          </cell>
          <cell r="B172" t="str">
            <v>MATERIALES- ELEM. DEVOLUTIVOS.</v>
          </cell>
          <cell r="C172">
            <v>80365000</v>
          </cell>
          <cell r="D172">
            <v>0</v>
          </cell>
          <cell r="E172">
            <v>0</v>
          </cell>
          <cell r="F172">
            <v>12500000</v>
          </cell>
          <cell r="G172">
            <v>0</v>
          </cell>
          <cell r="H172">
            <v>92865000</v>
          </cell>
          <cell r="I172">
            <v>8565612</v>
          </cell>
          <cell r="J172">
            <v>8565612</v>
          </cell>
          <cell r="K172">
            <v>8565612</v>
          </cell>
          <cell r="L172">
            <v>8099862</v>
          </cell>
        </row>
        <row r="173">
          <cell r="A173">
            <v>66000000013</v>
          </cell>
          <cell r="B173" t="str">
            <v>ELEMENTOS DE COMUNICACIONES DE DATOS</v>
          </cell>
          <cell r="C173">
            <v>10000000</v>
          </cell>
          <cell r="D173">
            <v>0</v>
          </cell>
          <cell r="E173">
            <v>0</v>
          </cell>
          <cell r="F173">
            <v>0</v>
          </cell>
          <cell r="G173">
            <v>-2000000</v>
          </cell>
          <cell r="H173">
            <v>8000000</v>
          </cell>
          <cell r="I173">
            <v>5867280</v>
          </cell>
          <cell r="J173">
            <v>5867280</v>
          </cell>
          <cell r="K173">
            <v>5867280</v>
          </cell>
          <cell r="L173">
            <v>4232900</v>
          </cell>
        </row>
        <row r="174">
          <cell r="A174">
            <v>66000000014</v>
          </cell>
          <cell r="B174" t="str">
            <v>MATERIALES PARA LABORATORIO DE MEDIDORES</v>
          </cell>
          <cell r="C174">
            <v>0</v>
          </cell>
          <cell r="D174">
            <v>0</v>
          </cell>
          <cell r="E174">
            <v>0</v>
          </cell>
          <cell r="F174">
            <v>2000000</v>
          </cell>
          <cell r="G174">
            <v>0</v>
          </cell>
          <cell r="H174">
            <v>2000000</v>
          </cell>
          <cell r="I174">
            <v>383658</v>
          </cell>
          <cell r="J174">
            <v>383658</v>
          </cell>
          <cell r="K174">
            <v>383658</v>
          </cell>
          <cell r="L174">
            <v>383658</v>
          </cell>
        </row>
        <row r="175">
          <cell r="A175">
            <v>66000000015</v>
          </cell>
          <cell r="B175" t="str">
            <v>MATERIALES PARA GESTION AMBIENTAL</v>
          </cell>
          <cell r="C175">
            <v>0</v>
          </cell>
          <cell r="D175">
            <v>0</v>
          </cell>
          <cell r="E175">
            <v>0</v>
          </cell>
          <cell r="F175">
            <v>28000000</v>
          </cell>
          <cell r="G175">
            <v>0</v>
          </cell>
          <cell r="H175">
            <v>28000000</v>
          </cell>
          <cell r="I175">
            <v>20439316</v>
          </cell>
          <cell r="J175">
            <v>20439316</v>
          </cell>
          <cell r="K175">
            <v>20439316</v>
          </cell>
          <cell r="L175">
            <v>19818135</v>
          </cell>
        </row>
        <row r="176">
          <cell r="A176">
            <v>66000000016</v>
          </cell>
          <cell r="B176" t="str">
            <v>MATERIALES - PROMOCION Y DIVULGACION</v>
          </cell>
          <cell r="C176">
            <v>188000000</v>
          </cell>
          <cell r="D176">
            <v>0</v>
          </cell>
          <cell r="E176">
            <v>0</v>
          </cell>
          <cell r="F176">
            <v>22000000</v>
          </cell>
          <cell r="G176">
            <v>-20000000</v>
          </cell>
          <cell r="H176">
            <v>190000000</v>
          </cell>
          <cell r="I176">
            <v>147559497</v>
          </cell>
          <cell r="J176">
            <v>147559497</v>
          </cell>
          <cell r="K176">
            <v>137583659</v>
          </cell>
          <cell r="L176">
            <v>125202809</v>
          </cell>
        </row>
        <row r="177">
          <cell r="A177">
            <v>67000000002</v>
          </cell>
          <cell r="B177" t="str">
            <v>TRANSFORMADORES GRANDES CLIENTES - PORTA</v>
          </cell>
          <cell r="C177">
            <v>296108542</v>
          </cell>
          <cell r="D177">
            <v>0</v>
          </cell>
          <cell r="E177">
            <v>0</v>
          </cell>
          <cell r="F177">
            <v>0</v>
          </cell>
          <cell r="G177">
            <v>-16608542</v>
          </cell>
          <cell r="H177">
            <v>279500000</v>
          </cell>
          <cell r="I177">
            <v>187166000</v>
          </cell>
          <cell r="J177">
            <v>187166000</v>
          </cell>
          <cell r="K177">
            <v>168766000</v>
          </cell>
          <cell r="L177">
            <v>167007250</v>
          </cell>
        </row>
        <row r="178">
          <cell r="A178">
            <v>67000000003</v>
          </cell>
          <cell r="B178" t="str">
            <v>CABLE CONCENTRICO  - PORTAFOLIO</v>
          </cell>
          <cell r="C178">
            <v>2177036209</v>
          </cell>
          <cell r="D178">
            <v>0</v>
          </cell>
          <cell r="E178">
            <v>344362200</v>
          </cell>
          <cell r="F178">
            <v>55503755</v>
          </cell>
          <cell r="G178">
            <v>-255503755</v>
          </cell>
          <cell r="H178">
            <v>2321398409</v>
          </cell>
          <cell r="I178">
            <v>1881388300</v>
          </cell>
          <cell r="J178">
            <v>1881388300</v>
          </cell>
          <cell r="K178">
            <v>1444066050</v>
          </cell>
          <cell r="L178">
            <v>1291525036</v>
          </cell>
        </row>
        <row r="179">
          <cell r="A179">
            <v>67000000004</v>
          </cell>
          <cell r="B179" t="str">
            <v>OTROS ELEMENTOS DE INSTAL.  PORTAF.</v>
          </cell>
          <cell r="C179">
            <v>1949897981</v>
          </cell>
          <cell r="D179">
            <v>0</v>
          </cell>
          <cell r="E179">
            <v>84939458</v>
          </cell>
          <cell r="F179">
            <v>197062324</v>
          </cell>
          <cell r="G179">
            <v>-870453782</v>
          </cell>
          <cell r="H179">
            <v>1361445981</v>
          </cell>
          <cell r="I179">
            <v>824582049</v>
          </cell>
          <cell r="J179">
            <v>824582049</v>
          </cell>
          <cell r="K179">
            <v>776026537</v>
          </cell>
          <cell r="L179">
            <v>752822814</v>
          </cell>
        </row>
        <row r="180">
          <cell r="A180">
            <v>67000000005</v>
          </cell>
          <cell r="B180" t="str">
            <v>BOMBILLOS AHORRADORES DE ENERGIA - URE</v>
          </cell>
          <cell r="C180">
            <v>782400000</v>
          </cell>
          <cell r="D180">
            <v>0</v>
          </cell>
          <cell r="E180">
            <v>0</v>
          </cell>
          <cell r="F180">
            <v>332520000</v>
          </cell>
          <cell r="G180">
            <v>-507520000</v>
          </cell>
          <cell r="H180">
            <v>607400000</v>
          </cell>
          <cell r="I180">
            <v>311808000</v>
          </cell>
          <cell r="J180">
            <v>311808000</v>
          </cell>
          <cell r="K180">
            <v>297398400</v>
          </cell>
          <cell r="L180">
            <v>297398400</v>
          </cell>
        </row>
        <row r="181">
          <cell r="A181">
            <v>67100000001</v>
          </cell>
          <cell r="B181" t="str">
            <v>MEDIDORES DE ENERGIA</v>
          </cell>
          <cell r="C181">
            <v>2324350070</v>
          </cell>
          <cell r="D181">
            <v>0</v>
          </cell>
          <cell r="E181">
            <v>108289829</v>
          </cell>
          <cell r="F181">
            <v>134630138</v>
          </cell>
          <cell r="G181">
            <v>-564481786</v>
          </cell>
          <cell r="H181">
            <v>2002788251</v>
          </cell>
          <cell r="I181">
            <v>1167576837.25</v>
          </cell>
          <cell r="J181">
            <v>1167576837.2480001</v>
          </cell>
          <cell r="K181">
            <v>963768049</v>
          </cell>
          <cell r="L181">
            <v>961022449</v>
          </cell>
        </row>
        <row r="182">
          <cell r="A182">
            <v>68000000001</v>
          </cell>
          <cell r="B182" t="str">
            <v>MATERIALES DE EXPANSION REDES PRIMARIAS</v>
          </cell>
          <cell r="C182">
            <v>0</v>
          </cell>
          <cell r="D182">
            <v>0</v>
          </cell>
          <cell r="E182">
            <v>0</v>
          </cell>
          <cell r="F182">
            <v>0</v>
          </cell>
          <cell r="G182">
            <v>0</v>
          </cell>
          <cell r="H182">
            <v>0</v>
          </cell>
          <cell r="I182">
            <v>0</v>
          </cell>
          <cell r="J182">
            <v>0</v>
          </cell>
          <cell r="K182">
            <v>0</v>
          </cell>
          <cell r="L182">
            <v>0</v>
          </cell>
        </row>
        <row r="183">
          <cell r="A183">
            <v>68000000002</v>
          </cell>
          <cell r="B183" t="str">
            <v>MATERIALES DE EXPANSION REDES SECUNDARIA</v>
          </cell>
          <cell r="C183">
            <v>0</v>
          </cell>
          <cell r="D183">
            <v>0</v>
          </cell>
          <cell r="E183">
            <v>0</v>
          </cell>
          <cell r="F183">
            <v>0</v>
          </cell>
          <cell r="G183">
            <v>0</v>
          </cell>
          <cell r="H183">
            <v>0</v>
          </cell>
          <cell r="I183">
            <v>0</v>
          </cell>
          <cell r="J183">
            <v>0</v>
          </cell>
          <cell r="K183">
            <v>0</v>
          </cell>
          <cell r="L183">
            <v>0</v>
          </cell>
        </row>
        <row r="184">
          <cell r="A184">
            <v>68000000003</v>
          </cell>
          <cell r="B184" t="str">
            <v>MATERIALES DE REPOSICION REDES PRIMARIAS</v>
          </cell>
          <cell r="C184">
            <v>0</v>
          </cell>
          <cell r="D184">
            <v>0</v>
          </cell>
          <cell r="E184">
            <v>0</v>
          </cell>
          <cell r="F184">
            <v>0</v>
          </cell>
          <cell r="G184">
            <v>0</v>
          </cell>
          <cell r="H184">
            <v>0</v>
          </cell>
          <cell r="I184">
            <v>0</v>
          </cell>
          <cell r="J184">
            <v>0</v>
          </cell>
          <cell r="K184">
            <v>0</v>
          </cell>
          <cell r="L184">
            <v>0</v>
          </cell>
        </row>
        <row r="185">
          <cell r="A185">
            <v>68000000004</v>
          </cell>
          <cell r="B185" t="str">
            <v>MATERIALES DE REPOSICION REDES SECUNDARI</v>
          </cell>
          <cell r="C185">
            <v>0</v>
          </cell>
          <cell r="D185">
            <v>0</v>
          </cell>
          <cell r="E185">
            <v>0</v>
          </cell>
          <cell r="F185">
            <v>0</v>
          </cell>
          <cell r="G185">
            <v>0</v>
          </cell>
          <cell r="H185">
            <v>0</v>
          </cell>
          <cell r="I185">
            <v>0</v>
          </cell>
          <cell r="J185">
            <v>0</v>
          </cell>
          <cell r="K185">
            <v>0</v>
          </cell>
          <cell r="L185">
            <v>0</v>
          </cell>
        </row>
        <row r="186">
          <cell r="A186">
            <v>68100000001</v>
          </cell>
          <cell r="B186" t="str">
            <v>EXPAN. DE REDES PRIMARIAS - MATERIALES</v>
          </cell>
          <cell r="C186">
            <v>452752894</v>
          </cell>
          <cell r="D186">
            <v>0</v>
          </cell>
          <cell r="E186">
            <v>12589785</v>
          </cell>
          <cell r="F186">
            <v>181603017</v>
          </cell>
          <cell r="G186">
            <v>-127480337</v>
          </cell>
          <cell r="H186">
            <v>519465359</v>
          </cell>
          <cell r="I186">
            <v>421835124.81</v>
          </cell>
          <cell r="J186">
            <v>421835124.81</v>
          </cell>
          <cell r="K186">
            <v>420950453</v>
          </cell>
          <cell r="L186">
            <v>383720937</v>
          </cell>
        </row>
        <row r="187">
          <cell r="A187">
            <v>68100000002</v>
          </cell>
          <cell r="B187" t="str">
            <v>EXPANSION DE REDES PRIMARIAS - EQUIPOS</v>
          </cell>
          <cell r="C187">
            <v>0</v>
          </cell>
          <cell r="D187">
            <v>0</v>
          </cell>
          <cell r="E187">
            <v>0</v>
          </cell>
          <cell r="F187">
            <v>62000000</v>
          </cell>
          <cell r="G187">
            <v>0</v>
          </cell>
          <cell r="H187">
            <v>62000000</v>
          </cell>
          <cell r="I187">
            <v>47554386</v>
          </cell>
          <cell r="J187">
            <v>47554386</v>
          </cell>
          <cell r="K187">
            <v>47554385</v>
          </cell>
          <cell r="L187">
            <v>47554385</v>
          </cell>
        </row>
        <row r="188">
          <cell r="A188">
            <v>68100000003</v>
          </cell>
          <cell r="B188" t="str">
            <v>EXPAN. DE REDES PRIMARIAS - MANO DE OBRA</v>
          </cell>
          <cell r="C188">
            <v>557431106</v>
          </cell>
          <cell r="D188">
            <v>0</v>
          </cell>
          <cell r="E188">
            <v>71019720</v>
          </cell>
          <cell r="F188">
            <v>73860230</v>
          </cell>
          <cell r="G188">
            <v>-95860230</v>
          </cell>
          <cell r="H188">
            <v>606450826</v>
          </cell>
          <cell r="I188">
            <v>504337625</v>
          </cell>
          <cell r="J188">
            <v>504337625</v>
          </cell>
          <cell r="K188">
            <v>497677029</v>
          </cell>
          <cell r="L188">
            <v>491817713</v>
          </cell>
        </row>
        <row r="189">
          <cell r="A189">
            <v>68100000004</v>
          </cell>
          <cell r="B189" t="str">
            <v>EXPAN. DE REDES PRIMARIAS - HONORARIOS</v>
          </cell>
          <cell r="C189">
            <v>89816000</v>
          </cell>
          <cell r="D189">
            <v>0</v>
          </cell>
          <cell r="E189">
            <v>0</v>
          </cell>
          <cell r="F189">
            <v>0</v>
          </cell>
          <cell r="G189">
            <v>0</v>
          </cell>
          <cell r="H189">
            <v>89816000</v>
          </cell>
          <cell r="I189">
            <v>67500000</v>
          </cell>
          <cell r="J189">
            <v>67500000</v>
          </cell>
          <cell r="K189">
            <v>51014324</v>
          </cell>
          <cell r="L189">
            <v>51014324</v>
          </cell>
        </row>
        <row r="190">
          <cell r="A190">
            <v>68200000001</v>
          </cell>
          <cell r="B190" t="str">
            <v>EXPANSI.  REDES SECUNDARIAS - MATERIALES</v>
          </cell>
          <cell r="C190">
            <v>871825482</v>
          </cell>
          <cell r="D190">
            <v>0</v>
          </cell>
          <cell r="E190">
            <v>277562598</v>
          </cell>
          <cell r="F190">
            <v>140343477</v>
          </cell>
          <cell r="G190">
            <v>-215656157</v>
          </cell>
          <cell r="H190">
            <v>1074075400</v>
          </cell>
          <cell r="I190">
            <v>888814764.53999996</v>
          </cell>
          <cell r="J190">
            <v>888814764.13999999</v>
          </cell>
          <cell r="K190">
            <v>788712043</v>
          </cell>
          <cell r="L190">
            <v>776128427</v>
          </cell>
        </row>
        <row r="191">
          <cell r="A191">
            <v>68200000002</v>
          </cell>
          <cell r="B191" t="str">
            <v>EXPANSI.  REDES SECUNDARIAS - EQUIPOS</v>
          </cell>
          <cell r="C191">
            <v>280584400</v>
          </cell>
          <cell r="D191">
            <v>0</v>
          </cell>
          <cell r="E191">
            <v>0</v>
          </cell>
          <cell r="F191">
            <v>0</v>
          </cell>
          <cell r="G191">
            <v>0</v>
          </cell>
          <cell r="H191">
            <v>280584400</v>
          </cell>
          <cell r="I191">
            <v>252525960</v>
          </cell>
          <cell r="J191">
            <v>252525960</v>
          </cell>
          <cell r="K191">
            <v>223339797</v>
          </cell>
          <cell r="L191">
            <v>218782663</v>
          </cell>
        </row>
        <row r="192">
          <cell r="A192">
            <v>68200000003</v>
          </cell>
          <cell r="B192" t="str">
            <v>EXPANSI. REDES SECUNDARIAS- MANO DE OBRA</v>
          </cell>
          <cell r="C192">
            <v>702146439</v>
          </cell>
          <cell r="D192">
            <v>0</v>
          </cell>
          <cell r="E192">
            <v>319542103</v>
          </cell>
          <cell r="F192">
            <v>177281619</v>
          </cell>
          <cell r="G192">
            <v>-196281619</v>
          </cell>
          <cell r="H192">
            <v>1002688542</v>
          </cell>
          <cell r="I192">
            <v>783050654</v>
          </cell>
          <cell r="J192">
            <v>783050654</v>
          </cell>
          <cell r="K192">
            <v>752964344</v>
          </cell>
          <cell r="L192">
            <v>732645945</v>
          </cell>
        </row>
        <row r="193">
          <cell r="A193">
            <v>68200000004</v>
          </cell>
          <cell r="B193" t="str">
            <v>EXPANSI. REDES SECUNDARIAS- HONORARIOS</v>
          </cell>
          <cell r="C193">
            <v>145443679</v>
          </cell>
          <cell r="D193">
            <v>0</v>
          </cell>
          <cell r="E193">
            <v>0</v>
          </cell>
          <cell r="F193">
            <v>0</v>
          </cell>
          <cell r="G193">
            <v>0</v>
          </cell>
          <cell r="H193">
            <v>145443679</v>
          </cell>
          <cell r="I193">
            <v>106500000</v>
          </cell>
          <cell r="J193">
            <v>106500000</v>
          </cell>
          <cell r="K193">
            <v>86798176</v>
          </cell>
          <cell r="L193">
            <v>86798176</v>
          </cell>
        </row>
        <row r="194">
          <cell r="A194">
            <v>68300000001</v>
          </cell>
          <cell r="B194" t="str">
            <v>REPOSICI. REDES PRIMARIAS - MATERIALES</v>
          </cell>
          <cell r="C194">
            <v>1549589300</v>
          </cell>
          <cell r="D194">
            <v>0</v>
          </cell>
          <cell r="E194">
            <v>105807324</v>
          </cell>
          <cell r="F194">
            <v>645360220</v>
          </cell>
          <cell r="G194">
            <v>-1408700000</v>
          </cell>
          <cell r="H194">
            <v>892056844</v>
          </cell>
          <cell r="I194">
            <v>881449008.43000007</v>
          </cell>
          <cell r="J194">
            <v>881449008.43000007</v>
          </cell>
          <cell r="K194">
            <v>853828176</v>
          </cell>
          <cell r="L194">
            <v>853222536</v>
          </cell>
        </row>
        <row r="195">
          <cell r="A195">
            <v>68300000002</v>
          </cell>
          <cell r="B195" t="str">
            <v>REPOSICION. REDES PRIMARIAS - EQUIPOS</v>
          </cell>
          <cell r="C195">
            <v>70421067</v>
          </cell>
          <cell r="D195">
            <v>0</v>
          </cell>
          <cell r="E195">
            <v>0</v>
          </cell>
          <cell r="F195">
            <v>99000000</v>
          </cell>
          <cell r="G195">
            <v>-70421067</v>
          </cell>
          <cell r="H195">
            <v>99000000</v>
          </cell>
          <cell r="I195">
            <v>77720000</v>
          </cell>
          <cell r="J195">
            <v>77720000</v>
          </cell>
          <cell r="K195">
            <v>77720000</v>
          </cell>
          <cell r="L195">
            <v>77720000</v>
          </cell>
        </row>
        <row r="196">
          <cell r="A196">
            <v>68300000003</v>
          </cell>
          <cell r="B196" t="str">
            <v>REPOSIC. REDES PRIMARIAS - MANO DE OBRA</v>
          </cell>
          <cell r="C196">
            <v>1213763861</v>
          </cell>
          <cell r="D196">
            <v>0</v>
          </cell>
          <cell r="E196">
            <v>87369639</v>
          </cell>
          <cell r="F196">
            <v>1238229137</v>
          </cell>
          <cell r="G196">
            <v>-131892077</v>
          </cell>
          <cell r="H196">
            <v>2407470560</v>
          </cell>
          <cell r="I196">
            <v>2382100920</v>
          </cell>
          <cell r="J196">
            <v>2382100920</v>
          </cell>
          <cell r="K196">
            <v>2376992344</v>
          </cell>
          <cell r="L196">
            <v>2288480424</v>
          </cell>
        </row>
        <row r="197">
          <cell r="A197">
            <v>68300000004</v>
          </cell>
          <cell r="B197" t="str">
            <v>REPOSIC. REDES PRIMARIAS - HONORARIOS</v>
          </cell>
          <cell r="C197">
            <v>166226139</v>
          </cell>
          <cell r="D197">
            <v>0</v>
          </cell>
          <cell r="E197">
            <v>0</v>
          </cell>
          <cell r="F197">
            <v>0</v>
          </cell>
          <cell r="G197">
            <v>-165837819</v>
          </cell>
          <cell r="H197">
            <v>388320</v>
          </cell>
          <cell r="I197">
            <v>388320</v>
          </cell>
          <cell r="J197">
            <v>388320</v>
          </cell>
          <cell r="K197">
            <v>0</v>
          </cell>
          <cell r="L197">
            <v>0</v>
          </cell>
        </row>
        <row r="198">
          <cell r="A198">
            <v>68400000001</v>
          </cell>
          <cell r="B198" t="str">
            <v>REPOSICI. REDES SECUNDARIAS - MATERIALES</v>
          </cell>
          <cell r="C198">
            <v>3683316927</v>
          </cell>
          <cell r="D198">
            <v>0</v>
          </cell>
          <cell r="E198">
            <v>703677432</v>
          </cell>
          <cell r="F198">
            <v>1909281070</v>
          </cell>
          <cell r="G198">
            <v>-2188264620</v>
          </cell>
          <cell r="H198">
            <v>4108010809</v>
          </cell>
          <cell r="I198">
            <v>4056246663.1599998</v>
          </cell>
          <cell r="J198">
            <v>4056246662.7599998</v>
          </cell>
          <cell r="K198">
            <v>3465492268</v>
          </cell>
          <cell r="L198">
            <v>3284720394</v>
          </cell>
        </row>
        <row r="199">
          <cell r="A199">
            <v>68400000002</v>
          </cell>
          <cell r="B199" t="str">
            <v>REPOSICION. REDES SECUNDARIAS - EQUIPOS</v>
          </cell>
          <cell r="C199">
            <v>1583226965</v>
          </cell>
          <cell r="D199">
            <v>0</v>
          </cell>
          <cell r="E199">
            <v>0</v>
          </cell>
          <cell r="F199">
            <v>125299720</v>
          </cell>
          <cell r="G199">
            <v>-1005642766</v>
          </cell>
          <cell r="H199">
            <v>702883919</v>
          </cell>
          <cell r="I199">
            <v>609676461.17999995</v>
          </cell>
          <cell r="J199">
            <v>609676461.176</v>
          </cell>
          <cell r="K199">
            <v>483127397</v>
          </cell>
          <cell r="L199">
            <v>471733157</v>
          </cell>
        </row>
        <row r="200">
          <cell r="A200">
            <v>68400000003</v>
          </cell>
          <cell r="B200" t="str">
            <v>REPOSIC REDES SECUNDARIAS -MANO DE OBRA</v>
          </cell>
          <cell r="C200">
            <v>5226264828</v>
          </cell>
          <cell r="D200">
            <v>0</v>
          </cell>
          <cell r="E200">
            <v>720502072</v>
          </cell>
          <cell r="F200">
            <v>2873881456</v>
          </cell>
          <cell r="G200">
            <v>-1916748950</v>
          </cell>
          <cell r="H200">
            <v>6903899406</v>
          </cell>
          <cell r="I200">
            <v>6751163835</v>
          </cell>
          <cell r="J200">
            <v>6751163835</v>
          </cell>
          <cell r="K200">
            <v>6206588620</v>
          </cell>
          <cell r="L200">
            <v>5909020128</v>
          </cell>
        </row>
        <row r="201">
          <cell r="A201">
            <v>68400000004</v>
          </cell>
          <cell r="B201" t="str">
            <v>REPOSICI. REDES SECUNDARIAS - HONORARIOS</v>
          </cell>
          <cell r="C201">
            <v>456940142</v>
          </cell>
          <cell r="D201">
            <v>0</v>
          </cell>
          <cell r="E201">
            <v>0</v>
          </cell>
          <cell r="F201">
            <v>200000000</v>
          </cell>
          <cell r="G201">
            <v>-203354304</v>
          </cell>
          <cell r="H201">
            <v>453585838</v>
          </cell>
          <cell r="I201">
            <v>441135006</v>
          </cell>
          <cell r="J201">
            <v>441135006</v>
          </cell>
          <cell r="K201">
            <v>286863217</v>
          </cell>
          <cell r="L201">
            <v>220836250</v>
          </cell>
        </row>
        <row r="202">
          <cell r="A202">
            <v>68500000001</v>
          </cell>
          <cell r="B202" t="str">
            <v>ELECTRIFICACION RURAL - MATERIALES</v>
          </cell>
          <cell r="C202">
            <v>906980828</v>
          </cell>
          <cell r="D202">
            <v>0</v>
          </cell>
          <cell r="E202">
            <v>43900316</v>
          </cell>
          <cell r="F202">
            <v>0</v>
          </cell>
          <cell r="G202">
            <v>-60000000</v>
          </cell>
          <cell r="H202">
            <v>890881144</v>
          </cell>
          <cell r="I202">
            <v>651409999</v>
          </cell>
          <cell r="J202">
            <v>651409999</v>
          </cell>
          <cell r="K202">
            <v>651332248</v>
          </cell>
          <cell r="L202">
            <v>599732705</v>
          </cell>
        </row>
        <row r="203">
          <cell r="A203">
            <v>68500000002</v>
          </cell>
          <cell r="B203" t="str">
            <v>ELECTRIFICACION RURAL - EQUIPOS</v>
          </cell>
          <cell r="C203">
            <v>98489800</v>
          </cell>
          <cell r="D203">
            <v>0</v>
          </cell>
          <cell r="E203">
            <v>72476800</v>
          </cell>
          <cell r="F203">
            <v>60000000</v>
          </cell>
          <cell r="G203">
            <v>0</v>
          </cell>
          <cell r="H203">
            <v>230966600</v>
          </cell>
          <cell r="I203">
            <v>202147400</v>
          </cell>
          <cell r="J203">
            <v>202147400</v>
          </cell>
          <cell r="K203">
            <v>202147400</v>
          </cell>
          <cell r="L203">
            <v>181273050</v>
          </cell>
        </row>
        <row r="204">
          <cell r="A204">
            <v>68500000003</v>
          </cell>
          <cell r="B204" t="str">
            <v>ELECTRIFICACION RURAL - MANO DE OBRA</v>
          </cell>
          <cell r="C204">
            <v>8415190508</v>
          </cell>
          <cell r="D204">
            <v>0</v>
          </cell>
          <cell r="E204">
            <v>155401406</v>
          </cell>
          <cell r="F204">
            <v>0</v>
          </cell>
          <cell r="G204">
            <v>-369000000</v>
          </cell>
          <cell r="H204">
            <v>8201591914</v>
          </cell>
          <cell r="I204">
            <v>5363345254</v>
          </cell>
          <cell r="J204">
            <v>5363345254</v>
          </cell>
          <cell r="K204">
            <v>4988807292</v>
          </cell>
          <cell r="L204">
            <v>4904391329</v>
          </cell>
        </row>
        <row r="205">
          <cell r="A205">
            <v>68500000004</v>
          </cell>
          <cell r="B205" t="str">
            <v>ELECTRIFICACION RURAL - HONORARIOS</v>
          </cell>
          <cell r="C205">
            <v>664589634</v>
          </cell>
          <cell r="D205">
            <v>0</v>
          </cell>
          <cell r="E205">
            <v>0</v>
          </cell>
          <cell r="F205">
            <v>369000000</v>
          </cell>
          <cell r="G205">
            <v>0</v>
          </cell>
          <cell r="H205">
            <v>1033589634</v>
          </cell>
          <cell r="I205">
            <v>1017491255</v>
          </cell>
          <cell r="J205">
            <v>1017491255</v>
          </cell>
          <cell r="K205">
            <v>954773542</v>
          </cell>
          <cell r="L205">
            <v>883121577</v>
          </cell>
        </row>
        <row r="206">
          <cell r="A206">
            <v>68600000001</v>
          </cell>
          <cell r="B206" t="str">
            <v>LINEA DE TRANSMISION - MATERIALES</v>
          </cell>
          <cell r="C206">
            <v>174000000</v>
          </cell>
          <cell r="D206">
            <v>0</v>
          </cell>
          <cell r="E206">
            <v>174000000</v>
          </cell>
          <cell r="F206">
            <v>126000000</v>
          </cell>
          <cell r="G206">
            <v>0</v>
          </cell>
          <cell r="H206">
            <v>474000000</v>
          </cell>
          <cell r="I206">
            <v>347141600</v>
          </cell>
          <cell r="J206">
            <v>347141600</v>
          </cell>
          <cell r="K206">
            <v>174000000</v>
          </cell>
          <cell r="L206">
            <v>168750000</v>
          </cell>
        </row>
        <row r="207">
          <cell r="A207">
            <v>68600000003</v>
          </cell>
          <cell r="B207" t="str">
            <v>LINEA DE TRANSMISION - MANO DE OBRA</v>
          </cell>
          <cell r="C207">
            <v>391000000</v>
          </cell>
          <cell r="D207">
            <v>0</v>
          </cell>
          <cell r="E207">
            <v>19488000</v>
          </cell>
          <cell r="F207">
            <v>0</v>
          </cell>
          <cell r="G207">
            <v>-150251551</v>
          </cell>
          <cell r="H207">
            <v>260236449</v>
          </cell>
          <cell r="I207">
            <v>260236449</v>
          </cell>
          <cell r="J207">
            <v>260236449</v>
          </cell>
          <cell r="K207">
            <v>238428449</v>
          </cell>
          <cell r="L207">
            <v>236580449</v>
          </cell>
        </row>
        <row r="208">
          <cell r="A208">
            <v>68600000004</v>
          </cell>
          <cell r="B208" t="str">
            <v>LINEA DE TRANSMISION - HONORARIOS</v>
          </cell>
          <cell r="C208">
            <v>50000000</v>
          </cell>
          <cell r="D208">
            <v>0</v>
          </cell>
          <cell r="E208">
            <v>0</v>
          </cell>
          <cell r="F208">
            <v>480000000</v>
          </cell>
          <cell r="G208">
            <v>0</v>
          </cell>
          <cell r="H208">
            <v>530000000</v>
          </cell>
          <cell r="I208">
            <v>180488460</v>
          </cell>
          <cell r="J208">
            <v>180488460</v>
          </cell>
          <cell r="K208">
            <v>61944000</v>
          </cell>
          <cell r="L208">
            <v>53286000</v>
          </cell>
        </row>
        <row r="209">
          <cell r="A209">
            <v>68700000001</v>
          </cell>
          <cell r="B209" t="str">
            <v>LINEA DE SUBTRANSMISION - MATERIALES</v>
          </cell>
          <cell r="C209">
            <v>100000000</v>
          </cell>
          <cell r="D209">
            <v>0</v>
          </cell>
          <cell r="E209">
            <v>0</v>
          </cell>
          <cell r="F209">
            <v>0</v>
          </cell>
          <cell r="G209">
            <v>0</v>
          </cell>
          <cell r="H209">
            <v>100000000</v>
          </cell>
          <cell r="I209">
            <v>0</v>
          </cell>
          <cell r="J209">
            <v>0</v>
          </cell>
          <cell r="K209">
            <v>0</v>
          </cell>
          <cell r="L209">
            <v>0</v>
          </cell>
        </row>
        <row r="210">
          <cell r="A210">
            <v>68700000003</v>
          </cell>
          <cell r="B210" t="str">
            <v>LINEA DE SUBTRANSMISION - MANO DE OBRA</v>
          </cell>
          <cell r="C210">
            <v>840000000</v>
          </cell>
          <cell r="D210">
            <v>0</v>
          </cell>
          <cell r="E210">
            <v>0</v>
          </cell>
          <cell r="F210">
            <v>0</v>
          </cell>
          <cell r="G210">
            <v>-455748449</v>
          </cell>
          <cell r="H210">
            <v>384251551</v>
          </cell>
          <cell r="I210">
            <v>11777762</v>
          </cell>
          <cell r="J210">
            <v>11777762</v>
          </cell>
          <cell r="K210">
            <v>4643532</v>
          </cell>
          <cell r="L210">
            <v>4643532</v>
          </cell>
        </row>
        <row r="211">
          <cell r="A211">
            <v>68700000004</v>
          </cell>
          <cell r="B211" t="str">
            <v>LINEA DE SUBTRANSMISION - HONORARIOS</v>
          </cell>
          <cell r="C211">
            <v>60000000</v>
          </cell>
          <cell r="D211">
            <v>0</v>
          </cell>
          <cell r="E211">
            <v>0</v>
          </cell>
          <cell r="F211">
            <v>0</v>
          </cell>
          <cell r="G211">
            <v>0</v>
          </cell>
          <cell r="H211">
            <v>60000000</v>
          </cell>
          <cell r="I211">
            <v>0</v>
          </cell>
          <cell r="J211">
            <v>0</v>
          </cell>
          <cell r="K211">
            <v>0</v>
          </cell>
          <cell r="L211">
            <v>0</v>
          </cell>
        </row>
        <row r="212">
          <cell r="A212">
            <v>68800000002</v>
          </cell>
          <cell r="B212" t="str">
            <v>PROYECTO ECOPETROL AYACUCHO/TIBU-EQUIPOS</v>
          </cell>
          <cell r="C212">
            <v>0</v>
          </cell>
          <cell r="D212">
            <v>0</v>
          </cell>
          <cell r="E212">
            <v>1200000000</v>
          </cell>
          <cell r="F212">
            <v>0</v>
          </cell>
          <cell r="G212">
            <v>-250000000</v>
          </cell>
          <cell r="H212">
            <v>950000000</v>
          </cell>
          <cell r="I212">
            <v>0</v>
          </cell>
          <cell r="J212">
            <v>0</v>
          </cell>
          <cell r="K212">
            <v>0</v>
          </cell>
          <cell r="L212">
            <v>0</v>
          </cell>
        </row>
        <row r="213">
          <cell r="A213">
            <v>68800000004</v>
          </cell>
          <cell r="B213" t="str">
            <v>PROYECTO ECOPETROL AYACUCHO-HONORARIOS</v>
          </cell>
          <cell r="C213">
            <v>0</v>
          </cell>
          <cell r="D213">
            <v>0</v>
          </cell>
          <cell r="E213">
            <v>0</v>
          </cell>
          <cell r="F213">
            <v>250000000</v>
          </cell>
          <cell r="G213">
            <v>0</v>
          </cell>
          <cell r="H213">
            <v>250000000</v>
          </cell>
          <cell r="I213">
            <v>235817028</v>
          </cell>
          <cell r="J213">
            <v>235817028</v>
          </cell>
          <cell r="K213">
            <v>0</v>
          </cell>
          <cell r="L213">
            <v>0</v>
          </cell>
        </row>
        <row r="214">
          <cell r="A214" t="str">
            <v>Total general</v>
          </cell>
          <cell r="C214">
            <v>403880290371.32996</v>
          </cell>
          <cell r="D214">
            <v>0</v>
          </cell>
          <cell r="E214">
            <v>13768720581</v>
          </cell>
          <cell r="F214">
            <v>101172845838.19</v>
          </cell>
          <cell r="G214">
            <v>-102216929115.2</v>
          </cell>
          <cell r="H214">
            <v>416604927675.32001</v>
          </cell>
          <cell r="I214">
            <v>398420598812.22986</v>
          </cell>
          <cell r="J214">
            <v>398336473898.56592</v>
          </cell>
          <cell r="K214">
            <v>388411073789.16998</v>
          </cell>
          <cell r="L214">
            <v>360536060247.90002</v>
          </cell>
        </row>
        <row r="219">
          <cell r="A219">
            <v>22251101601</v>
          </cell>
        </row>
        <row r="234">
          <cell r="B234" t="str">
            <v>TOTAL COSTOS</v>
          </cell>
          <cell r="C234">
            <v>403880290371.32996</v>
          </cell>
          <cell r="D234">
            <v>0</v>
          </cell>
          <cell r="E234">
            <v>13768720581</v>
          </cell>
          <cell r="F234">
            <v>101172845838.19</v>
          </cell>
          <cell r="G234">
            <v>-102216929115.2</v>
          </cell>
          <cell r="H234">
            <v>416604927675.32001</v>
          </cell>
          <cell r="I234">
            <v>398420598812.22986</v>
          </cell>
          <cell r="J234">
            <v>398336473898.56592</v>
          </cell>
          <cell r="K234">
            <v>388411073789.16998</v>
          </cell>
          <cell r="L234">
            <v>360536060247.90002</v>
          </cell>
        </row>
      </sheetData>
      <sheetData sheetId="10" refreshError="1">
        <row r="1">
          <cell r="A1">
            <v>1</v>
          </cell>
          <cell r="B1">
            <v>2</v>
          </cell>
          <cell r="C1">
            <v>3</v>
          </cell>
          <cell r="D1">
            <v>4</v>
          </cell>
          <cell r="E1">
            <v>5</v>
          </cell>
          <cell r="F1">
            <v>6</v>
          </cell>
          <cell r="G1">
            <v>7</v>
          </cell>
          <cell r="H1">
            <v>8</v>
          </cell>
          <cell r="I1">
            <v>9</v>
          </cell>
          <cell r="J1">
            <v>10</v>
          </cell>
          <cell r="K1">
            <v>11</v>
          </cell>
          <cell r="L1">
            <v>12</v>
          </cell>
        </row>
        <row r="3">
          <cell r="C3" t="str">
            <v>Datos</v>
          </cell>
        </row>
        <row r="4">
          <cell r="A4" t="str">
            <v>PARTIDA</v>
          </cell>
          <cell r="B4" t="str">
            <v>NOMBRE</v>
          </cell>
          <cell r="C4" t="str">
            <v>Suma de PRESUPUESTO INICIAL</v>
          </cell>
          <cell r="G4" t="str">
            <v>Suma de MODIFICACIONES</v>
          </cell>
          <cell r="I4" t="str">
            <v>Suma de CDPS</v>
          </cell>
          <cell r="J4" t="str">
            <v>Suma de REGISTRO</v>
          </cell>
          <cell r="K4" t="str">
            <v>Suma de EJECUTADO</v>
          </cell>
          <cell r="L4" t="str">
            <v>Suma de PAGADO</v>
          </cell>
        </row>
        <row r="5">
          <cell r="A5">
            <v>21151050101</v>
          </cell>
          <cell r="B5" t="str">
            <v>SALARIO INTEGRAL</v>
          </cell>
          <cell r="C5">
            <v>0</v>
          </cell>
          <cell r="G5">
            <v>0</v>
          </cell>
          <cell r="I5">
            <v>0</v>
          </cell>
          <cell r="J5">
            <v>0</v>
          </cell>
          <cell r="K5">
            <v>0</v>
          </cell>
          <cell r="L5">
            <v>0</v>
          </cell>
        </row>
        <row r="6">
          <cell r="A6">
            <v>21151050401</v>
          </cell>
          <cell r="B6" t="str">
            <v>GASTOS DE REPRESENTACION</v>
          </cell>
          <cell r="C6">
            <v>3000000</v>
          </cell>
          <cell r="G6">
            <v>-3000000</v>
          </cell>
          <cell r="I6">
            <v>0</v>
          </cell>
          <cell r="J6">
            <v>0</v>
          </cell>
          <cell r="K6">
            <v>0</v>
          </cell>
          <cell r="L6">
            <v>0</v>
          </cell>
        </row>
        <row r="7">
          <cell r="A7">
            <v>21151053001</v>
          </cell>
          <cell r="B7" t="str">
            <v>BIENESTAR SOCIAL</v>
          </cell>
          <cell r="C7">
            <v>0</v>
          </cell>
          <cell r="G7">
            <v>0</v>
          </cell>
          <cell r="I7">
            <v>0</v>
          </cell>
          <cell r="J7">
            <v>0</v>
          </cell>
          <cell r="K7">
            <v>0</v>
          </cell>
          <cell r="L7">
            <v>0</v>
          </cell>
        </row>
        <row r="8">
          <cell r="A8">
            <v>21151053002</v>
          </cell>
          <cell r="B8" t="str">
            <v>GASTOS DEPORTIVOS Y RECREACION</v>
          </cell>
          <cell r="C8">
            <v>0</v>
          </cell>
          <cell r="G8">
            <v>0</v>
          </cell>
          <cell r="I8">
            <v>0</v>
          </cell>
          <cell r="J8">
            <v>0</v>
          </cell>
          <cell r="K8">
            <v>0</v>
          </cell>
          <cell r="L8">
            <v>0</v>
          </cell>
        </row>
        <row r="9">
          <cell r="A9">
            <v>21151053007</v>
          </cell>
          <cell r="B9" t="str">
            <v>CAPACITACION</v>
          </cell>
          <cell r="C9">
            <v>0</v>
          </cell>
          <cell r="G9">
            <v>0</v>
          </cell>
          <cell r="I9">
            <v>0</v>
          </cell>
          <cell r="J9">
            <v>0</v>
          </cell>
          <cell r="K9">
            <v>0</v>
          </cell>
          <cell r="L9">
            <v>0</v>
          </cell>
        </row>
        <row r="10">
          <cell r="A10">
            <v>21151053008</v>
          </cell>
          <cell r="B10" t="str">
            <v>GASTOS MEDICOS Y DROGAS(CONVENCIONALES)</v>
          </cell>
          <cell r="C10">
            <v>0</v>
          </cell>
          <cell r="G10">
            <v>0</v>
          </cell>
          <cell r="I10">
            <v>0</v>
          </cell>
          <cell r="J10">
            <v>0</v>
          </cell>
          <cell r="K10">
            <v>0</v>
          </cell>
          <cell r="L10">
            <v>0</v>
          </cell>
        </row>
        <row r="11">
          <cell r="A11">
            <v>21151053100</v>
          </cell>
          <cell r="B11" t="str">
            <v>DOTACION Y SUMINISTRO A TRABAJADORES</v>
          </cell>
          <cell r="C11">
            <v>0</v>
          </cell>
          <cell r="G11">
            <v>0</v>
          </cell>
          <cell r="I11">
            <v>0</v>
          </cell>
          <cell r="J11">
            <v>0</v>
          </cell>
          <cell r="K11">
            <v>0</v>
          </cell>
          <cell r="L11">
            <v>0</v>
          </cell>
        </row>
        <row r="12">
          <cell r="A12">
            <v>21151054100</v>
          </cell>
          <cell r="B12" t="str">
            <v>GASTOS MEDICOS Y DROGAS (BOTIQUIN)</v>
          </cell>
          <cell r="C12">
            <v>14000000</v>
          </cell>
          <cell r="G12">
            <v>0</v>
          </cell>
          <cell r="I12">
            <v>13999999</v>
          </cell>
          <cell r="J12">
            <v>13999999</v>
          </cell>
          <cell r="K12">
            <v>13999999</v>
          </cell>
          <cell r="L12">
            <v>13523351</v>
          </cell>
        </row>
        <row r="13">
          <cell r="A13">
            <v>21151054600</v>
          </cell>
          <cell r="B13" t="str">
            <v>CONTRATO DE PERSONAL TEMPORAL (GASTOS)</v>
          </cell>
          <cell r="C13">
            <v>0</v>
          </cell>
          <cell r="G13">
            <v>0</v>
          </cell>
          <cell r="I13">
            <v>0</v>
          </cell>
          <cell r="J13">
            <v>0</v>
          </cell>
          <cell r="K13">
            <v>0</v>
          </cell>
          <cell r="L13">
            <v>0</v>
          </cell>
        </row>
        <row r="14">
          <cell r="A14">
            <v>21151054800</v>
          </cell>
          <cell r="B14" t="str">
            <v>GASTOS DE VIAJES PARA EMPLEADOS</v>
          </cell>
          <cell r="C14">
            <v>0</v>
          </cell>
          <cell r="G14">
            <v>0</v>
          </cell>
          <cell r="I14">
            <v>0</v>
          </cell>
          <cell r="J14">
            <v>0</v>
          </cell>
          <cell r="K14">
            <v>0</v>
          </cell>
          <cell r="L14">
            <v>0</v>
          </cell>
        </row>
        <row r="15">
          <cell r="A15">
            <v>21175050100</v>
          </cell>
          <cell r="B15" t="str">
            <v>SUELDO PERSONAL DE NOMINA</v>
          </cell>
          <cell r="C15">
            <v>6385032691</v>
          </cell>
          <cell r="G15">
            <v>-1093017140.9000001</v>
          </cell>
          <cell r="I15">
            <v>5119442989.0999994</v>
          </cell>
          <cell r="J15">
            <v>5119442987</v>
          </cell>
          <cell r="K15">
            <v>5119442987</v>
          </cell>
          <cell r="L15">
            <v>5107708011</v>
          </cell>
        </row>
        <row r="16">
          <cell r="A16">
            <v>21175050101</v>
          </cell>
          <cell r="B16" t="str">
            <v>SALARIO INTEGRAL</v>
          </cell>
          <cell r="C16">
            <v>107856611</v>
          </cell>
          <cell r="G16">
            <v>-29426928</v>
          </cell>
          <cell r="I16">
            <v>78429683</v>
          </cell>
          <cell r="J16">
            <v>78429683</v>
          </cell>
          <cell r="K16">
            <v>78429683</v>
          </cell>
          <cell r="L16">
            <v>78429683</v>
          </cell>
        </row>
        <row r="17">
          <cell r="A17">
            <v>21175050300</v>
          </cell>
          <cell r="B17" t="str">
            <v>HORAS EXTRAS, DOMINICALES Y FESTIVOS</v>
          </cell>
          <cell r="C17">
            <v>787703997</v>
          </cell>
          <cell r="G17">
            <v>66231410</v>
          </cell>
          <cell r="I17">
            <v>700755346</v>
          </cell>
          <cell r="J17">
            <v>700755346</v>
          </cell>
          <cell r="K17">
            <v>700755346</v>
          </cell>
          <cell r="L17">
            <v>692409456</v>
          </cell>
        </row>
        <row r="18">
          <cell r="A18">
            <v>21175050400</v>
          </cell>
          <cell r="B18" t="str">
            <v>INCAPACIDADES</v>
          </cell>
          <cell r="C18">
            <v>25904760</v>
          </cell>
          <cell r="G18">
            <v>131359330</v>
          </cell>
          <cell r="I18">
            <v>108653108</v>
          </cell>
          <cell r="J18">
            <v>108653108</v>
          </cell>
          <cell r="K18">
            <v>108653108</v>
          </cell>
          <cell r="L18">
            <v>106071564</v>
          </cell>
        </row>
        <row r="19">
          <cell r="A19">
            <v>21175050401</v>
          </cell>
          <cell r="B19" t="str">
            <v>COSTOS DE REPRESENTACION</v>
          </cell>
          <cell r="C19">
            <v>21904762</v>
          </cell>
          <cell r="G19">
            <v>0</v>
          </cell>
          <cell r="I19">
            <v>9980800</v>
          </cell>
          <cell r="J19">
            <v>9980800</v>
          </cell>
          <cell r="K19">
            <v>4494605</v>
          </cell>
          <cell r="L19">
            <v>4412240</v>
          </cell>
        </row>
        <row r="20">
          <cell r="A20">
            <v>21175051200</v>
          </cell>
          <cell r="B20" t="str">
            <v>PRIMA DE SERVICIOS</v>
          </cell>
          <cell r="C20">
            <v>1204267849</v>
          </cell>
          <cell r="G20">
            <v>-292000000</v>
          </cell>
          <cell r="I20">
            <v>711531306</v>
          </cell>
          <cell r="J20">
            <v>711531306</v>
          </cell>
          <cell r="K20">
            <v>711531306</v>
          </cell>
          <cell r="L20">
            <v>686434381</v>
          </cell>
        </row>
        <row r="21">
          <cell r="A21">
            <v>21175051300</v>
          </cell>
          <cell r="B21" t="str">
            <v>PRIMA DE VACACIONES</v>
          </cell>
          <cell r="C21">
            <v>843471567</v>
          </cell>
          <cell r="G21">
            <v>27520080</v>
          </cell>
          <cell r="I21">
            <v>575599044</v>
          </cell>
          <cell r="J21">
            <v>575599044</v>
          </cell>
          <cell r="K21">
            <v>575599044</v>
          </cell>
          <cell r="L21">
            <v>504063745</v>
          </cell>
        </row>
        <row r="22">
          <cell r="A22">
            <v>21175051500</v>
          </cell>
          <cell r="B22" t="str">
            <v>PRIMAS EXTRALEGALES</v>
          </cell>
          <cell r="C22">
            <v>1636377987</v>
          </cell>
          <cell r="G22">
            <v>-34500000</v>
          </cell>
          <cell r="I22">
            <v>1185885394</v>
          </cell>
          <cell r="J22">
            <v>1185885394</v>
          </cell>
          <cell r="K22">
            <v>1185885394</v>
          </cell>
          <cell r="L22">
            <v>1000413167</v>
          </cell>
        </row>
        <row r="23">
          <cell r="A23">
            <v>21175051700</v>
          </cell>
          <cell r="B23" t="str">
            <v>PRIMA DE ANTIGUEDAD</v>
          </cell>
          <cell r="C23">
            <v>1241293658</v>
          </cell>
          <cell r="G23">
            <v>-247900000</v>
          </cell>
          <cell r="I23">
            <v>796686935</v>
          </cell>
          <cell r="J23">
            <v>796686935</v>
          </cell>
          <cell r="K23">
            <v>796686935</v>
          </cell>
          <cell r="L23">
            <v>732922967</v>
          </cell>
        </row>
        <row r="24">
          <cell r="A24">
            <v>21175051800</v>
          </cell>
          <cell r="B24" t="str">
            <v>VACACIONES</v>
          </cell>
          <cell r="C24">
            <v>843471568</v>
          </cell>
          <cell r="G24">
            <v>-27520080</v>
          </cell>
          <cell r="I24">
            <v>582714509</v>
          </cell>
          <cell r="J24">
            <v>582714509</v>
          </cell>
          <cell r="K24">
            <v>582714509</v>
          </cell>
          <cell r="L24">
            <v>566201015</v>
          </cell>
        </row>
        <row r="25">
          <cell r="A25">
            <v>21175052000</v>
          </cell>
          <cell r="B25" t="str">
            <v>BONIFICACIONES (LINEA VIVA, TURNOS INGENIEROS, OTRAS)</v>
          </cell>
          <cell r="C25">
            <v>364353764</v>
          </cell>
          <cell r="G25">
            <v>-74272000</v>
          </cell>
          <cell r="I25">
            <v>194621443</v>
          </cell>
          <cell r="J25">
            <v>194621443</v>
          </cell>
          <cell r="K25">
            <v>194621443</v>
          </cell>
          <cell r="L25">
            <v>194621443</v>
          </cell>
        </row>
        <row r="26">
          <cell r="A26">
            <v>21175052200</v>
          </cell>
          <cell r="B26" t="str">
            <v>PRIMA O SUBSIDIO DE ALIMENTACION</v>
          </cell>
          <cell r="C26">
            <v>200500000</v>
          </cell>
          <cell r="G26">
            <v>0</v>
          </cell>
          <cell r="I26">
            <v>173772700</v>
          </cell>
          <cell r="J26">
            <v>173772700</v>
          </cell>
          <cell r="K26">
            <v>173772700</v>
          </cell>
          <cell r="L26">
            <v>171434600</v>
          </cell>
        </row>
        <row r="27">
          <cell r="A27">
            <v>21175052300</v>
          </cell>
          <cell r="B27" t="str">
            <v>AUXILIO DE TRANSPORTE</v>
          </cell>
          <cell r="C27">
            <v>592439147</v>
          </cell>
          <cell r="G27">
            <v>155551436</v>
          </cell>
          <cell r="I27">
            <v>711342776</v>
          </cell>
          <cell r="J27">
            <v>711342776</v>
          </cell>
          <cell r="K27">
            <v>711342776</v>
          </cell>
          <cell r="L27">
            <v>616967878</v>
          </cell>
        </row>
        <row r="28">
          <cell r="A28">
            <v>21175052400</v>
          </cell>
          <cell r="B28" t="str">
            <v>CESANTIAS - COSTOS</v>
          </cell>
          <cell r="C28">
            <v>1756562666</v>
          </cell>
          <cell r="G28">
            <v>-70109628</v>
          </cell>
          <cell r="I28">
            <v>1095649087</v>
          </cell>
          <cell r="J28">
            <v>1095649087</v>
          </cell>
          <cell r="K28">
            <v>1095649087</v>
          </cell>
          <cell r="L28">
            <v>1095649087</v>
          </cell>
        </row>
        <row r="29">
          <cell r="A29">
            <v>21175052500</v>
          </cell>
          <cell r="B29" t="str">
            <v>INTERESES DE CESANTIAS -  COSTOS</v>
          </cell>
          <cell r="C29">
            <v>244447619</v>
          </cell>
          <cell r="G29">
            <v>-13956641</v>
          </cell>
          <cell r="I29">
            <v>224083405</v>
          </cell>
          <cell r="J29">
            <v>224083405</v>
          </cell>
          <cell r="K29">
            <v>224083405</v>
          </cell>
          <cell r="L29">
            <v>224083405</v>
          </cell>
        </row>
        <row r="30">
          <cell r="A30">
            <v>21175053001</v>
          </cell>
          <cell r="B30" t="str">
            <v>BIENESTAR SOCIAL</v>
          </cell>
          <cell r="C30">
            <v>535261173</v>
          </cell>
          <cell r="G30">
            <v>-122925620</v>
          </cell>
          <cell r="I30">
            <v>409935553</v>
          </cell>
          <cell r="J30">
            <v>409935553</v>
          </cell>
          <cell r="K30">
            <v>333198092</v>
          </cell>
          <cell r="L30">
            <v>325500359</v>
          </cell>
        </row>
        <row r="31">
          <cell r="A31">
            <v>21175053002</v>
          </cell>
          <cell r="B31" t="str">
            <v>CAPACITACION</v>
          </cell>
          <cell r="C31">
            <v>1036000000</v>
          </cell>
          <cell r="G31">
            <v>-951574232</v>
          </cell>
          <cell r="I31">
            <v>84425768</v>
          </cell>
          <cell r="J31">
            <v>84425768</v>
          </cell>
          <cell r="K31">
            <v>66677768</v>
          </cell>
          <cell r="L31">
            <v>59869119</v>
          </cell>
        </row>
        <row r="32">
          <cell r="A32">
            <v>21175053003</v>
          </cell>
          <cell r="B32" t="str">
            <v>COSTOS MEDICOS Y DROGAS (CONVENCIONALES)</v>
          </cell>
          <cell r="C32">
            <v>61103888</v>
          </cell>
          <cell r="G32">
            <v>-43423214</v>
          </cell>
          <cell r="I32">
            <v>6600266</v>
          </cell>
          <cell r="J32">
            <v>6600266</v>
          </cell>
          <cell r="K32">
            <v>6600266</v>
          </cell>
          <cell r="L32">
            <v>6246164</v>
          </cell>
        </row>
        <row r="33">
          <cell r="A33">
            <v>21175053004</v>
          </cell>
          <cell r="B33" t="str">
            <v>COSTOS DEPORTIVOS Y RECREACION</v>
          </cell>
          <cell r="C33">
            <v>243868099</v>
          </cell>
          <cell r="G33">
            <v>-115748882</v>
          </cell>
          <cell r="I33">
            <v>128119217</v>
          </cell>
          <cell r="J33">
            <v>128119217</v>
          </cell>
          <cell r="K33">
            <v>127799672</v>
          </cell>
          <cell r="L33">
            <v>124123353</v>
          </cell>
        </row>
        <row r="34">
          <cell r="A34">
            <v>21175053005</v>
          </cell>
          <cell r="B34" t="str">
            <v>APORTES SINDICALES</v>
          </cell>
          <cell r="C34">
            <v>7400000</v>
          </cell>
          <cell r="G34">
            <v>8664146</v>
          </cell>
          <cell r="I34">
            <v>14326022</v>
          </cell>
          <cell r="J34">
            <v>14326022</v>
          </cell>
          <cell r="K34">
            <v>14326022</v>
          </cell>
          <cell r="L34">
            <v>14326022</v>
          </cell>
        </row>
        <row r="35">
          <cell r="A35">
            <v>21175053006</v>
          </cell>
          <cell r="B35" t="str">
            <v>AUXILIOS Y SERVICIOS CONVENCIONALES</v>
          </cell>
          <cell r="C35">
            <v>38095238</v>
          </cell>
          <cell r="G35">
            <v>-14654013</v>
          </cell>
          <cell r="I35">
            <v>23441225</v>
          </cell>
          <cell r="J35">
            <v>23441225</v>
          </cell>
          <cell r="K35">
            <v>23441225</v>
          </cell>
          <cell r="L35">
            <v>23441225</v>
          </cell>
        </row>
        <row r="36">
          <cell r="A36">
            <v>21175053007</v>
          </cell>
          <cell r="B36" t="str">
            <v>AUXILIO DE ESTUDIO</v>
          </cell>
          <cell r="C36">
            <v>662196250</v>
          </cell>
          <cell r="G36">
            <v>-176942500</v>
          </cell>
          <cell r="I36">
            <v>444832200</v>
          </cell>
          <cell r="J36">
            <v>444832200</v>
          </cell>
          <cell r="K36">
            <v>444832200</v>
          </cell>
          <cell r="L36">
            <v>444832200</v>
          </cell>
        </row>
        <row r="37">
          <cell r="A37">
            <v>21175053100</v>
          </cell>
          <cell r="B37" t="str">
            <v>DOTACION Y SUMINISTRO A TRABAJADORES</v>
          </cell>
          <cell r="C37">
            <v>428296280</v>
          </cell>
          <cell r="G37">
            <v>-114927570</v>
          </cell>
          <cell r="I37">
            <v>313368710</v>
          </cell>
          <cell r="J37">
            <v>313368710</v>
          </cell>
          <cell r="K37">
            <v>313368710</v>
          </cell>
          <cell r="L37">
            <v>278282241</v>
          </cell>
        </row>
        <row r="38">
          <cell r="A38">
            <v>21175054600</v>
          </cell>
          <cell r="B38" t="str">
            <v>CONTRATOS DE PERSONAL TEMPORAL (COSTOS)</v>
          </cell>
          <cell r="C38">
            <v>1201477008.6400001</v>
          </cell>
          <cell r="G38">
            <v>1443509125.8899999</v>
          </cell>
          <cell r="I38">
            <v>2591126849.54</v>
          </cell>
          <cell r="J38">
            <v>2591126849.54</v>
          </cell>
          <cell r="K38">
            <v>2033819636</v>
          </cell>
          <cell r="L38">
            <v>2022627001</v>
          </cell>
        </row>
        <row r="39">
          <cell r="A39">
            <v>21175054700</v>
          </cell>
          <cell r="B39" t="str">
            <v>VIATICOS PARA EMPLEADOS</v>
          </cell>
          <cell r="C39">
            <v>514285714</v>
          </cell>
          <cell r="G39">
            <v>200000000</v>
          </cell>
          <cell r="I39">
            <v>714285714</v>
          </cell>
          <cell r="J39">
            <v>714285714</v>
          </cell>
          <cell r="K39">
            <v>554860989</v>
          </cell>
          <cell r="L39">
            <v>554860989</v>
          </cell>
        </row>
        <row r="40">
          <cell r="A40">
            <v>21175054800</v>
          </cell>
          <cell r="B40" t="str">
            <v>GASTOS DE VIAJES PARA EMPLEADOS</v>
          </cell>
          <cell r="C40">
            <v>262353655</v>
          </cell>
          <cell r="G40">
            <v>-48452381</v>
          </cell>
          <cell r="I40">
            <v>213901274</v>
          </cell>
          <cell r="J40">
            <v>213901274</v>
          </cell>
          <cell r="K40">
            <v>135997623</v>
          </cell>
          <cell r="L40">
            <v>135932520</v>
          </cell>
        </row>
        <row r="41">
          <cell r="A41">
            <v>21251101400</v>
          </cell>
          <cell r="B41" t="str">
            <v>HONORARIOS</v>
          </cell>
          <cell r="C41">
            <v>4834119819</v>
          </cell>
          <cell r="G41">
            <v>808671479</v>
          </cell>
          <cell r="I41">
            <v>5594294944</v>
          </cell>
          <cell r="J41">
            <v>5590234944</v>
          </cell>
          <cell r="K41">
            <v>5433473827</v>
          </cell>
          <cell r="L41">
            <v>4865036826</v>
          </cell>
        </row>
        <row r="42">
          <cell r="A42">
            <v>21351053500</v>
          </cell>
          <cell r="B42" t="str">
            <v>APORTES CAJA DE COMPENSACION FAMILIAR</v>
          </cell>
          <cell r="C42">
            <v>0</v>
          </cell>
          <cell r="G42">
            <v>0</v>
          </cell>
          <cell r="I42">
            <v>0</v>
          </cell>
          <cell r="J42">
            <v>0</v>
          </cell>
          <cell r="K42">
            <v>0</v>
          </cell>
          <cell r="L42">
            <v>0</v>
          </cell>
        </row>
        <row r="43">
          <cell r="A43">
            <v>21375053500</v>
          </cell>
          <cell r="B43" t="str">
            <v>APORTES CAJA DE COMPENSACION FAMILIAR</v>
          </cell>
          <cell r="C43">
            <v>502900010</v>
          </cell>
          <cell r="G43">
            <v>50623693</v>
          </cell>
          <cell r="I43">
            <v>470923340</v>
          </cell>
          <cell r="J43">
            <v>470923340</v>
          </cell>
          <cell r="K43">
            <v>470923340</v>
          </cell>
          <cell r="L43">
            <v>470923340</v>
          </cell>
        </row>
        <row r="44">
          <cell r="A44">
            <v>21451053400</v>
          </cell>
          <cell r="B44" t="str">
            <v>APORTES A FONDOS PENSIONALES</v>
          </cell>
          <cell r="C44">
            <v>0</v>
          </cell>
          <cell r="G44">
            <v>0</v>
          </cell>
          <cell r="I44">
            <v>0</v>
          </cell>
          <cell r="J44">
            <v>0</v>
          </cell>
          <cell r="K44">
            <v>0</v>
          </cell>
          <cell r="L44">
            <v>0</v>
          </cell>
        </row>
        <row r="45">
          <cell r="A45">
            <v>21451053800</v>
          </cell>
          <cell r="B45" t="str">
            <v>APORTES AL SENA</v>
          </cell>
          <cell r="C45">
            <v>0</v>
          </cell>
          <cell r="G45">
            <v>0</v>
          </cell>
          <cell r="I45">
            <v>0</v>
          </cell>
          <cell r="J45">
            <v>0</v>
          </cell>
          <cell r="K45">
            <v>0</v>
          </cell>
          <cell r="L45">
            <v>0</v>
          </cell>
        </row>
        <row r="46">
          <cell r="A46">
            <v>21475053400</v>
          </cell>
          <cell r="B46" t="str">
            <v>APORTES A FONDOS PENSIONALES</v>
          </cell>
          <cell r="C46">
            <v>2276918330</v>
          </cell>
          <cell r="G46">
            <v>-300979476</v>
          </cell>
          <cell r="I46">
            <v>1570240886</v>
          </cell>
          <cell r="J46">
            <v>1570240886</v>
          </cell>
          <cell r="K46">
            <v>1547715814</v>
          </cell>
          <cell r="L46">
            <v>1515444084</v>
          </cell>
        </row>
        <row r="47">
          <cell r="A47">
            <v>21475053600</v>
          </cell>
          <cell r="B47" t="str">
            <v>APORTES AL I.C.B.F.</v>
          </cell>
          <cell r="C47">
            <v>406120018</v>
          </cell>
          <cell r="G47">
            <v>19014414</v>
          </cell>
          <cell r="I47">
            <v>353174600</v>
          </cell>
          <cell r="J47">
            <v>353174600</v>
          </cell>
          <cell r="K47">
            <v>353174600</v>
          </cell>
          <cell r="L47">
            <v>353174600</v>
          </cell>
        </row>
        <row r="48">
          <cell r="A48">
            <v>21475053700</v>
          </cell>
          <cell r="B48" t="str">
            <v>APORTES A SEGURIDAD SOCIAL</v>
          </cell>
          <cell r="C48">
            <v>1639602350</v>
          </cell>
          <cell r="G48">
            <v>-167948563</v>
          </cell>
          <cell r="I48">
            <v>1172647550</v>
          </cell>
          <cell r="J48">
            <v>1172647550</v>
          </cell>
          <cell r="K48">
            <v>1165397669</v>
          </cell>
          <cell r="L48">
            <v>1165397669</v>
          </cell>
        </row>
        <row r="49">
          <cell r="A49">
            <v>21475053800</v>
          </cell>
          <cell r="B49" t="str">
            <v>APORTES AL SENA</v>
          </cell>
          <cell r="C49">
            <v>270747645</v>
          </cell>
          <cell r="G49">
            <v>12350709</v>
          </cell>
          <cell r="I49">
            <v>235458860</v>
          </cell>
          <cell r="J49">
            <v>235458860</v>
          </cell>
          <cell r="K49">
            <v>235458860</v>
          </cell>
          <cell r="L49">
            <v>235458860</v>
          </cell>
        </row>
        <row r="50">
          <cell r="A50">
            <v>21475054400</v>
          </cell>
          <cell r="B50" t="str">
            <v>RIESGOS PROFESIONALES</v>
          </cell>
          <cell r="C50">
            <v>421729766</v>
          </cell>
          <cell r="G50">
            <v>-40341396</v>
          </cell>
          <cell r="I50">
            <v>299897606</v>
          </cell>
          <cell r="J50">
            <v>299897606</v>
          </cell>
          <cell r="K50">
            <v>293943121</v>
          </cell>
          <cell r="L50">
            <v>293943121</v>
          </cell>
        </row>
        <row r="51">
          <cell r="A51">
            <v>22051109001</v>
          </cell>
          <cell r="B51" t="str">
            <v>ELEMENTOS DEVOLUTIVOS</v>
          </cell>
          <cell r="C51">
            <v>16565055</v>
          </cell>
          <cell r="G51">
            <v>88841410</v>
          </cell>
          <cell r="I51">
            <v>100291465</v>
          </cell>
          <cell r="J51">
            <v>100291465</v>
          </cell>
          <cell r="K51">
            <v>88286090</v>
          </cell>
          <cell r="L51">
            <v>73300511</v>
          </cell>
        </row>
        <row r="52">
          <cell r="A52">
            <v>22151053100</v>
          </cell>
          <cell r="B52" t="str">
            <v>DOTACION Y SUMINISTROS A TRABAJADORES</v>
          </cell>
          <cell r="C52">
            <v>22526000</v>
          </cell>
          <cell r="G52">
            <v>-22526000</v>
          </cell>
          <cell r="I52">
            <v>0</v>
          </cell>
          <cell r="J52">
            <v>0</v>
          </cell>
          <cell r="K52">
            <v>0</v>
          </cell>
          <cell r="L52">
            <v>0</v>
          </cell>
        </row>
        <row r="53">
          <cell r="A53">
            <v>22151054100</v>
          </cell>
          <cell r="B53" t="str">
            <v>GASTOS MEDICOS Y DROGAS (BOTIQUIN)</v>
          </cell>
          <cell r="C53">
            <v>0</v>
          </cell>
          <cell r="G53">
            <v>0</v>
          </cell>
          <cell r="I53">
            <v>0</v>
          </cell>
          <cell r="J53">
            <v>0</v>
          </cell>
          <cell r="K53">
            <v>0</v>
          </cell>
          <cell r="L53">
            <v>0</v>
          </cell>
        </row>
        <row r="54">
          <cell r="A54">
            <v>22151101700</v>
          </cell>
          <cell r="B54" t="str">
            <v>FOTOCOPIAS, UTILES DE ESCRITORIO Y PAPELERIA</v>
          </cell>
          <cell r="C54">
            <v>254096314</v>
          </cell>
          <cell r="G54">
            <v>-112995510</v>
          </cell>
          <cell r="I54">
            <v>137814524</v>
          </cell>
          <cell r="J54">
            <v>137814524</v>
          </cell>
          <cell r="K54">
            <v>135542104</v>
          </cell>
          <cell r="L54">
            <v>123032831</v>
          </cell>
        </row>
        <row r="55">
          <cell r="A55">
            <v>22151109002</v>
          </cell>
          <cell r="B55" t="str">
            <v>COMBUSTIBLE PARA VEHICULOS</v>
          </cell>
          <cell r="C55">
            <v>367351045</v>
          </cell>
          <cell r="G55">
            <v>-23752700</v>
          </cell>
          <cell r="I55">
            <v>309732524</v>
          </cell>
          <cell r="J55">
            <v>309732524</v>
          </cell>
          <cell r="K55">
            <v>264443176</v>
          </cell>
          <cell r="L55">
            <v>263997622</v>
          </cell>
        </row>
        <row r="56">
          <cell r="A56">
            <v>22151109003</v>
          </cell>
          <cell r="B56" t="str">
            <v>LLANTAS Y NEUMATICOS</v>
          </cell>
          <cell r="C56">
            <v>99945584</v>
          </cell>
          <cell r="G56">
            <v>1477579</v>
          </cell>
          <cell r="I56">
            <v>97768161</v>
          </cell>
          <cell r="J56">
            <v>97768161</v>
          </cell>
          <cell r="K56">
            <v>88663279</v>
          </cell>
          <cell r="L56">
            <v>79854443</v>
          </cell>
        </row>
        <row r="57">
          <cell r="A57">
            <v>22151109004</v>
          </cell>
          <cell r="B57" t="str">
            <v>ELEMENTOS DE ASEO</v>
          </cell>
          <cell r="C57">
            <v>0</v>
          </cell>
          <cell r="G57">
            <v>1350000</v>
          </cell>
          <cell r="I57">
            <v>280500</v>
          </cell>
          <cell r="J57">
            <v>280500</v>
          </cell>
          <cell r="K57">
            <v>280500</v>
          </cell>
          <cell r="L57">
            <v>170613</v>
          </cell>
        </row>
        <row r="58">
          <cell r="A58">
            <v>22151109005</v>
          </cell>
          <cell r="B58" t="str">
            <v>MATERIALES VARIOS</v>
          </cell>
          <cell r="C58">
            <v>257942489</v>
          </cell>
          <cell r="G58">
            <v>-167427314</v>
          </cell>
          <cell r="I58">
            <v>86247611</v>
          </cell>
          <cell r="J58">
            <v>86247611</v>
          </cell>
          <cell r="K58">
            <v>55066482</v>
          </cell>
          <cell r="L58">
            <v>51868145</v>
          </cell>
        </row>
        <row r="59">
          <cell r="A59">
            <v>22251101601</v>
          </cell>
          <cell r="B59" t="str">
            <v>REPARACION DE CONSTRUCCIONES Y EDIFICACIONES</v>
          </cell>
          <cell r="C59">
            <v>0</v>
          </cell>
          <cell r="G59">
            <v>0</v>
          </cell>
          <cell r="I59">
            <v>0</v>
          </cell>
          <cell r="J59">
            <v>0</v>
          </cell>
          <cell r="K59">
            <v>0</v>
          </cell>
          <cell r="L59">
            <v>0</v>
          </cell>
        </row>
        <row r="60">
          <cell r="A60">
            <v>22251101700</v>
          </cell>
          <cell r="B60" t="str">
            <v>MATERIALES ELECTRICOS</v>
          </cell>
          <cell r="C60">
            <v>4165800</v>
          </cell>
          <cell r="G60">
            <v>-4165800</v>
          </cell>
          <cell r="I60">
            <v>0</v>
          </cell>
          <cell r="J60">
            <v>0</v>
          </cell>
          <cell r="K60">
            <v>0</v>
          </cell>
          <cell r="L60">
            <v>0</v>
          </cell>
        </row>
        <row r="61">
          <cell r="A61">
            <v>22251102001</v>
          </cell>
          <cell r="B61" t="str">
            <v>AGUA</v>
          </cell>
          <cell r="C61">
            <v>49903483</v>
          </cell>
          <cell r="G61">
            <v>-24214187</v>
          </cell>
          <cell r="I61">
            <v>20836635</v>
          </cell>
          <cell r="J61">
            <v>20836635</v>
          </cell>
          <cell r="K61">
            <v>18450458</v>
          </cell>
          <cell r="L61">
            <v>18393004</v>
          </cell>
        </row>
        <row r="62">
          <cell r="A62">
            <v>22251102002</v>
          </cell>
          <cell r="B62" t="str">
            <v>TELECOMUNICACIONES</v>
          </cell>
          <cell r="C62">
            <v>316051697.58999997</v>
          </cell>
          <cell r="G62">
            <v>316156870</v>
          </cell>
          <cell r="I62">
            <v>626368527.59000003</v>
          </cell>
          <cell r="J62">
            <v>626368526.71000004</v>
          </cell>
          <cell r="K62">
            <v>543584926.76999998</v>
          </cell>
          <cell r="L62">
            <v>543584926.76999998</v>
          </cell>
        </row>
        <row r="63">
          <cell r="A63">
            <v>22251102003</v>
          </cell>
          <cell r="B63" t="str">
            <v>ASEO Y RECOLECCION DE RESIDUOS</v>
          </cell>
          <cell r="C63">
            <v>19184752</v>
          </cell>
          <cell r="G63">
            <v>-8720000</v>
          </cell>
          <cell r="I63">
            <v>5726272</v>
          </cell>
          <cell r="J63">
            <v>5726272</v>
          </cell>
          <cell r="K63">
            <v>5432818.5</v>
          </cell>
          <cell r="L63">
            <v>4999166.5</v>
          </cell>
        </row>
        <row r="64">
          <cell r="A64">
            <v>22251103500</v>
          </cell>
          <cell r="B64" t="str">
            <v>VIGILANCIA</v>
          </cell>
          <cell r="C64">
            <v>1268591678</v>
          </cell>
          <cell r="G64">
            <v>338841165</v>
          </cell>
          <cell r="I64">
            <v>1599573337</v>
          </cell>
          <cell r="J64">
            <v>1599573337</v>
          </cell>
          <cell r="K64">
            <v>1599573337</v>
          </cell>
          <cell r="L64">
            <v>1599573337</v>
          </cell>
        </row>
        <row r="65">
          <cell r="A65">
            <v>22251105600</v>
          </cell>
          <cell r="B65" t="str">
            <v>SERVICIO DE BODEGAJE</v>
          </cell>
          <cell r="C65">
            <v>0</v>
          </cell>
          <cell r="G65">
            <v>0</v>
          </cell>
          <cell r="I65">
            <v>0</v>
          </cell>
          <cell r="J65">
            <v>0</v>
          </cell>
          <cell r="K65">
            <v>0</v>
          </cell>
          <cell r="L65">
            <v>0</v>
          </cell>
        </row>
        <row r="66">
          <cell r="A66">
            <v>22251109000</v>
          </cell>
          <cell r="B66" t="str">
            <v>REPUESTOS PARA VEHICULOS</v>
          </cell>
          <cell r="C66">
            <v>273525002</v>
          </cell>
          <cell r="G66">
            <v>-218156166</v>
          </cell>
          <cell r="I66">
            <v>35676886</v>
          </cell>
          <cell r="J66">
            <v>35676886</v>
          </cell>
          <cell r="K66">
            <v>34315751</v>
          </cell>
          <cell r="L66">
            <v>33924950</v>
          </cell>
        </row>
        <row r="67">
          <cell r="A67">
            <v>22251109002</v>
          </cell>
          <cell r="B67" t="str">
            <v>LAVADO Y ENGRASE</v>
          </cell>
          <cell r="C67">
            <v>86219781</v>
          </cell>
          <cell r="G67">
            <v>-6325004</v>
          </cell>
          <cell r="I67">
            <v>73144257</v>
          </cell>
          <cell r="J67">
            <v>73144257</v>
          </cell>
          <cell r="K67">
            <v>72007889</v>
          </cell>
          <cell r="L67">
            <v>67336877</v>
          </cell>
        </row>
        <row r="68">
          <cell r="A68">
            <v>22251109004</v>
          </cell>
          <cell r="B68" t="str">
            <v>SERVICIO DE ASEO, CAFETERIA, RESTAURANTE Y LAVANDERIA</v>
          </cell>
          <cell r="C68">
            <v>358437516.59999996</v>
          </cell>
          <cell r="G68">
            <v>-35879229</v>
          </cell>
          <cell r="I68">
            <v>322558287.60000002</v>
          </cell>
          <cell r="J68">
            <v>322558287.60000002</v>
          </cell>
          <cell r="K68">
            <v>260831986</v>
          </cell>
          <cell r="L68">
            <v>260831986</v>
          </cell>
        </row>
        <row r="69">
          <cell r="A69">
            <v>22251109005</v>
          </cell>
          <cell r="B69" t="str">
            <v>MANTENIMIENTO DE VEHICULOS</v>
          </cell>
          <cell r="C69">
            <v>135281730</v>
          </cell>
          <cell r="G69">
            <v>195150000</v>
          </cell>
          <cell r="I69">
            <v>330431730</v>
          </cell>
          <cell r="J69">
            <v>330431730</v>
          </cell>
          <cell r="K69">
            <v>323962619</v>
          </cell>
          <cell r="L69">
            <v>299927491</v>
          </cell>
        </row>
        <row r="70">
          <cell r="A70">
            <v>22251111504</v>
          </cell>
          <cell r="B70" t="str">
            <v>MANTENIMIENTO DEL SOFTWARE Y COMPUTACION</v>
          </cell>
          <cell r="C70">
            <v>561732141</v>
          </cell>
          <cell r="G70">
            <v>-7624104</v>
          </cell>
          <cell r="I70">
            <v>554108037</v>
          </cell>
          <cell r="J70">
            <v>554108037</v>
          </cell>
          <cell r="K70">
            <v>554108037</v>
          </cell>
          <cell r="L70">
            <v>547846591</v>
          </cell>
        </row>
        <row r="71">
          <cell r="A71">
            <v>22251452501</v>
          </cell>
          <cell r="B71" t="str">
            <v>MANTENIMIENTO SISTEMATIZACION</v>
          </cell>
          <cell r="C71">
            <v>35304256</v>
          </cell>
          <cell r="G71">
            <v>-35304256</v>
          </cell>
          <cell r="I71">
            <v>0</v>
          </cell>
          <cell r="J71">
            <v>0</v>
          </cell>
          <cell r="K71">
            <v>0</v>
          </cell>
          <cell r="L71">
            <v>0</v>
          </cell>
        </row>
        <row r="72">
          <cell r="A72">
            <v>22251452502</v>
          </cell>
          <cell r="B72" t="str">
            <v>SERVICIOS DE COMUNICACION DE DATOS</v>
          </cell>
          <cell r="C72">
            <v>428989222.5</v>
          </cell>
          <cell r="G72">
            <v>-163174021</v>
          </cell>
          <cell r="I72">
            <v>265815201</v>
          </cell>
          <cell r="J72">
            <v>265815201</v>
          </cell>
          <cell r="K72">
            <v>254206406.90000001</v>
          </cell>
          <cell r="L72">
            <v>241956863.90000001</v>
          </cell>
          <cell r="M72">
            <v>0</v>
          </cell>
        </row>
        <row r="73">
          <cell r="A73">
            <v>22256360010</v>
          </cell>
          <cell r="B73" t="str">
            <v>COSTOS DE SERVICIOS COMERCIALIZADOS A TERCEROS</v>
          </cell>
          <cell r="C73">
            <v>2700000000</v>
          </cell>
          <cell r="G73">
            <v>-2587780032</v>
          </cell>
          <cell r="I73">
            <v>112219968</v>
          </cell>
          <cell r="J73">
            <v>112219968</v>
          </cell>
          <cell r="K73">
            <v>83834178</v>
          </cell>
          <cell r="L73">
            <v>83834178</v>
          </cell>
        </row>
        <row r="74">
          <cell r="A74">
            <v>22257570080</v>
          </cell>
          <cell r="B74" t="str">
            <v>SUMINISTRO Y SERVICIOS INFORMATICOS</v>
          </cell>
          <cell r="C74">
            <v>2392562497</v>
          </cell>
          <cell r="G74">
            <v>-1379168435</v>
          </cell>
          <cell r="I74">
            <v>1013394062</v>
          </cell>
          <cell r="J74">
            <v>1013394062</v>
          </cell>
          <cell r="K74">
            <v>935056152</v>
          </cell>
          <cell r="L74">
            <v>916742117</v>
          </cell>
        </row>
        <row r="75">
          <cell r="A75">
            <v>22275010490</v>
          </cell>
          <cell r="B75" t="str">
            <v>OTRAS CONTRIBUCIONES IMPUTADAS</v>
          </cell>
          <cell r="C75">
            <v>0</v>
          </cell>
          <cell r="G75">
            <v>0</v>
          </cell>
          <cell r="I75">
            <v>0</v>
          </cell>
          <cell r="J75">
            <v>0</v>
          </cell>
          <cell r="K75">
            <v>0</v>
          </cell>
          <cell r="L75">
            <v>0</v>
          </cell>
        </row>
        <row r="76">
          <cell r="A76">
            <v>22275351000</v>
          </cell>
          <cell r="B76" t="str">
            <v>STN -FAER-PRONE</v>
          </cell>
          <cell r="C76">
            <v>302577929</v>
          </cell>
          <cell r="G76">
            <v>-1</v>
          </cell>
          <cell r="I76">
            <v>302577928</v>
          </cell>
          <cell r="J76">
            <v>302577928</v>
          </cell>
          <cell r="K76">
            <v>237323214</v>
          </cell>
          <cell r="L76">
            <v>0</v>
          </cell>
        </row>
        <row r="77">
          <cell r="A77">
            <v>22275351300</v>
          </cell>
          <cell r="B77" t="str">
            <v>COMITE DE ESTRATIFICACION - LEY 505 DE 1999</v>
          </cell>
          <cell r="C77">
            <v>103062030</v>
          </cell>
          <cell r="G77">
            <v>-89931931</v>
          </cell>
          <cell r="I77">
            <v>13130099</v>
          </cell>
          <cell r="J77">
            <v>13130099</v>
          </cell>
          <cell r="K77">
            <v>13130099</v>
          </cell>
          <cell r="L77">
            <v>13130099</v>
          </cell>
        </row>
        <row r="78">
          <cell r="A78">
            <v>22275400101</v>
          </cell>
          <cell r="B78" t="str">
            <v>MANTENIMIENTO DE CONSTRUCCIONES Y EDIFICACIONES</v>
          </cell>
          <cell r="C78">
            <v>1031870483</v>
          </cell>
          <cell r="G78">
            <v>-641546244</v>
          </cell>
          <cell r="I78">
            <v>316260178</v>
          </cell>
          <cell r="J78">
            <v>316260178</v>
          </cell>
          <cell r="K78">
            <v>303921457</v>
          </cell>
          <cell r="L78">
            <v>273442390</v>
          </cell>
        </row>
        <row r="79">
          <cell r="A79">
            <v>22275400201</v>
          </cell>
          <cell r="B79" t="str">
            <v>MANTENIMIENTO DE MAQUINARIA Y EQUIPO</v>
          </cell>
          <cell r="C79">
            <v>468630943</v>
          </cell>
          <cell r="G79">
            <v>34292554</v>
          </cell>
          <cell r="I79">
            <v>495399107</v>
          </cell>
          <cell r="J79">
            <v>495399107</v>
          </cell>
          <cell r="K79">
            <v>487684604</v>
          </cell>
          <cell r="L79">
            <v>450872108</v>
          </cell>
        </row>
        <row r="80">
          <cell r="A80">
            <v>22275400301</v>
          </cell>
          <cell r="B80" t="str">
            <v>MANTENIMIENTO EQUIPO DE OFICINA</v>
          </cell>
          <cell r="C80">
            <v>10500000</v>
          </cell>
          <cell r="G80">
            <v>659518</v>
          </cell>
          <cell r="I80">
            <v>7859518</v>
          </cell>
          <cell r="J80">
            <v>7859518</v>
          </cell>
          <cell r="K80">
            <v>7818838</v>
          </cell>
          <cell r="L80">
            <v>7818838</v>
          </cell>
        </row>
        <row r="81">
          <cell r="A81">
            <v>22275400701</v>
          </cell>
          <cell r="B81" t="str">
            <v>MANTENIMIENTO LINEAS DE TRANSMISION</v>
          </cell>
          <cell r="C81">
            <v>871824574</v>
          </cell>
          <cell r="G81">
            <v>-62146717</v>
          </cell>
          <cell r="I81">
            <v>782074452</v>
          </cell>
          <cell r="J81">
            <v>782074452</v>
          </cell>
          <cell r="K81">
            <v>762604273</v>
          </cell>
          <cell r="L81">
            <v>732967080</v>
          </cell>
        </row>
        <row r="82">
          <cell r="A82">
            <v>22275400702</v>
          </cell>
          <cell r="B82" t="str">
            <v>MANTENIMIENTO LINEAS DE SUBTRANSMISION</v>
          </cell>
          <cell r="C82">
            <v>639123873</v>
          </cell>
          <cell r="G82">
            <v>-89363831</v>
          </cell>
          <cell r="I82">
            <v>472616533</v>
          </cell>
          <cell r="J82">
            <v>472616533</v>
          </cell>
          <cell r="K82">
            <v>450660268</v>
          </cell>
          <cell r="L82">
            <v>386442903</v>
          </cell>
        </row>
        <row r="83">
          <cell r="A83">
            <v>22275400703</v>
          </cell>
          <cell r="B83" t="str">
            <v>MANTENIMIENTO REDES PRIMARIAS</v>
          </cell>
          <cell r="C83">
            <v>4087947787</v>
          </cell>
          <cell r="G83">
            <v>-141713633</v>
          </cell>
          <cell r="I83">
            <v>3941234154</v>
          </cell>
          <cell r="J83">
            <v>3941234154</v>
          </cell>
          <cell r="K83">
            <v>3761766016</v>
          </cell>
          <cell r="L83">
            <v>3596942438</v>
          </cell>
        </row>
        <row r="84">
          <cell r="A84">
            <v>22275400704</v>
          </cell>
          <cell r="B84" t="str">
            <v>MANTENIMIENTO REDES SECUNDARIAS</v>
          </cell>
          <cell r="C84">
            <v>3481656090</v>
          </cell>
          <cell r="G84">
            <v>-57531761</v>
          </cell>
          <cell r="I84">
            <v>3392265022.4000001</v>
          </cell>
          <cell r="J84">
            <v>3392265022.4000001</v>
          </cell>
          <cell r="K84">
            <v>3244433051</v>
          </cell>
          <cell r="L84">
            <v>3175738566</v>
          </cell>
        </row>
        <row r="85">
          <cell r="A85">
            <v>22275400705</v>
          </cell>
          <cell r="B85" t="str">
            <v>MANTENIMIENTO ALUMBRADO PUBLICO</v>
          </cell>
          <cell r="C85">
            <v>669853240</v>
          </cell>
          <cell r="G85">
            <v>2787378</v>
          </cell>
          <cell r="I85">
            <v>495640618</v>
          </cell>
          <cell r="J85">
            <v>495640618</v>
          </cell>
          <cell r="K85">
            <v>448788155</v>
          </cell>
          <cell r="L85">
            <v>411751489</v>
          </cell>
        </row>
        <row r="86">
          <cell r="A86">
            <v>22275400706</v>
          </cell>
          <cell r="B86" t="str">
            <v>MANTENIMIENTO DE SUBESTACIONES</v>
          </cell>
          <cell r="C86">
            <v>395966655</v>
          </cell>
          <cell r="G86">
            <v>71384542</v>
          </cell>
          <cell r="I86">
            <v>467351197</v>
          </cell>
          <cell r="J86">
            <v>467351197</v>
          </cell>
          <cell r="K86">
            <v>459296120</v>
          </cell>
          <cell r="L86">
            <v>449976345</v>
          </cell>
        </row>
        <row r="87">
          <cell r="A87">
            <v>22275400800</v>
          </cell>
          <cell r="B87" t="str">
            <v>MANTENIMIENTO DE PLANTAS Y EQUIPOS</v>
          </cell>
          <cell r="C87">
            <v>7785000</v>
          </cell>
          <cell r="G87">
            <v>0</v>
          </cell>
          <cell r="I87">
            <v>1237999</v>
          </cell>
          <cell r="J87">
            <v>1237999</v>
          </cell>
          <cell r="K87">
            <v>1040000</v>
          </cell>
          <cell r="L87">
            <v>1040000</v>
          </cell>
        </row>
        <row r="88">
          <cell r="A88">
            <v>22275400901</v>
          </cell>
          <cell r="B88" t="str">
            <v>REPARACION DE CONSTRUCCIONES Y EDIFICACIONES</v>
          </cell>
          <cell r="C88">
            <v>303913247</v>
          </cell>
          <cell r="G88">
            <v>803832725</v>
          </cell>
          <cell r="I88">
            <v>1096595599</v>
          </cell>
          <cell r="J88">
            <v>1016595599</v>
          </cell>
          <cell r="K88">
            <v>965878786</v>
          </cell>
          <cell r="L88">
            <v>952405067</v>
          </cell>
        </row>
        <row r="89">
          <cell r="A89">
            <v>22275401001</v>
          </cell>
          <cell r="B89" t="str">
            <v>REPARACION DE MAQUINARIA Y EQUIPO</v>
          </cell>
          <cell r="C89">
            <v>68080000</v>
          </cell>
          <cell r="G89">
            <v>-62954640</v>
          </cell>
          <cell r="I89">
            <v>5125360</v>
          </cell>
          <cell r="J89">
            <v>5125360</v>
          </cell>
          <cell r="K89">
            <v>5125360</v>
          </cell>
          <cell r="L89">
            <v>4550966</v>
          </cell>
        </row>
        <row r="90">
          <cell r="A90">
            <v>22275401002</v>
          </cell>
          <cell r="B90" t="str">
            <v>REPARACION DE MUEBLES Y EQUIPO DE OFICINA</v>
          </cell>
          <cell r="C90">
            <v>3742000</v>
          </cell>
          <cell r="G90">
            <v>0</v>
          </cell>
          <cell r="I90">
            <v>0</v>
          </cell>
          <cell r="J90">
            <v>0</v>
          </cell>
          <cell r="K90">
            <v>0</v>
          </cell>
          <cell r="L90">
            <v>0</v>
          </cell>
        </row>
        <row r="91">
          <cell r="A91">
            <v>22275401200</v>
          </cell>
          <cell r="B91" t="str">
            <v>MNTO. Y  REPUESTOS EQUIPO DE COMUNICACION Y MEDICION</v>
          </cell>
          <cell r="C91">
            <v>104008302</v>
          </cell>
          <cell r="G91">
            <v>36565728</v>
          </cell>
          <cell r="I91">
            <v>140574030</v>
          </cell>
          <cell r="J91">
            <v>140574030</v>
          </cell>
          <cell r="K91">
            <v>138074029</v>
          </cell>
          <cell r="L91">
            <v>130256112</v>
          </cell>
        </row>
        <row r="92">
          <cell r="A92">
            <v>22275401300</v>
          </cell>
          <cell r="B92" t="str">
            <v>REPARACION DE EQUIPO TRANSPORTE</v>
          </cell>
          <cell r="C92">
            <v>230393648</v>
          </cell>
          <cell r="G92">
            <v>-26786790</v>
          </cell>
          <cell r="I92">
            <v>184825358</v>
          </cell>
          <cell r="J92">
            <v>184825358</v>
          </cell>
          <cell r="K92">
            <v>182796710</v>
          </cell>
          <cell r="L92">
            <v>157746241</v>
          </cell>
        </row>
        <row r="93">
          <cell r="A93">
            <v>22275401401</v>
          </cell>
          <cell r="B93" t="str">
            <v>REPUESTOS EQUIPOS SUBESTACIONES</v>
          </cell>
          <cell r="C93">
            <v>100000000</v>
          </cell>
          <cell r="G93">
            <v>-72857160</v>
          </cell>
          <cell r="I93">
            <v>27142840</v>
          </cell>
          <cell r="J93">
            <v>27142840</v>
          </cell>
          <cell r="K93">
            <v>27142840</v>
          </cell>
          <cell r="L93">
            <v>24451955</v>
          </cell>
        </row>
        <row r="94">
          <cell r="A94">
            <v>22275401402</v>
          </cell>
          <cell r="B94" t="str">
            <v>REPARACION TRANSFORMADORES DE DISTRIBUCION</v>
          </cell>
          <cell r="C94">
            <v>1324471213</v>
          </cell>
          <cell r="G94">
            <v>-191069489</v>
          </cell>
          <cell r="I94">
            <v>1133401724</v>
          </cell>
          <cell r="J94">
            <v>1133401724</v>
          </cell>
          <cell r="K94">
            <v>1130542504</v>
          </cell>
          <cell r="L94">
            <v>1041597537</v>
          </cell>
        </row>
        <row r="95">
          <cell r="A95">
            <v>22275401403</v>
          </cell>
          <cell r="B95" t="str">
            <v>REPARACION TRANSFORMADORES DE POTENCIA</v>
          </cell>
          <cell r="C95">
            <v>524499200</v>
          </cell>
          <cell r="G95">
            <v>-38900000</v>
          </cell>
          <cell r="I95">
            <v>485599200</v>
          </cell>
          <cell r="J95">
            <v>485599200</v>
          </cell>
          <cell r="K95">
            <v>412693200</v>
          </cell>
          <cell r="L95">
            <v>391969000</v>
          </cell>
        </row>
        <row r="96">
          <cell r="A96">
            <v>22275500600</v>
          </cell>
          <cell r="B96" t="str">
            <v>MATERIALES ELECTRICOS</v>
          </cell>
          <cell r="C96">
            <v>129531888</v>
          </cell>
          <cell r="G96">
            <v>-89763352</v>
          </cell>
          <cell r="I96">
            <v>29974897</v>
          </cell>
          <cell r="J96">
            <v>29974897</v>
          </cell>
          <cell r="K96">
            <v>20094787</v>
          </cell>
          <cell r="L96">
            <v>20071587</v>
          </cell>
        </row>
        <row r="97">
          <cell r="A97">
            <v>22275500700</v>
          </cell>
          <cell r="B97" t="str">
            <v>COSTOS Y GASTOS POR OBRAS A TERCEROS</v>
          </cell>
          <cell r="C97">
            <v>1914424175</v>
          </cell>
          <cell r="G97">
            <v>0</v>
          </cell>
          <cell r="I97">
            <v>1375688989</v>
          </cell>
          <cell r="J97">
            <v>1375688989</v>
          </cell>
          <cell r="K97">
            <v>1286479808</v>
          </cell>
          <cell r="L97">
            <v>1234847833</v>
          </cell>
        </row>
        <row r="98">
          <cell r="A98">
            <v>22275500701</v>
          </cell>
          <cell r="B98" t="str">
            <v>OBRAS DE TERCEROS ELECTR.RURAL - BUCARASICA</v>
          </cell>
          <cell r="C98">
            <v>1757386044</v>
          </cell>
          <cell r="G98">
            <v>-486414810</v>
          </cell>
          <cell r="I98">
            <v>1270971234</v>
          </cell>
          <cell r="J98">
            <v>1270971234</v>
          </cell>
          <cell r="K98">
            <v>626537044</v>
          </cell>
          <cell r="L98">
            <v>620135843</v>
          </cell>
        </row>
        <row r="99">
          <cell r="A99">
            <v>22275700100</v>
          </cell>
          <cell r="B99" t="str">
            <v>SERVICIO DE TOMA DE LECTURA</v>
          </cell>
          <cell r="C99">
            <v>1863026937</v>
          </cell>
          <cell r="G99">
            <v>147257044</v>
          </cell>
          <cell r="I99">
            <v>2010276481</v>
          </cell>
          <cell r="J99">
            <v>2010276481</v>
          </cell>
          <cell r="K99">
            <v>1974958391</v>
          </cell>
          <cell r="L99">
            <v>1974324807</v>
          </cell>
        </row>
        <row r="100">
          <cell r="A100">
            <v>22275700101</v>
          </cell>
          <cell r="B100" t="str">
            <v>SERVICIO DE ENTREGA DE FACTURAS</v>
          </cell>
          <cell r="C100">
            <v>1616093965</v>
          </cell>
          <cell r="G100">
            <v>298109600</v>
          </cell>
          <cell r="I100">
            <v>1914203565</v>
          </cell>
          <cell r="J100">
            <v>1914203565</v>
          </cell>
          <cell r="K100">
            <v>1873567837</v>
          </cell>
          <cell r="L100">
            <v>1873567837</v>
          </cell>
        </row>
        <row r="101">
          <cell r="A101">
            <v>22275700102</v>
          </cell>
          <cell r="B101" t="str">
            <v>SERVICIO DE CORTE Y RECONEXION</v>
          </cell>
          <cell r="C101">
            <v>2166353782</v>
          </cell>
          <cell r="G101">
            <v>-544874098</v>
          </cell>
          <cell r="I101">
            <v>1619479684</v>
          </cell>
          <cell r="J101">
            <v>1619479684</v>
          </cell>
          <cell r="K101">
            <v>1587171354</v>
          </cell>
          <cell r="L101">
            <v>1323629704</v>
          </cell>
        </row>
        <row r="102">
          <cell r="A102">
            <v>22275700103</v>
          </cell>
          <cell r="B102" t="str">
            <v>SERVICIO DE INSTALACION DE CONTADORES (MANO DE OBRA)</v>
          </cell>
          <cell r="C102">
            <v>10118813389</v>
          </cell>
          <cell r="G102">
            <v>-2446055446</v>
          </cell>
          <cell r="I102">
            <v>7591754893</v>
          </cell>
          <cell r="J102">
            <v>7591754893</v>
          </cell>
          <cell r="K102">
            <v>7418629056</v>
          </cell>
          <cell r="L102">
            <v>6957443096</v>
          </cell>
        </row>
        <row r="103">
          <cell r="A103">
            <v>22275700104</v>
          </cell>
          <cell r="B103" t="str">
            <v>CONTRATOS OUTSOURCING</v>
          </cell>
          <cell r="C103">
            <v>1424655820</v>
          </cell>
          <cell r="G103">
            <v>754547177</v>
          </cell>
          <cell r="I103">
            <v>2179202997</v>
          </cell>
          <cell r="J103">
            <v>2179202997</v>
          </cell>
          <cell r="K103">
            <v>1870691994</v>
          </cell>
          <cell r="L103">
            <v>1769360751</v>
          </cell>
        </row>
        <row r="104">
          <cell r="A104">
            <v>22275700105</v>
          </cell>
          <cell r="B104" t="str">
            <v>OTROS CONTRATOS DE MANTENIMIENTO</v>
          </cell>
          <cell r="C104">
            <v>21412888</v>
          </cell>
          <cell r="G104">
            <v>429079</v>
          </cell>
          <cell r="I104">
            <v>21841967</v>
          </cell>
          <cell r="J104">
            <v>21841967</v>
          </cell>
          <cell r="K104">
            <v>21750658</v>
          </cell>
          <cell r="L104">
            <v>19952283</v>
          </cell>
        </row>
        <row r="105">
          <cell r="A105">
            <v>22275700106</v>
          </cell>
          <cell r="B105" t="str">
            <v>ACOMETIDA INTERNAS - ELECTRIF.RURAL</v>
          </cell>
          <cell r="C105">
            <v>0</v>
          </cell>
          <cell r="G105">
            <v>1442000000</v>
          </cell>
          <cell r="I105">
            <v>867394976</v>
          </cell>
          <cell r="J105">
            <v>867394976</v>
          </cell>
          <cell r="K105">
            <v>796122300</v>
          </cell>
          <cell r="L105">
            <v>767276949</v>
          </cell>
        </row>
        <row r="106">
          <cell r="A106">
            <v>22275700107</v>
          </cell>
          <cell r="B106" t="str">
            <v>ESTUDIO DE NOMENCLATURA - CONVENIO  IGAC</v>
          </cell>
          <cell r="C106">
            <v>0</v>
          </cell>
          <cell r="G106">
            <v>354925000</v>
          </cell>
          <cell r="I106">
            <v>354925000</v>
          </cell>
          <cell r="J106">
            <v>354925000</v>
          </cell>
          <cell r="K106">
            <v>354675856</v>
          </cell>
          <cell r="L106">
            <v>354675856</v>
          </cell>
        </row>
        <row r="107">
          <cell r="A107">
            <v>22351102101</v>
          </cell>
          <cell r="B107" t="str">
            <v>ARRENDAMIENTO BIENES RAICES</v>
          </cell>
          <cell r="C107">
            <v>338010000</v>
          </cell>
          <cell r="G107">
            <v>-167013049</v>
          </cell>
          <cell r="I107">
            <v>115786323</v>
          </cell>
          <cell r="J107">
            <v>115786323</v>
          </cell>
          <cell r="K107">
            <v>96352788</v>
          </cell>
          <cell r="L107">
            <v>96027460</v>
          </cell>
        </row>
        <row r="108">
          <cell r="A108">
            <v>22351102102</v>
          </cell>
          <cell r="B108" t="str">
            <v>ARRENDAMIENTO VEHICULOS</v>
          </cell>
          <cell r="C108">
            <v>0</v>
          </cell>
          <cell r="G108">
            <v>2300000</v>
          </cell>
          <cell r="I108">
            <v>0</v>
          </cell>
          <cell r="J108">
            <v>0</v>
          </cell>
          <cell r="K108">
            <v>0</v>
          </cell>
          <cell r="L108">
            <v>0</v>
          </cell>
        </row>
        <row r="109">
          <cell r="A109">
            <v>22351102103</v>
          </cell>
          <cell r="B109" t="str">
            <v>OTROS ARRENDAMIENTOS</v>
          </cell>
          <cell r="C109">
            <v>1200000</v>
          </cell>
          <cell r="G109">
            <v>3700000</v>
          </cell>
          <cell r="I109">
            <v>102000</v>
          </cell>
          <cell r="J109">
            <v>102000</v>
          </cell>
          <cell r="K109">
            <v>102000</v>
          </cell>
          <cell r="L109">
            <v>102000</v>
          </cell>
        </row>
        <row r="110">
          <cell r="A110">
            <v>22351102104</v>
          </cell>
          <cell r="B110" t="str">
            <v>ARRENDAMIENTO MAQUINARIA Y EQUIPO</v>
          </cell>
          <cell r="C110">
            <v>394723402</v>
          </cell>
          <cell r="G110">
            <v>-12267586</v>
          </cell>
          <cell r="I110">
            <v>382455816</v>
          </cell>
          <cell r="J110">
            <v>382455816</v>
          </cell>
          <cell r="K110">
            <v>329174000</v>
          </cell>
          <cell r="L110">
            <v>329174000</v>
          </cell>
        </row>
        <row r="111">
          <cell r="A111">
            <v>22451054800</v>
          </cell>
          <cell r="B111" t="str">
            <v>GASTOS DE VIAJE</v>
          </cell>
          <cell r="C111">
            <v>0</v>
          </cell>
          <cell r="G111">
            <v>0</v>
          </cell>
          <cell r="I111">
            <v>0</v>
          </cell>
          <cell r="J111">
            <v>0</v>
          </cell>
          <cell r="K111">
            <v>0</v>
          </cell>
          <cell r="L111">
            <v>0</v>
          </cell>
        </row>
        <row r="112">
          <cell r="A112">
            <v>22451111900</v>
          </cell>
          <cell r="B112" t="str">
            <v>VIATICOS Y GASTOS DE VIAJES - CONTRATISTA - JUNTA DIRECTIVA</v>
          </cell>
          <cell r="C112">
            <v>48000000</v>
          </cell>
          <cell r="G112">
            <v>26686276</v>
          </cell>
          <cell r="I112">
            <v>74686276</v>
          </cell>
          <cell r="J112">
            <v>74686276</v>
          </cell>
          <cell r="K112">
            <v>71065537</v>
          </cell>
          <cell r="L112">
            <v>71065537</v>
          </cell>
        </row>
        <row r="113">
          <cell r="A113">
            <v>22551101300</v>
          </cell>
          <cell r="B113" t="str">
            <v>SUSCRIPCIONES Y AFILIACIONES</v>
          </cell>
          <cell r="C113">
            <v>1000000</v>
          </cell>
          <cell r="G113">
            <v>300000</v>
          </cell>
          <cell r="I113">
            <v>300000</v>
          </cell>
          <cell r="J113">
            <v>300000</v>
          </cell>
          <cell r="K113">
            <v>296960</v>
          </cell>
          <cell r="L113">
            <v>296960</v>
          </cell>
        </row>
        <row r="114">
          <cell r="A114">
            <v>22551101301</v>
          </cell>
          <cell r="B114" t="str">
            <v>IMPRESOS Y PUBLICACIONES</v>
          </cell>
          <cell r="C114">
            <v>0</v>
          </cell>
          <cell r="G114">
            <v>2300000</v>
          </cell>
          <cell r="I114">
            <v>459000</v>
          </cell>
          <cell r="J114">
            <v>459000</v>
          </cell>
          <cell r="K114">
            <v>459000</v>
          </cell>
          <cell r="L114">
            <v>459000</v>
          </cell>
        </row>
        <row r="115">
          <cell r="A115">
            <v>22551102300</v>
          </cell>
          <cell r="B115" t="str">
            <v>PUBLICIDAD Y PROPAGANDA</v>
          </cell>
          <cell r="C115">
            <v>450000000</v>
          </cell>
          <cell r="G115">
            <v>128017459</v>
          </cell>
          <cell r="I115">
            <v>536090737</v>
          </cell>
          <cell r="J115">
            <v>536090737</v>
          </cell>
          <cell r="K115">
            <v>536089737</v>
          </cell>
          <cell r="L115">
            <v>508497107</v>
          </cell>
        </row>
        <row r="116">
          <cell r="A116">
            <v>22551102301</v>
          </cell>
          <cell r="B116" t="str">
            <v>PROMOCION Y DIVULGACION</v>
          </cell>
          <cell r="C116">
            <v>495380760</v>
          </cell>
          <cell r="G116">
            <v>-146524445</v>
          </cell>
          <cell r="I116">
            <v>320533600</v>
          </cell>
          <cell r="J116">
            <v>320533600</v>
          </cell>
          <cell r="K116">
            <v>308287185</v>
          </cell>
          <cell r="L116">
            <v>285621156</v>
          </cell>
        </row>
        <row r="117">
          <cell r="A117">
            <v>22551102302</v>
          </cell>
          <cell r="B117" t="str">
            <v>PRODUCCION EXTERNA</v>
          </cell>
          <cell r="C117">
            <v>455368000</v>
          </cell>
          <cell r="G117">
            <v>-395968000</v>
          </cell>
          <cell r="I117">
            <v>59400000</v>
          </cell>
          <cell r="J117">
            <v>59400000</v>
          </cell>
          <cell r="K117">
            <v>59400000</v>
          </cell>
          <cell r="L117">
            <v>54687600</v>
          </cell>
        </row>
        <row r="118">
          <cell r="A118">
            <v>22551102303</v>
          </cell>
          <cell r="B118" t="str">
            <v>DISEÑO Y AGENCIA</v>
          </cell>
          <cell r="C118">
            <v>33500000</v>
          </cell>
          <cell r="G118">
            <v>-33500000</v>
          </cell>
          <cell r="I118">
            <v>0</v>
          </cell>
          <cell r="J118">
            <v>0</v>
          </cell>
          <cell r="K118">
            <v>0</v>
          </cell>
          <cell r="L118">
            <v>0</v>
          </cell>
        </row>
        <row r="119">
          <cell r="A119">
            <v>22551102304</v>
          </cell>
          <cell r="B119" t="str">
            <v>SERVICIOS DE ELABORACION MATERIAL POP</v>
          </cell>
          <cell r="C119">
            <v>236000000</v>
          </cell>
          <cell r="G119">
            <v>-236000000</v>
          </cell>
          <cell r="I119">
            <v>0</v>
          </cell>
          <cell r="J119">
            <v>0</v>
          </cell>
          <cell r="K119">
            <v>0</v>
          </cell>
          <cell r="L119">
            <v>0</v>
          </cell>
        </row>
        <row r="120">
          <cell r="A120">
            <v>22551102305</v>
          </cell>
          <cell r="B120" t="str">
            <v>MERCHANDISING</v>
          </cell>
          <cell r="C120">
            <v>280000000</v>
          </cell>
          <cell r="G120">
            <v>-280000000</v>
          </cell>
          <cell r="I120">
            <v>0</v>
          </cell>
          <cell r="J120">
            <v>0</v>
          </cell>
          <cell r="K120">
            <v>0</v>
          </cell>
          <cell r="L120">
            <v>0</v>
          </cell>
        </row>
        <row r="121">
          <cell r="A121">
            <v>22551102306</v>
          </cell>
          <cell r="B121" t="str">
            <v>PAUTAS EN MEDIOS MASIVOS</v>
          </cell>
          <cell r="C121">
            <v>365155225</v>
          </cell>
          <cell r="G121">
            <v>-254640000</v>
          </cell>
          <cell r="I121">
            <v>110515225</v>
          </cell>
          <cell r="J121">
            <v>110515225</v>
          </cell>
          <cell r="K121">
            <v>109255225</v>
          </cell>
          <cell r="L121">
            <v>109161725</v>
          </cell>
        </row>
        <row r="122">
          <cell r="A122">
            <v>22551102307</v>
          </cell>
          <cell r="B122" t="str">
            <v>PRODUCCION, PATROCINIOS Y EVENTOS</v>
          </cell>
          <cell r="C122">
            <v>30000000</v>
          </cell>
          <cell r="G122">
            <v>-30000000</v>
          </cell>
          <cell r="I122">
            <v>0</v>
          </cell>
          <cell r="J122">
            <v>0</v>
          </cell>
          <cell r="K122">
            <v>0</v>
          </cell>
          <cell r="L122">
            <v>0</v>
          </cell>
        </row>
        <row r="123">
          <cell r="A123">
            <v>22651102600</v>
          </cell>
          <cell r="B123" t="str">
            <v>COMUNICACIONES Y TRANSPORTE</v>
          </cell>
          <cell r="C123">
            <v>54693457</v>
          </cell>
          <cell r="G123">
            <v>-4843612</v>
          </cell>
          <cell r="I123">
            <v>47959845</v>
          </cell>
          <cell r="J123">
            <v>47959845</v>
          </cell>
          <cell r="K123">
            <v>37882220</v>
          </cell>
          <cell r="L123">
            <v>37882220</v>
          </cell>
        </row>
        <row r="124">
          <cell r="A124">
            <v>22651109005</v>
          </cell>
          <cell r="B124" t="str">
            <v>SERVICIO DE TRANSPORTE</v>
          </cell>
          <cell r="C124">
            <v>1991873087</v>
          </cell>
          <cell r="G124">
            <v>-155196840</v>
          </cell>
          <cell r="I124">
            <v>1813243564</v>
          </cell>
          <cell r="J124">
            <v>1813243564</v>
          </cell>
          <cell r="K124">
            <v>1696576911</v>
          </cell>
          <cell r="L124">
            <v>1672694781</v>
          </cell>
        </row>
        <row r="125">
          <cell r="A125">
            <v>22651109006</v>
          </cell>
          <cell r="B125" t="str">
            <v>FLETES Y ACARREOS</v>
          </cell>
          <cell r="C125">
            <v>21364000</v>
          </cell>
          <cell r="G125">
            <v>8836000</v>
          </cell>
          <cell r="I125">
            <v>27307500</v>
          </cell>
          <cell r="J125">
            <v>27307500</v>
          </cell>
          <cell r="K125">
            <v>26643777</v>
          </cell>
          <cell r="L125">
            <v>26420705</v>
          </cell>
        </row>
        <row r="126">
          <cell r="A126">
            <v>22751102700</v>
          </cell>
          <cell r="B126" t="str">
            <v>SEGUROS</v>
          </cell>
          <cell r="C126">
            <v>3627457000</v>
          </cell>
          <cell r="G126">
            <v>-714358118</v>
          </cell>
          <cell r="I126">
            <v>2768107974</v>
          </cell>
          <cell r="J126">
            <v>2768107974</v>
          </cell>
          <cell r="K126">
            <v>2723060252</v>
          </cell>
          <cell r="L126">
            <v>2723060252</v>
          </cell>
        </row>
        <row r="127">
          <cell r="A127">
            <v>22751103102</v>
          </cell>
          <cell r="B127" t="str">
            <v>IMPUESTO DE VEHICULO</v>
          </cell>
          <cell r="C127">
            <v>86128000</v>
          </cell>
          <cell r="G127">
            <v>-32967800</v>
          </cell>
          <cell r="I127">
            <v>49715600</v>
          </cell>
          <cell r="J127">
            <v>49715600</v>
          </cell>
          <cell r="K127">
            <v>49715600</v>
          </cell>
          <cell r="L127">
            <v>49715600</v>
          </cell>
        </row>
        <row r="128">
          <cell r="A128">
            <v>22751103105</v>
          </cell>
          <cell r="B128" t="str">
            <v>IMPUESTO ASUMIDOS</v>
          </cell>
          <cell r="C128">
            <v>40549920</v>
          </cell>
          <cell r="G128">
            <v>-40549920</v>
          </cell>
          <cell r="I128">
            <v>0</v>
          </cell>
          <cell r="J128">
            <v>0</v>
          </cell>
          <cell r="K128">
            <v>0</v>
          </cell>
          <cell r="L128">
            <v>0</v>
          </cell>
        </row>
        <row r="129">
          <cell r="A129">
            <v>22751103106</v>
          </cell>
          <cell r="B129" t="str">
            <v>IMPUESTO PREDIAL</v>
          </cell>
          <cell r="C129">
            <v>94351000</v>
          </cell>
          <cell r="G129">
            <v>0</v>
          </cell>
          <cell r="I129">
            <v>93657659</v>
          </cell>
          <cell r="J129">
            <v>93657659</v>
          </cell>
          <cell r="K129">
            <v>93657659</v>
          </cell>
          <cell r="L129">
            <v>93657659</v>
          </cell>
        </row>
        <row r="130">
          <cell r="A130">
            <v>22751103107</v>
          </cell>
          <cell r="B130" t="str">
            <v>IMPUESTO DE PEAJES</v>
          </cell>
          <cell r="C130">
            <v>20000000</v>
          </cell>
          <cell r="G130">
            <v>-6820000</v>
          </cell>
          <cell r="I130">
            <v>11631100</v>
          </cell>
          <cell r="J130">
            <v>11631100</v>
          </cell>
          <cell r="K130">
            <v>11631100</v>
          </cell>
          <cell r="L130">
            <v>11631100</v>
          </cell>
        </row>
        <row r="131">
          <cell r="A131">
            <v>22758100500</v>
          </cell>
          <cell r="B131" t="str">
            <v>GASTOS LEGALES</v>
          </cell>
          <cell r="C131">
            <v>0</v>
          </cell>
          <cell r="G131">
            <v>0</v>
          </cell>
          <cell r="I131">
            <v>0</v>
          </cell>
          <cell r="J131">
            <v>0</v>
          </cell>
          <cell r="K131">
            <v>0</v>
          </cell>
          <cell r="L131">
            <v>0</v>
          </cell>
        </row>
        <row r="132">
          <cell r="A132">
            <v>22851119000</v>
          </cell>
          <cell r="B132" t="str">
            <v>OTROS GASTOS GENERALES</v>
          </cell>
          <cell r="C132">
            <v>116040000</v>
          </cell>
          <cell r="G132">
            <v>-15940000</v>
          </cell>
          <cell r="I132">
            <v>98549880</v>
          </cell>
          <cell r="J132">
            <v>98549880</v>
          </cell>
          <cell r="K132">
            <v>96491947</v>
          </cell>
          <cell r="L132">
            <v>95598310</v>
          </cell>
        </row>
        <row r="133">
          <cell r="A133">
            <v>22855111330</v>
          </cell>
          <cell r="B133" t="str">
            <v>SEGURIDAD INDUSTRIAL</v>
          </cell>
          <cell r="C133">
            <v>579658846</v>
          </cell>
          <cell r="G133">
            <v>-230723867</v>
          </cell>
          <cell r="I133">
            <v>348934979</v>
          </cell>
          <cell r="J133">
            <v>348934979</v>
          </cell>
          <cell r="K133">
            <v>314036292</v>
          </cell>
          <cell r="L133">
            <v>288995640</v>
          </cell>
        </row>
        <row r="134">
          <cell r="A134">
            <v>22858059000</v>
          </cell>
          <cell r="B134" t="str">
            <v>OTROS GASTOS FINANCIEROS</v>
          </cell>
          <cell r="C134">
            <v>0</v>
          </cell>
          <cell r="G134">
            <v>0</v>
          </cell>
          <cell r="I134">
            <v>0</v>
          </cell>
          <cell r="J134">
            <v>0</v>
          </cell>
          <cell r="K134">
            <v>0</v>
          </cell>
          <cell r="L134">
            <v>0</v>
          </cell>
        </row>
        <row r="135">
          <cell r="A135">
            <v>22858100503</v>
          </cell>
          <cell r="B135" t="str">
            <v>COSTO GESTION AMBIENTAL</v>
          </cell>
          <cell r="C135">
            <v>3955889849</v>
          </cell>
          <cell r="G135">
            <v>-750516026</v>
          </cell>
          <cell r="I135">
            <v>3205373823</v>
          </cell>
          <cell r="J135">
            <v>3205373823</v>
          </cell>
          <cell r="K135">
            <v>2852229320</v>
          </cell>
          <cell r="L135">
            <v>2729482272</v>
          </cell>
        </row>
        <row r="136">
          <cell r="A136">
            <v>22955142000</v>
          </cell>
          <cell r="B136" t="str">
            <v>CREDITOS DE EMPLEADOS - FONDOS DE SERV.(LENTES-VEHICULOS)</v>
          </cell>
          <cell r="C136">
            <v>0</v>
          </cell>
          <cell r="G136">
            <v>64272000</v>
          </cell>
          <cell r="I136">
            <v>48204000</v>
          </cell>
          <cell r="J136">
            <v>48204000</v>
          </cell>
          <cell r="K136">
            <v>48204000</v>
          </cell>
          <cell r="L136">
            <v>48204000</v>
          </cell>
        </row>
        <row r="137">
          <cell r="A137">
            <v>32314701202</v>
          </cell>
          <cell r="B137" t="str">
            <v>CREDITO EMPLEADOS - FONDO DE SERVIC (LENTES, ENERG, VEH)</v>
          </cell>
          <cell r="C137">
            <v>0</v>
          </cell>
          <cell r="G137">
            <v>0</v>
          </cell>
          <cell r="I137">
            <v>0</v>
          </cell>
          <cell r="J137">
            <v>0</v>
          </cell>
          <cell r="K137">
            <v>0</v>
          </cell>
          <cell r="L137">
            <v>0</v>
          </cell>
        </row>
        <row r="138">
          <cell r="A138">
            <v>41375300400</v>
          </cell>
          <cell r="B138" t="str">
            <v>CARGOS POR CONEXION - COMERCIALIZAC. ISA</v>
          </cell>
          <cell r="C138">
            <v>9162159756</v>
          </cell>
          <cell r="G138">
            <v>-1636127279</v>
          </cell>
          <cell r="I138">
            <v>7526032477</v>
          </cell>
          <cell r="J138">
            <v>7526032477</v>
          </cell>
          <cell r="K138">
            <v>7438673139</v>
          </cell>
          <cell r="L138">
            <v>6996481379</v>
          </cell>
        </row>
        <row r="139">
          <cell r="A139">
            <v>41375300401</v>
          </cell>
          <cell r="B139" t="str">
            <v>REMUNERACION DE ACTIVOS (RESOL. CREG 070 /98)</v>
          </cell>
          <cell r="C139">
            <v>60000000</v>
          </cell>
          <cell r="G139">
            <v>-60000000</v>
          </cell>
          <cell r="I139">
            <v>0</v>
          </cell>
          <cell r="J139">
            <v>0</v>
          </cell>
          <cell r="K139">
            <v>0</v>
          </cell>
          <cell r="L139">
            <v>0</v>
          </cell>
        </row>
        <row r="140">
          <cell r="A140">
            <v>41375300402</v>
          </cell>
          <cell r="B140" t="str">
            <v>PENALIZACION FES Y DES</v>
          </cell>
          <cell r="C140">
            <v>60000000</v>
          </cell>
          <cell r="G140">
            <v>-60000000</v>
          </cell>
          <cell r="I140">
            <v>0</v>
          </cell>
          <cell r="J140">
            <v>0</v>
          </cell>
          <cell r="K140">
            <v>378492247</v>
          </cell>
          <cell r="L140">
            <v>-254595714</v>
          </cell>
        </row>
        <row r="141">
          <cell r="A141">
            <v>42175509002</v>
          </cell>
          <cell r="B141" t="str">
            <v>SERVICIOS TECNICOS DE GRANDES CLIENTES</v>
          </cell>
          <cell r="C141">
            <v>0</v>
          </cell>
          <cell r="G141">
            <v>0</v>
          </cell>
          <cell r="I141">
            <v>0</v>
          </cell>
          <cell r="J141">
            <v>0</v>
          </cell>
          <cell r="K141">
            <v>0</v>
          </cell>
          <cell r="L141">
            <v>0</v>
          </cell>
        </row>
        <row r="142">
          <cell r="A142">
            <v>42175509007</v>
          </cell>
          <cell r="B142" t="str">
            <v>COSTOS ASOCIADOS A LAS TRANS.EN EL MERCADO MAYORISTA</v>
          </cell>
          <cell r="C142">
            <v>30000000</v>
          </cell>
          <cell r="G142">
            <v>-4848000</v>
          </cell>
          <cell r="I142">
            <v>25152000</v>
          </cell>
          <cell r="J142">
            <v>25152000</v>
          </cell>
          <cell r="K142">
            <v>25152000</v>
          </cell>
          <cell r="L142">
            <v>13760182.73</v>
          </cell>
        </row>
        <row r="143">
          <cell r="A143">
            <v>42275300101</v>
          </cell>
          <cell r="B143" t="str">
            <v>COMPRA DE ENERGIA A LARGO PLAZO</v>
          </cell>
          <cell r="C143">
            <v>172916313765</v>
          </cell>
          <cell r="G143">
            <v>-12224167219</v>
          </cell>
          <cell r="I143">
            <v>160692146546</v>
          </cell>
          <cell r="J143">
            <v>160692081639</v>
          </cell>
          <cell r="K143">
            <v>160552149684</v>
          </cell>
          <cell r="L143">
            <v>147709701477</v>
          </cell>
        </row>
        <row r="144">
          <cell r="A144">
            <v>42275300102</v>
          </cell>
          <cell r="B144" t="str">
            <v>COMPRA DE ENERGIA EN BOLSA</v>
          </cell>
          <cell r="C144">
            <v>13549118282</v>
          </cell>
          <cell r="G144">
            <v>-7367711619</v>
          </cell>
          <cell r="I144">
            <v>6181406663</v>
          </cell>
          <cell r="J144">
            <v>6181406663</v>
          </cell>
          <cell r="K144">
            <v>6181363001</v>
          </cell>
          <cell r="L144">
            <v>5912024168</v>
          </cell>
        </row>
        <row r="145">
          <cell r="A145">
            <v>42375300203</v>
          </cell>
          <cell r="B145" t="str">
            <v>SIC-CND</v>
          </cell>
          <cell r="C145">
            <v>690360177</v>
          </cell>
          <cell r="G145">
            <v>-92079987</v>
          </cell>
          <cell r="I145">
            <v>598280190</v>
          </cell>
          <cell r="J145">
            <v>598280190</v>
          </cell>
          <cell r="K145">
            <v>584552978</v>
          </cell>
          <cell r="L145">
            <v>545865178</v>
          </cell>
        </row>
        <row r="146">
          <cell r="A146">
            <v>42375300204</v>
          </cell>
          <cell r="B146" t="str">
            <v>RESTRICCIONES</v>
          </cell>
          <cell r="C146">
            <v>8055515607</v>
          </cell>
          <cell r="G146">
            <v>6436888215</v>
          </cell>
          <cell r="I146">
            <v>14492403822</v>
          </cell>
          <cell r="J146">
            <v>14492403822</v>
          </cell>
          <cell r="K146">
            <v>14443819510</v>
          </cell>
          <cell r="L146">
            <v>12599591358</v>
          </cell>
        </row>
        <row r="147">
          <cell r="A147">
            <v>42375300501</v>
          </cell>
          <cell r="B147" t="str">
            <v>SISTEMA DE TRANSMISION REGIONAL (STR)</v>
          </cell>
          <cell r="C147">
            <v>22026815718</v>
          </cell>
          <cell r="G147">
            <v>-2801311980</v>
          </cell>
          <cell r="I147">
            <v>19225503738</v>
          </cell>
          <cell r="J147">
            <v>19225503738</v>
          </cell>
          <cell r="K147">
            <v>19103809179</v>
          </cell>
          <cell r="L147">
            <v>17030801980</v>
          </cell>
        </row>
        <row r="148">
          <cell r="A148">
            <v>42375300502</v>
          </cell>
          <cell r="B148" t="str">
            <v>SISTEMA DE TRANSMISION NACIONAL (STN)</v>
          </cell>
          <cell r="C148">
            <v>30667179254</v>
          </cell>
          <cell r="G148">
            <v>-3584109457</v>
          </cell>
          <cell r="I148">
            <v>27083069797</v>
          </cell>
          <cell r="J148">
            <v>27083069796</v>
          </cell>
          <cell r="K148">
            <v>27057168884</v>
          </cell>
          <cell r="L148">
            <v>25056426656</v>
          </cell>
        </row>
        <row r="149">
          <cell r="A149">
            <v>42375300504</v>
          </cell>
          <cell r="B149" t="str">
            <v>SISTEMA DE DISTRIBUCION LOCAL - CACHIRA (SDL)</v>
          </cell>
          <cell r="C149">
            <v>115787384</v>
          </cell>
          <cell r="G149">
            <v>-27946132</v>
          </cell>
          <cell r="I149">
            <v>87841252</v>
          </cell>
          <cell r="J149">
            <v>87841252</v>
          </cell>
          <cell r="K149">
            <v>87309761</v>
          </cell>
          <cell r="L149">
            <v>80630995</v>
          </cell>
        </row>
        <row r="150">
          <cell r="A150">
            <v>42475300101</v>
          </cell>
          <cell r="B150" t="str">
            <v>COMPRA DE ENERGIA A LARGO PLAZO MERC. NO REGULADO</v>
          </cell>
          <cell r="C150">
            <v>0</v>
          </cell>
          <cell r="G150">
            <v>21537777670</v>
          </cell>
          <cell r="I150">
            <v>21537777670</v>
          </cell>
          <cell r="J150">
            <v>21537777670</v>
          </cell>
          <cell r="K150">
            <v>21537695670</v>
          </cell>
          <cell r="L150">
            <v>19633643900</v>
          </cell>
        </row>
        <row r="151">
          <cell r="A151">
            <v>42475300102</v>
          </cell>
          <cell r="B151" t="str">
            <v>COMPRA DE ENERGIA EN BOLSA - MERCADO NO REGULADO</v>
          </cell>
          <cell r="C151">
            <v>0</v>
          </cell>
          <cell r="G151">
            <v>3059351345</v>
          </cell>
          <cell r="I151">
            <v>3059351345</v>
          </cell>
          <cell r="J151">
            <v>3059351345</v>
          </cell>
          <cell r="K151">
            <v>2898850346</v>
          </cell>
          <cell r="L151">
            <v>2699441059</v>
          </cell>
        </row>
        <row r="152">
          <cell r="A152">
            <v>42475300203</v>
          </cell>
          <cell r="B152" t="str">
            <v>SIC-CND - MERCADO NO REGULADO</v>
          </cell>
          <cell r="C152">
            <v>0</v>
          </cell>
          <cell r="G152">
            <v>103402934</v>
          </cell>
          <cell r="I152">
            <v>103402934</v>
          </cell>
          <cell r="J152">
            <v>103402934</v>
          </cell>
          <cell r="K152">
            <v>102194645</v>
          </cell>
          <cell r="L152">
            <v>93861541</v>
          </cell>
        </row>
        <row r="153">
          <cell r="A153">
            <v>42475300204</v>
          </cell>
          <cell r="B153" t="str">
            <v>RESTRICCIONES - MERCADO NO REGULADO</v>
          </cell>
          <cell r="C153">
            <v>0</v>
          </cell>
          <cell r="G153">
            <v>2597835341</v>
          </cell>
          <cell r="I153">
            <v>2597835341</v>
          </cell>
          <cell r="J153">
            <v>2597835341</v>
          </cell>
          <cell r="K153">
            <v>2597835341</v>
          </cell>
          <cell r="L153">
            <v>2256355981</v>
          </cell>
        </row>
        <row r="154">
          <cell r="A154">
            <v>42475300501</v>
          </cell>
          <cell r="B154" t="str">
            <v>SISTEMA DE TRANS. REGIONAL (STR) - MERC.NO REGULADO</v>
          </cell>
          <cell r="C154">
            <v>0</v>
          </cell>
          <cell r="G154">
            <v>3760822950</v>
          </cell>
          <cell r="I154">
            <v>3760822950</v>
          </cell>
          <cell r="J154">
            <v>3760822950</v>
          </cell>
          <cell r="K154">
            <v>3735024812</v>
          </cell>
          <cell r="L154">
            <v>3398579555</v>
          </cell>
        </row>
        <row r="155">
          <cell r="A155">
            <v>42475300502</v>
          </cell>
          <cell r="B155" t="str">
            <v>SISTEMA DE TRANS. NACIONAL (STN) - MERC.NO REGULADO</v>
          </cell>
          <cell r="C155">
            <v>0</v>
          </cell>
          <cell r="G155">
            <v>4614646794</v>
          </cell>
          <cell r="I155">
            <v>4614646794</v>
          </cell>
          <cell r="J155">
            <v>4614646793</v>
          </cell>
          <cell r="K155">
            <v>4614646793</v>
          </cell>
          <cell r="L155">
            <v>4251069132</v>
          </cell>
        </row>
        <row r="156">
          <cell r="A156">
            <v>42475300503</v>
          </cell>
          <cell r="B156" t="str">
            <v>GARANTIAS COMPRA DE ENERGIA - MERCADO NO REGULADO</v>
          </cell>
          <cell r="C156">
            <v>0</v>
          </cell>
          <cell r="G156">
            <v>4848000</v>
          </cell>
          <cell r="I156">
            <v>4848000</v>
          </cell>
          <cell r="J156">
            <v>4848000</v>
          </cell>
          <cell r="K156">
            <v>0</v>
          </cell>
          <cell r="L156">
            <v>0</v>
          </cell>
        </row>
        <row r="157">
          <cell r="A157">
            <v>61116159021</v>
          </cell>
          <cell r="B157" t="str">
            <v>LINEA DE SUBTRANSMISION INSULA  - ATALAYA</v>
          </cell>
          <cell r="C157">
            <v>0</v>
          </cell>
          <cell r="G157">
            <v>0</v>
          </cell>
          <cell r="I157">
            <v>0</v>
          </cell>
          <cell r="J157">
            <v>0</v>
          </cell>
          <cell r="K157">
            <v>0</v>
          </cell>
          <cell r="L157">
            <v>0</v>
          </cell>
        </row>
        <row r="158">
          <cell r="A158">
            <v>61216159025</v>
          </cell>
          <cell r="B158" t="str">
            <v>SUBESTACIONES SATELITES 34.5 KV (BOCONO Y ATALAYA)</v>
          </cell>
          <cell r="C158">
            <v>90000000</v>
          </cell>
          <cell r="G158">
            <v>22270703</v>
          </cell>
          <cell r="I158">
            <v>108625130</v>
          </cell>
          <cell r="J158">
            <v>108625130</v>
          </cell>
          <cell r="K158">
            <v>96058368</v>
          </cell>
          <cell r="L158">
            <v>93007167</v>
          </cell>
        </row>
        <row r="159">
          <cell r="A159">
            <v>61216159040</v>
          </cell>
          <cell r="B159" t="str">
            <v>SUBESTACION BELEN (CUMPLIMIENTO COD. REDES)</v>
          </cell>
          <cell r="C159">
            <v>0</v>
          </cell>
          <cell r="G159">
            <v>0</v>
          </cell>
          <cell r="I159">
            <v>0</v>
          </cell>
          <cell r="J159">
            <v>0</v>
          </cell>
          <cell r="K159">
            <v>0</v>
          </cell>
          <cell r="L159">
            <v>0</v>
          </cell>
        </row>
        <row r="160">
          <cell r="A160">
            <v>61216509000</v>
          </cell>
          <cell r="B160" t="str">
            <v>CENTRO DE DISTRIBUCION LOCAL</v>
          </cell>
          <cell r="C160">
            <v>302300000</v>
          </cell>
          <cell r="G160">
            <v>41815225</v>
          </cell>
          <cell r="I160">
            <v>314762761</v>
          </cell>
          <cell r="J160">
            <v>314762761</v>
          </cell>
          <cell r="K160">
            <v>313899514</v>
          </cell>
          <cell r="L160">
            <v>293734185</v>
          </cell>
        </row>
        <row r="161">
          <cell r="A161">
            <v>61216509001</v>
          </cell>
          <cell r="B161" t="str">
            <v>EQUIPO DE SUBESTACION</v>
          </cell>
          <cell r="C161">
            <v>3281900000</v>
          </cell>
          <cell r="G161">
            <v>2382059458</v>
          </cell>
          <cell r="I161">
            <v>4844286607.9799995</v>
          </cell>
          <cell r="J161">
            <v>4844286607.9799995</v>
          </cell>
          <cell r="K161">
            <v>4414203708</v>
          </cell>
          <cell r="L161">
            <v>4294691385</v>
          </cell>
        </row>
        <row r="162">
          <cell r="A162">
            <v>61216509004</v>
          </cell>
          <cell r="B162" t="str">
            <v>CREG 024 AUTOMATIZACION</v>
          </cell>
          <cell r="C162">
            <v>0</v>
          </cell>
          <cell r="G162">
            <v>0</v>
          </cell>
          <cell r="I162">
            <v>0</v>
          </cell>
          <cell r="J162">
            <v>0</v>
          </cell>
          <cell r="K162">
            <v>0</v>
          </cell>
          <cell r="L162">
            <v>0</v>
          </cell>
        </row>
        <row r="163">
          <cell r="A163">
            <v>61216509005</v>
          </cell>
          <cell r="B163" t="str">
            <v>TRANSFORMADORES</v>
          </cell>
          <cell r="C163">
            <v>3330000000</v>
          </cell>
          <cell r="G163">
            <v>-1322049000</v>
          </cell>
          <cell r="I163">
            <v>1997207090</v>
          </cell>
          <cell r="J163">
            <v>1997207090</v>
          </cell>
          <cell r="K163">
            <v>1850175039</v>
          </cell>
          <cell r="L163">
            <v>1850175039</v>
          </cell>
        </row>
        <row r="164">
          <cell r="A164">
            <v>61316159000</v>
          </cell>
          <cell r="B164" t="str">
            <v>TRANSFORMADORES DE DISTRIBUCION</v>
          </cell>
          <cell r="C164">
            <v>1486894540</v>
          </cell>
          <cell r="G164">
            <v>469894540</v>
          </cell>
          <cell r="I164">
            <v>1790364857</v>
          </cell>
          <cell r="J164">
            <v>1790364857</v>
          </cell>
          <cell r="K164">
            <v>1789993657</v>
          </cell>
          <cell r="L164">
            <v>1785090084</v>
          </cell>
        </row>
        <row r="165">
          <cell r="A165">
            <v>61316159005</v>
          </cell>
          <cell r="B165" t="str">
            <v>RECONECTADORES Y ELEMENTOS DE DISTRIBUCION</v>
          </cell>
          <cell r="C165">
            <v>903051319</v>
          </cell>
          <cell r="G165">
            <v>426927677</v>
          </cell>
          <cell r="I165">
            <v>1303817544</v>
          </cell>
          <cell r="J165">
            <v>1303817544</v>
          </cell>
          <cell r="K165">
            <v>1276934571</v>
          </cell>
          <cell r="L165">
            <v>1212864818</v>
          </cell>
        </row>
        <row r="166">
          <cell r="A166">
            <v>61316159010</v>
          </cell>
          <cell r="B166" t="str">
            <v>REMODELACION REDES PRIMARIAS</v>
          </cell>
          <cell r="C166">
            <v>0</v>
          </cell>
          <cell r="G166">
            <v>0</v>
          </cell>
          <cell r="I166">
            <v>0</v>
          </cell>
          <cell r="J166">
            <v>0</v>
          </cell>
          <cell r="K166">
            <v>0</v>
          </cell>
          <cell r="L166">
            <v>0</v>
          </cell>
        </row>
        <row r="167">
          <cell r="A167">
            <v>61316159011</v>
          </cell>
          <cell r="B167" t="str">
            <v>REMODELACION REDES SECUNDARIAS</v>
          </cell>
          <cell r="C167">
            <v>0</v>
          </cell>
          <cell r="G167">
            <v>0</v>
          </cell>
          <cell r="I167">
            <v>0</v>
          </cell>
          <cell r="J167">
            <v>0</v>
          </cell>
          <cell r="K167">
            <v>0</v>
          </cell>
          <cell r="L167">
            <v>0</v>
          </cell>
        </row>
        <row r="168">
          <cell r="A168">
            <v>61316159090</v>
          </cell>
          <cell r="B168" t="str">
            <v>COMPRA ACTIVOS (REDES: RESOL. CREG 070/98)</v>
          </cell>
          <cell r="C168">
            <v>1794870000</v>
          </cell>
          <cell r="G168">
            <v>75089375</v>
          </cell>
          <cell r="I168">
            <v>523691723</v>
          </cell>
          <cell r="J168">
            <v>523691723</v>
          </cell>
          <cell r="K168">
            <v>472714542</v>
          </cell>
          <cell r="L168">
            <v>472714542</v>
          </cell>
        </row>
        <row r="169">
          <cell r="A169">
            <v>61316159203</v>
          </cell>
          <cell r="B169" t="str">
            <v>REDES PRIMARIAS CUCUTA  - EXPANSION</v>
          </cell>
          <cell r="C169">
            <v>0</v>
          </cell>
          <cell r="G169">
            <v>0</v>
          </cell>
          <cell r="I169">
            <v>0</v>
          </cell>
          <cell r="J169">
            <v>0</v>
          </cell>
          <cell r="K169">
            <v>0</v>
          </cell>
          <cell r="L169">
            <v>0</v>
          </cell>
        </row>
        <row r="170">
          <cell r="A170">
            <v>61316159205</v>
          </cell>
          <cell r="B170" t="str">
            <v>REDES PRIMARIAS PAMPLONA    - EXPANSION</v>
          </cell>
          <cell r="C170">
            <v>0</v>
          </cell>
          <cell r="G170">
            <v>0</v>
          </cell>
          <cell r="I170">
            <v>0</v>
          </cell>
          <cell r="J170">
            <v>0</v>
          </cell>
          <cell r="K170">
            <v>0</v>
          </cell>
          <cell r="L170">
            <v>0</v>
          </cell>
        </row>
        <row r="171">
          <cell r="A171">
            <v>61316159209</v>
          </cell>
          <cell r="B171" t="str">
            <v>REDES SECUNDARIAS OCANA  - EXPANSION</v>
          </cell>
          <cell r="C171">
            <v>0</v>
          </cell>
          <cell r="G171">
            <v>0</v>
          </cell>
          <cell r="I171">
            <v>0</v>
          </cell>
          <cell r="J171">
            <v>0</v>
          </cell>
          <cell r="K171">
            <v>0</v>
          </cell>
          <cell r="L171">
            <v>0</v>
          </cell>
        </row>
        <row r="172">
          <cell r="A172">
            <v>61316159210</v>
          </cell>
          <cell r="B172" t="str">
            <v>REDES SECUNDARIAS PAMPLONA    - EXPANSION</v>
          </cell>
          <cell r="C172">
            <v>0</v>
          </cell>
          <cell r="G172">
            <v>0</v>
          </cell>
          <cell r="I172">
            <v>0</v>
          </cell>
          <cell r="J172">
            <v>0</v>
          </cell>
          <cell r="K172">
            <v>0</v>
          </cell>
          <cell r="L172">
            <v>0</v>
          </cell>
        </row>
        <row r="173">
          <cell r="A173">
            <v>61316159303</v>
          </cell>
          <cell r="B173" t="str">
            <v>REDES SECUNDARIAS CUCUTA  - EXPANSION</v>
          </cell>
          <cell r="C173">
            <v>0</v>
          </cell>
          <cell r="G173">
            <v>0</v>
          </cell>
          <cell r="I173">
            <v>0</v>
          </cell>
          <cell r="J173">
            <v>0</v>
          </cell>
          <cell r="K173">
            <v>0</v>
          </cell>
          <cell r="L173">
            <v>0</v>
          </cell>
        </row>
        <row r="174">
          <cell r="A174">
            <v>61416159095</v>
          </cell>
          <cell r="B174" t="str">
            <v>ELECTRIFICACION RURAL</v>
          </cell>
          <cell r="C174">
            <v>365000000</v>
          </cell>
          <cell r="G174">
            <v>-365000000</v>
          </cell>
          <cell r="I174">
            <v>0</v>
          </cell>
          <cell r="J174">
            <v>0</v>
          </cell>
          <cell r="K174">
            <v>0</v>
          </cell>
          <cell r="L174">
            <v>0</v>
          </cell>
        </row>
        <row r="175">
          <cell r="A175">
            <v>61516159050</v>
          </cell>
          <cell r="B175" t="str">
            <v>LINEA ENERGIZADA</v>
          </cell>
          <cell r="C175">
            <v>174564141</v>
          </cell>
          <cell r="G175">
            <v>223637459</v>
          </cell>
          <cell r="I175">
            <v>365960016</v>
          </cell>
          <cell r="J175">
            <v>365960016</v>
          </cell>
          <cell r="K175">
            <v>325169776</v>
          </cell>
          <cell r="L175">
            <v>295902860</v>
          </cell>
        </row>
        <row r="176">
          <cell r="A176">
            <v>61516700100</v>
          </cell>
          <cell r="B176" t="str">
            <v>COMUNICACIONES</v>
          </cell>
          <cell r="C176">
            <v>0</v>
          </cell>
          <cell r="G176">
            <v>9500000</v>
          </cell>
          <cell r="I176">
            <v>7475040</v>
          </cell>
          <cell r="J176">
            <v>7475040</v>
          </cell>
          <cell r="K176">
            <v>7475040</v>
          </cell>
          <cell r="L176">
            <v>6733980</v>
          </cell>
        </row>
        <row r="177">
          <cell r="A177">
            <v>61516700110</v>
          </cell>
          <cell r="B177" t="str">
            <v>MAQUINARIA Y EQUIPO</v>
          </cell>
          <cell r="C177">
            <v>400000000</v>
          </cell>
          <cell r="G177">
            <v>230500000</v>
          </cell>
          <cell r="I177">
            <v>630472451</v>
          </cell>
          <cell r="J177">
            <v>630472451</v>
          </cell>
          <cell r="K177">
            <v>135978912</v>
          </cell>
          <cell r="L177">
            <v>135978912</v>
          </cell>
        </row>
        <row r="178">
          <cell r="A178">
            <v>61616400100</v>
          </cell>
          <cell r="B178" t="str">
            <v>EDIFICIOS -DISTRIBUCION</v>
          </cell>
          <cell r="C178">
            <v>775000000</v>
          </cell>
          <cell r="G178">
            <v>372746350</v>
          </cell>
          <cell r="I178">
            <v>1144713577</v>
          </cell>
          <cell r="J178">
            <v>1144713577</v>
          </cell>
          <cell r="K178">
            <v>920174472</v>
          </cell>
          <cell r="L178">
            <v>893856179</v>
          </cell>
        </row>
        <row r="179">
          <cell r="A179">
            <v>61616750200</v>
          </cell>
          <cell r="B179" t="str">
            <v>PARQUE AUTOMOTOR -DISTRIBUCION</v>
          </cell>
          <cell r="C179">
            <v>800000000</v>
          </cell>
          <cell r="G179">
            <v>516956000</v>
          </cell>
          <cell r="I179">
            <v>888608000</v>
          </cell>
          <cell r="J179">
            <v>888608000</v>
          </cell>
          <cell r="K179">
            <v>888607999</v>
          </cell>
          <cell r="L179">
            <v>867583900</v>
          </cell>
        </row>
        <row r="180">
          <cell r="A180">
            <v>62016750100</v>
          </cell>
          <cell r="B180" t="str">
            <v>PLAN INTEGRAL EMPRESARIAL.NORMALIZ.SERV.ENERGIA (PIENS)</v>
          </cell>
          <cell r="C180">
            <v>90000000</v>
          </cell>
          <cell r="G180">
            <v>-90000000</v>
          </cell>
          <cell r="I180">
            <v>0</v>
          </cell>
          <cell r="J180">
            <v>0</v>
          </cell>
          <cell r="K180">
            <v>0</v>
          </cell>
          <cell r="L180">
            <v>0</v>
          </cell>
        </row>
        <row r="181">
          <cell r="A181">
            <v>63116400100</v>
          </cell>
          <cell r="B181" t="str">
            <v>EDIFICIOS</v>
          </cell>
          <cell r="C181">
            <v>100000000</v>
          </cell>
          <cell r="G181">
            <v>-100000000</v>
          </cell>
          <cell r="I181">
            <v>0</v>
          </cell>
          <cell r="J181">
            <v>0</v>
          </cell>
          <cell r="K181">
            <v>0</v>
          </cell>
          <cell r="L181">
            <v>0</v>
          </cell>
        </row>
        <row r="182">
          <cell r="A182">
            <v>63116400150</v>
          </cell>
          <cell r="B182" t="str">
            <v>MUEBLES ENSERES Y EQUIPO DE OFICINA</v>
          </cell>
          <cell r="C182">
            <v>328000000</v>
          </cell>
          <cell r="G182">
            <v>9234573</v>
          </cell>
          <cell r="I182">
            <v>252894818</v>
          </cell>
          <cell r="J182">
            <v>252894818</v>
          </cell>
          <cell r="K182">
            <v>223430807</v>
          </cell>
          <cell r="L182">
            <v>209449233</v>
          </cell>
        </row>
        <row r="183">
          <cell r="A183">
            <v>63116400151</v>
          </cell>
          <cell r="B183" t="str">
            <v>EQUIPOS GESTION AMBIENTAL</v>
          </cell>
          <cell r="C183">
            <v>770000000</v>
          </cell>
          <cell r="G183">
            <v>-569033483</v>
          </cell>
          <cell r="I183">
            <v>157737425</v>
          </cell>
          <cell r="J183">
            <v>157737425</v>
          </cell>
          <cell r="K183">
            <v>157737425</v>
          </cell>
          <cell r="L183">
            <v>142690913</v>
          </cell>
        </row>
        <row r="184">
          <cell r="A184">
            <v>63116700200</v>
          </cell>
          <cell r="B184" t="str">
            <v>SISTEMATIZACION</v>
          </cell>
          <cell r="C184">
            <v>1251414000</v>
          </cell>
          <cell r="G184">
            <v>-20000000</v>
          </cell>
          <cell r="I184">
            <v>1206191096.5599999</v>
          </cell>
          <cell r="J184">
            <v>1206191096.5599999</v>
          </cell>
          <cell r="K184">
            <v>1203413939</v>
          </cell>
          <cell r="L184">
            <v>1090210289</v>
          </cell>
        </row>
        <row r="185">
          <cell r="A185">
            <v>63119109020</v>
          </cell>
          <cell r="B185" t="str">
            <v>COMUNICACIONES</v>
          </cell>
          <cell r="C185">
            <v>0</v>
          </cell>
          <cell r="G185">
            <v>21030800</v>
          </cell>
          <cell r="I185">
            <v>21030800</v>
          </cell>
          <cell r="J185">
            <v>21030800</v>
          </cell>
          <cell r="K185">
            <v>21030800</v>
          </cell>
          <cell r="L185">
            <v>18286592</v>
          </cell>
        </row>
        <row r="186">
          <cell r="A186">
            <v>66000000001</v>
          </cell>
          <cell r="B186" t="str">
            <v>MATERIALES DE LINEAS DE TRANSMISION</v>
          </cell>
          <cell r="C186">
            <v>67000000</v>
          </cell>
          <cell r="G186">
            <v>-11400000</v>
          </cell>
          <cell r="I186">
            <v>51383244</v>
          </cell>
          <cell r="J186">
            <v>51383244</v>
          </cell>
          <cell r="K186">
            <v>51383244</v>
          </cell>
          <cell r="L186">
            <v>48074629</v>
          </cell>
        </row>
        <row r="187">
          <cell r="A187">
            <v>66000000002</v>
          </cell>
          <cell r="B187" t="str">
            <v>MATERIALES DE LINEAS DE SUBTRANSMISION</v>
          </cell>
          <cell r="C187">
            <v>114000000</v>
          </cell>
          <cell r="G187">
            <v>-27660088</v>
          </cell>
          <cell r="I187">
            <v>74763759.719999999</v>
          </cell>
          <cell r="J187">
            <v>74763759.719999999</v>
          </cell>
          <cell r="K187">
            <v>74730593</v>
          </cell>
          <cell r="L187">
            <v>64313143</v>
          </cell>
        </row>
        <row r="188">
          <cell r="A188">
            <v>66000000003</v>
          </cell>
          <cell r="B188" t="str">
            <v>MATERIALES DE REDES PRIMARIAS</v>
          </cell>
          <cell r="C188">
            <v>1499851797</v>
          </cell>
          <cell r="G188">
            <v>697756974</v>
          </cell>
          <cell r="I188">
            <v>2130180316.5799999</v>
          </cell>
          <cell r="J188">
            <v>2130180316.3</v>
          </cell>
          <cell r="K188">
            <v>2037996207</v>
          </cell>
          <cell r="L188">
            <v>1985473880</v>
          </cell>
        </row>
        <row r="189">
          <cell r="A189">
            <v>66000000004</v>
          </cell>
          <cell r="B189" t="str">
            <v>MATERIALES DE REDES SECUNDARIAS</v>
          </cell>
          <cell r="C189">
            <v>1210000000</v>
          </cell>
          <cell r="G189">
            <v>-6665604</v>
          </cell>
          <cell r="I189">
            <v>1096184950.8600001</v>
          </cell>
          <cell r="J189">
            <v>1096184950.6600001</v>
          </cell>
          <cell r="K189">
            <v>993430796</v>
          </cell>
          <cell r="L189">
            <v>981190983</v>
          </cell>
        </row>
        <row r="190">
          <cell r="A190">
            <v>66000000006</v>
          </cell>
          <cell r="B190" t="str">
            <v>MATERIALES DE SUBESTACIONES</v>
          </cell>
          <cell r="C190">
            <v>210148203</v>
          </cell>
          <cell r="G190">
            <v>73157983</v>
          </cell>
          <cell r="I190">
            <v>251430159.81999999</v>
          </cell>
          <cell r="J190">
            <v>251430159.81999999</v>
          </cell>
          <cell r="K190">
            <v>236656095</v>
          </cell>
          <cell r="L190">
            <v>229993451</v>
          </cell>
        </row>
        <row r="191">
          <cell r="A191">
            <v>66000000007</v>
          </cell>
          <cell r="B191" t="str">
            <v>MATERIALES DE ALUMBRADO PUBLICO CONVENIOS</v>
          </cell>
          <cell r="C191">
            <v>385000000</v>
          </cell>
          <cell r="G191">
            <v>7553270</v>
          </cell>
          <cell r="I191">
            <v>391548183.88</v>
          </cell>
          <cell r="J191">
            <v>391548183.48000002</v>
          </cell>
          <cell r="K191">
            <v>388372926</v>
          </cell>
          <cell r="L191">
            <v>378090033</v>
          </cell>
        </row>
        <row r="192">
          <cell r="A192">
            <v>66000000008</v>
          </cell>
          <cell r="B192" t="str">
            <v>MACROMEDIDORES</v>
          </cell>
          <cell r="C192">
            <v>114370241</v>
          </cell>
          <cell r="G192">
            <v>229851648</v>
          </cell>
          <cell r="I192">
            <v>137560202.23000002</v>
          </cell>
          <cell r="J192">
            <v>137560202.23000002</v>
          </cell>
          <cell r="K192">
            <v>137527260</v>
          </cell>
          <cell r="L192">
            <v>134041035</v>
          </cell>
        </row>
        <row r="193">
          <cell r="A193">
            <v>66000000009</v>
          </cell>
          <cell r="B193" t="str">
            <v>SELLOS DE SEGURIDAD</v>
          </cell>
          <cell r="C193">
            <v>383286941</v>
          </cell>
          <cell r="G193">
            <v>-194775000</v>
          </cell>
          <cell r="I193">
            <v>136562060</v>
          </cell>
          <cell r="J193">
            <v>136562060</v>
          </cell>
          <cell r="K193">
            <v>136562060</v>
          </cell>
          <cell r="L193">
            <v>133694562</v>
          </cell>
        </row>
        <row r="194">
          <cell r="A194">
            <v>66000000010</v>
          </cell>
          <cell r="B194" t="str">
            <v>ELEMENTOS ELECTRICOS PARA MACROMEDIDORES</v>
          </cell>
          <cell r="C194">
            <v>219763440</v>
          </cell>
          <cell r="G194">
            <v>0</v>
          </cell>
          <cell r="I194">
            <v>87804228</v>
          </cell>
          <cell r="J194">
            <v>87804228</v>
          </cell>
          <cell r="K194">
            <v>86732388</v>
          </cell>
          <cell r="L194">
            <v>84783868</v>
          </cell>
        </row>
        <row r="195">
          <cell r="A195">
            <v>66000000011</v>
          </cell>
          <cell r="B195" t="str">
            <v>CABLE CONCENTRICO  PARA MACROMEDIDORES</v>
          </cell>
          <cell r="C195">
            <v>18527520</v>
          </cell>
          <cell r="G195">
            <v>400000000</v>
          </cell>
          <cell r="I195">
            <v>91853173</v>
          </cell>
          <cell r="J195">
            <v>91853173</v>
          </cell>
          <cell r="K195">
            <v>9546241</v>
          </cell>
          <cell r="L195">
            <v>9546241</v>
          </cell>
        </row>
        <row r="196">
          <cell r="A196">
            <v>66000000012</v>
          </cell>
          <cell r="B196" t="str">
            <v>MATERIALES - ELEMENTOS DEVOLUTIVOS</v>
          </cell>
          <cell r="C196">
            <v>80365000</v>
          </cell>
          <cell r="G196">
            <v>12500000</v>
          </cell>
          <cell r="I196">
            <v>8565612</v>
          </cell>
          <cell r="J196">
            <v>8565612</v>
          </cell>
          <cell r="K196">
            <v>8565612</v>
          </cell>
          <cell r="L196">
            <v>8099862</v>
          </cell>
        </row>
        <row r="197">
          <cell r="A197">
            <v>66000000013</v>
          </cell>
          <cell r="B197" t="str">
            <v>ELEMENTOS DE COMUNICACIONES DE DATOS</v>
          </cell>
          <cell r="C197">
            <v>10000000</v>
          </cell>
          <cell r="G197">
            <v>-2000000</v>
          </cell>
          <cell r="I197">
            <v>5867280</v>
          </cell>
          <cell r="J197">
            <v>5867280</v>
          </cell>
          <cell r="K197">
            <v>5867280</v>
          </cell>
          <cell r="L197">
            <v>4232900</v>
          </cell>
        </row>
        <row r="198">
          <cell r="A198">
            <v>66000000014</v>
          </cell>
          <cell r="B198" t="str">
            <v>MATERIALES PARA LABORATORIO DE MEDIDORE</v>
          </cell>
          <cell r="C198">
            <v>0</v>
          </cell>
          <cell r="G198">
            <v>2000000</v>
          </cell>
          <cell r="I198">
            <v>383658</v>
          </cell>
          <cell r="J198">
            <v>383658</v>
          </cell>
          <cell r="K198">
            <v>383658</v>
          </cell>
          <cell r="L198">
            <v>383658</v>
          </cell>
        </row>
        <row r="199">
          <cell r="A199">
            <v>66000000015</v>
          </cell>
          <cell r="B199" t="str">
            <v>MATERIALES PARA GESTION AMBIENTAL</v>
          </cell>
          <cell r="C199">
            <v>0</v>
          </cell>
          <cell r="G199">
            <v>28000000</v>
          </cell>
          <cell r="I199">
            <v>20439316</v>
          </cell>
          <cell r="J199">
            <v>20439316</v>
          </cell>
          <cell r="K199">
            <v>20439316</v>
          </cell>
          <cell r="L199">
            <v>19818135</v>
          </cell>
        </row>
        <row r="200">
          <cell r="A200">
            <v>66000000016</v>
          </cell>
          <cell r="B200" t="str">
            <v>MATERIALES - PROMOCIÓN Y DIVULGACIÓN</v>
          </cell>
          <cell r="C200">
            <v>188000000</v>
          </cell>
          <cell r="G200">
            <v>2000000</v>
          </cell>
          <cell r="I200">
            <v>147559497</v>
          </cell>
          <cell r="J200">
            <v>147559497</v>
          </cell>
          <cell r="K200">
            <v>137583659</v>
          </cell>
          <cell r="L200">
            <v>125202809</v>
          </cell>
        </row>
        <row r="201">
          <cell r="A201">
            <v>67000000001</v>
          </cell>
          <cell r="B201" t="str">
            <v>MEDIDORES DE ENERGIA GRANDES CLIENTES - PORTAFOLIO</v>
          </cell>
          <cell r="C201">
            <v>0</v>
          </cell>
          <cell r="G201">
            <v>0</v>
          </cell>
          <cell r="I201">
            <v>0</v>
          </cell>
          <cell r="J201">
            <v>0</v>
          </cell>
          <cell r="K201">
            <v>0</v>
          </cell>
          <cell r="L201">
            <v>0</v>
          </cell>
        </row>
        <row r="202">
          <cell r="A202">
            <v>67000000002</v>
          </cell>
          <cell r="B202" t="str">
            <v>TRANSFORMADORES GRANDES CLIENTES - PORTAFOLIO</v>
          </cell>
          <cell r="C202">
            <v>296108542</v>
          </cell>
          <cell r="G202">
            <v>-16608542</v>
          </cell>
          <cell r="I202">
            <v>187166000</v>
          </cell>
          <cell r="J202">
            <v>187166000</v>
          </cell>
          <cell r="K202">
            <v>168766000</v>
          </cell>
          <cell r="L202">
            <v>167007250</v>
          </cell>
        </row>
        <row r="203">
          <cell r="A203">
            <v>67000000003</v>
          </cell>
          <cell r="B203" t="str">
            <v>CABLE CONCENTRICO - PORTAFOLIO</v>
          </cell>
          <cell r="C203">
            <v>2177036209</v>
          </cell>
          <cell r="G203">
            <v>144362200</v>
          </cell>
          <cell r="I203">
            <v>1881388300</v>
          </cell>
          <cell r="J203">
            <v>1881388300</v>
          </cell>
          <cell r="K203">
            <v>1444066050</v>
          </cell>
          <cell r="L203">
            <v>1291525036</v>
          </cell>
        </row>
        <row r="204">
          <cell r="A204">
            <v>67000000004</v>
          </cell>
          <cell r="B204" t="str">
            <v>OTROS ELEMENTOS ELECTRICOS DE INSTALACION - PORTAFOLIO</v>
          </cell>
          <cell r="C204">
            <v>1949897981</v>
          </cell>
          <cell r="G204">
            <v>-588452000</v>
          </cell>
          <cell r="I204">
            <v>824582049</v>
          </cell>
          <cell r="J204">
            <v>824582049</v>
          </cell>
          <cell r="K204">
            <v>776026537</v>
          </cell>
          <cell r="L204">
            <v>752822814</v>
          </cell>
        </row>
        <row r="205">
          <cell r="A205">
            <v>67000000005</v>
          </cell>
          <cell r="B205" t="str">
            <v>BOMBILLOS AHORRADORES DE ENERGIA - URE</v>
          </cell>
          <cell r="C205">
            <v>782400000</v>
          </cell>
          <cell r="G205">
            <v>-175000000</v>
          </cell>
          <cell r="I205">
            <v>311808000</v>
          </cell>
          <cell r="J205">
            <v>311808000</v>
          </cell>
          <cell r="K205">
            <v>297398400</v>
          </cell>
          <cell r="L205">
            <v>297398400</v>
          </cell>
        </row>
        <row r="206">
          <cell r="A206">
            <v>67100000001</v>
          </cell>
          <cell r="B206" t="str">
            <v>MEDIDORES DE ENERGIA</v>
          </cell>
          <cell r="C206">
            <v>2324350070</v>
          </cell>
          <cell r="G206">
            <v>-321561819</v>
          </cell>
          <cell r="I206">
            <v>1167576837.25</v>
          </cell>
          <cell r="J206">
            <v>1167576837.25</v>
          </cell>
          <cell r="K206">
            <v>963768049</v>
          </cell>
          <cell r="L206">
            <v>961022449</v>
          </cell>
        </row>
        <row r="207">
          <cell r="A207">
            <v>68100000001</v>
          </cell>
          <cell r="B207" t="str">
            <v>EXPANSION DE REDES PRIMARIAS - MATERIALES</v>
          </cell>
          <cell r="C207">
            <v>452752894</v>
          </cell>
          <cell r="G207">
            <v>66712465</v>
          </cell>
          <cell r="I207">
            <v>421835124.81</v>
          </cell>
          <cell r="J207">
            <v>421835124.81</v>
          </cell>
          <cell r="K207">
            <v>420950453</v>
          </cell>
          <cell r="L207">
            <v>383720937</v>
          </cell>
        </row>
        <row r="208">
          <cell r="A208">
            <v>68100000002</v>
          </cell>
          <cell r="B208" t="str">
            <v>EXPANSION DE REDES PRIMARIAS - EQUIPOS</v>
          </cell>
          <cell r="C208">
            <v>0</v>
          </cell>
          <cell r="G208">
            <v>62000000</v>
          </cell>
          <cell r="I208">
            <v>47554386</v>
          </cell>
          <cell r="J208">
            <v>47554386</v>
          </cell>
          <cell r="K208">
            <v>47554385</v>
          </cell>
          <cell r="L208">
            <v>47554385</v>
          </cell>
        </row>
        <row r="209">
          <cell r="A209">
            <v>68100000003</v>
          </cell>
          <cell r="B209" t="str">
            <v>EXPANSION DE REDES PRIMARIAS - MANO DE OBRA</v>
          </cell>
          <cell r="C209">
            <v>557431106</v>
          </cell>
          <cell r="G209">
            <v>49019720</v>
          </cell>
          <cell r="I209">
            <v>504337625</v>
          </cell>
          <cell r="J209">
            <v>504337625</v>
          </cell>
          <cell r="K209">
            <v>497677029</v>
          </cell>
          <cell r="L209">
            <v>491817713</v>
          </cell>
        </row>
        <row r="210">
          <cell r="A210">
            <v>68100000004</v>
          </cell>
          <cell r="B210" t="str">
            <v>EXPANSION DE REDES PRIMARIAS - HONORARIOS</v>
          </cell>
          <cell r="C210">
            <v>1329816000</v>
          </cell>
          <cell r="G210">
            <v>-1240000000</v>
          </cell>
          <cell r="I210">
            <v>67500000</v>
          </cell>
          <cell r="J210">
            <v>67500000</v>
          </cell>
          <cell r="K210">
            <v>51014324</v>
          </cell>
          <cell r="L210">
            <v>51014324</v>
          </cell>
        </row>
        <row r="211">
          <cell r="A211">
            <v>68200000001</v>
          </cell>
          <cell r="B211" t="str">
            <v>EXPANSION DE REDES SECUNDARIAS - MATERIALES</v>
          </cell>
          <cell r="C211">
            <v>871825482</v>
          </cell>
          <cell r="G211">
            <v>202249918</v>
          </cell>
          <cell r="I211">
            <v>888814764.53999996</v>
          </cell>
          <cell r="J211">
            <v>888814764.13999999</v>
          </cell>
          <cell r="K211">
            <v>788712043</v>
          </cell>
          <cell r="L211">
            <v>776128427</v>
          </cell>
        </row>
        <row r="212">
          <cell r="A212">
            <v>68200000002</v>
          </cell>
          <cell r="B212" t="str">
            <v>EXPANSION DE REDES SECUNDARIAS - EQUIPOS</v>
          </cell>
          <cell r="C212">
            <v>280584400</v>
          </cell>
          <cell r="G212">
            <v>0</v>
          </cell>
          <cell r="I212">
            <v>252525960</v>
          </cell>
          <cell r="J212">
            <v>252525960</v>
          </cell>
          <cell r="K212">
            <v>223339797</v>
          </cell>
          <cell r="L212">
            <v>218782663</v>
          </cell>
        </row>
        <row r="213">
          <cell r="A213">
            <v>68200000003</v>
          </cell>
          <cell r="B213" t="str">
            <v>EXPANSION DE REDES SECUNDARIAS - MANO DE OBRA</v>
          </cell>
          <cell r="C213">
            <v>702146439</v>
          </cell>
          <cell r="G213">
            <v>300542103</v>
          </cell>
          <cell r="I213">
            <v>783050654</v>
          </cell>
          <cell r="J213">
            <v>783050654</v>
          </cell>
          <cell r="K213">
            <v>752964344</v>
          </cell>
          <cell r="L213">
            <v>732645945</v>
          </cell>
        </row>
        <row r="214">
          <cell r="A214">
            <v>68200000004</v>
          </cell>
          <cell r="B214" t="str">
            <v>EXPANSION DE REDES SECUNDARIAS - HONORARIOS</v>
          </cell>
          <cell r="C214">
            <v>145443679</v>
          </cell>
          <cell r="G214">
            <v>0</v>
          </cell>
          <cell r="I214">
            <v>106500000</v>
          </cell>
          <cell r="J214">
            <v>106500000</v>
          </cell>
          <cell r="K214">
            <v>86798176</v>
          </cell>
          <cell r="L214">
            <v>86798176</v>
          </cell>
        </row>
        <row r="215">
          <cell r="A215">
            <v>68300000001</v>
          </cell>
          <cell r="B215" t="str">
            <v>REPOSICION DE REDES PRIMARIAS - MATERIALES</v>
          </cell>
          <cell r="C215">
            <v>1549589300</v>
          </cell>
          <cell r="G215">
            <v>-657532456</v>
          </cell>
          <cell r="I215">
            <v>881449008.43000007</v>
          </cell>
          <cell r="J215">
            <v>881449008.43000007</v>
          </cell>
          <cell r="K215">
            <v>853828176</v>
          </cell>
          <cell r="L215">
            <v>853222536</v>
          </cell>
        </row>
        <row r="216">
          <cell r="A216">
            <v>68300000002</v>
          </cell>
          <cell r="B216" t="str">
            <v>REPOSICION DE REDES PRIMARIAS - EQUIPOS</v>
          </cell>
          <cell r="C216">
            <v>70421067</v>
          </cell>
          <cell r="G216">
            <v>28578933</v>
          </cell>
          <cell r="I216">
            <v>77720000</v>
          </cell>
          <cell r="J216">
            <v>77720000</v>
          </cell>
          <cell r="K216">
            <v>77720000</v>
          </cell>
          <cell r="L216">
            <v>77720000</v>
          </cell>
        </row>
        <row r="217">
          <cell r="A217">
            <v>68300000003</v>
          </cell>
          <cell r="B217" t="str">
            <v>REPOSICION DE REDES PRIMARIAS - MANO DE OBRA</v>
          </cell>
          <cell r="C217">
            <v>1213763861</v>
          </cell>
          <cell r="G217">
            <v>1193706699</v>
          </cell>
          <cell r="I217">
            <v>2382100920</v>
          </cell>
          <cell r="J217">
            <v>2382100920</v>
          </cell>
          <cell r="K217">
            <v>2376992344</v>
          </cell>
          <cell r="L217">
            <v>2288480424</v>
          </cell>
        </row>
        <row r="218">
          <cell r="A218">
            <v>68300000004</v>
          </cell>
          <cell r="B218" t="str">
            <v>REPOSICION DE REDES PRIMARIAS - HONORARIOS</v>
          </cell>
          <cell r="C218">
            <v>166226139</v>
          </cell>
          <cell r="G218">
            <v>-165837819</v>
          </cell>
          <cell r="I218">
            <v>388320</v>
          </cell>
          <cell r="J218">
            <v>388320</v>
          </cell>
          <cell r="K218">
            <v>0</v>
          </cell>
          <cell r="L218">
            <v>0</v>
          </cell>
        </row>
        <row r="219">
          <cell r="A219">
            <v>68400000001</v>
          </cell>
          <cell r="B219" t="str">
            <v>REPOSICION DE REDES SECUNDARIAS - MATERIALES</v>
          </cell>
          <cell r="C219">
            <v>4164844755</v>
          </cell>
          <cell r="G219">
            <v>-56833946</v>
          </cell>
          <cell r="I219">
            <v>4056246663.1600003</v>
          </cell>
          <cell r="J219">
            <v>4056246662.7600002</v>
          </cell>
          <cell r="K219">
            <v>3465492268</v>
          </cell>
          <cell r="L219">
            <v>3284720394</v>
          </cell>
        </row>
        <row r="220">
          <cell r="A220">
            <v>68400000002</v>
          </cell>
          <cell r="B220" t="str">
            <v>REPOSICION DE REDES SECUNDARIAS - EQUIPOS</v>
          </cell>
          <cell r="C220">
            <v>1583226965</v>
          </cell>
          <cell r="G220">
            <v>-880343046</v>
          </cell>
          <cell r="I220">
            <v>609676461.17999995</v>
          </cell>
          <cell r="J220">
            <v>609676461.18000007</v>
          </cell>
          <cell r="K220">
            <v>483127397</v>
          </cell>
          <cell r="L220">
            <v>471733157</v>
          </cell>
        </row>
        <row r="221">
          <cell r="A221">
            <v>68400000003</v>
          </cell>
          <cell r="B221" t="str">
            <v>REPOSICION DE REDES SECUNDARIAS - MANO DE OBRA</v>
          </cell>
          <cell r="C221">
            <v>5226264828</v>
          </cell>
          <cell r="G221">
            <v>1677634578</v>
          </cell>
          <cell r="I221">
            <v>6751163835</v>
          </cell>
          <cell r="J221">
            <v>6751163835</v>
          </cell>
          <cell r="K221">
            <v>6206588620</v>
          </cell>
          <cell r="L221">
            <v>5909020128</v>
          </cell>
        </row>
        <row r="222">
          <cell r="A222">
            <v>68400000004</v>
          </cell>
          <cell r="B222" t="str">
            <v>REPOSICION DE REDES SECUNDARIAS - HONORARIOS</v>
          </cell>
          <cell r="C222">
            <v>456940142</v>
          </cell>
          <cell r="G222">
            <v>-3354304</v>
          </cell>
          <cell r="I222">
            <v>441135006</v>
          </cell>
          <cell r="J222">
            <v>441135006</v>
          </cell>
          <cell r="K222">
            <v>286863217</v>
          </cell>
          <cell r="L222">
            <v>220836250</v>
          </cell>
        </row>
        <row r="223">
          <cell r="A223">
            <v>68500000001</v>
          </cell>
          <cell r="B223" t="str">
            <v>ELECTRIFICACION RURAL - MATERIALES</v>
          </cell>
          <cell r="C223">
            <v>906980828</v>
          </cell>
          <cell r="G223">
            <v>-16099684</v>
          </cell>
          <cell r="I223">
            <v>651409999</v>
          </cell>
          <cell r="J223">
            <v>651409999</v>
          </cell>
          <cell r="K223">
            <v>651332248</v>
          </cell>
          <cell r="L223">
            <v>599732705</v>
          </cell>
        </row>
        <row r="224">
          <cell r="A224">
            <v>68500000002</v>
          </cell>
          <cell r="B224" t="str">
            <v>ELECTRIFICACION RURAL - EQUIPOS</v>
          </cell>
          <cell r="C224">
            <v>98489800</v>
          </cell>
          <cell r="G224">
            <v>132476800</v>
          </cell>
          <cell r="I224">
            <v>202147400</v>
          </cell>
          <cell r="J224">
            <v>202147400</v>
          </cell>
          <cell r="K224">
            <v>202147400</v>
          </cell>
          <cell r="L224">
            <v>181273050</v>
          </cell>
        </row>
        <row r="225">
          <cell r="A225">
            <v>68500000003</v>
          </cell>
          <cell r="B225" t="str">
            <v>ELECTRIFICACION RURAL - MANO DE OBRA</v>
          </cell>
          <cell r="C225">
            <v>8415190508</v>
          </cell>
          <cell r="G225">
            <v>-213598594</v>
          </cell>
          <cell r="I225">
            <v>5363345254</v>
          </cell>
          <cell r="J225">
            <v>5363345254</v>
          </cell>
          <cell r="K225">
            <v>4988807292</v>
          </cell>
          <cell r="L225">
            <v>4904391329</v>
          </cell>
        </row>
        <row r="226">
          <cell r="A226">
            <v>68500000004</v>
          </cell>
          <cell r="B226" t="str">
            <v>ELECTRIFICACION RURAL - HONORARIOS</v>
          </cell>
          <cell r="C226">
            <v>664589634</v>
          </cell>
          <cell r="G226">
            <v>369000000</v>
          </cell>
          <cell r="I226">
            <v>1017491255</v>
          </cell>
          <cell r="J226">
            <v>1017491255</v>
          </cell>
          <cell r="K226">
            <v>954773542</v>
          </cell>
          <cell r="L226">
            <v>883121577</v>
          </cell>
        </row>
        <row r="227">
          <cell r="A227">
            <v>68600000001</v>
          </cell>
          <cell r="B227" t="str">
            <v>LINEA DE TRANSMISION - MATERIALES</v>
          </cell>
          <cell r="C227">
            <v>174000000</v>
          </cell>
          <cell r="G227">
            <v>300000000</v>
          </cell>
          <cell r="I227">
            <v>347141600</v>
          </cell>
          <cell r="J227">
            <v>347141600</v>
          </cell>
          <cell r="K227">
            <v>174000000</v>
          </cell>
          <cell r="L227">
            <v>168750000</v>
          </cell>
        </row>
        <row r="228">
          <cell r="A228">
            <v>68600000003</v>
          </cell>
          <cell r="B228" t="str">
            <v>LINEA DE TRANSMISION - MANO DE OBRA</v>
          </cell>
          <cell r="C228">
            <v>391000000</v>
          </cell>
          <cell r="G228">
            <v>-130763551</v>
          </cell>
          <cell r="I228">
            <v>260236449</v>
          </cell>
          <cell r="J228">
            <v>260236449</v>
          </cell>
          <cell r="K228">
            <v>238428449</v>
          </cell>
          <cell r="L228">
            <v>236580449</v>
          </cell>
        </row>
        <row r="229">
          <cell r="A229">
            <v>68600000004</v>
          </cell>
          <cell r="B229" t="str">
            <v>LINEA DE TRANSMISION - HONORARIOS</v>
          </cell>
          <cell r="C229">
            <v>50000000</v>
          </cell>
          <cell r="G229">
            <v>480000000</v>
          </cell>
          <cell r="I229">
            <v>180488460</v>
          </cell>
          <cell r="J229">
            <v>180488460</v>
          </cell>
          <cell r="K229">
            <v>61944000</v>
          </cell>
          <cell r="L229">
            <v>53286000</v>
          </cell>
        </row>
        <row r="230">
          <cell r="A230">
            <v>68700000001</v>
          </cell>
          <cell r="B230" t="str">
            <v>LINEA DE SUBTRANSMISION - MATERIALES</v>
          </cell>
          <cell r="C230">
            <v>100000000</v>
          </cell>
          <cell r="G230">
            <v>0</v>
          </cell>
          <cell r="I230">
            <v>0</v>
          </cell>
          <cell r="J230">
            <v>0</v>
          </cell>
          <cell r="K230">
            <v>0</v>
          </cell>
          <cell r="L230">
            <v>0</v>
          </cell>
        </row>
        <row r="231">
          <cell r="A231">
            <v>68700000003</v>
          </cell>
          <cell r="B231" t="str">
            <v>LINEA DE SUBTRANSMISION - MANO DE OBRA</v>
          </cell>
          <cell r="C231">
            <v>840000000</v>
          </cell>
          <cell r="G231">
            <v>-455748449</v>
          </cell>
          <cell r="I231">
            <v>11777762</v>
          </cell>
          <cell r="J231">
            <v>11777762</v>
          </cell>
          <cell r="K231">
            <v>4643532</v>
          </cell>
          <cell r="L231">
            <v>4643532</v>
          </cell>
        </row>
        <row r="232">
          <cell r="A232">
            <v>68700000004</v>
          </cell>
          <cell r="B232" t="str">
            <v>LINEA DE SUBTRANSMISION - HONORARIOS</v>
          </cell>
          <cell r="C232">
            <v>60000000</v>
          </cell>
          <cell r="G232">
            <v>0</v>
          </cell>
          <cell r="I232">
            <v>0</v>
          </cell>
          <cell r="J232">
            <v>0</v>
          </cell>
          <cell r="K232">
            <v>0</v>
          </cell>
          <cell r="L232">
            <v>0</v>
          </cell>
        </row>
        <row r="233">
          <cell r="A233">
            <v>68800000002</v>
          </cell>
          <cell r="B233" t="str">
            <v>PROYECTO ECOPETROL AYACUCHO - TIBU - EQUIPOS</v>
          </cell>
          <cell r="C233">
            <v>0</v>
          </cell>
          <cell r="G233">
            <v>950000000</v>
          </cell>
          <cell r="I233">
            <v>0</v>
          </cell>
          <cell r="J233">
            <v>0</v>
          </cell>
          <cell r="K233">
            <v>0</v>
          </cell>
          <cell r="L233">
            <v>0</v>
          </cell>
        </row>
        <row r="234">
          <cell r="A234">
            <v>68800000004</v>
          </cell>
          <cell r="B234" t="str">
            <v>PROYECTO ECOPETROL AYACUCHO - TIBU - HONORARIOS</v>
          </cell>
          <cell r="C234">
            <v>0</v>
          </cell>
          <cell r="G234">
            <v>250000000</v>
          </cell>
          <cell r="I234">
            <v>235817028</v>
          </cell>
          <cell r="J234">
            <v>235817028</v>
          </cell>
          <cell r="K234">
            <v>0</v>
          </cell>
          <cell r="L234">
            <v>0</v>
          </cell>
        </row>
        <row r="235">
          <cell r="A235" t="str">
            <v>Total general</v>
          </cell>
          <cell r="C235">
            <v>406799265295.32996</v>
          </cell>
          <cell r="G235">
            <v>9805662379.9899979</v>
          </cell>
          <cell r="I235">
            <v>398420598812.22986</v>
          </cell>
          <cell r="J235">
            <v>398336473898.56989</v>
          </cell>
          <cell r="K235">
            <v>388789566036.16998</v>
          </cell>
          <cell r="L235">
            <v>360536060247.90002</v>
          </cell>
        </row>
        <row r="248">
          <cell r="C248">
            <v>406799265295.32996</v>
          </cell>
          <cell r="D248">
            <v>0</v>
          </cell>
          <cell r="E248">
            <v>0</v>
          </cell>
          <cell r="F248">
            <v>0</v>
          </cell>
          <cell r="G248">
            <v>9805662379.9899979</v>
          </cell>
          <cell r="H248">
            <v>0</v>
          </cell>
          <cell r="I248">
            <v>398420598812.22986</v>
          </cell>
          <cell r="J248">
            <v>398336473898.56989</v>
          </cell>
          <cell r="K248">
            <v>388789566036.16998</v>
          </cell>
          <cell r="L248">
            <v>360536060247.90002</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ESC.MACROEC."/>
      <sheetName val="ING.CAUSAC. (PPTO)"/>
      <sheetName val="EGR.CAUSAC.(PPTO)"/>
      <sheetName val="EGR.CAUS.POR AREAS"/>
      <sheetName val="MAT.ELECTRICO"/>
      <sheetName val="P y G 2005"/>
      <sheetName val="CAUSACION EPM"/>
      <sheetName val="CAJA EPM"/>
      <sheetName val="VENTAS DE ENERGIA"/>
      <sheetName val="AJUSTES FACTURACION"/>
      <sheetName val="INGRESOS DISTRIBUCION"/>
      <sheetName val="FINANC.MEDID.PERDIDAS"/>
      <sheetName val="MCDO MAYORISTA"/>
      <sheetName val="OTROS ING.COMERCIAL"/>
      <sheetName val="SUBSIDIOS"/>
      <sheetName val="NO REG."/>
      <sheetName val="INDEMN, SGROS"/>
      <sheetName val="VENTA ACTIVOS"/>
      <sheetName val="REND.FINANC."/>
      <sheetName val="NOMINA ADM Y FRA"/>
      <sheetName val="NOMINA CCIAL"/>
      <sheetName val="NOMINA DIST."/>
      <sheetName val="HONORARIOS"/>
      <sheetName val="CONTRATISTA  GESTIONCOOP"/>
      <sheetName val="SERV.ADMITIVOS"/>
      <sheetName val="LLANTAS"/>
      <sheetName val="REP.EQ.COMUNIC."/>
      <sheetName val="REP.MUEB.Y ENSERES"/>
      <sheetName val="ELEM. PROTECCION"/>
      <sheetName val="ELEM.DEVOLUTIVOS"/>
      <sheetName val="AUXILIOS VIATICOS MESADAS "/>
      <sheetName val="PAPELERIA"/>
      <sheetName val="GASTOS DE VIAJE"/>
      <sheetName val="PASAJES TERRESTRES"/>
      <sheetName val="ELEM.ASEO Y CAF."/>
      <sheetName val="PREDIAL"/>
      <sheetName val="DOTACION"/>
      <sheetName val="IMPUESTOS Y CONTRIB."/>
      <sheetName val="COMPENS.DIST."/>
      <sheetName val="COMPENS.CCIAL"/>
      <sheetName val="MANTENIMIENTO REDES"/>
      <sheetName val="SERVICIOS PUBLICOS"/>
      <sheetName val="SEGUROS"/>
      <sheetName val="CLISES"/>
      <sheetName val="VIGILANCIA"/>
      <sheetName val="SERV. ASEO"/>
      <sheetName val="ARREND.CONST."/>
      <sheetName val="BIENESTAR SOCIAL"/>
      <sheetName val="G.MEDICOS Y DROGA"/>
      <sheetName val="DEPORTES"/>
      <sheetName val="GTOS FCTO POR PROYECTO"/>
      <sheetName val="RESUMEN GASTOS POR PROYECTO"/>
      <sheetName val="CONTROL ENERGIA"/>
      <sheetName val="SERV.DEUDA"/>
      <sheetName val="BOOT"/>
      <sheetName val="PLAN DE NEGOCIOS"/>
      <sheetName val="FORMATO EPM (IDP)"/>
      <sheetName val="TRANSF.EMP."/>
      <sheetName val="SISTEMAT."/>
      <sheetName val="COMUNICACIONES"/>
      <sheetName val="REDES"/>
      <sheetName val="MANTE SUB 2005 "/>
      <sheetName val="MATERIALES A.P."/>
      <sheetName val="A.P."/>
      <sheetName val="CAMARAS"/>
      <sheetName val="DESCUMBRA"/>
      <sheetName val="CALIDAD"/>
      <sheetName val="PERDIDAS"/>
      <sheetName val="GESTION DOCUMENTAL"/>
      <sheetName val="OTRAS INVERSIONES"/>
      <sheetName val="VIG.FUTURAS"/>
      <sheetName val="FLUJO CAJA"/>
      <sheetName val="PPTO CAJA"/>
      <sheetName val="SUPUESTOS"/>
      <sheetName val="EBITDA"/>
      <sheetName val="INV. TOTAL"/>
    </sheetNames>
    <sheetDataSet>
      <sheetData sheetId="0"/>
      <sheetData sheetId="1"/>
      <sheetData sheetId="2"/>
      <sheetData sheetId="3"/>
      <sheetData sheetId="4"/>
      <sheetData sheetId="5"/>
      <sheetData sheetId="6"/>
      <sheetData sheetId="7"/>
      <sheetData sheetId="8">
        <row r="13">
          <cell r="C13">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GRESOS"/>
      <sheetName val="SDL"/>
      <sheetName val="Evaluación Financiera"/>
      <sheetName val=" Presupuesto AOM"/>
      <sheetName val="INV. TOTAL"/>
      <sheetName val="CAJA EPM"/>
    </sheetNames>
    <sheetDataSet>
      <sheetData sheetId="0"/>
      <sheetData sheetId="1"/>
      <sheetData sheetId="2"/>
      <sheetData sheetId="3"/>
      <sheetData sheetId="4" refreshError="1"/>
      <sheetData sheetId="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agregación 093"/>
      <sheetName val="Modfic Desagrega_cierre fcro"/>
      <sheetName val="CXP Inversiones"/>
      <sheetName val="Modfic Desagrega_cierre fcr (2)"/>
      <sheetName val="SOPORTE ADICIÓN PROYECTO ONE WO"/>
      <sheetName val="Modfic Pptales 2011"/>
      <sheetName val="Hoja1"/>
      <sheetName val="Hoja2"/>
    </sheetNames>
    <sheetDataSet>
      <sheetData sheetId="0" refreshError="1"/>
      <sheetData sheetId="1" refreshError="1"/>
      <sheetData sheetId="2" refreshError="1">
        <row r="1">
          <cell r="A1" t="str">
            <v>Cuentas por pagar de Inversiones</v>
          </cell>
        </row>
        <row r="3">
          <cell r="A3" t="str">
            <v>Suma de mvdv_valor</v>
          </cell>
        </row>
        <row r="4">
          <cell r="A4" t="str">
            <v>mvdv_partida</v>
          </cell>
          <cell r="B4" t="str">
            <v>Nombre_partida</v>
          </cell>
          <cell r="C4" t="str">
            <v>Total</v>
          </cell>
        </row>
        <row r="5">
          <cell r="A5">
            <v>61216159025</v>
          </cell>
          <cell r="B5" t="str">
            <v>SUBESTACIONES SATELITES 34.5 KV (BOCONO Y ATALAYA)</v>
          </cell>
          <cell r="C5">
            <v>22270703</v>
          </cell>
        </row>
        <row r="6">
          <cell r="A6">
            <v>61216509000</v>
          </cell>
          <cell r="B6" t="str">
            <v>CENTRO DE DISTRIBUCION LOCAL</v>
          </cell>
          <cell r="C6">
            <v>44115225</v>
          </cell>
        </row>
        <row r="7">
          <cell r="A7">
            <v>61216509001</v>
          </cell>
          <cell r="B7" t="str">
            <v>EQUIPO DE SUBESTACION</v>
          </cell>
          <cell r="C7">
            <v>1065010458</v>
          </cell>
        </row>
        <row r="8">
          <cell r="A8">
            <v>61316159000</v>
          </cell>
          <cell r="B8" t="str">
            <v>TRANSFORMADORES DE DISTRIBUCION</v>
          </cell>
          <cell r="C8">
            <v>469894540</v>
          </cell>
        </row>
        <row r="9">
          <cell r="A9">
            <v>61316159005</v>
          </cell>
          <cell r="B9" t="str">
            <v>RECONECTADORES Y ELEMENTOS DE DISTRIBUCION</v>
          </cell>
          <cell r="C9">
            <v>566927677</v>
          </cell>
        </row>
        <row r="10">
          <cell r="A10">
            <v>61316159090</v>
          </cell>
          <cell r="B10" t="str">
            <v>COMPRA ACTIVOS (REDES: RESOL. CREG 070/98)</v>
          </cell>
          <cell r="C10">
            <v>165962834</v>
          </cell>
        </row>
        <row r="11">
          <cell r="A11">
            <v>61516159050</v>
          </cell>
          <cell r="B11" t="str">
            <v>LINEA ENERGIZADA</v>
          </cell>
          <cell r="C11">
            <v>93264000</v>
          </cell>
        </row>
        <row r="12">
          <cell r="A12">
            <v>61616750200</v>
          </cell>
          <cell r="B12" t="str">
            <v>PARQUE AUTOMOTOR -DISTRIBUCION</v>
          </cell>
          <cell r="C12">
            <v>316956000</v>
          </cell>
        </row>
        <row r="13">
          <cell r="A13">
            <v>63116400100</v>
          </cell>
          <cell r="B13" t="str">
            <v xml:space="preserve">EDIFICIOS </v>
          </cell>
          <cell r="C13">
            <v>111839805</v>
          </cell>
        </row>
        <row r="14">
          <cell r="A14">
            <v>63116400150</v>
          </cell>
          <cell r="B14" t="str">
            <v>MUEBLES ENSERES Y EQUIPO DE OFICINA</v>
          </cell>
          <cell r="C14">
            <v>46706630</v>
          </cell>
        </row>
        <row r="15">
          <cell r="A15">
            <v>63116400151</v>
          </cell>
          <cell r="B15" t="str">
            <v>EQUIPOS GESTION AMBIENTAL</v>
          </cell>
          <cell r="C15">
            <v>117466517</v>
          </cell>
        </row>
        <row r="16">
          <cell r="A16">
            <v>63116700200</v>
          </cell>
          <cell r="B16" t="str">
            <v>SISTEMATIZACION</v>
          </cell>
          <cell r="C16">
            <v>231556227</v>
          </cell>
        </row>
        <row r="17">
          <cell r="A17">
            <v>66000000003</v>
          </cell>
          <cell r="B17" t="str">
            <v>MATERIALES DE REDES PRIMARIAS</v>
          </cell>
          <cell r="C17">
            <v>375792420</v>
          </cell>
        </row>
        <row r="18">
          <cell r="A18">
            <v>66000000004</v>
          </cell>
          <cell r="B18" t="str">
            <v>MATERIALES DE REDES SECUNDARIAS</v>
          </cell>
          <cell r="C18">
            <v>149938862</v>
          </cell>
        </row>
        <row r="19">
          <cell r="A19">
            <v>66000000006</v>
          </cell>
          <cell r="B19" t="str">
            <v>MATERIALES DE SUBESTACIONES</v>
          </cell>
          <cell r="C19">
            <v>80657983</v>
          </cell>
        </row>
        <row r="20">
          <cell r="A20">
            <v>66000000007</v>
          </cell>
          <cell r="B20" t="str">
            <v>MATERIALES DE ALUMBRADO PUBLICO CONVENIOS</v>
          </cell>
          <cell r="C20">
            <v>7553270</v>
          </cell>
        </row>
        <row r="21">
          <cell r="A21">
            <v>66000000009</v>
          </cell>
          <cell r="B21" t="str">
            <v>SELLOS DE SEGURIDAD</v>
          </cell>
          <cell r="C21">
            <v>41525000</v>
          </cell>
        </row>
        <row r="22">
          <cell r="A22">
            <v>67000000003</v>
          </cell>
          <cell r="B22" t="str">
            <v>CABLE CONCENTRICO - PORTAFOLIO</v>
          </cell>
          <cell r="C22">
            <v>344362200</v>
          </cell>
        </row>
        <row r="23">
          <cell r="A23">
            <v>67000000004</v>
          </cell>
          <cell r="B23" t="str">
            <v>OTROS ELEMENTOS ELECTRICOS DE INSTALACION - PORTAFOLIO</v>
          </cell>
          <cell r="C23">
            <v>84939458</v>
          </cell>
        </row>
        <row r="24">
          <cell r="A24">
            <v>67100000001</v>
          </cell>
          <cell r="B24" t="str">
            <v>MEDIDORES DE ENERGIA</v>
          </cell>
          <cell r="C24">
            <v>108289829</v>
          </cell>
        </row>
        <row r="25">
          <cell r="A25">
            <v>68100000001</v>
          </cell>
          <cell r="B25" t="str">
            <v>EXPANSION DE REDES PRIMARIAS - MATERIALES</v>
          </cell>
          <cell r="C25">
            <v>12589785</v>
          </cell>
        </row>
        <row r="26">
          <cell r="A26">
            <v>68100000003</v>
          </cell>
          <cell r="B26" t="str">
            <v>EXPANSION DE REDES PRIMARIAS - MANO DE OBRA</v>
          </cell>
          <cell r="C26">
            <v>71019720</v>
          </cell>
        </row>
        <row r="27">
          <cell r="A27">
            <v>68200000001</v>
          </cell>
          <cell r="B27" t="str">
            <v>EXPANSION DE REDES SECUNDARIAS - MATERIALES</v>
          </cell>
          <cell r="C27">
            <v>277562598</v>
          </cell>
        </row>
        <row r="28">
          <cell r="A28">
            <v>68200000003</v>
          </cell>
          <cell r="B28" t="str">
            <v>EXPANSION DE REDES SECUNDARIAS - MANO DE OBRA</v>
          </cell>
          <cell r="C28">
            <v>319542103</v>
          </cell>
        </row>
        <row r="29">
          <cell r="A29">
            <v>68300000001</v>
          </cell>
          <cell r="B29" t="str">
            <v>REPOSICION DE REDES PRIMARIAS - MATERIALES</v>
          </cell>
          <cell r="C29">
            <v>105807324</v>
          </cell>
        </row>
        <row r="30">
          <cell r="A30">
            <v>68300000003</v>
          </cell>
          <cell r="B30" t="str">
            <v>REPOSICION DE REDES PRIMARIAS - MANO DE OBRA</v>
          </cell>
          <cell r="C30">
            <v>87369639</v>
          </cell>
        </row>
        <row r="31">
          <cell r="A31">
            <v>68400000001</v>
          </cell>
          <cell r="B31" t="str">
            <v>REPOSICION DE REDES SECUNDARIAS - MATERIALES</v>
          </cell>
          <cell r="C31">
            <v>703677432</v>
          </cell>
        </row>
        <row r="32">
          <cell r="A32">
            <v>68400000003</v>
          </cell>
          <cell r="B32" t="str">
            <v>REPOSICION DE REDES SECUNDARIAS - MANO DE OBRA</v>
          </cell>
          <cell r="C32">
            <v>720502072</v>
          </cell>
        </row>
        <row r="33">
          <cell r="A33">
            <v>68500000001</v>
          </cell>
          <cell r="B33" t="str">
            <v>ELECTRIFICACION RURAL - MATERIALES</v>
          </cell>
          <cell r="C33">
            <v>43900316</v>
          </cell>
        </row>
        <row r="34">
          <cell r="A34">
            <v>68500000002</v>
          </cell>
          <cell r="B34" t="str">
            <v>ELECTRIFICACION RURAL - EQUIPOS</v>
          </cell>
          <cell r="C34">
            <v>72476800</v>
          </cell>
        </row>
        <row r="35">
          <cell r="A35">
            <v>68500000003</v>
          </cell>
          <cell r="B35" t="str">
            <v>ELECTRIFICACION RURAL - MANO DE OBRA</v>
          </cell>
          <cell r="C35">
            <v>155401406</v>
          </cell>
        </row>
        <row r="36">
          <cell r="A36">
            <v>68600000001</v>
          </cell>
          <cell r="B36" t="str">
            <v>LINEA DE TRANSMISION - MATERIALES</v>
          </cell>
          <cell r="C36">
            <v>174000000</v>
          </cell>
        </row>
        <row r="37">
          <cell r="A37">
            <v>68600000003</v>
          </cell>
          <cell r="B37" t="str">
            <v>LINEA DE TRANSMISION - MANO DE OBRA</v>
          </cell>
          <cell r="C37">
            <v>19488000</v>
          </cell>
          <cell r="E37">
            <v>2785607898</v>
          </cell>
          <cell r="F37">
            <v>2785607898</v>
          </cell>
          <cell r="G37">
            <v>0</v>
          </cell>
        </row>
        <row r="38">
          <cell r="A38" t="str">
            <v>(en blanco)</v>
          </cell>
          <cell r="B38" t="str">
            <v>(en blanco)</v>
          </cell>
        </row>
        <row r="39">
          <cell r="A39" t="str">
            <v>Total general</v>
          </cell>
          <cell r="C39">
            <v>7208366833</v>
          </cell>
        </row>
        <row r="40">
          <cell r="D40">
            <v>900000000</v>
          </cell>
          <cell r="E40">
            <v>8108366833</v>
          </cell>
        </row>
        <row r="41">
          <cell r="A41">
            <v>68100000004</v>
          </cell>
        </row>
        <row r="42">
          <cell r="A42">
            <v>68200000002</v>
          </cell>
        </row>
        <row r="43">
          <cell r="A43">
            <v>68200000004</v>
          </cell>
        </row>
        <row r="44">
          <cell r="A44">
            <v>68300000002</v>
          </cell>
        </row>
        <row r="45">
          <cell r="A45">
            <v>68300000004</v>
          </cell>
        </row>
        <row r="46">
          <cell r="A46">
            <v>68400000002</v>
          </cell>
        </row>
        <row r="47">
          <cell r="A47">
            <v>68400000004</v>
          </cell>
        </row>
        <row r="48">
          <cell r="A48">
            <v>68500000004</v>
          </cell>
        </row>
        <row r="49">
          <cell r="A49">
            <v>68600000004</v>
          </cell>
        </row>
        <row r="50">
          <cell r="A50">
            <v>68700000001</v>
          </cell>
        </row>
        <row r="51">
          <cell r="A51">
            <v>68700000003</v>
          </cell>
        </row>
        <row r="52">
          <cell r="A52">
            <v>68700000004</v>
          </cell>
        </row>
        <row r="53">
          <cell r="A53">
            <v>66000000001</v>
          </cell>
        </row>
        <row r="54">
          <cell r="A54">
            <v>66000000002</v>
          </cell>
        </row>
        <row r="55">
          <cell r="A55">
            <v>66000000008</v>
          </cell>
        </row>
        <row r="56">
          <cell r="A56">
            <v>66000000010</v>
          </cell>
        </row>
        <row r="57">
          <cell r="A57">
            <v>66000000011</v>
          </cell>
        </row>
        <row r="58">
          <cell r="A58">
            <v>66000000012</v>
          </cell>
        </row>
        <row r="59">
          <cell r="A59">
            <v>66000000012</v>
          </cell>
        </row>
        <row r="60">
          <cell r="A60">
            <v>66000000013</v>
          </cell>
        </row>
        <row r="61">
          <cell r="A61">
            <v>66000000016</v>
          </cell>
        </row>
        <row r="62">
          <cell r="A62">
            <v>67000000002</v>
          </cell>
        </row>
        <row r="63">
          <cell r="A63">
            <v>67000000005</v>
          </cell>
        </row>
        <row r="64">
          <cell r="A64">
            <v>61516700110</v>
          </cell>
        </row>
        <row r="65">
          <cell r="A65">
            <v>61216509005</v>
          </cell>
        </row>
        <row r="66">
          <cell r="A66">
            <v>61616400100</v>
          </cell>
        </row>
        <row r="67">
          <cell r="A67">
            <v>63119109020</v>
          </cell>
        </row>
      </sheetData>
      <sheetData sheetId="3" refreshError="1"/>
      <sheetData sheetId="4" refreshError="1"/>
      <sheetData sheetId="5" refreshError="1"/>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órico"/>
      <sheetName val="Graficos "/>
      <sheetName val="psto2001"/>
      <sheetName val="PGEN"/>
      <sheetName val="Costos QMEN"/>
      <sheetName val="Costos SIPA"/>
      <sheetName val="Gastos QMEN"/>
      <sheetName val="Gastos SIPA"/>
      <sheetName val="Ingresos QMEN"/>
      <sheetName val="Ingresos SIPA"/>
    </sheetNames>
    <sheetDataSet>
      <sheetData sheetId="0" refreshError="1"/>
      <sheetData sheetId="1" refreshError="1">
        <row r="1">
          <cell r="A1" t="str">
            <v>TELECOMUNICACIONES</v>
          </cell>
        </row>
        <row r="2">
          <cell r="P2" t="str">
            <v>EMPRESA DE TELECOMUNICACIONES</v>
          </cell>
        </row>
        <row r="3">
          <cell r="B3">
            <v>1998</v>
          </cell>
          <cell r="C3">
            <v>1999</v>
          </cell>
          <cell r="D3">
            <v>2000</v>
          </cell>
          <cell r="E3">
            <v>2001</v>
          </cell>
          <cell r="F3">
            <v>2002</v>
          </cell>
          <cell r="G3">
            <v>2003</v>
          </cell>
          <cell r="H3">
            <v>2004</v>
          </cell>
          <cell r="I3">
            <v>2005</v>
          </cell>
          <cell r="J3">
            <v>2006</v>
          </cell>
          <cell r="K3">
            <v>2007</v>
          </cell>
          <cell r="L3">
            <v>2008</v>
          </cell>
          <cell r="M3" t="str">
            <v>Crec. Promedio 07-01</v>
          </cell>
          <cell r="P3" t="str">
            <v>INDICADORES</v>
          </cell>
        </row>
        <row r="4">
          <cell r="A4" t="str">
            <v>CAPACIDAD INSTALADA (Líneas)</v>
          </cell>
          <cell r="B4">
            <v>996.43299999999999</v>
          </cell>
          <cell r="C4">
            <v>1063.0830000000001</v>
          </cell>
          <cell r="D4">
            <v>1147.2180000000001</v>
          </cell>
          <cell r="E4">
            <v>1196.518</v>
          </cell>
          <cell r="F4">
            <v>1245.568</v>
          </cell>
          <cell r="G4">
            <v>1320.568</v>
          </cell>
          <cell r="H4">
            <v>1385.568</v>
          </cell>
          <cell r="I4">
            <v>1435.568</v>
          </cell>
          <cell r="J4">
            <v>1500.568</v>
          </cell>
          <cell r="K4">
            <v>1545.568</v>
          </cell>
          <cell r="L4">
            <v>1585.568</v>
          </cell>
          <cell r="M4">
            <v>5.5719148936907326E-2</v>
          </cell>
        </row>
        <row r="5">
          <cell r="A5" t="str">
            <v>USUARIOS PROMEDIO MES(Miles)</v>
          </cell>
          <cell r="B5">
            <v>822.5</v>
          </cell>
          <cell r="C5">
            <v>905.21299999999997</v>
          </cell>
          <cell r="D5">
            <v>977.38078853313345</v>
          </cell>
          <cell r="E5">
            <v>1038.0071393022224</v>
          </cell>
          <cell r="F5">
            <v>1095.9259356502539</v>
          </cell>
          <cell r="G5">
            <v>1150.9363277314553</v>
          </cell>
          <cell r="H5">
            <v>1203.7653936700133</v>
          </cell>
          <cell r="I5">
            <v>1253.4285755621863</v>
          </cell>
          <cell r="J5">
            <v>1300.0044588320745</v>
          </cell>
          <cell r="K5">
            <v>1345.4561096820053</v>
          </cell>
          <cell r="L5">
            <v>1390.2962170689484</v>
          </cell>
          <cell r="M5">
            <v>6.1879236678830996E-2</v>
          </cell>
        </row>
        <row r="6">
          <cell r="A6" t="str">
            <v>CONSUMO (Millones de Impulsos)</v>
          </cell>
          <cell r="B6">
            <v>5562.826</v>
          </cell>
          <cell r="C6">
            <v>5882.6</v>
          </cell>
          <cell r="D6">
            <v>6421.9822063180254</v>
          </cell>
          <cell r="E6">
            <v>6738.4539416064245</v>
          </cell>
          <cell r="F6">
            <v>7043.3312691961337</v>
          </cell>
          <cell r="G6">
            <v>7324.0619869412667</v>
          </cell>
          <cell r="H6">
            <v>7585.6643866240465</v>
          </cell>
          <cell r="I6">
            <v>7821.8252341103389</v>
          </cell>
          <cell r="J6">
            <v>8033.8479886639325</v>
          </cell>
          <cell r="K6">
            <v>8234.1153505539914</v>
          </cell>
          <cell r="L6">
            <v>8425.9659206093547</v>
          </cell>
          <cell r="M6">
            <v>5.6320414746244829E-2</v>
          </cell>
        </row>
        <row r="7">
          <cell r="A7" t="str">
            <v>TARIFA MEDIA ($ de dic/99)</v>
          </cell>
          <cell r="B7">
            <v>35.088809890172421</v>
          </cell>
          <cell r="C7">
            <v>39.018588790297514</v>
          </cell>
          <cell r="D7">
            <v>41.610843959859629</v>
          </cell>
          <cell r="E7">
            <v>41.247410067115418</v>
          </cell>
          <cell r="F7">
            <v>40.722979496895292</v>
          </cell>
          <cell r="G7">
            <v>40.238555897713113</v>
          </cell>
          <cell r="H7">
            <v>39.718630810231325</v>
          </cell>
          <cell r="I7">
            <v>39.200013820216114</v>
          </cell>
          <cell r="J7">
            <v>38.690402478323151</v>
          </cell>
          <cell r="K7">
            <v>38.187988831311529</v>
          </cell>
          <cell r="L7">
            <v>37.692311730145349</v>
          </cell>
          <cell r="M7">
            <v>7.7265644490593921E-3</v>
          </cell>
        </row>
        <row r="12">
          <cell r="A12" t="str">
            <v>TARIFA MEDIA TELEFONÍA BÁSICA (Tarifas al costo)</v>
          </cell>
        </row>
        <row r="13">
          <cell r="B13">
            <v>1998</v>
          </cell>
          <cell r="C13">
            <v>1999</v>
          </cell>
          <cell r="D13">
            <v>2000</v>
          </cell>
          <cell r="E13">
            <v>2001</v>
          </cell>
          <cell r="F13">
            <v>2002</v>
          </cell>
          <cell r="G13">
            <v>2003</v>
          </cell>
          <cell r="H13">
            <v>2004</v>
          </cell>
          <cell r="I13">
            <v>2005</v>
          </cell>
          <cell r="J13">
            <v>2006</v>
          </cell>
          <cell r="K13">
            <v>2007</v>
          </cell>
          <cell r="L13">
            <v>2008</v>
          </cell>
          <cell r="M13" t="str">
            <v>Crec. Promedio 07-01</v>
          </cell>
        </row>
        <row r="14">
          <cell r="A14" t="str">
            <v>Ingresos Cargo fijo</v>
          </cell>
          <cell r="B14">
            <v>59406.556100000002</v>
          </cell>
          <cell r="C14">
            <v>83990</v>
          </cell>
          <cell r="D14">
            <v>106573</v>
          </cell>
          <cell r="E14">
            <v>123027</v>
          </cell>
          <cell r="F14">
            <v>139636</v>
          </cell>
          <cell r="G14">
            <v>157044</v>
          </cell>
          <cell r="H14">
            <v>174906</v>
          </cell>
          <cell r="I14">
            <v>193867</v>
          </cell>
          <cell r="J14">
            <v>214047</v>
          </cell>
          <cell r="K14">
            <v>235806</v>
          </cell>
          <cell r="L14">
            <v>259337</v>
          </cell>
          <cell r="M14">
            <v>0.16936055963484198</v>
          </cell>
        </row>
        <row r="15">
          <cell r="A15" t="str">
            <v>Ingresos Consumo</v>
          </cell>
          <cell r="B15">
            <v>106012.96249999999</v>
          </cell>
          <cell r="C15">
            <v>135629</v>
          </cell>
          <cell r="D15">
            <v>173694</v>
          </cell>
          <cell r="E15">
            <v>196173</v>
          </cell>
          <cell r="F15">
            <v>219410</v>
          </cell>
          <cell r="G15">
            <v>243225</v>
          </cell>
          <cell r="H15">
            <v>267040</v>
          </cell>
          <cell r="I15">
            <v>291868</v>
          </cell>
          <cell r="J15">
            <v>317762</v>
          </cell>
          <cell r="K15">
            <v>345221</v>
          </cell>
          <cell r="L15">
            <v>374458</v>
          </cell>
          <cell r="M15">
            <v>0.15721462346527049</v>
          </cell>
        </row>
        <row r="16">
          <cell r="A16" t="str">
            <v>Total Ingresos Corrientes</v>
          </cell>
          <cell r="B16">
            <v>165419.51860000001</v>
          </cell>
          <cell r="C16">
            <v>219619</v>
          </cell>
          <cell r="D16">
            <v>280267</v>
          </cell>
          <cell r="E16">
            <v>319200</v>
          </cell>
          <cell r="F16">
            <v>359046</v>
          </cell>
          <cell r="G16">
            <v>400269</v>
          </cell>
          <cell r="H16">
            <v>441946</v>
          </cell>
          <cell r="I16">
            <v>485735</v>
          </cell>
          <cell r="J16">
            <v>531809</v>
          </cell>
          <cell r="K16">
            <v>581027</v>
          </cell>
          <cell r="L16">
            <v>633795</v>
          </cell>
          <cell r="M16">
            <v>0.16190470843925753</v>
          </cell>
        </row>
        <row r="17">
          <cell r="A17" t="str">
            <v>Factor Constantes</v>
          </cell>
          <cell r="B17">
            <v>1.1799873776570662</v>
          </cell>
          <cell r="C17">
            <v>1.04513157066467</v>
          </cell>
          <cell r="D17">
            <v>0.95346258924559224</v>
          </cell>
          <cell r="E17">
            <v>0.8707511683828647</v>
          </cell>
          <cell r="F17">
            <v>0.79885428292005933</v>
          </cell>
          <cell r="G17">
            <v>0.73627904649086473</v>
          </cell>
          <cell r="H17">
            <v>0.6817398578619116</v>
          </cell>
          <cell r="I17">
            <v>0.63124060913139968</v>
          </cell>
          <cell r="J17">
            <v>0.58448204549203664</v>
          </cell>
          <cell r="K17">
            <v>0.54118707915929321</v>
          </cell>
          <cell r="L17">
            <v>0.50109914736971573</v>
          </cell>
          <cell r="M17">
            <v>-8.3847294207528122E-2</v>
          </cell>
        </row>
        <row r="18">
          <cell r="A18" t="str">
            <v>Total Ingresos ($ Dic./99)</v>
          </cell>
          <cell r="B18">
            <v>195192.94396610829</v>
          </cell>
          <cell r="C18">
            <v>229530.75041780417</v>
          </cell>
          <cell r="D18">
            <v>267224.09950009442</v>
          </cell>
          <cell r="E18">
            <v>277943.77294781042</v>
          </cell>
          <cell r="F18">
            <v>286825.43486531562</v>
          </cell>
          <cell r="G18">
            <v>294709.67765985191</v>
          </cell>
          <cell r="H18">
            <v>301292.20322264038</v>
          </cell>
          <cell r="I18">
            <v>306615.65727644041</v>
          </cell>
          <cell r="J18">
            <v>310832.81213107449</v>
          </cell>
          <cell r="K18">
            <v>314444.30504268664</v>
          </cell>
          <cell r="L18">
            <v>317594.13410718896</v>
          </cell>
          <cell r="M18">
            <v>6.4482142509638685E-2</v>
          </cell>
        </row>
        <row r="20">
          <cell r="A20" t="str">
            <v>Tarifa Media/año</v>
          </cell>
          <cell r="B20">
            <v>35.088809890172421</v>
          </cell>
          <cell r="C20">
            <v>39.018588790297514</v>
          </cell>
          <cell r="D20">
            <v>41.610843959859629</v>
          </cell>
          <cell r="E20">
            <v>41.247410067115418</v>
          </cell>
          <cell r="F20">
            <v>40.722979496895292</v>
          </cell>
          <cell r="G20">
            <v>40.238555897713113</v>
          </cell>
          <cell r="H20">
            <v>39.718630810231325</v>
          </cell>
          <cell r="I20">
            <v>39.200013820216114</v>
          </cell>
          <cell r="J20">
            <v>38.690402478323151</v>
          </cell>
          <cell r="K20">
            <v>38.187988831311529</v>
          </cell>
          <cell r="L20">
            <v>37.692311730145349</v>
          </cell>
          <cell r="M20">
            <v>7.7265644490593921E-3</v>
          </cell>
        </row>
        <row r="22">
          <cell r="A22" t="str">
            <v>tarifa media en pesos corrientes</v>
          </cell>
          <cell r="B22">
            <v>29.736597657377743</v>
          </cell>
          <cell r="C22">
            <v>37.333661986196574</v>
          </cell>
          <cell r="D22">
            <v>43.641821324928287</v>
          </cell>
          <cell r="E22">
            <v>47.369916417934853</v>
          </cell>
          <cell r="F22">
            <v>50.976730509649656</v>
          </cell>
          <cell r="G22">
            <v>54.651230521215666</v>
          </cell>
          <cell r="H22">
            <v>58.260684559060138</v>
          </cell>
          <cell r="I22">
            <v>62.099955632062638</v>
          </cell>
          <cell r="J22">
            <v>66.196049607909302</v>
          </cell>
          <cell r="K22">
            <v>70.563378731500094</v>
          </cell>
          <cell r="L22">
            <v>75.219269336205045</v>
          </cell>
        </row>
        <row r="24">
          <cell r="A24" t="str">
            <v>Inflación Interna</v>
          </cell>
          <cell r="B24">
            <v>1.167</v>
          </cell>
          <cell r="C24">
            <v>1.0923</v>
          </cell>
          <cell r="D24">
            <v>1.1000000000000001</v>
          </cell>
          <cell r="E24">
            <v>1.0900000000000001</v>
          </cell>
          <cell r="F24">
            <v>1.0900000000000001</v>
          </cell>
          <cell r="G24">
            <v>1.08</v>
          </cell>
          <cell r="H24">
            <v>1.08</v>
          </cell>
          <cell r="I24">
            <v>1.08</v>
          </cell>
          <cell r="J24">
            <v>1.08</v>
          </cell>
          <cell r="K24">
            <v>1.08</v>
          </cell>
          <cell r="L24">
            <v>1.08</v>
          </cell>
        </row>
        <row r="25">
          <cell r="A25" t="str">
            <v>Factor Corrientes - Constantes Dic./99</v>
          </cell>
          <cell r="B25">
            <v>1.1799873776570662</v>
          </cell>
          <cell r="C25">
            <v>1.04513157066467</v>
          </cell>
          <cell r="D25">
            <v>0.95346258924559224</v>
          </cell>
          <cell r="E25">
            <v>0.8707511683828647</v>
          </cell>
          <cell r="F25">
            <v>0.79885428292005933</v>
          </cell>
          <cell r="G25">
            <v>0.73627904649086473</v>
          </cell>
          <cell r="H25">
            <v>0.6817398578619116</v>
          </cell>
          <cell r="I25">
            <v>0.63124060913139968</v>
          </cell>
          <cell r="J25">
            <v>0.58448204549203664</v>
          </cell>
          <cell r="K25">
            <v>0.54118707915929321</v>
          </cell>
          <cell r="L25">
            <v>0.50109914736971573</v>
          </cell>
        </row>
        <row r="26">
          <cell r="A26" t="str">
            <v>Factor Corrientes - Constantes Dic./99 Balance</v>
          </cell>
          <cell r="B26">
            <v>1.0923</v>
          </cell>
          <cell r="C26">
            <v>1</v>
          </cell>
          <cell r="D26">
            <v>0.90909090909090906</v>
          </cell>
          <cell r="E26">
            <v>0.83402835696413657</v>
          </cell>
          <cell r="F26">
            <v>0.76516363024232714</v>
          </cell>
          <cell r="G26">
            <v>0.70848484281696955</v>
          </cell>
          <cell r="H26">
            <v>0.65600448408978651</v>
          </cell>
          <cell r="I26">
            <v>0.60741155934239499</v>
          </cell>
          <cell r="J26">
            <v>0.56241811050221757</v>
          </cell>
          <cell r="K26">
            <v>0.52075750972427548</v>
          </cell>
          <cell r="L26">
            <v>0.48218287937432908</v>
          </cell>
        </row>
        <row r="27">
          <cell r="A27" t="str">
            <v>Corrientes</v>
          </cell>
        </row>
        <row r="28">
          <cell r="B28">
            <v>1998</v>
          </cell>
          <cell r="C28">
            <v>1999</v>
          </cell>
          <cell r="D28">
            <v>2000</v>
          </cell>
          <cell r="E28">
            <v>2001</v>
          </cell>
          <cell r="F28">
            <v>2002</v>
          </cell>
          <cell r="G28">
            <v>2003</v>
          </cell>
          <cell r="H28">
            <v>2004</v>
          </cell>
          <cell r="I28">
            <v>2005</v>
          </cell>
          <cell r="J28">
            <v>2006</v>
          </cell>
          <cell r="K28">
            <v>2007</v>
          </cell>
          <cell r="L28">
            <v>2008</v>
          </cell>
        </row>
        <row r="29">
          <cell r="A29" t="str">
            <v>VENTAS (Miles de Millones de Pesos Corrientes</v>
          </cell>
          <cell r="B29">
            <v>261.92200000000003</v>
          </cell>
          <cell r="C29">
            <v>341.83699999999999</v>
          </cell>
          <cell r="D29">
            <v>431.85036591421289</v>
          </cell>
          <cell r="E29">
            <v>499.67635837134242</v>
          </cell>
          <cell r="F29">
            <v>565.30143512506515</v>
          </cell>
          <cell r="G29">
            <v>635.42612367761933</v>
          </cell>
          <cell r="H29">
            <v>707.18654235455119</v>
          </cell>
          <cell r="I29">
            <v>779.19246147009756</v>
          </cell>
          <cell r="J29">
            <v>856.09485676570102</v>
          </cell>
          <cell r="K29">
            <v>939.56725020143608</v>
          </cell>
          <cell r="L29">
            <v>1029.2363107332699</v>
          </cell>
        </row>
        <row r="30">
          <cell r="A30" t="str">
            <v>UTILIDAD OPERATIVA (Miles de Millones de Pesos)</v>
          </cell>
          <cell r="B30">
            <v>134.077</v>
          </cell>
          <cell r="C30">
            <v>173.91900000000001</v>
          </cell>
          <cell r="D30">
            <v>229.11102692429279</v>
          </cell>
          <cell r="E30">
            <v>260.9444454470937</v>
          </cell>
          <cell r="F30">
            <v>292.65900815211819</v>
          </cell>
          <cell r="G30">
            <v>328.38085588653757</v>
          </cell>
          <cell r="H30">
            <v>363.10530750757448</v>
          </cell>
          <cell r="I30">
            <v>395.47471672120668</v>
          </cell>
          <cell r="J30">
            <v>429.41060331666017</v>
          </cell>
          <cell r="K30">
            <v>466.52770384560904</v>
          </cell>
          <cell r="L30">
            <v>507.90482062592082</v>
          </cell>
        </row>
        <row r="31">
          <cell r="A31" t="str">
            <v>GASTOS DE OPERACIÓN (Millones de Pesos)</v>
          </cell>
          <cell r="B31">
            <v>70.366</v>
          </cell>
          <cell r="C31">
            <v>91.605999999999995</v>
          </cell>
          <cell r="D31">
            <v>111.51300000000001</v>
          </cell>
          <cell r="E31">
            <v>126.40903419258413</v>
          </cell>
          <cell r="F31">
            <v>141.42042043802485</v>
          </cell>
          <cell r="G31">
            <v>157.89194291304267</v>
          </cell>
          <cell r="H31">
            <v>174.33911407576718</v>
          </cell>
          <cell r="I31">
            <v>191.93250522987145</v>
          </cell>
          <cell r="J31">
            <v>210.68938386111626</v>
          </cell>
          <cell r="K31">
            <v>230.50089605311291</v>
          </cell>
          <cell r="L31">
            <v>250.92078883249454</v>
          </cell>
        </row>
        <row r="32">
          <cell r="A32" t="str">
            <v>ACTIVOS TOTALES (Millones de Pesos)</v>
          </cell>
          <cell r="B32">
            <v>1518.3409999999999</v>
          </cell>
          <cell r="C32">
            <v>2051.489</v>
          </cell>
          <cell r="D32">
            <v>2347.9962640688054</v>
          </cell>
          <cell r="E32">
            <v>2720.9711520350716</v>
          </cell>
          <cell r="F32">
            <v>3167.2839323023563</v>
          </cell>
          <cell r="G32">
            <v>3671.6341761731051</v>
          </cell>
          <cell r="H32">
            <v>4239.2810465242083</v>
          </cell>
          <cell r="I32">
            <v>4949.4324694133475</v>
          </cell>
          <cell r="J32">
            <v>5635.5003613834397</v>
          </cell>
          <cell r="K32">
            <v>6574.0899586605601</v>
          </cell>
          <cell r="L32">
            <v>7519.6240734662524</v>
          </cell>
        </row>
        <row r="33">
          <cell r="A33" t="str">
            <v>RENTABILIDAD DEL ACTIVO OPERACIONAL (Con avaluos)</v>
          </cell>
          <cell r="B33">
            <v>15.722039196924472</v>
          </cell>
          <cell r="C33">
            <v>18.487369053250351</v>
          </cell>
          <cell r="D33">
            <v>21.192038183307385</v>
          </cell>
          <cell r="E33">
            <v>21.563149475684469</v>
          </cell>
          <cell r="F33">
            <v>22.304135004363872</v>
          </cell>
          <cell r="G33">
            <v>23.189675106820275</v>
          </cell>
          <cell r="H33">
            <v>23.779233403712983</v>
          </cell>
          <cell r="I33">
            <v>24.315508240785785</v>
          </cell>
          <cell r="J33">
            <v>24.982463192534706</v>
          </cell>
          <cell r="K33">
            <v>25.884785570425823</v>
          </cell>
          <cell r="L33">
            <v>27.400185819019196</v>
          </cell>
        </row>
        <row r="34">
          <cell r="A34" t="str">
            <v xml:space="preserve">RENTABILIDAD DEL PATRIMONIO </v>
          </cell>
          <cell r="B34">
            <v>13.005847824208633</v>
          </cell>
          <cell r="C34">
            <v>11.681538875142671</v>
          </cell>
          <cell r="D34">
            <v>13.447252007859852</v>
          </cell>
          <cell r="E34">
            <v>12.731618293782832</v>
          </cell>
          <cell r="F34">
            <v>12.032758156513353</v>
          </cell>
          <cell r="G34">
            <v>12.922272216479774</v>
          </cell>
          <cell r="H34">
            <v>13.239304741479177</v>
          </cell>
          <cell r="I34">
            <v>14.036406320734502</v>
          </cell>
          <cell r="J34">
            <v>14.627048230908787</v>
          </cell>
          <cell r="K34">
            <v>14.467670259012078</v>
          </cell>
          <cell r="L34">
            <v>13.003832666265092</v>
          </cell>
        </row>
        <row r="36">
          <cell r="P36" t="str">
            <v>*Tasa Anual de Crecimiento Compuesto período 1999-2008</v>
          </cell>
        </row>
        <row r="39">
          <cell r="A39" t="str">
            <v>TELECOMUNICACIONES</v>
          </cell>
        </row>
        <row r="40">
          <cell r="A40" t="str">
            <v>Constantes</v>
          </cell>
          <cell r="P40" t="str">
            <v>EMPRESA DE TELECOMUNICACIONES</v>
          </cell>
        </row>
        <row r="41">
          <cell r="B41">
            <v>1998</v>
          </cell>
          <cell r="C41">
            <v>1999</v>
          </cell>
          <cell r="D41">
            <v>2000</v>
          </cell>
          <cell r="E41">
            <v>2001</v>
          </cell>
          <cell r="F41">
            <v>2002</v>
          </cell>
          <cell r="G41">
            <v>2003</v>
          </cell>
          <cell r="H41">
            <v>2004</v>
          </cell>
          <cell r="I41">
            <v>2005</v>
          </cell>
          <cell r="J41">
            <v>2006</v>
          </cell>
          <cell r="K41">
            <v>2007</v>
          </cell>
          <cell r="L41">
            <v>2008</v>
          </cell>
          <cell r="M41" t="str">
            <v>Crec. Promedio 07-01</v>
          </cell>
        </row>
        <row r="42">
          <cell r="A42" t="str">
            <v>VENTAS (Miles de Millones de Pesos Constantes)</v>
          </cell>
          <cell r="B42">
            <v>309.06465393069413</v>
          </cell>
          <cell r="C42">
            <v>357.2646407212988</v>
          </cell>
          <cell r="D42">
            <v>411.75316805122185</v>
          </cell>
          <cell r="E42">
            <v>435.09377286514143</v>
          </cell>
          <cell r="F42">
            <v>451.59347259051435</v>
          </cell>
          <cell r="G42">
            <v>467.85094045674384</v>
          </cell>
          <cell r="H42">
            <v>482.11725286664847</v>
          </cell>
          <cell r="I42">
            <v>491.85792400897907</v>
          </cell>
          <cell r="J42">
            <v>500.37207301762908</v>
          </cell>
          <cell r="K42">
            <v>508.48165581024404</v>
          </cell>
          <cell r="L42">
            <v>515.74943775039333</v>
          </cell>
          <cell r="M42">
            <v>6.9742789623842061E-2</v>
          </cell>
        </row>
        <row r="43">
          <cell r="A43" t="str">
            <v>UTILIDAD OPERATIVA (Miles de Millones de Pesos)*</v>
          </cell>
          <cell r="B43">
            <v>158.20916763412646</v>
          </cell>
          <cell r="C43">
            <v>181.76823763842876</v>
          </cell>
          <cell r="D43">
            <v>218.4487929559528</v>
          </cell>
          <cell r="E43">
            <v>227.21768075607554</v>
          </cell>
          <cell r="F43">
            <v>233.79190209745619</v>
          </cell>
          <cell r="G43">
            <v>241.77994345799394</v>
          </cell>
          <cell r="H43">
            <v>247.54336072911954</v>
          </cell>
          <cell r="I43">
            <v>249.63970107916222</v>
          </cell>
          <cell r="J43">
            <v>250.98278778249107</v>
          </cell>
          <cell r="K43">
            <v>252.47876539109691</v>
          </cell>
          <cell r="L43">
            <v>254.51067256061734</v>
          </cell>
          <cell r="M43">
            <v>7.3928996864275787E-2</v>
          </cell>
        </row>
        <row r="44">
          <cell r="A44" t="str">
            <v>GASTOS FUNC. Y ADMÓN (Millones de Pesos)</v>
          </cell>
          <cell r="B44">
            <v>83.030991816217124</v>
          </cell>
          <cell r="C44">
            <v>95.740322662307747</v>
          </cell>
          <cell r="D44">
            <v>106.32347371454374</v>
          </cell>
          <cell r="E44">
            <v>110.07081421734213</v>
          </cell>
          <cell r="F44">
            <v>112.97430855927165</v>
          </cell>
          <cell r="G44">
            <v>116.25252917660511</v>
          </cell>
          <cell r="H44">
            <v>118.85392284978511</v>
          </cell>
          <cell r="I44">
            <v>121.15559151341961</v>
          </cell>
          <cell r="J44">
            <v>123.14416204260212</v>
          </cell>
          <cell r="K44">
            <v>124.74410667858403</v>
          </cell>
          <cell r="L44">
            <v>125.7361933412995</v>
          </cell>
          <cell r="M44">
            <v>4.9728239986134293E-2</v>
          </cell>
        </row>
        <row r="45">
          <cell r="A45" t="str">
            <v>ACTIVOS TOTALES (Millones de Pesos Constantes)</v>
          </cell>
          <cell r="B45">
            <v>1658.4838743</v>
          </cell>
          <cell r="C45">
            <v>2051.489</v>
          </cell>
          <cell r="D45">
            <v>2134.5420582443685</v>
          </cell>
          <cell r="E45">
            <v>2269.3670992786247</v>
          </cell>
          <cell r="F45">
            <v>2423.490471648664</v>
          </cell>
          <cell r="G45">
            <v>2601.2971621874158</v>
          </cell>
          <cell r="H45">
            <v>2780.9873758367235</v>
          </cell>
          <cell r="I45">
            <v>3006.3424941062422</v>
          </cell>
          <cell r="J45">
            <v>3169.5074649838384</v>
          </cell>
          <cell r="K45">
            <v>3423.5067155754386</v>
          </cell>
          <cell r="L45">
            <v>3625.8339875564789</v>
          </cell>
        </row>
        <row r="46">
          <cell r="A46" t="str">
            <v>RENTABILIDAD DEL ACTIVO OPERACIONAL (Con avaluos)</v>
          </cell>
          <cell r="B46">
            <v>15.722039196924472</v>
          </cell>
          <cell r="C46">
            <v>18.487369053250351</v>
          </cell>
          <cell r="D46">
            <v>21.192038183307385</v>
          </cell>
          <cell r="E46">
            <v>21.563149475684469</v>
          </cell>
          <cell r="F46">
            <v>22.304135004363872</v>
          </cell>
          <cell r="G46">
            <v>23.189675106820275</v>
          </cell>
          <cell r="H46">
            <v>23.779233403712983</v>
          </cell>
          <cell r="I46">
            <v>24.315508240785785</v>
          </cell>
          <cell r="J46">
            <v>24.982463192534706</v>
          </cell>
          <cell r="K46">
            <v>25.884785570425823</v>
          </cell>
          <cell r="L46">
            <v>27.400185819019196</v>
          </cell>
        </row>
        <row r="47">
          <cell r="A47" t="str">
            <v>RENTABILIDAD DEL PATRIMONIO (Con avaluos)</v>
          </cell>
          <cell r="B47">
            <v>13.005847824208633</v>
          </cell>
          <cell r="C47">
            <v>11.681538875142671</v>
          </cell>
          <cell r="D47">
            <v>13.447252007859852</v>
          </cell>
          <cell r="E47">
            <v>12.731618293782832</v>
          </cell>
          <cell r="F47">
            <v>12.032758156513353</v>
          </cell>
          <cell r="G47">
            <v>12.922272216479774</v>
          </cell>
          <cell r="H47">
            <v>13.239304741479177</v>
          </cell>
          <cell r="I47">
            <v>14.036406320734502</v>
          </cell>
          <cell r="J47">
            <v>14.627048230908787</v>
          </cell>
          <cell r="K47">
            <v>14.467670259012078</v>
          </cell>
          <cell r="L47">
            <v>13.003832666265092</v>
          </cell>
        </row>
        <row r="49">
          <cell r="A49" t="str">
            <v>* No incluye gastos financieros, ni aportes</v>
          </cell>
        </row>
        <row r="77">
          <cell r="P77" t="str">
            <v>*Tasa Anual de Crecimiento Compuesto período 1999-2008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t. 13 "/>
      <sheetName val="Anexo 5. Est. Resultado Desagre"/>
      <sheetName val="Anexo 4. Est. Sit. Fra. Desagre"/>
      <sheetName val="C 3. Ppto Gastos Empresa"/>
      <sheetName val="C 2. Ppto Ingreso Empres"/>
      <sheetName val="Art 18 Fondos S Educativos"/>
      <sheetName val="Art 21 Curadurías"/>
    </sheetNames>
    <sheetDataSet>
      <sheetData sheetId="0"/>
      <sheetData sheetId="1">
        <row r="6">
          <cell r="E6">
            <v>0</v>
          </cell>
          <cell r="F6">
            <v>0</v>
          </cell>
        </row>
        <row r="7">
          <cell r="E7">
            <v>0</v>
          </cell>
          <cell r="F7">
            <v>0</v>
          </cell>
        </row>
        <row r="8">
          <cell r="E8">
            <v>0</v>
          </cell>
          <cell r="F8">
            <v>0</v>
          </cell>
        </row>
        <row r="9">
          <cell r="E9">
            <v>0</v>
          </cell>
          <cell r="F9">
            <v>0</v>
          </cell>
        </row>
        <row r="11">
          <cell r="E11">
            <v>0</v>
          </cell>
          <cell r="F11">
            <v>0</v>
          </cell>
        </row>
        <row r="12">
          <cell r="E12">
            <v>0</v>
          </cell>
          <cell r="F12">
            <v>0</v>
          </cell>
        </row>
        <row r="17">
          <cell r="E17">
            <v>0</v>
          </cell>
          <cell r="F17">
            <v>0</v>
          </cell>
        </row>
        <row r="18">
          <cell r="E18">
            <v>0</v>
          </cell>
          <cell r="F18">
            <v>0</v>
          </cell>
        </row>
        <row r="19">
          <cell r="E19">
            <v>0</v>
          </cell>
          <cell r="F19">
            <v>0</v>
          </cell>
        </row>
        <row r="24">
          <cell r="E24">
            <v>0</v>
          </cell>
          <cell r="F24">
            <v>0</v>
          </cell>
        </row>
        <row r="25">
          <cell r="E25">
            <v>0</v>
          </cell>
          <cell r="F25">
            <v>0</v>
          </cell>
        </row>
        <row r="27">
          <cell r="E27">
            <v>0</v>
          </cell>
          <cell r="F27">
            <v>0</v>
          </cell>
        </row>
        <row r="28">
          <cell r="E28">
            <v>0</v>
          </cell>
          <cell r="F28">
            <v>0</v>
          </cell>
        </row>
        <row r="33">
          <cell r="E33">
            <v>0</v>
          </cell>
          <cell r="F33">
            <v>0</v>
          </cell>
        </row>
        <row r="34">
          <cell r="E34">
            <v>0</v>
          </cell>
          <cell r="F34">
            <v>0</v>
          </cell>
        </row>
      </sheetData>
      <sheetData sheetId="2">
        <row r="7">
          <cell r="E7">
            <v>144</v>
          </cell>
          <cell r="F7">
            <v>15</v>
          </cell>
        </row>
        <row r="8">
          <cell r="E8">
            <v>23</v>
          </cell>
          <cell r="F8">
            <v>28</v>
          </cell>
        </row>
        <row r="9">
          <cell r="E9">
            <v>0</v>
          </cell>
          <cell r="F9">
            <v>12</v>
          </cell>
        </row>
        <row r="10">
          <cell r="E10">
            <v>456</v>
          </cell>
          <cell r="F10">
            <v>0</v>
          </cell>
        </row>
        <row r="11">
          <cell r="E11">
            <v>45456</v>
          </cell>
          <cell r="F11">
            <v>0</v>
          </cell>
        </row>
        <row r="12">
          <cell r="E12">
            <v>555</v>
          </cell>
          <cell r="F12">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4">
          <cell r="E44">
            <v>0</v>
          </cell>
          <cell r="F44">
            <v>0</v>
          </cell>
        </row>
        <row r="51">
          <cell r="E51">
            <v>0</v>
          </cell>
          <cell r="F51">
            <v>0</v>
          </cell>
        </row>
        <row r="52">
          <cell r="E52">
            <v>0</v>
          </cell>
          <cell r="F52">
            <v>0</v>
          </cell>
        </row>
        <row r="53">
          <cell r="E53">
            <v>0</v>
          </cell>
          <cell r="F53">
            <v>0</v>
          </cell>
        </row>
        <row r="54">
          <cell r="E54">
            <v>0</v>
          </cell>
          <cell r="F54">
            <v>0</v>
          </cell>
        </row>
        <row r="56">
          <cell r="E56">
            <v>0</v>
          </cell>
          <cell r="F56">
            <v>0</v>
          </cell>
        </row>
        <row r="57">
          <cell r="E57">
            <v>0</v>
          </cell>
          <cell r="F57">
            <v>0</v>
          </cell>
        </row>
        <row r="58">
          <cell r="E58">
            <v>0</v>
          </cell>
          <cell r="F58">
            <v>0</v>
          </cell>
        </row>
        <row r="59">
          <cell r="E59">
            <v>0</v>
          </cell>
          <cell r="F59">
            <v>0</v>
          </cell>
        </row>
      </sheetData>
      <sheetData sheetId="3"/>
      <sheetData sheetId="4"/>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20.1"/>
    </sheetNames>
    <sheetDataSet>
      <sheetData sheetId="0">
        <row r="8">
          <cell r="AX8" t="str">
            <v>AMAZONAS</v>
          </cell>
        </row>
        <row r="9">
          <cell r="AX9" t="str">
            <v>ANTIOQUIA</v>
          </cell>
        </row>
        <row r="10">
          <cell r="AX10" t="str">
            <v>ARAUCA</v>
          </cell>
        </row>
        <row r="11">
          <cell r="AX11" t="str">
            <v>ATLANTICO</v>
          </cell>
        </row>
        <row r="12">
          <cell r="AX12" t="str">
            <v>BOLIVAR</v>
          </cell>
        </row>
        <row r="13">
          <cell r="AX13" t="str">
            <v>BOYACA</v>
          </cell>
        </row>
        <row r="14">
          <cell r="AX14" t="str">
            <v>CALDAS</v>
          </cell>
        </row>
        <row r="15">
          <cell r="AX15" t="str">
            <v>CAQUETA</v>
          </cell>
        </row>
        <row r="16">
          <cell r="AX16" t="str">
            <v>CASANARE</v>
          </cell>
        </row>
        <row r="17">
          <cell r="AX17" t="str">
            <v>CAUCA</v>
          </cell>
        </row>
        <row r="18">
          <cell r="AX18" t="str">
            <v>CESAR</v>
          </cell>
        </row>
        <row r="19">
          <cell r="AX19" t="str">
            <v>CHOCO</v>
          </cell>
        </row>
        <row r="20">
          <cell r="AX20" t="str">
            <v>CORDOBA</v>
          </cell>
        </row>
        <row r="21">
          <cell r="AX21" t="str">
            <v>CUNDINAMARCA</v>
          </cell>
        </row>
        <row r="22">
          <cell r="AX22" t="str">
            <v>GUAINIA</v>
          </cell>
        </row>
        <row r="23">
          <cell r="AX23" t="str">
            <v>GUAVIARE</v>
          </cell>
        </row>
        <row r="24">
          <cell r="AX24" t="str">
            <v>HUILA</v>
          </cell>
        </row>
        <row r="25">
          <cell r="AX25" t="str">
            <v>LA_GUAJIRA</v>
          </cell>
        </row>
        <row r="26">
          <cell r="AX26" t="str">
            <v>MAGDALENA</v>
          </cell>
        </row>
        <row r="27">
          <cell r="AX27" t="str">
            <v>META</v>
          </cell>
        </row>
        <row r="28">
          <cell r="AX28" t="str">
            <v>N_DE_SANTANDER</v>
          </cell>
        </row>
        <row r="29">
          <cell r="AX29" t="str">
            <v>NARIÑO</v>
          </cell>
        </row>
        <row r="30">
          <cell r="AX30" t="str">
            <v>PUTUMAYO</v>
          </cell>
        </row>
        <row r="31">
          <cell r="AX31" t="str">
            <v>QUINDIO</v>
          </cell>
        </row>
        <row r="32">
          <cell r="AX32" t="str">
            <v>RISARALDA</v>
          </cell>
        </row>
        <row r="33">
          <cell r="AX33" t="str">
            <v>SAN_ANDRES</v>
          </cell>
        </row>
        <row r="34">
          <cell r="AX34" t="str">
            <v>SANTANDER</v>
          </cell>
        </row>
        <row r="35">
          <cell r="AX35" t="str">
            <v>SUCRE</v>
          </cell>
        </row>
        <row r="36">
          <cell r="AX36" t="str">
            <v>TOLIMA</v>
          </cell>
        </row>
        <row r="37">
          <cell r="AX37" t="str">
            <v>VALLE_DEL_CAUCA</v>
          </cell>
        </row>
        <row r="38">
          <cell r="AX38" t="str">
            <v>VAUPES</v>
          </cell>
        </row>
        <row r="39">
          <cell r="AX39" t="str">
            <v>VICHADA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INDICES"/>
      <sheetName val="INDICES"/>
      <sheetName val="ALFA"/>
      <sheetName val="COSTO CCIALIZ."/>
      <sheetName val="COMPRAS - RESUMEN"/>
      <sheetName val="COSTO MON"/>
      <sheetName val="COSTO HOR"/>
      <sheetName val="COSTO APLICADO"/>
      <sheetName val="COMPARAC.COSTO HOR"/>
      <sheetName val="STN y SDL HOR"/>
      <sheetName val="CARGO STN"/>
      <sheetName val="PAGOS SIC-RESTRICCIONES"/>
      <sheetName val="RESTRICCIONES HORARIO"/>
      <sheetName val="VARIACION"/>
      <sheetName val="COMPONENTES "/>
      <sheetName val="PUBLIC. (ok)"/>
      <sheetName val="PUBLIC. (SIS)"/>
      <sheetName val="Mma"/>
      <sheetName val="COMPRAS-00"/>
      <sheetName val="COMPRAS-00 (2)"/>
      <sheetName val="Pma"/>
      <sheetName val="COMPRAS P'CREG"/>
      <sheetName val="TARIFAS CREG"/>
      <sheetName val="TARIFAS CREG (2)"/>
      <sheetName val="TARIFAS CREG (3)"/>
    </sheetNames>
    <sheetDataSet>
      <sheetData sheetId="0" refreshError="1"/>
      <sheetData sheetId="1" refreshError="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sheetData sheetId="21" refreshError="1"/>
      <sheetData sheetId="22"/>
      <sheetData sheetId="23"/>
      <sheetData sheetId="2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20.1"/>
    </sheetNames>
    <sheetDataSet>
      <sheetData sheetId="0">
        <row r="8">
          <cell r="AX8" t="str">
            <v>AMAZONAS</v>
          </cell>
        </row>
        <row r="9">
          <cell r="AX9" t="str">
            <v>ANTIOQUIA</v>
          </cell>
        </row>
        <row r="10">
          <cell r="AX10" t="str">
            <v>ARAUCA</v>
          </cell>
        </row>
        <row r="11">
          <cell r="AX11" t="str">
            <v>ATLANTICO</v>
          </cell>
        </row>
        <row r="12">
          <cell r="AX12" t="str">
            <v>BOLIVAR</v>
          </cell>
        </row>
        <row r="13">
          <cell r="AX13" t="str">
            <v>BOYACA</v>
          </cell>
        </row>
        <row r="14">
          <cell r="AX14" t="str">
            <v>CALDAS</v>
          </cell>
        </row>
        <row r="15">
          <cell r="AX15" t="str">
            <v>CAQUETA</v>
          </cell>
        </row>
        <row r="16">
          <cell r="AX16" t="str">
            <v>CASANARE</v>
          </cell>
        </row>
        <row r="17">
          <cell r="AX17" t="str">
            <v>CAUCA</v>
          </cell>
        </row>
        <row r="18">
          <cell r="AX18" t="str">
            <v>CESAR</v>
          </cell>
        </row>
        <row r="19">
          <cell r="AX19" t="str">
            <v>CHOCO</v>
          </cell>
        </row>
        <row r="20">
          <cell r="AX20" t="str">
            <v>CORDOBA</v>
          </cell>
        </row>
        <row r="21">
          <cell r="AX21" t="str">
            <v>CUNDINAMARCA</v>
          </cell>
        </row>
        <row r="22">
          <cell r="AX22" t="str">
            <v>GUAINIA</v>
          </cell>
        </row>
        <row r="23">
          <cell r="AX23" t="str">
            <v>GUAVIARE</v>
          </cell>
        </row>
        <row r="24">
          <cell r="AX24" t="str">
            <v>HUILA</v>
          </cell>
        </row>
        <row r="25">
          <cell r="AX25" t="str">
            <v>LA_GUAJIRA</v>
          </cell>
        </row>
        <row r="26">
          <cell r="AX26" t="str">
            <v>MAGDALENA</v>
          </cell>
        </row>
        <row r="27">
          <cell r="AX27" t="str">
            <v>META</v>
          </cell>
        </row>
        <row r="28">
          <cell r="AX28" t="str">
            <v>N_DE_SANTANDER</v>
          </cell>
        </row>
        <row r="29">
          <cell r="AX29" t="str">
            <v>NARIÑO</v>
          </cell>
        </row>
        <row r="30">
          <cell r="AX30" t="str">
            <v>PUTUMAYO</v>
          </cell>
        </row>
        <row r="31">
          <cell r="AX31" t="str">
            <v>QUINDIO</v>
          </cell>
        </row>
        <row r="32">
          <cell r="AX32" t="str">
            <v>RISARALDA</v>
          </cell>
        </row>
        <row r="33">
          <cell r="AX33" t="str">
            <v>SAN_ANDRES</v>
          </cell>
        </row>
        <row r="34">
          <cell r="AX34" t="str">
            <v>SANTANDER</v>
          </cell>
        </row>
        <row r="35">
          <cell r="AX35" t="str">
            <v>SUCRE</v>
          </cell>
        </row>
        <row r="36">
          <cell r="AX36" t="str">
            <v>TOLIMA</v>
          </cell>
        </row>
        <row r="37">
          <cell r="AX37" t="str">
            <v>VALLE_DEL_CAUCA</v>
          </cell>
        </row>
        <row r="38">
          <cell r="AX38" t="str">
            <v>VAUPES</v>
          </cell>
        </row>
        <row r="39">
          <cell r="AX39" t="str">
            <v>VICHADA</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 1"/>
      <sheetName val="GRAFICA 1A"/>
      <sheetName val="GRAFICO 2"/>
      <sheetName val="GRAFICA 3"/>
      <sheetName val="GRAFICA 4"/>
      <sheetName val="TABLA1"/>
      <sheetName val="TABLA 2"/>
      <sheetName val="TABLA 3"/>
      <sheetName val="DISEG"/>
      <sheetName val="TABLA 4"/>
      <sheetName val="TABLA 5"/>
      <sheetName val="TABLA 6"/>
      <sheetName val="TABLA 7"/>
      <sheetName val="TABLA 8"/>
      <sheetName val="TABLA 9"/>
      <sheetName val="TABLA 10"/>
      <sheetName val="FACT Noviembre2000_STN"/>
      <sheetName val="BalanNotas2_Jul2000_STN"/>
      <sheetName val="BalanNotas1_Ago2000_STN"/>
      <sheetName val="Vcto Ene 2-2001_STN"/>
      <sheetName val="T07-GENREA"/>
      <sheetName val="T54-PRE_BOL NAL"/>
      <sheetName val="T54-PRE_BOL INT"/>
      <sheetName val="T53-COM_BOL NAL"/>
      <sheetName val="T53-COM_BOL INT"/>
      <sheetName val="PRE_PROM"/>
      <sheetName val="T11-VENRECON"/>
      <sheetName val="T03 DDA CCIAL PERD"/>
      <sheetName val="CALCULOS"/>
      <sheetName val="Recaudo of-privado23"/>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 mensual real 2000"/>
      <sheetName val="Balan mens real sin Caucasia_01"/>
      <sheetName val="Balan mens real Caucasia-01"/>
      <sheetName val="Balan mens real con Cauc_01 "/>
      <sheetName val="Balance resumen con Caucasia"/>
      <sheetName val="Balan Energ. 96-10 con Caucasia"/>
      <sheetName val="Balance Caucasia 00-10"/>
      <sheetName val="Balance resumen sin Caucasia"/>
      <sheetName val="Balan Energ. 96-10 sin Caucasia"/>
      <sheetName val="Balan mens proy sin Caucasia_02"/>
      <sheetName val="Balan mens  proy Caucasia  2002"/>
      <sheetName val="Balan mens proy con Caucasia_02"/>
      <sheetName val="Proy. generacion 2002"/>
      <sheetName val="Comparacion"/>
      <sheetName val="Evaluación Financiera"/>
    </sheetNames>
    <sheetDataSet>
      <sheetData sheetId="0" refreshError="1">
        <row r="4">
          <cell r="A4" t="str">
            <v>NOMBRE</v>
          </cell>
          <cell r="B4" t="str">
            <v xml:space="preserve">Enero </v>
          </cell>
          <cell r="C4" t="str">
            <v>Febrero</v>
          </cell>
          <cell r="D4" t="str">
            <v>Marzo</v>
          </cell>
          <cell r="E4" t="str">
            <v>Abril</v>
          </cell>
          <cell r="F4" t="str">
            <v>Mayo</v>
          </cell>
          <cell r="G4" t="str">
            <v>Junio</v>
          </cell>
          <cell r="H4" t="str">
            <v>Julio</v>
          </cell>
          <cell r="I4" t="str">
            <v>Agosto</v>
          </cell>
          <cell r="J4" t="str">
            <v>Septiembre</v>
          </cell>
          <cell r="K4" t="str">
            <v>Octubre</v>
          </cell>
          <cell r="L4" t="str">
            <v>Noviembre</v>
          </cell>
          <cell r="M4" t="str">
            <v>Diciembre</v>
          </cell>
          <cell r="N4" t="str">
            <v>TOTAL</v>
          </cell>
        </row>
        <row r="5">
          <cell r="A5" t="str">
            <v>LA REBUSCA</v>
          </cell>
          <cell r="B5">
            <v>361.2</v>
          </cell>
          <cell r="C5">
            <v>319.88</v>
          </cell>
          <cell r="D5">
            <v>377</v>
          </cell>
          <cell r="E5">
            <v>377.16</v>
          </cell>
          <cell r="F5">
            <v>375.52</v>
          </cell>
          <cell r="G5">
            <v>376.48</v>
          </cell>
          <cell r="H5">
            <v>387.28</v>
          </cell>
          <cell r="I5">
            <v>379.88</v>
          </cell>
          <cell r="J5">
            <v>361.24</v>
          </cell>
          <cell r="K5">
            <v>368</v>
          </cell>
          <cell r="L5">
            <v>382</v>
          </cell>
          <cell r="M5">
            <v>401.9</v>
          </cell>
          <cell r="N5">
            <v>4467.54</v>
          </cell>
        </row>
        <row r="6">
          <cell r="A6" t="str">
            <v>CARACOLI</v>
          </cell>
          <cell r="B6">
            <v>1105.8</v>
          </cell>
          <cell r="C6">
            <v>1029.2</v>
          </cell>
          <cell r="D6">
            <v>1127.5999999999999</v>
          </cell>
          <cell r="E6">
            <v>1533.8</v>
          </cell>
          <cell r="F6">
            <v>1731.8</v>
          </cell>
          <cell r="G6">
            <v>1699.4</v>
          </cell>
          <cell r="H6">
            <v>1734.8</v>
          </cell>
          <cell r="I6">
            <v>1720.4</v>
          </cell>
          <cell r="J6">
            <v>1694.2</v>
          </cell>
          <cell r="K6">
            <v>1658.6</v>
          </cell>
          <cell r="L6">
            <v>1637.2</v>
          </cell>
          <cell r="M6">
            <v>1841.4</v>
          </cell>
          <cell r="N6">
            <v>18514.2</v>
          </cell>
        </row>
        <row r="7">
          <cell r="A7" t="str">
            <v>CALERA</v>
          </cell>
          <cell r="B7">
            <v>0</v>
          </cell>
          <cell r="C7">
            <v>0</v>
          </cell>
          <cell r="D7">
            <v>0</v>
          </cell>
          <cell r="E7">
            <v>0</v>
          </cell>
          <cell r="F7">
            <v>0</v>
          </cell>
          <cell r="G7">
            <v>0</v>
          </cell>
          <cell r="H7">
            <v>0</v>
          </cell>
          <cell r="I7">
            <v>0</v>
          </cell>
          <cell r="J7">
            <v>0</v>
          </cell>
          <cell r="K7">
            <v>0</v>
          </cell>
          <cell r="L7">
            <v>0</v>
          </cell>
          <cell r="M7">
            <v>0</v>
          </cell>
          <cell r="N7">
            <v>0</v>
          </cell>
        </row>
        <row r="8">
          <cell r="A8" t="str">
            <v>EL LIMON</v>
          </cell>
          <cell r="B8">
            <v>367.25</v>
          </cell>
          <cell r="C8">
            <v>367.53</v>
          </cell>
          <cell r="D8">
            <v>412.16</v>
          </cell>
          <cell r="E8">
            <v>465.92</v>
          </cell>
          <cell r="F8">
            <v>511.5</v>
          </cell>
          <cell r="G8">
            <v>474.32</v>
          </cell>
          <cell r="H8">
            <v>427.34</v>
          </cell>
          <cell r="I8">
            <v>476.28</v>
          </cell>
          <cell r="J8">
            <v>470.74</v>
          </cell>
          <cell r="K8">
            <v>515.30999999999995</v>
          </cell>
          <cell r="L8">
            <v>498.57</v>
          </cell>
          <cell r="M8">
            <v>483.62</v>
          </cell>
          <cell r="N8">
            <v>5470.54</v>
          </cell>
        </row>
        <row r="9">
          <cell r="A9" t="str">
            <v>SONSON I</v>
          </cell>
          <cell r="B9">
            <v>5035.9399999999996</v>
          </cell>
          <cell r="C9">
            <v>4517.22</v>
          </cell>
          <cell r="D9">
            <v>5561.6</v>
          </cell>
          <cell r="E9">
            <v>5449.84</v>
          </cell>
          <cell r="F9">
            <v>5517.71</v>
          </cell>
          <cell r="G9">
            <v>5475.11</v>
          </cell>
          <cell r="H9">
            <v>5496.73</v>
          </cell>
          <cell r="I9">
            <v>5981.85</v>
          </cell>
          <cell r="J9">
            <v>3686.36</v>
          </cell>
          <cell r="K9">
            <v>6208.02</v>
          </cell>
          <cell r="L9">
            <v>6032.03</v>
          </cell>
          <cell r="M9">
            <v>5753.48</v>
          </cell>
          <cell r="N9">
            <v>64715.89</v>
          </cell>
        </row>
        <row r="10">
          <cell r="A10" t="str">
            <v>RIO ABAJO</v>
          </cell>
          <cell r="B10">
            <v>341.84</v>
          </cell>
          <cell r="C10">
            <v>596.24</v>
          </cell>
          <cell r="D10">
            <v>661.28</v>
          </cell>
          <cell r="E10">
            <v>579.67999999999995</v>
          </cell>
          <cell r="F10">
            <v>576.88</v>
          </cell>
          <cell r="G10">
            <v>362.48</v>
          </cell>
          <cell r="H10">
            <v>296.56</v>
          </cell>
          <cell r="I10">
            <v>336.16</v>
          </cell>
          <cell r="J10">
            <v>400</v>
          </cell>
          <cell r="K10">
            <v>322.16000000000003</v>
          </cell>
          <cell r="L10">
            <v>450.88</v>
          </cell>
          <cell r="M10">
            <v>500</v>
          </cell>
          <cell r="N10">
            <v>5424.16</v>
          </cell>
        </row>
        <row r="11">
          <cell r="A11" t="str">
            <v>PIEDRAS</v>
          </cell>
          <cell r="B11">
            <v>196.61</v>
          </cell>
          <cell r="C11">
            <v>186.96</v>
          </cell>
          <cell r="D11">
            <v>211.25</v>
          </cell>
          <cell r="E11">
            <v>201.31</v>
          </cell>
          <cell r="F11">
            <v>318</v>
          </cell>
          <cell r="G11">
            <v>309.22000000000003</v>
          </cell>
          <cell r="H11">
            <v>345.65</v>
          </cell>
          <cell r="I11">
            <v>218.83</v>
          </cell>
          <cell r="J11">
            <v>230</v>
          </cell>
          <cell r="K11">
            <v>357.98</v>
          </cell>
          <cell r="L11">
            <v>198.38</v>
          </cell>
          <cell r="M11">
            <v>230.45</v>
          </cell>
          <cell r="N11">
            <v>3004.64</v>
          </cell>
        </row>
        <row r="12">
          <cell r="A12" t="str">
            <v>RIO FRIO</v>
          </cell>
          <cell r="B12">
            <v>855.76</v>
          </cell>
          <cell r="C12">
            <v>797.37</v>
          </cell>
          <cell r="D12">
            <v>831.14</v>
          </cell>
          <cell r="E12">
            <v>706.95</v>
          </cell>
          <cell r="F12">
            <v>682.49</v>
          </cell>
          <cell r="G12">
            <v>792.04</v>
          </cell>
          <cell r="H12">
            <v>860.37</v>
          </cell>
          <cell r="I12">
            <v>882</v>
          </cell>
          <cell r="J12">
            <v>846.79</v>
          </cell>
          <cell r="K12">
            <v>848.19</v>
          </cell>
          <cell r="L12">
            <v>809.3</v>
          </cell>
          <cell r="M12">
            <v>751.35</v>
          </cell>
          <cell r="N12">
            <v>9663.75</v>
          </cell>
        </row>
        <row r="13">
          <cell r="A13" t="str">
            <v>*GENERACION</v>
          </cell>
          <cell r="B13">
            <v>8264.4</v>
          </cell>
          <cell r="C13">
            <v>7814.4</v>
          </cell>
          <cell r="D13">
            <v>9182.0299999999988</v>
          </cell>
          <cell r="E13">
            <v>9314.66</v>
          </cell>
          <cell r="F13">
            <v>9713.9</v>
          </cell>
          <cell r="G13">
            <v>9489.0499999999993</v>
          </cell>
          <cell r="H13">
            <v>9548.73</v>
          </cell>
          <cell r="I13">
            <v>9995.4</v>
          </cell>
          <cell r="J13">
            <v>7689.3300000000008</v>
          </cell>
          <cell r="K13">
            <v>10278.26</v>
          </cell>
          <cell r="L13">
            <v>10008.359999999997</v>
          </cell>
          <cell r="M13">
            <v>9962.2000000000007</v>
          </cell>
          <cell r="N13">
            <v>111260.72</v>
          </cell>
        </row>
        <row r="14">
          <cell r="A14" t="str">
            <v>*CONSUMO PROPIO</v>
          </cell>
          <cell r="B14">
            <v>13.29</v>
          </cell>
          <cell r="C14">
            <v>11.59</v>
          </cell>
          <cell r="D14">
            <v>12.82</v>
          </cell>
          <cell r="E14">
            <v>13.07</v>
          </cell>
          <cell r="F14">
            <v>12.73</v>
          </cell>
          <cell r="G14">
            <v>12.92</v>
          </cell>
          <cell r="H14">
            <v>12.88</v>
          </cell>
          <cell r="I14">
            <v>12.94</v>
          </cell>
          <cell r="J14">
            <v>12.73</v>
          </cell>
          <cell r="K14">
            <v>12.84</v>
          </cell>
          <cell r="L14">
            <v>12.84</v>
          </cell>
          <cell r="M14">
            <v>9.48</v>
          </cell>
          <cell r="N14">
            <v>150.13</v>
          </cell>
        </row>
        <row r="15">
          <cell r="A15" t="str">
            <v>ABEJORRAL</v>
          </cell>
          <cell r="B15">
            <v>356.9</v>
          </cell>
          <cell r="C15">
            <v>307.8</v>
          </cell>
          <cell r="D15">
            <v>339.59</v>
          </cell>
          <cell r="E15">
            <v>364.04</v>
          </cell>
          <cell r="F15">
            <v>362.1</v>
          </cell>
          <cell r="G15">
            <v>88.01</v>
          </cell>
          <cell r="H15">
            <v>284.20999999999998</v>
          </cell>
          <cell r="I15">
            <v>259.58999999999997</v>
          </cell>
          <cell r="J15">
            <v>271.10000000000002</v>
          </cell>
          <cell r="K15">
            <v>324.8</v>
          </cell>
          <cell r="L15">
            <v>267.5</v>
          </cell>
          <cell r="M15">
            <v>324.25</v>
          </cell>
          <cell r="N15">
            <v>3549.89</v>
          </cell>
        </row>
        <row r="16">
          <cell r="A16" t="str">
            <v>SAN JOSE DE LA MONTAÐA</v>
          </cell>
          <cell r="B16">
            <v>270.64</v>
          </cell>
          <cell r="C16">
            <v>275.97000000000003</v>
          </cell>
          <cell r="D16">
            <v>279.33999999999997</v>
          </cell>
          <cell r="E16">
            <v>276.76</v>
          </cell>
          <cell r="F16">
            <v>297.38</v>
          </cell>
          <cell r="G16">
            <v>280.86</v>
          </cell>
          <cell r="H16">
            <v>297.58</v>
          </cell>
          <cell r="I16">
            <v>296.38</v>
          </cell>
          <cell r="J16">
            <v>270.86</v>
          </cell>
          <cell r="K16">
            <v>287.3</v>
          </cell>
          <cell r="L16">
            <v>159.16999999999999</v>
          </cell>
          <cell r="M16">
            <v>278.10000000000002</v>
          </cell>
          <cell r="N16">
            <v>3270.34</v>
          </cell>
        </row>
        <row r="17">
          <cell r="A17" t="str">
            <v>REMEDIOS</v>
          </cell>
          <cell r="B17">
            <v>370.22</v>
          </cell>
          <cell r="C17">
            <v>317.72000000000003</v>
          </cell>
          <cell r="D17">
            <v>342.92</v>
          </cell>
          <cell r="E17">
            <v>203.77</v>
          </cell>
          <cell r="F17">
            <v>131.91999999999999</v>
          </cell>
          <cell r="G17">
            <v>197.07</v>
          </cell>
          <cell r="H17">
            <v>284.52</v>
          </cell>
          <cell r="I17">
            <v>148.41999999999999</v>
          </cell>
          <cell r="J17">
            <v>275.07</v>
          </cell>
          <cell r="K17">
            <v>335.82</v>
          </cell>
          <cell r="L17">
            <v>311.87</v>
          </cell>
          <cell r="M17">
            <v>329.62</v>
          </cell>
          <cell r="N17">
            <v>3248.94</v>
          </cell>
        </row>
        <row r="18">
          <cell r="A18" t="str">
            <v>AMALFI</v>
          </cell>
          <cell r="B18">
            <v>384.76</v>
          </cell>
          <cell r="C18">
            <v>320.48</v>
          </cell>
          <cell r="D18">
            <v>368.04</v>
          </cell>
          <cell r="E18">
            <v>327.39999999999998</v>
          </cell>
          <cell r="F18">
            <v>238.5</v>
          </cell>
          <cell r="G18">
            <v>252.59</v>
          </cell>
          <cell r="H18">
            <v>273.76</v>
          </cell>
          <cell r="I18">
            <v>298.94</v>
          </cell>
          <cell r="J18">
            <v>288.24</v>
          </cell>
          <cell r="K18">
            <v>348.07</v>
          </cell>
          <cell r="L18">
            <v>334.44</v>
          </cell>
          <cell r="M18">
            <v>285.24</v>
          </cell>
          <cell r="N18">
            <v>3720.46</v>
          </cell>
        </row>
        <row r="19">
          <cell r="A19" t="str">
            <v>URRAO</v>
          </cell>
          <cell r="B19">
            <v>484.49</v>
          </cell>
          <cell r="C19">
            <v>451.57</v>
          </cell>
          <cell r="D19">
            <v>352.65</v>
          </cell>
          <cell r="E19">
            <v>418.16</v>
          </cell>
          <cell r="F19">
            <v>425.75</v>
          </cell>
          <cell r="G19">
            <v>413.73</v>
          </cell>
          <cell r="H19">
            <v>372.13</v>
          </cell>
          <cell r="I19">
            <v>367.53</v>
          </cell>
          <cell r="J19">
            <v>436.07</v>
          </cell>
          <cell r="K19">
            <v>333.3</v>
          </cell>
          <cell r="L19">
            <v>349.93</v>
          </cell>
          <cell r="M19">
            <v>403.53</v>
          </cell>
          <cell r="N19">
            <v>4808.84</v>
          </cell>
        </row>
        <row r="20">
          <cell r="A20" t="str">
            <v>JERICO</v>
          </cell>
          <cell r="C20">
            <v>5088.04</v>
          </cell>
          <cell r="D20">
            <v>13810.92</v>
          </cell>
          <cell r="E20">
            <v>11546.58</v>
          </cell>
          <cell r="F20">
            <v>12896.48</v>
          </cell>
          <cell r="G20">
            <v>13631.07</v>
          </cell>
          <cell r="H20">
            <v>13031.08</v>
          </cell>
          <cell r="I20">
            <v>13558.31</v>
          </cell>
          <cell r="J20">
            <v>13575.07</v>
          </cell>
          <cell r="K20">
            <v>13857.13</v>
          </cell>
          <cell r="L20">
            <v>13610.36</v>
          </cell>
          <cell r="M20">
            <v>7404.41</v>
          </cell>
          <cell r="N20">
            <v>132009.45000000001</v>
          </cell>
        </row>
        <row r="21">
          <cell r="A21" t="str">
            <v>MINEROS DE ANTIOQUIA</v>
          </cell>
          <cell r="B21">
            <v>13.03</v>
          </cell>
          <cell r="C21">
            <v>15.37</v>
          </cell>
          <cell r="D21">
            <v>17.579999999999998</v>
          </cell>
          <cell r="E21">
            <v>16.670000000000002</v>
          </cell>
          <cell r="F21">
            <v>19.579999999999998</v>
          </cell>
          <cell r="G21">
            <v>14.65</v>
          </cell>
          <cell r="H21">
            <v>14.98</v>
          </cell>
          <cell r="I21">
            <v>14.52</v>
          </cell>
          <cell r="J21">
            <v>16.239999999999998</v>
          </cell>
          <cell r="K21">
            <v>15.32</v>
          </cell>
          <cell r="L21">
            <v>16</v>
          </cell>
          <cell r="M21">
            <v>14.94</v>
          </cell>
          <cell r="N21">
            <v>188.88</v>
          </cell>
        </row>
        <row r="22">
          <cell r="A22" t="str">
            <v>EL CAIRO SANTA BARBARA</v>
          </cell>
          <cell r="B22">
            <v>2147.2800000000002</v>
          </cell>
          <cell r="C22">
            <v>2099.12</v>
          </cell>
          <cell r="D22">
            <v>2077.04</v>
          </cell>
          <cell r="E22">
            <v>1965.44</v>
          </cell>
          <cell r="F22">
            <v>1408.01</v>
          </cell>
          <cell r="G22">
            <v>1984.76</v>
          </cell>
          <cell r="H22">
            <v>1664.56</v>
          </cell>
          <cell r="I22">
            <v>1923.67</v>
          </cell>
          <cell r="J22">
            <v>2389.29</v>
          </cell>
          <cell r="K22">
            <v>1532.54</v>
          </cell>
          <cell r="L22">
            <v>1791.56</v>
          </cell>
          <cell r="M22">
            <v>2815.94</v>
          </cell>
          <cell r="N22">
            <v>23799.21</v>
          </cell>
        </row>
        <row r="23">
          <cell r="A23" t="str">
            <v>ECOPETROL-YONDO</v>
          </cell>
          <cell r="B23">
            <v>303.77999999999997</v>
          </cell>
          <cell r="C23">
            <v>317.88</v>
          </cell>
          <cell r="D23">
            <v>287.2</v>
          </cell>
          <cell r="E23">
            <v>295.7</v>
          </cell>
          <cell r="F23">
            <v>281.5</v>
          </cell>
          <cell r="G23">
            <v>286.3</v>
          </cell>
          <cell r="H23">
            <v>281.43</v>
          </cell>
          <cell r="I23">
            <v>288.75</v>
          </cell>
          <cell r="J23">
            <v>281.39999999999998</v>
          </cell>
          <cell r="K23">
            <v>277.7</v>
          </cell>
          <cell r="L23">
            <v>291.14999999999998</v>
          </cell>
          <cell r="M23">
            <v>297.55</v>
          </cell>
          <cell r="N23">
            <v>3490.34</v>
          </cell>
        </row>
        <row r="24">
          <cell r="A24" t="str">
            <v>ECOPETROL-SAN LUIS</v>
          </cell>
          <cell r="B24">
            <v>5.12</v>
          </cell>
          <cell r="C24">
            <v>3.2</v>
          </cell>
          <cell r="D24">
            <v>5.72</v>
          </cell>
          <cell r="E24">
            <v>2.16</v>
          </cell>
          <cell r="F24">
            <v>2.2400000000000002</v>
          </cell>
          <cell r="G24">
            <v>2.68</v>
          </cell>
          <cell r="H24">
            <v>5.76</v>
          </cell>
          <cell r="I24">
            <v>0</v>
          </cell>
          <cell r="J24">
            <v>1</v>
          </cell>
          <cell r="K24">
            <v>2.76</v>
          </cell>
          <cell r="L24">
            <v>2.88</v>
          </cell>
          <cell r="M24">
            <v>3.4</v>
          </cell>
          <cell r="N24">
            <v>36.92</v>
          </cell>
        </row>
        <row r="25">
          <cell r="A25" t="str">
            <v>ECOPETROL-SAN MIGUEL</v>
          </cell>
          <cell r="B25">
            <v>68.31</v>
          </cell>
          <cell r="C25">
            <v>73.760000000000005</v>
          </cell>
          <cell r="D25">
            <v>69.14</v>
          </cell>
          <cell r="E25">
            <v>72.44</v>
          </cell>
          <cell r="F25">
            <v>65.010000000000005</v>
          </cell>
          <cell r="G25">
            <v>71.78</v>
          </cell>
          <cell r="H25">
            <v>70.62</v>
          </cell>
          <cell r="I25">
            <v>73.92</v>
          </cell>
          <cell r="J25">
            <v>69.47</v>
          </cell>
          <cell r="K25">
            <v>66.83</v>
          </cell>
          <cell r="L25">
            <v>69.14</v>
          </cell>
          <cell r="M25">
            <v>68.81</v>
          </cell>
          <cell r="N25">
            <v>839.23</v>
          </cell>
        </row>
        <row r="26">
          <cell r="A26" t="str">
            <v>*COMPRAS MPIOS</v>
          </cell>
          <cell r="B26">
            <v>4404.5300000000007</v>
          </cell>
          <cell r="C26">
            <v>9270.91</v>
          </cell>
          <cell r="D26">
            <v>17950.14</v>
          </cell>
          <cell r="E26">
            <v>15489.12</v>
          </cell>
          <cell r="F26">
            <v>16128.47</v>
          </cell>
          <cell r="G26">
            <v>17223.499999999996</v>
          </cell>
          <cell r="H26">
            <v>16580.629999999994</v>
          </cell>
          <cell r="I26">
            <v>17230.03</v>
          </cell>
          <cell r="J26">
            <v>17873.810000000001</v>
          </cell>
          <cell r="K26">
            <v>17381.57</v>
          </cell>
          <cell r="L26">
            <v>17204.000000000004</v>
          </cell>
          <cell r="M26">
            <v>12225.789999999999</v>
          </cell>
          <cell r="N26">
            <v>178962.50000000003</v>
          </cell>
        </row>
        <row r="27">
          <cell r="A27" t="str">
            <v>*COMPRAS EEPPM</v>
          </cell>
          <cell r="B27">
            <v>98431.11</v>
          </cell>
          <cell r="C27">
            <v>83937.3</v>
          </cell>
          <cell r="D27">
            <v>82143.830000000031</v>
          </cell>
          <cell r="E27">
            <v>80066.430000000022</v>
          </cell>
          <cell r="F27">
            <v>81788.509999999995</v>
          </cell>
          <cell r="G27">
            <v>76747.179999999993</v>
          </cell>
          <cell r="H27">
            <v>80603.03</v>
          </cell>
          <cell r="I27">
            <v>79951.349999999991</v>
          </cell>
          <cell r="J27">
            <v>80255.10000000002</v>
          </cell>
          <cell r="K27">
            <v>81784.550000000017</v>
          </cell>
          <cell r="L27">
            <v>79766.139999999985</v>
          </cell>
          <cell r="M27">
            <v>83195.49000000002</v>
          </cell>
          <cell r="N27">
            <v>988670.01999999979</v>
          </cell>
        </row>
        <row r="28">
          <cell r="A28" t="str">
            <v>*ENERGIA DISPONI</v>
          </cell>
          <cell r="B28">
            <v>111086.75</v>
          </cell>
          <cell r="C28">
            <v>101011.02</v>
          </cell>
          <cell r="D28">
            <v>109263.18000000002</v>
          </cell>
          <cell r="E28">
            <v>104857.14000000001</v>
          </cell>
          <cell r="F28">
            <v>107618.15</v>
          </cell>
          <cell r="G28">
            <v>103446.81</v>
          </cell>
          <cell r="H28">
            <v>106719.50999999998</v>
          </cell>
          <cell r="I28">
            <v>107163.83999999998</v>
          </cell>
          <cell r="J28">
            <v>105805.51000000002</v>
          </cell>
          <cell r="K28">
            <v>109431.54000000001</v>
          </cell>
          <cell r="L28">
            <v>106965.65999999999</v>
          </cell>
          <cell r="M28">
            <v>105374.00000000001</v>
          </cell>
          <cell r="N28">
            <v>1278743.1099999999</v>
          </cell>
        </row>
        <row r="29">
          <cell r="A29" t="str">
            <v>*DEMANDA</v>
          </cell>
          <cell r="B29">
            <v>111100.04</v>
          </cell>
          <cell r="C29">
            <v>101022.61</v>
          </cell>
          <cell r="D29">
            <v>109276.00000000003</v>
          </cell>
          <cell r="E29">
            <v>104870.21000000002</v>
          </cell>
          <cell r="F29">
            <v>107630.87999999999</v>
          </cell>
          <cell r="G29">
            <v>103459.73</v>
          </cell>
          <cell r="H29">
            <v>106732.38999999998</v>
          </cell>
          <cell r="I29">
            <v>107176.77999999998</v>
          </cell>
          <cell r="J29">
            <v>105818.24000000002</v>
          </cell>
          <cell r="K29">
            <v>109444.38</v>
          </cell>
          <cell r="L29">
            <v>106978.49999999999</v>
          </cell>
          <cell r="M29">
            <v>105383.48000000001</v>
          </cell>
          <cell r="N29">
            <v>1278893.2399999998</v>
          </cell>
        </row>
        <row r="30">
          <cell r="A30" t="str">
            <v>RESIDENCIAL</v>
          </cell>
          <cell r="B30">
            <v>52072.17</v>
          </cell>
          <cell r="C30">
            <v>50873.2</v>
          </cell>
          <cell r="D30">
            <v>48167.62</v>
          </cell>
          <cell r="E30">
            <v>48107.7</v>
          </cell>
          <cell r="F30">
            <v>48508.79</v>
          </cell>
          <cell r="G30">
            <v>48130.239999999998</v>
          </cell>
          <cell r="H30">
            <v>47227.79</v>
          </cell>
          <cell r="I30">
            <v>46910.34</v>
          </cell>
          <cell r="J30">
            <v>47004.67</v>
          </cell>
          <cell r="K30">
            <v>46438.71</v>
          </cell>
          <cell r="L30">
            <v>46483.45</v>
          </cell>
          <cell r="M30">
            <v>46555.62</v>
          </cell>
          <cell r="N30">
            <v>576480.29999999993</v>
          </cell>
        </row>
        <row r="31">
          <cell r="A31" t="str">
            <v>COMERCIAL</v>
          </cell>
          <cell r="B31">
            <v>8107.76</v>
          </cell>
          <cell r="C31">
            <v>7899.41</v>
          </cell>
          <cell r="D31">
            <v>7535.68</v>
          </cell>
          <cell r="E31">
            <v>7636.27</v>
          </cell>
          <cell r="F31">
            <v>7607.65</v>
          </cell>
          <cell r="G31">
            <v>7683.75</v>
          </cell>
          <cell r="H31">
            <v>7555.26</v>
          </cell>
          <cell r="I31">
            <v>7551.75</v>
          </cell>
          <cell r="J31">
            <v>7784.77</v>
          </cell>
          <cell r="K31">
            <v>7482.28</v>
          </cell>
          <cell r="L31">
            <v>7526.21</v>
          </cell>
          <cell r="M31">
            <v>7614.46</v>
          </cell>
          <cell r="N31">
            <v>91985.250000000015</v>
          </cell>
        </row>
        <row r="32">
          <cell r="A32" t="str">
            <v>INDUSTRIAL</v>
          </cell>
          <cell r="B32">
            <v>10004.9</v>
          </cell>
          <cell r="C32">
            <v>9279.0300000000007</v>
          </cell>
          <cell r="D32">
            <v>8758.23</v>
          </cell>
          <cell r="E32">
            <v>8980.2199999999993</v>
          </cell>
          <cell r="F32">
            <v>7892.24</v>
          </cell>
          <cell r="G32">
            <v>7907.89</v>
          </cell>
          <cell r="H32">
            <v>8120.87</v>
          </cell>
          <cell r="I32">
            <v>8337.56</v>
          </cell>
          <cell r="J32">
            <v>8837.76</v>
          </cell>
          <cell r="K32">
            <v>8964.57</v>
          </cell>
          <cell r="L32">
            <v>9131.42</v>
          </cell>
          <cell r="M32">
            <v>9018.58</v>
          </cell>
          <cell r="N32">
            <v>105233.26999999999</v>
          </cell>
        </row>
        <row r="33">
          <cell r="A33" t="str">
            <v>OFICIAL</v>
          </cell>
          <cell r="B33">
            <v>3372.34</v>
          </cell>
          <cell r="C33">
            <v>3262.92</v>
          </cell>
          <cell r="D33">
            <v>3550.1</v>
          </cell>
          <cell r="E33">
            <v>3595.44</v>
          </cell>
          <cell r="F33">
            <v>3592.86</v>
          </cell>
          <cell r="G33">
            <v>3552.71</v>
          </cell>
          <cell r="H33">
            <v>3435.73</v>
          </cell>
          <cell r="I33">
            <v>3291.87</v>
          </cell>
          <cell r="J33">
            <v>3365.91</v>
          </cell>
          <cell r="K33">
            <v>3412.38</v>
          </cell>
          <cell r="L33">
            <v>3475.35</v>
          </cell>
          <cell r="M33">
            <v>3307.25</v>
          </cell>
          <cell r="N33">
            <v>41214.859999999993</v>
          </cell>
        </row>
        <row r="34">
          <cell r="A34" t="str">
            <v>ALUM.PUBLICO</v>
          </cell>
          <cell r="B34">
            <v>2435.73</v>
          </cell>
          <cell r="C34">
            <v>2280.83</v>
          </cell>
          <cell r="D34">
            <v>2372.33</v>
          </cell>
          <cell r="E34">
            <v>2297.0300000000002</v>
          </cell>
          <cell r="F34">
            <v>2394.25</v>
          </cell>
          <cell r="G34">
            <v>2310.23</v>
          </cell>
          <cell r="H34">
            <v>2380.5100000000002</v>
          </cell>
          <cell r="I34">
            <v>2380.5100000000002</v>
          </cell>
          <cell r="J34">
            <v>2290.13</v>
          </cell>
          <cell r="K34">
            <v>2364.54</v>
          </cell>
          <cell r="L34">
            <v>2260.14</v>
          </cell>
          <cell r="M34">
            <v>2200.42</v>
          </cell>
          <cell r="N34">
            <v>27966.65</v>
          </cell>
        </row>
        <row r="35">
          <cell r="A35" t="str">
            <v>PREFERENCIAL</v>
          </cell>
          <cell r="B35">
            <v>401.29</v>
          </cell>
          <cell r="C35">
            <v>306.91000000000003</v>
          </cell>
          <cell r="D35">
            <v>310.52</v>
          </cell>
          <cell r="E35">
            <v>323.88</v>
          </cell>
          <cell r="F35">
            <v>1037.67</v>
          </cell>
          <cell r="G35">
            <v>890.3</v>
          </cell>
          <cell r="H35">
            <v>874.56</v>
          </cell>
          <cell r="I35">
            <v>870.92</v>
          </cell>
          <cell r="J35">
            <v>917.97</v>
          </cell>
          <cell r="K35">
            <v>918.16</v>
          </cell>
          <cell r="L35">
            <v>887.4</v>
          </cell>
          <cell r="M35">
            <v>898.16</v>
          </cell>
          <cell r="N35">
            <v>8637.74</v>
          </cell>
        </row>
        <row r="36">
          <cell r="A36" t="str">
            <v>RECUP.PERD.</v>
          </cell>
          <cell r="B36">
            <v>118.39</v>
          </cell>
          <cell r="C36">
            <v>334.25</v>
          </cell>
          <cell r="D36">
            <v>590.49</v>
          </cell>
          <cell r="E36">
            <v>189.24</v>
          </cell>
          <cell r="F36">
            <v>280.45999999999998</v>
          </cell>
          <cell r="G36">
            <v>189.28</v>
          </cell>
          <cell r="H36">
            <v>159.15</v>
          </cell>
          <cell r="I36">
            <v>94.86</v>
          </cell>
          <cell r="J36">
            <v>185.32</v>
          </cell>
          <cell r="K36">
            <v>198.99</v>
          </cell>
          <cell r="L36">
            <v>168.86</v>
          </cell>
          <cell r="M36">
            <v>238.42</v>
          </cell>
          <cell r="N36">
            <v>2747.7100000000005</v>
          </cell>
        </row>
        <row r="37">
          <cell r="A37" t="str">
            <v>OTROS</v>
          </cell>
          <cell r="B37">
            <v>646.41</v>
          </cell>
          <cell r="C37">
            <v>555.20000000000005</v>
          </cell>
          <cell r="D37">
            <v>316.16000000000003</v>
          </cell>
          <cell r="E37">
            <v>1305.8900000000001</v>
          </cell>
          <cell r="F37">
            <v>267.83999999999997</v>
          </cell>
          <cell r="G37">
            <v>395.6</v>
          </cell>
          <cell r="H37">
            <v>471.89</v>
          </cell>
          <cell r="I37">
            <v>260.27999999999997</v>
          </cell>
          <cell r="J37">
            <v>219.6</v>
          </cell>
          <cell r="K37">
            <v>733.9</v>
          </cell>
          <cell r="L37">
            <v>207.61</v>
          </cell>
          <cell r="M37">
            <v>268.38</v>
          </cell>
          <cell r="N37">
            <v>5648.76</v>
          </cell>
        </row>
        <row r="38">
          <cell r="A38" t="str">
            <v>NO REGULADO</v>
          </cell>
        </row>
        <row r="39">
          <cell r="A39" t="str">
            <v>AUTOCONSUMO</v>
          </cell>
          <cell r="B39">
            <v>171.6</v>
          </cell>
          <cell r="C39">
            <v>127.53</v>
          </cell>
          <cell r="D39">
            <v>122.13</v>
          </cell>
          <cell r="E39">
            <v>115.87</v>
          </cell>
          <cell r="F39">
            <v>116.61</v>
          </cell>
          <cell r="G39">
            <v>118.2</v>
          </cell>
          <cell r="H39">
            <v>108.4</v>
          </cell>
          <cell r="I39">
            <v>108.28</v>
          </cell>
          <cell r="J39">
            <v>117.13</v>
          </cell>
          <cell r="K39">
            <v>117.1</v>
          </cell>
          <cell r="L39">
            <v>124.64</v>
          </cell>
          <cell r="M39">
            <v>112.63</v>
          </cell>
          <cell r="N39">
            <v>1460.12</v>
          </cell>
        </row>
        <row r="40">
          <cell r="A40" t="str">
            <v>VTS AL CONSUM</v>
          </cell>
          <cell r="B40">
            <v>77330.59</v>
          </cell>
          <cell r="C40">
            <v>74919.28</v>
          </cell>
          <cell r="D40">
            <v>71723.260000000024</v>
          </cell>
          <cell r="E40">
            <v>72551.540000000008</v>
          </cell>
          <cell r="F40">
            <v>71698.37</v>
          </cell>
          <cell r="G40">
            <v>71178.2</v>
          </cell>
          <cell r="H40">
            <v>70334.159999999989</v>
          </cell>
          <cell r="I40">
            <v>69806.369999999981</v>
          </cell>
          <cell r="J40">
            <v>70723.260000000024</v>
          </cell>
          <cell r="K40">
            <v>70630.63</v>
          </cell>
          <cell r="L40">
            <v>70265.079999999987</v>
          </cell>
          <cell r="M40">
            <v>70213.920000000013</v>
          </cell>
          <cell r="N40">
            <v>861374.65999999992</v>
          </cell>
        </row>
        <row r="41">
          <cell r="A41" t="str">
            <v>ENERGIA EN TRANSITO</v>
          </cell>
          <cell r="B41">
            <v>17463.43</v>
          </cell>
          <cell r="C41">
            <v>17887.09</v>
          </cell>
          <cell r="D41">
            <v>19931.52</v>
          </cell>
          <cell r="E41">
            <v>18363.27</v>
          </cell>
          <cell r="F41">
            <v>19295.45</v>
          </cell>
          <cell r="G41">
            <v>20209.04</v>
          </cell>
          <cell r="H41">
            <v>19341.919999999998</v>
          </cell>
          <cell r="I41">
            <v>17541.78</v>
          </cell>
          <cell r="J41">
            <v>17044.89</v>
          </cell>
          <cell r="K41">
            <v>19529.259999999998</v>
          </cell>
          <cell r="L41">
            <v>17150.060000000001</v>
          </cell>
          <cell r="M41">
            <v>17482.080000000002</v>
          </cell>
          <cell r="N41">
            <v>221239.79</v>
          </cell>
        </row>
        <row r="42">
          <cell r="A42" t="str">
            <v>PERDIDAS</v>
          </cell>
          <cell r="B42">
            <v>33756.160000000003</v>
          </cell>
          <cell r="C42">
            <v>26091.74</v>
          </cell>
          <cell r="D42">
            <v>37539.919999999998</v>
          </cell>
          <cell r="E42">
            <v>32305.599999999999</v>
          </cell>
          <cell r="F42">
            <v>35919.78</v>
          </cell>
          <cell r="G42">
            <v>32268.61</v>
          </cell>
          <cell r="H42">
            <v>36385.35</v>
          </cell>
          <cell r="I42">
            <v>37357.47</v>
          </cell>
          <cell r="J42">
            <v>35082.25</v>
          </cell>
          <cell r="K42">
            <v>38800.910000000003</v>
          </cell>
          <cell r="L42">
            <v>36700.58</v>
          </cell>
          <cell r="M42">
            <v>35160.080000000002</v>
          </cell>
          <cell r="N42">
            <v>417368.45000000007</v>
          </cell>
        </row>
        <row r="43">
          <cell r="A43" t="str">
            <v>% DE PERDIDAS</v>
          </cell>
          <cell r="B43">
            <v>26.256416383285242</v>
          </cell>
          <cell r="C43">
            <v>21.942482404715513</v>
          </cell>
          <cell r="D43">
            <v>29.05397456742455</v>
          </cell>
          <cell r="E43">
            <v>26.21495392323579</v>
          </cell>
          <cell r="F43">
            <v>28.299707397196471</v>
          </cell>
          <cell r="G43">
            <v>26.092771845309048</v>
          </cell>
          <cell r="H43">
            <v>28.860241233919904</v>
          </cell>
          <cell r="I43">
            <v>29.953416716806231</v>
          </cell>
          <cell r="J43">
            <v>28.553928261472745</v>
          </cell>
          <cell r="K43">
            <v>30.084372279482853</v>
          </cell>
          <cell r="L43">
            <v>29.566588059992</v>
          </cell>
          <cell r="M43">
            <v>28.616709190109901</v>
          </cell>
          <cell r="N43">
            <v>27.822095884389675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SIPA I TRIM 2011_14-04-2011"/>
      <sheetName val="Homologación de Gastos_Valores"/>
      <sheetName val="Sipa Homologado"/>
      <sheetName val="DR"/>
      <sheetName val="Gasto"/>
      <sheetName val="Costo"/>
      <sheetName val="33-34"/>
      <sheetName val="INV. TOTAL"/>
    </sheetNames>
    <sheetDataSet>
      <sheetData sheetId="0"/>
      <sheetData sheetId="1"/>
      <sheetData sheetId="2">
        <row r="1">
          <cell r="B1" t="str">
            <v>CUENTA
CHIP</v>
          </cell>
          <cell r="C1" t="str">
            <v>NOMBRE CUENTA CHIP</v>
          </cell>
          <cell r="D1" t="str">
            <v>PARTIDA 
PRESUPUESTAL</v>
          </cell>
          <cell r="E1" t="str">
            <v>NOMBRE PARTIDA PRESUPUESTAL</v>
          </cell>
        </row>
        <row r="2">
          <cell r="B2" t="str">
            <v>2</v>
          </cell>
          <cell r="C2" t="str">
            <v>GASTOS</v>
          </cell>
        </row>
        <row r="3">
          <cell r="B3" t="str">
            <v>2.1</v>
          </cell>
          <cell r="C3" t="str">
            <v>GASTOS DE FUNCIONAMIENTO</v>
          </cell>
        </row>
        <row r="4">
          <cell r="B4" t="str">
            <v>2.1.01</v>
          </cell>
          <cell r="C4" t="str">
            <v>GASTOS DE PERSONAL</v>
          </cell>
        </row>
        <row r="5">
          <cell r="B5" t="str">
            <v>2.1.01.01</v>
          </cell>
          <cell r="C5" t="str">
            <v>SERVICIOS PERSONALES ASOCIADOS A LA NÓMINA</v>
          </cell>
        </row>
        <row r="6">
          <cell r="A6">
            <v>21151050100</v>
          </cell>
          <cell r="B6" t="str">
            <v>2.1.01.01.01</v>
          </cell>
          <cell r="C6" t="str">
            <v>SUELDOS DE PERSONAL DE NÓMINA</v>
          </cell>
          <cell r="D6">
            <v>21151050100</v>
          </cell>
          <cell r="E6" t="str">
            <v>SUELDO PERSONAL DE NOMINA</v>
          </cell>
        </row>
        <row r="7">
          <cell r="A7">
            <v>21175050100</v>
          </cell>
          <cell r="B7" t="str">
            <v>2.1.01.01.01</v>
          </cell>
          <cell r="C7" t="str">
            <v>SUELDOS DE PERSONAL DE NÓMINA</v>
          </cell>
          <cell r="D7">
            <v>21175050100</v>
          </cell>
          <cell r="E7" t="str">
            <v>SUELDO PERSONAL DE NOMINA</v>
          </cell>
        </row>
        <row r="8">
          <cell r="A8">
            <v>21151050101</v>
          </cell>
          <cell r="B8" t="str">
            <v>2.1.01.01.01</v>
          </cell>
          <cell r="C8" t="str">
            <v>SUELDOS DE PERSONAL DE NÓMINA</v>
          </cell>
          <cell r="D8">
            <v>21151050101</v>
          </cell>
          <cell r="E8" t="str">
            <v>SALARIO INTEGRAL</v>
          </cell>
        </row>
        <row r="9">
          <cell r="A9">
            <v>21175050101</v>
          </cell>
          <cell r="B9" t="str">
            <v>2.1.01.01.01</v>
          </cell>
          <cell r="C9" t="str">
            <v>SUELDOS DE PERSONAL DE NÓMINA</v>
          </cell>
          <cell r="D9">
            <v>21175050101</v>
          </cell>
          <cell r="E9" t="str">
            <v>SALARIO INTEGRAL</v>
          </cell>
        </row>
        <row r="10">
          <cell r="A10">
            <v>21151052000</v>
          </cell>
          <cell r="B10" t="str">
            <v>2.1.01.01.05</v>
          </cell>
          <cell r="C10" t="str">
            <v>BONIFICACIÓN POR SERVICIOS PRESTADOS</v>
          </cell>
          <cell r="D10">
            <v>21151052000</v>
          </cell>
          <cell r="E10" t="str">
            <v>BONIFICACIONES (LINEA VIVA, TURNOS INGENIEROS, OTRAS)</v>
          </cell>
        </row>
        <row r="11">
          <cell r="A11">
            <v>21175052000</v>
          </cell>
          <cell r="B11" t="str">
            <v>2.1.01.01.05</v>
          </cell>
          <cell r="C11" t="str">
            <v>BONIFICACIÓN POR SERVICIOS PRESTADOS</v>
          </cell>
          <cell r="D11">
            <v>21175052000</v>
          </cell>
          <cell r="E11" t="str">
            <v>BONIFICACIONES (LINEA VIVA, TURNOS INGENIEROS, OTRAS)</v>
          </cell>
        </row>
        <row r="12">
          <cell r="A12">
            <v>21151051500</v>
          </cell>
          <cell r="B12" t="str">
            <v>2.1.01.01.11</v>
          </cell>
          <cell r="C12" t="str">
            <v>PRIMAS EXTRALEGALES</v>
          </cell>
          <cell r="D12">
            <v>21151051500</v>
          </cell>
          <cell r="E12" t="str">
            <v>PRIMAS EXTRALEGALES</v>
          </cell>
        </row>
        <row r="13">
          <cell r="A13">
            <v>21175051500</v>
          </cell>
          <cell r="B13" t="str">
            <v>2.1.01.01.11</v>
          </cell>
          <cell r="C13" t="str">
            <v>PRIMAS EXTRALEGALES</v>
          </cell>
          <cell r="D13">
            <v>21175051500</v>
          </cell>
          <cell r="E13" t="str">
            <v>PRIMAS EXTRALEGALES</v>
          </cell>
        </row>
        <row r="14">
          <cell r="A14">
            <v>21151050300</v>
          </cell>
          <cell r="B14" t="str">
            <v>2.1.01.01.13</v>
          </cell>
          <cell r="C14" t="str">
            <v>HORAS EXTRAS, DOMINICALES Y FESTIVOS</v>
          </cell>
          <cell r="D14">
            <v>21151050300</v>
          </cell>
          <cell r="E14" t="str">
            <v>HORAS EXTRAS, DOMINICALES Y FESTIVOS</v>
          </cell>
        </row>
        <row r="15">
          <cell r="A15">
            <v>21175050300</v>
          </cell>
          <cell r="B15" t="str">
            <v>2.1.01.01.13</v>
          </cell>
          <cell r="C15" t="str">
            <v>HORAS EXTRAS, DOMINICALES Y FESTIVOS</v>
          </cell>
          <cell r="D15">
            <v>21175050300</v>
          </cell>
          <cell r="E15" t="str">
            <v>HORAS EXTRAS, DOMINICALES Y FESTIVOS</v>
          </cell>
        </row>
        <row r="16">
          <cell r="A16">
            <v>21151051700</v>
          </cell>
          <cell r="B16" t="str">
            <v>2.1.01.01.15</v>
          </cell>
          <cell r="C16" t="str">
            <v>PRIMA DE ANTIGÜEDAD O INCREMENTO DE ANTIGÜEDAD</v>
          </cell>
          <cell r="D16">
            <v>21151051700</v>
          </cell>
          <cell r="E16" t="str">
            <v>PRIMA DE ANTIGUEDAD</v>
          </cell>
        </row>
        <row r="17">
          <cell r="A17">
            <v>21175051700</v>
          </cell>
          <cell r="B17" t="str">
            <v>2.1.01.01.15</v>
          </cell>
          <cell r="C17" t="str">
            <v>PRIMA DE ANTIGÜEDAD O INCREMENTO DE ANTIGÜEDAD</v>
          </cell>
          <cell r="D17">
            <v>21175051700</v>
          </cell>
          <cell r="E17" t="str">
            <v>PRIMA DE ANTIGUEDAD</v>
          </cell>
        </row>
        <row r="18">
          <cell r="A18">
            <v>21151051200</v>
          </cell>
          <cell r="B18" t="str">
            <v>2.1.01.01.19</v>
          </cell>
          <cell r="C18" t="str">
            <v>PRIMA DE SERVICIOS</v>
          </cell>
          <cell r="D18">
            <v>21151051200</v>
          </cell>
          <cell r="E18" t="str">
            <v>PRIMA DE SERVICIOS</v>
          </cell>
        </row>
        <row r="19">
          <cell r="A19">
            <v>21175051200</v>
          </cell>
          <cell r="B19" t="str">
            <v>2.1.01.01.19</v>
          </cell>
          <cell r="C19" t="str">
            <v>PRIMA DE SERVICIOS</v>
          </cell>
          <cell r="D19">
            <v>21175051200</v>
          </cell>
          <cell r="E19" t="str">
            <v>PRIMA DE SERVICIOS</v>
          </cell>
        </row>
        <row r="20">
          <cell r="A20">
            <v>21151051300</v>
          </cell>
          <cell r="B20" t="str">
            <v>2.1.01.01.21</v>
          </cell>
          <cell r="C20" t="str">
            <v>PRIMA DE VACACIONES</v>
          </cell>
          <cell r="D20">
            <v>21151051300</v>
          </cell>
          <cell r="E20" t="str">
            <v>PRIMA DE VACACIONES</v>
          </cell>
        </row>
        <row r="21">
          <cell r="A21">
            <v>21175051300</v>
          </cell>
          <cell r="B21" t="str">
            <v>2.1.01.01.21</v>
          </cell>
          <cell r="C21" t="str">
            <v>PRIMA DE VACACIONES</v>
          </cell>
          <cell r="D21">
            <v>21175051300</v>
          </cell>
          <cell r="E21" t="str">
            <v>PRIMA DE VACACIONES</v>
          </cell>
        </row>
        <row r="22">
          <cell r="A22">
            <v>21151051800</v>
          </cell>
          <cell r="B22" t="str">
            <v>2.1.01.01.21</v>
          </cell>
          <cell r="C22" t="str">
            <v>PRIMA DE VACACIONES</v>
          </cell>
          <cell r="D22">
            <v>21151051800</v>
          </cell>
          <cell r="E22" t="str">
            <v>VACACIONES</v>
          </cell>
        </row>
        <row r="23">
          <cell r="A23">
            <v>21175051800</v>
          </cell>
          <cell r="B23" t="str">
            <v>2.1.01.01.21</v>
          </cell>
          <cell r="C23" t="str">
            <v>PRIMA DE VACACIONES</v>
          </cell>
          <cell r="D23">
            <v>21175051800</v>
          </cell>
          <cell r="E23" t="str">
            <v>VACACIONES</v>
          </cell>
        </row>
        <row r="24">
          <cell r="A24">
            <v>21151052200</v>
          </cell>
          <cell r="B24" t="str">
            <v>2.1.01.01.23</v>
          </cell>
          <cell r="C24" t="str">
            <v>PRIMA O SUBSIDIO DE ALIMENTACIÓN</v>
          </cell>
          <cell r="D24">
            <v>21151052200</v>
          </cell>
          <cell r="E24" t="str">
            <v>PRIMA O SUBSIDIO DE ALIMENTACION</v>
          </cell>
        </row>
        <row r="25">
          <cell r="A25">
            <v>21175052200</v>
          </cell>
          <cell r="B25" t="str">
            <v>2.1.01.01.23</v>
          </cell>
          <cell r="C25" t="str">
            <v>PRIMA O SUBSIDIO DE ALIMENTACIÓN</v>
          </cell>
          <cell r="D25">
            <v>21175052200</v>
          </cell>
          <cell r="E25" t="str">
            <v>PRIMA O SUBSIDIO DE ALIMENTACION</v>
          </cell>
        </row>
        <row r="26">
          <cell r="A26">
            <v>21151052300</v>
          </cell>
          <cell r="B26" t="str">
            <v>2.1.01.01.31</v>
          </cell>
          <cell r="C26" t="str">
            <v>AUXILIO DE TRANSPORTE</v>
          </cell>
          <cell r="D26">
            <v>21151052300</v>
          </cell>
          <cell r="E26" t="str">
            <v>AUXILIO DE TRANSPORTE</v>
          </cell>
        </row>
        <row r="27">
          <cell r="A27">
            <v>21175052300</v>
          </cell>
          <cell r="B27" t="str">
            <v>2.1.01.01.31</v>
          </cell>
          <cell r="C27" t="str">
            <v>AUXILIO DE TRANSPORTE</v>
          </cell>
          <cell r="D27">
            <v>21175052300</v>
          </cell>
          <cell r="E27" t="str">
            <v>AUXILIO DE TRANSPORTE</v>
          </cell>
        </row>
        <row r="28">
          <cell r="A28">
            <v>21151050400</v>
          </cell>
          <cell r="B28" t="str">
            <v>2.1.01.01.98</v>
          </cell>
          <cell r="C28" t="str">
            <v>OTROS SERVICIOS PERSONALES ASOCIADOS A LA NÓMINA</v>
          </cell>
          <cell r="D28">
            <v>21151050400</v>
          </cell>
          <cell r="E28" t="str">
            <v>INCAPACIDADES</v>
          </cell>
        </row>
        <row r="29">
          <cell r="A29">
            <v>21175050400</v>
          </cell>
          <cell r="B29" t="str">
            <v>2.1.01.01.98</v>
          </cell>
          <cell r="C29" t="str">
            <v>OTROS SERVICIOS PERSONALES ASOCIADOS A LA NÓMINA</v>
          </cell>
          <cell r="D29">
            <v>21175050400</v>
          </cell>
          <cell r="E29" t="str">
            <v>INCAPACIDADES</v>
          </cell>
        </row>
        <row r="30">
          <cell r="A30">
            <v>21151054600</v>
          </cell>
          <cell r="B30" t="str">
            <v>2.1.01.01.98</v>
          </cell>
          <cell r="C30" t="str">
            <v>OTROS SERVICIOS PERSONALES ASOCIADOS A LA NÓMINA</v>
          </cell>
          <cell r="D30">
            <v>21151054600</v>
          </cell>
          <cell r="E30" t="str">
            <v>CONTRATO DE PERSONAL TEMPORAL (GASTOS)</v>
          </cell>
        </row>
        <row r="31">
          <cell r="A31">
            <v>21175054600</v>
          </cell>
          <cell r="B31" t="str">
            <v>2.1.01.01.98</v>
          </cell>
          <cell r="C31" t="str">
            <v>OTROS SERVICIOS PERSONALES ASOCIADOS A LA NÓMINA</v>
          </cell>
          <cell r="D31">
            <v>21175054600</v>
          </cell>
          <cell r="E31" t="str">
            <v>CONTRATOS DE PERSONAL TEMPORAL (COSTOS)</v>
          </cell>
        </row>
        <row r="32">
          <cell r="B32" t="str">
            <v>2.1.01.02</v>
          </cell>
          <cell r="C32" t="str">
            <v>SERVICIOS PERSONALES INDIRECTOS</v>
          </cell>
        </row>
        <row r="33">
          <cell r="A33">
            <v>21251101400</v>
          </cell>
          <cell r="B33" t="str">
            <v>2.1.01.02.03</v>
          </cell>
          <cell r="C33" t="str">
            <v>HONORARIOS PROFESIONALES</v>
          </cell>
          <cell r="D33">
            <v>21251101400</v>
          </cell>
          <cell r="E33" t="str">
            <v>HONORARIOS</v>
          </cell>
        </row>
        <row r="34">
          <cell r="B34" t="str">
            <v>2.1.01.03</v>
          </cell>
          <cell r="C34" t="str">
            <v>CONTRIBUCIONES INHERENTES A LA NÓMINA</v>
          </cell>
        </row>
        <row r="35">
          <cell r="B35" t="str">
            <v>2.1.01.03.01</v>
          </cell>
          <cell r="C35" t="str">
            <v>AL SECTOR PÚBLICO</v>
          </cell>
        </row>
        <row r="36">
          <cell r="B36" t="str">
            <v>2.1.01.03.01.01</v>
          </cell>
          <cell r="C36" t="str">
            <v>APORTES PREVISIÓN SOCIAL</v>
          </cell>
        </row>
        <row r="37">
          <cell r="B37" t="str">
            <v>2.1.01.03.01.01.03</v>
          </cell>
          <cell r="C37" t="str">
            <v>PENSIONES</v>
          </cell>
        </row>
        <row r="38">
          <cell r="A38">
            <v>21451053400</v>
          </cell>
          <cell r="B38" t="str">
            <v>2.1.01.03.01.01.03.01</v>
          </cell>
          <cell r="C38" t="str">
            <v>FONDOS DE PENSIONES</v>
          </cell>
          <cell r="D38">
            <v>21451053400</v>
          </cell>
          <cell r="E38" t="str">
            <v>APORTES A FONDOS PENSIONALES</v>
          </cell>
        </row>
        <row r="39">
          <cell r="A39">
            <v>21475053400</v>
          </cell>
          <cell r="B39" t="str">
            <v>2.1.01.03.01.01.03.01</v>
          </cell>
          <cell r="C39" t="str">
            <v>FONDOS DE PENSIONES</v>
          </cell>
          <cell r="D39">
            <v>21475053400</v>
          </cell>
          <cell r="E39" t="str">
            <v>APORTES A FONDOS PENSIONALES</v>
          </cell>
        </row>
        <row r="40">
          <cell r="B40" t="str">
            <v>2.1.01.03.01.01.05</v>
          </cell>
          <cell r="C40" t="str">
            <v>SALUD</v>
          </cell>
        </row>
        <row r="41">
          <cell r="A41">
            <v>21451053700</v>
          </cell>
          <cell r="B41" t="str">
            <v>2.1.01.03.01.01.05.03</v>
          </cell>
          <cell r="C41" t="str">
            <v>APORTES A SEGURIDAD SOCIAL</v>
          </cell>
          <cell r="D41">
            <v>21451053700</v>
          </cell>
          <cell r="E41" t="str">
            <v>APORTES A SEGURIDAD SOCIAL</v>
          </cell>
        </row>
        <row r="42">
          <cell r="A42">
            <v>21475053700</v>
          </cell>
          <cell r="B42" t="str">
            <v>2.1.01.03.01.01.05.03</v>
          </cell>
          <cell r="C42" t="str">
            <v>APORTES A SEGURIDAD SOCIAL</v>
          </cell>
          <cell r="D42">
            <v>21475053700</v>
          </cell>
          <cell r="E42" t="str">
            <v>APORTES A SEGURIDAD SOCIAL</v>
          </cell>
        </row>
        <row r="43">
          <cell r="B43" t="str">
            <v>2.1.01.03.01.03</v>
          </cell>
          <cell r="C43" t="str">
            <v>APORTES PARAFISCALES</v>
          </cell>
        </row>
        <row r="44">
          <cell r="A44">
            <v>21451053800</v>
          </cell>
          <cell r="B44" t="str">
            <v>2.1.01.03.01.03.01</v>
          </cell>
          <cell r="C44" t="str">
            <v>SERVICIO NACIONAL DE APRENDIZAJE -SENA-</v>
          </cell>
          <cell r="D44">
            <v>21451053800</v>
          </cell>
          <cell r="E44" t="str">
            <v>APORTES AL SENA</v>
          </cell>
        </row>
        <row r="45">
          <cell r="A45">
            <v>21475053800</v>
          </cell>
          <cell r="B45" t="str">
            <v>2.1.01.03.01.03.01</v>
          </cell>
          <cell r="C45" t="str">
            <v>SERVICIO NACIONAL DE APRENDIZAJE -SENA-</v>
          </cell>
          <cell r="D45">
            <v>21475053800</v>
          </cell>
          <cell r="E45" t="str">
            <v>APORTES AL SENA</v>
          </cell>
        </row>
        <row r="46">
          <cell r="A46">
            <v>21451053600</v>
          </cell>
          <cell r="B46" t="str">
            <v>2.1.01.03.01.03.03</v>
          </cell>
          <cell r="C46" t="str">
            <v>INSTITUTO COLOMBIANO DE BIENESTAR FAMILIAR -ICBF-</v>
          </cell>
          <cell r="D46">
            <v>21451053600</v>
          </cell>
          <cell r="E46" t="str">
            <v>APORTES AL I.C.B.F.</v>
          </cell>
        </row>
        <row r="47">
          <cell r="A47">
            <v>21475053600</v>
          </cell>
          <cell r="B47" t="str">
            <v>2.1.01.03.01.03.03</v>
          </cell>
          <cell r="C47" t="str">
            <v>INSTITUTO COLOMBIANO DE BIENESTAR FAMILIAR -ICBF-</v>
          </cell>
          <cell r="D47">
            <v>21475053600</v>
          </cell>
          <cell r="E47" t="str">
            <v>APORTES AL I.C.B.F.</v>
          </cell>
        </row>
        <row r="48">
          <cell r="A48">
            <v>21451054400</v>
          </cell>
          <cell r="B48" t="str">
            <v>2.1.01.03.01.03.09</v>
          </cell>
          <cell r="C48" t="str">
            <v>APORTES RIESGOS PROFESIONALES</v>
          </cell>
          <cell r="D48" t="str">
            <v>n</v>
          </cell>
          <cell r="E48" t="str">
            <v>RIESGOS PROFESIONALES</v>
          </cell>
        </row>
        <row r="49">
          <cell r="A49">
            <v>21475054400</v>
          </cell>
          <cell r="B49" t="str">
            <v>2.1.01.03.01.03.09</v>
          </cell>
          <cell r="C49" t="str">
            <v>APORTES RIESGOS PROFESIONALES</v>
          </cell>
          <cell r="D49">
            <v>21475054400</v>
          </cell>
          <cell r="E49" t="str">
            <v>RIESGOS PROFESIONALES</v>
          </cell>
        </row>
        <row r="50">
          <cell r="B50" t="str">
            <v>2.1.01.03.03</v>
          </cell>
          <cell r="C50" t="str">
            <v>AL SECTOR PRIVADO</v>
          </cell>
        </row>
        <row r="51">
          <cell r="A51">
            <v>21351053500</v>
          </cell>
          <cell r="B51" t="str">
            <v>2.1.01.03.03.03</v>
          </cell>
          <cell r="C51" t="str">
            <v>APORTES PARAFISCALES A LAS CAJAS DE COMPENSACIÓN FAMILIAR</v>
          </cell>
          <cell r="D51">
            <v>21351053500</v>
          </cell>
          <cell r="E51" t="str">
            <v>APORTES CAJA DE COMPENSACION FAMILIAR</v>
          </cell>
        </row>
        <row r="52">
          <cell r="A52">
            <v>21375053500</v>
          </cell>
          <cell r="B52" t="str">
            <v>2.1.01.03.03.03</v>
          </cell>
          <cell r="C52" t="str">
            <v>APORTES PARAFISCALES A LAS CAJAS DE COMPENSACIÓN FAMILIAR</v>
          </cell>
          <cell r="D52">
            <v>21375053500</v>
          </cell>
          <cell r="E52" t="str">
            <v>APORTES CAJA DE COMPENSACION FAMILIAR</v>
          </cell>
        </row>
        <row r="53">
          <cell r="B53" t="str">
            <v>2.1.02</v>
          </cell>
          <cell r="C53" t="str">
            <v>GASTOS GENERALES</v>
          </cell>
        </row>
        <row r="54">
          <cell r="B54" t="str">
            <v>2.1.02.01</v>
          </cell>
          <cell r="C54" t="str">
            <v>ADQUISICIÓN DE BIENES</v>
          </cell>
        </row>
        <row r="55">
          <cell r="A55">
            <v>22151101700</v>
          </cell>
          <cell r="B55" t="str">
            <v>2.1.02.01.01</v>
          </cell>
          <cell r="C55" t="str">
            <v>MATERIALES Y SUMINISTROS</v>
          </cell>
          <cell r="D55">
            <v>22151101700</v>
          </cell>
          <cell r="E55" t="str">
            <v>FOTOCOPIAS, UTILES DE ESCRITORIO Y PAPELERIA</v>
          </cell>
        </row>
        <row r="56">
          <cell r="A56">
            <v>22151109002</v>
          </cell>
          <cell r="B56" t="str">
            <v>2.1.02.01.01</v>
          </cell>
          <cell r="C56" t="str">
            <v>MATERIALES Y SUMINISTROS</v>
          </cell>
          <cell r="D56">
            <v>22151109002</v>
          </cell>
          <cell r="E56" t="str">
            <v>COMBUSTIBLE PARA VEHICULOS</v>
          </cell>
        </row>
        <row r="57">
          <cell r="A57">
            <v>22151109003</v>
          </cell>
          <cell r="B57" t="str">
            <v>2.1.02.01.01</v>
          </cell>
          <cell r="C57" t="str">
            <v>MATERIALES Y SUMINISTROS</v>
          </cell>
          <cell r="D57">
            <v>22151109003</v>
          </cell>
          <cell r="E57" t="str">
            <v>LLANTAS Y NEUMATICOS</v>
          </cell>
        </row>
        <row r="58">
          <cell r="A58">
            <v>22151109005</v>
          </cell>
          <cell r="B58" t="str">
            <v>2.1.02.01.01</v>
          </cell>
          <cell r="C58" t="str">
            <v>MATERIALES Y SUMINISTROS</v>
          </cell>
          <cell r="D58">
            <v>22151109005</v>
          </cell>
          <cell r="E58" t="str">
            <v>MATERIALES VARIOS</v>
          </cell>
        </row>
        <row r="59">
          <cell r="A59">
            <v>22251101700</v>
          </cell>
          <cell r="B59" t="str">
            <v>2.1.02.01.01</v>
          </cell>
          <cell r="C59" t="str">
            <v>MATERIALES Y SUMINISTROS</v>
          </cell>
          <cell r="D59">
            <v>22251101700</v>
          </cell>
          <cell r="E59" t="str">
            <v>MATERIALES ELECTRICOS</v>
          </cell>
        </row>
        <row r="60">
          <cell r="A60">
            <v>22275500600</v>
          </cell>
          <cell r="B60" t="str">
            <v>2.1.02.01.01</v>
          </cell>
          <cell r="C60" t="str">
            <v>MATERIALES Y SUMINISTROS</v>
          </cell>
          <cell r="D60">
            <v>22275500600</v>
          </cell>
          <cell r="E60" t="str">
            <v>MATERIALES ELECTRICOS</v>
          </cell>
        </row>
        <row r="61">
          <cell r="A61">
            <v>22251109000</v>
          </cell>
          <cell r="B61" t="str">
            <v>2.1.02.01.01</v>
          </cell>
          <cell r="C61" t="str">
            <v>MATERIALES Y SUMINISTROS</v>
          </cell>
          <cell r="D61">
            <v>22251109000</v>
          </cell>
          <cell r="E61" t="str">
            <v>REPUESTOS PARA VEHICULOS</v>
          </cell>
        </row>
        <row r="62">
          <cell r="A62">
            <v>22251109003</v>
          </cell>
          <cell r="B62" t="str">
            <v>2.1.02.01.01</v>
          </cell>
          <cell r="C62" t="str">
            <v>MATERIALES Y SUMINISTROS</v>
          </cell>
          <cell r="D62">
            <v>22251109003</v>
          </cell>
          <cell r="E62" t="str">
            <v>MATERIALES PARA CONSTRUCCION</v>
          </cell>
        </row>
        <row r="63">
          <cell r="A63">
            <v>22251109001</v>
          </cell>
          <cell r="B63" t="str">
            <v>2.1.02.01.01</v>
          </cell>
          <cell r="C63" t="str">
            <v>MATERIALES Y SUMINISTROS</v>
          </cell>
          <cell r="D63">
            <v>22251109001</v>
          </cell>
          <cell r="E63" t="str">
            <v>GRASAS Y LUBRICANTES</v>
          </cell>
        </row>
        <row r="64">
          <cell r="A64">
            <v>22051109001</v>
          </cell>
          <cell r="B64" t="str">
            <v>2.1.02.01.01</v>
          </cell>
          <cell r="C64" t="str">
            <v>MATERIALES Y SUMINISTROS</v>
          </cell>
          <cell r="D64">
            <v>22051109001</v>
          </cell>
          <cell r="E64" t="str">
            <v>ELEMENTOS DEVOLUTIVOS</v>
          </cell>
        </row>
        <row r="65">
          <cell r="A65">
            <v>22851119000</v>
          </cell>
          <cell r="B65" t="str">
            <v>2.1.02.01.01</v>
          </cell>
          <cell r="C65" t="str">
            <v>MATERIALES Y SUMINISTROS</v>
          </cell>
          <cell r="D65">
            <v>22851119000</v>
          </cell>
          <cell r="E65" t="str">
            <v>OTROS GASTOS GENERALES</v>
          </cell>
        </row>
        <row r="66">
          <cell r="A66">
            <v>22858109002</v>
          </cell>
          <cell r="B66" t="str">
            <v>2.1.02.01.01</v>
          </cell>
          <cell r="C66" t="str">
            <v>MATERIALES Y SUMINISTROS</v>
          </cell>
          <cell r="D66">
            <v>22858109002</v>
          </cell>
          <cell r="E66" t="str">
            <v>OTROS GASTOS EXTRAORDINARIOS</v>
          </cell>
        </row>
        <row r="67">
          <cell r="A67">
            <v>66000000001</v>
          </cell>
          <cell r="B67" t="str">
            <v>2.1.02.01.01</v>
          </cell>
          <cell r="C67" t="str">
            <v>MATERIALES Y SUMINISTROS</v>
          </cell>
          <cell r="D67">
            <v>66000000001</v>
          </cell>
          <cell r="E67" t="str">
            <v>MATERIALES DE LINEAS DE TRANSMISION</v>
          </cell>
        </row>
        <row r="68">
          <cell r="A68">
            <v>66000000012</v>
          </cell>
          <cell r="B68" t="str">
            <v>2.1.02.01.01</v>
          </cell>
          <cell r="C68" t="str">
            <v>MATERIALES Y SUMINISTROS</v>
          </cell>
          <cell r="D68">
            <v>66000000012</v>
          </cell>
          <cell r="E68" t="str">
            <v>MATERIALES- ELEM. DEVOLUTIVOS.</v>
          </cell>
        </row>
        <row r="69">
          <cell r="A69">
            <v>66000000013</v>
          </cell>
          <cell r="B69" t="str">
            <v>2.1.02.01.01</v>
          </cell>
          <cell r="C69" t="str">
            <v>MATERIALES Y SUMINISTROS</v>
          </cell>
          <cell r="D69">
            <v>66000000013</v>
          </cell>
          <cell r="E69" t="str">
            <v>ELEMENTOS DE COMUNICACIONES DE DATOS</v>
          </cell>
        </row>
        <row r="70">
          <cell r="A70">
            <v>66000000002</v>
          </cell>
          <cell r="B70" t="str">
            <v>2.1.02.01.01</v>
          </cell>
          <cell r="C70" t="str">
            <v>MATERIALES Y SUMINISTROS</v>
          </cell>
          <cell r="D70">
            <v>66000000002</v>
          </cell>
          <cell r="E70" t="str">
            <v>MATERIALES DE LINEAS DE SUBTRANSMISION</v>
          </cell>
        </row>
        <row r="71">
          <cell r="A71">
            <v>66000000003</v>
          </cell>
          <cell r="B71" t="str">
            <v>2.1.02.01.01</v>
          </cell>
          <cell r="C71" t="str">
            <v>MATERIALES Y SUMINISTROS</v>
          </cell>
          <cell r="D71">
            <v>66000000003</v>
          </cell>
          <cell r="E71" t="str">
            <v>MATERIALES DE REDES PRIMARIAS</v>
          </cell>
        </row>
        <row r="72">
          <cell r="A72">
            <v>66000000004</v>
          </cell>
          <cell r="B72" t="str">
            <v>2.1.02.01.01</v>
          </cell>
          <cell r="C72" t="str">
            <v>MATERIALES Y SUMINISTROS</v>
          </cell>
          <cell r="D72">
            <v>66000000004</v>
          </cell>
          <cell r="E72" t="str">
            <v>MATERIALES DE REDES SECUNDARIAS</v>
          </cell>
        </row>
        <row r="73">
          <cell r="A73">
            <v>66000000006</v>
          </cell>
          <cell r="B73" t="str">
            <v>2.1.02.01.01</v>
          </cell>
          <cell r="C73" t="str">
            <v>MATERIALES Y SUMINISTROS</v>
          </cell>
          <cell r="D73">
            <v>66000000006</v>
          </cell>
          <cell r="E73" t="str">
            <v>MATERIALES DE SUBESTACIONES</v>
          </cell>
        </row>
        <row r="74">
          <cell r="A74">
            <v>66000000007</v>
          </cell>
          <cell r="B74" t="str">
            <v>2.1.02.01.01</v>
          </cell>
          <cell r="C74" t="str">
            <v>MATERIALES Y SUMINISTROS</v>
          </cell>
          <cell r="D74">
            <v>66000000007</v>
          </cell>
          <cell r="E74" t="str">
            <v>MATERIALES DE ALUMBRADO PUBLICO CONVENIOS</v>
          </cell>
        </row>
        <row r="75">
          <cell r="A75">
            <v>66000000008</v>
          </cell>
          <cell r="B75" t="str">
            <v>2.1.02.01.01</v>
          </cell>
          <cell r="C75" t="str">
            <v>MATERIALES Y SUMINISTROS</v>
          </cell>
          <cell r="D75">
            <v>66000000008</v>
          </cell>
          <cell r="E75" t="str">
            <v>MACROMEDIDORES</v>
          </cell>
        </row>
        <row r="76">
          <cell r="A76">
            <v>66000000009</v>
          </cell>
          <cell r="B76" t="str">
            <v>2.1.02.01.01</v>
          </cell>
          <cell r="C76" t="str">
            <v>MATERIALES Y SUMINISTROS</v>
          </cell>
          <cell r="D76">
            <v>66000000009</v>
          </cell>
          <cell r="E76" t="str">
            <v>SELLOS DE SEGURIDAD</v>
          </cell>
        </row>
        <row r="77">
          <cell r="A77">
            <v>66000000010</v>
          </cell>
          <cell r="B77" t="str">
            <v>2.1.02.01.01</v>
          </cell>
          <cell r="C77" t="str">
            <v>MATERIALES Y SUMINISTROS</v>
          </cell>
          <cell r="D77">
            <v>66000000010</v>
          </cell>
          <cell r="E77" t="str">
            <v>ELEMENTOS ELECTRICOS PARA MACROMEDIDORES</v>
          </cell>
        </row>
        <row r="78">
          <cell r="A78">
            <v>66000000011</v>
          </cell>
          <cell r="B78" t="str">
            <v>2.1.02.01.01</v>
          </cell>
          <cell r="C78" t="str">
            <v>MATERIALES Y SUMINISTROS</v>
          </cell>
          <cell r="D78">
            <v>66000000011</v>
          </cell>
          <cell r="E78" t="str">
            <v>CABLE CONCENTRICO  PARA MACROMEDIDORES</v>
          </cell>
        </row>
        <row r="79">
          <cell r="A79">
            <v>66000000016</v>
          </cell>
          <cell r="B79" t="str">
            <v>2.1.02.01.01</v>
          </cell>
          <cell r="C79" t="str">
            <v>MATERIALES Y SUMINISTROS</v>
          </cell>
          <cell r="D79">
            <v>66000000016</v>
          </cell>
          <cell r="E79" t="str">
            <v>MATERIALES - PROMOCIÓN Y DIVULGACIÓN</v>
          </cell>
        </row>
        <row r="80">
          <cell r="A80">
            <v>21151053100</v>
          </cell>
          <cell r="B80" t="str">
            <v>2.1.02.01.05</v>
          </cell>
          <cell r="C80" t="str">
            <v>DOTACIÓN DE PERSONAL</v>
          </cell>
          <cell r="D80">
            <v>21151053100</v>
          </cell>
          <cell r="E80" t="str">
            <v>DOTACION Y SUMINISTRO A TRABAJADORES</v>
          </cell>
        </row>
        <row r="81">
          <cell r="A81">
            <v>21175053100</v>
          </cell>
          <cell r="B81" t="str">
            <v>2.1.02.01.05</v>
          </cell>
          <cell r="C81" t="str">
            <v>DOTACIÓN DE PERSONAL</v>
          </cell>
          <cell r="D81">
            <v>21175053100</v>
          </cell>
          <cell r="E81" t="str">
            <v>DOTACION Y SUMINISTRO A TRABAJADORES</v>
          </cell>
        </row>
        <row r="82">
          <cell r="A82">
            <v>21151053003</v>
          </cell>
          <cell r="B82" t="str">
            <v>2.1.02.01.07</v>
          </cell>
          <cell r="C82" t="str">
            <v>BIENESTAR SOCIAL</v>
          </cell>
          <cell r="D82">
            <v>21151053003</v>
          </cell>
          <cell r="E82" t="str">
            <v>APORTES SINDICALES</v>
          </cell>
        </row>
        <row r="83">
          <cell r="A83">
            <v>21175053005</v>
          </cell>
          <cell r="B83" t="str">
            <v>2.1.02.01.07</v>
          </cell>
          <cell r="C83" t="str">
            <v>BIENESTAR SOCIAL</v>
          </cell>
          <cell r="D83">
            <v>21175053005</v>
          </cell>
          <cell r="E83" t="str">
            <v>APORTES SINDICALES</v>
          </cell>
        </row>
        <row r="84">
          <cell r="A84">
            <v>21151053005</v>
          </cell>
          <cell r="B84" t="str">
            <v>2.1.02.01.07</v>
          </cell>
          <cell r="C84" t="str">
            <v>BIENESTAR SOCIAL</v>
          </cell>
          <cell r="D84">
            <v>21151053005</v>
          </cell>
          <cell r="E84" t="str">
            <v>AUXILIO DE ESTUDIO</v>
          </cell>
        </row>
        <row r="85">
          <cell r="A85">
            <v>21175053007</v>
          </cell>
          <cell r="B85" t="str">
            <v>2.1.02.01.07</v>
          </cell>
          <cell r="C85" t="str">
            <v>BIENESTAR SOCIAL</v>
          </cell>
          <cell r="D85">
            <v>21175053007</v>
          </cell>
          <cell r="E85" t="str">
            <v xml:space="preserve">AUXILIO DE ESTUDIO </v>
          </cell>
        </row>
        <row r="86">
          <cell r="A86">
            <v>21151053004</v>
          </cell>
          <cell r="B86" t="str">
            <v>2.1.02.01.07</v>
          </cell>
          <cell r="C86" t="str">
            <v>BIENESTAR SOCIAL</v>
          </cell>
          <cell r="D86">
            <v>21151053004</v>
          </cell>
          <cell r="E86" t="str">
            <v>AUXILIOS Y SERVICIOS CONVENCIONALES</v>
          </cell>
        </row>
        <row r="87">
          <cell r="A87">
            <v>21175053006</v>
          </cell>
          <cell r="B87" t="str">
            <v>2.1.02.01.07</v>
          </cell>
          <cell r="C87" t="str">
            <v>BIENESTAR SOCIAL</v>
          </cell>
          <cell r="D87">
            <v>21175053006</v>
          </cell>
          <cell r="E87" t="str">
            <v>AUXILIOS Y SERVICIOS CONVENCIONALES</v>
          </cell>
        </row>
        <row r="88">
          <cell r="A88">
            <v>21151053001</v>
          </cell>
          <cell r="B88" t="str">
            <v>2.1.02.01.07</v>
          </cell>
          <cell r="C88" t="str">
            <v>BIENESTAR SOCIAL</v>
          </cell>
          <cell r="D88">
            <v>21151053001</v>
          </cell>
          <cell r="E88" t="str">
            <v>BIENESTAR SOCIAL</v>
          </cell>
        </row>
        <row r="89">
          <cell r="A89">
            <v>21175053001</v>
          </cell>
          <cell r="B89" t="str">
            <v>2.1.02.01.07</v>
          </cell>
          <cell r="C89" t="str">
            <v>BIENESTAR SOCIAL</v>
          </cell>
          <cell r="D89">
            <v>21175053001</v>
          </cell>
          <cell r="E89" t="str">
            <v>BIENESTAR SOCIAL</v>
          </cell>
        </row>
        <row r="90">
          <cell r="A90">
            <v>21175053004</v>
          </cell>
          <cell r="B90" t="str">
            <v>2.1.02.01.07</v>
          </cell>
          <cell r="C90" t="str">
            <v>BIENESTAR SOCIAL</v>
          </cell>
          <cell r="D90">
            <v>21175053004</v>
          </cell>
          <cell r="E90" t="str">
            <v>COSTOS DEPORTIVOS Y RECREACION</v>
          </cell>
        </row>
        <row r="91">
          <cell r="A91">
            <v>22955142000</v>
          </cell>
          <cell r="B91" t="str">
            <v>2.1.02.01.07</v>
          </cell>
          <cell r="C91" t="str">
            <v>BIENESTAR SOCIAL</v>
          </cell>
          <cell r="D91">
            <v>22955142000</v>
          </cell>
          <cell r="E91" t="str">
            <v>CREDITOS DE EMPLEADOS - LENTES</v>
          </cell>
        </row>
        <row r="92">
          <cell r="A92">
            <v>22855111370</v>
          </cell>
          <cell r="B92" t="str">
            <v>2.1.02.01.07</v>
          </cell>
          <cell r="C92" t="str">
            <v>BIENESTAR SOCIAL</v>
          </cell>
          <cell r="D92">
            <v>22855111370</v>
          </cell>
          <cell r="E92" t="str">
            <v>EVENTOS CULTURALES</v>
          </cell>
        </row>
        <row r="93">
          <cell r="A93">
            <v>21151053002</v>
          </cell>
          <cell r="B93" t="str">
            <v>2.1.02.01.07</v>
          </cell>
          <cell r="C93" t="str">
            <v>BIENESTAR SOCIAL</v>
          </cell>
          <cell r="D93">
            <v>21151053002</v>
          </cell>
          <cell r="E93" t="str">
            <v>GASTOS DEPORTIVOS Y RECREACION</v>
          </cell>
        </row>
        <row r="94">
          <cell r="A94">
            <v>21151053008</v>
          </cell>
          <cell r="B94" t="str">
            <v>2.1.02.01.07</v>
          </cell>
          <cell r="C94" t="str">
            <v>BIENESTAR SOCIAL</v>
          </cell>
          <cell r="D94">
            <v>21151053008</v>
          </cell>
          <cell r="E94" t="str">
            <v>GASTOS MEDICOS Y DROGAS(CONVENCIONALES)</v>
          </cell>
        </row>
        <row r="95">
          <cell r="A95">
            <v>21151054100</v>
          </cell>
          <cell r="B95" t="str">
            <v>2.1.02.01.07</v>
          </cell>
          <cell r="C95" t="str">
            <v>BIENESTAR SOCIAL</v>
          </cell>
          <cell r="D95">
            <v>21151054100</v>
          </cell>
          <cell r="E95" t="str">
            <v>GASTOS MEDICOS Y DROGAS (BOTIQUIN)</v>
          </cell>
        </row>
        <row r="96">
          <cell r="A96">
            <v>21175053003</v>
          </cell>
          <cell r="B96" t="str">
            <v>2.1.02.01.07</v>
          </cell>
          <cell r="C96" t="str">
            <v>BIENESTAR SOCIAL</v>
          </cell>
          <cell r="D96">
            <v>21175053003</v>
          </cell>
          <cell r="E96" t="str">
            <v>COSTOS MEDICOS Y DROGAS (CONVENCIONALES)</v>
          </cell>
        </row>
        <row r="97">
          <cell r="B97" t="str">
            <v>2.1.02.02</v>
          </cell>
          <cell r="C97" t="str">
            <v>ADQUISICIÓN DE SERVICIOS</v>
          </cell>
        </row>
        <row r="98">
          <cell r="A98">
            <v>21151053007</v>
          </cell>
          <cell r="B98" t="str">
            <v>2.1.02.02.01</v>
          </cell>
          <cell r="C98" t="str">
            <v>CAPACITACIÓN</v>
          </cell>
          <cell r="D98">
            <v>21151053007</v>
          </cell>
          <cell r="E98" t="str">
            <v>CAPACITACION</v>
          </cell>
        </row>
        <row r="99">
          <cell r="A99">
            <v>21175053002</v>
          </cell>
          <cell r="B99" t="str">
            <v>2.1.02.02.01</v>
          </cell>
          <cell r="C99" t="str">
            <v>CAPACITACIÓN</v>
          </cell>
          <cell r="D99">
            <v>21175053002</v>
          </cell>
          <cell r="E99" t="str">
            <v>CAPACITACION</v>
          </cell>
        </row>
        <row r="100">
          <cell r="A100">
            <v>21151054700</v>
          </cell>
          <cell r="B100" t="str">
            <v>2.1.02.02.03</v>
          </cell>
          <cell r="C100" t="str">
            <v>VIATICOS Y GASTOS DE VIAJE</v>
          </cell>
          <cell r="D100">
            <v>21151054700</v>
          </cell>
          <cell r="E100" t="str">
            <v>VIATICOS PARA EMPLEADOS</v>
          </cell>
        </row>
        <row r="101">
          <cell r="A101">
            <v>21175054700</v>
          </cell>
          <cell r="B101" t="str">
            <v>2.1.02.02.03</v>
          </cell>
          <cell r="C101" t="str">
            <v>VIATICOS Y GASTOS DE VIAJE</v>
          </cell>
          <cell r="D101">
            <v>21175054700</v>
          </cell>
          <cell r="E101" t="str">
            <v>VIATICOS PARA EMPLEADOS</v>
          </cell>
        </row>
        <row r="102">
          <cell r="A102">
            <v>22451111900</v>
          </cell>
          <cell r="B102" t="str">
            <v>2.1.02.02.03</v>
          </cell>
          <cell r="C102" t="str">
            <v>VIATICOS Y GASTOS DE VIAJE</v>
          </cell>
          <cell r="D102">
            <v>22451111900</v>
          </cell>
          <cell r="E102" t="str">
            <v>VIATICOS Y GASTOS DE VIAJES - CONTRATISTA - JUNTA DIRECTIVA</v>
          </cell>
        </row>
        <row r="103">
          <cell r="A103">
            <v>21151054800</v>
          </cell>
          <cell r="B103" t="str">
            <v>2.1.02.02.03</v>
          </cell>
          <cell r="C103" t="str">
            <v>VIATICOS Y GASTOS DE VIAJE</v>
          </cell>
          <cell r="D103">
            <v>21151054800</v>
          </cell>
          <cell r="E103" t="str">
            <v>GASTOS DE VIAJES PARA EMPLEADOS</v>
          </cell>
        </row>
        <row r="104">
          <cell r="A104">
            <v>21175054800</v>
          </cell>
          <cell r="B104" t="str">
            <v>2.1.02.02.03</v>
          </cell>
          <cell r="C104" t="str">
            <v>VIATICOS Y GASTOS DE VIAJE</v>
          </cell>
          <cell r="D104">
            <v>21175054800</v>
          </cell>
          <cell r="E104" t="str">
            <v>GASTOS DE VIAJES PARA EMPLEADOS</v>
          </cell>
        </row>
        <row r="105">
          <cell r="A105">
            <v>22651102600</v>
          </cell>
          <cell r="B105" t="str">
            <v>2.1.02.02.05</v>
          </cell>
          <cell r="C105" t="str">
            <v>COMUNICACIONES Y TRANSPORTE</v>
          </cell>
          <cell r="D105">
            <v>22651102600</v>
          </cell>
          <cell r="E105" t="str">
            <v>COMUNICACIONES Y TRANSPORTE</v>
          </cell>
        </row>
        <row r="106">
          <cell r="A106">
            <v>22651109006</v>
          </cell>
          <cell r="B106" t="str">
            <v>2.1.02.02.05</v>
          </cell>
          <cell r="C106" t="str">
            <v>COMUNICACIONES Y TRANSPORTE</v>
          </cell>
          <cell r="D106">
            <v>22651109006</v>
          </cell>
          <cell r="E106" t="str">
            <v>FLETES Y ACARREOS</v>
          </cell>
        </row>
        <row r="107">
          <cell r="A107">
            <v>22251102001</v>
          </cell>
          <cell r="B107" t="str">
            <v>2.1.02.02.07</v>
          </cell>
          <cell r="C107" t="str">
            <v>SERVICIOS PÚBLICOS</v>
          </cell>
          <cell r="D107">
            <v>22251102001</v>
          </cell>
          <cell r="E107" t="str">
            <v>AGUA</v>
          </cell>
        </row>
        <row r="108">
          <cell r="A108">
            <v>22251102002</v>
          </cell>
          <cell r="B108" t="str">
            <v>2.1.02.02.07</v>
          </cell>
          <cell r="C108" t="str">
            <v>SERVICIOS PÚBLICOS</v>
          </cell>
          <cell r="D108">
            <v>22251102002</v>
          </cell>
          <cell r="E108" t="str">
            <v>TELECOMUNICACIONES</v>
          </cell>
        </row>
        <row r="109">
          <cell r="A109">
            <v>22751102700</v>
          </cell>
          <cell r="B109" t="str">
            <v>2.1.02.02.09</v>
          </cell>
          <cell r="C109" t="str">
            <v>SEGUROS</v>
          </cell>
          <cell r="D109">
            <v>22751102700</v>
          </cell>
          <cell r="E109" t="str">
            <v>SEGUROS</v>
          </cell>
        </row>
        <row r="110">
          <cell r="A110">
            <v>22551101300</v>
          </cell>
          <cell r="B110" t="str">
            <v>2.1.02.02.11</v>
          </cell>
          <cell r="C110" t="str">
            <v>PÚBLICIDAD</v>
          </cell>
          <cell r="D110">
            <v>22551101300</v>
          </cell>
          <cell r="E110" t="str">
            <v>SUSCRIPCIONES Y AFILIACIONES</v>
          </cell>
        </row>
        <row r="111">
          <cell r="A111">
            <v>21151050401</v>
          </cell>
          <cell r="B111" t="str">
            <v>2.1.02.02.11</v>
          </cell>
          <cell r="C111" t="str">
            <v>PÚBLICIDAD</v>
          </cell>
          <cell r="D111">
            <v>21151050401</v>
          </cell>
          <cell r="E111" t="str">
            <v>GASTOS DE REPRESENTACION</v>
          </cell>
        </row>
        <row r="112">
          <cell r="A112">
            <v>21175050401</v>
          </cell>
          <cell r="B112" t="str">
            <v>2.1.02.02.11</v>
          </cell>
          <cell r="C112" t="str">
            <v>PÚBLICIDAD</v>
          </cell>
          <cell r="D112">
            <v>21175050401</v>
          </cell>
          <cell r="E112" t="str">
            <v>COSTOS DE REPRESENTACION</v>
          </cell>
        </row>
        <row r="113">
          <cell r="A113">
            <v>22551102300</v>
          </cell>
          <cell r="B113" t="str">
            <v>2.1.02.02.11</v>
          </cell>
          <cell r="C113" t="str">
            <v>PÚBLICIDAD</v>
          </cell>
          <cell r="D113">
            <v>22551102300</v>
          </cell>
          <cell r="E113" t="str">
            <v>PUBLICIDAD Y PROPAGANDA</v>
          </cell>
        </row>
        <row r="114">
          <cell r="A114">
            <v>22551102301</v>
          </cell>
          <cell r="B114" t="str">
            <v>2.1.02.02.11</v>
          </cell>
          <cell r="C114" t="str">
            <v>PÚBLICIDAD</v>
          </cell>
          <cell r="D114">
            <v>22551102301</v>
          </cell>
          <cell r="E114" t="str">
            <v>PROMOCION Y DIVULGACION</v>
          </cell>
        </row>
        <row r="115">
          <cell r="A115">
            <v>22451056100</v>
          </cell>
          <cell r="B115" t="str">
            <v>2.1.02.02.11</v>
          </cell>
          <cell r="C115" t="str">
            <v>PÚBLICIDAD</v>
          </cell>
          <cell r="D115">
            <v>22451056100</v>
          </cell>
          <cell r="E115" t="str">
            <v>RELACIONES PUBLICAS</v>
          </cell>
        </row>
        <row r="116">
          <cell r="A116">
            <v>22551102303</v>
          </cell>
          <cell r="B116" t="str">
            <v>2.1.02.02.11</v>
          </cell>
          <cell r="C116" t="str">
            <v>PÚBLICIDAD</v>
          </cell>
          <cell r="D116">
            <v>22551102303</v>
          </cell>
          <cell r="E116" t="str">
            <v>DISEÑO Y AGENCIA</v>
          </cell>
        </row>
        <row r="117">
          <cell r="A117">
            <v>22551101301</v>
          </cell>
          <cell r="B117" t="str">
            <v>2.1.02.02.11</v>
          </cell>
          <cell r="C117" t="str">
            <v>PÚBLICIDAD</v>
          </cell>
          <cell r="D117">
            <v>22551101301</v>
          </cell>
          <cell r="E117" t="str">
            <v>IMPRESOS Y PUBLICACIONES</v>
          </cell>
        </row>
        <row r="118">
          <cell r="A118">
            <v>22551102305</v>
          </cell>
          <cell r="B118" t="str">
            <v>2.1.02.02.11</v>
          </cell>
          <cell r="C118" t="str">
            <v>PÚBLICIDAD</v>
          </cell>
          <cell r="D118">
            <v>22551102305</v>
          </cell>
          <cell r="E118" t="str">
            <v>MERCHANDISING</v>
          </cell>
        </row>
        <row r="119">
          <cell r="A119">
            <v>22551102306</v>
          </cell>
          <cell r="B119" t="str">
            <v>2.1.02.02.11</v>
          </cell>
          <cell r="C119" t="str">
            <v>PÚBLICIDAD</v>
          </cell>
          <cell r="D119">
            <v>22551102306</v>
          </cell>
          <cell r="E119" t="str">
            <v>PAUTAS EN MEDIOS MASIVOS</v>
          </cell>
        </row>
        <row r="120">
          <cell r="A120">
            <v>22551102302</v>
          </cell>
          <cell r="B120" t="str">
            <v>2.1.02.02.11</v>
          </cell>
          <cell r="C120" t="str">
            <v>PÚBLICIDAD</v>
          </cell>
          <cell r="D120">
            <v>22551102302</v>
          </cell>
          <cell r="E120" t="str">
            <v>PRODUCCION EXTERNA</v>
          </cell>
        </row>
        <row r="121">
          <cell r="A121">
            <v>22551102307</v>
          </cell>
          <cell r="B121" t="str">
            <v>2.1.02.02.11</v>
          </cell>
          <cell r="C121" t="str">
            <v>PÚBLICIDAD</v>
          </cell>
          <cell r="D121">
            <v>22551102307</v>
          </cell>
          <cell r="E121" t="str">
            <v>PRODUCCION, PATROCINIOS Y EVENTOS</v>
          </cell>
        </row>
        <row r="122">
          <cell r="A122">
            <v>22551102304</v>
          </cell>
          <cell r="B122" t="str">
            <v>2.1.02.02.11</v>
          </cell>
          <cell r="C122" t="str">
            <v>PÚBLICIDAD</v>
          </cell>
          <cell r="D122">
            <v>22551102304</v>
          </cell>
          <cell r="E122" t="str">
            <v>SERVICIOS DE ELABORACION MATERIAL POP</v>
          </cell>
        </row>
        <row r="123">
          <cell r="A123">
            <v>22251109005</v>
          </cell>
          <cell r="B123" t="str">
            <v>2.1.02.02.15</v>
          </cell>
          <cell r="C123" t="str">
            <v>MANTENIMIENTO</v>
          </cell>
          <cell r="D123">
            <v>22251109005</v>
          </cell>
          <cell r="E123" t="str">
            <v>MANTENIMIENTO DE VEHICULOS</v>
          </cell>
        </row>
        <row r="124">
          <cell r="A124">
            <v>22275400702</v>
          </cell>
          <cell r="B124" t="str">
            <v>2.1.02.02.15</v>
          </cell>
          <cell r="C124" t="str">
            <v>MANTENIMIENTO</v>
          </cell>
          <cell r="D124">
            <v>22275400702</v>
          </cell>
          <cell r="E124" t="str">
            <v>MANTENIMIENTO LINEAS DE SUBTRANSMISION</v>
          </cell>
        </row>
        <row r="125">
          <cell r="A125">
            <v>22275400701</v>
          </cell>
          <cell r="B125" t="str">
            <v>2.1.02.02.15</v>
          </cell>
          <cell r="C125" t="str">
            <v>MANTENIMIENTO</v>
          </cell>
          <cell r="D125">
            <v>22275400701</v>
          </cell>
          <cell r="E125" t="str">
            <v>MANTENIMIENTO LINEAS DE TRANSMISION</v>
          </cell>
        </row>
        <row r="126">
          <cell r="A126">
            <v>22275400703</v>
          </cell>
          <cell r="B126" t="str">
            <v>2.1.02.02.15</v>
          </cell>
          <cell r="C126" t="str">
            <v>MANTENIMIENTO</v>
          </cell>
          <cell r="D126">
            <v>22275400703</v>
          </cell>
          <cell r="E126" t="str">
            <v>MANTENIMIENTO REDES PRIMARIAS</v>
          </cell>
        </row>
        <row r="127">
          <cell r="A127">
            <v>22275400704</v>
          </cell>
          <cell r="B127" t="str">
            <v>2.1.02.02.15</v>
          </cell>
          <cell r="C127" t="str">
            <v>MANTENIMIENTO</v>
          </cell>
          <cell r="D127">
            <v>22275400704</v>
          </cell>
          <cell r="E127" t="str">
            <v>MANTENIMIENTO REDES SECUNDARIAS</v>
          </cell>
        </row>
        <row r="128">
          <cell r="A128">
            <v>22275400706</v>
          </cell>
          <cell r="B128" t="str">
            <v>2.1.02.02.15</v>
          </cell>
          <cell r="C128" t="str">
            <v>MANTENIMIENTO</v>
          </cell>
          <cell r="D128">
            <v>22275400706</v>
          </cell>
          <cell r="E128" t="str">
            <v>MANTENIMIENTO DE SUBESTACIONES</v>
          </cell>
        </row>
        <row r="129">
          <cell r="A129">
            <v>22275400800</v>
          </cell>
          <cell r="B129" t="str">
            <v>2.1.02.02.15</v>
          </cell>
          <cell r="C129" t="str">
            <v>MANTENIMIENTO</v>
          </cell>
          <cell r="D129">
            <v>22275400800</v>
          </cell>
          <cell r="E129" t="str">
            <v>MANTENIMIENTO DE PLANTAS Y EQUIPOS</v>
          </cell>
        </row>
        <row r="130">
          <cell r="A130">
            <v>22275401200</v>
          </cell>
          <cell r="B130" t="str">
            <v>2.1.02.02.15</v>
          </cell>
          <cell r="C130" t="str">
            <v>MANTENIMIENTO</v>
          </cell>
          <cell r="D130">
            <v>22275401200</v>
          </cell>
          <cell r="E130" t="str">
            <v>REPUESTOS EQUIPO DE COMUNICACION Y MEDICION</v>
          </cell>
        </row>
        <row r="131">
          <cell r="A131">
            <v>22275401401</v>
          </cell>
          <cell r="B131" t="str">
            <v>2.1.02.02.15</v>
          </cell>
          <cell r="C131" t="str">
            <v>MANTENIMIENTO</v>
          </cell>
          <cell r="D131">
            <v>22275401401</v>
          </cell>
          <cell r="E131" t="str">
            <v>REPUESTOS EQUIPOS SUBESTACIONES</v>
          </cell>
        </row>
        <row r="132">
          <cell r="A132">
            <v>22275401402</v>
          </cell>
          <cell r="B132" t="str">
            <v>2.1.02.02.15</v>
          </cell>
          <cell r="C132" t="str">
            <v>MANTENIMIENTO</v>
          </cell>
          <cell r="D132">
            <v>22275401402</v>
          </cell>
          <cell r="E132" t="str">
            <v>REPARACION TRANSFORMADORES DE DISTRIBUCION</v>
          </cell>
        </row>
        <row r="133">
          <cell r="A133">
            <v>22275401403</v>
          </cell>
          <cell r="B133" t="str">
            <v>2.1.02.02.15</v>
          </cell>
          <cell r="C133" t="str">
            <v>MANTENIMIENTO</v>
          </cell>
          <cell r="D133">
            <v>22275401403</v>
          </cell>
          <cell r="E133" t="str">
            <v>REPARACION TRANSFORMADORES DE POTENCIA</v>
          </cell>
        </row>
        <row r="134">
          <cell r="A134">
            <v>22275400705</v>
          </cell>
          <cell r="B134" t="str">
            <v>2.1.02.02.15</v>
          </cell>
          <cell r="C134" t="str">
            <v>MANTENIMIENTO</v>
          </cell>
          <cell r="D134">
            <v>22275400705</v>
          </cell>
          <cell r="E134" t="str">
            <v>MANTENIMIENTO ALUMBRADO PUBLICO</v>
          </cell>
        </row>
        <row r="135">
          <cell r="A135">
            <v>22275400101</v>
          </cell>
          <cell r="B135" t="str">
            <v>2.1.02.02.15</v>
          </cell>
          <cell r="C135" t="str">
            <v>MANTENIMIENTO</v>
          </cell>
          <cell r="D135">
            <v>22275400101</v>
          </cell>
          <cell r="E135" t="str">
            <v>MANTENIMIENTO DE CONSTRUCCIONES Y EDIFICACIONES</v>
          </cell>
        </row>
        <row r="136">
          <cell r="A136">
            <v>22275400201</v>
          </cell>
          <cell r="B136" t="str">
            <v>2.1.02.02.15</v>
          </cell>
          <cell r="C136" t="str">
            <v>MANTENIMIENTO</v>
          </cell>
          <cell r="D136">
            <v>22275400201</v>
          </cell>
          <cell r="E136" t="str">
            <v>MANTENIMIENTO DE MAQUINARIA Y EQUIPO</v>
          </cell>
        </row>
        <row r="137">
          <cell r="A137">
            <v>22275700105</v>
          </cell>
          <cell r="B137" t="str">
            <v>2.1.02.02.15</v>
          </cell>
          <cell r="C137" t="str">
            <v>MANTENIMIENTO</v>
          </cell>
          <cell r="D137">
            <v>22275700105</v>
          </cell>
          <cell r="E137" t="str">
            <v>OTROS CONTRATOS DE MANTENIMIENTO</v>
          </cell>
        </row>
        <row r="138">
          <cell r="A138">
            <v>22275400301</v>
          </cell>
          <cell r="B138" t="str">
            <v>2.1.02.02.15</v>
          </cell>
          <cell r="C138" t="str">
            <v>MANTENIMIENTO</v>
          </cell>
          <cell r="D138">
            <v>22275400301</v>
          </cell>
          <cell r="E138" t="str">
            <v>MANTENIMIENTO EQUIPO DE OFICINA</v>
          </cell>
        </row>
        <row r="139">
          <cell r="A139">
            <v>22251109002</v>
          </cell>
          <cell r="B139" t="str">
            <v>2.1.02.02.15</v>
          </cell>
          <cell r="C139" t="str">
            <v>MANTENIMIENTO</v>
          </cell>
          <cell r="D139">
            <v>22251109002</v>
          </cell>
          <cell r="E139" t="str">
            <v>LAVADO Y ENGRASE</v>
          </cell>
        </row>
        <row r="140">
          <cell r="A140">
            <v>22251101501</v>
          </cell>
          <cell r="B140" t="str">
            <v>2.1.02.02.15</v>
          </cell>
          <cell r="C140" t="str">
            <v>MANTENIMIENTO</v>
          </cell>
          <cell r="D140">
            <v>22251101501</v>
          </cell>
          <cell r="E140" t="str">
            <v>MANTENIMIENTO DE EDIFICACIONES</v>
          </cell>
        </row>
        <row r="141">
          <cell r="A141">
            <v>22251101601</v>
          </cell>
          <cell r="B141" t="str">
            <v>2.1.02.02.15</v>
          </cell>
          <cell r="C141" t="str">
            <v>MANTENIMIENTO</v>
          </cell>
          <cell r="D141">
            <v>22251101601</v>
          </cell>
          <cell r="E141" t="str">
            <v>REPARACION DE CONSTRUCCIONES Y EDIFICACIONES</v>
          </cell>
        </row>
        <row r="142">
          <cell r="A142">
            <v>22251101602</v>
          </cell>
          <cell r="B142" t="str">
            <v>2.1.02.02.15</v>
          </cell>
          <cell r="C142" t="str">
            <v>MANTENIMIENTO</v>
          </cell>
          <cell r="D142">
            <v>22251101602</v>
          </cell>
          <cell r="E142" t="str">
            <v>REPARACION DE MUEBLES Y EQUIPO DE OFICINA</v>
          </cell>
        </row>
        <row r="143">
          <cell r="A143">
            <v>22251101803</v>
          </cell>
          <cell r="B143" t="str">
            <v>2.1.02.02.15</v>
          </cell>
          <cell r="C143" t="str">
            <v>MANTENIMIENTO</v>
          </cell>
          <cell r="D143">
            <v>22251101803</v>
          </cell>
          <cell r="E143" t="str">
            <v>REPARACION VEHICULOS POR TERCEROS</v>
          </cell>
        </row>
        <row r="144">
          <cell r="A144">
            <v>22275400901</v>
          </cell>
          <cell r="B144" t="str">
            <v>2.1.02.02.15</v>
          </cell>
          <cell r="C144" t="str">
            <v>MANTENIMIENTO</v>
          </cell>
          <cell r="D144">
            <v>22275400901</v>
          </cell>
          <cell r="E144" t="str">
            <v>REPARACION DE CONSTRUCCIONES Y EDIFICACIONES</v>
          </cell>
        </row>
        <row r="145">
          <cell r="A145">
            <v>22275401201</v>
          </cell>
          <cell r="B145" t="str">
            <v>2.1.02.02.15</v>
          </cell>
          <cell r="C145" t="str">
            <v>MANTENIMIENTO</v>
          </cell>
          <cell r="D145">
            <v>22275401201</v>
          </cell>
          <cell r="E145" t="str">
            <v>REPARACION DE EQUIPO DE COMPUTACION Y COMUNICACION</v>
          </cell>
        </row>
        <row r="146">
          <cell r="A146">
            <v>22275401300</v>
          </cell>
          <cell r="B146" t="str">
            <v>2.1.02.02.15</v>
          </cell>
          <cell r="C146" t="str">
            <v>MANTENIMIENTO</v>
          </cell>
          <cell r="D146">
            <v>22275401300</v>
          </cell>
          <cell r="E146" t="str">
            <v>REPARACION DE EQUIPO TRANSPORTE</v>
          </cell>
        </row>
        <row r="147">
          <cell r="A147">
            <v>22275401001</v>
          </cell>
          <cell r="B147" t="str">
            <v>2.1.02.02.15</v>
          </cell>
          <cell r="C147" t="str">
            <v>MANTENIMIENTO</v>
          </cell>
          <cell r="D147">
            <v>22275401001</v>
          </cell>
          <cell r="E147" t="str">
            <v>REPARACION DE MAQUINARIA Y EQUIPO</v>
          </cell>
        </row>
        <row r="148">
          <cell r="A148">
            <v>22275401002</v>
          </cell>
          <cell r="B148" t="str">
            <v>2.1.02.02.15</v>
          </cell>
          <cell r="C148" t="str">
            <v>MANTENIMIENTO</v>
          </cell>
          <cell r="D148">
            <v>22275401002</v>
          </cell>
          <cell r="E148" t="str">
            <v>REPARACION DE MUEBLES Y EQUIPO DE OFICINA</v>
          </cell>
        </row>
        <row r="149">
          <cell r="A149">
            <v>22275500700</v>
          </cell>
          <cell r="B149" t="str">
            <v>2.1.02.02.15</v>
          </cell>
          <cell r="C149" t="str">
            <v>MANTENIMIENTO</v>
          </cell>
          <cell r="D149">
            <v>22275500700</v>
          </cell>
          <cell r="E149" t="str">
            <v xml:space="preserve">COSTOS Y GASTOS POR OBRAS A TERCEROS </v>
          </cell>
        </row>
        <row r="150">
          <cell r="A150">
            <v>22275101501</v>
          </cell>
          <cell r="B150" t="str">
            <v>2.1.02.02.15</v>
          </cell>
          <cell r="C150" t="str">
            <v>MANTENIMIENTO</v>
          </cell>
          <cell r="D150">
            <v>22275101501</v>
          </cell>
          <cell r="E150" t="str">
            <v>OBRAS Y MEJORAS EN PROPIEDAD AJENA</v>
          </cell>
        </row>
        <row r="151">
          <cell r="A151">
            <v>22251101802</v>
          </cell>
          <cell r="B151" t="str">
            <v>2.1.02.02.15</v>
          </cell>
          <cell r="C151" t="str">
            <v>MANTENIMIENTO</v>
          </cell>
          <cell r="D151">
            <v>22251101802</v>
          </cell>
          <cell r="E151" t="str">
            <v>REPARACION EQUIPOS POR TERCEROS</v>
          </cell>
        </row>
        <row r="152">
          <cell r="A152">
            <v>22251103500</v>
          </cell>
          <cell r="B152" t="str">
            <v>2.1.02.02.17</v>
          </cell>
          <cell r="C152" t="str">
            <v>VIGILANCIA</v>
          </cell>
          <cell r="D152">
            <v>22251103500</v>
          </cell>
          <cell r="E152" t="str">
            <v>VIGILANCIA</v>
          </cell>
        </row>
        <row r="153">
          <cell r="A153">
            <v>22251104002</v>
          </cell>
          <cell r="B153" t="str">
            <v>2.1.02.02.17</v>
          </cell>
          <cell r="C153" t="str">
            <v>VIGILANCIA</v>
          </cell>
          <cell r="D153">
            <v>22251104002</v>
          </cell>
          <cell r="E153" t="str">
            <v>CONTROL DE ACCESO</v>
          </cell>
        </row>
        <row r="154">
          <cell r="A154">
            <v>22251109004</v>
          </cell>
          <cell r="B154" t="str">
            <v>2.1.02.02.19</v>
          </cell>
          <cell r="C154" t="str">
            <v>ASEO</v>
          </cell>
          <cell r="D154">
            <v>22251109004</v>
          </cell>
          <cell r="E154" t="str">
            <v>SERVICIO DE ASEO</v>
          </cell>
        </row>
        <row r="155">
          <cell r="A155">
            <v>22251102003</v>
          </cell>
          <cell r="B155" t="str">
            <v>2.1.02.02.19</v>
          </cell>
          <cell r="C155" t="str">
            <v>ASEO</v>
          </cell>
          <cell r="D155">
            <v>22251102003</v>
          </cell>
          <cell r="E155" t="str">
            <v>ASEO Y RECOLECCION DE RESIDUOS</v>
          </cell>
        </row>
        <row r="156">
          <cell r="A156">
            <v>22151109004</v>
          </cell>
          <cell r="B156" t="str">
            <v>2.1.02.02.19</v>
          </cell>
          <cell r="C156" t="str">
            <v>ASEO</v>
          </cell>
          <cell r="D156">
            <v>22151109004</v>
          </cell>
          <cell r="E156" t="str">
            <v>ELEMENTOS DE ASEO</v>
          </cell>
        </row>
        <row r="157">
          <cell r="A157">
            <v>22351102101</v>
          </cell>
          <cell r="B157" t="str">
            <v>2.1.02.02.21</v>
          </cell>
          <cell r="C157" t="str">
            <v>ARRENDAMIENTOS</v>
          </cell>
          <cell r="D157">
            <v>22351102101</v>
          </cell>
          <cell r="E157" t="str">
            <v>ARRENDAMIENTO BIENES RAICES</v>
          </cell>
        </row>
        <row r="158">
          <cell r="A158">
            <v>22351102102</v>
          </cell>
          <cell r="B158" t="str">
            <v>2.1.02.02.21</v>
          </cell>
          <cell r="C158" t="str">
            <v>ARRENDAMIENTOS</v>
          </cell>
          <cell r="D158">
            <v>22351102102</v>
          </cell>
          <cell r="E158" t="str">
            <v>ARRENDAMIENTO VEHICULOS</v>
          </cell>
        </row>
        <row r="159">
          <cell r="A159">
            <v>22351102104</v>
          </cell>
          <cell r="B159" t="str">
            <v>2.1.02.02.21</v>
          </cell>
          <cell r="C159" t="str">
            <v>ARRENDAMIENTOS</v>
          </cell>
          <cell r="D159">
            <v>22351102104</v>
          </cell>
          <cell r="E159" t="str">
            <v>ARRENDAMIENTO MAQUINARIA Y EQUIPO</v>
          </cell>
        </row>
        <row r="160">
          <cell r="A160">
            <v>22351102103</v>
          </cell>
          <cell r="B160" t="str">
            <v>2.1.02.02.21</v>
          </cell>
          <cell r="C160" t="str">
            <v>ARRENDAMIENTOS</v>
          </cell>
          <cell r="D160">
            <v>22351102103</v>
          </cell>
          <cell r="E160" t="str">
            <v>OTROS ARRENDAMIENTOS</v>
          </cell>
        </row>
        <row r="161">
          <cell r="A161">
            <v>22858059000</v>
          </cell>
          <cell r="B161" t="str">
            <v>2.1.02.02.23</v>
          </cell>
          <cell r="C161" t="str">
            <v>COMISIONES, INTERESES Y DEMÁS GASTOS BANCARIOS Y 
FIDUCIARIOS</v>
          </cell>
          <cell r="D161">
            <v>22858059000</v>
          </cell>
          <cell r="E161" t="str">
            <v>OTROS GASTOS FINANCIEROS</v>
          </cell>
        </row>
        <row r="162">
          <cell r="A162">
            <v>22251111505</v>
          </cell>
          <cell r="B162" t="str">
            <v>2.1.02.02.25</v>
          </cell>
          <cell r="C162" t="str">
            <v>SISTEMATIZACIÓN</v>
          </cell>
          <cell r="D162">
            <v>22251111505</v>
          </cell>
          <cell r="E162" t="str">
            <v>MANTENIEMIENTO DE EQUIPO DE COMPUTACION</v>
          </cell>
        </row>
        <row r="163">
          <cell r="A163">
            <v>22251111504</v>
          </cell>
          <cell r="B163" t="str">
            <v>2.1.02.02.25</v>
          </cell>
          <cell r="C163" t="str">
            <v>SISTEMATIZACIÓN</v>
          </cell>
          <cell r="D163">
            <v>22251111504</v>
          </cell>
          <cell r="E163" t="str">
            <v>MANTENIEMIENTO DEL SOFTWARE Y COMPUTACION</v>
          </cell>
        </row>
        <row r="164">
          <cell r="A164">
            <v>22257570080</v>
          </cell>
          <cell r="B164" t="str">
            <v>2.1.02.02.25</v>
          </cell>
          <cell r="C164" t="str">
            <v>SISTEMATIZACIÓN</v>
          </cell>
          <cell r="D164">
            <v>22257570080</v>
          </cell>
          <cell r="E164" t="str">
            <v>SUMINISTRO Y SERVICIOS INFORMATICOS</v>
          </cell>
        </row>
        <row r="165">
          <cell r="A165">
            <v>22251452502</v>
          </cell>
          <cell r="B165" t="str">
            <v>2.1.02.02.25</v>
          </cell>
          <cell r="C165" t="str">
            <v>SISTEMATIZACIÓN</v>
          </cell>
          <cell r="D165">
            <v>22251452502</v>
          </cell>
          <cell r="E165" t="str">
            <v>SERVICIOS DE COMUNICACION DE DATOS</v>
          </cell>
        </row>
        <row r="166">
          <cell r="A166">
            <v>22758100500</v>
          </cell>
          <cell r="B166" t="str">
            <v>2.1.02.02.98</v>
          </cell>
          <cell r="C166" t="str">
            <v>OTRAS ADQUISICIONES DE SERVICIOS</v>
          </cell>
          <cell r="D166">
            <v>22758100500</v>
          </cell>
          <cell r="E166" t="str">
            <v>GASTOS LEGALES</v>
          </cell>
        </row>
        <row r="167">
          <cell r="A167">
            <v>22251105600</v>
          </cell>
          <cell r="B167" t="str">
            <v>2.1.02.02.98</v>
          </cell>
          <cell r="C167" t="str">
            <v>OTRAS ADQUISICIONES DE SERVICIOS</v>
          </cell>
          <cell r="D167">
            <v>22251105600</v>
          </cell>
          <cell r="E167" t="str">
            <v>SERVICIO DE BODEGAJE</v>
          </cell>
        </row>
        <row r="168">
          <cell r="A168">
            <v>22275700102</v>
          </cell>
          <cell r="B168" t="str">
            <v>2.1.02.02.98</v>
          </cell>
          <cell r="C168" t="str">
            <v>OTRAS ADQUISICIONES DE SERVICIOS</v>
          </cell>
          <cell r="D168">
            <v>22275700102</v>
          </cell>
          <cell r="E168" t="str">
            <v>SERVICIO DE CORTE Y RECONEXION</v>
          </cell>
        </row>
        <row r="169">
          <cell r="A169">
            <v>22275700101</v>
          </cell>
          <cell r="B169" t="str">
            <v>2.1.02.02.98</v>
          </cell>
          <cell r="C169" t="str">
            <v>OTRAS ADQUISICIONES DE SERVICIOS</v>
          </cell>
          <cell r="D169">
            <v>22275700101</v>
          </cell>
          <cell r="E169" t="str">
            <v>SERVICIO DE ENTREGA DE FACTURAS</v>
          </cell>
        </row>
        <row r="170">
          <cell r="A170">
            <v>22275700100</v>
          </cell>
          <cell r="B170" t="str">
            <v>2.1.02.02.98</v>
          </cell>
          <cell r="C170" t="str">
            <v>OTRAS ADQUISICIONES DE SERVICIOS</v>
          </cell>
          <cell r="D170">
            <v>22275700100</v>
          </cell>
          <cell r="E170" t="str">
            <v>SERVICIO DE TOMA DE LECTURA</v>
          </cell>
        </row>
        <row r="171">
          <cell r="A171">
            <v>22858100503</v>
          </cell>
          <cell r="B171" t="str">
            <v>2.1.02.02.98</v>
          </cell>
          <cell r="C171" t="str">
            <v>OTRAS ADQUISICIONES DE SERVICIOS</v>
          </cell>
          <cell r="D171">
            <v>22858100503</v>
          </cell>
          <cell r="E171" t="str">
            <v>COSTO GESTION AMBIENTAL</v>
          </cell>
        </row>
        <row r="172">
          <cell r="A172">
            <v>22651109005</v>
          </cell>
          <cell r="B172" t="str">
            <v>2.1.02.02.98</v>
          </cell>
          <cell r="C172" t="str">
            <v>OTRAS ADQUISICIONES DE SERVICIOS</v>
          </cell>
          <cell r="D172">
            <v>22651109005</v>
          </cell>
          <cell r="E172" t="str">
            <v>SERVICIO DE TRANSPORTE</v>
          </cell>
        </row>
        <row r="173">
          <cell r="A173">
            <v>22251104001</v>
          </cell>
          <cell r="B173" t="str">
            <v>2.1.02.02.98</v>
          </cell>
          <cell r="C173" t="str">
            <v>OTRAS ADQUISICIONES DE SERVICIOS</v>
          </cell>
          <cell r="D173">
            <v>22251104001</v>
          </cell>
          <cell r="E173" t="str">
            <v>CONTRATOS DE ADMINISTRACION (OUTSOURCING)</v>
          </cell>
        </row>
        <row r="174">
          <cell r="A174">
            <v>22275700104</v>
          </cell>
          <cell r="B174" t="str">
            <v>2.1.02.02.98</v>
          </cell>
          <cell r="C174" t="str">
            <v>OTRAS ADQUISICIONES DE SERVICIOS</v>
          </cell>
          <cell r="D174">
            <v>22275700104</v>
          </cell>
          <cell r="E174" t="str">
            <v>CONTRATOS OUTSOURCING</v>
          </cell>
        </row>
        <row r="175">
          <cell r="A175">
            <v>22275700103</v>
          </cell>
          <cell r="B175" t="str">
            <v>2.1.02.02.98</v>
          </cell>
          <cell r="C175" t="str">
            <v>OTRAS ADQUISICIONES DE SERVICIOS</v>
          </cell>
          <cell r="D175">
            <v>22275700103</v>
          </cell>
          <cell r="E175" t="str">
            <v>SERVICIO DE INSTALACION DE CONTADORES (MANO DE OBRA)</v>
          </cell>
        </row>
        <row r="176">
          <cell r="A176">
            <v>22275500701</v>
          </cell>
          <cell r="B176" t="str">
            <v>2.1.02.02.98</v>
          </cell>
          <cell r="C176" t="str">
            <v>OTRAS ADQUISICIONES DE SERVICIOS</v>
          </cell>
          <cell r="D176">
            <v>22275500701</v>
          </cell>
          <cell r="E176" t="str">
            <v>OBRAS DE TERCEROS ELECTR.RURAL - BUCARASICA</v>
          </cell>
        </row>
        <row r="177">
          <cell r="A177">
            <v>22275351000</v>
          </cell>
          <cell r="B177" t="str">
            <v>2.1.02.02.98</v>
          </cell>
          <cell r="C177" t="str">
            <v>OTRAS ADQUISICIONES DE SERVICIOS</v>
          </cell>
          <cell r="D177">
            <v>22275351000</v>
          </cell>
          <cell r="E177" t="str">
            <v>FAER</v>
          </cell>
        </row>
        <row r="178">
          <cell r="A178">
            <v>22256360010</v>
          </cell>
          <cell r="B178" t="str">
            <v>2.1.02.02.98</v>
          </cell>
          <cell r="C178" t="str">
            <v>OTRAS ADQUISICIONES DE SERVICIOS</v>
          </cell>
          <cell r="D178">
            <v>22256360010</v>
          </cell>
          <cell r="E178" t="str">
            <v>COSTOS DE SERVICIOS COMERCIALIZADOS A TE</v>
          </cell>
        </row>
        <row r="179">
          <cell r="A179">
            <v>22751202601</v>
          </cell>
          <cell r="B179" t="str">
            <v>2.1.02.02.98</v>
          </cell>
          <cell r="C179" t="str">
            <v>OTRAS ADQUISICIONES DE SERVICIOS</v>
          </cell>
          <cell r="D179">
            <v>22751202601</v>
          </cell>
          <cell r="E179" t="str">
            <v>CONTRIBUCION SSPD</v>
          </cell>
        </row>
        <row r="180">
          <cell r="A180">
            <v>22751202602</v>
          </cell>
          <cell r="B180" t="str">
            <v>2.1.02.02.98</v>
          </cell>
          <cell r="C180" t="str">
            <v>OTRAS ADQUISICIONES DE SERVICIOS</v>
          </cell>
          <cell r="D180">
            <v>22751202602</v>
          </cell>
          <cell r="E180" t="str">
            <v xml:space="preserve">CONTRIBUCION COMIS. REGULAC.ENERGIA GAS </v>
          </cell>
        </row>
        <row r="181">
          <cell r="A181">
            <v>22275351300</v>
          </cell>
          <cell r="B181" t="str">
            <v>2.1.02.02.98</v>
          </cell>
          <cell r="C181" t="str">
            <v>OTRAS ADQUISICIONES DE SERVICIOS</v>
          </cell>
          <cell r="D181">
            <v>22275351300</v>
          </cell>
          <cell r="E181" t="str">
            <v>COMITE DE ESTRATIFICACION - LEY 505 DE 1999</v>
          </cell>
        </row>
        <row r="182">
          <cell r="A182">
            <v>22855111330</v>
          </cell>
          <cell r="B182" t="str">
            <v>2.1.02.02.98</v>
          </cell>
          <cell r="C182" t="str">
            <v>OTRAS ADQUISICIONES DE SERVICIOS</v>
          </cell>
          <cell r="D182">
            <v>22855111330</v>
          </cell>
          <cell r="E182" t="str">
            <v>SEGURIDAD INDUSTRIAL</v>
          </cell>
        </row>
        <row r="183">
          <cell r="A183">
            <v>22751103100</v>
          </cell>
          <cell r="B183" t="str">
            <v>2.1.02.03</v>
          </cell>
          <cell r="C183" t="str">
            <v>IMPUESTOS Y MULTAS</v>
          </cell>
          <cell r="D183">
            <v>22751103100</v>
          </cell>
          <cell r="E183" t="str">
            <v>IMPUESTOS</v>
          </cell>
        </row>
        <row r="184">
          <cell r="A184">
            <v>22751103103</v>
          </cell>
          <cell r="B184" t="str">
            <v>2.1.02.03</v>
          </cell>
          <cell r="C184" t="str">
            <v>IMPUESTOS Y MULTAS</v>
          </cell>
          <cell r="D184">
            <v>22751103103</v>
          </cell>
          <cell r="E184" t="str">
            <v>IMPUESTO AL PATRIMONIO</v>
          </cell>
        </row>
        <row r="185">
          <cell r="A185">
            <v>22751103105</v>
          </cell>
          <cell r="B185" t="str">
            <v>2.1.02.03</v>
          </cell>
          <cell r="C185" t="str">
            <v>IMPUESTOS Y MULTAS</v>
          </cell>
          <cell r="D185">
            <v>22751103105</v>
          </cell>
          <cell r="E185" t="str">
            <v>IMPUESTO ASUMIDOS</v>
          </cell>
        </row>
        <row r="186">
          <cell r="A186">
            <v>22751103107</v>
          </cell>
          <cell r="B186" t="str">
            <v>2.1.02.03</v>
          </cell>
          <cell r="C186" t="str">
            <v>IMPUESTOS Y MULTAS</v>
          </cell>
          <cell r="D186">
            <v>22751103107</v>
          </cell>
          <cell r="E186" t="str">
            <v>IMPUESTO DE PEAJES</v>
          </cell>
        </row>
        <row r="187">
          <cell r="A187">
            <v>22751103110</v>
          </cell>
          <cell r="B187" t="str">
            <v>2.1.02.03</v>
          </cell>
          <cell r="C187" t="str">
            <v>IMPUESTOS Y MULTAS</v>
          </cell>
          <cell r="D187">
            <v>22751103110</v>
          </cell>
          <cell r="E187" t="str">
            <v>IMPUESTO DE RENTA Y COMPLEMENTARIOS</v>
          </cell>
        </row>
        <row r="188">
          <cell r="A188">
            <v>22751103102</v>
          </cell>
          <cell r="B188" t="str">
            <v>2.1.02.03</v>
          </cell>
          <cell r="C188" t="str">
            <v>IMPUESTOS Y MULTAS</v>
          </cell>
          <cell r="D188">
            <v>22751103102</v>
          </cell>
          <cell r="E188" t="str">
            <v xml:space="preserve">IMPUESTO DE VEHICULO </v>
          </cell>
        </row>
        <row r="189">
          <cell r="A189">
            <v>22751103101</v>
          </cell>
          <cell r="B189" t="str">
            <v>2.1.02.03</v>
          </cell>
          <cell r="C189" t="str">
            <v>IMPUESTOS Y MULTAS</v>
          </cell>
          <cell r="D189">
            <v>22751103101</v>
          </cell>
          <cell r="E189" t="str">
            <v>IMPUESTO INDUSTRIA Y COMERCIO</v>
          </cell>
        </row>
        <row r="190">
          <cell r="A190">
            <v>22751103106</v>
          </cell>
          <cell r="B190" t="str">
            <v>2.1.02.03</v>
          </cell>
          <cell r="C190" t="str">
            <v>IMPUESTOS Y MULTAS</v>
          </cell>
          <cell r="D190">
            <v>22751103106</v>
          </cell>
          <cell r="E190" t="str">
            <v>IMPUESTO PREDIAL</v>
          </cell>
        </row>
        <row r="191">
          <cell r="A191">
            <v>22751103104</v>
          </cell>
          <cell r="B191" t="str">
            <v>2.1.02.03</v>
          </cell>
          <cell r="C191" t="str">
            <v>IMPUESTOS Y MULTAS</v>
          </cell>
          <cell r="D191">
            <v>22751103104</v>
          </cell>
          <cell r="E191" t="str">
            <v>GRAVAMEN A LOS MOV. FINANCIEROS (4X1000)</v>
          </cell>
        </row>
        <row r="192">
          <cell r="A192">
            <v>22751103108</v>
          </cell>
          <cell r="B192" t="str">
            <v>2.1.02.03</v>
          </cell>
          <cell r="C192" t="str">
            <v>IMPUESTOS Y MULTAS</v>
          </cell>
          <cell r="D192">
            <v>22751103108</v>
          </cell>
          <cell r="E192" t="str">
            <v>SANCIONES Y MULTAS</v>
          </cell>
        </row>
        <row r="193">
          <cell r="A193">
            <v>22751104100</v>
          </cell>
          <cell r="B193" t="str">
            <v>2.1.02.03</v>
          </cell>
          <cell r="C193" t="str">
            <v>IMPUESTOS Y MULTAS</v>
          </cell>
          <cell r="D193">
            <v>22751104100</v>
          </cell>
          <cell r="E193" t="str">
            <v xml:space="preserve">CUOTA DE FISCALIZACION </v>
          </cell>
        </row>
        <row r="194">
          <cell r="A194">
            <v>22751103109</v>
          </cell>
          <cell r="B194" t="str">
            <v>2.1.02.03</v>
          </cell>
          <cell r="C194" t="str">
            <v>IMPUESTOS Y MULTAS</v>
          </cell>
          <cell r="D194">
            <v>22751103109</v>
          </cell>
          <cell r="E194" t="str">
            <v>RENOVACION REGISTRO MERCANTIL</v>
          </cell>
        </row>
        <row r="195">
          <cell r="B195" t="str">
            <v>2.1.03</v>
          </cell>
          <cell r="C195" t="str">
            <v>TRANSFERENCIAS CORRIENTES</v>
          </cell>
        </row>
        <row r="196">
          <cell r="B196" t="str">
            <v>2.1.03.02</v>
          </cell>
          <cell r="C196" t="str">
            <v>TRANSFERENCIAS CORRIENTES DE PREVISIÓN SOCIAL</v>
          </cell>
        </row>
        <row r="197">
          <cell r="B197" t="str">
            <v>2.1.03.02.01</v>
          </cell>
          <cell r="C197" t="str">
            <v>CESANTÍAS</v>
          </cell>
        </row>
        <row r="198">
          <cell r="A198">
            <v>21151052400</v>
          </cell>
          <cell r="B198" t="str">
            <v>2.1.03.02.01.02</v>
          </cell>
          <cell r="C198" t="str">
            <v>CESANTÍAS DEFINITIVAS</v>
          </cell>
          <cell r="D198">
            <v>21151052400</v>
          </cell>
          <cell r="E198" t="str">
            <v>CESANTIAS - UNIDAD DE APOYO</v>
          </cell>
        </row>
        <row r="199">
          <cell r="A199">
            <v>21151052500</v>
          </cell>
          <cell r="B199" t="str">
            <v>2.1.03.02.01.02</v>
          </cell>
          <cell r="C199" t="str">
            <v>CESANTÍAS DEFINITIVAS</v>
          </cell>
          <cell r="D199">
            <v>21151052500</v>
          </cell>
          <cell r="E199" t="str">
            <v>INTERESES DE CESANTIAS - UNIDAD DE APOYO</v>
          </cell>
        </row>
        <row r="200">
          <cell r="A200">
            <v>21175052400</v>
          </cell>
          <cell r="B200" t="str">
            <v>2.1.03.02.01.02</v>
          </cell>
          <cell r="C200" t="str">
            <v>CESANTÍAS DEFINITIVAS</v>
          </cell>
          <cell r="D200">
            <v>21175052400</v>
          </cell>
          <cell r="E200" t="str">
            <v>CESANTIAS - COSTOS</v>
          </cell>
        </row>
        <row r="201">
          <cell r="A201">
            <v>21175052500</v>
          </cell>
          <cell r="B201" t="str">
            <v>2.1.03.02.01.02</v>
          </cell>
          <cell r="C201" t="str">
            <v>CESANTÍAS DEFINITIVAS</v>
          </cell>
          <cell r="D201">
            <v>21175052500</v>
          </cell>
          <cell r="E201" t="str">
            <v>INTERESES DE CESANTIAS -  COSTOS</v>
          </cell>
        </row>
        <row r="202">
          <cell r="B202" t="str">
            <v>2.1.03.02.03</v>
          </cell>
          <cell r="C202" t="str">
            <v>PENSIONES</v>
          </cell>
        </row>
        <row r="203">
          <cell r="A203">
            <v>32151052600</v>
          </cell>
          <cell r="B203" t="str">
            <v>2.1.03.02.03.01</v>
          </cell>
          <cell r="C203" t="str">
            <v>MESADAS PENSIONALES</v>
          </cell>
          <cell r="D203">
            <v>32151052600</v>
          </cell>
          <cell r="E203" t="str">
            <v>PENSIONES</v>
          </cell>
        </row>
        <row r="204">
          <cell r="B204" t="str">
            <v>2.1.03.98</v>
          </cell>
          <cell r="C204" t="str">
            <v>OTRAS TRANSFERENCIAS</v>
          </cell>
        </row>
        <row r="205">
          <cell r="A205">
            <v>33151059000</v>
          </cell>
          <cell r="B205" t="str">
            <v>2.1.03.98.07</v>
          </cell>
          <cell r="C205" t="str">
            <v>SENTENCIAS Y CONCILIACIONES</v>
          </cell>
          <cell r="D205">
            <v>33151059000</v>
          </cell>
          <cell r="E205" t="str">
            <v>SENTENCIAS</v>
          </cell>
        </row>
        <row r="206">
          <cell r="A206">
            <v>33151059001</v>
          </cell>
          <cell r="B206" t="str">
            <v>2.1.03.98.07</v>
          </cell>
          <cell r="C206" t="str">
            <v>SENTENCIAS Y CONCILIACIONES</v>
          </cell>
          <cell r="D206">
            <v>33151059001</v>
          </cell>
          <cell r="E206" t="str">
            <v>CONCILIACIONES</v>
          </cell>
        </row>
        <row r="207">
          <cell r="A207">
            <v>22851052900</v>
          </cell>
          <cell r="B207" t="str">
            <v>2.1.03.98.07</v>
          </cell>
          <cell r="C207" t="str">
            <v>SENTENCIAS Y CONCILIACIONES</v>
          </cell>
          <cell r="D207">
            <v>22851052900</v>
          </cell>
          <cell r="E207" t="str">
            <v>INDEMNIZACION DANOS A TERCEROS</v>
          </cell>
        </row>
        <row r="208">
          <cell r="A208">
            <v>22955509000</v>
          </cell>
          <cell r="B208" t="str">
            <v>2.1.03.98.07</v>
          </cell>
          <cell r="C208" t="str">
            <v>SENTENCIAS Y CONCILIACIONES</v>
          </cell>
          <cell r="D208">
            <v>22955509000</v>
          </cell>
          <cell r="E208" t="str">
            <v>SENTENCIAS Y CONCILIACIONES</v>
          </cell>
        </row>
        <row r="209">
          <cell r="A209">
            <v>31151103003</v>
          </cell>
          <cell r="B209" t="str">
            <v>2.1.03.98.98</v>
          </cell>
          <cell r="C209" t="str">
            <v>OTRAS TRANSFERENCIAS</v>
          </cell>
          <cell r="D209">
            <v>31151103003</v>
          </cell>
          <cell r="E209" t="str">
            <v>DISTRIBUCION UTILIDADES POR GIRAR</v>
          </cell>
        </row>
        <row r="210">
          <cell r="A210">
            <v>32314701201</v>
          </cell>
          <cell r="B210" t="str">
            <v>2.1.03.98.98</v>
          </cell>
          <cell r="C210" t="str">
            <v>OTRAS TRANSFERENCIAS</v>
          </cell>
          <cell r="D210">
            <v>32314701201</v>
          </cell>
          <cell r="E210" t="str">
            <v>CREDITO EMPLEADOS - FONDO DE VIVIENDA</v>
          </cell>
        </row>
        <row r="211">
          <cell r="B211" t="str">
            <v>2.2</v>
          </cell>
          <cell r="C211" t="str">
            <v>GASTOS DE OPERACIÓN</v>
          </cell>
        </row>
        <row r="212">
          <cell r="B212" t="str">
            <v>2.2.01</v>
          </cell>
          <cell r="C212" t="str">
            <v>GASTOS DE COMERCIALIZACIÓN</v>
          </cell>
        </row>
        <row r="213">
          <cell r="B213" t="str">
            <v>2.2.01.01</v>
          </cell>
          <cell r="C213" t="str">
            <v>COMPRA DE BIENES PARA LA VENTA</v>
          </cell>
        </row>
        <row r="214">
          <cell r="A214">
            <v>42175509001</v>
          </cell>
          <cell r="B214" t="str">
            <v>2.2.01.01.98</v>
          </cell>
          <cell r="C214" t="str">
            <v>OTRAS COMPRAS DE BIENES PARA LA VENTA</v>
          </cell>
          <cell r="D214">
            <v>42175509001</v>
          </cell>
          <cell r="E214" t="str">
            <v>MEDIDORES DE ENERGIA EQUIPOS COMU. GRANDES CLIENTE</v>
          </cell>
        </row>
        <row r="215">
          <cell r="A215">
            <v>42175509003</v>
          </cell>
          <cell r="B215" t="str">
            <v>2.2.01.01.98</v>
          </cell>
          <cell r="C215" t="str">
            <v>OTRAS COMPRAS DE BIENES PARA LA VENTA</v>
          </cell>
          <cell r="D215">
            <v>42175509003</v>
          </cell>
          <cell r="E215" t="str">
            <v>MEDIDORES DE ENERGIA</v>
          </cell>
        </row>
        <row r="216">
          <cell r="A216">
            <v>42175509004</v>
          </cell>
          <cell r="B216" t="str">
            <v>2.2.01.01.98</v>
          </cell>
          <cell r="C216" t="str">
            <v>OTRAS COMPRAS DE BIENES PARA LA VENTA</v>
          </cell>
          <cell r="D216">
            <v>42175509004</v>
          </cell>
          <cell r="E216" t="str">
            <v>CONCENTRICO</v>
          </cell>
        </row>
        <row r="217">
          <cell r="A217">
            <v>42175509005</v>
          </cell>
          <cell r="B217" t="str">
            <v>2.2.01.01.98</v>
          </cell>
          <cell r="C217" t="str">
            <v>OTRAS COMPRAS DE BIENES PARA LA VENTA</v>
          </cell>
          <cell r="D217">
            <v>42175509005</v>
          </cell>
          <cell r="E217" t="str">
            <v>SELLOS Y OTROS: COMERCIALIZACION</v>
          </cell>
        </row>
        <row r="218">
          <cell r="A218">
            <v>42175509006</v>
          </cell>
          <cell r="B218" t="str">
            <v>2.2.01.01.98</v>
          </cell>
          <cell r="C218" t="str">
            <v>OTRAS COMPRAS DE BIENES PARA LA VENTA</v>
          </cell>
          <cell r="D218">
            <v>42175509006</v>
          </cell>
          <cell r="E218" t="str">
            <v>USO RACIONAL Y EFECIENTE DE LA ENERGIA - URE</v>
          </cell>
        </row>
        <row r="219">
          <cell r="A219">
            <v>42275300101</v>
          </cell>
          <cell r="B219" t="str">
            <v>2.2.01.01.98</v>
          </cell>
          <cell r="C219" t="str">
            <v>OTRAS COMPRAS DE BIENES PARA LA VENTA</v>
          </cell>
          <cell r="D219">
            <v>42275300101</v>
          </cell>
          <cell r="E219" t="str">
            <v>COMPRA DE ENERGIA A LARGO PLAZO</v>
          </cell>
        </row>
        <row r="220">
          <cell r="A220">
            <v>42375300503</v>
          </cell>
          <cell r="B220" t="str">
            <v>2.2.01.01.98</v>
          </cell>
          <cell r="C220" t="str">
            <v>OTRAS COMPRAS DE BIENES PARA LA VENTA</v>
          </cell>
          <cell r="D220">
            <v>42375300503</v>
          </cell>
          <cell r="E220" t="str">
            <v>GARANTIAS COMPRA DE ENERGIA</v>
          </cell>
        </row>
        <row r="221">
          <cell r="A221">
            <v>42275300102</v>
          </cell>
          <cell r="B221" t="str">
            <v>2.2.01.01.98</v>
          </cell>
          <cell r="C221" t="str">
            <v>OTRAS COMPRAS DE BIENES PARA LA VENTA</v>
          </cell>
          <cell r="D221">
            <v>42275300102</v>
          </cell>
          <cell r="E221" t="str">
            <v>COMPRA DE ENERGIA EN BOLSA</v>
          </cell>
        </row>
        <row r="222">
          <cell r="A222">
            <v>42475300101</v>
          </cell>
          <cell r="B222" t="str">
            <v>2.2.01.01.98</v>
          </cell>
          <cell r="C222" t="str">
            <v>OTRAS COMPRAS DE BIENES PARA LA VENTA</v>
          </cell>
          <cell r="D222">
            <v>42475300101</v>
          </cell>
          <cell r="E222" t="str">
            <v>COMPRA DE ENERGIA A LARGO P. M. NO REG.</v>
          </cell>
        </row>
        <row r="223">
          <cell r="A223">
            <v>42475300102</v>
          </cell>
          <cell r="B223" t="str">
            <v>2.2.01.01.98</v>
          </cell>
          <cell r="C223" t="str">
            <v>OTRAS COMPRAS DE BIENES PARA LA VENTA</v>
          </cell>
          <cell r="D223">
            <v>42475300102</v>
          </cell>
          <cell r="E223" t="str">
            <v>COMPRA DE ENERGIA EN BOLSA  MERC NO REG</v>
          </cell>
        </row>
        <row r="224">
          <cell r="A224">
            <v>67000000001</v>
          </cell>
          <cell r="B224" t="str">
            <v>2.2.01.01.98</v>
          </cell>
          <cell r="C224" t="str">
            <v>OTRAS COMPRAS DE BIENES PARA LA VENTA</v>
          </cell>
          <cell r="D224">
            <v>67000000001</v>
          </cell>
          <cell r="E224" t="str">
            <v>MEDIDORES DE ENERGIA GRANDES CLIENTES - PORTAFOLIO</v>
          </cell>
        </row>
        <row r="225">
          <cell r="A225">
            <v>67000000002</v>
          </cell>
          <cell r="B225" t="str">
            <v>2.2.01.01.98</v>
          </cell>
          <cell r="C225" t="str">
            <v>OTRAS COMPRAS DE BIENES PARA LA VENTA</v>
          </cell>
          <cell r="D225">
            <v>67000000002</v>
          </cell>
          <cell r="E225" t="str">
            <v>TRANSFORMADORES GRANDES CLIENTES - PORTAFOLIO</v>
          </cell>
        </row>
        <row r="226">
          <cell r="A226">
            <v>67000000003</v>
          </cell>
          <cell r="B226" t="str">
            <v>2.2.01.01.98</v>
          </cell>
          <cell r="C226" t="str">
            <v>OTRAS COMPRAS DE BIENES PARA LA VENTA</v>
          </cell>
          <cell r="D226">
            <v>67000000003</v>
          </cell>
          <cell r="E226" t="str">
            <v>CABLE CONCENTRICO - PORTAFOLIO</v>
          </cell>
        </row>
        <row r="227">
          <cell r="A227">
            <v>67000000004</v>
          </cell>
          <cell r="B227" t="str">
            <v>2.2.01.01.98</v>
          </cell>
          <cell r="C227" t="str">
            <v>OTRAS COMPRAS DE BIENES PARA LA VENTA</v>
          </cell>
          <cell r="D227">
            <v>67000000004</v>
          </cell>
          <cell r="E227" t="str">
            <v>OTROS ELEMENTOS ELECTRICOS DE INSTALACION - PORTAFOLIO</v>
          </cell>
        </row>
        <row r="228">
          <cell r="A228">
            <v>67000000005</v>
          </cell>
          <cell r="B228" t="str">
            <v>2.2.01.01.98</v>
          </cell>
          <cell r="C228" t="str">
            <v>OTRAS COMPRAS DE BIENES PARA LA VENTA</v>
          </cell>
          <cell r="D228">
            <v>67000000005</v>
          </cell>
          <cell r="E228" t="str">
            <v>BOMBILLOS AHORRADORES DE ENERGIA - URE</v>
          </cell>
        </row>
        <row r="229">
          <cell r="A229">
            <v>67100000001</v>
          </cell>
          <cell r="B229" t="str">
            <v>2.2.01.01.98</v>
          </cell>
          <cell r="C229" t="str">
            <v>OTRAS COMPRAS DE BIENES PARA LA VENTA</v>
          </cell>
          <cell r="D229">
            <v>67100000001</v>
          </cell>
          <cell r="E229" t="str">
            <v>MEDIDORES DE ENERGIA</v>
          </cell>
        </row>
        <row r="230">
          <cell r="B230" t="str">
            <v>2.2.01.03</v>
          </cell>
          <cell r="C230" t="str">
            <v>COMPRA DE SERVICIOS PARA LA VENTA</v>
          </cell>
        </row>
        <row r="231">
          <cell r="A231">
            <v>41375300400</v>
          </cell>
          <cell r="B231" t="str">
            <v>2.2.01.03.98</v>
          </cell>
          <cell r="C231" t="str">
            <v>OTRAS COMPRAS DE SERVICIOS PARA LA VENTA</v>
          </cell>
          <cell r="D231">
            <v>41375300400</v>
          </cell>
          <cell r="E231" t="str">
            <v>CARGOS POR CONEXION - COMERCIALIZAC. ISA</v>
          </cell>
        </row>
        <row r="232">
          <cell r="A232">
            <v>41375300401</v>
          </cell>
          <cell r="B232" t="str">
            <v>2.2.01.03.98</v>
          </cell>
          <cell r="C232" t="str">
            <v>OTRAS COMPRAS DE SERVICIOS PARA LA VENTA</v>
          </cell>
          <cell r="D232">
            <v>41375300401</v>
          </cell>
          <cell r="E232" t="str">
            <v>REMUNERACION DE ACTIVOS (RESOL. CREG 070 /98)</v>
          </cell>
        </row>
        <row r="233">
          <cell r="A233">
            <v>41375300402</v>
          </cell>
          <cell r="B233" t="str">
            <v>2.2.01.03.98</v>
          </cell>
          <cell r="C233" t="str">
            <v>OTRAS COMPRAS DE SERVICIOS PARA LA VENTA</v>
          </cell>
          <cell r="D233">
            <v>41375300402</v>
          </cell>
          <cell r="E233" t="str">
            <v>PENALIZACION FES Y DES</v>
          </cell>
        </row>
        <row r="234">
          <cell r="A234">
            <v>42375300203</v>
          </cell>
          <cell r="B234" t="str">
            <v>2.2.01.03.98</v>
          </cell>
          <cell r="C234" t="str">
            <v>OTRAS COMPRAS DE SERVICIOS PARA LA VENTA</v>
          </cell>
          <cell r="D234">
            <v>42375300203</v>
          </cell>
          <cell r="E234" t="str">
            <v>SIC-CND</v>
          </cell>
        </row>
        <row r="235">
          <cell r="A235">
            <v>42375300204</v>
          </cell>
          <cell r="B235" t="str">
            <v>2.2.01.03.98</v>
          </cell>
          <cell r="C235" t="str">
            <v>OTRAS COMPRAS DE SERVICIOS PARA LA VENTA</v>
          </cell>
          <cell r="D235">
            <v>42375300204</v>
          </cell>
          <cell r="E235" t="str">
            <v>RESTRICCIONES</v>
          </cell>
        </row>
        <row r="236">
          <cell r="A236">
            <v>42375300501</v>
          </cell>
          <cell r="B236" t="str">
            <v>2.2.01.03.98</v>
          </cell>
          <cell r="C236" t="str">
            <v>OTRAS COMPRAS DE SERVICIOS PARA LA VENTA</v>
          </cell>
          <cell r="D236">
            <v>42375300501</v>
          </cell>
          <cell r="E236" t="str">
            <v>SISTEMA DE TRANSMISION REGIONAL (STR)</v>
          </cell>
        </row>
        <row r="237">
          <cell r="A237">
            <v>41375300403</v>
          </cell>
          <cell r="B237" t="str">
            <v>2.2.01.03.98</v>
          </cell>
          <cell r="C237" t="str">
            <v>OTRAS COMPRAS DE SERVICIOS PARA LA VENTA</v>
          </cell>
          <cell r="D237">
            <v>41375300403</v>
          </cell>
          <cell r="E237" t="str">
            <v>SIC (SERVICIOS - LAC)</v>
          </cell>
        </row>
        <row r="238">
          <cell r="A238">
            <v>42375300502</v>
          </cell>
          <cell r="B238" t="str">
            <v>2.2.01.03.98</v>
          </cell>
          <cell r="C238" t="str">
            <v>OTRAS COMPRAS DE SERVICIOS PARA LA VENTA</v>
          </cell>
          <cell r="D238">
            <v>42375300502</v>
          </cell>
          <cell r="E238" t="str">
            <v>SISTEMA DE TRANSMISION NACIONAL (STN)</v>
          </cell>
        </row>
        <row r="239">
          <cell r="A239">
            <v>42375300504</v>
          </cell>
          <cell r="B239" t="str">
            <v>2.2.01.03.98</v>
          </cell>
          <cell r="C239" t="str">
            <v>OTRAS COMPRAS DE SERVICIOS PARA LA VENTA</v>
          </cell>
          <cell r="D239">
            <v>42375300504</v>
          </cell>
          <cell r="E239" t="str">
            <v>SISTEMA DE DISTRIBUCION LOCAL - CACHIRA (SDL)</v>
          </cell>
        </row>
        <row r="240">
          <cell r="A240">
            <v>42175509002</v>
          </cell>
          <cell r="B240" t="str">
            <v>2.2.01.03.98</v>
          </cell>
          <cell r="C240" t="str">
            <v>OTRAS COMPRAS DE SERVICIOS PARA LA VENTA</v>
          </cell>
          <cell r="D240">
            <v>42175509002</v>
          </cell>
          <cell r="E240" t="str">
            <v>SERVICIOS TECNICOS DE GRANDES CLIENTES</v>
          </cell>
        </row>
        <row r="241">
          <cell r="A241">
            <v>42175509007</v>
          </cell>
          <cell r="B241" t="str">
            <v>2.2.01.03.98</v>
          </cell>
          <cell r="C241" t="str">
            <v>OTRAS COMPRAS DE SERVICIOS PARA LA VENTA</v>
          </cell>
          <cell r="D241">
            <v>42175509007</v>
          </cell>
          <cell r="E241" t="str">
            <v>COSTOS ASOCIADOS A LAS TRANS.EN EL MERCADO MAYORISTA</v>
          </cell>
        </row>
        <row r="242">
          <cell r="A242">
            <v>42475300203</v>
          </cell>
          <cell r="B242" t="str">
            <v>2.2.01.03.98</v>
          </cell>
          <cell r="C242" t="str">
            <v>OTRAS COMPRAS DE SERVICIOS PARA LA VENTA</v>
          </cell>
          <cell r="D242">
            <v>42475300203</v>
          </cell>
          <cell r="E242" t="str">
            <v>SIC-CND - MERCADO NO REGULADO</v>
          </cell>
        </row>
        <row r="243">
          <cell r="A243">
            <v>42475300204</v>
          </cell>
          <cell r="B243" t="str">
            <v>2.2.01.03.98</v>
          </cell>
          <cell r="C243" t="str">
            <v>OTRAS COMPRAS DE SERVICIOS PARA LA VENTA</v>
          </cell>
          <cell r="D243">
            <v>42475300204</v>
          </cell>
          <cell r="E243" t="str">
            <v>RESTRICCIONES - MERCADO NO REGULADO</v>
          </cell>
        </row>
        <row r="244">
          <cell r="A244">
            <v>42475300501</v>
          </cell>
          <cell r="B244" t="str">
            <v>2.2.01.03.98</v>
          </cell>
          <cell r="C244" t="str">
            <v>OTRAS COMPRAS DE SERVICIOS PARA LA VENTA</v>
          </cell>
          <cell r="D244">
            <v>42475300501</v>
          </cell>
          <cell r="E244" t="str">
            <v>SISTEMA DE TRANS. REG, (STR) MERC.NO REG</v>
          </cell>
        </row>
        <row r="245">
          <cell r="A245">
            <v>42475300502</v>
          </cell>
          <cell r="B245" t="str">
            <v>2.2.01.03.98</v>
          </cell>
          <cell r="C245" t="str">
            <v>OTRAS COMPRAS DE SERVICIOS PARA LA VENTA</v>
          </cell>
          <cell r="D245">
            <v>42475300502</v>
          </cell>
          <cell r="E245" t="str">
            <v>SISTEMA DE TRANS. NAC, (STN) MERC.NO REG</v>
          </cell>
        </row>
        <row r="246">
          <cell r="A246">
            <v>42475300503</v>
          </cell>
          <cell r="B246" t="str">
            <v>2.2.01.03.98</v>
          </cell>
          <cell r="C246" t="str">
            <v>OTRAS COMPRAS DE SERVICIOS PARA LA VENTA</v>
          </cell>
          <cell r="D246">
            <v>42475300503</v>
          </cell>
          <cell r="E246" t="str">
            <v>GARANTIAS COMPRA DE ENERGIA MERC NO REG</v>
          </cell>
        </row>
        <row r="247">
          <cell r="B247" t="str">
            <v>2.3</v>
          </cell>
          <cell r="C247" t="str">
            <v>GASTOS DE INVERSIÓN</v>
          </cell>
        </row>
        <row r="248">
          <cell r="B248" t="str">
            <v>2.3.01</v>
          </cell>
          <cell r="C248" t="str">
            <v>INFRAESTRUCTURA</v>
          </cell>
        </row>
        <row r="249">
          <cell r="B249" t="str">
            <v>2.3.01.01</v>
          </cell>
          <cell r="C249" t="str">
            <v>INFRAESTRUCTURA PROPIA DEL SECTOR</v>
          </cell>
        </row>
        <row r="250">
          <cell r="B250" t="str">
            <v>2.3.01.01.01</v>
          </cell>
          <cell r="C250" t="str">
            <v>CONSTRUCCIÓN DE INFRAESTRUCTURA PROPIA DEL SECTOR</v>
          </cell>
        </row>
        <row r="251">
          <cell r="A251">
            <v>61216159025</v>
          </cell>
          <cell r="B251" t="str">
            <v>2.3.01.01.01.55</v>
          </cell>
          <cell r="C251" t="str">
            <v>TORRES DE DISTRIBUCIÓN DE ENERGÍA, PLANTAS Y REDES DE ELECTRIFICACIÓN RURAL Y URBANA</v>
          </cell>
          <cell r="D251">
            <v>61216159025</v>
          </cell>
          <cell r="E251" t="str">
            <v>SUBESTACIONES SATELITES 34.5 KV (BOCONO Y ATALAYA)</v>
          </cell>
        </row>
        <row r="252">
          <cell r="A252">
            <v>61316159005</v>
          </cell>
          <cell r="B252" t="str">
            <v>2.3.01.01.01.55</v>
          </cell>
          <cell r="C252" t="str">
            <v>TORRES DE DISTRIBUCIÓN DE ENERGÍA, PLANTAS Y REDES DE ELECTRIFICACIÓN RURAL Y URBANA</v>
          </cell>
          <cell r="D252">
            <v>61316159005</v>
          </cell>
          <cell r="E252" t="str">
            <v>RECONECTADORES Y ELEMENTOS DE DISTRIBUCION</v>
          </cell>
        </row>
        <row r="253">
          <cell r="A253">
            <v>61416159095</v>
          </cell>
          <cell r="B253" t="str">
            <v>2.3.01.01.01.55</v>
          </cell>
          <cell r="C253" t="str">
            <v>TORRES DE DISTRIBUCIÓN DE ENERGÍA, PLANTAS Y REDES DE ELECTRIFICACIÓN RURAL Y URBANA</v>
          </cell>
          <cell r="D253">
            <v>61416159095</v>
          </cell>
          <cell r="E253" t="str">
            <v>ELECTRIFICACION RURAL - CONVENIOS</v>
          </cell>
        </row>
        <row r="254">
          <cell r="A254">
            <v>68000000001</v>
          </cell>
          <cell r="B254" t="str">
            <v>2.3.01.01.01.55</v>
          </cell>
          <cell r="C254" t="str">
            <v>TORRES DE DISTRIBUCIÓN DE ENERGÍA, PLANTAS Y REDES DE ELECTRIFICACIÓN RURAL Y URBANA</v>
          </cell>
          <cell r="D254">
            <v>68000000001</v>
          </cell>
          <cell r="E254" t="str">
            <v>MATERIALES DE EXPANSION REDES PRIMARIAS</v>
          </cell>
        </row>
        <row r="255">
          <cell r="A255">
            <v>68000000002</v>
          </cell>
          <cell r="B255" t="str">
            <v>2.3.01.01.01.55</v>
          </cell>
          <cell r="C255" t="str">
            <v>TORRES DE DISTRIBUCIÓN DE ENERGÍA, PLANTAS Y REDES DE ELECTRIFICACIÓN RURAL Y URBANA</v>
          </cell>
          <cell r="D255">
            <v>68000000002</v>
          </cell>
          <cell r="E255" t="str">
            <v>MATERIALES DE EXPANSION REDES SECUNDARIAS</v>
          </cell>
        </row>
        <row r="256">
          <cell r="A256">
            <v>68000000003</v>
          </cell>
          <cell r="B256" t="str">
            <v>2.3.01.01.01.55</v>
          </cell>
          <cell r="C256" t="str">
            <v>TORRES DE DISTRIBUCIÓN DE ENERGÍA, PLANTAS Y REDES DE ELECTRIFICACIÓN RURAL Y URBANA</v>
          </cell>
          <cell r="D256">
            <v>68000000003</v>
          </cell>
          <cell r="E256" t="str">
            <v>MATERIALES DE REPOSICION REDES PRIMARIAS</v>
          </cell>
        </row>
        <row r="257">
          <cell r="A257">
            <v>68000000004</v>
          </cell>
          <cell r="B257" t="str">
            <v>2.3.01.01.01.55</v>
          </cell>
          <cell r="C257" t="str">
            <v>TORRES DE DISTRIBUCIÓN DE ENERGÍA, PLANTAS Y REDES DE ELECTRIFICACIÓN RURAL Y URBANA</v>
          </cell>
          <cell r="D257">
            <v>68000000004</v>
          </cell>
          <cell r="E257" t="str">
            <v>MATERIALES DE REPOSICION REDES SECUNDARIAS</v>
          </cell>
        </row>
        <row r="258">
          <cell r="A258">
            <v>68100000001</v>
          </cell>
          <cell r="B258" t="str">
            <v>2.3.01.01.01.55</v>
          </cell>
          <cell r="C258" t="str">
            <v>TORRES DE DISTRIBUCIÓN DE ENERGÍA, PLANTAS Y REDES DE ELECTRIFICACIÓN RURAL Y URBANA</v>
          </cell>
          <cell r="D258">
            <v>68100000001</v>
          </cell>
          <cell r="E258" t="str">
            <v>EXPANSION DE REDES PRIMARIAS - MATERIALES</v>
          </cell>
        </row>
        <row r="259">
          <cell r="A259">
            <v>68100000002</v>
          </cell>
          <cell r="B259" t="str">
            <v>2.3.01.01.01.55</v>
          </cell>
          <cell r="C259" t="str">
            <v>TORRES DE DISTRIBUCIÓN DE ENERGÍA, PLANTAS Y REDES DE ELECTRIFICACIÓN RURAL Y URBANA</v>
          </cell>
          <cell r="D259">
            <v>68100000002</v>
          </cell>
          <cell r="E259" t="str">
            <v>EXPANSION DE REDES PRIMARIAS - EQUIPOS</v>
          </cell>
        </row>
        <row r="260">
          <cell r="A260">
            <v>68100000003</v>
          </cell>
          <cell r="B260" t="str">
            <v>2.3.01.01.01.55</v>
          </cell>
          <cell r="C260" t="str">
            <v>TORRES DE DISTRIBUCIÓN DE ENERGÍA, PLANTAS Y REDES DE ELECTRIFICACIÓN RURAL Y URBANA</v>
          </cell>
          <cell r="D260">
            <v>68100000003</v>
          </cell>
          <cell r="E260" t="str">
            <v>EXPANSION DE REDES PRIMARIAS - MANO DE OBRA</v>
          </cell>
        </row>
        <row r="261">
          <cell r="A261">
            <v>68100000004</v>
          </cell>
          <cell r="B261" t="str">
            <v>2.3.01.01.01.55</v>
          </cell>
          <cell r="C261" t="str">
            <v>TORRES DE DISTRIBUCIÓN DE ENERGÍA, PLANTAS Y REDES DE ELECTRIFICACIÓN RURAL Y URBANA</v>
          </cell>
          <cell r="D261">
            <v>68100000004</v>
          </cell>
          <cell r="E261" t="str">
            <v>EXPANSION DE REDES PRIMARIAS - HONORARIOS</v>
          </cell>
        </row>
        <row r="262">
          <cell r="A262">
            <v>68200000001</v>
          </cell>
          <cell r="B262" t="str">
            <v>2.3.01.01.01.55</v>
          </cell>
          <cell r="C262" t="str">
            <v>TORRES DE DISTRIBUCIÓN DE ENERGÍA, PLANTAS Y REDES DE ELECTRIFICACIÓN RURAL Y URBANA</v>
          </cell>
          <cell r="D262">
            <v>68200000001</v>
          </cell>
          <cell r="E262" t="str">
            <v>EXPANSION DE REDES SECUNDARIAS - MATERIALES</v>
          </cell>
        </row>
        <row r="263">
          <cell r="A263">
            <v>68200000002</v>
          </cell>
          <cell r="B263" t="str">
            <v>2.3.01.01.01.55</v>
          </cell>
          <cell r="C263" t="str">
            <v>TORRES DE DISTRIBUCIÓN DE ENERGÍA, PLANTAS Y REDES DE ELECTRIFICACIÓN RURAL Y URBANA</v>
          </cell>
          <cell r="D263">
            <v>68200000002</v>
          </cell>
          <cell r="E263" t="str">
            <v>EXPANSION DE REDES SECUNDARIAS - EQUIPOS</v>
          </cell>
        </row>
        <row r="264">
          <cell r="A264">
            <v>68200000003</v>
          </cell>
          <cell r="B264" t="str">
            <v>2.3.01.01.01.55</v>
          </cell>
          <cell r="C264" t="str">
            <v>TORRES DE DISTRIBUCIÓN DE ENERGÍA, PLANTAS Y REDES DE ELECTRIFICACIÓN RURAL Y URBANA</v>
          </cell>
          <cell r="D264">
            <v>68200000003</v>
          </cell>
          <cell r="E264" t="str">
            <v>EXPANSION DE REDES SECUNDARIAS - MANO DE OBRA</v>
          </cell>
        </row>
        <row r="265">
          <cell r="A265">
            <v>68200000004</v>
          </cell>
          <cell r="B265" t="str">
            <v>2.3.01.01.01.55</v>
          </cell>
          <cell r="C265" t="str">
            <v>TORRES DE DISTRIBUCIÓN DE ENERGÍA, PLANTAS Y REDES DE ELECTRIFICACIÓN RURAL Y URBANA</v>
          </cell>
          <cell r="D265">
            <v>68200000004</v>
          </cell>
          <cell r="E265" t="str">
            <v>EXPANSION DE REDES SECUNDARIAS - HONORARIOS</v>
          </cell>
        </row>
        <row r="266">
          <cell r="A266">
            <v>68300000001</v>
          </cell>
          <cell r="B266" t="str">
            <v>2.3.01.01.01.55</v>
          </cell>
          <cell r="C266" t="str">
            <v>TORRES DE DISTRIBUCIÓN DE ENERGÍA, PLANTAS Y REDES DE ELECTRIFICACIÓN RURAL Y URBANA</v>
          </cell>
          <cell r="D266">
            <v>68300000001</v>
          </cell>
          <cell r="E266" t="str">
            <v>REPOSICION DE REDES PRIMARIAS - MATERIALES</v>
          </cell>
        </row>
        <row r="267">
          <cell r="A267">
            <v>68300000002</v>
          </cell>
          <cell r="B267" t="str">
            <v>2.3.01.01.01.55</v>
          </cell>
          <cell r="C267" t="str">
            <v>TORRES DE DISTRIBUCIÓN DE ENERGÍA, PLANTAS Y REDES DE ELECTRIFICACIÓN RURAL Y URBANA</v>
          </cell>
          <cell r="D267">
            <v>68300000002</v>
          </cell>
          <cell r="E267" t="str">
            <v>REPOSICION DE REDES PRIMARIAS - EQUIPOS</v>
          </cell>
        </row>
        <row r="268">
          <cell r="A268">
            <v>68300000003</v>
          </cell>
          <cell r="B268" t="str">
            <v>2.3.01.01.01.55</v>
          </cell>
          <cell r="C268" t="str">
            <v>TORRES DE DISTRIBUCIÓN DE ENERGÍA, PLANTAS Y REDES DE ELECTRIFICACIÓN RURAL Y URBANA</v>
          </cell>
          <cell r="D268">
            <v>68300000003</v>
          </cell>
          <cell r="E268" t="str">
            <v>REPOSICION DE REDES PRIMARIAS - MANO DE OBRA</v>
          </cell>
        </row>
        <row r="269">
          <cell r="A269">
            <v>68300000004</v>
          </cell>
          <cell r="B269" t="str">
            <v>2.3.01.01.01.55</v>
          </cell>
          <cell r="C269" t="str">
            <v>TORRES DE DISTRIBUCIÓN DE ENERGÍA, PLANTAS Y REDES DE ELECTRIFICACIÓN RURAL Y URBANA</v>
          </cell>
          <cell r="D269">
            <v>68300000004</v>
          </cell>
          <cell r="E269" t="str">
            <v>REPOSICION DE REDES PRIMARIAS - HONORARIOS</v>
          </cell>
        </row>
        <row r="270">
          <cell r="A270">
            <v>68400000001</v>
          </cell>
          <cell r="B270" t="str">
            <v>2.3.01.01.01.55</v>
          </cell>
          <cell r="C270" t="str">
            <v>TORRES DE DISTRIBUCIÓN DE ENERGÍA, PLANTAS Y REDES DE ELECTRIFICACIÓN RURAL Y URBANA</v>
          </cell>
          <cell r="D270">
            <v>68400000001</v>
          </cell>
          <cell r="E270" t="str">
            <v>REPOSICION DE REDES SECUNDARIAS - MATERIALES</v>
          </cell>
        </row>
        <row r="271">
          <cell r="A271">
            <v>68400000002</v>
          </cell>
          <cell r="B271" t="str">
            <v>2.3.01.01.01.55</v>
          </cell>
          <cell r="C271" t="str">
            <v>TORRES DE DISTRIBUCIÓN DE ENERGÍA, PLANTAS Y REDES DE ELECTRIFICACIÓN RURAL Y URBANA</v>
          </cell>
          <cell r="D271">
            <v>68400000002</v>
          </cell>
          <cell r="E271" t="str">
            <v>REPOSICION DE REDES SECUNDARIAS - EQUIPOS</v>
          </cell>
        </row>
        <row r="272">
          <cell r="A272">
            <v>68400000003</v>
          </cell>
          <cell r="B272" t="str">
            <v>2.3.01.01.01.55</v>
          </cell>
          <cell r="C272" t="str">
            <v>TORRES DE DISTRIBUCIÓN DE ENERGÍA, PLANTAS Y REDES DE ELECTRIFICACIÓN RURAL Y URBANA</v>
          </cell>
          <cell r="D272">
            <v>68400000003</v>
          </cell>
          <cell r="E272" t="str">
            <v>REPOSICION DE REDES SECUNDARIAS - MANO DE OBRA</v>
          </cell>
        </row>
        <row r="273">
          <cell r="A273">
            <v>68400000004</v>
          </cell>
          <cell r="B273" t="str">
            <v>2.3.01.01.01.55</v>
          </cell>
          <cell r="C273" t="str">
            <v>TORRES DE DISTRIBUCIÓN DE ENERGÍA, PLANTAS Y REDES DE ELECTRIFICACIÓN RURAL Y URBANA</v>
          </cell>
          <cell r="D273">
            <v>68400000004</v>
          </cell>
          <cell r="E273" t="str">
            <v>REPOSICION DE REDES SECUNDARIAS - HONORARIOS</v>
          </cell>
        </row>
        <row r="274">
          <cell r="A274">
            <v>68500000001</v>
          </cell>
          <cell r="B274" t="str">
            <v>2.3.01.01.01.55</v>
          </cell>
          <cell r="C274" t="str">
            <v>TORRES DE DISTRIBUCIÓN DE ENERGÍA, PLANTAS Y REDES DE ELECTRIFICACIÓN RURAL Y URBANA</v>
          </cell>
          <cell r="D274">
            <v>68500000001</v>
          </cell>
          <cell r="E274" t="str">
            <v>ELECTRIFICACION RURAL - MATERIALES</v>
          </cell>
        </row>
        <row r="275">
          <cell r="A275">
            <v>68500000002</v>
          </cell>
          <cell r="B275" t="str">
            <v>2.3.01.01.01.55</v>
          </cell>
          <cell r="C275" t="str">
            <v>TORRES DE DISTRIBUCIÓN DE ENERGÍA, PLANTAS Y REDES DE ELECTRIFICACIÓN RURAL Y URBANA</v>
          </cell>
          <cell r="D275">
            <v>68500000002</v>
          </cell>
          <cell r="E275" t="str">
            <v>ELECTRIFICACION RURAL - EQUIPOS</v>
          </cell>
        </row>
        <row r="276">
          <cell r="A276">
            <v>68500000003</v>
          </cell>
          <cell r="B276" t="str">
            <v>2.3.01.01.01.55</v>
          </cell>
          <cell r="C276" t="str">
            <v>TORRES DE DISTRIBUCIÓN DE ENERGÍA, PLANTAS Y REDES DE ELECTRIFICACIÓN RURAL Y URBANA</v>
          </cell>
          <cell r="D276">
            <v>68500000003</v>
          </cell>
          <cell r="E276" t="str">
            <v>ELECTRIFICACION RURAL - MANO DE OBRA</v>
          </cell>
        </row>
        <row r="277">
          <cell r="A277">
            <v>68500000004</v>
          </cell>
          <cell r="B277" t="str">
            <v>2.3.01.01.01.55</v>
          </cell>
          <cell r="C277" t="str">
            <v>TORRES DE DISTRIBUCIÓN DE ENERGÍA, PLANTAS Y REDES DE ELECTRIFICACIÓN RURAL Y URBANA</v>
          </cell>
          <cell r="D277">
            <v>68500000004</v>
          </cell>
          <cell r="E277" t="str">
            <v>ELECTRIFICACION RURAL - HONORARIOS</v>
          </cell>
        </row>
        <row r="278">
          <cell r="A278">
            <v>68600000001</v>
          </cell>
          <cell r="B278" t="str">
            <v>2.3.01.01.01.55</v>
          </cell>
          <cell r="C278" t="str">
            <v>TORRES DE DISTRIBUCIÓN DE ENERGÍA, PLANTAS Y REDES DE ELECTRIFICACIÓN RURAL Y URBANA</v>
          </cell>
          <cell r="D278">
            <v>68600000001</v>
          </cell>
          <cell r="E278" t="str">
            <v>LINEA DE TRANSMISION - MATERIALES</v>
          </cell>
        </row>
        <row r="279">
          <cell r="A279">
            <v>68600000002</v>
          </cell>
          <cell r="B279" t="str">
            <v>2.3.01.01.01.55</v>
          </cell>
          <cell r="C279" t="str">
            <v>TORRES DE DISTRIBUCIÓN DE ENERGÍA, PLANTAS Y REDES DE ELECTRIFICACIÓN RURAL Y URBANA</v>
          </cell>
          <cell r="D279">
            <v>68600000002</v>
          </cell>
          <cell r="E279" t="str">
            <v>LINEA DE TRANSMISION - EQUIPOS</v>
          </cell>
        </row>
        <row r="280">
          <cell r="A280">
            <v>68600000003</v>
          </cell>
          <cell r="B280" t="str">
            <v>2.3.01.01.01.55</v>
          </cell>
          <cell r="C280" t="str">
            <v>TORRES DE DISTRIBUCIÓN DE ENERGÍA, PLANTAS Y REDES DE ELECTRIFICACIÓN RURAL Y URBANA</v>
          </cell>
          <cell r="D280">
            <v>68600000003</v>
          </cell>
          <cell r="E280" t="str">
            <v>LINEA DE TRANSMISION - MANO DE OBRA</v>
          </cell>
        </row>
        <row r="281">
          <cell r="A281">
            <v>68600000004</v>
          </cell>
          <cell r="B281" t="str">
            <v>2.3.01.01.01.55</v>
          </cell>
          <cell r="C281" t="str">
            <v>TORRES DE DISTRIBUCIÓN DE ENERGÍA, PLANTAS Y REDES DE ELECTRIFICACIÓN RURAL Y URBANA</v>
          </cell>
          <cell r="D281">
            <v>68600000004</v>
          </cell>
          <cell r="E281" t="str">
            <v>LINEA DE TRANSMISION - HONORARIOS</v>
          </cell>
        </row>
        <row r="282">
          <cell r="A282">
            <v>68700000001</v>
          </cell>
          <cell r="B282" t="str">
            <v>2.3.01.01.01.55</v>
          </cell>
          <cell r="C282" t="str">
            <v>TORRES DE DISTRIBUCIÓN DE ENERGÍA, PLANTAS Y REDES DE ELECTRIFICACIÓN RURAL Y URBANA</v>
          </cell>
          <cell r="D282">
            <v>68700000001</v>
          </cell>
          <cell r="E282" t="str">
            <v>LINEA DE SUBTRANSMISION - MATERIALES</v>
          </cell>
        </row>
        <row r="283">
          <cell r="A283">
            <v>68700000002</v>
          </cell>
          <cell r="B283" t="str">
            <v>2.3.01.01.01.55</v>
          </cell>
          <cell r="C283" t="str">
            <v>TORRES DE DISTRIBUCIÓN DE ENERGÍA, PLANTAS Y REDES DE ELECTRIFICACIÓN RURAL Y URBANA</v>
          </cell>
          <cell r="D283">
            <v>68700000002</v>
          </cell>
          <cell r="E283" t="str">
            <v>LINEA DE SUBTRANSMISION - EQUIPOS</v>
          </cell>
        </row>
        <row r="284">
          <cell r="A284">
            <v>68700000003</v>
          </cell>
          <cell r="B284" t="str">
            <v>2.3.01.01.01.55</v>
          </cell>
          <cell r="C284" t="str">
            <v>TORRES DE DISTRIBUCIÓN DE ENERGÍA, PLANTAS Y REDES DE ELECTRIFICACIÓN RURAL Y URBANA</v>
          </cell>
          <cell r="D284">
            <v>68700000003</v>
          </cell>
          <cell r="E284" t="str">
            <v>LINEA DE SUBTRANSMISION - MANO DE OBRA</v>
          </cell>
        </row>
        <row r="285">
          <cell r="A285">
            <v>68700000004</v>
          </cell>
          <cell r="B285" t="str">
            <v>2.3.01.01.01.55</v>
          </cell>
          <cell r="C285" t="str">
            <v>TORRES DE DISTRIBUCIÓN DE ENERGÍA, PLANTAS Y REDES DE ELECTRIFICACIÓN RURAL Y URBANA</v>
          </cell>
          <cell r="D285">
            <v>68700000004</v>
          </cell>
          <cell r="E285" t="str">
            <v>LINEA DE SUBTRANSMISION - HONORARIOS</v>
          </cell>
        </row>
        <row r="286">
          <cell r="B286" t="str">
            <v>2.3.01.01.02</v>
          </cell>
          <cell r="C286" t="str">
            <v>ADQUISICIÓN DE INFRAESTRUCTURA PROPIA DEL SECTOR</v>
          </cell>
        </row>
        <row r="287">
          <cell r="A287">
            <v>61316159090</v>
          </cell>
          <cell r="B287" t="str">
            <v>2.3.01.01.02.98</v>
          </cell>
          <cell r="C287" t="str">
            <v>OTROS GASTOS EN ADQUISICIÓN DE INFRAESTRUCTURA PROPIA DEL SECTOR</v>
          </cell>
          <cell r="D287">
            <v>61316159090</v>
          </cell>
          <cell r="E287" t="str">
            <v>COMPRA ACTIVOS (REDES: RESOL. CREG 070/98)</v>
          </cell>
        </row>
        <row r="288">
          <cell r="A288">
            <v>61316159000</v>
          </cell>
          <cell r="B288" t="str">
            <v>2.3.01.01.02.98</v>
          </cell>
          <cell r="C288" t="str">
            <v>OTROS GASTOS EN ADQUISICIÓN DE INFRAESTRUCTURA PROPIA DEL SECTOR</v>
          </cell>
          <cell r="D288">
            <v>61316159000</v>
          </cell>
          <cell r="E288" t="str">
            <v>TRANSFORMADORES DE DISTRIBUCION</v>
          </cell>
        </row>
        <row r="289">
          <cell r="A289">
            <v>61216509003</v>
          </cell>
          <cell r="B289" t="str">
            <v>2.3.01.01.02.98</v>
          </cell>
          <cell r="C289" t="str">
            <v>OTROS GASTOS EN ADQUISICIÓN DE INFRAESTRUCTURA PROPIA DEL SECTOR</v>
          </cell>
          <cell r="D289">
            <v>61216509003</v>
          </cell>
          <cell r="E289" t="str">
            <v>AUTOTRANSFORMADOR CREG 097</v>
          </cell>
        </row>
        <row r="290">
          <cell r="A290">
            <v>61216509005</v>
          </cell>
          <cell r="B290" t="str">
            <v>2.3.01.01.02.98</v>
          </cell>
          <cell r="C290" t="str">
            <v>OTROS GASTOS EN ADQUISICIÓN DE INFRAESTRUCTURA PROPIA DEL SECTOR</v>
          </cell>
          <cell r="D290">
            <v>61216509005</v>
          </cell>
          <cell r="E290" t="str">
            <v>TRANSFORMADORES</v>
          </cell>
        </row>
        <row r="292">
          <cell r="B292" t="str">
            <v>2.3.01.01.03</v>
          </cell>
          <cell r="C292" t="str">
            <v>MEJORAMIENTO Y MANTENIMIENTO DE INFRAESTRUCTURA PROPIA 
DEL SECTOR</v>
          </cell>
        </row>
        <row r="293">
          <cell r="A293">
            <v>61316159010</v>
          </cell>
          <cell r="B293" t="str">
            <v>2.3.01.01.03.05</v>
          </cell>
          <cell r="C293" t="str">
            <v>REHABILITACIÓN DE INFRAESTRUCTURA YA EXISTENTE</v>
          </cell>
          <cell r="D293">
            <v>61316159010</v>
          </cell>
          <cell r="E293" t="str">
            <v>REMODELACION REDES PRIMARIAS</v>
          </cell>
        </row>
        <row r="294">
          <cell r="A294">
            <v>61316159011</v>
          </cell>
          <cell r="B294" t="str">
            <v>2.3.01.01.03.05</v>
          </cell>
          <cell r="C294" t="str">
            <v>REHABILITACIÓN DE INFRAESTRUCTURA YA EXISTENTE</v>
          </cell>
          <cell r="D294">
            <v>61316159011</v>
          </cell>
          <cell r="E294" t="str">
            <v>REMODELACION REDES SECUNDARIAS</v>
          </cell>
        </row>
        <row r="295">
          <cell r="A295">
            <v>61516700100</v>
          </cell>
          <cell r="B295" t="str">
            <v>2.3.01.01.03.29</v>
          </cell>
          <cell r="C295" t="str">
            <v>EQUIPOS DE COMUNICACIÓN</v>
          </cell>
          <cell r="D295">
            <v>61516700100</v>
          </cell>
          <cell r="E295" t="str">
            <v>COMUNICACIONES</v>
          </cell>
        </row>
        <row r="296">
          <cell r="A296">
            <v>62016700100</v>
          </cell>
          <cell r="B296" t="str">
            <v>2.3.01.01.03.29</v>
          </cell>
          <cell r="C296" t="str">
            <v>EQUIPOS DE COMUNICACIÓN</v>
          </cell>
          <cell r="D296">
            <v>62016700100</v>
          </cell>
          <cell r="E296" t="str">
            <v>COMUNICACIONES</v>
          </cell>
        </row>
        <row r="297">
          <cell r="A297">
            <v>63119109020</v>
          </cell>
          <cell r="B297" t="str">
            <v>2.3.01.01.03.29</v>
          </cell>
          <cell r="C297" t="str">
            <v>EQUIPOS DE COMUNICACIÓN</v>
          </cell>
          <cell r="D297">
            <v>63119109020</v>
          </cell>
          <cell r="E297" t="str">
            <v>COMUNICACIONES</v>
          </cell>
        </row>
        <row r="298">
          <cell r="A298">
            <v>61216509000</v>
          </cell>
          <cell r="B298" t="str">
            <v>2.3.01.01.03.55</v>
          </cell>
          <cell r="C298" t="str">
            <v>TORRES DE DISTRIBUCIÓN DE ENERGÍA, PLANTAS Y REDES DE ELECTRIFICACIÓN RURAL Y URBANA</v>
          </cell>
          <cell r="D298">
            <v>61216509000</v>
          </cell>
          <cell r="E298" t="str">
            <v>CENTRO DE DISTRIBUCION LOCAL</v>
          </cell>
        </row>
        <row r="299">
          <cell r="B299" t="str">
            <v>2.3.01.02</v>
          </cell>
          <cell r="C299" t="str">
            <v>INFRAESTRUCTURA ADMINISTRATIVA</v>
          </cell>
        </row>
        <row r="300">
          <cell r="A300">
            <v>61616400100</v>
          </cell>
          <cell r="B300" t="str">
            <v>2.3.01.02.01</v>
          </cell>
          <cell r="C300" t="str">
            <v>CONSTRUCCIÓN DE INFRAESTRUCTURA ADMINISTRATIVA</v>
          </cell>
          <cell r="D300">
            <v>61616400100</v>
          </cell>
          <cell r="E300" t="str">
            <v>EDIFICIOS -DISTRIBUCION</v>
          </cell>
        </row>
        <row r="301">
          <cell r="A301">
            <v>63116400100</v>
          </cell>
          <cell r="B301" t="str">
            <v>2.3.01.02.01</v>
          </cell>
          <cell r="C301" t="str">
            <v>CONSTRUCCIÓN DE INFRAESTRUCTURA ADMINISTRATIVA</v>
          </cell>
          <cell r="D301">
            <v>63116400100</v>
          </cell>
          <cell r="E301" t="str">
            <v>EDIFICIOS - UNIDAD DE APOYO</v>
          </cell>
        </row>
        <row r="302">
          <cell r="B302" t="str">
            <v>2.3.02</v>
          </cell>
          <cell r="C302" t="str">
            <v>DOTACIÓN</v>
          </cell>
        </row>
        <row r="303">
          <cell r="B303" t="str">
            <v>2.3.02.01</v>
          </cell>
          <cell r="C303" t="str">
            <v>EQUIPOS, MATERIALES, SUMINISTROS Y SERVICIOS PROPIOS DEL 
SECTOR</v>
          </cell>
        </row>
        <row r="304">
          <cell r="B304" t="str">
            <v>2.3.02.01.01</v>
          </cell>
          <cell r="C304" t="str">
            <v>ADQUISICIÓN Y/O PRODUCCIÓN DE EQUIPOS, MATERIALES, 
SUMINISTROS Y SERVICIOS PROPIOS DEL SECTOR</v>
          </cell>
        </row>
        <row r="305">
          <cell r="A305">
            <v>63116700200</v>
          </cell>
          <cell r="B305" t="str">
            <v>2.3.02.01.01.01</v>
          </cell>
          <cell r="C305" t="str">
            <v>DOTACIÓN Y/O ADQUISICIÓN DE MAQUINARIA Y EQUIPO</v>
          </cell>
          <cell r="D305">
            <v>63116700200</v>
          </cell>
          <cell r="E305" t="str">
            <v>SISTEMATIZACION -UNIDAD DE APOYO</v>
          </cell>
        </row>
        <row r="306">
          <cell r="A306">
            <v>61216509004</v>
          </cell>
          <cell r="B306" t="str">
            <v>2.3.02.01.01.01</v>
          </cell>
          <cell r="C306" t="str">
            <v>DOTACIÓN Y/O ADQUISICIÓN DE MAQUINARIA Y EQUIPO</v>
          </cell>
          <cell r="D306">
            <v>61216509004</v>
          </cell>
          <cell r="E306" t="str">
            <v>CREG 024 AUTOMATIZACION</v>
          </cell>
        </row>
        <row r="307">
          <cell r="A307">
            <v>63116400150</v>
          </cell>
          <cell r="B307" t="str">
            <v>2.3.02.01.01.01</v>
          </cell>
          <cell r="C307" t="str">
            <v>DOTACIÓN Y/O ADQUISICIÓN DE MAQUINARIA Y EQUIPO</v>
          </cell>
          <cell r="D307">
            <v>63116400150</v>
          </cell>
          <cell r="E307" t="str">
            <v>MUEBLES ENSERES Y EQUIPO DE OFICINA</v>
          </cell>
        </row>
        <row r="308">
          <cell r="A308">
            <v>61216509001</v>
          </cell>
          <cell r="B308" t="str">
            <v>2.3.02.01.01.01</v>
          </cell>
          <cell r="C308" t="str">
            <v>DOTACIÓN Y/O ADQUISICIÓN DE MAQUINARIA Y EQUIPO</v>
          </cell>
          <cell r="D308">
            <v>61216509001</v>
          </cell>
          <cell r="E308" t="str">
            <v>EQUIPO DE SUBESTACION</v>
          </cell>
        </row>
        <row r="309">
          <cell r="A309">
            <v>61516700110</v>
          </cell>
          <cell r="B309" t="str">
            <v>2.3.02.01.01.01</v>
          </cell>
          <cell r="C309" t="str">
            <v>DOTACIÓN Y/O ADQUISICIÓN DE MAQUINARIA Y EQUIPO</v>
          </cell>
          <cell r="D309">
            <v>61516700110</v>
          </cell>
          <cell r="E309" t="str">
            <v xml:space="preserve">MAQUINARIA Y EQUIPO </v>
          </cell>
        </row>
        <row r="310">
          <cell r="A310">
            <v>63116400151</v>
          </cell>
          <cell r="B310" t="str">
            <v>2.3.02.01.01.01</v>
          </cell>
          <cell r="C310" t="str">
            <v>DOTACIÓN Y/O ADQUISICIÓN DE MAQUINARIA Y EQUIPO</v>
          </cell>
          <cell r="D310">
            <v>63116400151</v>
          </cell>
          <cell r="E310" t="str">
            <v>EQUIPOS GESTION AMBIENTAL</v>
          </cell>
        </row>
        <row r="311">
          <cell r="A311">
            <v>61516159050</v>
          </cell>
          <cell r="B311" t="str">
            <v>2.3.02.01.01.01</v>
          </cell>
          <cell r="C311" t="str">
            <v>DOTACIÓN Y/O ADQUISICIÓN DE MAQUINARIA Y EQUIPO</v>
          </cell>
          <cell r="D311">
            <v>61516159050</v>
          </cell>
          <cell r="E311" t="str">
            <v>LINEA ENERGIZADA</v>
          </cell>
        </row>
        <row r="312">
          <cell r="A312">
            <v>61616750200</v>
          </cell>
          <cell r="B312" t="str">
            <v>2.3.02.01.01.14</v>
          </cell>
          <cell r="C312" t="str">
            <v>DOTACIÓN Y RENOVACIÓN EQUIPO AUTOMOTOR</v>
          </cell>
          <cell r="D312">
            <v>61616750200</v>
          </cell>
          <cell r="E312" t="str">
            <v>PARQUE AUTOMOTOR -DISTRIBUCION</v>
          </cell>
        </row>
        <row r="313">
          <cell r="A313">
            <v>63116750200</v>
          </cell>
          <cell r="B313" t="str">
            <v>2.3.02.01.01.14</v>
          </cell>
          <cell r="C313" t="str">
            <v>DOTACIÓN Y RENOVACIÓN EQUIPO AUTOMOTOR</v>
          </cell>
          <cell r="D313">
            <v>63116750200</v>
          </cell>
          <cell r="E313" t="str">
            <v>PARQUE AUTOMOTOR -UNIDAD DE APOYO</v>
          </cell>
        </row>
        <row r="314">
          <cell r="B314" t="str">
            <v>2.4</v>
          </cell>
        </row>
        <row r="315">
          <cell r="B315" t="str">
            <v>2.4.02</v>
          </cell>
          <cell r="C315" t="str">
            <v>DEUDA INTERNA</v>
          </cell>
        </row>
        <row r="316">
          <cell r="B316" t="str">
            <v>2.4.02.02</v>
          </cell>
          <cell r="C316" t="str">
            <v>INTERESES</v>
          </cell>
        </row>
        <row r="317">
          <cell r="A317">
            <v>51258050407</v>
          </cell>
          <cell r="B317" t="str">
            <v>2.4.02.02.01</v>
          </cell>
          <cell r="C317" t="str">
            <v>BANCA COMERCIAL</v>
          </cell>
          <cell r="D317">
            <v>51258050407</v>
          </cell>
          <cell r="E317" t="str">
            <v>BANCOLOMBIA - 880086984</v>
          </cell>
        </row>
        <row r="318">
          <cell r="B318" t="str">
            <v>2.7</v>
          </cell>
          <cell r="C318" t="str">
            <v>DISPONIBILIDAD FINAL</v>
          </cell>
        </row>
        <row r="319">
          <cell r="B319" t="str">
            <v>2.7.01</v>
          </cell>
          <cell r="C319" t="str">
            <v>DISPONIBILIDAD FINAL</v>
          </cell>
        </row>
      </sheetData>
      <sheetData sheetId="3"/>
      <sheetData sheetId="4">
        <row r="3">
          <cell r="A3" t="str">
            <v>PARTIDA</v>
          </cell>
          <cell r="B3" t="str">
            <v>TOTAL</v>
          </cell>
        </row>
        <row r="4">
          <cell r="A4">
            <v>21151050401</v>
          </cell>
          <cell r="B4">
            <v>5000000</v>
          </cell>
          <cell r="C4" t="str">
            <v>GASTOS DE REPRESENTACION</v>
          </cell>
          <cell r="G4">
            <v>-1</v>
          </cell>
        </row>
        <row r="5">
          <cell r="A5">
            <v>21151054600</v>
          </cell>
          <cell r="B5">
            <v>2000000</v>
          </cell>
          <cell r="C5" t="str">
            <v>CONTRATO DE PERSONAL TEMPORAL (GASTOS)</v>
          </cell>
        </row>
        <row r="6">
          <cell r="A6">
            <v>21175054600</v>
          </cell>
          <cell r="B6">
            <v>110500000</v>
          </cell>
          <cell r="C6" t="str">
            <v>CONTRATOS DE PERSONAL TEMPORAL (COSTOS)</v>
          </cell>
        </row>
        <row r="7">
          <cell r="A7">
            <v>22151053100</v>
          </cell>
          <cell r="C7" t="str">
            <v>DOTACION Y SUMINISTROS A TRABAJADORES</v>
          </cell>
          <cell r="D7">
            <v>85959974</v>
          </cell>
          <cell r="E7" t="str">
            <v>partida por inactivar</v>
          </cell>
        </row>
        <row r="8">
          <cell r="A8">
            <v>22251102002</v>
          </cell>
          <cell r="B8">
            <v>92264800</v>
          </cell>
          <cell r="C8" t="str">
            <v>TELECOMUNICACIONES</v>
          </cell>
        </row>
        <row r="9">
          <cell r="A9">
            <v>22251452501</v>
          </cell>
          <cell r="C9" t="str">
            <v>MANTENIMIENTO SISTEMATIZACION</v>
          </cell>
          <cell r="D9">
            <v>1041953035</v>
          </cell>
          <cell r="E9" t="str">
            <v>partida por inactivar</v>
          </cell>
        </row>
        <row r="10">
          <cell r="A10">
            <v>22275351000</v>
          </cell>
          <cell r="B10">
            <v>302577928</v>
          </cell>
          <cell r="C10" t="str">
            <v>FAER</v>
          </cell>
        </row>
        <row r="11">
          <cell r="A11">
            <v>22275700100</v>
          </cell>
          <cell r="B11">
            <v>29452929</v>
          </cell>
          <cell r="C11" t="str">
            <v>SERVICIO DE TOMA DE LECTURA</v>
          </cell>
        </row>
        <row r="12">
          <cell r="A12">
            <v>22275700101</v>
          </cell>
          <cell r="B12">
            <v>19852929</v>
          </cell>
          <cell r="C12" t="str">
            <v>SERVICIO DE ENTREGA DE FACTURAS</v>
          </cell>
        </row>
        <row r="13">
          <cell r="A13">
            <v>22275700102</v>
          </cell>
          <cell r="B13">
            <v>12799549</v>
          </cell>
          <cell r="C13" t="str">
            <v>SERVICIO DE CORTE Y RECONEXION</v>
          </cell>
        </row>
        <row r="14">
          <cell r="A14">
            <v>22275700103</v>
          </cell>
          <cell r="B14">
            <v>606745598</v>
          </cell>
          <cell r="C14" t="str">
            <v>SERVICIO DE INSTALACION DE CONTADORES (MANO DE OBRA)</v>
          </cell>
        </row>
        <row r="15">
          <cell r="A15">
            <v>22275700104</v>
          </cell>
          <cell r="B15">
            <v>5000000</v>
          </cell>
          <cell r="C15" t="str">
            <v>CONTRATOS OUTSOURCING</v>
          </cell>
        </row>
        <row r="16">
          <cell r="A16">
            <v>22351102104</v>
          </cell>
          <cell r="B16">
            <v>798080</v>
          </cell>
          <cell r="C16" t="str">
            <v>ARRENDAMIENTO MAQUINARIA Y EQUIPO</v>
          </cell>
        </row>
        <row r="17">
          <cell r="A17">
            <v>22855111330</v>
          </cell>
          <cell r="B17">
            <v>369681558</v>
          </cell>
          <cell r="C17" t="str">
            <v>SEGURIDAD INDUSTRIAL</v>
          </cell>
        </row>
        <row r="18">
          <cell r="A18">
            <v>22858059000</v>
          </cell>
          <cell r="B18">
            <v>11000000</v>
          </cell>
          <cell r="C18" t="str">
            <v>OTROS GASTOS FINANCIEROS</v>
          </cell>
        </row>
        <row r="19">
          <cell r="A19">
            <v>32314701202</v>
          </cell>
          <cell r="C19" t="str">
            <v>CREDITO EMPLEADOS - FONDO DE SERVIC (LENTES, ENERG, VEH)</v>
          </cell>
          <cell r="D19">
            <v>63000000</v>
          </cell>
          <cell r="E19" t="str">
            <v>partida por inactivar</v>
          </cell>
        </row>
        <row r="20">
          <cell r="A20">
            <v>41375300400</v>
          </cell>
          <cell r="B20">
            <v>1221974989</v>
          </cell>
          <cell r="C20" t="str">
            <v>CARGOS POR CONEXION - COMERCIALIZAC. ISA</v>
          </cell>
        </row>
        <row r="21">
          <cell r="A21">
            <v>42275300101</v>
          </cell>
          <cell r="B21">
            <v>53150400230</v>
          </cell>
          <cell r="C21" t="str">
            <v>COMPRA DE ENERGIA A LARGO PLAZO</v>
          </cell>
        </row>
        <row r="22">
          <cell r="A22">
            <v>42375300501</v>
          </cell>
          <cell r="B22">
            <v>106088813</v>
          </cell>
          <cell r="C22" t="str">
            <v>SISTEMA DE TRANSMISION REGIONAL (STR)</v>
          </cell>
        </row>
        <row r="23">
          <cell r="A23">
            <v>51258050407</v>
          </cell>
          <cell r="B23">
            <v>3620000000</v>
          </cell>
          <cell r="C23" t="str">
            <v>BANCOLOMBIA - 880086984</v>
          </cell>
        </row>
        <row r="24">
          <cell r="A24">
            <v>61416159095</v>
          </cell>
          <cell r="C24" t="str">
            <v>ELECTRIFICACION RURAL - CONVENIOS</v>
          </cell>
          <cell r="D24">
            <v>3614640804</v>
          </cell>
        </row>
        <row r="25">
          <cell r="A25">
            <v>62016750100</v>
          </cell>
          <cell r="C25" t="str">
            <v>PLAN INTEGRAL EMPRESARIAL.NORMALIZ.SERV.ENERGIA (PIENS)</v>
          </cell>
          <cell r="D25">
            <v>665307365</v>
          </cell>
          <cell r="E25" t="str">
            <v>partida por inactivar</v>
          </cell>
        </row>
        <row r="26">
          <cell r="A26">
            <v>68400000003</v>
          </cell>
          <cell r="B26">
            <v>77479575</v>
          </cell>
          <cell r="C26" t="str">
            <v>REPOSICION DE REDES SECUNDARIAS - MANO DE OBRA</v>
          </cell>
        </row>
        <row r="27">
          <cell r="A27" t="str">
            <v>Total general</v>
          </cell>
          <cell r="B27">
            <v>59743616978</v>
          </cell>
        </row>
        <row r="29">
          <cell r="B29">
            <v>59743616978</v>
          </cell>
        </row>
        <row r="30">
          <cell r="B30">
            <v>0</v>
          </cell>
        </row>
      </sheetData>
      <sheetData sheetId="5"/>
      <sheetData sheetId="6"/>
      <sheetData sheetId="7"/>
      <sheetData sheetId="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E BCE (2)"/>
      <sheetName val="EXTRAE PyG (2)"/>
      <sheetName val="Revision"/>
      <sheetName val="FyU JD"/>
      <sheetName val="FyU2010 (3)"/>
      <sheetName val="Explicación"/>
      <sheetName val="FyU2010"/>
      <sheetName val="Hoja1"/>
      <sheetName val="FyU PPTO (3)"/>
      <sheetName val="FyU PPTO"/>
      <sheetName val="COMPARATIVO BCE PPTO 2010"/>
      <sheetName val="BCE PRESUPUESTO 2010"/>
      <sheetName val="BCE ESTIM AÑO ACTUAL"/>
      <sheetName val="Comparativo Pyg"/>
      <sheetName val="PyG MES 2010"/>
      <sheetName val="PyG MES ESTIM AÑO ACTUAL"/>
      <sheetName val="BCE ESTIMADO 2009"/>
      <sheetName val="BCE REAL AÑO 2009"/>
      <sheetName val="PyG AÑO 2009"/>
      <sheetName val="PyG MES ESTIMADO 2009"/>
      <sheetName val="EXTRAE PyG"/>
      <sheetName val="EXTRAE BCE"/>
      <sheetName val="ESTADOS FINANCIEROS MES"/>
      <sheetName val="Comparativo de Balance"/>
      <sheetName val="EXTRAE BCE Acumulado"/>
      <sheetName val="EXTRAE PyG Acumulado"/>
    </sheetNames>
    <sheetDataSet>
      <sheetData sheetId="0">
        <row r="6">
          <cell r="A6" t="str">
            <v>CUENTAS</v>
          </cell>
        </row>
      </sheetData>
      <sheetData sheetId="1">
        <row r="6">
          <cell r="A6" t="str">
            <v>CUENTAS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A6" t="str">
            <v>CUENTAS</v>
          </cell>
        </row>
      </sheetData>
      <sheetData sheetId="19">
        <row r="6">
          <cell r="A6" t="str">
            <v>CUENTAS</v>
          </cell>
        </row>
      </sheetData>
      <sheetData sheetId="20">
        <row r="6">
          <cell r="A6" t="str">
            <v>CUENTAS</v>
          </cell>
        </row>
      </sheetData>
      <sheetData sheetId="21">
        <row r="6">
          <cell r="A6" t="str">
            <v>CUENTAS</v>
          </cell>
        </row>
      </sheetData>
      <sheetData sheetId="22">
        <row r="6">
          <cell r="A6" t="str">
            <v>CUENTAS</v>
          </cell>
          <cell r="B6" t="str">
            <v>NOMBRE</v>
          </cell>
          <cell r="D6" t="str">
            <v>NIVEL</v>
          </cell>
          <cell r="E6" t="str">
            <v>SALDO ANTERIOR</v>
          </cell>
          <cell r="F6" t="str">
            <v>MOVIMIENTO DEBITO</v>
          </cell>
          <cell r="G6" t="str">
            <v>MOVIMIENTO CREDITO</v>
          </cell>
          <cell r="H6" t="str">
            <v>NUEVOSALDO</v>
          </cell>
        </row>
        <row r="7">
          <cell r="A7">
            <v>1</v>
          </cell>
          <cell r="B7" t="str">
            <v>ACTIVO</v>
          </cell>
          <cell r="C7" t="str">
            <v>D</v>
          </cell>
          <cell r="D7">
            <v>1</v>
          </cell>
          <cell r="E7">
            <v>1058504664655.14</v>
          </cell>
          <cell r="F7">
            <v>204434592037.67999</v>
          </cell>
          <cell r="G7">
            <v>198370929752.73999</v>
          </cell>
          <cell r="H7">
            <v>1064568326940.08</v>
          </cell>
        </row>
        <row r="8">
          <cell r="A8">
            <v>11</v>
          </cell>
          <cell r="B8" t="str">
            <v>EFECTIVO</v>
          </cell>
          <cell r="C8" t="str">
            <v>D</v>
          </cell>
          <cell r="D8">
            <v>2</v>
          </cell>
          <cell r="E8">
            <v>12098677792.43</v>
          </cell>
          <cell r="F8">
            <v>113601858863.45</v>
          </cell>
          <cell r="G8">
            <v>113146557224.64</v>
          </cell>
          <cell r="H8">
            <v>12553979431.24</v>
          </cell>
        </row>
        <row r="9">
          <cell r="A9">
            <v>1105</v>
          </cell>
          <cell r="B9" t="str">
            <v>CAJA</v>
          </cell>
          <cell r="C9" t="str">
            <v>D</v>
          </cell>
          <cell r="D9">
            <v>3</v>
          </cell>
          <cell r="E9">
            <v>12929800</v>
          </cell>
          <cell r="F9">
            <v>28870863325</v>
          </cell>
          <cell r="G9">
            <v>28867881925</v>
          </cell>
          <cell r="H9">
            <v>15911200</v>
          </cell>
        </row>
        <row r="10">
          <cell r="A10">
            <v>110501</v>
          </cell>
          <cell r="B10" t="str">
            <v>CAJA PRINCIPAL</v>
          </cell>
          <cell r="C10" t="str">
            <v>D</v>
          </cell>
          <cell r="D10">
            <v>4</v>
          </cell>
          <cell r="E10">
            <v>0</v>
          </cell>
          <cell r="F10">
            <v>28867881925</v>
          </cell>
          <cell r="G10">
            <v>28867881925</v>
          </cell>
          <cell r="H10">
            <v>0</v>
          </cell>
        </row>
        <row r="11">
          <cell r="A11">
            <v>110502</v>
          </cell>
          <cell r="B11" t="str">
            <v>CAJAS MENORES</v>
          </cell>
          <cell r="C11" t="str">
            <v>D</v>
          </cell>
          <cell r="D11">
            <v>4</v>
          </cell>
          <cell r="E11">
            <v>12929800</v>
          </cell>
          <cell r="F11">
            <v>2981400</v>
          </cell>
          <cell r="G11">
            <v>0</v>
          </cell>
          <cell r="H11">
            <v>15911200</v>
          </cell>
        </row>
        <row r="12">
          <cell r="A12">
            <v>1110</v>
          </cell>
          <cell r="B12" t="str">
            <v>DEPOSITOS EN INSTITUCIONES FINANCIERAS</v>
          </cell>
          <cell r="C12" t="str">
            <v>D</v>
          </cell>
          <cell r="D12">
            <v>3</v>
          </cell>
          <cell r="E12">
            <v>12085747992.43</v>
          </cell>
          <cell r="F12">
            <v>84730995538.449997</v>
          </cell>
          <cell r="G12">
            <v>84278675299.639999</v>
          </cell>
          <cell r="H12">
            <v>12538068231.24</v>
          </cell>
        </row>
        <row r="13">
          <cell r="A13">
            <v>111005</v>
          </cell>
          <cell r="B13" t="str">
            <v>CUENTAS CORRIENTES</v>
          </cell>
          <cell r="C13" t="str">
            <v>D</v>
          </cell>
          <cell r="D13">
            <v>4</v>
          </cell>
          <cell r="E13">
            <v>3609469991.8600001</v>
          </cell>
          <cell r="F13">
            <v>35700516257.779999</v>
          </cell>
          <cell r="G13">
            <v>36402121184.160004</v>
          </cell>
          <cell r="H13">
            <v>2907865065.48</v>
          </cell>
        </row>
        <row r="14">
          <cell r="A14">
            <v>11100503</v>
          </cell>
          <cell r="B14" t="str">
            <v>BANCO DAVIVIENDA S.A.  66169999472</v>
          </cell>
          <cell r="C14" t="str">
            <v>D</v>
          </cell>
          <cell r="D14">
            <v>5</v>
          </cell>
          <cell r="E14">
            <v>9738613.2100000009</v>
          </cell>
          <cell r="F14">
            <v>1567799</v>
          </cell>
          <cell r="G14">
            <v>11253686</v>
          </cell>
          <cell r="H14">
            <v>52726.21</v>
          </cell>
        </row>
        <row r="15">
          <cell r="A15">
            <v>11100504</v>
          </cell>
          <cell r="B15" t="str">
            <v>BANCO DAVIVIENDA S.A.  66169999712</v>
          </cell>
          <cell r="C15" t="str">
            <v>D</v>
          </cell>
          <cell r="D15">
            <v>5</v>
          </cell>
          <cell r="E15">
            <v>129458880.52</v>
          </cell>
          <cell r="F15">
            <v>8114876565.2600002</v>
          </cell>
          <cell r="G15">
            <v>8167220323.9200001</v>
          </cell>
          <cell r="H15">
            <v>77115121.859999999</v>
          </cell>
        </row>
        <row r="16">
          <cell r="A16">
            <v>11100505</v>
          </cell>
          <cell r="B16" t="str">
            <v>BANCO DE BOGOTA S.A.   260005335</v>
          </cell>
          <cell r="C16" t="str">
            <v>D</v>
          </cell>
          <cell r="D16">
            <v>5</v>
          </cell>
          <cell r="E16">
            <v>585428528.23000002</v>
          </cell>
          <cell r="F16">
            <v>472652379</v>
          </cell>
          <cell r="G16">
            <v>453425094</v>
          </cell>
          <cell r="H16">
            <v>604655813.23000002</v>
          </cell>
        </row>
        <row r="17">
          <cell r="A17">
            <v>11100506</v>
          </cell>
          <cell r="B17" t="str">
            <v>BANCO DE OCCIDENTE S.A.  600014146</v>
          </cell>
          <cell r="C17" t="str">
            <v>D</v>
          </cell>
          <cell r="D17">
            <v>5</v>
          </cell>
          <cell r="E17">
            <v>452720587</v>
          </cell>
          <cell r="F17">
            <v>541074920</v>
          </cell>
          <cell r="G17">
            <v>392791948</v>
          </cell>
          <cell r="H17">
            <v>601003559</v>
          </cell>
        </row>
        <row r="18">
          <cell r="A18">
            <v>11100508</v>
          </cell>
          <cell r="B18" t="str">
            <v>BANCO DE OCCIDENTE S.A.  600082374</v>
          </cell>
          <cell r="C18" t="str">
            <v>D</v>
          </cell>
          <cell r="D18">
            <v>5</v>
          </cell>
          <cell r="E18">
            <v>814392256.97000003</v>
          </cell>
          <cell r="F18">
            <v>1040644.55</v>
          </cell>
          <cell r="G18">
            <v>73137.279999999999</v>
          </cell>
          <cell r="H18">
            <v>815359764.24000001</v>
          </cell>
        </row>
        <row r="19">
          <cell r="A19">
            <v>11100509</v>
          </cell>
          <cell r="B19" t="str">
            <v>BANCO OCCIDENTE S.A. 600072235 Tibú</v>
          </cell>
          <cell r="C19" t="str">
            <v>D</v>
          </cell>
          <cell r="D19">
            <v>5</v>
          </cell>
          <cell r="E19">
            <v>17849983.120000001</v>
          </cell>
          <cell r="F19">
            <v>250000000</v>
          </cell>
          <cell r="G19">
            <v>252990391.99000001</v>
          </cell>
          <cell r="H19">
            <v>14859591.130000001</v>
          </cell>
        </row>
        <row r="20">
          <cell r="A20">
            <v>11100510</v>
          </cell>
          <cell r="B20" t="str">
            <v>BANCO BOGOTA S.A.  462001678 Pamplona</v>
          </cell>
          <cell r="C20" t="str">
            <v>D</v>
          </cell>
          <cell r="D20">
            <v>5</v>
          </cell>
          <cell r="E20">
            <v>37428073.960000001</v>
          </cell>
          <cell r="F20">
            <v>29919511</v>
          </cell>
          <cell r="G20">
            <v>2313343</v>
          </cell>
          <cell r="H20">
            <v>65034241.960000001</v>
          </cell>
        </row>
        <row r="21">
          <cell r="A21">
            <v>11100511</v>
          </cell>
          <cell r="B21" t="str">
            <v>BANCO POPULAR S.A.  720040013 Pamplona</v>
          </cell>
          <cell r="C21" t="str">
            <v>D</v>
          </cell>
          <cell r="D21">
            <v>5</v>
          </cell>
          <cell r="E21">
            <v>36905331.990000002</v>
          </cell>
          <cell r="F21">
            <v>95623808</v>
          </cell>
          <cell r="G21">
            <v>49565812.619999997</v>
          </cell>
          <cell r="H21">
            <v>82963327.370000005</v>
          </cell>
        </row>
        <row r="22">
          <cell r="A22">
            <v>11100512</v>
          </cell>
          <cell r="B22" t="str">
            <v>BANCO BOGOTA S.A.  446042566 Ocaña</v>
          </cell>
          <cell r="C22" t="str">
            <v>D</v>
          </cell>
          <cell r="D22">
            <v>5</v>
          </cell>
          <cell r="E22">
            <v>42029264.780000001</v>
          </cell>
          <cell r="F22">
            <v>55611941</v>
          </cell>
          <cell r="G22">
            <v>69631306.439999998</v>
          </cell>
          <cell r="H22">
            <v>28009899.34</v>
          </cell>
        </row>
        <row r="23">
          <cell r="A23">
            <v>11100513</v>
          </cell>
          <cell r="B23" t="str">
            <v>BBVA COLOMBIA S.A.  306016536</v>
          </cell>
          <cell r="C23" t="str">
            <v>D</v>
          </cell>
          <cell r="D23">
            <v>5</v>
          </cell>
          <cell r="E23">
            <v>37712257.799999997</v>
          </cell>
          <cell r="F23">
            <v>0</v>
          </cell>
          <cell r="G23">
            <v>0</v>
          </cell>
          <cell r="H23">
            <v>37712257.799999997</v>
          </cell>
        </row>
        <row r="24">
          <cell r="A24">
            <v>11100514</v>
          </cell>
          <cell r="B24" t="str">
            <v>BANCOLOMBIA S.A.   29758033891 Aguachica</v>
          </cell>
          <cell r="C24" t="str">
            <v>D</v>
          </cell>
          <cell r="D24">
            <v>5</v>
          </cell>
          <cell r="E24">
            <v>114497697.83</v>
          </cell>
          <cell r="F24">
            <v>64574597</v>
          </cell>
          <cell r="G24">
            <v>124290680.68000001</v>
          </cell>
          <cell r="H24">
            <v>54781614.149999999</v>
          </cell>
        </row>
        <row r="25">
          <cell r="A25">
            <v>11100515</v>
          </cell>
          <cell r="B25" t="str">
            <v>BANCO BOGOTA S.A.  116018094 Aguachica</v>
          </cell>
          <cell r="C25" t="str">
            <v>D</v>
          </cell>
          <cell r="D25">
            <v>5</v>
          </cell>
          <cell r="E25">
            <v>17566390.890000001</v>
          </cell>
          <cell r="F25">
            <v>11685630</v>
          </cell>
          <cell r="G25">
            <v>20000000</v>
          </cell>
          <cell r="H25">
            <v>9252020.8900000006</v>
          </cell>
        </row>
        <row r="26">
          <cell r="A26">
            <v>11100516</v>
          </cell>
          <cell r="B26" t="str">
            <v>BAN AGRARIO COLOMBIA SA 51700017976 Tibú</v>
          </cell>
          <cell r="C26" t="str">
            <v>D</v>
          </cell>
          <cell r="D26">
            <v>5</v>
          </cell>
          <cell r="E26">
            <v>17352432.100000001</v>
          </cell>
          <cell r="F26">
            <v>4717873</v>
          </cell>
          <cell r="G26">
            <v>21335050</v>
          </cell>
          <cell r="H26">
            <v>735255.1</v>
          </cell>
        </row>
        <row r="27">
          <cell r="A27">
            <v>11100517</v>
          </cell>
          <cell r="B27" t="str">
            <v>BANCO CITIBANK     502937014</v>
          </cell>
          <cell r="C27" t="str">
            <v>D</v>
          </cell>
          <cell r="D27">
            <v>5</v>
          </cell>
          <cell r="E27">
            <v>1028908806.54</v>
          </cell>
          <cell r="F27">
            <v>113084044</v>
          </cell>
          <cell r="G27">
            <v>799793484.29999995</v>
          </cell>
          <cell r="H27">
            <v>342199366.24000001</v>
          </cell>
        </row>
        <row r="28">
          <cell r="A28">
            <v>11100521</v>
          </cell>
          <cell r="B28" t="str">
            <v>BANCO SANTANDER 489034751</v>
          </cell>
          <cell r="C28" t="str">
            <v>D</v>
          </cell>
          <cell r="D28">
            <v>5</v>
          </cell>
          <cell r="E28">
            <v>260027386.91999999</v>
          </cell>
          <cell r="F28">
            <v>27097682.969999999</v>
          </cell>
          <cell r="G28">
            <v>120448062.93000001</v>
          </cell>
          <cell r="H28">
            <v>166677006.96000001</v>
          </cell>
        </row>
        <row r="29">
          <cell r="A29">
            <v>11100522</v>
          </cell>
          <cell r="B29" t="str">
            <v>BANCO DAVIVIENDA 470169998163</v>
          </cell>
          <cell r="C29" t="str">
            <v>D</v>
          </cell>
          <cell r="D29">
            <v>5</v>
          </cell>
          <cell r="E29">
            <v>0</v>
          </cell>
          <cell r="F29">
            <v>25910800571</v>
          </cell>
          <cell r="G29">
            <v>25910800571</v>
          </cell>
          <cell r="H29">
            <v>0</v>
          </cell>
        </row>
        <row r="30">
          <cell r="A30">
            <v>11100523</v>
          </cell>
          <cell r="B30" t="str">
            <v>BANCO  DAVIVIENDA 6616999938-1</v>
          </cell>
          <cell r="C30" t="str">
            <v>D</v>
          </cell>
          <cell r="D30">
            <v>5</v>
          </cell>
          <cell r="E30">
            <v>7453500</v>
          </cell>
          <cell r="F30">
            <v>6188292</v>
          </cell>
          <cell r="G30">
            <v>6188292</v>
          </cell>
          <cell r="H30">
            <v>7453500</v>
          </cell>
        </row>
        <row r="31">
          <cell r="A31">
            <v>111006</v>
          </cell>
          <cell r="B31" t="str">
            <v>CUENTAS DE AHORROS</v>
          </cell>
          <cell r="C31" t="str">
            <v>D</v>
          </cell>
          <cell r="D31">
            <v>4</v>
          </cell>
          <cell r="E31">
            <v>8347828534.2799997</v>
          </cell>
          <cell r="F31">
            <v>48707033253.669998</v>
          </cell>
          <cell r="G31">
            <v>47843993059.32</v>
          </cell>
          <cell r="H31">
            <v>9210868728.6299992</v>
          </cell>
        </row>
        <row r="32">
          <cell r="A32">
            <v>11100601</v>
          </cell>
          <cell r="B32" t="str">
            <v>BANCO CAJA SOCIAL S.A. 24009979907</v>
          </cell>
          <cell r="C32" t="str">
            <v>D</v>
          </cell>
          <cell r="D32">
            <v>5</v>
          </cell>
          <cell r="E32">
            <v>630844614.80999994</v>
          </cell>
          <cell r="F32">
            <v>133680348.83</v>
          </cell>
          <cell r="G32">
            <v>453058532</v>
          </cell>
          <cell r="H32">
            <v>311466431.63999999</v>
          </cell>
        </row>
        <row r="33">
          <cell r="A33">
            <v>11100602</v>
          </cell>
          <cell r="B33" t="str">
            <v>BANCO COLMENA S.A.  26505524368</v>
          </cell>
          <cell r="C33" t="str">
            <v>D</v>
          </cell>
          <cell r="D33">
            <v>5</v>
          </cell>
          <cell r="E33">
            <v>256229579.27000001</v>
          </cell>
          <cell r="F33">
            <v>118086020.84</v>
          </cell>
          <cell r="G33">
            <v>1391136</v>
          </cell>
          <cell r="H33">
            <v>372924464.11000001</v>
          </cell>
        </row>
        <row r="34">
          <cell r="A34">
            <v>11100603</v>
          </cell>
          <cell r="B34" t="str">
            <v>BANCO COMERCIAL AV VILLAS S.A. 953000106</v>
          </cell>
          <cell r="C34" t="str">
            <v>D</v>
          </cell>
          <cell r="D34">
            <v>5</v>
          </cell>
          <cell r="E34">
            <v>487637102.5</v>
          </cell>
          <cell r="F34">
            <v>100086919.36</v>
          </cell>
          <cell r="G34">
            <v>350098719.93000001</v>
          </cell>
          <cell r="H34">
            <v>237625301.93000001</v>
          </cell>
        </row>
        <row r="35">
          <cell r="A35">
            <v>11100605</v>
          </cell>
          <cell r="B35" t="str">
            <v>BANCO DAVIVIENDA S.A.  66100656140</v>
          </cell>
          <cell r="C35" t="str">
            <v>D</v>
          </cell>
          <cell r="D35">
            <v>5</v>
          </cell>
          <cell r="E35">
            <v>106468058.29000001</v>
          </cell>
          <cell r="F35">
            <v>27042.880000000001</v>
          </cell>
          <cell r="G35">
            <v>0</v>
          </cell>
          <cell r="H35">
            <v>106495101.17</v>
          </cell>
        </row>
        <row r="36">
          <cell r="A36">
            <v>11100606</v>
          </cell>
          <cell r="B36" t="str">
            <v>BANCO DAVIVIENDA S.A.  66100007625</v>
          </cell>
          <cell r="C36" t="str">
            <v>D</v>
          </cell>
          <cell r="D36">
            <v>5</v>
          </cell>
          <cell r="E36">
            <v>344106978.67000002</v>
          </cell>
          <cell r="F36">
            <v>9908033817.9799995</v>
          </cell>
          <cell r="G36">
            <v>9002605351.0300007</v>
          </cell>
          <cell r="H36">
            <v>1249535445.6199999</v>
          </cell>
        </row>
        <row r="37">
          <cell r="A37">
            <v>11100607</v>
          </cell>
          <cell r="B37" t="str">
            <v>BANCO DAVIVIENDA S.A.  66100161703</v>
          </cell>
          <cell r="C37" t="str">
            <v>D</v>
          </cell>
          <cell r="D37">
            <v>5</v>
          </cell>
          <cell r="E37">
            <v>1301830092.4300001</v>
          </cell>
          <cell r="F37">
            <v>32812791429.849998</v>
          </cell>
          <cell r="G37">
            <v>32269781379.709999</v>
          </cell>
          <cell r="H37">
            <v>1844840142.5699999</v>
          </cell>
        </row>
        <row r="38">
          <cell r="A38">
            <v>11100608</v>
          </cell>
          <cell r="B38" t="str">
            <v>BANCO POPULAR S.A.  450720248</v>
          </cell>
          <cell r="C38" t="str">
            <v>D</v>
          </cell>
          <cell r="D38">
            <v>5</v>
          </cell>
          <cell r="E38">
            <v>14882711.720000001</v>
          </cell>
          <cell r="F38">
            <v>39037689</v>
          </cell>
          <cell r="G38">
            <v>39210219.469999999</v>
          </cell>
          <cell r="H38">
            <v>14710181.25</v>
          </cell>
        </row>
        <row r="39">
          <cell r="A39">
            <v>11100609</v>
          </cell>
          <cell r="B39" t="str">
            <v>BANCOLOMBIA S.A.    8803341037</v>
          </cell>
          <cell r="C39" t="str">
            <v>D</v>
          </cell>
          <cell r="D39">
            <v>5</v>
          </cell>
          <cell r="E39">
            <v>1264393842.6199999</v>
          </cell>
          <cell r="F39">
            <v>893376057.46000004</v>
          </cell>
          <cell r="G39">
            <v>1102337515.0999999</v>
          </cell>
          <cell r="H39">
            <v>1055432384.98</v>
          </cell>
        </row>
        <row r="40">
          <cell r="A40">
            <v>11100614</v>
          </cell>
          <cell r="B40" t="str">
            <v>IFINORTE         1040008452</v>
          </cell>
          <cell r="C40" t="str">
            <v>D</v>
          </cell>
          <cell r="D40">
            <v>5</v>
          </cell>
          <cell r="E40">
            <v>81573895</v>
          </cell>
          <cell r="F40">
            <v>96798420</v>
          </cell>
          <cell r="G40">
            <v>80000000</v>
          </cell>
          <cell r="H40">
            <v>98372315</v>
          </cell>
        </row>
        <row r="41">
          <cell r="A41">
            <v>11100615</v>
          </cell>
          <cell r="B41" t="str">
            <v>BANCO DAVIVIENDA S.A. 226000003161 Ocaña</v>
          </cell>
          <cell r="C41" t="str">
            <v>D</v>
          </cell>
          <cell r="D41">
            <v>5</v>
          </cell>
          <cell r="E41">
            <v>231524765.72</v>
          </cell>
          <cell r="F41">
            <v>1112622158</v>
          </cell>
          <cell r="G41">
            <v>1219698763.5</v>
          </cell>
          <cell r="H41">
            <v>124448160.22</v>
          </cell>
        </row>
        <row r="42">
          <cell r="A42">
            <v>11100616</v>
          </cell>
          <cell r="B42" t="str">
            <v>BBVA COLOMBIA S.A.  32402025204 Pamplona</v>
          </cell>
          <cell r="C42" t="str">
            <v>D</v>
          </cell>
          <cell r="D42">
            <v>5</v>
          </cell>
          <cell r="E42">
            <v>104252045.23</v>
          </cell>
          <cell r="F42">
            <v>155185327</v>
          </cell>
          <cell r="G42">
            <v>171341437</v>
          </cell>
          <cell r="H42">
            <v>88095935.230000004</v>
          </cell>
        </row>
        <row r="43">
          <cell r="A43">
            <v>11100617</v>
          </cell>
          <cell r="B43" t="str">
            <v>BBVA COLOMBIA S.A. 32402081421 Pamplona</v>
          </cell>
          <cell r="C43" t="str">
            <v>D</v>
          </cell>
          <cell r="D43">
            <v>5</v>
          </cell>
          <cell r="E43">
            <v>68778009.189999998</v>
          </cell>
          <cell r="F43">
            <v>115280606</v>
          </cell>
          <cell r="G43">
            <v>120019970</v>
          </cell>
          <cell r="H43">
            <v>64038645.189999998</v>
          </cell>
        </row>
        <row r="44">
          <cell r="A44">
            <v>11100618</v>
          </cell>
          <cell r="B44" t="str">
            <v>BANCO CAJA SOCIAL S.A. 24009221019 Ocaña</v>
          </cell>
          <cell r="C44" t="str">
            <v>D</v>
          </cell>
          <cell r="D44">
            <v>5</v>
          </cell>
          <cell r="E44">
            <v>0</v>
          </cell>
          <cell r="F44">
            <v>4315682.58</v>
          </cell>
          <cell r="G44">
            <v>4315682.58</v>
          </cell>
          <cell r="H44">
            <v>0</v>
          </cell>
        </row>
        <row r="45">
          <cell r="A45">
            <v>11100619</v>
          </cell>
          <cell r="B45" t="str">
            <v>BANCO COLPATRIA 1362099532</v>
          </cell>
          <cell r="C45" t="str">
            <v>D</v>
          </cell>
          <cell r="D45">
            <v>5</v>
          </cell>
          <cell r="E45">
            <v>370285304.04000002</v>
          </cell>
          <cell r="F45">
            <v>33382873.309999999</v>
          </cell>
          <cell r="G45">
            <v>200386911.34999999</v>
          </cell>
          <cell r="H45">
            <v>203281266</v>
          </cell>
        </row>
        <row r="46">
          <cell r="A46">
            <v>11100620</v>
          </cell>
          <cell r="B46" t="str">
            <v>BANCO AGRARIO COLOMBIA 51010400000</v>
          </cell>
          <cell r="C46" t="str">
            <v>D</v>
          </cell>
          <cell r="D46">
            <v>5</v>
          </cell>
          <cell r="E46">
            <v>2454199992.1399999</v>
          </cell>
          <cell r="F46">
            <v>1480074582</v>
          </cell>
          <cell r="G46">
            <v>1456642149</v>
          </cell>
          <cell r="H46">
            <v>2477632425.1399999</v>
          </cell>
        </row>
        <row r="47">
          <cell r="A47">
            <v>11100625</v>
          </cell>
          <cell r="B47" t="str">
            <v>BBVA 697020005501 SUCURSAL CUCUTA</v>
          </cell>
          <cell r="C47" t="str">
            <v>D</v>
          </cell>
          <cell r="D47">
            <v>5</v>
          </cell>
          <cell r="E47">
            <v>333371746.86000001</v>
          </cell>
          <cell r="F47">
            <v>290258974</v>
          </cell>
          <cell r="G47">
            <v>20265</v>
          </cell>
          <cell r="H47">
            <v>623610455.86000001</v>
          </cell>
        </row>
        <row r="48">
          <cell r="A48">
            <v>11100626</v>
          </cell>
          <cell r="B48" t="str">
            <v>BANCO DAVIVIENDA S.A.  680000000718 Pamp</v>
          </cell>
          <cell r="C48" t="str">
            <v>D</v>
          </cell>
          <cell r="D48">
            <v>5</v>
          </cell>
          <cell r="E48">
            <v>185123541.68000001</v>
          </cell>
          <cell r="F48">
            <v>234907892</v>
          </cell>
          <cell r="G48">
            <v>224532957.80000001</v>
          </cell>
          <cell r="H48">
            <v>195498475.88</v>
          </cell>
        </row>
        <row r="49">
          <cell r="A49">
            <v>11100627</v>
          </cell>
          <cell r="B49" t="str">
            <v>BANCO DAVIVIENDA S.A. 67370000977 Aguach</v>
          </cell>
          <cell r="C49" t="str">
            <v>D</v>
          </cell>
          <cell r="D49">
            <v>5</v>
          </cell>
          <cell r="E49">
            <v>109780882.13</v>
          </cell>
          <cell r="F49">
            <v>1151342782.23</v>
          </cell>
          <cell r="G49">
            <v>1119549855.05</v>
          </cell>
          <cell r="H49">
            <v>141573809.31</v>
          </cell>
        </row>
        <row r="50">
          <cell r="A50">
            <v>11100628</v>
          </cell>
          <cell r="B50" t="str">
            <v>BANCO DAVIVIENDA S.A. 67470000075 Gamarr</v>
          </cell>
          <cell r="C50" t="str">
            <v>D</v>
          </cell>
          <cell r="D50">
            <v>5</v>
          </cell>
          <cell r="E50">
            <v>2545371.98</v>
          </cell>
          <cell r="F50">
            <v>27744630.350000001</v>
          </cell>
          <cell r="G50">
            <v>29002214.800000001</v>
          </cell>
          <cell r="H50">
            <v>1287787.53</v>
          </cell>
        </row>
        <row r="51">
          <cell r="A51">
            <v>111090</v>
          </cell>
          <cell r="B51" t="str">
            <v>OTROS DEPOSITOS</v>
          </cell>
          <cell r="C51" t="str">
            <v>D</v>
          </cell>
          <cell r="D51">
            <v>4</v>
          </cell>
          <cell r="E51">
            <v>128449466.29000001</v>
          </cell>
          <cell r="F51">
            <v>323446027</v>
          </cell>
          <cell r="G51">
            <v>32561056.16</v>
          </cell>
          <cell r="H51">
            <v>419334437.13</v>
          </cell>
        </row>
        <row r="52">
          <cell r="A52">
            <v>11109001</v>
          </cell>
          <cell r="B52" t="str">
            <v>FONDO ROTATORIO  VIATI.  DAV 66169999621</v>
          </cell>
          <cell r="C52" t="str">
            <v>D</v>
          </cell>
          <cell r="D52">
            <v>5</v>
          </cell>
          <cell r="E52">
            <v>8893516.7599999998</v>
          </cell>
          <cell r="F52">
            <v>46245245</v>
          </cell>
          <cell r="G52">
            <v>32561056.16</v>
          </cell>
          <cell r="H52">
            <v>22577705.600000001</v>
          </cell>
        </row>
        <row r="53">
          <cell r="A53">
            <v>11109002</v>
          </cell>
          <cell r="B53" t="str">
            <v>FONDO ROTATORIO  VIVI  DAV  66066999812</v>
          </cell>
          <cell r="C53" t="str">
            <v>D</v>
          </cell>
          <cell r="D53">
            <v>5</v>
          </cell>
          <cell r="E53">
            <v>119555949.53</v>
          </cell>
          <cell r="F53">
            <v>277200782</v>
          </cell>
          <cell r="G53">
            <v>0</v>
          </cell>
          <cell r="H53">
            <v>396756731.52999997</v>
          </cell>
        </row>
        <row r="54">
          <cell r="A54">
            <v>12</v>
          </cell>
          <cell r="B54" t="str">
            <v>INVERSIONES E INSTRUMENTOS DERIVADOS</v>
          </cell>
          <cell r="C54" t="str">
            <v>D</v>
          </cell>
          <cell r="D54">
            <v>2</v>
          </cell>
          <cell r="E54">
            <v>55118405982.440002</v>
          </cell>
          <cell r="F54">
            <v>30799962972.32</v>
          </cell>
          <cell r="G54">
            <v>29075801517.369999</v>
          </cell>
          <cell r="H54">
            <v>56842567437.389999</v>
          </cell>
        </row>
        <row r="55">
          <cell r="A55">
            <v>1201</v>
          </cell>
          <cell r="B55" t="str">
            <v>ADMINISTRACION DE LIQUIDEZ EN TITULOS DE</v>
          </cell>
          <cell r="C55" t="str">
            <v>D</v>
          </cell>
          <cell r="D55">
            <v>3</v>
          </cell>
          <cell r="E55">
            <v>28890671594.720001</v>
          </cell>
          <cell r="F55">
            <v>30695429312.939999</v>
          </cell>
          <cell r="G55">
            <v>29075801517.369999</v>
          </cell>
          <cell r="H55">
            <v>30510299390.290001</v>
          </cell>
        </row>
        <row r="56">
          <cell r="A56">
            <v>120106</v>
          </cell>
          <cell r="B56" t="str">
            <v>CERTIFICADOS DE DEPOSITO A TERMINO</v>
          </cell>
          <cell r="C56" t="str">
            <v>D</v>
          </cell>
          <cell r="D56">
            <v>4</v>
          </cell>
          <cell r="E56">
            <v>16890671594.719999</v>
          </cell>
          <cell r="F56">
            <v>4166869071.9400001</v>
          </cell>
          <cell r="G56">
            <v>3902876180.3699999</v>
          </cell>
          <cell r="H56">
            <v>17154664486.290001</v>
          </cell>
        </row>
        <row r="57">
          <cell r="A57">
            <v>120144</v>
          </cell>
          <cell r="B57" t="str">
            <v>OTROS CERTIFICADOS</v>
          </cell>
          <cell r="C57" t="str">
            <v>D</v>
          </cell>
          <cell r="D57">
            <v>4</v>
          </cell>
          <cell r="E57">
            <v>12000000000</v>
          </cell>
          <cell r="F57">
            <v>26528560241</v>
          </cell>
          <cell r="G57">
            <v>25172925337</v>
          </cell>
          <cell r="H57">
            <v>13355634904</v>
          </cell>
        </row>
        <row r="58">
          <cell r="A58">
            <v>12014401</v>
          </cell>
          <cell r="B58" t="str">
            <v>INVERSIONES  REPO</v>
          </cell>
          <cell r="C58" t="str">
            <v>D</v>
          </cell>
          <cell r="D58">
            <v>5</v>
          </cell>
          <cell r="E58">
            <v>12000000000</v>
          </cell>
          <cell r="F58">
            <v>26528560241</v>
          </cell>
          <cell r="G58">
            <v>25172925337</v>
          </cell>
          <cell r="H58">
            <v>13355634904</v>
          </cell>
        </row>
        <row r="59">
          <cell r="A59">
            <v>1202</v>
          </cell>
          <cell r="B59" t="str">
            <v>ADMINISTRACION DE LIQUIDEZ EN TITULOS PA</v>
          </cell>
          <cell r="C59" t="str">
            <v>D</v>
          </cell>
          <cell r="D59">
            <v>3</v>
          </cell>
          <cell r="E59">
            <v>26156269537.619999</v>
          </cell>
          <cell r="F59">
            <v>104533659.38</v>
          </cell>
          <cell r="G59">
            <v>0</v>
          </cell>
          <cell r="H59">
            <v>26260803197</v>
          </cell>
        </row>
        <row r="60">
          <cell r="A60">
            <v>120204</v>
          </cell>
          <cell r="B60" t="str">
            <v>DERECHOS EN FONDOS DE VALORES Y FIDUCIAS</v>
          </cell>
          <cell r="C60" t="str">
            <v>D</v>
          </cell>
          <cell r="D60">
            <v>4</v>
          </cell>
          <cell r="E60">
            <v>19918819780.450001</v>
          </cell>
          <cell r="F60">
            <v>84308962.480000004</v>
          </cell>
          <cell r="G60">
            <v>0</v>
          </cell>
          <cell r="H60">
            <v>20003128742.93</v>
          </cell>
        </row>
        <row r="61">
          <cell r="A61">
            <v>120290</v>
          </cell>
          <cell r="B61" t="str">
            <v>OTRAS INVERSIONES EN TITULOS PARTICIPATI</v>
          </cell>
          <cell r="C61" t="str">
            <v>D</v>
          </cell>
          <cell r="D61">
            <v>4</v>
          </cell>
          <cell r="E61">
            <v>6237449757.1700001</v>
          </cell>
          <cell r="F61">
            <v>20224696.899999999</v>
          </cell>
          <cell r="G61">
            <v>0</v>
          </cell>
          <cell r="H61">
            <v>6257674454.0699997</v>
          </cell>
        </row>
        <row r="62">
          <cell r="A62">
            <v>1207</v>
          </cell>
          <cell r="B62" t="str">
            <v>INVERSIONES PATRIMONIALES EN ENTIDADES N</v>
          </cell>
          <cell r="C62" t="str">
            <v>D</v>
          </cell>
          <cell r="D62">
            <v>3</v>
          </cell>
          <cell r="E62">
            <v>75819514.329999998</v>
          </cell>
          <cell r="F62">
            <v>0</v>
          </cell>
          <cell r="G62">
            <v>0</v>
          </cell>
          <cell r="H62">
            <v>75819514.329999998</v>
          </cell>
        </row>
        <row r="63">
          <cell r="A63">
            <v>120755</v>
          </cell>
          <cell r="B63" t="str">
            <v>SOCIEDADES DE ECONOMIA MIXTA</v>
          </cell>
          <cell r="C63" t="str">
            <v>D</v>
          </cell>
          <cell r="D63">
            <v>4</v>
          </cell>
          <cell r="E63">
            <v>75819514.329999998</v>
          </cell>
          <cell r="F63">
            <v>0</v>
          </cell>
          <cell r="G63">
            <v>0</v>
          </cell>
          <cell r="H63">
            <v>75819514.329999998</v>
          </cell>
        </row>
        <row r="64">
          <cell r="A64">
            <v>1280</v>
          </cell>
          <cell r="B64" t="str">
            <v>PROVISION PARA PROTECCION DE INVERSIONES</v>
          </cell>
          <cell r="C64" t="str">
            <v>C</v>
          </cell>
          <cell r="D64">
            <v>3</v>
          </cell>
          <cell r="E64">
            <v>-4354664.2300000004</v>
          </cell>
          <cell r="F64">
            <v>0</v>
          </cell>
          <cell r="G64">
            <v>0</v>
          </cell>
          <cell r="H64">
            <v>-4354664.2300000004</v>
          </cell>
        </row>
        <row r="65">
          <cell r="A65">
            <v>128032</v>
          </cell>
          <cell r="B65" t="str">
            <v>INVERSIONES DE ADMINISTRACION DE LIQUIDE</v>
          </cell>
          <cell r="C65" t="str">
            <v>C</v>
          </cell>
          <cell r="D65">
            <v>4</v>
          </cell>
          <cell r="E65">
            <v>-4354664.2300000004</v>
          </cell>
          <cell r="F65">
            <v>0</v>
          </cell>
          <cell r="G65">
            <v>0</v>
          </cell>
          <cell r="H65">
            <v>-4354664.2300000004</v>
          </cell>
        </row>
        <row r="66">
          <cell r="A66">
            <v>14</v>
          </cell>
          <cell r="B66" t="str">
            <v>DEUDORES</v>
          </cell>
          <cell r="C66" t="str">
            <v>D</v>
          </cell>
          <cell r="D66">
            <v>2</v>
          </cell>
          <cell r="E66">
            <v>70816338912.630005</v>
          </cell>
          <cell r="F66">
            <v>49534758791.690002</v>
          </cell>
          <cell r="G66">
            <v>45945958844.739998</v>
          </cell>
          <cell r="H66">
            <v>74405138859.580002</v>
          </cell>
        </row>
        <row r="67">
          <cell r="A67">
            <v>1406</v>
          </cell>
          <cell r="B67" t="str">
            <v>VENTA DE BIENES</v>
          </cell>
          <cell r="C67" t="str">
            <v>D</v>
          </cell>
          <cell r="D67">
            <v>3</v>
          </cell>
          <cell r="E67">
            <v>13256029556.299999</v>
          </cell>
          <cell r="F67">
            <v>862279447</v>
          </cell>
          <cell r="G67">
            <v>1274474643</v>
          </cell>
          <cell r="H67">
            <v>12843834360.299999</v>
          </cell>
        </row>
        <row r="68">
          <cell r="A68">
            <v>140606</v>
          </cell>
          <cell r="B68" t="str">
            <v xml:space="preserve">BIENES COMERCIALIZADOS </v>
          </cell>
          <cell r="C68" t="str">
            <v>D</v>
          </cell>
          <cell r="D68">
            <v>4</v>
          </cell>
          <cell r="E68">
            <v>13256029556.299999</v>
          </cell>
          <cell r="F68">
            <v>862279447</v>
          </cell>
          <cell r="G68">
            <v>1274474643</v>
          </cell>
          <cell r="H68">
            <v>12843834360.299999</v>
          </cell>
        </row>
        <row r="69">
          <cell r="A69">
            <v>1408</v>
          </cell>
          <cell r="B69" t="str">
            <v>SERVICIOS PUBLICOS</v>
          </cell>
          <cell r="C69" t="str">
            <v>D</v>
          </cell>
          <cell r="D69">
            <v>3</v>
          </cell>
          <cell r="E69">
            <v>47161826261</v>
          </cell>
          <cell r="F69">
            <v>41286478438</v>
          </cell>
          <cell r="G69">
            <v>37693969505</v>
          </cell>
          <cell r="H69">
            <v>50754335194</v>
          </cell>
        </row>
        <row r="70">
          <cell r="A70">
            <v>140801</v>
          </cell>
          <cell r="B70" t="str">
            <v>SERVICIO DE ENERGIA</v>
          </cell>
          <cell r="C70" t="str">
            <v>D</v>
          </cell>
          <cell r="D70">
            <v>4</v>
          </cell>
          <cell r="E70">
            <v>34275265182</v>
          </cell>
          <cell r="F70">
            <v>32701120140</v>
          </cell>
          <cell r="G70">
            <v>31765181617</v>
          </cell>
          <cell r="H70">
            <v>35211203705</v>
          </cell>
        </row>
        <row r="71">
          <cell r="A71">
            <v>14080101</v>
          </cell>
          <cell r="B71" t="str">
            <v>SECTOR PARTICULAR</v>
          </cell>
          <cell r="C71" t="str">
            <v>D</v>
          </cell>
          <cell r="D71">
            <v>5</v>
          </cell>
          <cell r="E71">
            <v>23823057450</v>
          </cell>
          <cell r="F71">
            <v>26195774945</v>
          </cell>
          <cell r="G71">
            <v>25389555243</v>
          </cell>
          <cell r="H71">
            <v>24629277152</v>
          </cell>
        </row>
        <row r="72">
          <cell r="A72">
            <v>14080102</v>
          </cell>
          <cell r="B72" t="str">
            <v>SECTOR OFICIAL</v>
          </cell>
          <cell r="C72" t="str">
            <v>D</v>
          </cell>
          <cell r="D72">
            <v>5</v>
          </cell>
          <cell r="E72">
            <v>7245386041</v>
          </cell>
          <cell r="F72">
            <v>1660179488</v>
          </cell>
          <cell r="G72">
            <v>1532835927</v>
          </cell>
          <cell r="H72">
            <v>7372729602</v>
          </cell>
        </row>
        <row r="73">
          <cell r="A73">
            <v>14080103</v>
          </cell>
          <cell r="B73" t="str">
            <v>ALUMBRADO PUBLICO</v>
          </cell>
          <cell r="C73" t="str">
            <v>D</v>
          </cell>
          <cell r="D73">
            <v>5</v>
          </cell>
          <cell r="E73">
            <v>2104936339</v>
          </cell>
          <cell r="F73">
            <v>2999898448</v>
          </cell>
          <cell r="G73">
            <v>2987696791</v>
          </cell>
          <cell r="H73">
            <v>2117137996</v>
          </cell>
        </row>
        <row r="74">
          <cell r="A74">
            <v>14080104</v>
          </cell>
          <cell r="B74" t="str">
            <v>CONTRIBUCIONES</v>
          </cell>
          <cell r="C74" t="str">
            <v>D</v>
          </cell>
          <cell r="D74">
            <v>5</v>
          </cell>
          <cell r="E74">
            <v>1089486069</v>
          </cell>
          <cell r="F74">
            <v>1832989028</v>
          </cell>
          <cell r="G74">
            <v>1835487015</v>
          </cell>
          <cell r="H74">
            <v>1086988082</v>
          </cell>
        </row>
        <row r="75">
          <cell r="A75">
            <v>14080106</v>
          </cell>
          <cell r="B75" t="str">
            <v>CHEQUES DEVUELTOS</v>
          </cell>
          <cell r="C75" t="str">
            <v>D</v>
          </cell>
          <cell r="D75">
            <v>5</v>
          </cell>
          <cell r="E75">
            <v>12399283</v>
          </cell>
          <cell r="F75">
            <v>12278231</v>
          </cell>
          <cell r="G75">
            <v>19606641</v>
          </cell>
          <cell r="H75">
            <v>5070873</v>
          </cell>
        </row>
        <row r="76">
          <cell r="A76">
            <v>140807</v>
          </cell>
          <cell r="B76" t="str">
            <v>SUBSIDIOS SERVICIOS DE ENERGIA</v>
          </cell>
          <cell r="C76" t="str">
            <v>D</v>
          </cell>
          <cell r="D76">
            <v>4</v>
          </cell>
          <cell r="E76">
            <v>12886561079</v>
          </cell>
          <cell r="F76">
            <v>8585358298</v>
          </cell>
          <cell r="G76">
            <v>5928787888</v>
          </cell>
          <cell r="H76">
            <v>15543131489</v>
          </cell>
        </row>
        <row r="77">
          <cell r="A77">
            <v>14080701</v>
          </cell>
          <cell r="B77" t="str">
            <v>ESTRATO UNO</v>
          </cell>
          <cell r="C77" t="str">
            <v>D</v>
          </cell>
          <cell r="D77">
            <v>5</v>
          </cell>
          <cell r="E77">
            <v>0</v>
          </cell>
          <cell r="F77">
            <v>1930279353</v>
          </cell>
          <cell r="G77">
            <v>1930279353</v>
          </cell>
          <cell r="H77">
            <v>0</v>
          </cell>
        </row>
        <row r="78">
          <cell r="A78">
            <v>14080702</v>
          </cell>
          <cell r="B78" t="str">
            <v>ESTRATO DOS</v>
          </cell>
          <cell r="C78" t="str">
            <v>D</v>
          </cell>
          <cell r="D78">
            <v>5</v>
          </cell>
          <cell r="E78">
            <v>0</v>
          </cell>
          <cell r="F78">
            <v>3613740590</v>
          </cell>
          <cell r="G78">
            <v>3613740590</v>
          </cell>
          <cell r="H78">
            <v>0</v>
          </cell>
        </row>
        <row r="79">
          <cell r="A79">
            <v>14080703</v>
          </cell>
          <cell r="B79" t="str">
            <v>ESTRATO TRES</v>
          </cell>
          <cell r="C79" t="str">
            <v>D</v>
          </cell>
          <cell r="D79">
            <v>5</v>
          </cell>
          <cell r="E79">
            <v>0</v>
          </cell>
          <cell r="F79">
            <v>384767945</v>
          </cell>
          <cell r="G79">
            <v>384767945</v>
          </cell>
          <cell r="H79">
            <v>0</v>
          </cell>
        </row>
        <row r="80">
          <cell r="A80">
            <v>14080704</v>
          </cell>
          <cell r="B80" t="str">
            <v>APORTES DE LA NACION Y DEFICIT</v>
          </cell>
          <cell r="C80" t="str">
            <v>D</v>
          </cell>
          <cell r="D80">
            <v>5</v>
          </cell>
          <cell r="E80">
            <v>12886561079</v>
          </cell>
          <cell r="F80">
            <v>2656570410</v>
          </cell>
          <cell r="G80">
            <v>0</v>
          </cell>
          <cell r="H80">
            <v>15543131489</v>
          </cell>
        </row>
        <row r="81">
          <cell r="A81">
            <v>1420</v>
          </cell>
          <cell r="B81" t="str">
            <v>AVANCES Y ANTICIPOS ENTREGADOS</v>
          </cell>
          <cell r="C81" t="str">
            <v>D</v>
          </cell>
          <cell r="D81">
            <v>3</v>
          </cell>
          <cell r="E81">
            <v>210512178.31999999</v>
          </cell>
          <cell r="F81">
            <v>59861929</v>
          </cell>
          <cell r="G81">
            <v>79969542</v>
          </cell>
          <cell r="H81">
            <v>190404565.31999999</v>
          </cell>
        </row>
        <row r="82">
          <cell r="A82">
            <v>142011</v>
          </cell>
          <cell r="B82" t="str">
            <v>AVANCES PARA VIATICOS Y GASTOS DE VIAJE</v>
          </cell>
          <cell r="C82" t="str">
            <v>D</v>
          </cell>
          <cell r="D82">
            <v>4</v>
          </cell>
          <cell r="E82">
            <v>32408846</v>
          </cell>
          <cell r="F82">
            <v>33142519</v>
          </cell>
          <cell r="G82">
            <v>47663782</v>
          </cell>
          <cell r="H82">
            <v>17887583</v>
          </cell>
        </row>
        <row r="83">
          <cell r="A83">
            <v>142012</v>
          </cell>
          <cell r="B83" t="str">
            <v>ANTICIPO PARA ADQUISICION DE BIENES Y SE</v>
          </cell>
          <cell r="C83" t="str">
            <v>D</v>
          </cell>
          <cell r="D83">
            <v>4</v>
          </cell>
          <cell r="E83">
            <v>136514332.31999999</v>
          </cell>
          <cell r="F83">
            <v>26469410</v>
          </cell>
          <cell r="G83">
            <v>466760</v>
          </cell>
          <cell r="H83">
            <v>162516982.31999999</v>
          </cell>
        </row>
        <row r="84">
          <cell r="A84">
            <v>142090</v>
          </cell>
          <cell r="B84" t="str">
            <v>OTROS AVANCES Y ANTICIPOS</v>
          </cell>
          <cell r="C84" t="str">
            <v>D</v>
          </cell>
          <cell r="D84">
            <v>4</v>
          </cell>
          <cell r="E84">
            <v>41589000</v>
          </cell>
          <cell r="F84">
            <v>250000</v>
          </cell>
          <cell r="G84">
            <v>31839000</v>
          </cell>
          <cell r="H84">
            <v>10000000</v>
          </cell>
        </row>
        <row r="85">
          <cell r="A85">
            <v>1422</v>
          </cell>
          <cell r="B85" t="str">
            <v>ANTICIPOS O SALDOS A FAVOR POR IMPUESTOS</v>
          </cell>
          <cell r="C85" t="str">
            <v>D</v>
          </cell>
          <cell r="D85">
            <v>3</v>
          </cell>
          <cell r="E85">
            <v>3837572667.5999999</v>
          </cell>
          <cell r="F85">
            <v>254709306.12</v>
          </cell>
          <cell r="G85">
            <v>12247767</v>
          </cell>
          <cell r="H85">
            <v>4080034206.7199998</v>
          </cell>
        </row>
        <row r="86">
          <cell r="A86">
            <v>142202</v>
          </cell>
          <cell r="B86" t="str">
            <v>RETENCION EN LA FUENTE</v>
          </cell>
          <cell r="C86" t="str">
            <v>D</v>
          </cell>
          <cell r="D86">
            <v>4</v>
          </cell>
          <cell r="E86">
            <v>1637887520.5999999</v>
          </cell>
          <cell r="F86">
            <v>254709306.12</v>
          </cell>
          <cell r="G86">
            <v>12247767</v>
          </cell>
          <cell r="H86">
            <v>1880349059.72</v>
          </cell>
        </row>
        <row r="87">
          <cell r="A87">
            <v>14220201</v>
          </cell>
          <cell r="B87" t="str">
            <v>RETENCION EN LA FUENTE QUE NOS PRACTICAR</v>
          </cell>
          <cell r="C87" t="str">
            <v>D</v>
          </cell>
          <cell r="D87">
            <v>5</v>
          </cell>
          <cell r="E87">
            <v>65587673.490000002</v>
          </cell>
          <cell r="F87">
            <v>7161844.0999999996</v>
          </cell>
          <cell r="G87">
            <v>5338997</v>
          </cell>
          <cell r="H87">
            <v>67410520.590000004</v>
          </cell>
        </row>
        <row r="88">
          <cell r="A88">
            <v>14220202</v>
          </cell>
          <cell r="B88" t="str">
            <v>AUTORRETENCION POR INGRESOS OPERACIONALE</v>
          </cell>
          <cell r="C88" t="str">
            <v>D</v>
          </cell>
          <cell r="D88">
            <v>5</v>
          </cell>
          <cell r="E88">
            <v>1566581162.1099999</v>
          </cell>
          <cell r="F88">
            <v>247547462.02000001</v>
          </cell>
          <cell r="G88">
            <v>6908770</v>
          </cell>
          <cell r="H88">
            <v>1807219854.1300001</v>
          </cell>
        </row>
        <row r="89">
          <cell r="A89">
            <v>14220203</v>
          </cell>
          <cell r="B89" t="str">
            <v>AUTORRETENCIONES POR RENDIMIENTOS FINANC</v>
          </cell>
          <cell r="C89" t="str">
            <v>D</v>
          </cell>
          <cell r="D89">
            <v>5</v>
          </cell>
          <cell r="E89">
            <v>5718685</v>
          </cell>
          <cell r="F89">
            <v>0</v>
          </cell>
          <cell r="G89">
            <v>0</v>
          </cell>
          <cell r="H89">
            <v>5718685</v>
          </cell>
        </row>
        <row r="90">
          <cell r="A90">
            <v>142203</v>
          </cell>
          <cell r="B90" t="str">
            <v>SALDOS A FAVOR EN LIQUIDACIONES PRIVADAS</v>
          </cell>
          <cell r="C90" t="str">
            <v>D</v>
          </cell>
          <cell r="D90">
            <v>4</v>
          </cell>
          <cell r="E90">
            <v>1396953000</v>
          </cell>
          <cell r="F90">
            <v>0</v>
          </cell>
          <cell r="G90">
            <v>0</v>
          </cell>
          <cell r="H90">
            <v>1396953000</v>
          </cell>
        </row>
        <row r="91">
          <cell r="A91">
            <v>14220301</v>
          </cell>
          <cell r="B91" t="str">
            <v>DECLARACIONES DE RENTA Y COMPLEMENTARIOS</v>
          </cell>
          <cell r="C91" t="str">
            <v>D</v>
          </cell>
          <cell r="D91">
            <v>5</v>
          </cell>
          <cell r="E91">
            <v>1396953000</v>
          </cell>
          <cell r="F91">
            <v>0</v>
          </cell>
          <cell r="G91">
            <v>0</v>
          </cell>
          <cell r="H91">
            <v>1396953000</v>
          </cell>
        </row>
        <row r="92">
          <cell r="A92">
            <v>142211</v>
          </cell>
          <cell r="B92" t="str">
            <v>ANTICIPO IMPUESTO INDUSTRIA Y COMERCIO</v>
          </cell>
          <cell r="C92" t="str">
            <v>D</v>
          </cell>
          <cell r="D92">
            <v>4</v>
          </cell>
          <cell r="E92">
            <v>802732147</v>
          </cell>
          <cell r="F92">
            <v>0</v>
          </cell>
          <cell r="G92">
            <v>0</v>
          </cell>
          <cell r="H92">
            <v>802732147</v>
          </cell>
        </row>
        <row r="93">
          <cell r="A93">
            <v>1470</v>
          </cell>
          <cell r="B93" t="str">
            <v>OTROS DEUDORES</v>
          </cell>
          <cell r="C93" t="str">
            <v>D</v>
          </cell>
          <cell r="D93">
            <v>3</v>
          </cell>
          <cell r="E93">
            <v>14442779019.16</v>
          </cell>
          <cell r="F93">
            <v>6557192518.5699997</v>
          </cell>
          <cell r="G93">
            <v>6798852121.7399998</v>
          </cell>
          <cell r="H93">
            <v>14201119415.99</v>
          </cell>
        </row>
        <row r="94">
          <cell r="A94">
            <v>147008</v>
          </cell>
          <cell r="B94" t="str">
            <v>CUOTAS PARTES DE PENSIONES</v>
          </cell>
          <cell r="C94" t="str">
            <v>D</v>
          </cell>
          <cell r="D94">
            <v>4</v>
          </cell>
          <cell r="E94">
            <v>930967374</v>
          </cell>
          <cell r="F94">
            <v>0</v>
          </cell>
          <cell r="G94">
            <v>59633032</v>
          </cell>
          <cell r="H94">
            <v>871334342</v>
          </cell>
        </row>
        <row r="95">
          <cell r="A95">
            <v>147012</v>
          </cell>
          <cell r="B95" t="str">
            <v>CREDITOS A EMPLEADOS</v>
          </cell>
          <cell r="C95" t="str">
            <v>D</v>
          </cell>
          <cell r="D95">
            <v>4</v>
          </cell>
          <cell r="E95">
            <v>5955514715.0100002</v>
          </cell>
          <cell r="F95">
            <v>42183933</v>
          </cell>
          <cell r="G95">
            <v>66926251</v>
          </cell>
          <cell r="H95">
            <v>5930772397.0100002</v>
          </cell>
        </row>
        <row r="96">
          <cell r="A96">
            <v>147090</v>
          </cell>
          <cell r="B96" t="str">
            <v>OTROS DEUDORES</v>
          </cell>
          <cell r="C96" t="str">
            <v>D</v>
          </cell>
          <cell r="D96">
            <v>4</v>
          </cell>
          <cell r="E96">
            <v>7556296930.1499996</v>
          </cell>
          <cell r="F96">
            <v>6515008585.5699997</v>
          </cell>
          <cell r="G96">
            <v>6672292838.7399998</v>
          </cell>
          <cell r="H96">
            <v>7399012676.9799995</v>
          </cell>
        </row>
        <row r="97">
          <cell r="A97">
            <v>14709001</v>
          </cell>
          <cell r="B97" t="str">
            <v>DEUDORES - OTROS SERV FACTURADOS</v>
          </cell>
          <cell r="C97" t="str">
            <v>D</v>
          </cell>
          <cell r="D97">
            <v>5</v>
          </cell>
          <cell r="E97">
            <v>4267475185.73</v>
          </cell>
          <cell r="F97">
            <v>3432524766</v>
          </cell>
          <cell r="G97">
            <v>3599061947</v>
          </cell>
          <cell r="H97">
            <v>4100938004.73</v>
          </cell>
        </row>
        <row r="98">
          <cell r="A98">
            <v>14709002</v>
          </cell>
          <cell r="B98" t="str">
            <v xml:space="preserve">DEUDORES - OTROS </v>
          </cell>
          <cell r="C98" t="str">
            <v>D</v>
          </cell>
          <cell r="D98">
            <v>5</v>
          </cell>
          <cell r="E98">
            <v>3286802449.4200001</v>
          </cell>
          <cell r="F98">
            <v>3065788384.5700002</v>
          </cell>
          <cell r="G98">
            <v>3054516161.7399998</v>
          </cell>
          <cell r="H98">
            <v>3298074672.25</v>
          </cell>
        </row>
        <row r="99">
          <cell r="A99">
            <v>14709003</v>
          </cell>
          <cell r="B99" t="str">
            <v>CHEQUES DEVUELTOS</v>
          </cell>
          <cell r="C99" t="str">
            <v>D</v>
          </cell>
          <cell r="D99">
            <v>5</v>
          </cell>
          <cell r="E99">
            <v>2019295</v>
          </cell>
          <cell r="F99">
            <v>16695435</v>
          </cell>
          <cell r="G99">
            <v>18714730</v>
          </cell>
          <cell r="H99">
            <v>0</v>
          </cell>
        </row>
        <row r="100">
          <cell r="A100">
            <v>1475</v>
          </cell>
          <cell r="B100" t="str">
            <v>DEUDAS DE DIFICIL RECAUDO</v>
          </cell>
          <cell r="C100" t="str">
            <v>D</v>
          </cell>
          <cell r="D100">
            <v>3</v>
          </cell>
          <cell r="E100">
            <v>851863109</v>
          </cell>
          <cell r="F100">
            <v>119129759</v>
          </cell>
          <cell r="G100">
            <v>61696882</v>
          </cell>
          <cell r="H100">
            <v>909295986</v>
          </cell>
        </row>
        <row r="101">
          <cell r="A101">
            <v>147515</v>
          </cell>
          <cell r="B101" t="str">
            <v>SERVICIO DE ENERGIA</v>
          </cell>
          <cell r="C101" t="str">
            <v>D</v>
          </cell>
          <cell r="D101">
            <v>4</v>
          </cell>
          <cell r="E101">
            <v>851863109</v>
          </cell>
          <cell r="F101">
            <v>119129759</v>
          </cell>
          <cell r="G101">
            <v>61696882</v>
          </cell>
          <cell r="H101">
            <v>909295986</v>
          </cell>
        </row>
        <row r="102">
          <cell r="A102">
            <v>1480</v>
          </cell>
          <cell r="B102" t="str">
            <v>PROVISION PARA DEUDORES (CR)</v>
          </cell>
          <cell r="C102" t="str">
            <v>C</v>
          </cell>
          <cell r="D102">
            <v>3</v>
          </cell>
          <cell r="E102">
            <v>-8944243878.75</v>
          </cell>
          <cell r="F102">
            <v>395107394</v>
          </cell>
          <cell r="G102">
            <v>24748384</v>
          </cell>
          <cell r="H102">
            <v>-8573884868.75</v>
          </cell>
        </row>
        <row r="103">
          <cell r="A103">
            <v>148019</v>
          </cell>
          <cell r="B103" t="str">
            <v>SERVICIO DE ENERGIA</v>
          </cell>
          <cell r="C103" t="str">
            <v>C</v>
          </cell>
          <cell r="D103">
            <v>4</v>
          </cell>
          <cell r="E103">
            <v>-8944243878.75</v>
          </cell>
          <cell r="F103">
            <v>395107394</v>
          </cell>
          <cell r="G103">
            <v>24748384</v>
          </cell>
          <cell r="H103">
            <v>-8573884868.75</v>
          </cell>
        </row>
        <row r="104">
          <cell r="A104">
            <v>14801901</v>
          </cell>
          <cell r="B104" t="str">
            <v>PROVISION CUENTAS POR COBRAR</v>
          </cell>
          <cell r="C104" t="str">
            <v>C</v>
          </cell>
          <cell r="D104">
            <v>5</v>
          </cell>
          <cell r="E104">
            <v>-8905560137.75</v>
          </cell>
          <cell r="F104">
            <v>395107394</v>
          </cell>
          <cell r="G104">
            <v>24748384</v>
          </cell>
          <cell r="H104">
            <v>-8535201127.75</v>
          </cell>
        </row>
        <row r="105">
          <cell r="A105">
            <v>14801902</v>
          </cell>
          <cell r="B105" t="str">
            <v xml:space="preserve">PROVISION OTRAS CUENTAS POR COBRAR </v>
          </cell>
          <cell r="C105" t="str">
            <v>C</v>
          </cell>
          <cell r="D105">
            <v>5</v>
          </cell>
          <cell r="E105">
            <v>-38683741</v>
          </cell>
          <cell r="F105">
            <v>0</v>
          </cell>
          <cell r="G105">
            <v>0</v>
          </cell>
          <cell r="H105">
            <v>-38683741</v>
          </cell>
        </row>
        <row r="106">
          <cell r="A106">
            <v>15</v>
          </cell>
          <cell r="B106" t="str">
            <v>INVENTARIOS</v>
          </cell>
          <cell r="C106" t="str">
            <v>D</v>
          </cell>
          <cell r="D106">
            <v>2</v>
          </cell>
          <cell r="E106">
            <v>7041485531.3199997</v>
          </cell>
          <cell r="F106">
            <v>1896322458.96</v>
          </cell>
          <cell r="G106">
            <v>1167880136.3</v>
          </cell>
          <cell r="H106">
            <v>7769927853.9799995</v>
          </cell>
        </row>
        <row r="107">
          <cell r="A107">
            <v>1518</v>
          </cell>
          <cell r="B107" t="str">
            <v>MATERIALES PARA LA PRESTACION DE SERVICI</v>
          </cell>
          <cell r="C107" t="str">
            <v>D</v>
          </cell>
          <cell r="D107">
            <v>3</v>
          </cell>
          <cell r="E107">
            <v>7041485531.3199997</v>
          </cell>
          <cell r="F107">
            <v>1896322458.96</v>
          </cell>
          <cell r="G107">
            <v>1167880136.3</v>
          </cell>
          <cell r="H107">
            <v>7769927853.9799995</v>
          </cell>
        </row>
        <row r="108">
          <cell r="A108">
            <v>151808</v>
          </cell>
          <cell r="B108" t="str">
            <v>ELEMENTOS Y ACCESORIOS DE ENERGIA</v>
          </cell>
          <cell r="C108" t="str">
            <v>D</v>
          </cell>
          <cell r="D108">
            <v>4</v>
          </cell>
          <cell r="E108">
            <v>7041485531.3199997</v>
          </cell>
          <cell r="F108">
            <v>1896322458.96</v>
          </cell>
          <cell r="G108">
            <v>1167880136.3</v>
          </cell>
          <cell r="H108">
            <v>7769927853.9799995</v>
          </cell>
        </row>
        <row r="109">
          <cell r="A109">
            <v>16</v>
          </cell>
          <cell r="B109" t="str">
            <v>PROPIEDADES PLANTA Y EQUIPO</v>
          </cell>
          <cell r="C109" t="str">
            <v>D</v>
          </cell>
          <cell r="D109">
            <v>2</v>
          </cell>
          <cell r="E109">
            <v>182817442514.73001</v>
          </cell>
          <cell r="F109">
            <v>2895728308.27</v>
          </cell>
          <cell r="G109">
            <v>3150193174.6100001</v>
          </cell>
          <cell r="H109">
            <v>182562977648.39001</v>
          </cell>
        </row>
        <row r="110">
          <cell r="A110">
            <v>1605</v>
          </cell>
          <cell r="B110" t="str">
            <v>TERRENOS</v>
          </cell>
          <cell r="C110" t="str">
            <v>D</v>
          </cell>
          <cell r="D110">
            <v>3</v>
          </cell>
          <cell r="E110">
            <v>1583121228.99</v>
          </cell>
          <cell r="F110">
            <v>0</v>
          </cell>
          <cell r="G110">
            <v>0</v>
          </cell>
          <cell r="H110">
            <v>1583121228.99</v>
          </cell>
        </row>
        <row r="111">
          <cell r="A111">
            <v>160501</v>
          </cell>
          <cell r="B111" t="str">
            <v>URBANOS</v>
          </cell>
          <cell r="C111" t="str">
            <v>D</v>
          </cell>
          <cell r="D111">
            <v>4</v>
          </cell>
          <cell r="E111">
            <v>1376007312.99</v>
          </cell>
          <cell r="F111">
            <v>0</v>
          </cell>
          <cell r="G111">
            <v>0</v>
          </cell>
          <cell r="H111">
            <v>1376007312.99</v>
          </cell>
        </row>
        <row r="112">
          <cell r="A112">
            <v>160502</v>
          </cell>
          <cell r="B112" t="str">
            <v>RURALES</v>
          </cell>
          <cell r="C112" t="str">
            <v>D</v>
          </cell>
          <cell r="D112">
            <v>4</v>
          </cell>
          <cell r="E112">
            <v>207113916</v>
          </cell>
          <cell r="F112">
            <v>0</v>
          </cell>
          <cell r="G112">
            <v>0</v>
          </cell>
          <cell r="H112">
            <v>207113916</v>
          </cell>
        </row>
        <row r="113">
          <cell r="A113">
            <v>1615</v>
          </cell>
          <cell r="B113" t="str">
            <v>CONSTRUCCIONES EN CURSO</v>
          </cell>
          <cell r="C113" t="str">
            <v>D</v>
          </cell>
          <cell r="D113">
            <v>3</v>
          </cell>
          <cell r="E113">
            <v>5881606718.4399996</v>
          </cell>
          <cell r="F113">
            <v>433664154.12</v>
          </cell>
          <cell r="G113">
            <v>86</v>
          </cell>
          <cell r="H113">
            <v>6315270786.5600004</v>
          </cell>
        </row>
        <row r="114">
          <cell r="A114">
            <v>161501</v>
          </cell>
          <cell r="B114" t="str">
            <v>EDIFICACIONES</v>
          </cell>
          <cell r="C114" t="str">
            <v>D</v>
          </cell>
          <cell r="D114">
            <v>4</v>
          </cell>
          <cell r="E114">
            <v>938179102.70000005</v>
          </cell>
          <cell r="F114">
            <v>0</v>
          </cell>
          <cell r="G114">
            <v>0</v>
          </cell>
          <cell r="H114">
            <v>938179102.70000005</v>
          </cell>
        </row>
        <row r="115">
          <cell r="A115">
            <v>161505</v>
          </cell>
          <cell r="B115" t="str">
            <v>REDES LINEAS Y CABLES</v>
          </cell>
          <cell r="C115" t="str">
            <v>D</v>
          </cell>
          <cell r="D115">
            <v>4</v>
          </cell>
          <cell r="E115">
            <v>4943427615.7399998</v>
          </cell>
          <cell r="F115">
            <v>433664154.12</v>
          </cell>
          <cell r="G115">
            <v>86</v>
          </cell>
          <cell r="H115">
            <v>5377091683.8599997</v>
          </cell>
        </row>
        <row r="116">
          <cell r="A116">
            <v>1640</v>
          </cell>
          <cell r="B116" t="str">
            <v>EDIFICACIONES</v>
          </cell>
          <cell r="C116" t="str">
            <v>D</v>
          </cell>
          <cell r="D116">
            <v>3</v>
          </cell>
          <cell r="E116">
            <v>16140455498.43</v>
          </cell>
          <cell r="F116">
            <v>0</v>
          </cell>
          <cell r="G116">
            <v>0</v>
          </cell>
          <cell r="H116">
            <v>16140455498.43</v>
          </cell>
        </row>
        <row r="117">
          <cell r="A117">
            <v>164001</v>
          </cell>
          <cell r="B117" t="str">
            <v>EDIFICIOS Y CASAS</v>
          </cell>
          <cell r="C117" t="str">
            <v>D</v>
          </cell>
          <cell r="D117">
            <v>4</v>
          </cell>
          <cell r="E117">
            <v>14206306367.01</v>
          </cell>
          <cell r="F117">
            <v>0</v>
          </cell>
          <cell r="G117">
            <v>0</v>
          </cell>
          <cell r="H117">
            <v>14206306367.01</v>
          </cell>
        </row>
        <row r="118">
          <cell r="A118">
            <v>164002</v>
          </cell>
          <cell r="B118" t="str">
            <v>OFICINAS</v>
          </cell>
          <cell r="C118" t="str">
            <v>D</v>
          </cell>
          <cell r="D118">
            <v>4</v>
          </cell>
          <cell r="E118">
            <v>1934149131.4200001</v>
          </cell>
          <cell r="F118">
            <v>0</v>
          </cell>
          <cell r="G118">
            <v>0</v>
          </cell>
          <cell r="H118">
            <v>1934149131.4200001</v>
          </cell>
        </row>
        <row r="119">
          <cell r="A119">
            <v>1645</v>
          </cell>
          <cell r="B119" t="str">
            <v>PLANTAS DUCTOS Y TUNELES</v>
          </cell>
          <cell r="C119" t="str">
            <v>D</v>
          </cell>
          <cell r="D119">
            <v>3</v>
          </cell>
          <cell r="E119">
            <v>33435332075.139999</v>
          </cell>
          <cell r="F119">
            <v>19884147</v>
          </cell>
          <cell r="G119">
            <v>39768294</v>
          </cell>
          <cell r="H119">
            <v>33415447928.139999</v>
          </cell>
        </row>
        <row r="120">
          <cell r="A120">
            <v>164501</v>
          </cell>
          <cell r="B120" t="str">
            <v>PLANTAS DE GENERACION</v>
          </cell>
          <cell r="C120" t="str">
            <v>D</v>
          </cell>
          <cell r="D120">
            <v>4</v>
          </cell>
          <cell r="E120">
            <v>194836862.80000001</v>
          </cell>
          <cell r="F120">
            <v>0</v>
          </cell>
          <cell r="G120">
            <v>0</v>
          </cell>
          <cell r="H120">
            <v>194836862.80000001</v>
          </cell>
        </row>
        <row r="121">
          <cell r="A121">
            <v>164512</v>
          </cell>
          <cell r="B121" t="str">
            <v>SUBESTACIONES Y ESTACIONES DE REGULACION</v>
          </cell>
          <cell r="C121" t="str">
            <v>D</v>
          </cell>
          <cell r="D121">
            <v>4</v>
          </cell>
          <cell r="E121">
            <v>33240495212.34</v>
          </cell>
          <cell r="F121">
            <v>19884147</v>
          </cell>
          <cell r="G121">
            <v>39768294</v>
          </cell>
          <cell r="H121">
            <v>33220611065.34</v>
          </cell>
        </row>
        <row r="122">
          <cell r="A122">
            <v>1650</v>
          </cell>
          <cell r="B122" t="str">
            <v>REDES LINEAS Y CABLES</v>
          </cell>
          <cell r="C122" t="str">
            <v>D</v>
          </cell>
          <cell r="D122">
            <v>3</v>
          </cell>
          <cell r="E122">
            <v>255315329519.26999</v>
          </cell>
          <cell r="F122">
            <v>1654116197.48</v>
          </cell>
          <cell r="G122">
            <v>1567822049.48</v>
          </cell>
          <cell r="H122">
            <v>255401623667.26999</v>
          </cell>
        </row>
        <row r="123">
          <cell r="A123">
            <v>165002</v>
          </cell>
          <cell r="B123" t="str">
            <v>REDES DE DISTRIBUCION</v>
          </cell>
          <cell r="C123" t="str">
            <v>D</v>
          </cell>
          <cell r="D123">
            <v>4</v>
          </cell>
          <cell r="E123">
            <v>255315329519.26999</v>
          </cell>
          <cell r="F123">
            <v>1654116197.48</v>
          </cell>
          <cell r="G123">
            <v>1567822049.48</v>
          </cell>
          <cell r="H123">
            <v>255401623667.26999</v>
          </cell>
        </row>
        <row r="124">
          <cell r="A124">
            <v>16500201</v>
          </cell>
          <cell r="B124" t="str">
            <v>REDES Y LINEAS DE DISTRIBUCION</v>
          </cell>
          <cell r="C124" t="str">
            <v>D</v>
          </cell>
          <cell r="D124">
            <v>5</v>
          </cell>
          <cell r="E124">
            <v>198757621668.41</v>
          </cell>
          <cell r="F124">
            <v>1531860055.48</v>
          </cell>
          <cell r="G124">
            <v>1519700281.48</v>
          </cell>
          <cell r="H124">
            <v>198769781442.41</v>
          </cell>
        </row>
        <row r="125">
          <cell r="A125">
            <v>16500203</v>
          </cell>
          <cell r="B125" t="str">
            <v>TRANSFORMADORES DE DISTRIBUCION</v>
          </cell>
          <cell r="C125" t="str">
            <v>D</v>
          </cell>
          <cell r="D125">
            <v>5</v>
          </cell>
          <cell r="E125">
            <v>56557707850.860001</v>
          </cell>
          <cell r="F125">
            <v>122256142</v>
          </cell>
          <cell r="G125">
            <v>48121768</v>
          </cell>
          <cell r="H125">
            <v>56631842224.860001</v>
          </cell>
        </row>
        <row r="126">
          <cell r="A126">
            <v>1655</v>
          </cell>
          <cell r="B126" t="str">
            <v>MAQUINARIA Y EQUIPO</v>
          </cell>
          <cell r="C126" t="str">
            <v>D</v>
          </cell>
          <cell r="D126">
            <v>3</v>
          </cell>
          <cell r="E126">
            <v>4033598915.5900002</v>
          </cell>
          <cell r="F126">
            <v>136601600</v>
          </cell>
          <cell r="G126">
            <v>0</v>
          </cell>
          <cell r="H126">
            <v>4170200515.5900002</v>
          </cell>
        </row>
        <row r="127">
          <cell r="A127">
            <v>165511</v>
          </cell>
          <cell r="B127" t="str">
            <v>HERRAMIENTAS Y ACCESORIOS</v>
          </cell>
          <cell r="C127" t="str">
            <v>D</v>
          </cell>
          <cell r="D127">
            <v>4</v>
          </cell>
          <cell r="E127">
            <v>983215651.30999994</v>
          </cell>
          <cell r="F127">
            <v>0</v>
          </cell>
          <cell r="G127">
            <v>0</v>
          </cell>
          <cell r="H127">
            <v>983215651.30999994</v>
          </cell>
        </row>
        <row r="128">
          <cell r="A128">
            <v>165590</v>
          </cell>
          <cell r="B128" t="str">
            <v>OTRA MAQUINARIA Y EQUIPO</v>
          </cell>
          <cell r="C128" t="str">
            <v>D</v>
          </cell>
          <cell r="D128">
            <v>4</v>
          </cell>
          <cell r="E128">
            <v>3050383264.2800002</v>
          </cell>
          <cell r="F128">
            <v>136601600</v>
          </cell>
          <cell r="G128">
            <v>0</v>
          </cell>
          <cell r="H128">
            <v>3186984864.2800002</v>
          </cell>
        </row>
        <row r="129">
          <cell r="A129">
            <v>1665</v>
          </cell>
          <cell r="B129" t="str">
            <v>MUEBLES ENSERES Y EQUIPO DE OFICINA</v>
          </cell>
          <cell r="C129" t="str">
            <v>D</v>
          </cell>
          <cell r="D129">
            <v>3</v>
          </cell>
          <cell r="E129">
            <v>2050430695.75</v>
          </cell>
          <cell r="F129">
            <v>0</v>
          </cell>
          <cell r="G129">
            <v>2913120</v>
          </cell>
          <cell r="H129">
            <v>2047517575.75</v>
          </cell>
        </row>
        <row r="130">
          <cell r="A130">
            <v>166501</v>
          </cell>
          <cell r="B130" t="str">
            <v>MUEBLES Y ENSERES</v>
          </cell>
          <cell r="C130" t="str">
            <v>D</v>
          </cell>
          <cell r="D130">
            <v>4</v>
          </cell>
          <cell r="E130">
            <v>1340764694.8</v>
          </cell>
          <cell r="F130">
            <v>0</v>
          </cell>
          <cell r="G130">
            <v>0</v>
          </cell>
          <cell r="H130">
            <v>1340764694.8</v>
          </cell>
        </row>
        <row r="131">
          <cell r="A131">
            <v>166502</v>
          </cell>
          <cell r="B131" t="str">
            <v>EQUIPO Y MAQUINA DE OFICINA</v>
          </cell>
          <cell r="C131" t="str">
            <v>D</v>
          </cell>
          <cell r="D131">
            <v>4</v>
          </cell>
          <cell r="E131">
            <v>709666000.95000005</v>
          </cell>
          <cell r="F131">
            <v>0</v>
          </cell>
          <cell r="G131">
            <v>2913120</v>
          </cell>
          <cell r="H131">
            <v>706752880.95000005</v>
          </cell>
        </row>
        <row r="132">
          <cell r="A132">
            <v>1670</v>
          </cell>
          <cell r="B132" t="str">
            <v>EQUIPOS DE COMUNICACION Y COMPUTACION</v>
          </cell>
          <cell r="C132" t="str">
            <v>D</v>
          </cell>
          <cell r="D132">
            <v>3</v>
          </cell>
          <cell r="E132">
            <v>8542239249.0100002</v>
          </cell>
          <cell r="F132">
            <v>0</v>
          </cell>
          <cell r="G132">
            <v>141836460.56</v>
          </cell>
          <cell r="H132">
            <v>8400402788.4499998</v>
          </cell>
        </row>
        <row r="133">
          <cell r="A133">
            <v>167001</v>
          </cell>
          <cell r="B133" t="str">
            <v>EQUIPO DE COMUNICACION</v>
          </cell>
          <cell r="C133" t="str">
            <v>D</v>
          </cell>
          <cell r="D133">
            <v>4</v>
          </cell>
          <cell r="E133">
            <v>1627764539.3800001</v>
          </cell>
          <cell r="F133">
            <v>0</v>
          </cell>
          <cell r="G133">
            <v>429200</v>
          </cell>
          <cell r="H133">
            <v>1627335339.3800001</v>
          </cell>
        </row>
        <row r="134">
          <cell r="A134">
            <v>167002</v>
          </cell>
          <cell r="B134" t="str">
            <v>EQUIPO DE COMPUTACION</v>
          </cell>
          <cell r="C134" t="str">
            <v>D</v>
          </cell>
          <cell r="D134">
            <v>4</v>
          </cell>
          <cell r="E134">
            <v>6629403597.79</v>
          </cell>
          <cell r="F134">
            <v>0</v>
          </cell>
          <cell r="G134">
            <v>139110895.56</v>
          </cell>
          <cell r="H134">
            <v>6490292702.2299995</v>
          </cell>
        </row>
        <row r="135">
          <cell r="A135">
            <v>167004</v>
          </cell>
          <cell r="B135" t="str">
            <v>SATELITES Y ANTENAS</v>
          </cell>
          <cell r="C135" t="str">
            <v>D</v>
          </cell>
          <cell r="D135">
            <v>4</v>
          </cell>
          <cell r="E135">
            <v>20806566.140000001</v>
          </cell>
          <cell r="F135">
            <v>0</v>
          </cell>
          <cell r="G135">
            <v>0</v>
          </cell>
          <cell r="H135">
            <v>20806566.140000001</v>
          </cell>
        </row>
        <row r="136">
          <cell r="A136">
            <v>167090</v>
          </cell>
          <cell r="B136" t="str">
            <v>OTROS EQUIPOS DE COMUNICACION Y COMPUTAC</v>
          </cell>
          <cell r="C136" t="str">
            <v>D</v>
          </cell>
          <cell r="D136">
            <v>4</v>
          </cell>
          <cell r="E136">
            <v>264264545.69999999</v>
          </cell>
          <cell r="F136">
            <v>0</v>
          </cell>
          <cell r="G136">
            <v>2296365</v>
          </cell>
          <cell r="H136">
            <v>261968180.69999999</v>
          </cell>
        </row>
        <row r="137">
          <cell r="A137">
            <v>1675</v>
          </cell>
          <cell r="B137" t="str">
            <v>EQUIPO DE TRANSPORTE TRACCION Y ELEVACIO</v>
          </cell>
          <cell r="C137" t="str">
            <v>D</v>
          </cell>
          <cell r="D137">
            <v>3</v>
          </cell>
          <cell r="E137">
            <v>4459204967.1700001</v>
          </cell>
          <cell r="F137">
            <v>0</v>
          </cell>
          <cell r="G137">
            <v>0</v>
          </cell>
          <cell r="H137">
            <v>4459204967.1700001</v>
          </cell>
        </row>
        <row r="138">
          <cell r="A138">
            <v>167502</v>
          </cell>
          <cell r="B138" t="str">
            <v>TERRESTRE</v>
          </cell>
          <cell r="C138" t="str">
            <v>D</v>
          </cell>
          <cell r="D138">
            <v>4</v>
          </cell>
          <cell r="E138">
            <v>4459204967.1700001</v>
          </cell>
          <cell r="F138">
            <v>0</v>
          </cell>
          <cell r="G138">
            <v>0</v>
          </cell>
          <cell r="H138">
            <v>4459204967.1700001</v>
          </cell>
        </row>
        <row r="139">
          <cell r="A139">
            <v>1685</v>
          </cell>
          <cell r="B139" t="str">
            <v>DEPRECIACION ACUMULADA (CR)</v>
          </cell>
          <cell r="C139" t="str">
            <v>C</v>
          </cell>
          <cell r="D139">
            <v>3</v>
          </cell>
          <cell r="E139">
            <v>-148155158032.31</v>
          </cell>
          <cell r="F139">
            <v>651462209.66999996</v>
          </cell>
          <cell r="G139">
            <v>1397853164.5699999</v>
          </cell>
          <cell r="H139">
            <v>-148901548987.20999</v>
          </cell>
        </row>
        <row r="140">
          <cell r="A140">
            <v>168501</v>
          </cell>
          <cell r="B140" t="str">
            <v>EDIFICACIONES</v>
          </cell>
          <cell r="C140" t="str">
            <v>C</v>
          </cell>
          <cell r="D140">
            <v>4</v>
          </cell>
          <cell r="E140">
            <v>-4402342017.4499998</v>
          </cell>
          <cell r="F140">
            <v>0</v>
          </cell>
          <cell r="G140">
            <v>29678328</v>
          </cell>
          <cell r="H140">
            <v>-4432020345.4499998</v>
          </cell>
        </row>
        <row r="141">
          <cell r="A141">
            <v>168502</v>
          </cell>
          <cell r="B141" t="str">
            <v>PLANTAS DUCTOS Y TUNELES</v>
          </cell>
          <cell r="C141" t="str">
            <v>C</v>
          </cell>
          <cell r="D141">
            <v>4</v>
          </cell>
          <cell r="E141">
            <v>-15089659074.52</v>
          </cell>
          <cell r="F141">
            <v>2343.39</v>
          </cell>
          <cell r="G141">
            <v>161307684.44</v>
          </cell>
          <cell r="H141">
            <v>-15250964415.57</v>
          </cell>
        </row>
        <row r="142">
          <cell r="A142">
            <v>168503</v>
          </cell>
          <cell r="B142" t="str">
            <v>REDES LINEAS Y CABLES</v>
          </cell>
          <cell r="C142" t="str">
            <v>C</v>
          </cell>
          <cell r="D142">
            <v>4</v>
          </cell>
          <cell r="E142">
            <v>-117867994787.22</v>
          </cell>
          <cell r="F142">
            <v>517456249.82999998</v>
          </cell>
          <cell r="G142">
            <v>1085390313.6700001</v>
          </cell>
          <cell r="H142">
            <v>-118435928851.06</v>
          </cell>
        </row>
        <row r="143">
          <cell r="A143">
            <v>168504</v>
          </cell>
          <cell r="B143" t="str">
            <v>MAQUINARIA Y EQUIPO</v>
          </cell>
          <cell r="C143" t="str">
            <v>C</v>
          </cell>
          <cell r="D143">
            <v>4</v>
          </cell>
          <cell r="E143">
            <v>-1489001474.03</v>
          </cell>
          <cell r="F143">
            <v>0</v>
          </cell>
          <cell r="G143">
            <v>21553656</v>
          </cell>
          <cell r="H143">
            <v>-1510555130.03</v>
          </cell>
        </row>
        <row r="144">
          <cell r="A144">
            <v>168506</v>
          </cell>
          <cell r="B144" t="str">
            <v>MUEBLES ENSERES Y EQUIPO DE OFICINA</v>
          </cell>
          <cell r="C144" t="str">
            <v>C</v>
          </cell>
          <cell r="D144">
            <v>4</v>
          </cell>
          <cell r="E144">
            <v>-979867539.52999997</v>
          </cell>
          <cell r="F144">
            <v>1515184.85</v>
          </cell>
          <cell r="G144">
            <v>11090142</v>
          </cell>
          <cell r="H144">
            <v>-989442496.67999995</v>
          </cell>
        </row>
        <row r="145">
          <cell r="A145">
            <v>168507</v>
          </cell>
          <cell r="B145" t="str">
            <v>EQUIPOS DE COMUNICACION Y COMPUTACION</v>
          </cell>
          <cell r="C145" t="str">
            <v>C</v>
          </cell>
          <cell r="D145">
            <v>4</v>
          </cell>
          <cell r="E145">
            <v>-6241427133.2799997</v>
          </cell>
          <cell r="F145">
            <v>132488431.59</v>
          </cell>
          <cell r="G145">
            <v>62501455.450000003</v>
          </cell>
          <cell r="H145">
            <v>-6171440157.1400003</v>
          </cell>
        </row>
        <row r="146">
          <cell r="A146">
            <v>168508</v>
          </cell>
          <cell r="B146" t="str">
            <v>EQUIPOS DE TRANSPORTE TRACCION Y ELEVACI</v>
          </cell>
          <cell r="C146" t="str">
            <v>C</v>
          </cell>
          <cell r="D146">
            <v>4</v>
          </cell>
          <cell r="E146">
            <v>-2084866006.28</v>
          </cell>
          <cell r="F146">
            <v>0</v>
          </cell>
          <cell r="G146">
            <v>26331585</v>
          </cell>
          <cell r="H146">
            <v>-2111197591.28</v>
          </cell>
        </row>
        <row r="147">
          <cell r="A147">
            <v>168599</v>
          </cell>
          <cell r="B147" t="str">
            <v>AJUSTES POR INFLACION</v>
          </cell>
          <cell r="C147" t="str">
            <v>C</v>
          </cell>
          <cell r="D147">
            <v>4</v>
          </cell>
          <cell r="E147">
            <v>0</v>
          </cell>
          <cell r="F147">
            <v>0.01</v>
          </cell>
          <cell r="G147">
            <v>0.01</v>
          </cell>
          <cell r="H147">
            <v>0</v>
          </cell>
        </row>
        <row r="148">
          <cell r="A148">
            <v>1695</v>
          </cell>
          <cell r="B148" t="str">
            <v>PROVISION PROTECCION PROPIEDAD PLANTA Y</v>
          </cell>
          <cell r="C148" t="str">
            <v>C</v>
          </cell>
          <cell r="D148">
            <v>3</v>
          </cell>
          <cell r="E148">
            <v>-468718320.75</v>
          </cell>
          <cell r="F148">
            <v>0</v>
          </cell>
          <cell r="G148">
            <v>0</v>
          </cell>
          <cell r="H148">
            <v>-468718320.75</v>
          </cell>
        </row>
        <row r="149">
          <cell r="A149">
            <v>169510</v>
          </cell>
          <cell r="B149" t="str">
            <v>MUEBLES ENSERES Y EQUIPO DE OFICINA</v>
          </cell>
          <cell r="C149" t="str">
            <v>C</v>
          </cell>
          <cell r="D149">
            <v>4</v>
          </cell>
          <cell r="E149">
            <v>-468718320.75</v>
          </cell>
          <cell r="F149">
            <v>0</v>
          </cell>
          <cell r="G149">
            <v>0</v>
          </cell>
          <cell r="H149">
            <v>-468718320.75</v>
          </cell>
        </row>
        <row r="150">
          <cell r="A150">
            <v>19</v>
          </cell>
          <cell r="B150" t="str">
            <v>OTROS ACTIVOS</v>
          </cell>
          <cell r="C150" t="str">
            <v>D</v>
          </cell>
          <cell r="D150">
            <v>2</v>
          </cell>
          <cell r="E150">
            <v>730612313921.58997</v>
          </cell>
          <cell r="F150">
            <v>5705960642.9899998</v>
          </cell>
          <cell r="G150">
            <v>5884538855.0799999</v>
          </cell>
          <cell r="H150">
            <v>730433735709.5</v>
          </cell>
        </row>
        <row r="151">
          <cell r="A151">
            <v>1905</v>
          </cell>
          <cell r="B151" t="str">
            <v>BIENES Y SERVICIOS PAGADOS POR ANTICIPAD</v>
          </cell>
          <cell r="C151" t="str">
            <v>D</v>
          </cell>
          <cell r="D151">
            <v>3</v>
          </cell>
          <cell r="E151">
            <v>3396839393.25</v>
          </cell>
          <cell r="F151">
            <v>0</v>
          </cell>
          <cell r="G151">
            <v>178578212.09</v>
          </cell>
          <cell r="H151">
            <v>3218261181.1599998</v>
          </cell>
        </row>
        <row r="152">
          <cell r="A152">
            <v>190501</v>
          </cell>
          <cell r="B152" t="str">
            <v>SEGUROS</v>
          </cell>
          <cell r="C152" t="str">
            <v>D</v>
          </cell>
          <cell r="D152">
            <v>4</v>
          </cell>
          <cell r="E152">
            <v>3392985994.8499999</v>
          </cell>
          <cell r="F152">
            <v>0</v>
          </cell>
          <cell r="G152">
            <v>178578212.09</v>
          </cell>
          <cell r="H152">
            <v>3214407782.7600002</v>
          </cell>
        </row>
        <row r="153">
          <cell r="A153">
            <v>190590</v>
          </cell>
          <cell r="B153" t="str">
            <v>OTROS BIENES Y SERVICIOS PAGADOS POR ANT</v>
          </cell>
          <cell r="C153" t="str">
            <v>D</v>
          </cell>
          <cell r="D153">
            <v>4</v>
          </cell>
          <cell r="E153">
            <v>3853398.4</v>
          </cell>
          <cell r="F153">
            <v>0</v>
          </cell>
          <cell r="G153">
            <v>0</v>
          </cell>
          <cell r="H153">
            <v>3853398.4</v>
          </cell>
        </row>
        <row r="154">
          <cell r="A154">
            <v>1920</v>
          </cell>
          <cell r="B154" t="str">
            <v>BIENES ENTREGADOS A TERCEROS</v>
          </cell>
          <cell r="C154" t="str">
            <v>D</v>
          </cell>
          <cell r="D154">
            <v>3</v>
          </cell>
          <cell r="E154">
            <v>2651520.2799999998</v>
          </cell>
          <cell r="F154">
            <v>0</v>
          </cell>
          <cell r="G154">
            <v>0</v>
          </cell>
          <cell r="H154">
            <v>2651520.2799999998</v>
          </cell>
        </row>
        <row r="155">
          <cell r="A155">
            <v>192090</v>
          </cell>
          <cell r="B155" t="str">
            <v>OTROS BIENES ENTREGADOS A TERCEROS</v>
          </cell>
          <cell r="C155" t="str">
            <v>D</v>
          </cell>
          <cell r="D155">
            <v>4</v>
          </cell>
          <cell r="E155">
            <v>2651520.2799999998</v>
          </cell>
          <cell r="F155">
            <v>0</v>
          </cell>
          <cell r="G155">
            <v>0</v>
          </cell>
          <cell r="H155">
            <v>2651520.2799999998</v>
          </cell>
        </row>
        <row r="156">
          <cell r="A156">
            <v>1995</v>
          </cell>
          <cell r="B156" t="str">
            <v>PRINCIPAL Y SUBALTERNA</v>
          </cell>
          <cell r="C156" t="str">
            <v>D</v>
          </cell>
          <cell r="D156">
            <v>3</v>
          </cell>
          <cell r="E156">
            <v>0</v>
          </cell>
          <cell r="F156">
            <v>5705960642.9899998</v>
          </cell>
          <cell r="G156">
            <v>5705960642.9899998</v>
          </cell>
          <cell r="H156">
            <v>0</v>
          </cell>
        </row>
        <row r="157">
          <cell r="A157">
            <v>199504</v>
          </cell>
          <cell r="B157" t="str">
            <v>FONDOS Y BIENES EN TRANSITO</v>
          </cell>
          <cell r="C157" t="str">
            <v>D</v>
          </cell>
          <cell r="D157">
            <v>4</v>
          </cell>
          <cell r="E157">
            <v>0</v>
          </cell>
          <cell r="F157">
            <v>5705960642.9899998</v>
          </cell>
          <cell r="G157">
            <v>5705960642.9899998</v>
          </cell>
          <cell r="H157">
            <v>0</v>
          </cell>
        </row>
        <row r="158">
          <cell r="A158">
            <v>1999</v>
          </cell>
          <cell r="B158" t="str">
            <v>VALORIZACIONES</v>
          </cell>
          <cell r="C158" t="str">
            <v>D</v>
          </cell>
          <cell r="D158">
            <v>3</v>
          </cell>
          <cell r="E158">
            <v>727212823008.06006</v>
          </cell>
          <cell r="F158">
            <v>0</v>
          </cell>
          <cell r="G158">
            <v>0</v>
          </cell>
          <cell r="H158">
            <v>727212823008.06006</v>
          </cell>
        </row>
        <row r="159">
          <cell r="A159">
            <v>199952</v>
          </cell>
          <cell r="B159" t="str">
            <v>TERRENOS</v>
          </cell>
          <cell r="C159" t="str">
            <v>D</v>
          </cell>
          <cell r="D159">
            <v>4</v>
          </cell>
          <cell r="E159">
            <v>7872009027.1499996</v>
          </cell>
          <cell r="F159">
            <v>0</v>
          </cell>
          <cell r="G159">
            <v>0</v>
          </cell>
          <cell r="H159">
            <v>7872009027.1499996</v>
          </cell>
        </row>
        <row r="160">
          <cell r="A160">
            <v>199962</v>
          </cell>
          <cell r="B160" t="str">
            <v>EDIFICACIONES</v>
          </cell>
          <cell r="C160" t="str">
            <v>D</v>
          </cell>
          <cell r="D160">
            <v>4</v>
          </cell>
          <cell r="E160">
            <v>6417568735.6400003</v>
          </cell>
          <cell r="F160">
            <v>0</v>
          </cell>
          <cell r="G160">
            <v>0</v>
          </cell>
          <cell r="H160">
            <v>6417568735.6400003</v>
          </cell>
        </row>
        <row r="161">
          <cell r="A161">
            <v>199964</v>
          </cell>
          <cell r="B161" t="str">
            <v>PLANTAS DUCTOS Y TUNELES</v>
          </cell>
          <cell r="C161" t="str">
            <v>D</v>
          </cell>
          <cell r="D161">
            <v>4</v>
          </cell>
          <cell r="E161">
            <v>215277431980.62</v>
          </cell>
          <cell r="F161">
            <v>0</v>
          </cell>
          <cell r="G161">
            <v>0</v>
          </cell>
          <cell r="H161">
            <v>215277431980.62</v>
          </cell>
        </row>
        <row r="162">
          <cell r="A162">
            <v>199965</v>
          </cell>
          <cell r="B162" t="str">
            <v>REDES LINEAS Y CABLES</v>
          </cell>
          <cell r="C162" t="str">
            <v>D</v>
          </cell>
          <cell r="D162">
            <v>4</v>
          </cell>
          <cell r="E162">
            <v>493188430839.96002</v>
          </cell>
          <cell r="F162">
            <v>0</v>
          </cell>
          <cell r="G162">
            <v>0</v>
          </cell>
          <cell r="H162">
            <v>493188430839.96002</v>
          </cell>
        </row>
        <row r="163">
          <cell r="A163">
            <v>199966</v>
          </cell>
          <cell r="B163" t="str">
            <v>MAQUINARIA Y EQUIPO</v>
          </cell>
          <cell r="C163" t="str">
            <v>D</v>
          </cell>
          <cell r="D163">
            <v>4</v>
          </cell>
          <cell r="E163">
            <v>1026302092.71</v>
          </cell>
          <cell r="F163">
            <v>0</v>
          </cell>
          <cell r="G163">
            <v>0</v>
          </cell>
          <cell r="H163">
            <v>1026302092.71</v>
          </cell>
        </row>
        <row r="164">
          <cell r="A164">
            <v>199969</v>
          </cell>
          <cell r="B164" t="str">
            <v>EQUIPOS DE COMUNICACION Y COMPUTACION</v>
          </cell>
          <cell r="C164" t="str">
            <v>D</v>
          </cell>
          <cell r="D164">
            <v>4</v>
          </cell>
          <cell r="E164">
            <v>1199867325.46</v>
          </cell>
          <cell r="F164">
            <v>0</v>
          </cell>
          <cell r="G164">
            <v>0</v>
          </cell>
          <cell r="H164">
            <v>1199867325.46</v>
          </cell>
        </row>
        <row r="165">
          <cell r="A165">
            <v>199970</v>
          </cell>
          <cell r="B165" t="str">
            <v>EQUIPOS DE TRANSPORTE TRACCION Y ELEVACI</v>
          </cell>
          <cell r="C165" t="str">
            <v>D</v>
          </cell>
          <cell r="D165">
            <v>4</v>
          </cell>
          <cell r="E165">
            <v>2231213006.52</v>
          </cell>
          <cell r="F165">
            <v>0</v>
          </cell>
          <cell r="G165">
            <v>0</v>
          </cell>
          <cell r="H165">
            <v>2231213006.52</v>
          </cell>
        </row>
        <row r="166">
          <cell r="A166">
            <v>2</v>
          </cell>
          <cell r="B166" t="str">
            <v>PASIVO</v>
          </cell>
          <cell r="C166" t="str">
            <v>C</v>
          </cell>
          <cell r="D166">
            <v>1</v>
          </cell>
          <cell r="E166">
            <v>-183068359767.57999</v>
          </cell>
          <cell r="F166">
            <v>60808418177.989998</v>
          </cell>
          <cell r="G166">
            <v>61572502799.559998</v>
          </cell>
          <cell r="H166">
            <v>-183832444389.14999</v>
          </cell>
        </row>
        <row r="167">
          <cell r="A167">
            <v>24</v>
          </cell>
          <cell r="B167" t="str">
            <v>OBLIGACIONES LABORALES Y DE SEGURIDAD SO</v>
          </cell>
          <cell r="C167" t="str">
            <v>C</v>
          </cell>
          <cell r="D167">
            <v>2</v>
          </cell>
          <cell r="E167">
            <v>-40014205700.32</v>
          </cell>
          <cell r="F167">
            <v>44441618427.529999</v>
          </cell>
          <cell r="G167">
            <v>42962359751.199997</v>
          </cell>
          <cell r="H167">
            <v>-38534947023.989998</v>
          </cell>
        </row>
        <row r="168">
          <cell r="A168">
            <v>2401</v>
          </cell>
          <cell r="B168" t="str">
            <v>ADQUISICION DE BIENES Y SERVICIOS NACION</v>
          </cell>
          <cell r="C168" t="str">
            <v>C</v>
          </cell>
          <cell r="D168">
            <v>3</v>
          </cell>
          <cell r="E168">
            <v>-36976667025</v>
          </cell>
          <cell r="F168">
            <v>38415263160.68</v>
          </cell>
          <cell r="G168">
            <v>37526834033.470001</v>
          </cell>
          <cell r="H168">
            <v>-36088237897.790001</v>
          </cell>
        </row>
        <row r="169">
          <cell r="A169">
            <v>240101</v>
          </cell>
          <cell r="B169" t="str">
            <v>BIENES Y SERVICIOS</v>
          </cell>
          <cell r="C169" t="str">
            <v>C</v>
          </cell>
          <cell r="D169">
            <v>4</v>
          </cell>
          <cell r="E169">
            <v>-36976667025</v>
          </cell>
          <cell r="F169">
            <v>38415263160.68</v>
          </cell>
          <cell r="G169">
            <v>37526834033.470001</v>
          </cell>
          <cell r="H169">
            <v>-36088237897.790001</v>
          </cell>
        </row>
        <row r="170">
          <cell r="A170">
            <v>24010101</v>
          </cell>
          <cell r="B170" t="str">
            <v>PROVEEDORES NACIONALES</v>
          </cell>
          <cell r="C170" t="str">
            <v>C</v>
          </cell>
          <cell r="D170">
            <v>5</v>
          </cell>
          <cell r="E170">
            <v>-2126583095</v>
          </cell>
          <cell r="F170">
            <v>5084714809.6800003</v>
          </cell>
          <cell r="G170">
            <v>7688086776.4700003</v>
          </cell>
          <cell r="H170">
            <v>-4729955061.79</v>
          </cell>
        </row>
        <row r="171">
          <cell r="A171">
            <v>24010102</v>
          </cell>
          <cell r="B171" t="str">
            <v>PROVEEDORES DE ENERGIA</v>
          </cell>
          <cell r="C171" t="str">
            <v>C</v>
          </cell>
          <cell r="D171">
            <v>5</v>
          </cell>
          <cell r="E171">
            <v>-18478389478</v>
          </cell>
          <cell r="F171">
            <v>15550468879</v>
          </cell>
          <cell r="G171">
            <v>11927538962</v>
          </cell>
          <cell r="H171">
            <v>-14855459561</v>
          </cell>
        </row>
        <row r="172">
          <cell r="A172">
            <v>24010103</v>
          </cell>
          <cell r="B172" t="str">
            <v>OTROS PROVEEDORES NACIONALES</v>
          </cell>
          <cell r="C172" t="str">
            <v>C</v>
          </cell>
          <cell r="D172">
            <v>5</v>
          </cell>
          <cell r="E172">
            <v>0</v>
          </cell>
          <cell r="F172">
            <v>1365740586</v>
          </cell>
          <cell r="G172">
            <v>1365740586</v>
          </cell>
          <cell r="H172">
            <v>0</v>
          </cell>
        </row>
        <row r="173">
          <cell r="A173">
            <v>24010104</v>
          </cell>
          <cell r="B173" t="str">
            <v>OTROS PROVEEDORES DE ENERGIA</v>
          </cell>
          <cell r="C173" t="str">
            <v>D</v>
          </cell>
          <cell r="D173">
            <v>5</v>
          </cell>
          <cell r="E173">
            <v>-16371694452</v>
          </cell>
          <cell r="F173">
            <v>16414338886</v>
          </cell>
          <cell r="G173">
            <v>16545467709</v>
          </cell>
          <cell r="H173">
            <v>-16502823275</v>
          </cell>
        </row>
        <row r="174">
          <cell r="A174">
            <v>2425</v>
          </cell>
          <cell r="B174" t="str">
            <v>ACREEDORES</v>
          </cell>
          <cell r="C174" t="str">
            <v>C</v>
          </cell>
          <cell r="D174">
            <v>3</v>
          </cell>
          <cell r="E174">
            <v>-1299555431.4400001</v>
          </cell>
          <cell r="F174">
            <v>2221137935</v>
          </cell>
          <cell r="G174">
            <v>1587116580</v>
          </cell>
          <cell r="H174">
            <v>-665534076.44000006</v>
          </cell>
        </row>
        <row r="175">
          <cell r="A175">
            <v>242502</v>
          </cell>
          <cell r="B175" t="str">
            <v>SUSCRIPCIONES ACCIONES O PARTICIPACIONES</v>
          </cell>
          <cell r="C175" t="str">
            <v>C</v>
          </cell>
          <cell r="D175">
            <v>4</v>
          </cell>
          <cell r="E175">
            <v>-48823645</v>
          </cell>
          <cell r="F175">
            <v>0</v>
          </cell>
          <cell r="G175">
            <v>0</v>
          </cell>
          <cell r="H175">
            <v>-48823645</v>
          </cell>
        </row>
        <row r="176">
          <cell r="A176">
            <v>242519</v>
          </cell>
          <cell r="B176" t="str">
            <v>APORTES A SEGURIDAD SOCIAL EN SALUD</v>
          </cell>
          <cell r="C176" t="str">
            <v>C</v>
          </cell>
          <cell r="D176">
            <v>4</v>
          </cell>
          <cell r="E176">
            <v>-505645421</v>
          </cell>
          <cell r="F176">
            <v>505645421</v>
          </cell>
          <cell r="G176">
            <v>517699833</v>
          </cell>
          <cell r="H176">
            <v>-517699833</v>
          </cell>
        </row>
        <row r="177">
          <cell r="A177">
            <v>242520</v>
          </cell>
          <cell r="B177" t="str">
            <v>APORTES AL ICBF SENA Y CAJAS DE COMPENSA</v>
          </cell>
          <cell r="C177" t="str">
            <v>C</v>
          </cell>
          <cell r="D177">
            <v>4</v>
          </cell>
          <cell r="E177">
            <v>-78093800</v>
          </cell>
          <cell r="F177">
            <v>78093800</v>
          </cell>
          <cell r="G177">
            <v>83615600</v>
          </cell>
          <cell r="H177">
            <v>-83615600</v>
          </cell>
        </row>
        <row r="178">
          <cell r="A178">
            <v>242590</v>
          </cell>
          <cell r="B178" t="str">
            <v>OTROS ACREEDORES</v>
          </cell>
          <cell r="C178" t="str">
            <v>C</v>
          </cell>
          <cell r="D178">
            <v>4</v>
          </cell>
          <cell r="E178">
            <v>-666992565.44000006</v>
          </cell>
          <cell r="F178">
            <v>1637398714</v>
          </cell>
          <cell r="G178">
            <v>985801147</v>
          </cell>
          <cell r="H178">
            <v>-15394998.439999999</v>
          </cell>
        </row>
        <row r="179">
          <cell r="A179">
            <v>2430</v>
          </cell>
          <cell r="B179" t="str">
            <v>SUBSIDIOS ASIGNADOS</v>
          </cell>
          <cell r="C179" t="str">
            <v>C</v>
          </cell>
          <cell r="D179">
            <v>3</v>
          </cell>
          <cell r="E179">
            <v>0</v>
          </cell>
          <cell r="F179">
            <v>2273646917</v>
          </cell>
          <cell r="G179">
            <v>2273646917</v>
          </cell>
          <cell r="H179">
            <v>0</v>
          </cell>
        </row>
        <row r="180">
          <cell r="A180">
            <v>243011</v>
          </cell>
          <cell r="B180" t="str">
            <v>SERVICIO DE ENERGIA</v>
          </cell>
          <cell r="C180" t="str">
            <v>C</v>
          </cell>
          <cell r="D180">
            <v>4</v>
          </cell>
          <cell r="E180">
            <v>0</v>
          </cell>
          <cell r="F180">
            <v>2273646917</v>
          </cell>
          <cell r="G180">
            <v>2273646917</v>
          </cell>
          <cell r="H180">
            <v>0</v>
          </cell>
        </row>
        <row r="181">
          <cell r="A181">
            <v>24301104</v>
          </cell>
          <cell r="B181" t="str">
            <v>CONTRIBUCIONES FACTURADAS ESTRATO CINCO</v>
          </cell>
          <cell r="C181" t="str">
            <v>C</v>
          </cell>
          <cell r="D181">
            <v>5</v>
          </cell>
          <cell r="E181">
            <v>0</v>
          </cell>
          <cell r="F181">
            <v>80194346</v>
          </cell>
          <cell r="G181">
            <v>80194346</v>
          </cell>
          <cell r="H181">
            <v>0</v>
          </cell>
        </row>
        <row r="182">
          <cell r="A182">
            <v>24301105</v>
          </cell>
          <cell r="B182" t="str">
            <v>CONTRIBUCIONES FACTURADAS ESTRATO SEIS</v>
          </cell>
          <cell r="C182" t="str">
            <v>C</v>
          </cell>
          <cell r="D182">
            <v>5</v>
          </cell>
          <cell r="E182">
            <v>0</v>
          </cell>
          <cell r="F182">
            <v>13508177</v>
          </cell>
          <cell r="G182">
            <v>13508177</v>
          </cell>
          <cell r="H182">
            <v>0</v>
          </cell>
        </row>
        <row r="183">
          <cell r="A183">
            <v>24301106</v>
          </cell>
          <cell r="B183" t="str">
            <v>CONTRIBUCIONES FACTURADAS SECTOR COMERCI</v>
          </cell>
          <cell r="C183" t="str">
            <v>C</v>
          </cell>
          <cell r="D183">
            <v>5</v>
          </cell>
          <cell r="E183">
            <v>0</v>
          </cell>
          <cell r="F183">
            <v>1101993593</v>
          </cell>
          <cell r="G183">
            <v>1101993593</v>
          </cell>
          <cell r="H183">
            <v>0</v>
          </cell>
        </row>
        <row r="184">
          <cell r="A184">
            <v>24301107</v>
          </cell>
          <cell r="B184" t="str">
            <v>CONTRIBUCIONES FACTURADAS SECTOR INDUSTR</v>
          </cell>
          <cell r="C184" t="str">
            <v>C</v>
          </cell>
          <cell r="D184">
            <v>5</v>
          </cell>
          <cell r="E184">
            <v>0</v>
          </cell>
          <cell r="F184">
            <v>746459542</v>
          </cell>
          <cell r="G184">
            <v>746459542</v>
          </cell>
          <cell r="H184">
            <v>0</v>
          </cell>
        </row>
        <row r="185">
          <cell r="A185">
            <v>24301108</v>
          </cell>
          <cell r="B185" t="str">
            <v>CONTRIBUCIONES FACTURADAS SECTOR OFICIAL</v>
          </cell>
          <cell r="C185" t="str">
            <v>C</v>
          </cell>
          <cell r="D185">
            <v>5</v>
          </cell>
          <cell r="E185">
            <v>0</v>
          </cell>
          <cell r="F185">
            <v>6234850</v>
          </cell>
          <cell r="G185">
            <v>6234850</v>
          </cell>
          <cell r="H185">
            <v>0</v>
          </cell>
        </row>
        <row r="186">
          <cell r="A186">
            <v>24301109</v>
          </cell>
          <cell r="B186" t="str">
            <v>CONTRIBUCIONES OTRAS EMPRESAS</v>
          </cell>
          <cell r="C186" t="str">
            <v>C</v>
          </cell>
          <cell r="D186">
            <v>5</v>
          </cell>
          <cell r="E186">
            <v>0</v>
          </cell>
          <cell r="F186">
            <v>325197409</v>
          </cell>
          <cell r="G186">
            <v>325197409</v>
          </cell>
          <cell r="H186">
            <v>0</v>
          </cell>
        </row>
        <row r="187">
          <cell r="A187">
            <v>24301111</v>
          </cell>
          <cell r="B187" t="str">
            <v>CONTRIBUCIONES FACTURADAS PROVISIONAL</v>
          </cell>
          <cell r="C187" t="str">
            <v>C</v>
          </cell>
          <cell r="D187">
            <v>5</v>
          </cell>
          <cell r="E187">
            <v>0</v>
          </cell>
          <cell r="F187">
            <v>59000</v>
          </cell>
          <cell r="G187">
            <v>59000</v>
          </cell>
          <cell r="H187">
            <v>0</v>
          </cell>
        </row>
        <row r="188">
          <cell r="A188">
            <v>2436</v>
          </cell>
          <cell r="B188" t="str">
            <v>RETENCION EN LA FUENTE E IMPUESTO DE TIM</v>
          </cell>
          <cell r="C188" t="str">
            <v>C</v>
          </cell>
          <cell r="D188">
            <v>3</v>
          </cell>
          <cell r="E188">
            <v>-757186415.85000002</v>
          </cell>
          <cell r="F188">
            <v>1478780360.8499999</v>
          </cell>
          <cell r="G188">
            <v>1449026290.73</v>
          </cell>
          <cell r="H188">
            <v>-727432345.73000002</v>
          </cell>
        </row>
        <row r="189">
          <cell r="A189">
            <v>243601</v>
          </cell>
          <cell r="B189" t="str">
            <v>SALARIOS Y PAGOS LABORALES</v>
          </cell>
          <cell r="C189" t="str">
            <v>C</v>
          </cell>
          <cell r="D189">
            <v>4</v>
          </cell>
          <cell r="E189">
            <v>-23429316</v>
          </cell>
          <cell r="F189">
            <v>23429316</v>
          </cell>
          <cell r="G189">
            <v>22853496</v>
          </cell>
          <cell r="H189">
            <v>-22853496</v>
          </cell>
        </row>
        <row r="190">
          <cell r="A190">
            <v>243603</v>
          </cell>
          <cell r="B190" t="str">
            <v>HONORARIOS</v>
          </cell>
          <cell r="C190" t="str">
            <v>C</v>
          </cell>
          <cell r="D190">
            <v>4</v>
          </cell>
          <cell r="E190">
            <v>-34345246</v>
          </cell>
          <cell r="F190">
            <v>34345246</v>
          </cell>
          <cell r="G190">
            <v>49003762</v>
          </cell>
          <cell r="H190">
            <v>-49003762</v>
          </cell>
        </row>
        <row r="191">
          <cell r="A191">
            <v>24360301</v>
          </cell>
          <cell r="B191" t="str">
            <v>HONORARIOS A DECLARANTES</v>
          </cell>
          <cell r="C191" t="str">
            <v>C</v>
          </cell>
          <cell r="D191">
            <v>5</v>
          </cell>
          <cell r="E191">
            <v>-26248896</v>
          </cell>
          <cell r="F191">
            <v>26248896</v>
          </cell>
          <cell r="G191">
            <v>44628106</v>
          </cell>
          <cell r="H191">
            <v>-44628106</v>
          </cell>
        </row>
        <row r="192">
          <cell r="A192">
            <v>24360302</v>
          </cell>
          <cell r="B192" t="str">
            <v>HONORARIOS A NO DECLARANTES</v>
          </cell>
          <cell r="C192" t="str">
            <v>C</v>
          </cell>
          <cell r="D192">
            <v>5</v>
          </cell>
          <cell r="E192">
            <v>-8096350</v>
          </cell>
          <cell r="F192">
            <v>8096350</v>
          </cell>
          <cell r="G192">
            <v>4375656</v>
          </cell>
          <cell r="H192">
            <v>-4375656</v>
          </cell>
        </row>
        <row r="193">
          <cell r="A193">
            <v>243605</v>
          </cell>
          <cell r="B193" t="str">
            <v>SERVICIOS</v>
          </cell>
          <cell r="C193" t="str">
            <v>C</v>
          </cell>
          <cell r="D193">
            <v>4</v>
          </cell>
          <cell r="E193">
            <v>-90441840</v>
          </cell>
          <cell r="F193">
            <v>90441840</v>
          </cell>
          <cell r="G193">
            <v>62333549</v>
          </cell>
          <cell r="H193">
            <v>-62333549</v>
          </cell>
        </row>
        <row r="194">
          <cell r="A194">
            <v>24360501</v>
          </cell>
          <cell r="B194" t="str">
            <v>SERVICIOS EN GENERAL NO DECLARANTES</v>
          </cell>
          <cell r="C194" t="str">
            <v>C</v>
          </cell>
          <cell r="D194">
            <v>5</v>
          </cell>
          <cell r="E194">
            <v>-7070414</v>
          </cell>
          <cell r="F194">
            <v>7070414</v>
          </cell>
          <cell r="G194">
            <v>1752485</v>
          </cell>
          <cell r="H194">
            <v>-1752485</v>
          </cell>
        </row>
        <row r="195">
          <cell r="A195">
            <v>24360502</v>
          </cell>
          <cell r="B195" t="str">
            <v>SERVICIOS TEMPORALES</v>
          </cell>
          <cell r="C195" t="str">
            <v>C</v>
          </cell>
          <cell r="D195">
            <v>5</v>
          </cell>
          <cell r="E195">
            <v>-1855785</v>
          </cell>
          <cell r="F195">
            <v>1855785</v>
          </cell>
          <cell r="G195">
            <v>1377391</v>
          </cell>
          <cell r="H195">
            <v>-1377391</v>
          </cell>
        </row>
        <row r="196">
          <cell r="A196">
            <v>24360503</v>
          </cell>
          <cell r="B196" t="str">
            <v>SERVICIO CONSTRUCCION OBRAS</v>
          </cell>
          <cell r="C196" t="str">
            <v>C</v>
          </cell>
          <cell r="D196">
            <v>5</v>
          </cell>
          <cell r="E196">
            <v>-10951570</v>
          </cell>
          <cell r="F196">
            <v>10951570</v>
          </cell>
          <cell r="G196">
            <v>3656599</v>
          </cell>
          <cell r="H196">
            <v>-3656599</v>
          </cell>
        </row>
        <row r="197">
          <cell r="A197">
            <v>24360504</v>
          </cell>
          <cell r="B197" t="str">
            <v>TRANSPORTE DE PASAJEROS</v>
          </cell>
          <cell r="C197" t="str">
            <v>C</v>
          </cell>
          <cell r="D197">
            <v>5</v>
          </cell>
          <cell r="E197">
            <v>-2881225</v>
          </cell>
          <cell r="F197">
            <v>2881225</v>
          </cell>
          <cell r="G197">
            <v>3228249</v>
          </cell>
          <cell r="H197">
            <v>-3228249</v>
          </cell>
        </row>
        <row r="198">
          <cell r="A198">
            <v>24360505</v>
          </cell>
          <cell r="B198" t="str">
            <v>TRANSPORTE DE CARGA</v>
          </cell>
          <cell r="C198" t="str">
            <v>C</v>
          </cell>
          <cell r="D198">
            <v>5</v>
          </cell>
          <cell r="E198">
            <v>-33323</v>
          </cell>
          <cell r="F198">
            <v>33323</v>
          </cell>
          <cell r="G198">
            <v>30679</v>
          </cell>
          <cell r="H198">
            <v>-30679</v>
          </cell>
        </row>
        <row r="199">
          <cell r="A199">
            <v>24360506</v>
          </cell>
          <cell r="B199" t="str">
            <v>SERVICIO DE HOTEL Y RESTAURANTE</v>
          </cell>
          <cell r="C199" t="str">
            <v>C</v>
          </cell>
          <cell r="D199">
            <v>5</v>
          </cell>
          <cell r="E199">
            <v>-54465</v>
          </cell>
          <cell r="F199">
            <v>54465</v>
          </cell>
          <cell r="G199">
            <v>92437</v>
          </cell>
          <cell r="H199">
            <v>-92437</v>
          </cell>
        </row>
        <row r="200">
          <cell r="A200">
            <v>24360507</v>
          </cell>
          <cell r="B200" t="str">
            <v>SERVICIOS EN GENERAL DECLARANTES</v>
          </cell>
          <cell r="C200" t="str">
            <v>C</v>
          </cell>
          <cell r="D200">
            <v>5</v>
          </cell>
          <cell r="E200">
            <v>-67057397</v>
          </cell>
          <cell r="F200">
            <v>67057397</v>
          </cell>
          <cell r="G200">
            <v>51640016</v>
          </cell>
          <cell r="H200">
            <v>-51640016</v>
          </cell>
        </row>
        <row r="201">
          <cell r="A201">
            <v>24360508</v>
          </cell>
          <cell r="B201" t="str">
            <v>SERVICIOS DE ASEO Y VIGILANCIA</v>
          </cell>
          <cell r="C201" t="str">
            <v>C</v>
          </cell>
          <cell r="D201">
            <v>5</v>
          </cell>
          <cell r="E201">
            <v>-537661</v>
          </cell>
          <cell r="F201">
            <v>537661</v>
          </cell>
          <cell r="G201">
            <v>555693</v>
          </cell>
          <cell r="H201">
            <v>-555693</v>
          </cell>
        </row>
        <row r="202">
          <cell r="A202">
            <v>243606</v>
          </cell>
          <cell r="B202" t="str">
            <v>ARRENDAMIENTOS</v>
          </cell>
          <cell r="C202" t="str">
            <v>C</v>
          </cell>
          <cell r="D202">
            <v>4</v>
          </cell>
          <cell r="E202">
            <v>-65206</v>
          </cell>
          <cell r="F202">
            <v>65206</v>
          </cell>
          <cell r="G202">
            <v>68991</v>
          </cell>
          <cell r="H202">
            <v>-68991</v>
          </cell>
        </row>
        <row r="203">
          <cell r="A203">
            <v>24360601</v>
          </cell>
          <cell r="B203" t="str">
            <v>ARRENDAMIENTO DE BIENES INMUEBLES</v>
          </cell>
          <cell r="C203" t="str">
            <v>C</v>
          </cell>
          <cell r="D203">
            <v>5</v>
          </cell>
          <cell r="E203">
            <v>-65206</v>
          </cell>
          <cell r="F203">
            <v>65206</v>
          </cell>
          <cell r="G203">
            <v>38711</v>
          </cell>
          <cell r="H203">
            <v>-38711</v>
          </cell>
        </row>
        <row r="204">
          <cell r="A204">
            <v>24360602</v>
          </cell>
          <cell r="B204" t="str">
            <v>ARRENDAMIENTO DE BIENES MUEBLES</v>
          </cell>
          <cell r="C204" t="str">
            <v>C</v>
          </cell>
          <cell r="D204">
            <v>5</v>
          </cell>
          <cell r="E204">
            <v>0</v>
          </cell>
          <cell r="F204">
            <v>0</v>
          </cell>
          <cell r="G204">
            <v>30280</v>
          </cell>
          <cell r="H204">
            <v>-30280</v>
          </cell>
        </row>
        <row r="205">
          <cell r="A205">
            <v>243608</v>
          </cell>
          <cell r="B205" t="str">
            <v>COMPRAS</v>
          </cell>
          <cell r="C205" t="str">
            <v>C</v>
          </cell>
          <cell r="D205">
            <v>4</v>
          </cell>
          <cell r="E205">
            <v>-20365819</v>
          </cell>
          <cell r="F205">
            <v>20365819</v>
          </cell>
          <cell r="G205">
            <v>20735462.710000001</v>
          </cell>
          <cell r="H205">
            <v>-20735462.710000001</v>
          </cell>
        </row>
        <row r="206">
          <cell r="A206">
            <v>24360801</v>
          </cell>
          <cell r="B206" t="str">
            <v>BIENES MATERIALES Y EQUIPOS</v>
          </cell>
          <cell r="C206" t="str">
            <v>C</v>
          </cell>
          <cell r="D206">
            <v>5</v>
          </cell>
          <cell r="E206">
            <v>-20354108</v>
          </cell>
          <cell r="F206">
            <v>20354108</v>
          </cell>
          <cell r="G206">
            <v>20719374.710000001</v>
          </cell>
          <cell r="H206">
            <v>-20719374.710000001</v>
          </cell>
        </row>
        <row r="207">
          <cell r="A207">
            <v>24360802</v>
          </cell>
          <cell r="B207" t="str">
            <v>COMBUSTIBLES Y LUBRICANTES</v>
          </cell>
          <cell r="C207" t="str">
            <v>C</v>
          </cell>
          <cell r="D207">
            <v>5</v>
          </cell>
          <cell r="E207">
            <v>-11711</v>
          </cell>
          <cell r="F207">
            <v>11711</v>
          </cell>
          <cell r="G207">
            <v>16088</v>
          </cell>
          <cell r="H207">
            <v>-16088</v>
          </cell>
        </row>
        <row r="208">
          <cell r="A208">
            <v>243625</v>
          </cell>
          <cell r="B208" t="str">
            <v>IVA RETENIDO POR CONSIGNAR</v>
          </cell>
          <cell r="C208" t="str">
            <v>C</v>
          </cell>
          <cell r="D208">
            <v>4</v>
          </cell>
          <cell r="E208">
            <v>-228595329</v>
          </cell>
          <cell r="F208">
            <v>228595329</v>
          </cell>
          <cell r="G208">
            <v>179226370</v>
          </cell>
          <cell r="H208">
            <v>-179226370</v>
          </cell>
        </row>
        <row r="209">
          <cell r="A209">
            <v>24362501</v>
          </cell>
          <cell r="B209" t="str">
            <v>IVA POR COMPRAS RETENIDO AL REGIMEN COMU</v>
          </cell>
          <cell r="C209" t="str">
            <v>C</v>
          </cell>
          <cell r="D209">
            <v>5</v>
          </cell>
          <cell r="E209">
            <v>-30254335</v>
          </cell>
          <cell r="F209">
            <v>30254335</v>
          </cell>
          <cell r="G209">
            <v>29018548</v>
          </cell>
          <cell r="H209">
            <v>-29018548</v>
          </cell>
        </row>
        <row r="210">
          <cell r="A210">
            <v>24362502</v>
          </cell>
          <cell r="B210" t="str">
            <v>IVA POR SERVICIOS RETENIDO AL REGIMEN CO</v>
          </cell>
          <cell r="C210" t="str">
            <v>C</v>
          </cell>
          <cell r="D210">
            <v>5</v>
          </cell>
          <cell r="E210">
            <v>-184364690</v>
          </cell>
          <cell r="F210">
            <v>184364690</v>
          </cell>
          <cell r="G210">
            <v>143343015</v>
          </cell>
          <cell r="H210">
            <v>-143343015</v>
          </cell>
        </row>
        <row r="211">
          <cell r="A211">
            <v>24362503</v>
          </cell>
          <cell r="B211" t="str">
            <v>RETENCION IVA AL REGIMEN SIMPLIFICADO</v>
          </cell>
          <cell r="C211" t="str">
            <v>C</v>
          </cell>
          <cell r="D211">
            <v>5</v>
          </cell>
          <cell r="E211">
            <v>-13976304</v>
          </cell>
          <cell r="F211">
            <v>13976304</v>
          </cell>
          <cell r="G211">
            <v>6864807</v>
          </cell>
          <cell r="H211">
            <v>-6864807</v>
          </cell>
        </row>
        <row r="212">
          <cell r="A212">
            <v>243627</v>
          </cell>
          <cell r="B212" t="str">
            <v>RETENCION ICA POR SERVICIOS</v>
          </cell>
          <cell r="C212" t="str">
            <v>C</v>
          </cell>
          <cell r="D212">
            <v>4</v>
          </cell>
          <cell r="E212">
            <v>-20034234</v>
          </cell>
          <cell r="F212">
            <v>873759</v>
          </cell>
          <cell r="G212">
            <v>15778775</v>
          </cell>
          <cell r="H212">
            <v>-34939250</v>
          </cell>
        </row>
        <row r="213">
          <cell r="A213">
            <v>243628</v>
          </cell>
          <cell r="B213" t="str">
            <v>RETENCION ICA POR COMPRAS</v>
          </cell>
          <cell r="C213" t="str">
            <v>C</v>
          </cell>
          <cell r="D213">
            <v>4</v>
          </cell>
          <cell r="E213">
            <v>-1658260</v>
          </cell>
          <cell r="F213">
            <v>9910</v>
          </cell>
          <cell r="G213">
            <v>2310748</v>
          </cell>
          <cell r="H213">
            <v>-3959098</v>
          </cell>
        </row>
        <row r="214">
          <cell r="A214">
            <v>243695</v>
          </cell>
          <cell r="B214" t="str">
            <v>AUTORRETENCIONES</v>
          </cell>
          <cell r="C214" t="str">
            <v>C</v>
          </cell>
          <cell r="D214">
            <v>4</v>
          </cell>
          <cell r="E214">
            <v>-243373446.34999999</v>
          </cell>
          <cell r="F214">
            <v>250282216.34999999</v>
          </cell>
          <cell r="G214">
            <v>243684258.02000001</v>
          </cell>
          <cell r="H214">
            <v>-236775488.02000001</v>
          </cell>
        </row>
        <row r="215">
          <cell r="A215">
            <v>24369501</v>
          </cell>
          <cell r="B215" t="str">
            <v>AUTORRETENCIONES POR VENTAS</v>
          </cell>
          <cell r="C215" t="str">
            <v>C</v>
          </cell>
          <cell r="D215">
            <v>5</v>
          </cell>
          <cell r="E215">
            <v>-229224133.34999999</v>
          </cell>
          <cell r="F215">
            <v>229224133.34999999</v>
          </cell>
          <cell r="G215">
            <v>227083018.02000001</v>
          </cell>
          <cell r="H215">
            <v>-227083018.02000001</v>
          </cell>
        </row>
        <row r="216">
          <cell r="A216">
            <v>24369502</v>
          </cell>
          <cell r="B216" t="str">
            <v>AUTORRETENCIONES POR SERVICIOS</v>
          </cell>
          <cell r="C216" t="str">
            <v>C</v>
          </cell>
          <cell r="D216">
            <v>5</v>
          </cell>
          <cell r="E216">
            <v>-11094680</v>
          </cell>
          <cell r="F216">
            <v>18003450</v>
          </cell>
          <cell r="G216">
            <v>16601240</v>
          </cell>
          <cell r="H216">
            <v>-9692470</v>
          </cell>
        </row>
        <row r="217">
          <cell r="A217">
            <v>24369503</v>
          </cell>
          <cell r="B217" t="str">
            <v>AUTORRETENCIONES POR RENDIMIENTOS FINANC</v>
          </cell>
          <cell r="C217" t="str">
            <v>C</v>
          </cell>
          <cell r="D217">
            <v>5</v>
          </cell>
          <cell r="E217">
            <v>-3054633</v>
          </cell>
          <cell r="F217">
            <v>3054633</v>
          </cell>
          <cell r="G217">
            <v>0</v>
          </cell>
          <cell r="H217">
            <v>0</v>
          </cell>
        </row>
        <row r="218">
          <cell r="A218">
            <v>243697</v>
          </cell>
          <cell r="B218" t="str">
            <v>PAGO DE RETENCION EN LA FUENTE</v>
          </cell>
          <cell r="C218" t="str">
            <v>C</v>
          </cell>
          <cell r="D218">
            <v>4</v>
          </cell>
          <cell r="E218">
            <v>0</v>
          </cell>
          <cell r="F218">
            <v>735494000</v>
          </cell>
          <cell r="G218">
            <v>735494000</v>
          </cell>
          <cell r="H218">
            <v>0</v>
          </cell>
        </row>
        <row r="219">
          <cell r="A219">
            <v>243698</v>
          </cell>
          <cell r="B219" t="str">
            <v>IMPUESTO DE TIMBRE</v>
          </cell>
          <cell r="C219" t="str">
            <v>C</v>
          </cell>
          <cell r="D219">
            <v>4</v>
          </cell>
          <cell r="E219">
            <v>-94877719.5</v>
          </cell>
          <cell r="F219">
            <v>94877719.5</v>
          </cell>
          <cell r="G219">
            <v>117536879</v>
          </cell>
          <cell r="H219">
            <v>-117536879</v>
          </cell>
        </row>
        <row r="220">
          <cell r="A220">
            <v>2440</v>
          </cell>
          <cell r="B220" t="str">
            <v>IMPUESTOS CONTRIBUCIONES Y TASAS POR PAG</v>
          </cell>
          <cell r="C220" t="str">
            <v>C</v>
          </cell>
          <cell r="D220">
            <v>3</v>
          </cell>
          <cell r="E220">
            <v>-1033538000</v>
          </cell>
          <cell r="F220">
            <v>0</v>
          </cell>
          <cell r="G220">
            <v>0</v>
          </cell>
          <cell r="H220">
            <v>-1033538000</v>
          </cell>
        </row>
        <row r="221">
          <cell r="A221">
            <v>244022</v>
          </cell>
          <cell r="B221" t="str">
            <v>IMPUESTO AL PATRIMONIO</v>
          </cell>
          <cell r="C221" t="str">
            <v>C</v>
          </cell>
          <cell r="D221">
            <v>4</v>
          </cell>
          <cell r="E221">
            <v>-1033538000</v>
          </cell>
          <cell r="F221">
            <v>0</v>
          </cell>
          <cell r="G221">
            <v>0</v>
          </cell>
          <cell r="H221">
            <v>-1033538000</v>
          </cell>
        </row>
        <row r="222">
          <cell r="A222">
            <v>2445</v>
          </cell>
          <cell r="B222" t="str">
            <v>IMPUESTOS AL VALOR AGREGADO</v>
          </cell>
          <cell r="C222" t="str">
            <v>C</v>
          </cell>
          <cell r="D222">
            <v>3</v>
          </cell>
          <cell r="E222">
            <v>52741171.969999999</v>
          </cell>
          <cell r="F222">
            <v>52790054</v>
          </cell>
          <cell r="G222">
            <v>125735930</v>
          </cell>
          <cell r="H222">
            <v>-20204704.030000001</v>
          </cell>
        </row>
        <row r="223">
          <cell r="A223">
            <v>244501</v>
          </cell>
          <cell r="B223" t="str">
            <v>VENTA DE BIENES</v>
          </cell>
          <cell r="C223" t="str">
            <v>C</v>
          </cell>
          <cell r="D223">
            <v>4</v>
          </cell>
          <cell r="E223">
            <v>-40399183</v>
          </cell>
          <cell r="F223">
            <v>0</v>
          </cell>
          <cell r="G223">
            <v>34763807</v>
          </cell>
          <cell r="H223">
            <v>-75162990</v>
          </cell>
        </row>
        <row r="224">
          <cell r="A224">
            <v>244502</v>
          </cell>
          <cell r="B224" t="str">
            <v>VENTA DE SERVICIOS</v>
          </cell>
          <cell r="C224" t="str">
            <v>C</v>
          </cell>
          <cell r="D224">
            <v>4</v>
          </cell>
          <cell r="E224">
            <v>-84181152.030000001</v>
          </cell>
          <cell r="F224">
            <v>2631912</v>
          </cell>
          <cell r="G224">
            <v>90972123</v>
          </cell>
          <cell r="H224">
            <v>-172521363.03</v>
          </cell>
        </row>
        <row r="225">
          <cell r="A225">
            <v>244505</v>
          </cell>
          <cell r="B225" t="str">
            <v>COMPRA DE BIENES (DB)</v>
          </cell>
          <cell r="C225" t="str">
            <v>D</v>
          </cell>
          <cell r="D225">
            <v>4</v>
          </cell>
          <cell r="E225">
            <v>177321507</v>
          </cell>
          <cell r="F225">
            <v>50158142</v>
          </cell>
          <cell r="G225">
            <v>0</v>
          </cell>
          <cell r="H225">
            <v>227479649</v>
          </cell>
        </row>
        <row r="226">
          <cell r="A226">
            <v>25</v>
          </cell>
          <cell r="B226" t="str">
            <v>OBLIGACIONES LABORALES Y DE SEGURIDAD SO</v>
          </cell>
          <cell r="C226" t="str">
            <v>C</v>
          </cell>
          <cell r="D226">
            <v>2</v>
          </cell>
          <cell r="E226">
            <v>-1358926608</v>
          </cell>
          <cell r="F226">
            <v>1345059695</v>
          </cell>
          <cell r="G226">
            <v>1327975695</v>
          </cell>
          <cell r="H226">
            <v>-1341842608</v>
          </cell>
        </row>
        <row r="227">
          <cell r="A227">
            <v>2505</v>
          </cell>
          <cell r="B227" t="str">
            <v>SALARIOS Y PRESTACIONES SOCIALES</v>
          </cell>
          <cell r="C227" t="str">
            <v>C</v>
          </cell>
          <cell r="D227">
            <v>3</v>
          </cell>
          <cell r="E227">
            <v>-1358926608</v>
          </cell>
          <cell r="F227">
            <v>1345059695</v>
          </cell>
          <cell r="G227">
            <v>1327975695</v>
          </cell>
          <cell r="H227">
            <v>-1341842608</v>
          </cell>
        </row>
        <row r="228">
          <cell r="A228">
            <v>250501</v>
          </cell>
          <cell r="B228" t="str">
            <v>NOMINA POR PAGAR</v>
          </cell>
          <cell r="C228" t="str">
            <v>C</v>
          </cell>
          <cell r="D228">
            <v>4</v>
          </cell>
          <cell r="E228">
            <v>0</v>
          </cell>
          <cell r="F228">
            <v>1327975695</v>
          </cell>
          <cell r="G228">
            <v>1327975695</v>
          </cell>
          <cell r="H228">
            <v>0</v>
          </cell>
        </row>
        <row r="229">
          <cell r="A229">
            <v>250502</v>
          </cell>
          <cell r="B229" t="str">
            <v>CESANTIAS</v>
          </cell>
          <cell r="C229" t="str">
            <v>C</v>
          </cell>
          <cell r="D229">
            <v>4</v>
          </cell>
          <cell r="E229">
            <v>-1358926608</v>
          </cell>
          <cell r="F229">
            <v>17084000</v>
          </cell>
          <cell r="G229">
            <v>0</v>
          </cell>
          <cell r="H229">
            <v>-1341842608</v>
          </cell>
        </row>
        <row r="230">
          <cell r="A230">
            <v>27</v>
          </cell>
          <cell r="B230" t="str">
            <v>PASIVOS ESTIMADOS</v>
          </cell>
          <cell r="C230" t="str">
            <v>C</v>
          </cell>
          <cell r="D230">
            <v>2</v>
          </cell>
          <cell r="E230">
            <v>-135707066362.25999</v>
          </cell>
          <cell r="F230">
            <v>8310114412.46</v>
          </cell>
          <cell r="G230">
            <v>10447901186.360001</v>
          </cell>
          <cell r="H230">
            <v>-137844853136.16</v>
          </cell>
        </row>
        <row r="231">
          <cell r="A231">
            <v>2705</v>
          </cell>
          <cell r="B231" t="str">
            <v>PROVISION PARA OBLIGACIONES FISCALES</v>
          </cell>
          <cell r="C231" t="str">
            <v>C</v>
          </cell>
          <cell r="D231">
            <v>3</v>
          </cell>
          <cell r="E231">
            <v>-10039151530.26</v>
          </cell>
          <cell r="F231">
            <v>7031062607.46</v>
          </cell>
          <cell r="G231">
            <v>9055549414.3600006</v>
          </cell>
          <cell r="H231">
            <v>-12063638337.16</v>
          </cell>
        </row>
        <row r="232">
          <cell r="A232">
            <v>270501</v>
          </cell>
          <cell r="B232" t="str">
            <v>IMPUESTO DE RENTA Y COMPLEMENTARIOS</v>
          </cell>
          <cell r="C232" t="str">
            <v>C</v>
          </cell>
          <cell r="D232">
            <v>4</v>
          </cell>
          <cell r="E232">
            <v>-8307074738.4399996</v>
          </cell>
          <cell r="F232">
            <v>7031062607.46</v>
          </cell>
          <cell r="G232">
            <v>8798148971.0799999</v>
          </cell>
          <cell r="H232">
            <v>-10074161102.059999</v>
          </cell>
        </row>
        <row r="233">
          <cell r="A233">
            <v>270502</v>
          </cell>
          <cell r="B233" t="str">
            <v>IMPUESTO DE INDUSTRIA Y COMERCIO</v>
          </cell>
          <cell r="C233" t="str">
            <v>C</v>
          </cell>
          <cell r="D233">
            <v>4</v>
          </cell>
          <cell r="E233">
            <v>-1732076791.8199999</v>
          </cell>
          <cell r="F233">
            <v>0</v>
          </cell>
          <cell r="G233">
            <v>257400443.28</v>
          </cell>
          <cell r="H233">
            <v>-1989477235.0999999</v>
          </cell>
        </row>
        <row r="234">
          <cell r="A234">
            <v>2710</v>
          </cell>
          <cell r="B234" t="str">
            <v>PROVISION PARA CONTINGENCIAS</v>
          </cell>
          <cell r="C234" t="str">
            <v>C</v>
          </cell>
          <cell r="D234">
            <v>3</v>
          </cell>
          <cell r="E234">
            <v>-25494789948</v>
          </cell>
          <cell r="F234">
            <v>0</v>
          </cell>
          <cell r="G234">
            <v>0</v>
          </cell>
          <cell r="H234">
            <v>-25494789948</v>
          </cell>
        </row>
        <row r="235">
          <cell r="A235">
            <v>271005</v>
          </cell>
          <cell r="B235" t="str">
            <v>LITIGIOS O DEMANDAS</v>
          </cell>
          <cell r="C235" t="str">
            <v>C</v>
          </cell>
          <cell r="D235">
            <v>4</v>
          </cell>
          <cell r="E235">
            <v>-25494789948</v>
          </cell>
          <cell r="F235">
            <v>0</v>
          </cell>
          <cell r="G235">
            <v>0</v>
          </cell>
          <cell r="H235">
            <v>-25494789948</v>
          </cell>
        </row>
        <row r="236">
          <cell r="A236">
            <v>2715</v>
          </cell>
          <cell r="B236" t="str">
            <v>PROVISION PARA PRESTACIONES SOCIALES</v>
          </cell>
          <cell r="C236" t="str">
            <v>C</v>
          </cell>
          <cell r="D236">
            <v>3</v>
          </cell>
          <cell r="E236">
            <v>-3260685880</v>
          </cell>
          <cell r="F236">
            <v>221512052</v>
          </cell>
          <cell r="G236">
            <v>927613018</v>
          </cell>
          <cell r="H236">
            <v>-3966786846</v>
          </cell>
        </row>
        <row r="237">
          <cell r="A237">
            <v>271501</v>
          </cell>
          <cell r="B237" t="str">
            <v>CESANTIAS</v>
          </cell>
          <cell r="C237" t="str">
            <v>C</v>
          </cell>
          <cell r="D237">
            <v>4</v>
          </cell>
          <cell r="E237">
            <v>-1445366621</v>
          </cell>
          <cell r="F237">
            <v>0</v>
          </cell>
          <cell r="G237">
            <v>220882695</v>
          </cell>
          <cell r="H237">
            <v>-1666249316</v>
          </cell>
        </row>
        <row r="238">
          <cell r="A238">
            <v>271502</v>
          </cell>
          <cell r="B238" t="str">
            <v>INTERESES SOBRE CESANTIAS</v>
          </cell>
          <cell r="C238" t="str">
            <v>C</v>
          </cell>
          <cell r="D238">
            <v>4</v>
          </cell>
          <cell r="E238">
            <v>-370753792</v>
          </cell>
          <cell r="F238">
            <v>7737712</v>
          </cell>
          <cell r="G238">
            <v>66170554</v>
          </cell>
          <cell r="H238">
            <v>-429186634</v>
          </cell>
        </row>
        <row r="239">
          <cell r="A239">
            <v>271503</v>
          </cell>
          <cell r="B239" t="str">
            <v>VACACIONES</v>
          </cell>
          <cell r="C239" t="str">
            <v>C</v>
          </cell>
          <cell r="D239">
            <v>4</v>
          </cell>
          <cell r="E239">
            <v>-211478181</v>
          </cell>
          <cell r="F239">
            <v>34115495</v>
          </cell>
          <cell r="G239">
            <v>88353069</v>
          </cell>
          <cell r="H239">
            <v>-265715755</v>
          </cell>
        </row>
        <row r="240">
          <cell r="A240">
            <v>271504</v>
          </cell>
          <cell r="B240" t="str">
            <v>PRIMA DE SERVICIOS</v>
          </cell>
          <cell r="C240" t="str">
            <v>C</v>
          </cell>
          <cell r="D240">
            <v>4</v>
          </cell>
          <cell r="E240">
            <v>-321162315</v>
          </cell>
          <cell r="F240">
            <v>0</v>
          </cell>
          <cell r="G240">
            <v>154617877</v>
          </cell>
          <cell r="H240">
            <v>-475780192</v>
          </cell>
        </row>
        <row r="241">
          <cell r="A241">
            <v>271506</v>
          </cell>
          <cell r="B241" t="str">
            <v>PRIMA DE VACACIONES</v>
          </cell>
          <cell r="C241" t="str">
            <v>C</v>
          </cell>
          <cell r="D241">
            <v>4</v>
          </cell>
          <cell r="E241">
            <v>-223347410</v>
          </cell>
          <cell r="F241">
            <v>34115495</v>
          </cell>
          <cell r="G241">
            <v>88353069</v>
          </cell>
          <cell r="H241">
            <v>-277584984</v>
          </cell>
        </row>
        <row r="242">
          <cell r="A242">
            <v>271512</v>
          </cell>
          <cell r="B242" t="str">
            <v>OTRAS PRIMAS</v>
          </cell>
          <cell r="C242" t="str">
            <v>C</v>
          </cell>
          <cell r="D242">
            <v>4</v>
          </cell>
          <cell r="E242">
            <v>-688577561</v>
          </cell>
          <cell r="F242">
            <v>145543350</v>
          </cell>
          <cell r="G242">
            <v>309235754</v>
          </cell>
          <cell r="H242">
            <v>-852269965</v>
          </cell>
        </row>
        <row r="243">
          <cell r="A243">
            <v>27151201</v>
          </cell>
          <cell r="B243" t="str">
            <v>PRIMA EXTRALEGAL</v>
          </cell>
          <cell r="C243" t="str">
            <v>C</v>
          </cell>
          <cell r="D243">
            <v>5</v>
          </cell>
          <cell r="E243">
            <v>-350375192</v>
          </cell>
          <cell r="F243">
            <v>0</v>
          </cell>
          <cell r="G243">
            <v>154617877</v>
          </cell>
          <cell r="H243">
            <v>-504993069</v>
          </cell>
        </row>
        <row r="244">
          <cell r="A244">
            <v>27151202</v>
          </cell>
          <cell r="B244" t="str">
            <v>PRIMA DE ANTIGUEDAD</v>
          </cell>
          <cell r="C244" t="str">
            <v>C</v>
          </cell>
          <cell r="D244">
            <v>5</v>
          </cell>
          <cell r="E244">
            <v>-338202369</v>
          </cell>
          <cell r="F244">
            <v>145543350</v>
          </cell>
          <cell r="G244">
            <v>154617877</v>
          </cell>
          <cell r="H244">
            <v>-347276896</v>
          </cell>
        </row>
        <row r="245">
          <cell r="A245">
            <v>2720</v>
          </cell>
          <cell r="B245" t="str">
            <v>PROVISION PARA PENSIONES</v>
          </cell>
          <cell r="C245" t="str">
            <v>C</v>
          </cell>
          <cell r="D245">
            <v>3</v>
          </cell>
          <cell r="E245">
            <v>-96912439004</v>
          </cell>
          <cell r="F245">
            <v>1057539753</v>
          </cell>
          <cell r="G245">
            <v>464738754</v>
          </cell>
          <cell r="H245">
            <v>-96319638005</v>
          </cell>
        </row>
        <row r="246">
          <cell r="A246">
            <v>272003</v>
          </cell>
          <cell r="B246" t="str">
            <v>CALCULO ACTUARIAL DE PENSIONES ACTUALES</v>
          </cell>
          <cell r="C246" t="str">
            <v>C</v>
          </cell>
          <cell r="D246">
            <v>4</v>
          </cell>
          <cell r="E246">
            <v>-65580340700</v>
          </cell>
          <cell r="F246">
            <v>1057539753</v>
          </cell>
          <cell r="G246">
            <v>0</v>
          </cell>
          <cell r="H246">
            <v>-64522800947</v>
          </cell>
        </row>
        <row r="247">
          <cell r="A247">
            <v>272004</v>
          </cell>
          <cell r="B247" t="str">
            <v>PENSIONES ACTUALES POR AMORTIZAR (DB)</v>
          </cell>
          <cell r="C247" t="str">
            <v>D</v>
          </cell>
          <cell r="D247">
            <v>4</v>
          </cell>
          <cell r="E247">
            <v>1998376688</v>
          </cell>
          <cell r="F247">
            <v>0</v>
          </cell>
          <cell r="G247">
            <v>418264886</v>
          </cell>
          <cell r="H247">
            <v>1580111802</v>
          </cell>
        </row>
        <row r="248">
          <cell r="A248">
            <v>272005</v>
          </cell>
          <cell r="B248" t="str">
            <v>CALCULO ACTUARIAL DE FUTURAS PENSIONES</v>
          </cell>
          <cell r="C248" t="str">
            <v>C</v>
          </cell>
          <cell r="D248">
            <v>4</v>
          </cell>
          <cell r="E248">
            <v>-33655792118</v>
          </cell>
          <cell r="F248">
            <v>0</v>
          </cell>
          <cell r="G248">
            <v>0</v>
          </cell>
          <cell r="H248">
            <v>-33655792118</v>
          </cell>
        </row>
        <row r="249">
          <cell r="A249">
            <v>272006</v>
          </cell>
          <cell r="B249" t="str">
            <v>FUTURAS PENSIONES POR AMORTIZAR (DB)</v>
          </cell>
          <cell r="C249" t="str">
            <v>D</v>
          </cell>
          <cell r="D249">
            <v>4</v>
          </cell>
          <cell r="E249">
            <v>325317126</v>
          </cell>
          <cell r="F249">
            <v>0</v>
          </cell>
          <cell r="G249">
            <v>46473868</v>
          </cell>
          <cell r="H249">
            <v>278843258</v>
          </cell>
        </row>
        <row r="250">
          <cell r="A250">
            <v>29</v>
          </cell>
          <cell r="B250" t="str">
            <v>OTROS PASIVOS</v>
          </cell>
          <cell r="C250" t="str">
            <v>C</v>
          </cell>
          <cell r="D250">
            <v>2</v>
          </cell>
          <cell r="E250">
            <v>-5988161097</v>
          </cell>
          <cell r="F250">
            <v>6711625643</v>
          </cell>
          <cell r="G250">
            <v>6834266167</v>
          </cell>
          <cell r="H250">
            <v>-6110801621</v>
          </cell>
        </row>
        <row r="251">
          <cell r="A251">
            <v>2905</v>
          </cell>
          <cell r="B251" t="str">
            <v>RECAUDOS A FAVOR DE TERCEROS</v>
          </cell>
          <cell r="C251" t="str">
            <v>C</v>
          </cell>
          <cell r="D251">
            <v>3</v>
          </cell>
          <cell r="E251">
            <v>-5837379866</v>
          </cell>
          <cell r="F251">
            <v>6678073202</v>
          </cell>
          <cell r="G251">
            <v>6801100607</v>
          </cell>
          <cell r="H251">
            <v>-5960407271</v>
          </cell>
        </row>
        <row r="252">
          <cell r="A252">
            <v>290502</v>
          </cell>
          <cell r="B252" t="str">
            <v>IMPUESTOS</v>
          </cell>
          <cell r="C252" t="str">
            <v>C</v>
          </cell>
          <cell r="D252">
            <v>4</v>
          </cell>
          <cell r="E252">
            <v>-1638162</v>
          </cell>
          <cell r="F252">
            <v>0</v>
          </cell>
          <cell r="G252">
            <v>0</v>
          </cell>
          <cell r="H252">
            <v>-1638162</v>
          </cell>
        </row>
        <row r="253">
          <cell r="A253">
            <v>290505</v>
          </cell>
          <cell r="B253" t="str">
            <v>COBRO CARTERA DE TERCEROS</v>
          </cell>
          <cell r="C253" t="str">
            <v>C</v>
          </cell>
          <cell r="D253">
            <v>4</v>
          </cell>
          <cell r="E253">
            <v>-1503871495</v>
          </cell>
          <cell r="F253">
            <v>3377734697</v>
          </cell>
          <cell r="G253">
            <v>3450995481</v>
          </cell>
          <cell r="H253">
            <v>-1577132279</v>
          </cell>
        </row>
        <row r="254">
          <cell r="A254">
            <v>290517</v>
          </cell>
          <cell r="B254" t="str">
            <v>CONVENIOS ALUMBRADO PUBLICO</v>
          </cell>
          <cell r="C254" t="str">
            <v>C</v>
          </cell>
          <cell r="D254">
            <v>4</v>
          </cell>
          <cell r="E254">
            <v>-4103189145</v>
          </cell>
          <cell r="F254">
            <v>3146119001</v>
          </cell>
          <cell r="G254">
            <v>3147339593</v>
          </cell>
          <cell r="H254">
            <v>-4104409737</v>
          </cell>
        </row>
        <row r="255">
          <cell r="A255">
            <v>290580</v>
          </cell>
          <cell r="B255" t="str">
            <v>RECAUDOS POR CLASIFICAR</v>
          </cell>
          <cell r="C255" t="str">
            <v>C</v>
          </cell>
          <cell r="D255">
            <v>4</v>
          </cell>
          <cell r="E255">
            <v>-228681064</v>
          </cell>
          <cell r="F255">
            <v>154219504</v>
          </cell>
          <cell r="G255">
            <v>202765533</v>
          </cell>
          <cell r="H255">
            <v>-277227093</v>
          </cell>
        </row>
        <row r="256">
          <cell r="A256">
            <v>2910</v>
          </cell>
          <cell r="B256" t="str">
            <v>INGRESOS RECIBIDOS POR ANTICIPADO</v>
          </cell>
          <cell r="C256" t="str">
            <v>C</v>
          </cell>
          <cell r="D256">
            <v>3</v>
          </cell>
          <cell r="E256">
            <v>-150781231</v>
          </cell>
          <cell r="F256">
            <v>33552441</v>
          </cell>
          <cell r="G256">
            <v>33165560</v>
          </cell>
          <cell r="H256">
            <v>-150394350</v>
          </cell>
        </row>
        <row r="257">
          <cell r="A257">
            <v>291090</v>
          </cell>
          <cell r="B257" t="str">
            <v>OTROS INGRESOS RECIBIDOS POR ANTICIPADO</v>
          </cell>
          <cell r="C257" t="str">
            <v>C</v>
          </cell>
          <cell r="D257">
            <v>4</v>
          </cell>
          <cell r="E257">
            <v>-150781231</v>
          </cell>
          <cell r="F257">
            <v>33552441</v>
          </cell>
          <cell r="G257">
            <v>33165560</v>
          </cell>
          <cell r="H257">
            <v>-150394350</v>
          </cell>
        </row>
        <row r="258">
          <cell r="A258">
            <v>3</v>
          </cell>
          <cell r="B258" t="str">
            <v>PATRIMONIO</v>
          </cell>
          <cell r="C258" t="str">
            <v>C</v>
          </cell>
          <cell r="D258">
            <v>1</v>
          </cell>
          <cell r="E258">
            <v>-855587024630.79004</v>
          </cell>
          <cell r="F258">
            <v>0</v>
          </cell>
          <cell r="G258">
            <v>0</v>
          </cell>
          <cell r="H258">
            <v>-855587024630.79004</v>
          </cell>
        </row>
        <row r="259">
          <cell r="A259">
            <v>32</v>
          </cell>
          <cell r="B259" t="str">
            <v>PATRIMONIO INSTITUCIONAL</v>
          </cell>
          <cell r="C259" t="str">
            <v>C</v>
          </cell>
          <cell r="D259">
            <v>2</v>
          </cell>
          <cell r="E259">
            <v>-855587024630.79004</v>
          </cell>
          <cell r="F259">
            <v>0</v>
          </cell>
          <cell r="G259">
            <v>0</v>
          </cell>
          <cell r="H259">
            <v>-855587024630.79004</v>
          </cell>
        </row>
        <row r="260">
          <cell r="A260">
            <v>3204</v>
          </cell>
          <cell r="B260" t="str">
            <v>CAPITAL SUSCRITO Y PAGADO</v>
          </cell>
          <cell r="C260" t="str">
            <v>C</v>
          </cell>
          <cell r="D260">
            <v>3</v>
          </cell>
          <cell r="E260">
            <v>-15182299450</v>
          </cell>
          <cell r="F260">
            <v>0</v>
          </cell>
          <cell r="G260">
            <v>0</v>
          </cell>
          <cell r="H260">
            <v>-15182299450</v>
          </cell>
        </row>
        <row r="261">
          <cell r="A261">
            <v>320401</v>
          </cell>
          <cell r="B261" t="str">
            <v>CAPITAL AUTORIZADO</v>
          </cell>
          <cell r="C261" t="str">
            <v>C</v>
          </cell>
          <cell r="D261">
            <v>4</v>
          </cell>
          <cell r="E261">
            <v>-60000000000</v>
          </cell>
          <cell r="F261">
            <v>0</v>
          </cell>
          <cell r="G261">
            <v>0</v>
          </cell>
          <cell r="H261">
            <v>-60000000000</v>
          </cell>
        </row>
        <row r="262">
          <cell r="A262">
            <v>320402</v>
          </cell>
          <cell r="B262" t="str">
            <v>CAPITAL POR SUSCRIBIR (DB)</v>
          </cell>
          <cell r="C262" t="str">
            <v>D</v>
          </cell>
          <cell r="D262">
            <v>4</v>
          </cell>
          <cell r="E262">
            <v>44817700550</v>
          </cell>
          <cell r="F262">
            <v>0</v>
          </cell>
          <cell r="G262">
            <v>0</v>
          </cell>
          <cell r="H262">
            <v>44817700550</v>
          </cell>
        </row>
        <row r="263">
          <cell r="A263">
            <v>3210</v>
          </cell>
          <cell r="B263" t="str">
            <v>PRIMA EN COLOCACION DE ACCIONES O CUOTAS</v>
          </cell>
          <cell r="C263" t="str">
            <v>C</v>
          </cell>
          <cell r="D263">
            <v>3</v>
          </cell>
          <cell r="E263">
            <v>-58193261</v>
          </cell>
          <cell r="F263">
            <v>0</v>
          </cell>
          <cell r="G263">
            <v>0</v>
          </cell>
          <cell r="H263">
            <v>-58193261</v>
          </cell>
        </row>
        <row r="264">
          <cell r="A264">
            <v>321001</v>
          </cell>
          <cell r="B264" t="str">
            <v>PRIMA EN COLOCACION DE ACCIONES</v>
          </cell>
          <cell r="C264" t="str">
            <v>C</v>
          </cell>
          <cell r="D264">
            <v>4</v>
          </cell>
          <cell r="E264">
            <v>-58193261</v>
          </cell>
          <cell r="F264">
            <v>0</v>
          </cell>
          <cell r="G264">
            <v>0</v>
          </cell>
          <cell r="H264">
            <v>-58193261</v>
          </cell>
        </row>
        <row r="265">
          <cell r="A265">
            <v>3215</v>
          </cell>
          <cell r="B265" t="str">
            <v>RESERVAS</v>
          </cell>
          <cell r="C265" t="str">
            <v>C</v>
          </cell>
          <cell r="D265">
            <v>3</v>
          </cell>
          <cell r="E265">
            <v>-15131307591.620001</v>
          </cell>
          <cell r="F265">
            <v>0</v>
          </cell>
          <cell r="G265">
            <v>0</v>
          </cell>
          <cell r="H265">
            <v>-15131307591.620001</v>
          </cell>
        </row>
        <row r="266">
          <cell r="A266">
            <v>321501</v>
          </cell>
          <cell r="B266" t="str">
            <v>RESERVAS DE LEY</v>
          </cell>
          <cell r="C266" t="str">
            <v>C</v>
          </cell>
          <cell r="D266">
            <v>4</v>
          </cell>
          <cell r="E266">
            <v>-8188184657.8999996</v>
          </cell>
          <cell r="F266">
            <v>0</v>
          </cell>
          <cell r="G266">
            <v>0</v>
          </cell>
          <cell r="H266">
            <v>-8188184657.8999996</v>
          </cell>
        </row>
        <row r="267">
          <cell r="A267">
            <v>321505</v>
          </cell>
          <cell r="B267" t="str">
            <v>FONDOS PATRIMONIALES</v>
          </cell>
          <cell r="C267" t="str">
            <v>C</v>
          </cell>
          <cell r="D267">
            <v>4</v>
          </cell>
          <cell r="E267">
            <v>-577177349.10000002</v>
          </cell>
          <cell r="F267">
            <v>0</v>
          </cell>
          <cell r="G267">
            <v>0</v>
          </cell>
          <cell r="H267">
            <v>-577177349.10000002</v>
          </cell>
        </row>
        <row r="268">
          <cell r="A268">
            <v>32150501</v>
          </cell>
          <cell r="B268" t="str">
            <v>FONDO SOCIAL PASIVO PENSIONAL</v>
          </cell>
          <cell r="C268" t="str">
            <v>C</v>
          </cell>
          <cell r="D268">
            <v>5</v>
          </cell>
          <cell r="E268">
            <v>-577177349.10000002</v>
          </cell>
          <cell r="F268">
            <v>0</v>
          </cell>
          <cell r="G268">
            <v>0</v>
          </cell>
          <cell r="H268">
            <v>-577177349.10000002</v>
          </cell>
        </row>
        <row r="269">
          <cell r="A269">
            <v>321590</v>
          </cell>
          <cell r="B269" t="str">
            <v>OTRAS RESERVAS</v>
          </cell>
          <cell r="C269" t="str">
            <v>C</v>
          </cell>
          <cell r="D269">
            <v>4</v>
          </cell>
          <cell r="E269">
            <v>-6365945584.6199999</v>
          </cell>
          <cell r="F269">
            <v>0</v>
          </cell>
          <cell r="G269">
            <v>0</v>
          </cell>
          <cell r="H269">
            <v>-6365945584.6199999</v>
          </cell>
        </row>
        <row r="270">
          <cell r="A270">
            <v>32159001</v>
          </cell>
          <cell r="B270" t="str">
            <v>RESERVAS FUTURA ELECTRIFICACION RURAL</v>
          </cell>
          <cell r="C270" t="str">
            <v>C</v>
          </cell>
          <cell r="D270">
            <v>5</v>
          </cell>
          <cell r="E270">
            <v>-3052006865</v>
          </cell>
          <cell r="F270">
            <v>0</v>
          </cell>
          <cell r="G270">
            <v>0</v>
          </cell>
          <cell r="H270">
            <v>-3052006865</v>
          </cell>
        </row>
        <row r="271">
          <cell r="A271">
            <v>32159002</v>
          </cell>
          <cell r="B271" t="str">
            <v>OTRAS RESERVAS VARIAS</v>
          </cell>
          <cell r="C271" t="str">
            <v>C</v>
          </cell>
          <cell r="D271">
            <v>5</v>
          </cell>
          <cell r="E271">
            <v>-3313938719.6199999</v>
          </cell>
          <cell r="F271">
            <v>0</v>
          </cell>
          <cell r="G271">
            <v>0</v>
          </cell>
          <cell r="H271">
            <v>-3313938719.6199999</v>
          </cell>
        </row>
        <row r="272">
          <cell r="A272">
            <v>3225</v>
          </cell>
          <cell r="B272" t="str">
            <v>RESULTADOS DE EJERCICIOS ANTERIORES</v>
          </cell>
          <cell r="C272" t="str">
            <v>C</v>
          </cell>
          <cell r="D272">
            <v>3</v>
          </cell>
          <cell r="E272">
            <v>-13729785130</v>
          </cell>
          <cell r="F272">
            <v>0</v>
          </cell>
          <cell r="G272">
            <v>0</v>
          </cell>
          <cell r="H272">
            <v>-13729785130</v>
          </cell>
        </row>
        <row r="273">
          <cell r="A273">
            <v>322501</v>
          </cell>
          <cell r="B273" t="str">
            <v>UTILIDAD ACUMULADA</v>
          </cell>
          <cell r="C273" t="str">
            <v>C</v>
          </cell>
          <cell r="D273">
            <v>4</v>
          </cell>
          <cell r="E273">
            <v>-13729785130</v>
          </cell>
          <cell r="F273">
            <v>0</v>
          </cell>
          <cell r="G273">
            <v>0</v>
          </cell>
          <cell r="H273">
            <v>-13729785130</v>
          </cell>
        </row>
        <row r="274">
          <cell r="A274">
            <v>3235</v>
          </cell>
          <cell r="B274" t="str">
            <v>SUPERAVIT POR DONACION</v>
          </cell>
          <cell r="C274" t="str">
            <v>C</v>
          </cell>
          <cell r="D274">
            <v>3</v>
          </cell>
          <cell r="E274">
            <v>-14012267839.280001</v>
          </cell>
          <cell r="F274">
            <v>0</v>
          </cell>
          <cell r="G274">
            <v>0</v>
          </cell>
          <cell r="H274">
            <v>-14012267839.280001</v>
          </cell>
        </row>
        <row r="275">
          <cell r="A275">
            <v>323501</v>
          </cell>
          <cell r="B275" t="str">
            <v>EN DINERO</v>
          </cell>
          <cell r="C275" t="str">
            <v>C</v>
          </cell>
          <cell r="D275">
            <v>4</v>
          </cell>
          <cell r="E275">
            <v>-14012267839.280001</v>
          </cell>
          <cell r="F275">
            <v>0</v>
          </cell>
          <cell r="G275">
            <v>0</v>
          </cell>
          <cell r="H275">
            <v>-14012267839.280001</v>
          </cell>
        </row>
        <row r="276">
          <cell r="A276">
            <v>3240</v>
          </cell>
          <cell r="B276" t="str">
            <v>SUPERAVIT POR VALORIZACION</v>
          </cell>
          <cell r="C276" t="str">
            <v>C</v>
          </cell>
          <cell r="D276">
            <v>3</v>
          </cell>
          <cell r="E276">
            <v>-727212823008.06006</v>
          </cell>
          <cell r="F276">
            <v>0</v>
          </cell>
          <cell r="G276">
            <v>0</v>
          </cell>
          <cell r="H276">
            <v>-727212823008.06006</v>
          </cell>
        </row>
        <row r="277">
          <cell r="A277">
            <v>324052</v>
          </cell>
          <cell r="B277" t="str">
            <v>TERRENOS</v>
          </cell>
          <cell r="C277" t="str">
            <v>C</v>
          </cell>
          <cell r="D277">
            <v>4</v>
          </cell>
          <cell r="E277">
            <v>-7872009027.1499996</v>
          </cell>
          <cell r="F277">
            <v>0</v>
          </cell>
          <cell r="G277">
            <v>0</v>
          </cell>
          <cell r="H277">
            <v>-7872009027.1499996</v>
          </cell>
        </row>
        <row r="278">
          <cell r="A278">
            <v>324062</v>
          </cell>
          <cell r="B278" t="str">
            <v>EDIFICACIONES</v>
          </cell>
          <cell r="C278" t="str">
            <v>C</v>
          </cell>
          <cell r="D278">
            <v>4</v>
          </cell>
          <cell r="E278">
            <v>-6417568735.6400003</v>
          </cell>
          <cell r="F278">
            <v>0</v>
          </cell>
          <cell r="G278">
            <v>0</v>
          </cell>
          <cell r="H278">
            <v>-6417568735.6400003</v>
          </cell>
        </row>
        <row r="279">
          <cell r="A279">
            <v>324064</v>
          </cell>
          <cell r="B279" t="str">
            <v>PLANTAS DUCTOS Y TUNELES</v>
          </cell>
          <cell r="C279" t="str">
            <v>C</v>
          </cell>
          <cell r="D279">
            <v>4</v>
          </cell>
          <cell r="E279">
            <v>-215277431980.62</v>
          </cell>
          <cell r="F279">
            <v>0</v>
          </cell>
          <cell r="G279">
            <v>0</v>
          </cell>
          <cell r="H279">
            <v>-215277431980.62</v>
          </cell>
        </row>
        <row r="280">
          <cell r="A280">
            <v>324065</v>
          </cell>
          <cell r="B280" t="str">
            <v>REDES LINEAS Y CABLES</v>
          </cell>
          <cell r="C280" t="str">
            <v>C</v>
          </cell>
          <cell r="D280">
            <v>4</v>
          </cell>
          <cell r="E280">
            <v>-493188430839.96002</v>
          </cell>
          <cell r="F280">
            <v>0</v>
          </cell>
          <cell r="G280">
            <v>0</v>
          </cell>
          <cell r="H280">
            <v>-493188430839.96002</v>
          </cell>
        </row>
        <row r="281">
          <cell r="A281">
            <v>324066</v>
          </cell>
          <cell r="B281" t="str">
            <v>MAQUINARIA Y EQUIPO</v>
          </cell>
          <cell r="C281" t="str">
            <v>C</v>
          </cell>
          <cell r="D281">
            <v>4</v>
          </cell>
          <cell r="E281">
            <v>-1026302092.71</v>
          </cell>
          <cell r="F281">
            <v>0</v>
          </cell>
          <cell r="G281">
            <v>0</v>
          </cell>
          <cell r="H281">
            <v>-1026302092.71</v>
          </cell>
        </row>
        <row r="282">
          <cell r="A282">
            <v>324069</v>
          </cell>
          <cell r="B282" t="str">
            <v>EQUIPO DE COMUNICACION Y COMPUTACION</v>
          </cell>
          <cell r="C282" t="str">
            <v>C</v>
          </cell>
          <cell r="D282">
            <v>4</v>
          </cell>
          <cell r="E282">
            <v>-1199867325.46</v>
          </cell>
          <cell r="F282">
            <v>0</v>
          </cell>
          <cell r="G282">
            <v>0</v>
          </cell>
          <cell r="H282">
            <v>-1199867325.46</v>
          </cell>
        </row>
        <row r="283">
          <cell r="A283">
            <v>324070</v>
          </cell>
          <cell r="B283" t="str">
            <v>EQUIPO DE TRANSPORTE TRACCION Y ELEVACIO</v>
          </cell>
          <cell r="C283" t="str">
            <v>C</v>
          </cell>
          <cell r="D283">
            <v>4</v>
          </cell>
          <cell r="E283">
            <v>-2231213006.52</v>
          </cell>
          <cell r="F283">
            <v>0</v>
          </cell>
          <cell r="G283">
            <v>0</v>
          </cell>
          <cell r="H283">
            <v>-2231213006.52</v>
          </cell>
        </row>
        <row r="284">
          <cell r="A284">
            <v>3245</v>
          </cell>
          <cell r="B284" t="str">
            <v>REVALORIZACION DEL PATRIMONIO</v>
          </cell>
          <cell r="C284" t="str">
            <v>C</v>
          </cell>
          <cell r="D284">
            <v>3</v>
          </cell>
          <cell r="E284">
            <v>-70260348350.830002</v>
          </cell>
          <cell r="F284">
            <v>0</v>
          </cell>
          <cell r="G284">
            <v>0</v>
          </cell>
          <cell r="H284">
            <v>-70260348350.830002</v>
          </cell>
        </row>
        <row r="285">
          <cell r="A285">
            <v>324501</v>
          </cell>
          <cell r="B285" t="str">
            <v>CAPITAL</v>
          </cell>
          <cell r="C285" t="str">
            <v>C</v>
          </cell>
          <cell r="D285">
            <v>4</v>
          </cell>
          <cell r="E285">
            <v>-70260348350.830002</v>
          </cell>
          <cell r="F285">
            <v>0</v>
          </cell>
          <cell r="G285">
            <v>0</v>
          </cell>
          <cell r="H285">
            <v>-70260348350.830002</v>
          </cell>
        </row>
        <row r="286">
          <cell r="A286">
            <v>4</v>
          </cell>
          <cell r="B286" t="str">
            <v>INGRESOS</v>
          </cell>
          <cell r="C286" t="str">
            <v>C</v>
          </cell>
          <cell r="D286">
            <v>1</v>
          </cell>
          <cell r="E286">
            <v>-206153441170.91</v>
          </cell>
          <cell r="F286">
            <v>3778350516.0999999</v>
          </cell>
          <cell r="G286">
            <v>34819209446.139999</v>
          </cell>
          <cell r="H286">
            <v>-237194300100.95001</v>
          </cell>
        </row>
        <row r="287">
          <cell r="A287">
            <v>42</v>
          </cell>
          <cell r="B287" t="str">
            <v>VENTA DE BIENES</v>
          </cell>
          <cell r="C287" t="str">
            <v>C</v>
          </cell>
          <cell r="D287">
            <v>2</v>
          </cell>
          <cell r="E287">
            <v>-1227273543</v>
          </cell>
          <cell r="F287">
            <v>390000</v>
          </cell>
          <cell r="G287">
            <v>14307396</v>
          </cell>
          <cell r="H287">
            <v>-1241190939</v>
          </cell>
        </row>
        <row r="288">
          <cell r="A288">
            <v>4210</v>
          </cell>
          <cell r="B288" t="str">
            <v>BIENES COMERCIALIZADOS</v>
          </cell>
          <cell r="C288" t="str">
            <v>C</v>
          </cell>
          <cell r="D288">
            <v>3</v>
          </cell>
          <cell r="E288">
            <v>-1227273543</v>
          </cell>
          <cell r="F288">
            <v>390000</v>
          </cell>
          <cell r="G288">
            <v>14307396</v>
          </cell>
          <cell r="H288">
            <v>-1241190939</v>
          </cell>
        </row>
        <row r="289">
          <cell r="A289">
            <v>421003</v>
          </cell>
          <cell r="B289" t="str">
            <v>CONTRUCCIONES OBRAS ELECTRICAS</v>
          </cell>
          <cell r="C289" t="str">
            <v>C</v>
          </cell>
          <cell r="D289">
            <v>4</v>
          </cell>
          <cell r="E289">
            <v>-512110255</v>
          </cell>
          <cell r="F289">
            <v>0</v>
          </cell>
          <cell r="G289">
            <v>0</v>
          </cell>
          <cell r="H289">
            <v>-512110255</v>
          </cell>
        </row>
        <row r="290">
          <cell r="A290">
            <v>421028</v>
          </cell>
          <cell r="B290" t="str">
            <v>MEDIDORES CABLE CONCENTRICO Y CONECTORES</v>
          </cell>
          <cell r="C290" t="str">
            <v>C</v>
          </cell>
          <cell r="D290">
            <v>4</v>
          </cell>
          <cell r="E290">
            <v>-13917800</v>
          </cell>
          <cell r="F290">
            <v>0</v>
          </cell>
          <cell r="G290">
            <v>2367396</v>
          </cell>
          <cell r="H290">
            <v>-16285196</v>
          </cell>
        </row>
        <row r="291">
          <cell r="A291">
            <v>421090</v>
          </cell>
          <cell r="B291" t="str">
            <v>OTRAS VENTAS DE BIENES COMERCIALIZADOS</v>
          </cell>
          <cell r="C291" t="str">
            <v>C</v>
          </cell>
          <cell r="D291">
            <v>4</v>
          </cell>
          <cell r="E291">
            <v>-701245488</v>
          </cell>
          <cell r="F291">
            <v>390000</v>
          </cell>
          <cell r="G291">
            <v>11940000</v>
          </cell>
          <cell r="H291">
            <v>-712795488</v>
          </cell>
        </row>
        <row r="292">
          <cell r="A292">
            <v>43</v>
          </cell>
          <cell r="B292" t="str">
            <v>VENTA DE SERVICIOS</v>
          </cell>
          <cell r="C292" t="str">
            <v>C</v>
          </cell>
          <cell r="D292">
            <v>2</v>
          </cell>
          <cell r="E292">
            <v>-202567308269.35999</v>
          </cell>
          <cell r="F292">
            <v>3704101134</v>
          </cell>
          <cell r="G292">
            <v>34018752078</v>
          </cell>
          <cell r="H292">
            <v>-232881959213.35999</v>
          </cell>
        </row>
        <row r="293">
          <cell r="A293">
            <v>4315</v>
          </cell>
          <cell r="B293" t="str">
            <v>SERVICIO DE ENERGIA</v>
          </cell>
          <cell r="C293" t="str">
            <v>C</v>
          </cell>
          <cell r="D293">
            <v>3</v>
          </cell>
          <cell r="E293">
            <v>-202567308269.35999</v>
          </cell>
          <cell r="F293">
            <v>3704101134</v>
          </cell>
          <cell r="G293">
            <v>34018752078</v>
          </cell>
          <cell r="H293">
            <v>-232881959213.35999</v>
          </cell>
        </row>
        <row r="294">
          <cell r="A294">
            <v>431519</v>
          </cell>
          <cell r="B294" t="str">
            <v>DISTRIBUCION</v>
          </cell>
          <cell r="C294" t="str">
            <v>C</v>
          </cell>
          <cell r="D294">
            <v>4</v>
          </cell>
          <cell r="E294">
            <v>-19744911390</v>
          </cell>
          <cell r="F294">
            <v>3429587019</v>
          </cell>
          <cell r="G294">
            <v>6525159738</v>
          </cell>
          <cell r="H294">
            <v>-22840484109</v>
          </cell>
        </row>
        <row r="295">
          <cell r="A295">
            <v>43151901</v>
          </cell>
          <cell r="B295" t="str">
            <v>SISTEMA TRANSMISION NACIONAL (STN)</v>
          </cell>
          <cell r="C295" t="str">
            <v>C</v>
          </cell>
          <cell r="D295">
            <v>5</v>
          </cell>
          <cell r="E295">
            <v>-1177894144</v>
          </cell>
          <cell r="F295">
            <v>168388471</v>
          </cell>
          <cell r="G295">
            <v>335336433</v>
          </cell>
          <cell r="H295">
            <v>-1344842106</v>
          </cell>
        </row>
        <row r="296">
          <cell r="A296">
            <v>43151902</v>
          </cell>
          <cell r="B296" t="str">
            <v>SISTEMA TRANSMISION REGIONAL (STR)</v>
          </cell>
          <cell r="C296" t="str">
            <v>C</v>
          </cell>
          <cell r="D296">
            <v>5</v>
          </cell>
          <cell r="E296">
            <v>-13942668983</v>
          </cell>
          <cell r="F296">
            <v>2002590829</v>
          </cell>
          <cell r="G296">
            <v>4106005437</v>
          </cell>
          <cell r="H296">
            <v>-16046083591</v>
          </cell>
        </row>
        <row r="297">
          <cell r="A297">
            <v>43151903</v>
          </cell>
          <cell r="B297" t="str">
            <v>SISTEMA DISTRIBUCION LOCAL (SDL) NIVEL I</v>
          </cell>
          <cell r="C297" t="str">
            <v>C</v>
          </cell>
          <cell r="D297">
            <v>5</v>
          </cell>
          <cell r="E297">
            <v>-2721225889</v>
          </cell>
          <cell r="F297">
            <v>598068259</v>
          </cell>
          <cell r="G297">
            <v>1025925175</v>
          </cell>
          <cell r="H297">
            <v>-3149082805</v>
          </cell>
        </row>
        <row r="298">
          <cell r="A298">
            <v>43151907</v>
          </cell>
          <cell r="B298" t="str">
            <v>OTROS SERVICIOS DE ENERGIA DISTRIBUCION</v>
          </cell>
          <cell r="C298" t="str">
            <v>C</v>
          </cell>
          <cell r="D298">
            <v>5</v>
          </cell>
          <cell r="E298">
            <v>-1863744410</v>
          </cell>
          <cell r="F298">
            <v>623455661</v>
          </cell>
          <cell r="G298">
            <v>1009165188</v>
          </cell>
          <cell r="H298">
            <v>-2249453937</v>
          </cell>
        </row>
        <row r="299">
          <cell r="A299">
            <v>43151908</v>
          </cell>
          <cell r="B299" t="str">
            <v>COMPENSACIONES DES</v>
          </cell>
          <cell r="C299" t="str">
            <v>C</v>
          </cell>
          <cell r="D299">
            <v>5</v>
          </cell>
          <cell r="E299">
            <v>94567662</v>
          </cell>
          <cell r="F299">
            <v>37083799</v>
          </cell>
          <cell r="G299">
            <v>0</v>
          </cell>
          <cell r="H299">
            <v>131651461</v>
          </cell>
        </row>
        <row r="300">
          <cell r="A300">
            <v>43151910</v>
          </cell>
          <cell r="B300" t="str">
            <v>INGRESOS POR MEDICIONES</v>
          </cell>
          <cell r="C300" t="str">
            <v>C</v>
          </cell>
          <cell r="D300">
            <v>5</v>
          </cell>
          <cell r="E300">
            <v>-77332342</v>
          </cell>
          <cell r="F300">
            <v>0</v>
          </cell>
          <cell r="G300">
            <v>11325170</v>
          </cell>
          <cell r="H300">
            <v>-88657512</v>
          </cell>
        </row>
        <row r="301">
          <cell r="A301">
            <v>43151911</v>
          </cell>
          <cell r="B301" t="str">
            <v>INGRESOS POR OBRAS DE TERCEROS</v>
          </cell>
          <cell r="C301" t="str">
            <v>C</v>
          </cell>
          <cell r="D301">
            <v>5</v>
          </cell>
          <cell r="E301">
            <v>-56613284</v>
          </cell>
          <cell r="F301">
            <v>0</v>
          </cell>
          <cell r="G301">
            <v>37402335</v>
          </cell>
          <cell r="H301">
            <v>-94015619</v>
          </cell>
        </row>
        <row r="302">
          <cell r="A302">
            <v>431520</v>
          </cell>
          <cell r="B302" t="str">
            <v>COMERCIALIZACION</v>
          </cell>
          <cell r="C302" t="str">
            <v>C</v>
          </cell>
          <cell r="D302">
            <v>4</v>
          </cell>
          <cell r="E302">
            <v>-182822396879.35999</v>
          </cell>
          <cell r="F302">
            <v>274514115</v>
          </cell>
          <cell r="G302">
            <v>27493592340</v>
          </cell>
          <cell r="H302">
            <v>-210041475104.35999</v>
          </cell>
        </row>
        <row r="303">
          <cell r="A303">
            <v>43152001</v>
          </cell>
          <cell r="B303" t="str">
            <v>MERCADO REGULADO</v>
          </cell>
          <cell r="C303" t="str">
            <v>C</v>
          </cell>
          <cell r="D303">
            <v>5</v>
          </cell>
          <cell r="E303">
            <v>-150526663941.32001</v>
          </cell>
          <cell r="F303">
            <v>95107518</v>
          </cell>
          <cell r="G303">
            <v>22719093804</v>
          </cell>
          <cell r="H303">
            <v>-173150650227.32001</v>
          </cell>
        </row>
        <row r="304">
          <cell r="A304">
            <v>4315200101</v>
          </cell>
          <cell r="B304" t="str">
            <v>RESIDENCIAL</v>
          </cell>
          <cell r="C304" t="str">
            <v>C</v>
          </cell>
          <cell r="D304">
            <v>6</v>
          </cell>
          <cell r="E304">
            <v>-104332978026.32001</v>
          </cell>
          <cell r="F304">
            <v>38033615</v>
          </cell>
          <cell r="G304">
            <v>15727528151</v>
          </cell>
          <cell r="H304">
            <v>-120022472562.32001</v>
          </cell>
        </row>
        <row r="305">
          <cell r="A305">
            <v>4315200102</v>
          </cell>
          <cell r="B305" t="str">
            <v>COMERCIAL</v>
          </cell>
          <cell r="C305" t="str">
            <v>C</v>
          </cell>
          <cell r="D305">
            <v>6</v>
          </cell>
          <cell r="E305">
            <v>-31059388083</v>
          </cell>
          <cell r="F305">
            <v>11026528</v>
          </cell>
          <cell r="G305">
            <v>4808288539</v>
          </cell>
          <cell r="H305">
            <v>-35856650094</v>
          </cell>
        </row>
        <row r="306">
          <cell r="A306">
            <v>4315200103</v>
          </cell>
          <cell r="B306" t="str">
            <v>INDUSTRIAL</v>
          </cell>
          <cell r="C306" t="str">
            <v>C</v>
          </cell>
          <cell r="D306">
            <v>6</v>
          </cell>
          <cell r="E306">
            <v>-8152510127</v>
          </cell>
          <cell r="F306">
            <v>41837329</v>
          </cell>
          <cell r="G306">
            <v>1010226969</v>
          </cell>
          <cell r="H306">
            <v>-9120899767</v>
          </cell>
        </row>
        <row r="307">
          <cell r="A307">
            <v>4315200104</v>
          </cell>
          <cell r="B307" t="str">
            <v>OFICIAL</v>
          </cell>
          <cell r="C307" t="str">
            <v>C</v>
          </cell>
          <cell r="D307">
            <v>6</v>
          </cell>
          <cell r="E307">
            <v>-6791482972</v>
          </cell>
          <cell r="F307">
            <v>3990407</v>
          </cell>
          <cell r="G307">
            <v>1136116517</v>
          </cell>
          <cell r="H307">
            <v>-7923609082</v>
          </cell>
        </row>
        <row r="308">
          <cell r="A308">
            <v>4315200105</v>
          </cell>
          <cell r="B308" t="str">
            <v>PROVISIONALES</v>
          </cell>
          <cell r="C308" t="str">
            <v>C</v>
          </cell>
          <cell r="D308">
            <v>6</v>
          </cell>
          <cell r="E308">
            <v>-190304733</v>
          </cell>
          <cell r="F308">
            <v>219639</v>
          </cell>
          <cell r="G308">
            <v>36933628</v>
          </cell>
          <cell r="H308">
            <v>-227018722</v>
          </cell>
        </row>
        <row r="309">
          <cell r="A309">
            <v>43152002</v>
          </cell>
          <cell r="B309" t="str">
            <v>ALUMBRADO PUBLICO</v>
          </cell>
          <cell r="C309" t="str">
            <v>C</v>
          </cell>
          <cell r="D309">
            <v>5</v>
          </cell>
          <cell r="E309">
            <v>-55582652</v>
          </cell>
          <cell r="F309">
            <v>3129272</v>
          </cell>
          <cell r="G309">
            <v>19443270</v>
          </cell>
          <cell r="H309">
            <v>-71896650</v>
          </cell>
        </row>
        <row r="310">
          <cell r="A310">
            <v>43152003</v>
          </cell>
          <cell r="B310" t="str">
            <v>MERCADO NO REGULADO</v>
          </cell>
          <cell r="C310" t="str">
            <v>C</v>
          </cell>
          <cell r="D310">
            <v>5</v>
          </cell>
          <cell r="E310">
            <v>-22623944961.970001</v>
          </cell>
          <cell r="F310">
            <v>63200918</v>
          </cell>
          <cell r="G310">
            <v>3380611097</v>
          </cell>
          <cell r="H310">
            <v>-25941355140.970001</v>
          </cell>
        </row>
        <row r="311">
          <cell r="A311">
            <v>4315200301</v>
          </cell>
          <cell r="B311" t="str">
            <v>ALUMBRADO PUBLICO</v>
          </cell>
          <cell r="C311" t="str">
            <v>C</v>
          </cell>
          <cell r="D311">
            <v>6</v>
          </cell>
          <cell r="E311">
            <v>-6589574969.9700003</v>
          </cell>
          <cell r="F311">
            <v>63200918</v>
          </cell>
          <cell r="G311">
            <v>1002355523</v>
          </cell>
          <cell r="H311">
            <v>-7528729574.9700003</v>
          </cell>
        </row>
        <row r="312">
          <cell r="A312">
            <v>4315200302</v>
          </cell>
          <cell r="B312" t="str">
            <v>COMERCIAL</v>
          </cell>
          <cell r="C312" t="str">
            <v>C</v>
          </cell>
          <cell r="D312">
            <v>6</v>
          </cell>
          <cell r="E312">
            <v>-2180048943</v>
          </cell>
          <cell r="F312">
            <v>0</v>
          </cell>
          <cell r="G312">
            <v>334515085</v>
          </cell>
          <cell r="H312">
            <v>-2514564028</v>
          </cell>
        </row>
        <row r="313">
          <cell r="A313">
            <v>4315200303</v>
          </cell>
          <cell r="B313" t="str">
            <v>INDUSTRIAL</v>
          </cell>
          <cell r="C313" t="str">
            <v>C</v>
          </cell>
          <cell r="D313">
            <v>6</v>
          </cell>
          <cell r="E313">
            <v>-12526727847</v>
          </cell>
          <cell r="F313">
            <v>0</v>
          </cell>
          <cell r="G313">
            <v>1842776178</v>
          </cell>
          <cell r="H313">
            <v>-14369504025</v>
          </cell>
        </row>
        <row r="314">
          <cell r="A314">
            <v>4315200304</v>
          </cell>
          <cell r="B314" t="str">
            <v>OFICIAL</v>
          </cell>
          <cell r="C314" t="str">
            <v>C</v>
          </cell>
          <cell r="D314">
            <v>6</v>
          </cell>
          <cell r="E314">
            <v>-1327593202</v>
          </cell>
          <cell r="F314">
            <v>0</v>
          </cell>
          <cell r="G314">
            <v>200964311</v>
          </cell>
          <cell r="H314">
            <v>-1528557513</v>
          </cell>
        </row>
        <row r="315">
          <cell r="A315">
            <v>43152004</v>
          </cell>
          <cell r="B315" t="str">
            <v>VENTAS ENERGIA EN BOLSA</v>
          </cell>
          <cell r="C315" t="str">
            <v>C</v>
          </cell>
          <cell r="D315">
            <v>5</v>
          </cell>
          <cell r="E315">
            <v>-86582884</v>
          </cell>
          <cell r="F315">
            <v>26276815</v>
          </cell>
          <cell r="G315">
            <v>24661533</v>
          </cell>
          <cell r="H315">
            <v>-84967602</v>
          </cell>
        </row>
        <row r="316">
          <cell r="A316">
            <v>43152005</v>
          </cell>
          <cell r="B316" t="str">
            <v>INSTALACIONES</v>
          </cell>
          <cell r="C316" t="str">
            <v>C</v>
          </cell>
          <cell r="D316">
            <v>5</v>
          </cell>
          <cell r="E316">
            <v>-615757164</v>
          </cell>
          <cell r="F316">
            <v>13931252</v>
          </cell>
          <cell r="G316">
            <v>102681979</v>
          </cell>
          <cell r="H316">
            <v>-704507891</v>
          </cell>
        </row>
        <row r="317">
          <cell r="A317">
            <v>43152006</v>
          </cell>
          <cell r="B317" t="str">
            <v>RECONEXIONES</v>
          </cell>
          <cell r="C317" t="str">
            <v>C</v>
          </cell>
          <cell r="D317">
            <v>5</v>
          </cell>
          <cell r="E317">
            <v>-587810142</v>
          </cell>
          <cell r="F317">
            <v>1624304</v>
          </cell>
          <cell r="G317">
            <v>88131490</v>
          </cell>
          <cell r="H317">
            <v>-674317328</v>
          </cell>
        </row>
        <row r="318">
          <cell r="A318">
            <v>4315200601</v>
          </cell>
          <cell r="B318" t="str">
            <v>RESIDENCIAL</v>
          </cell>
          <cell r="C318" t="str">
            <v>C</v>
          </cell>
          <cell r="D318">
            <v>6</v>
          </cell>
          <cell r="E318">
            <v>-531750631</v>
          </cell>
          <cell r="F318">
            <v>424304</v>
          </cell>
          <cell r="G318">
            <v>80758324</v>
          </cell>
          <cell r="H318">
            <v>-612084651</v>
          </cell>
        </row>
        <row r="319">
          <cell r="A319">
            <v>4315200602</v>
          </cell>
          <cell r="B319" t="str">
            <v>COMERCIAL</v>
          </cell>
          <cell r="C319" t="str">
            <v>C</v>
          </cell>
          <cell r="D319">
            <v>6</v>
          </cell>
          <cell r="E319">
            <v>-43186112</v>
          </cell>
          <cell r="F319">
            <v>1200000</v>
          </cell>
          <cell r="G319">
            <v>7338166</v>
          </cell>
          <cell r="H319">
            <v>-49324278</v>
          </cell>
        </row>
        <row r="320">
          <cell r="A320">
            <v>4315200603</v>
          </cell>
          <cell r="B320" t="str">
            <v>INDUSTRIAL</v>
          </cell>
          <cell r="C320" t="str">
            <v>C</v>
          </cell>
          <cell r="D320">
            <v>6</v>
          </cell>
          <cell r="E320">
            <v>-4956276</v>
          </cell>
          <cell r="F320">
            <v>0</v>
          </cell>
          <cell r="G320">
            <v>17500</v>
          </cell>
          <cell r="H320">
            <v>-4973776</v>
          </cell>
        </row>
        <row r="321">
          <cell r="A321">
            <v>4315200604</v>
          </cell>
          <cell r="B321" t="str">
            <v>OFICIAL</v>
          </cell>
          <cell r="C321" t="str">
            <v>C</v>
          </cell>
          <cell r="D321">
            <v>6</v>
          </cell>
          <cell r="E321">
            <v>-4793869</v>
          </cell>
          <cell r="F321">
            <v>0</v>
          </cell>
          <cell r="G321">
            <v>17500</v>
          </cell>
          <cell r="H321">
            <v>-4811369</v>
          </cell>
        </row>
        <row r="322">
          <cell r="A322">
            <v>4315200605</v>
          </cell>
          <cell r="B322" t="str">
            <v>PROVISIONALES</v>
          </cell>
          <cell r="C322" t="str">
            <v>C</v>
          </cell>
          <cell r="D322">
            <v>6</v>
          </cell>
          <cell r="E322">
            <v>-3123254</v>
          </cell>
          <cell r="F322">
            <v>0</v>
          </cell>
          <cell r="G322">
            <v>0</v>
          </cell>
          <cell r="H322">
            <v>-3123254</v>
          </cell>
        </row>
        <row r="323">
          <cell r="A323">
            <v>43152007</v>
          </cell>
          <cell r="B323" t="str">
            <v>OTROS SERVICIOS DE ENERGIA COMERCIALIZAC</v>
          </cell>
          <cell r="C323" t="str">
            <v>C</v>
          </cell>
          <cell r="D323">
            <v>5</v>
          </cell>
          <cell r="E323">
            <v>-8140104050.0699997</v>
          </cell>
          <cell r="F323">
            <v>70584366</v>
          </cell>
          <cell r="G323">
            <v>1108528814</v>
          </cell>
          <cell r="H323">
            <v>-9178048498.0699997</v>
          </cell>
        </row>
        <row r="324">
          <cell r="A324">
            <v>4315200701</v>
          </cell>
          <cell r="B324" t="str">
            <v>INTERESES Y RECARDOS X MORA</v>
          </cell>
          <cell r="C324" t="str">
            <v>C</v>
          </cell>
          <cell r="D324">
            <v>6</v>
          </cell>
          <cell r="E324">
            <v>-1136040064</v>
          </cell>
          <cell r="F324">
            <v>41529062</v>
          </cell>
          <cell r="G324">
            <v>288396846</v>
          </cell>
          <cell r="H324">
            <v>-1382907848</v>
          </cell>
        </row>
        <row r="325">
          <cell r="A325">
            <v>4315200702</v>
          </cell>
          <cell r="B325" t="str">
            <v>SANCIONES Y MULTAS</v>
          </cell>
          <cell r="C325" t="str">
            <v>C</v>
          </cell>
          <cell r="D325">
            <v>6</v>
          </cell>
          <cell r="E325">
            <v>-279520820.48000002</v>
          </cell>
          <cell r="F325">
            <v>342944</v>
          </cell>
          <cell r="G325">
            <v>41660262</v>
          </cell>
          <cell r="H325">
            <v>-320838138.48000002</v>
          </cell>
        </row>
        <row r="326">
          <cell r="A326">
            <v>4315200703</v>
          </cell>
          <cell r="B326" t="str">
            <v>SERVICIOS DE FACTURACION Y RECAUDO</v>
          </cell>
          <cell r="C326" t="str">
            <v>C</v>
          </cell>
          <cell r="D326">
            <v>6</v>
          </cell>
          <cell r="E326">
            <v>-4554480434</v>
          </cell>
          <cell r="F326">
            <v>28259631</v>
          </cell>
          <cell r="G326">
            <v>656186811</v>
          </cell>
          <cell r="H326">
            <v>-5182407614</v>
          </cell>
        </row>
        <row r="327">
          <cell r="A327">
            <v>4315200704</v>
          </cell>
          <cell r="B327" t="str">
            <v xml:space="preserve">SERVICIOS DE PUBLICIDAD EN FACTURACION </v>
          </cell>
          <cell r="C327" t="str">
            <v>C</v>
          </cell>
          <cell r="D327">
            <v>6</v>
          </cell>
          <cell r="E327">
            <v>-18155513</v>
          </cell>
          <cell r="F327">
            <v>0</v>
          </cell>
          <cell r="G327">
            <v>0</v>
          </cell>
          <cell r="H327">
            <v>-18155513</v>
          </cell>
        </row>
        <row r="328">
          <cell r="A328">
            <v>4315200705</v>
          </cell>
          <cell r="B328" t="str">
            <v>SERVICIOS ESPECIALIZADOS COMERCIALIZACIO</v>
          </cell>
          <cell r="C328" t="str">
            <v>C</v>
          </cell>
          <cell r="D328">
            <v>6</v>
          </cell>
          <cell r="E328">
            <v>-2151907218.5900002</v>
          </cell>
          <cell r="F328">
            <v>452729</v>
          </cell>
          <cell r="G328">
            <v>122284895</v>
          </cell>
          <cell r="H328">
            <v>-2273739384.5900002</v>
          </cell>
        </row>
        <row r="329">
          <cell r="A329">
            <v>43152009</v>
          </cell>
          <cell r="B329" t="str">
            <v>RECUPERACION DE PERDIDAS</v>
          </cell>
          <cell r="C329" t="str">
            <v>C</v>
          </cell>
          <cell r="D329">
            <v>5</v>
          </cell>
          <cell r="E329">
            <v>-185951084</v>
          </cell>
          <cell r="F329">
            <v>659670</v>
          </cell>
          <cell r="G329">
            <v>50440353</v>
          </cell>
          <cell r="H329">
            <v>-235731767</v>
          </cell>
        </row>
        <row r="330">
          <cell r="A330">
            <v>4315200901</v>
          </cell>
          <cell r="B330" t="str">
            <v>RESIDENCIAL</v>
          </cell>
          <cell r="C330" t="str">
            <v>C</v>
          </cell>
          <cell r="D330">
            <v>6</v>
          </cell>
          <cell r="E330">
            <v>-125140145</v>
          </cell>
          <cell r="F330">
            <v>659670</v>
          </cell>
          <cell r="G330">
            <v>44184965</v>
          </cell>
          <cell r="H330">
            <v>-168665440</v>
          </cell>
        </row>
        <row r="331">
          <cell r="A331">
            <v>4315200902</v>
          </cell>
          <cell r="B331" t="str">
            <v>COMERCIAL</v>
          </cell>
          <cell r="C331" t="str">
            <v>C</v>
          </cell>
          <cell r="D331">
            <v>6</v>
          </cell>
          <cell r="E331">
            <v>-38054462</v>
          </cell>
          <cell r="F331">
            <v>0</v>
          </cell>
          <cell r="G331">
            <v>5638871</v>
          </cell>
          <cell r="H331">
            <v>-43693333</v>
          </cell>
        </row>
        <row r="332">
          <cell r="A332">
            <v>4315200903</v>
          </cell>
          <cell r="B332" t="str">
            <v>INDUSTRIAL</v>
          </cell>
          <cell r="C332" t="str">
            <v>C</v>
          </cell>
          <cell r="D332">
            <v>6</v>
          </cell>
          <cell r="E332">
            <v>-4934471</v>
          </cell>
          <cell r="F332">
            <v>0</v>
          </cell>
          <cell r="G332">
            <v>16429</v>
          </cell>
          <cell r="H332">
            <v>-4950900</v>
          </cell>
        </row>
        <row r="333">
          <cell r="A333">
            <v>4315200904</v>
          </cell>
          <cell r="B333" t="str">
            <v>OFICIAL</v>
          </cell>
          <cell r="C333" t="str">
            <v>C</v>
          </cell>
          <cell r="D333">
            <v>6</v>
          </cell>
          <cell r="E333">
            <v>-17822006</v>
          </cell>
          <cell r="F333">
            <v>0</v>
          </cell>
          <cell r="G333">
            <v>600088</v>
          </cell>
          <cell r="H333">
            <v>-18422094</v>
          </cell>
        </row>
        <row r="334">
          <cell r="A334">
            <v>48</v>
          </cell>
          <cell r="B334" t="str">
            <v>OTROS INGRESOS</v>
          </cell>
          <cell r="C334" t="str">
            <v>C</v>
          </cell>
          <cell r="D334">
            <v>2</v>
          </cell>
          <cell r="E334">
            <v>-2358859358.5500002</v>
          </cell>
          <cell r="F334">
            <v>73859382.099999994</v>
          </cell>
          <cell r="G334">
            <v>786149972.13999999</v>
          </cell>
          <cell r="H334">
            <v>-3071149948.5900002</v>
          </cell>
        </row>
        <row r="335">
          <cell r="A335">
            <v>4805</v>
          </cell>
          <cell r="B335" t="str">
            <v>FINANCIEROS</v>
          </cell>
          <cell r="C335" t="str">
            <v>C</v>
          </cell>
          <cell r="D335">
            <v>3</v>
          </cell>
          <cell r="E335">
            <v>-1703912346.1400001</v>
          </cell>
          <cell r="F335">
            <v>72325957.489999995</v>
          </cell>
          <cell r="G335">
            <v>221353732.93000001</v>
          </cell>
          <cell r="H335">
            <v>-1852940121.5799999</v>
          </cell>
        </row>
        <row r="336">
          <cell r="A336">
            <v>480504</v>
          </cell>
          <cell r="B336" t="str">
            <v>INTERESES DE DEUDORES</v>
          </cell>
          <cell r="C336" t="str">
            <v>C</v>
          </cell>
          <cell r="D336">
            <v>4</v>
          </cell>
          <cell r="E336">
            <v>-10790804</v>
          </cell>
          <cell r="F336">
            <v>0</v>
          </cell>
          <cell r="G336">
            <v>829715</v>
          </cell>
          <cell r="H336">
            <v>-11620519</v>
          </cell>
        </row>
        <row r="337">
          <cell r="A337">
            <v>480522</v>
          </cell>
          <cell r="B337" t="str">
            <v>INTERESES POR DEPOSITOS EN INSTITUCIONES</v>
          </cell>
          <cell r="C337" t="str">
            <v>C</v>
          </cell>
          <cell r="D337">
            <v>4</v>
          </cell>
          <cell r="E337">
            <v>-1161309616.0999999</v>
          </cell>
          <cell r="F337">
            <v>1067457.49</v>
          </cell>
          <cell r="G337">
            <v>179085001.03</v>
          </cell>
          <cell r="H337">
            <v>-1339327159.6400001</v>
          </cell>
        </row>
        <row r="338">
          <cell r="A338">
            <v>480527</v>
          </cell>
          <cell r="B338" t="str">
            <v>DIVIDENDOS Y PARTICIPACIONES</v>
          </cell>
          <cell r="C338" t="str">
            <v>C</v>
          </cell>
          <cell r="D338">
            <v>4</v>
          </cell>
          <cell r="E338">
            <v>-201860.32</v>
          </cell>
          <cell r="F338">
            <v>0</v>
          </cell>
          <cell r="G338">
            <v>33264</v>
          </cell>
          <cell r="H338">
            <v>-235124.32</v>
          </cell>
        </row>
        <row r="339">
          <cell r="A339">
            <v>480536</v>
          </cell>
          <cell r="B339" t="str">
            <v>RENDIMIENTOS ENCARGOS FIDU PENSIONES</v>
          </cell>
          <cell r="C339" t="str">
            <v>C</v>
          </cell>
          <cell r="D339">
            <v>4</v>
          </cell>
          <cell r="E339">
            <v>-282949236.72000003</v>
          </cell>
          <cell r="F339">
            <v>0</v>
          </cell>
          <cell r="G339">
            <v>21746985.899999999</v>
          </cell>
          <cell r="H339">
            <v>-304696222.62</v>
          </cell>
        </row>
        <row r="340">
          <cell r="A340">
            <v>480584</v>
          </cell>
          <cell r="B340" t="str">
            <v>UTILIDAD POR VALORIZACION INVERSIONES EN</v>
          </cell>
          <cell r="C340" t="str">
            <v>C</v>
          </cell>
          <cell r="D340">
            <v>4</v>
          </cell>
          <cell r="E340">
            <v>-142517000</v>
          </cell>
          <cell r="F340">
            <v>71258500</v>
          </cell>
          <cell r="G340">
            <v>0</v>
          </cell>
          <cell r="H340">
            <v>-71258500</v>
          </cell>
        </row>
        <row r="341">
          <cell r="A341">
            <v>480590</v>
          </cell>
          <cell r="B341" t="str">
            <v>OTROS INGRESOS FINANCIEROS</v>
          </cell>
          <cell r="C341" t="str">
            <v>C</v>
          </cell>
          <cell r="D341">
            <v>4</v>
          </cell>
          <cell r="E341">
            <v>-106143829</v>
          </cell>
          <cell r="F341">
            <v>0</v>
          </cell>
          <cell r="G341">
            <v>19658767</v>
          </cell>
          <cell r="H341">
            <v>-125802596</v>
          </cell>
        </row>
        <row r="342">
          <cell r="A342">
            <v>48059001</v>
          </cell>
          <cell r="B342" t="str">
            <v>DESCUENTOS COMERCIALES</v>
          </cell>
          <cell r="C342" t="str">
            <v>C</v>
          </cell>
          <cell r="D342">
            <v>5</v>
          </cell>
          <cell r="E342">
            <v>-106143829</v>
          </cell>
          <cell r="F342">
            <v>0</v>
          </cell>
          <cell r="G342">
            <v>19658767</v>
          </cell>
          <cell r="H342">
            <v>-125802596</v>
          </cell>
        </row>
        <row r="343">
          <cell r="A343">
            <v>4808</v>
          </cell>
          <cell r="B343" t="str">
            <v>OTROS INGRESOS ORDINARIOS</v>
          </cell>
          <cell r="C343" t="str">
            <v>C</v>
          </cell>
          <cell r="D343">
            <v>3</v>
          </cell>
          <cell r="E343">
            <v>-203594048.72</v>
          </cell>
          <cell r="F343">
            <v>0</v>
          </cell>
          <cell r="G343">
            <v>280082</v>
          </cell>
          <cell r="H343">
            <v>-203874130.72</v>
          </cell>
        </row>
        <row r="344">
          <cell r="A344">
            <v>480802</v>
          </cell>
          <cell r="B344" t="str">
            <v>VENTA DE PLIEGOS</v>
          </cell>
          <cell r="C344" t="str">
            <v>C</v>
          </cell>
          <cell r="D344">
            <v>4</v>
          </cell>
          <cell r="E344">
            <v>-10430000</v>
          </cell>
          <cell r="F344">
            <v>0</v>
          </cell>
          <cell r="G344">
            <v>0</v>
          </cell>
          <cell r="H344">
            <v>-10430000</v>
          </cell>
        </row>
        <row r="345">
          <cell r="A345">
            <v>480803</v>
          </cell>
          <cell r="B345" t="str">
            <v>CUOTAS PARTES DE PENSIONES</v>
          </cell>
          <cell r="C345" t="str">
            <v>C</v>
          </cell>
          <cell r="D345">
            <v>4</v>
          </cell>
          <cell r="E345">
            <v>-188347835</v>
          </cell>
          <cell r="F345">
            <v>0</v>
          </cell>
          <cell r="G345">
            <v>0</v>
          </cell>
          <cell r="H345">
            <v>-188347835</v>
          </cell>
        </row>
        <row r="346">
          <cell r="A346">
            <v>480817</v>
          </cell>
          <cell r="B346" t="str">
            <v>ARRENDAMIENTOS</v>
          </cell>
          <cell r="C346" t="str">
            <v>C</v>
          </cell>
          <cell r="D346">
            <v>4</v>
          </cell>
          <cell r="E346">
            <v>-4816213.72</v>
          </cell>
          <cell r="F346">
            <v>0</v>
          </cell>
          <cell r="G346">
            <v>280082</v>
          </cell>
          <cell r="H346">
            <v>-5096295.72</v>
          </cell>
        </row>
        <row r="347">
          <cell r="A347">
            <v>4810</v>
          </cell>
          <cell r="B347" t="str">
            <v>EXTRAORDINARIOS</v>
          </cell>
          <cell r="C347" t="str">
            <v>C</v>
          </cell>
          <cell r="D347">
            <v>3</v>
          </cell>
          <cell r="E347">
            <v>-451352963.69</v>
          </cell>
          <cell r="F347">
            <v>1533424.61</v>
          </cell>
          <cell r="G347">
            <v>564516157.21000004</v>
          </cell>
          <cell r="H347">
            <v>-1014335696.29</v>
          </cell>
        </row>
        <row r="348">
          <cell r="A348">
            <v>481007</v>
          </cell>
          <cell r="B348" t="str">
            <v>SOBRANTES</v>
          </cell>
          <cell r="C348" t="str">
            <v>C</v>
          </cell>
          <cell r="D348">
            <v>4</v>
          </cell>
          <cell r="E348">
            <v>-1527068.46</v>
          </cell>
          <cell r="F348">
            <v>1133424.6100000001</v>
          </cell>
          <cell r="G348">
            <v>0</v>
          </cell>
          <cell r="H348">
            <v>-393643.85</v>
          </cell>
        </row>
        <row r="349">
          <cell r="A349">
            <v>481008</v>
          </cell>
          <cell r="B349" t="str">
            <v>RECUPERACIONES</v>
          </cell>
          <cell r="C349" t="str">
            <v>C</v>
          </cell>
          <cell r="D349">
            <v>4</v>
          </cell>
          <cell r="E349">
            <v>-90204551.670000002</v>
          </cell>
          <cell r="F349">
            <v>0</v>
          </cell>
          <cell r="G349">
            <v>87989825.260000005</v>
          </cell>
          <cell r="H349">
            <v>-178194376.93000001</v>
          </cell>
        </row>
        <row r="350">
          <cell r="A350">
            <v>481022</v>
          </cell>
          <cell r="B350" t="str">
            <v>DONACIONES</v>
          </cell>
          <cell r="C350" t="str">
            <v>C</v>
          </cell>
          <cell r="D350">
            <v>4</v>
          </cell>
          <cell r="E350">
            <v>-86611.25</v>
          </cell>
          <cell r="F350">
            <v>0</v>
          </cell>
          <cell r="G350">
            <v>0</v>
          </cell>
          <cell r="H350">
            <v>-86611.25</v>
          </cell>
        </row>
        <row r="351">
          <cell r="A351">
            <v>481047</v>
          </cell>
          <cell r="B351" t="str">
            <v>APROVECHAMIENTOS</v>
          </cell>
          <cell r="C351" t="str">
            <v>C</v>
          </cell>
          <cell r="D351">
            <v>4</v>
          </cell>
          <cell r="E351">
            <v>-110963906.01000001</v>
          </cell>
          <cell r="F351">
            <v>0</v>
          </cell>
          <cell r="G351">
            <v>335000</v>
          </cell>
          <cell r="H351">
            <v>-111298906.01000001</v>
          </cell>
        </row>
        <row r="352">
          <cell r="A352">
            <v>48104701</v>
          </cell>
          <cell r="B352" t="str">
            <v>VENTA DE MATERIAL INSERVIBLE O DE RECICL</v>
          </cell>
          <cell r="C352" t="str">
            <v>C</v>
          </cell>
          <cell r="D352">
            <v>5</v>
          </cell>
          <cell r="E352">
            <v>-110963906.01000001</v>
          </cell>
          <cell r="F352">
            <v>0</v>
          </cell>
          <cell r="G352">
            <v>335000</v>
          </cell>
          <cell r="H352">
            <v>-111298906.01000001</v>
          </cell>
        </row>
        <row r="353">
          <cell r="A353">
            <v>481049</v>
          </cell>
          <cell r="B353" t="str">
            <v>INDEMNIZACIONES</v>
          </cell>
          <cell r="C353" t="str">
            <v>C</v>
          </cell>
          <cell r="D353">
            <v>4</v>
          </cell>
          <cell r="E353">
            <v>-188938329.71000001</v>
          </cell>
          <cell r="F353">
            <v>0</v>
          </cell>
          <cell r="G353">
            <v>420000</v>
          </cell>
          <cell r="H353">
            <v>-189358329.71000001</v>
          </cell>
        </row>
        <row r="354">
          <cell r="A354">
            <v>481090</v>
          </cell>
          <cell r="B354" t="str">
            <v>OTROS INGRESOS EXTRAORDINARIOS</v>
          </cell>
          <cell r="C354" t="str">
            <v>C</v>
          </cell>
          <cell r="D354">
            <v>4</v>
          </cell>
          <cell r="E354">
            <v>-59632496.590000004</v>
          </cell>
          <cell r="F354">
            <v>400000</v>
          </cell>
          <cell r="G354">
            <v>475771331.94999999</v>
          </cell>
          <cell r="H354">
            <v>-535003828.54000002</v>
          </cell>
        </row>
        <row r="355">
          <cell r="A355">
            <v>5</v>
          </cell>
          <cell r="B355" t="str">
            <v>GASTOS</v>
          </cell>
          <cell r="C355" t="str">
            <v>D</v>
          </cell>
          <cell r="D355">
            <v>1</v>
          </cell>
          <cell r="E355">
            <v>28264795142.759998</v>
          </cell>
          <cell r="F355">
            <v>15241138067.9</v>
          </cell>
          <cell r="G355">
            <v>11182618411.59</v>
          </cell>
          <cell r="H355">
            <v>32323314799.07</v>
          </cell>
        </row>
        <row r="356">
          <cell r="A356">
            <v>51</v>
          </cell>
          <cell r="B356" t="str">
            <v>DE ADMINISTRACION</v>
          </cell>
          <cell r="C356" t="str">
            <v>D</v>
          </cell>
          <cell r="D356">
            <v>2</v>
          </cell>
          <cell r="E356">
            <v>14705565665.02</v>
          </cell>
          <cell r="F356">
            <v>1600273378.1199999</v>
          </cell>
          <cell r="G356">
            <v>16488162</v>
          </cell>
          <cell r="H356">
            <v>16289350881.139999</v>
          </cell>
        </row>
        <row r="357">
          <cell r="A357">
            <v>5101</v>
          </cell>
          <cell r="B357" t="str">
            <v>SUELDOS Y SALARIOS</v>
          </cell>
          <cell r="C357" t="str">
            <v>D</v>
          </cell>
          <cell r="D357">
            <v>3</v>
          </cell>
          <cell r="E357">
            <v>4555004438.8900003</v>
          </cell>
          <cell r="F357">
            <v>678399159.20000005</v>
          </cell>
          <cell r="G357">
            <v>0</v>
          </cell>
          <cell r="H357">
            <v>5233403598.0900002</v>
          </cell>
        </row>
        <row r="358">
          <cell r="A358">
            <v>510101</v>
          </cell>
          <cell r="B358" t="str">
            <v>SUELDOS DEL PERSONAL</v>
          </cell>
          <cell r="C358" t="str">
            <v>D</v>
          </cell>
          <cell r="D358">
            <v>4</v>
          </cell>
          <cell r="E358">
            <v>1342952335</v>
          </cell>
          <cell r="F358">
            <v>215273100</v>
          </cell>
          <cell r="G358">
            <v>0</v>
          </cell>
          <cell r="H358">
            <v>1558225435</v>
          </cell>
        </row>
        <row r="359">
          <cell r="A359">
            <v>510103</v>
          </cell>
          <cell r="B359" t="str">
            <v>HORAS EXTRAS Y FESTIVOS</v>
          </cell>
          <cell r="C359" t="str">
            <v>D</v>
          </cell>
          <cell r="D359">
            <v>4</v>
          </cell>
          <cell r="E359">
            <v>3622738</v>
          </cell>
          <cell r="F359">
            <v>421272</v>
          </cell>
          <cell r="G359">
            <v>0</v>
          </cell>
          <cell r="H359">
            <v>4044010</v>
          </cell>
        </row>
        <row r="360">
          <cell r="A360">
            <v>510105</v>
          </cell>
          <cell r="B360" t="str">
            <v>GASTOS DE REPRESENTACION</v>
          </cell>
          <cell r="C360" t="str">
            <v>D</v>
          </cell>
          <cell r="D360">
            <v>4</v>
          </cell>
          <cell r="E360">
            <v>13284686.609999999</v>
          </cell>
          <cell r="F360">
            <v>0</v>
          </cell>
          <cell r="G360">
            <v>0</v>
          </cell>
          <cell r="H360">
            <v>13284686.609999999</v>
          </cell>
        </row>
        <row r="361">
          <cell r="A361">
            <v>510106</v>
          </cell>
          <cell r="B361" t="str">
            <v>REMUNERACION SERVICIOS TECNICOS</v>
          </cell>
          <cell r="C361" t="str">
            <v>D</v>
          </cell>
          <cell r="D361">
            <v>4</v>
          </cell>
          <cell r="E361">
            <v>5127126</v>
          </cell>
          <cell r="F361">
            <v>516667</v>
          </cell>
          <cell r="G361">
            <v>0</v>
          </cell>
          <cell r="H361">
            <v>5643793</v>
          </cell>
        </row>
        <row r="362">
          <cell r="A362">
            <v>510113</v>
          </cell>
          <cell r="B362" t="str">
            <v>PRIMA DE VACACIONES</v>
          </cell>
          <cell r="C362" t="str">
            <v>D</v>
          </cell>
          <cell r="D362">
            <v>4</v>
          </cell>
          <cell r="E362">
            <v>173037149</v>
          </cell>
          <cell r="F362">
            <v>26143107</v>
          </cell>
          <cell r="G362">
            <v>0</v>
          </cell>
          <cell r="H362">
            <v>199180256</v>
          </cell>
        </row>
        <row r="363">
          <cell r="A363">
            <v>510117</v>
          </cell>
          <cell r="B363" t="str">
            <v>VACACIONES</v>
          </cell>
          <cell r="C363" t="str">
            <v>D</v>
          </cell>
          <cell r="D363">
            <v>4</v>
          </cell>
          <cell r="E363">
            <v>173373802</v>
          </cell>
          <cell r="F363">
            <v>26143107</v>
          </cell>
          <cell r="G363">
            <v>0</v>
          </cell>
          <cell r="H363">
            <v>199516909</v>
          </cell>
        </row>
        <row r="364">
          <cell r="A364">
            <v>510119</v>
          </cell>
          <cell r="B364" t="str">
            <v>BONIFICACIONES</v>
          </cell>
          <cell r="C364" t="str">
            <v>D</v>
          </cell>
          <cell r="D364">
            <v>4</v>
          </cell>
          <cell r="E364">
            <v>205996152</v>
          </cell>
          <cell r="F364">
            <v>20372900</v>
          </cell>
          <cell r="G364">
            <v>0</v>
          </cell>
          <cell r="H364">
            <v>226369052</v>
          </cell>
        </row>
        <row r="365">
          <cell r="A365">
            <v>510123</v>
          </cell>
          <cell r="B365" t="str">
            <v>AUXILIO DE TRANSPORTE</v>
          </cell>
          <cell r="C365" t="str">
            <v>D</v>
          </cell>
          <cell r="D365">
            <v>4</v>
          </cell>
          <cell r="E365">
            <v>9240911</v>
          </cell>
          <cell r="F365">
            <v>1435059</v>
          </cell>
          <cell r="G365">
            <v>0</v>
          </cell>
          <cell r="H365">
            <v>10675970</v>
          </cell>
        </row>
        <row r="366">
          <cell r="A366">
            <v>510124</v>
          </cell>
          <cell r="B366" t="str">
            <v>CESANTIAS</v>
          </cell>
          <cell r="C366" t="str">
            <v>D</v>
          </cell>
          <cell r="D366">
            <v>4</v>
          </cell>
          <cell r="E366">
            <v>432592894</v>
          </cell>
          <cell r="F366">
            <v>65357768</v>
          </cell>
          <cell r="G366">
            <v>0</v>
          </cell>
          <cell r="H366">
            <v>497950662</v>
          </cell>
        </row>
        <row r="367">
          <cell r="A367">
            <v>510125</v>
          </cell>
          <cell r="B367" t="str">
            <v>INTERESES A LAS CESANTIAS</v>
          </cell>
          <cell r="C367" t="str">
            <v>D</v>
          </cell>
          <cell r="D367">
            <v>4</v>
          </cell>
          <cell r="E367">
            <v>115358095</v>
          </cell>
          <cell r="F367">
            <v>17428738</v>
          </cell>
          <cell r="G367">
            <v>0</v>
          </cell>
          <cell r="H367">
            <v>132786833</v>
          </cell>
        </row>
        <row r="368">
          <cell r="A368">
            <v>510130</v>
          </cell>
          <cell r="B368" t="str">
            <v>CAPACITACION BIENESTAR SOCIAL Y ESTIMULO</v>
          </cell>
          <cell r="C368" t="str">
            <v>D</v>
          </cell>
          <cell r="D368">
            <v>4</v>
          </cell>
          <cell r="E368">
            <v>465059778.52999997</v>
          </cell>
          <cell r="F368">
            <v>50414017.200000003</v>
          </cell>
          <cell r="G368">
            <v>0</v>
          </cell>
          <cell r="H368">
            <v>515473795.73000002</v>
          </cell>
        </row>
        <row r="369">
          <cell r="A369">
            <v>51013001</v>
          </cell>
          <cell r="B369" t="str">
            <v>CAPACITACION</v>
          </cell>
          <cell r="C369" t="str">
            <v>D</v>
          </cell>
          <cell r="D369">
            <v>5</v>
          </cell>
          <cell r="E369">
            <v>275007938.52999997</v>
          </cell>
          <cell r="F369">
            <v>13382231.199999999</v>
          </cell>
          <cell r="G369">
            <v>0</v>
          </cell>
          <cell r="H369">
            <v>288390169.73000002</v>
          </cell>
        </row>
        <row r="370">
          <cell r="A370">
            <v>51013002</v>
          </cell>
          <cell r="B370" t="str">
            <v>BIENESTAR SOCIAL</v>
          </cell>
          <cell r="C370" t="str">
            <v>D</v>
          </cell>
          <cell r="D370">
            <v>5</v>
          </cell>
          <cell r="E370">
            <v>183247680</v>
          </cell>
          <cell r="F370">
            <v>37031786</v>
          </cell>
          <cell r="G370">
            <v>0</v>
          </cell>
          <cell r="H370">
            <v>220279466</v>
          </cell>
        </row>
        <row r="371">
          <cell r="A371">
            <v>51013003</v>
          </cell>
          <cell r="B371" t="str">
            <v>GASTOS MEDICOS CONVENCIONALES</v>
          </cell>
          <cell r="C371" t="str">
            <v>D</v>
          </cell>
          <cell r="D371">
            <v>5</v>
          </cell>
          <cell r="E371">
            <v>6804160</v>
          </cell>
          <cell r="F371">
            <v>0</v>
          </cell>
          <cell r="G371">
            <v>0</v>
          </cell>
          <cell r="H371">
            <v>6804160</v>
          </cell>
        </row>
        <row r="372">
          <cell r="A372">
            <v>510131</v>
          </cell>
          <cell r="B372" t="str">
            <v>DOTACION Y SUMINISTRO A TRABAJADORES</v>
          </cell>
          <cell r="C372" t="str">
            <v>D</v>
          </cell>
          <cell r="D372">
            <v>4</v>
          </cell>
          <cell r="E372">
            <v>64346314.75</v>
          </cell>
          <cell r="F372">
            <v>0</v>
          </cell>
          <cell r="G372">
            <v>0</v>
          </cell>
          <cell r="H372">
            <v>64346314.75</v>
          </cell>
        </row>
        <row r="373">
          <cell r="A373">
            <v>510145</v>
          </cell>
          <cell r="B373" t="str">
            <v>SALARIO INTEGRAL</v>
          </cell>
          <cell r="C373" t="str">
            <v>D</v>
          </cell>
          <cell r="D373">
            <v>4</v>
          </cell>
          <cell r="E373">
            <v>49309043</v>
          </cell>
          <cell r="F373">
            <v>0</v>
          </cell>
          <cell r="G373">
            <v>0</v>
          </cell>
          <cell r="H373">
            <v>49309043</v>
          </cell>
        </row>
        <row r="374">
          <cell r="A374">
            <v>510146</v>
          </cell>
          <cell r="B374" t="str">
            <v>CONTRATOS DE PERSONAL TEMPORAL</v>
          </cell>
          <cell r="C374" t="str">
            <v>D</v>
          </cell>
          <cell r="D374">
            <v>4</v>
          </cell>
          <cell r="E374">
            <v>352323606</v>
          </cell>
          <cell r="F374">
            <v>67967775</v>
          </cell>
          <cell r="G374">
            <v>0</v>
          </cell>
          <cell r="H374">
            <v>420291381</v>
          </cell>
        </row>
        <row r="375">
          <cell r="A375">
            <v>510147</v>
          </cell>
          <cell r="B375" t="str">
            <v>VIATICOS EMPLEADOS</v>
          </cell>
          <cell r="C375" t="str">
            <v>D</v>
          </cell>
          <cell r="D375">
            <v>4</v>
          </cell>
          <cell r="E375">
            <v>89463468</v>
          </cell>
          <cell r="F375">
            <v>25296457</v>
          </cell>
          <cell r="G375">
            <v>0</v>
          </cell>
          <cell r="H375">
            <v>114759925</v>
          </cell>
        </row>
        <row r="376">
          <cell r="A376">
            <v>510148</v>
          </cell>
          <cell r="B376" t="str">
            <v>GASTOS DE VIAJE EMPLEADOS</v>
          </cell>
          <cell r="C376" t="str">
            <v>D</v>
          </cell>
          <cell r="D376">
            <v>4</v>
          </cell>
          <cell r="E376">
            <v>149240679</v>
          </cell>
          <cell r="F376">
            <v>24067006</v>
          </cell>
          <cell r="G376">
            <v>0</v>
          </cell>
          <cell r="H376">
            <v>173307685</v>
          </cell>
        </row>
        <row r="377">
          <cell r="A377">
            <v>510152</v>
          </cell>
          <cell r="B377" t="str">
            <v>PRIMA DE SERVICIOS</v>
          </cell>
          <cell r="C377" t="str">
            <v>D</v>
          </cell>
          <cell r="D377">
            <v>4</v>
          </cell>
          <cell r="E377">
            <v>302815022</v>
          </cell>
          <cell r="F377">
            <v>45750436</v>
          </cell>
          <cell r="G377">
            <v>0</v>
          </cell>
          <cell r="H377">
            <v>348565458</v>
          </cell>
        </row>
        <row r="378">
          <cell r="A378">
            <v>510160</v>
          </cell>
          <cell r="B378" t="str">
            <v>SUBSIDIO DE ALIMENTACION</v>
          </cell>
          <cell r="C378" t="str">
            <v>D</v>
          </cell>
          <cell r="D378">
            <v>4</v>
          </cell>
          <cell r="E378">
            <v>2230595</v>
          </cell>
          <cell r="F378">
            <v>310878</v>
          </cell>
          <cell r="G378">
            <v>0</v>
          </cell>
          <cell r="H378">
            <v>2541473</v>
          </cell>
        </row>
        <row r="379">
          <cell r="A379">
            <v>510164</v>
          </cell>
          <cell r="B379" t="str">
            <v>OTRAS PRIMAS</v>
          </cell>
          <cell r="C379" t="str">
            <v>D</v>
          </cell>
          <cell r="D379">
            <v>4</v>
          </cell>
          <cell r="E379">
            <v>605630044</v>
          </cell>
          <cell r="F379">
            <v>91500872</v>
          </cell>
          <cell r="G379">
            <v>0</v>
          </cell>
          <cell r="H379">
            <v>697130916</v>
          </cell>
        </row>
        <row r="380">
          <cell r="A380">
            <v>51016402</v>
          </cell>
          <cell r="B380" t="str">
            <v>PRIMA DE CARESTIA</v>
          </cell>
          <cell r="C380" t="str">
            <v>D</v>
          </cell>
          <cell r="D380">
            <v>5</v>
          </cell>
          <cell r="E380">
            <v>302815022</v>
          </cell>
          <cell r="F380">
            <v>45750436</v>
          </cell>
          <cell r="G380">
            <v>0</v>
          </cell>
          <cell r="H380">
            <v>348565458</v>
          </cell>
        </row>
        <row r="381">
          <cell r="A381">
            <v>51016403</v>
          </cell>
          <cell r="B381" t="str">
            <v>PRIMA DE ANTIGUEDAD</v>
          </cell>
          <cell r="C381" t="str">
            <v>D</v>
          </cell>
          <cell r="D381">
            <v>5</v>
          </cell>
          <cell r="E381">
            <v>302815022</v>
          </cell>
          <cell r="F381">
            <v>45750436</v>
          </cell>
          <cell r="G381">
            <v>0</v>
          </cell>
          <cell r="H381">
            <v>348565458</v>
          </cell>
        </row>
        <row r="382">
          <cell r="A382">
            <v>5102</v>
          </cell>
          <cell r="B382" t="str">
            <v>CONTRIBUCIONES IMPUTADAS</v>
          </cell>
          <cell r="C382" t="str">
            <v>D</v>
          </cell>
          <cell r="D382">
            <v>3</v>
          </cell>
          <cell r="E382">
            <v>1009714566</v>
          </cell>
          <cell r="F382">
            <v>123767553</v>
          </cell>
          <cell r="G382">
            <v>0</v>
          </cell>
          <cell r="H382">
            <v>1133482119</v>
          </cell>
        </row>
        <row r="383">
          <cell r="A383">
            <v>510204</v>
          </cell>
          <cell r="B383" t="str">
            <v>GASTOS MEDICOS Y DROGAS</v>
          </cell>
          <cell r="C383" t="str">
            <v>D</v>
          </cell>
          <cell r="D383">
            <v>4</v>
          </cell>
          <cell r="E383">
            <v>4668712</v>
          </cell>
          <cell r="F383">
            <v>188800</v>
          </cell>
          <cell r="G383">
            <v>0</v>
          </cell>
          <cell r="H383">
            <v>4857512</v>
          </cell>
        </row>
        <row r="384">
          <cell r="A384">
            <v>510205</v>
          </cell>
          <cell r="B384" t="str">
            <v>AUXILIOS Y SERVICIOS FUNERARIOS</v>
          </cell>
          <cell r="C384" t="str">
            <v>D</v>
          </cell>
          <cell r="D384">
            <v>4</v>
          </cell>
          <cell r="E384">
            <v>546348</v>
          </cell>
          <cell r="F384">
            <v>0</v>
          </cell>
          <cell r="G384">
            <v>0</v>
          </cell>
          <cell r="H384">
            <v>546348</v>
          </cell>
        </row>
        <row r="385">
          <cell r="A385">
            <v>510207</v>
          </cell>
          <cell r="B385" t="str">
            <v>CUOTAS PARTES DE PENSIONES DE JUBILACION</v>
          </cell>
          <cell r="C385" t="str">
            <v>D</v>
          </cell>
          <cell r="D385">
            <v>4</v>
          </cell>
          <cell r="E385">
            <v>128737939</v>
          </cell>
          <cell r="F385">
            <v>48166</v>
          </cell>
          <cell r="G385">
            <v>0</v>
          </cell>
          <cell r="H385">
            <v>128786105</v>
          </cell>
        </row>
        <row r="386">
          <cell r="A386">
            <v>510209</v>
          </cell>
          <cell r="B386" t="str">
            <v>AMORTIZ.CALCULO ACTUARIAL PENSIONES ACTU</v>
          </cell>
          <cell r="C386" t="str">
            <v>D</v>
          </cell>
          <cell r="D386">
            <v>4</v>
          </cell>
          <cell r="E386">
            <v>613033088</v>
          </cell>
          <cell r="F386">
            <v>86471409</v>
          </cell>
          <cell r="G386">
            <v>0</v>
          </cell>
          <cell r="H386">
            <v>699504497</v>
          </cell>
        </row>
        <row r="387">
          <cell r="A387">
            <v>510210</v>
          </cell>
          <cell r="B387" t="str">
            <v>AMORTIZ.CALCULO ACTUARIAL FUTURA PENSION</v>
          </cell>
          <cell r="C387" t="str">
            <v>D</v>
          </cell>
          <cell r="D387">
            <v>4</v>
          </cell>
          <cell r="E387">
            <v>262728479</v>
          </cell>
          <cell r="F387">
            <v>37059178</v>
          </cell>
          <cell r="G387">
            <v>0</v>
          </cell>
          <cell r="H387">
            <v>299787657</v>
          </cell>
        </row>
        <row r="388">
          <cell r="A388">
            <v>5103</v>
          </cell>
          <cell r="B388" t="str">
            <v>CONTRIBUCIONES EFECTIVAS</v>
          </cell>
          <cell r="C388" t="str">
            <v>D</v>
          </cell>
          <cell r="D388">
            <v>3</v>
          </cell>
          <cell r="E388">
            <v>2328761811.8299999</v>
          </cell>
          <cell r="F388">
            <v>315890069.19</v>
          </cell>
          <cell r="G388">
            <v>0</v>
          </cell>
          <cell r="H388">
            <v>2644651881.02</v>
          </cell>
        </row>
        <row r="389">
          <cell r="A389">
            <v>510301</v>
          </cell>
          <cell r="B389" t="str">
            <v>SEGUROS DE VIDA COLECTIVA</v>
          </cell>
          <cell r="C389" t="str">
            <v>D</v>
          </cell>
          <cell r="D389">
            <v>4</v>
          </cell>
          <cell r="E389">
            <v>7189234.8300000001</v>
          </cell>
          <cell r="F389">
            <v>1587795.19</v>
          </cell>
          <cell r="G389">
            <v>0</v>
          </cell>
          <cell r="H389">
            <v>8777030.0199999996</v>
          </cell>
        </row>
        <row r="390">
          <cell r="A390">
            <v>510302</v>
          </cell>
          <cell r="B390" t="str">
            <v>APORTES A CAJAS DE COMPENSACION FAMILIAR</v>
          </cell>
          <cell r="C390" t="str">
            <v>D</v>
          </cell>
          <cell r="D390">
            <v>4</v>
          </cell>
          <cell r="E390">
            <v>80852500</v>
          </cell>
          <cell r="F390">
            <v>11143000</v>
          </cell>
          <cell r="G390">
            <v>0</v>
          </cell>
          <cell r="H390">
            <v>91995500</v>
          </cell>
        </row>
        <row r="391">
          <cell r="A391">
            <v>510303</v>
          </cell>
          <cell r="B391" t="str">
            <v>COTIZACIONES A SEGURIDAD SOCIAL EN SALUD</v>
          </cell>
          <cell r="C391" t="str">
            <v>D</v>
          </cell>
          <cell r="D391">
            <v>4</v>
          </cell>
          <cell r="E391">
            <v>1078806231</v>
          </cell>
          <cell r="F391">
            <v>143033772</v>
          </cell>
          <cell r="G391">
            <v>0</v>
          </cell>
          <cell r="H391">
            <v>1221840003</v>
          </cell>
        </row>
        <row r="392">
          <cell r="A392">
            <v>510305</v>
          </cell>
          <cell r="B392" t="str">
            <v>COTIZACIONES A RIESGOS PROFESIONALES</v>
          </cell>
          <cell r="C392" t="str">
            <v>D</v>
          </cell>
          <cell r="D392">
            <v>4</v>
          </cell>
          <cell r="E392">
            <v>16882034</v>
          </cell>
          <cell r="F392">
            <v>2258444</v>
          </cell>
          <cell r="G392">
            <v>0</v>
          </cell>
          <cell r="H392">
            <v>19140478</v>
          </cell>
        </row>
        <row r="393">
          <cell r="A393">
            <v>510307</v>
          </cell>
          <cell r="B393" t="str">
            <v>COTIZACIONES A ENTIDADES PROMOTORAS DE P</v>
          </cell>
          <cell r="C393" t="str">
            <v>D</v>
          </cell>
          <cell r="D393">
            <v>4</v>
          </cell>
          <cell r="E393">
            <v>1145031812</v>
          </cell>
          <cell r="F393">
            <v>157867058</v>
          </cell>
          <cell r="G393">
            <v>0</v>
          </cell>
          <cell r="H393">
            <v>1302898870</v>
          </cell>
        </row>
        <row r="394">
          <cell r="A394">
            <v>5104</v>
          </cell>
          <cell r="B394" t="str">
            <v>APORTES SOBRE LA NOMINA</v>
          </cell>
          <cell r="C394" t="str">
            <v>D</v>
          </cell>
          <cell r="D394">
            <v>3</v>
          </cell>
          <cell r="E394">
            <v>101054950</v>
          </cell>
          <cell r="F394">
            <v>13927400</v>
          </cell>
          <cell r="G394">
            <v>0</v>
          </cell>
          <cell r="H394">
            <v>114982350</v>
          </cell>
        </row>
        <row r="395">
          <cell r="A395">
            <v>510401</v>
          </cell>
          <cell r="B395" t="str">
            <v>APORTES AL ICBF</v>
          </cell>
          <cell r="C395" t="str">
            <v>D</v>
          </cell>
          <cell r="D395">
            <v>4</v>
          </cell>
          <cell r="E395">
            <v>60630810</v>
          </cell>
          <cell r="F395">
            <v>8356100</v>
          </cell>
          <cell r="G395">
            <v>0</v>
          </cell>
          <cell r="H395">
            <v>68986910</v>
          </cell>
        </row>
        <row r="396">
          <cell r="A396">
            <v>510402</v>
          </cell>
          <cell r="B396" t="str">
            <v>APORTES AL SENA</v>
          </cell>
          <cell r="C396" t="str">
            <v>D</v>
          </cell>
          <cell r="D396">
            <v>4</v>
          </cell>
          <cell r="E396">
            <v>40424140</v>
          </cell>
          <cell r="F396">
            <v>5571300</v>
          </cell>
          <cell r="G396">
            <v>0</v>
          </cell>
          <cell r="H396">
            <v>45995440</v>
          </cell>
        </row>
        <row r="397">
          <cell r="A397">
            <v>5111</v>
          </cell>
          <cell r="B397" t="str">
            <v>GENERALES</v>
          </cell>
          <cell r="C397" t="str">
            <v>D</v>
          </cell>
          <cell r="D397">
            <v>3</v>
          </cell>
          <cell r="E397">
            <v>3783400743.7399998</v>
          </cell>
          <cell r="F397">
            <v>448517701.99000001</v>
          </cell>
          <cell r="G397">
            <v>88162</v>
          </cell>
          <cell r="H397">
            <v>4231830283.73</v>
          </cell>
        </row>
        <row r="398">
          <cell r="A398">
            <v>511111</v>
          </cell>
          <cell r="B398" t="str">
            <v>COMISIONES Y HONORARIOS</v>
          </cell>
          <cell r="C398" t="str">
            <v>D</v>
          </cell>
          <cell r="D398">
            <v>4</v>
          </cell>
          <cell r="E398">
            <v>484233210</v>
          </cell>
          <cell r="F398">
            <v>81220034</v>
          </cell>
          <cell r="G398">
            <v>0</v>
          </cell>
          <cell r="H398">
            <v>565453244</v>
          </cell>
        </row>
        <row r="399">
          <cell r="A399">
            <v>51111101</v>
          </cell>
          <cell r="B399" t="str">
            <v>COMISIONES Y HONORARIOS EN GENERAL</v>
          </cell>
          <cell r="C399" t="str">
            <v>D</v>
          </cell>
          <cell r="D399">
            <v>5</v>
          </cell>
          <cell r="E399">
            <v>470198310</v>
          </cell>
          <cell r="F399">
            <v>81220034</v>
          </cell>
          <cell r="G399">
            <v>0</v>
          </cell>
          <cell r="H399">
            <v>551418344</v>
          </cell>
        </row>
        <row r="400">
          <cell r="A400">
            <v>51111102</v>
          </cell>
          <cell r="B400" t="str">
            <v>HONORARIOS MIEMBROS JUNTA DIRECTIVA</v>
          </cell>
          <cell r="C400" t="str">
            <v>D</v>
          </cell>
          <cell r="D400">
            <v>5</v>
          </cell>
          <cell r="E400">
            <v>14034900</v>
          </cell>
          <cell r="F400">
            <v>0</v>
          </cell>
          <cell r="G400">
            <v>0</v>
          </cell>
          <cell r="H400">
            <v>14034900</v>
          </cell>
        </row>
        <row r="401">
          <cell r="A401">
            <v>511113</v>
          </cell>
          <cell r="B401" t="str">
            <v>VIGILANCIA Y SEGURIDAD</v>
          </cell>
          <cell r="C401" t="str">
            <v>D</v>
          </cell>
          <cell r="D401">
            <v>4</v>
          </cell>
          <cell r="E401">
            <v>301659647</v>
          </cell>
          <cell r="F401">
            <v>74443546</v>
          </cell>
          <cell r="G401">
            <v>0</v>
          </cell>
          <cell r="H401">
            <v>376103193</v>
          </cell>
        </row>
        <row r="402">
          <cell r="A402">
            <v>511114</v>
          </cell>
          <cell r="B402" t="str">
            <v>MATERIALES Y SUMINISTROS</v>
          </cell>
          <cell r="C402" t="str">
            <v>D</v>
          </cell>
          <cell r="D402">
            <v>4</v>
          </cell>
          <cell r="E402">
            <v>29358235.030000001</v>
          </cell>
          <cell r="F402">
            <v>3225112</v>
          </cell>
          <cell r="G402">
            <v>0</v>
          </cell>
          <cell r="H402">
            <v>32583347.030000001</v>
          </cell>
        </row>
        <row r="403">
          <cell r="A403">
            <v>51111401</v>
          </cell>
          <cell r="B403" t="str">
            <v>MATERIALES ELECTRICOS</v>
          </cell>
          <cell r="C403" t="str">
            <v>D</v>
          </cell>
          <cell r="D403">
            <v>5</v>
          </cell>
          <cell r="E403">
            <v>1555514</v>
          </cell>
          <cell r="F403">
            <v>233000</v>
          </cell>
          <cell r="G403">
            <v>0</v>
          </cell>
          <cell r="H403">
            <v>1788514</v>
          </cell>
        </row>
        <row r="404">
          <cell r="A404">
            <v>51111402</v>
          </cell>
          <cell r="B404" t="str">
            <v>ELEMENTOS DEVOLUTIVOS</v>
          </cell>
          <cell r="C404" t="str">
            <v>D</v>
          </cell>
          <cell r="D404">
            <v>5</v>
          </cell>
          <cell r="E404">
            <v>10338261</v>
          </cell>
          <cell r="F404">
            <v>0</v>
          </cell>
          <cell r="G404">
            <v>0</v>
          </cell>
          <cell r="H404">
            <v>10338261</v>
          </cell>
        </row>
        <row r="405">
          <cell r="A405">
            <v>51111403</v>
          </cell>
          <cell r="B405" t="str">
            <v>MATERIALES VARIOS</v>
          </cell>
          <cell r="C405" t="str">
            <v>D</v>
          </cell>
          <cell r="D405">
            <v>5</v>
          </cell>
          <cell r="E405">
            <v>464000</v>
          </cell>
          <cell r="F405">
            <v>0</v>
          </cell>
          <cell r="G405">
            <v>0</v>
          </cell>
          <cell r="H405">
            <v>464000</v>
          </cell>
        </row>
        <row r="406">
          <cell r="A406">
            <v>51111490</v>
          </cell>
          <cell r="B406" t="str">
            <v>OTROS MATERIALES</v>
          </cell>
          <cell r="C406" t="str">
            <v>D</v>
          </cell>
          <cell r="D406">
            <v>5</v>
          </cell>
          <cell r="E406">
            <v>17000460.030000001</v>
          </cell>
          <cell r="F406">
            <v>2992112</v>
          </cell>
          <cell r="G406">
            <v>0</v>
          </cell>
          <cell r="H406">
            <v>19992572.030000001</v>
          </cell>
        </row>
        <row r="407">
          <cell r="A407">
            <v>511115</v>
          </cell>
          <cell r="B407" t="str">
            <v>MANTENIMIENTO</v>
          </cell>
          <cell r="C407" t="str">
            <v>D</v>
          </cell>
          <cell r="D407">
            <v>4</v>
          </cell>
          <cell r="E407">
            <v>415554920.93000001</v>
          </cell>
          <cell r="F407">
            <v>20223708.859999999</v>
          </cell>
          <cell r="G407">
            <v>0</v>
          </cell>
          <cell r="H407">
            <v>435778629.79000002</v>
          </cell>
        </row>
        <row r="408">
          <cell r="A408">
            <v>51111501</v>
          </cell>
          <cell r="B408" t="str">
            <v>MANTENIMIENTO DE EDIFICACIONES</v>
          </cell>
          <cell r="C408" t="str">
            <v>D</v>
          </cell>
          <cell r="D408">
            <v>5</v>
          </cell>
          <cell r="E408">
            <v>92209879</v>
          </cell>
          <cell r="F408">
            <v>310000</v>
          </cell>
          <cell r="G408">
            <v>0</v>
          </cell>
          <cell r="H408">
            <v>92519879</v>
          </cell>
        </row>
        <row r="409">
          <cell r="A409">
            <v>51111502</v>
          </cell>
          <cell r="B409" t="str">
            <v>MANTENIMIENTO DE MUEBLES Y EQUIPOS DE OF</v>
          </cell>
          <cell r="C409" t="str">
            <v>D</v>
          </cell>
          <cell r="D409">
            <v>5</v>
          </cell>
          <cell r="E409">
            <v>20738475</v>
          </cell>
          <cell r="F409">
            <v>276000</v>
          </cell>
          <cell r="G409">
            <v>0</v>
          </cell>
          <cell r="H409">
            <v>21014475</v>
          </cell>
        </row>
        <row r="410">
          <cell r="A410">
            <v>51111503</v>
          </cell>
          <cell r="B410" t="str">
            <v>MANTENIMIENTO DE VEHICULOS</v>
          </cell>
          <cell r="C410" t="str">
            <v>D</v>
          </cell>
          <cell r="D410">
            <v>5</v>
          </cell>
          <cell r="E410">
            <v>6095690.7300000004</v>
          </cell>
          <cell r="F410">
            <v>660264</v>
          </cell>
          <cell r="G410">
            <v>0</v>
          </cell>
          <cell r="H410">
            <v>6755954.7300000004</v>
          </cell>
        </row>
        <row r="411">
          <cell r="A411">
            <v>5111150301</v>
          </cell>
          <cell r="B411" t="str">
            <v>LLANTAS Y NEUMATICOS</v>
          </cell>
          <cell r="C411" t="str">
            <v>D</v>
          </cell>
          <cell r="D411">
            <v>6</v>
          </cell>
          <cell r="E411">
            <v>6095690.7300000004</v>
          </cell>
          <cell r="F411">
            <v>660264</v>
          </cell>
          <cell r="G411">
            <v>0</v>
          </cell>
          <cell r="H411">
            <v>6755954.7300000004</v>
          </cell>
        </row>
        <row r="412">
          <cell r="A412">
            <v>51111504</v>
          </cell>
          <cell r="B412" t="str">
            <v>MANTENIMIENTO DE EQUIPOS DE COMPUTACION</v>
          </cell>
          <cell r="C412" t="str">
            <v>D</v>
          </cell>
          <cell r="D412">
            <v>5</v>
          </cell>
          <cell r="E412">
            <v>296510876.19999999</v>
          </cell>
          <cell r="F412">
            <v>18977444.859999999</v>
          </cell>
          <cell r="G412">
            <v>0</v>
          </cell>
          <cell r="H412">
            <v>315488321.06</v>
          </cell>
        </row>
        <row r="413">
          <cell r="A413">
            <v>511116</v>
          </cell>
          <cell r="B413" t="str">
            <v>REPARACIONES</v>
          </cell>
          <cell r="C413" t="str">
            <v>D</v>
          </cell>
          <cell r="D413">
            <v>4</v>
          </cell>
          <cell r="E413">
            <v>40980584</v>
          </cell>
          <cell r="F413">
            <v>507550</v>
          </cell>
          <cell r="G413">
            <v>0</v>
          </cell>
          <cell r="H413">
            <v>41488134</v>
          </cell>
        </row>
        <row r="414">
          <cell r="A414">
            <v>51111601</v>
          </cell>
          <cell r="B414" t="str">
            <v>REPARACION DE EDIFICACIONES</v>
          </cell>
          <cell r="C414" t="str">
            <v>D</v>
          </cell>
          <cell r="D414">
            <v>5</v>
          </cell>
          <cell r="E414">
            <v>29480043</v>
          </cell>
          <cell r="F414">
            <v>507550</v>
          </cell>
          <cell r="G414">
            <v>0</v>
          </cell>
          <cell r="H414">
            <v>29987593</v>
          </cell>
        </row>
        <row r="415">
          <cell r="A415">
            <v>51111602</v>
          </cell>
          <cell r="B415" t="str">
            <v>REPARACION DE MUEBLES Y EQUIPOS DE OFICI</v>
          </cell>
          <cell r="C415" t="str">
            <v>D</v>
          </cell>
          <cell r="D415">
            <v>5</v>
          </cell>
          <cell r="E415">
            <v>2300000</v>
          </cell>
          <cell r="F415">
            <v>0</v>
          </cell>
          <cell r="G415">
            <v>0</v>
          </cell>
          <cell r="H415">
            <v>2300000</v>
          </cell>
        </row>
        <row r="416">
          <cell r="A416">
            <v>51111603</v>
          </cell>
          <cell r="B416" t="str">
            <v>REPARACION DE VEHICULOS</v>
          </cell>
          <cell r="C416" t="str">
            <v>D</v>
          </cell>
          <cell r="D416">
            <v>5</v>
          </cell>
          <cell r="E416">
            <v>4024013</v>
          </cell>
          <cell r="F416">
            <v>0</v>
          </cell>
          <cell r="G416">
            <v>0</v>
          </cell>
          <cell r="H416">
            <v>4024013</v>
          </cell>
        </row>
        <row r="417">
          <cell r="A417">
            <v>51111604</v>
          </cell>
          <cell r="B417" t="str">
            <v>REPARACION DE EQUIPOS DE COMPUTACION Y C</v>
          </cell>
          <cell r="C417" t="str">
            <v>D</v>
          </cell>
          <cell r="D417">
            <v>5</v>
          </cell>
          <cell r="E417">
            <v>5170028</v>
          </cell>
          <cell r="F417">
            <v>0</v>
          </cell>
          <cell r="G417">
            <v>0</v>
          </cell>
          <cell r="H417">
            <v>5170028</v>
          </cell>
        </row>
        <row r="418">
          <cell r="A418">
            <v>51111605</v>
          </cell>
          <cell r="B418" t="str">
            <v>REPUESTOS PARA VEHICULOS</v>
          </cell>
          <cell r="C418" t="str">
            <v>D</v>
          </cell>
          <cell r="D418">
            <v>5</v>
          </cell>
          <cell r="E418">
            <v>6500</v>
          </cell>
          <cell r="F418">
            <v>0</v>
          </cell>
          <cell r="G418">
            <v>0</v>
          </cell>
          <cell r="H418">
            <v>6500</v>
          </cell>
        </row>
        <row r="419">
          <cell r="A419">
            <v>511117</v>
          </cell>
          <cell r="B419" t="str">
            <v>SERVICIOS PUBLICOS</v>
          </cell>
          <cell r="C419" t="str">
            <v>D</v>
          </cell>
          <cell r="D419">
            <v>4</v>
          </cell>
          <cell r="E419">
            <v>760868296.15999997</v>
          </cell>
          <cell r="F419">
            <v>18029010.84</v>
          </cell>
          <cell r="G419">
            <v>0</v>
          </cell>
          <cell r="H419">
            <v>778897307</v>
          </cell>
        </row>
        <row r="420">
          <cell r="A420">
            <v>51111701</v>
          </cell>
          <cell r="B420" t="str">
            <v>ACUEDUCTO Y ALCANTARILLADO</v>
          </cell>
          <cell r="C420" t="str">
            <v>D</v>
          </cell>
          <cell r="D420">
            <v>5</v>
          </cell>
          <cell r="E420">
            <v>10097890</v>
          </cell>
          <cell r="F420">
            <v>1910621</v>
          </cell>
          <cell r="G420">
            <v>0</v>
          </cell>
          <cell r="H420">
            <v>12008511</v>
          </cell>
        </row>
        <row r="421">
          <cell r="A421">
            <v>51111702</v>
          </cell>
          <cell r="B421" t="str">
            <v>ASEO Y RECOLECCION DE RESIDUOS</v>
          </cell>
          <cell r="C421" t="str">
            <v>D</v>
          </cell>
          <cell r="D421">
            <v>5</v>
          </cell>
          <cell r="E421">
            <v>4907870</v>
          </cell>
          <cell r="F421">
            <v>301415</v>
          </cell>
          <cell r="G421">
            <v>0</v>
          </cell>
          <cell r="H421">
            <v>5209285</v>
          </cell>
        </row>
        <row r="422">
          <cell r="A422">
            <v>51111703</v>
          </cell>
          <cell r="B422" t="str">
            <v>TELECOMUNICACIONES</v>
          </cell>
          <cell r="C422" t="str">
            <v>D</v>
          </cell>
          <cell r="D422">
            <v>5</v>
          </cell>
          <cell r="E422">
            <v>98654259.159999996</v>
          </cell>
          <cell r="F422">
            <v>15816974.84</v>
          </cell>
          <cell r="G422">
            <v>0</v>
          </cell>
          <cell r="H422">
            <v>114471234</v>
          </cell>
        </row>
        <row r="423">
          <cell r="A423">
            <v>51111704</v>
          </cell>
          <cell r="B423" t="str">
            <v>ENERGIA ELECTRICA</v>
          </cell>
          <cell r="C423" t="str">
            <v>D</v>
          </cell>
          <cell r="D423">
            <v>5</v>
          </cell>
          <cell r="E423">
            <v>647208277</v>
          </cell>
          <cell r="F423">
            <v>0</v>
          </cell>
          <cell r="G423">
            <v>0</v>
          </cell>
          <cell r="H423">
            <v>647208277</v>
          </cell>
        </row>
        <row r="424">
          <cell r="A424">
            <v>5111170401</v>
          </cell>
          <cell r="B424" t="str">
            <v>ENERGIA DEPENDENCIAS</v>
          </cell>
          <cell r="C424" t="str">
            <v>D</v>
          </cell>
          <cell r="D424">
            <v>6</v>
          </cell>
          <cell r="E424">
            <v>589601154</v>
          </cell>
          <cell r="F424">
            <v>0</v>
          </cell>
          <cell r="G424">
            <v>0</v>
          </cell>
          <cell r="H424">
            <v>589601154</v>
          </cell>
        </row>
        <row r="425">
          <cell r="A425">
            <v>5111170402</v>
          </cell>
          <cell r="B425" t="str">
            <v>ENERGIA TRABAJADORES</v>
          </cell>
          <cell r="C425" t="str">
            <v>D</v>
          </cell>
          <cell r="D425">
            <v>6</v>
          </cell>
          <cell r="E425">
            <v>57607123</v>
          </cell>
          <cell r="F425">
            <v>0</v>
          </cell>
          <cell r="G425">
            <v>0</v>
          </cell>
          <cell r="H425">
            <v>57607123</v>
          </cell>
        </row>
        <row r="426">
          <cell r="A426">
            <v>511118</v>
          </cell>
          <cell r="B426" t="str">
            <v>ARRENDAMIENTOS</v>
          </cell>
          <cell r="C426" t="str">
            <v>D</v>
          </cell>
          <cell r="D426">
            <v>4</v>
          </cell>
          <cell r="E426">
            <v>47076770</v>
          </cell>
          <cell r="F426">
            <v>3892000</v>
          </cell>
          <cell r="G426">
            <v>0</v>
          </cell>
          <cell r="H426">
            <v>50968770</v>
          </cell>
        </row>
        <row r="427">
          <cell r="A427">
            <v>51111801</v>
          </cell>
          <cell r="B427" t="str">
            <v>ARRENDAMIENTO DE INMUEBLES</v>
          </cell>
          <cell r="C427" t="str">
            <v>D</v>
          </cell>
          <cell r="D427">
            <v>5</v>
          </cell>
          <cell r="E427">
            <v>9910911</v>
          </cell>
          <cell r="F427">
            <v>0</v>
          </cell>
          <cell r="G427">
            <v>0</v>
          </cell>
          <cell r="H427">
            <v>9910911</v>
          </cell>
        </row>
        <row r="428">
          <cell r="A428">
            <v>51111802</v>
          </cell>
          <cell r="B428" t="str">
            <v>ARRENDAMIENTO DE MUEBLES Y EQUIPOS DE OF</v>
          </cell>
          <cell r="C428" t="str">
            <v>D</v>
          </cell>
          <cell r="D428">
            <v>5</v>
          </cell>
          <cell r="E428">
            <v>6349190</v>
          </cell>
          <cell r="F428">
            <v>0</v>
          </cell>
          <cell r="G428">
            <v>0</v>
          </cell>
          <cell r="H428">
            <v>6349190</v>
          </cell>
        </row>
        <row r="429">
          <cell r="A429">
            <v>51111803</v>
          </cell>
          <cell r="B429" t="str">
            <v>ARRENDAMIENTO DE VEHICULOS</v>
          </cell>
          <cell r="C429" t="str">
            <v>D</v>
          </cell>
          <cell r="D429">
            <v>5</v>
          </cell>
          <cell r="E429">
            <v>7003657</v>
          </cell>
          <cell r="F429">
            <v>2985000</v>
          </cell>
          <cell r="G429">
            <v>0</v>
          </cell>
          <cell r="H429">
            <v>9988657</v>
          </cell>
        </row>
        <row r="430">
          <cell r="A430">
            <v>51111804</v>
          </cell>
          <cell r="B430" t="str">
            <v>ARRENDAMIENTO DE EQUIPOS DE COMPUTACION</v>
          </cell>
          <cell r="C430" t="str">
            <v>D</v>
          </cell>
          <cell r="D430">
            <v>5</v>
          </cell>
          <cell r="E430">
            <v>23813012</v>
          </cell>
          <cell r="F430">
            <v>907000</v>
          </cell>
          <cell r="G430">
            <v>0</v>
          </cell>
          <cell r="H430">
            <v>24720012</v>
          </cell>
        </row>
        <row r="431">
          <cell r="A431">
            <v>511120</v>
          </cell>
          <cell r="B431" t="str">
            <v>PUBLICIDAD Y PROPAGANDA</v>
          </cell>
          <cell r="C431" t="str">
            <v>D</v>
          </cell>
          <cell r="D431">
            <v>4</v>
          </cell>
          <cell r="E431">
            <v>360435384</v>
          </cell>
          <cell r="F431">
            <v>106371396</v>
          </cell>
          <cell r="G431">
            <v>0</v>
          </cell>
          <cell r="H431">
            <v>466806780</v>
          </cell>
        </row>
        <row r="432">
          <cell r="A432">
            <v>511121</v>
          </cell>
          <cell r="B432" t="str">
            <v>IMPRESOS PUBLICACIONES SUSCRIPCIONES Y A</v>
          </cell>
          <cell r="C432" t="str">
            <v>D</v>
          </cell>
          <cell r="D432">
            <v>4</v>
          </cell>
          <cell r="E432">
            <v>60068977</v>
          </cell>
          <cell r="F432">
            <v>12198738</v>
          </cell>
          <cell r="G432">
            <v>0</v>
          </cell>
          <cell r="H432">
            <v>72267715</v>
          </cell>
        </row>
        <row r="433">
          <cell r="A433">
            <v>511122</v>
          </cell>
          <cell r="B433" t="str">
            <v>FOTOCOPIAS UTILES DE ESCRITORIO Y PAPELE</v>
          </cell>
          <cell r="C433" t="str">
            <v>D</v>
          </cell>
          <cell r="D433">
            <v>4</v>
          </cell>
          <cell r="E433">
            <v>60785128.350000001</v>
          </cell>
          <cell r="F433">
            <v>5837126.4900000002</v>
          </cell>
          <cell r="G433">
            <v>88160</v>
          </cell>
          <cell r="H433">
            <v>66534094.840000004</v>
          </cell>
        </row>
        <row r="434">
          <cell r="A434">
            <v>511123</v>
          </cell>
          <cell r="B434" t="str">
            <v>COMUNICACIONES Y TRANSPORTES</v>
          </cell>
          <cell r="C434" t="str">
            <v>D</v>
          </cell>
          <cell r="D434">
            <v>4</v>
          </cell>
          <cell r="E434">
            <v>79862214</v>
          </cell>
          <cell r="F434">
            <v>11585156</v>
          </cell>
          <cell r="G434">
            <v>0</v>
          </cell>
          <cell r="H434">
            <v>91447370</v>
          </cell>
        </row>
        <row r="435">
          <cell r="A435">
            <v>51112301</v>
          </cell>
          <cell r="B435" t="str">
            <v>FLETES Y ACARREOS</v>
          </cell>
          <cell r="C435" t="str">
            <v>D</v>
          </cell>
          <cell r="D435">
            <v>5</v>
          </cell>
          <cell r="E435">
            <v>4437454</v>
          </cell>
          <cell r="F435">
            <v>274440</v>
          </cell>
          <cell r="G435">
            <v>0</v>
          </cell>
          <cell r="H435">
            <v>4711894</v>
          </cell>
        </row>
        <row r="436">
          <cell r="A436">
            <v>51112302</v>
          </cell>
          <cell r="B436" t="str">
            <v>MENSAJERIA Y ENCOMIENDAS</v>
          </cell>
          <cell r="C436" t="str">
            <v>D</v>
          </cell>
          <cell r="D436">
            <v>5</v>
          </cell>
          <cell r="E436">
            <v>31580343</v>
          </cell>
          <cell r="F436">
            <v>4115499</v>
          </cell>
          <cell r="G436">
            <v>0</v>
          </cell>
          <cell r="H436">
            <v>35695842</v>
          </cell>
        </row>
        <row r="437">
          <cell r="A437">
            <v>51112303</v>
          </cell>
          <cell r="B437" t="str">
            <v>SERVICIO DE TRANSPORTE</v>
          </cell>
          <cell r="C437" t="str">
            <v>D</v>
          </cell>
          <cell r="D437">
            <v>5</v>
          </cell>
          <cell r="E437">
            <v>43844417</v>
          </cell>
          <cell r="F437">
            <v>7195217</v>
          </cell>
          <cell r="G437">
            <v>0</v>
          </cell>
          <cell r="H437">
            <v>51039634</v>
          </cell>
        </row>
        <row r="438">
          <cell r="A438">
            <v>511125</v>
          </cell>
          <cell r="B438" t="str">
            <v>SEGUROS GENERALES</v>
          </cell>
          <cell r="C438" t="str">
            <v>D</v>
          </cell>
          <cell r="D438">
            <v>4</v>
          </cell>
          <cell r="E438">
            <v>320991902.29000002</v>
          </cell>
          <cell r="F438">
            <v>43023163.079999998</v>
          </cell>
          <cell r="G438">
            <v>0</v>
          </cell>
          <cell r="H438">
            <v>364015065.37</v>
          </cell>
        </row>
        <row r="439">
          <cell r="A439">
            <v>51112502</v>
          </cell>
          <cell r="B439" t="str">
            <v>SEGUROS DE MANEJO</v>
          </cell>
          <cell r="C439" t="str">
            <v>D</v>
          </cell>
          <cell r="D439">
            <v>5</v>
          </cell>
          <cell r="E439">
            <v>2544422.58</v>
          </cell>
          <cell r="F439">
            <v>733109.3</v>
          </cell>
          <cell r="G439">
            <v>0</v>
          </cell>
          <cell r="H439">
            <v>3277531.88</v>
          </cell>
        </row>
        <row r="440">
          <cell r="A440">
            <v>51112503</v>
          </cell>
          <cell r="B440" t="str">
            <v>SEGUROS DE CORRIENTE DEBIL</v>
          </cell>
          <cell r="C440" t="str">
            <v>D</v>
          </cell>
          <cell r="D440">
            <v>5</v>
          </cell>
          <cell r="E440">
            <v>16689095.550000001</v>
          </cell>
          <cell r="F440">
            <v>2643489.5499999998</v>
          </cell>
          <cell r="G440">
            <v>0</v>
          </cell>
          <cell r="H440">
            <v>19332585.100000001</v>
          </cell>
        </row>
        <row r="441">
          <cell r="A441">
            <v>51112504</v>
          </cell>
          <cell r="B441" t="str">
            <v>SEGUROS DE INCENDIO</v>
          </cell>
          <cell r="C441" t="str">
            <v>D</v>
          </cell>
          <cell r="D441">
            <v>5</v>
          </cell>
          <cell r="E441">
            <v>45992068.079999998</v>
          </cell>
          <cell r="F441">
            <v>7238639.8899999997</v>
          </cell>
          <cell r="G441">
            <v>0</v>
          </cell>
          <cell r="H441">
            <v>53230707.969999999</v>
          </cell>
        </row>
        <row r="442">
          <cell r="A442">
            <v>51112506</v>
          </cell>
          <cell r="B442" t="str">
            <v>SEGUROS DE SUSTRACION Y HURTO</v>
          </cell>
          <cell r="C442" t="str">
            <v>D</v>
          </cell>
          <cell r="D442">
            <v>5</v>
          </cell>
          <cell r="E442">
            <v>7102829.8799999999</v>
          </cell>
          <cell r="F442">
            <v>918942.63</v>
          </cell>
          <cell r="G442">
            <v>0</v>
          </cell>
          <cell r="H442">
            <v>8021772.5099999998</v>
          </cell>
        </row>
        <row r="443">
          <cell r="A443">
            <v>51112507</v>
          </cell>
          <cell r="B443" t="str">
            <v>SEGUROS DE FLOTA Y EQUIPO DE TRANSPORTE</v>
          </cell>
          <cell r="C443" t="str">
            <v>D</v>
          </cell>
          <cell r="D443">
            <v>5</v>
          </cell>
          <cell r="E443">
            <v>10959915.720000001</v>
          </cell>
          <cell r="F443">
            <v>3426477.6</v>
          </cell>
          <cell r="G443">
            <v>0</v>
          </cell>
          <cell r="H443">
            <v>14386393.32</v>
          </cell>
        </row>
        <row r="444">
          <cell r="A444">
            <v>51112508</v>
          </cell>
          <cell r="B444" t="str">
            <v>SEGUROS DE RESPONSABILIDAD CIVIL</v>
          </cell>
          <cell r="C444" t="str">
            <v>D</v>
          </cell>
          <cell r="D444">
            <v>5</v>
          </cell>
          <cell r="E444">
            <v>57435192.380000003</v>
          </cell>
          <cell r="F444">
            <v>19469927.41</v>
          </cell>
          <cell r="G444">
            <v>0</v>
          </cell>
          <cell r="H444">
            <v>76905119.790000007</v>
          </cell>
        </row>
        <row r="445">
          <cell r="A445">
            <v>51112509</v>
          </cell>
          <cell r="B445" t="str">
            <v>SEGUROS DE ROTURA Y MAQUINARIA</v>
          </cell>
          <cell r="C445" t="str">
            <v>D</v>
          </cell>
          <cell r="D445">
            <v>5</v>
          </cell>
          <cell r="E445">
            <v>0</v>
          </cell>
          <cell r="F445">
            <v>572215</v>
          </cell>
          <cell r="G445">
            <v>0</v>
          </cell>
          <cell r="H445">
            <v>572215</v>
          </cell>
        </row>
        <row r="446">
          <cell r="A446">
            <v>51112510</v>
          </cell>
          <cell r="B446" t="str">
            <v>SEGUROS DE DANOS COMBINADOS</v>
          </cell>
          <cell r="C446" t="str">
            <v>D</v>
          </cell>
          <cell r="D446">
            <v>5</v>
          </cell>
          <cell r="E446">
            <v>180268378.09999999</v>
          </cell>
          <cell r="F446">
            <v>5171302.7</v>
          </cell>
          <cell r="G446">
            <v>0</v>
          </cell>
          <cell r="H446">
            <v>185439680.80000001</v>
          </cell>
        </row>
        <row r="447">
          <cell r="A447">
            <v>51112512</v>
          </cell>
          <cell r="B447" t="str">
            <v>SEGUROS DE INFIDELIDAD Y RIESGO FINANCIE</v>
          </cell>
          <cell r="C447" t="str">
            <v>D</v>
          </cell>
          <cell r="D447">
            <v>5</v>
          </cell>
          <cell r="E447">
            <v>0</v>
          </cell>
          <cell r="F447">
            <v>2849059</v>
          </cell>
          <cell r="G447">
            <v>0</v>
          </cell>
          <cell r="H447">
            <v>2849059</v>
          </cell>
        </row>
        <row r="448">
          <cell r="A448">
            <v>511133</v>
          </cell>
          <cell r="B448" t="str">
            <v>SEGURIDAD INDUSTRIAL</v>
          </cell>
          <cell r="C448" t="str">
            <v>D</v>
          </cell>
          <cell r="D448">
            <v>4</v>
          </cell>
          <cell r="E448">
            <v>447453</v>
          </cell>
          <cell r="F448">
            <v>0</v>
          </cell>
          <cell r="G448">
            <v>0</v>
          </cell>
          <cell r="H448">
            <v>447453</v>
          </cell>
        </row>
        <row r="449">
          <cell r="A449">
            <v>511137</v>
          </cell>
          <cell r="B449" t="str">
            <v>EVENTOS CULTURALES</v>
          </cell>
          <cell r="C449" t="str">
            <v>D</v>
          </cell>
          <cell r="D449">
            <v>4</v>
          </cell>
          <cell r="E449">
            <v>1000000</v>
          </cell>
          <cell r="F449">
            <v>0</v>
          </cell>
          <cell r="G449">
            <v>0</v>
          </cell>
          <cell r="H449">
            <v>1000000</v>
          </cell>
        </row>
        <row r="450">
          <cell r="A450">
            <v>511140</v>
          </cell>
          <cell r="B450" t="str">
            <v>CONTRATOS DE ADMINISTRACION</v>
          </cell>
          <cell r="C450" t="str">
            <v>D</v>
          </cell>
          <cell r="D450">
            <v>4</v>
          </cell>
          <cell r="E450">
            <v>321819784</v>
          </cell>
          <cell r="F450">
            <v>20298840</v>
          </cell>
          <cell r="G450">
            <v>0</v>
          </cell>
          <cell r="H450">
            <v>342118624</v>
          </cell>
        </row>
        <row r="451">
          <cell r="A451">
            <v>51114001</v>
          </cell>
          <cell r="B451" t="str">
            <v>CONTRATOS OUTSOURCING</v>
          </cell>
          <cell r="C451" t="str">
            <v>D</v>
          </cell>
          <cell r="D451">
            <v>5</v>
          </cell>
          <cell r="E451">
            <v>321819784</v>
          </cell>
          <cell r="F451">
            <v>20298840</v>
          </cell>
          <cell r="G451">
            <v>0</v>
          </cell>
          <cell r="H451">
            <v>342118624</v>
          </cell>
        </row>
        <row r="452">
          <cell r="A452">
            <v>511146</v>
          </cell>
          <cell r="B452" t="str">
            <v>COMBUSTIBLES Y LUBRICANTES</v>
          </cell>
          <cell r="C452" t="str">
            <v>D</v>
          </cell>
          <cell r="D452">
            <v>4</v>
          </cell>
          <cell r="E452">
            <v>1147837</v>
          </cell>
          <cell r="F452">
            <v>0</v>
          </cell>
          <cell r="G452">
            <v>0</v>
          </cell>
          <cell r="H452">
            <v>1147837</v>
          </cell>
        </row>
        <row r="453">
          <cell r="A453">
            <v>511149</v>
          </cell>
          <cell r="B453" t="str">
            <v>SERVICIOS DE ASEO Y CAFETERIA</v>
          </cell>
          <cell r="C453" t="str">
            <v>D</v>
          </cell>
          <cell r="D453">
            <v>4</v>
          </cell>
          <cell r="E453">
            <v>108822655</v>
          </cell>
          <cell r="F453">
            <v>20707424</v>
          </cell>
          <cell r="G453">
            <v>0</v>
          </cell>
          <cell r="H453">
            <v>129530079</v>
          </cell>
        </row>
        <row r="454">
          <cell r="A454">
            <v>511150</v>
          </cell>
          <cell r="B454" t="str">
            <v>PROCESAMIENTO DE INFORMACION</v>
          </cell>
          <cell r="C454" t="str">
            <v>D</v>
          </cell>
          <cell r="D454">
            <v>4</v>
          </cell>
          <cell r="E454">
            <v>122621320.42</v>
          </cell>
          <cell r="F454">
            <v>0</v>
          </cell>
          <cell r="G454">
            <v>0</v>
          </cell>
          <cell r="H454">
            <v>122621320.42</v>
          </cell>
        </row>
        <row r="455">
          <cell r="A455">
            <v>511161</v>
          </cell>
          <cell r="B455" t="str">
            <v>RELACIONES PUBLICAS</v>
          </cell>
          <cell r="C455" t="str">
            <v>D</v>
          </cell>
          <cell r="D455">
            <v>4</v>
          </cell>
          <cell r="E455">
            <v>1554704</v>
          </cell>
          <cell r="F455">
            <v>0</v>
          </cell>
          <cell r="G455">
            <v>0</v>
          </cell>
          <cell r="H455">
            <v>1554704</v>
          </cell>
        </row>
        <row r="456">
          <cell r="A456">
            <v>511164</v>
          </cell>
          <cell r="B456" t="str">
            <v>GASTOS LEGALES</v>
          </cell>
          <cell r="C456" t="str">
            <v>D</v>
          </cell>
          <cell r="D456">
            <v>4</v>
          </cell>
          <cell r="E456">
            <v>3574454</v>
          </cell>
          <cell r="F456">
            <v>44620</v>
          </cell>
          <cell r="G456">
            <v>0</v>
          </cell>
          <cell r="H456">
            <v>3619074</v>
          </cell>
        </row>
        <row r="457">
          <cell r="A457">
            <v>511165</v>
          </cell>
          <cell r="B457" t="str">
            <v>INTANGIBLES</v>
          </cell>
          <cell r="C457" t="str">
            <v>D</v>
          </cell>
          <cell r="D457">
            <v>4</v>
          </cell>
          <cell r="E457">
            <v>119851394.64</v>
          </cell>
          <cell r="F457">
            <v>0</v>
          </cell>
          <cell r="G457">
            <v>0</v>
          </cell>
          <cell r="H457">
            <v>119851394.64</v>
          </cell>
        </row>
        <row r="458">
          <cell r="A458">
            <v>511190</v>
          </cell>
          <cell r="B458" t="str">
            <v>OTROS GASTOS GENERALES</v>
          </cell>
          <cell r="C458" t="str">
            <v>D</v>
          </cell>
          <cell r="D458">
            <v>4</v>
          </cell>
          <cell r="E458">
            <v>140685872.91999999</v>
          </cell>
          <cell r="F458">
            <v>26910276.719999999</v>
          </cell>
          <cell r="G458">
            <v>2</v>
          </cell>
          <cell r="H458">
            <v>167596147.63999999</v>
          </cell>
        </row>
        <row r="459">
          <cell r="A459">
            <v>5120</v>
          </cell>
          <cell r="B459" t="str">
            <v>IMPUESTOS CONTRIBUCIONES Y TASAS</v>
          </cell>
          <cell r="C459" t="str">
            <v>D</v>
          </cell>
          <cell r="D459">
            <v>3</v>
          </cell>
          <cell r="E459">
            <v>2927629154.5599999</v>
          </cell>
          <cell r="F459">
            <v>19771494.739999998</v>
          </cell>
          <cell r="G459">
            <v>16400000</v>
          </cell>
          <cell r="H459">
            <v>2931000649.3000002</v>
          </cell>
        </row>
        <row r="460">
          <cell r="A460">
            <v>512001</v>
          </cell>
          <cell r="B460" t="str">
            <v>IMPUESTO PREDIAL</v>
          </cell>
          <cell r="C460" t="str">
            <v>D</v>
          </cell>
          <cell r="D460">
            <v>4</v>
          </cell>
          <cell r="E460">
            <v>79447772.599999994</v>
          </cell>
          <cell r="F460">
            <v>0</v>
          </cell>
          <cell r="G460">
            <v>0</v>
          </cell>
          <cell r="H460">
            <v>79447772.599999994</v>
          </cell>
        </row>
        <row r="461">
          <cell r="A461">
            <v>512008</v>
          </cell>
          <cell r="B461" t="str">
            <v>SANCIONES</v>
          </cell>
          <cell r="C461" t="str">
            <v>D</v>
          </cell>
          <cell r="D461">
            <v>4</v>
          </cell>
          <cell r="E461">
            <v>6698502</v>
          </cell>
          <cell r="F461">
            <v>0</v>
          </cell>
          <cell r="G461">
            <v>0</v>
          </cell>
          <cell r="H461">
            <v>6698502</v>
          </cell>
        </row>
        <row r="462">
          <cell r="A462">
            <v>512010</v>
          </cell>
          <cell r="B462" t="str">
            <v>TASAS</v>
          </cell>
          <cell r="C462" t="str">
            <v>D</v>
          </cell>
          <cell r="D462">
            <v>4</v>
          </cell>
          <cell r="E462">
            <v>3010000</v>
          </cell>
          <cell r="F462">
            <v>0</v>
          </cell>
          <cell r="G462">
            <v>0</v>
          </cell>
          <cell r="H462">
            <v>3010000</v>
          </cell>
        </row>
        <row r="463">
          <cell r="A463">
            <v>512011</v>
          </cell>
          <cell r="B463" t="str">
            <v>IMPUESTO SOBRE VEHICULOS AUTOMOTORES</v>
          </cell>
          <cell r="C463" t="str">
            <v>D</v>
          </cell>
          <cell r="D463">
            <v>4</v>
          </cell>
          <cell r="E463">
            <v>2545000</v>
          </cell>
          <cell r="F463">
            <v>0</v>
          </cell>
          <cell r="G463">
            <v>0</v>
          </cell>
          <cell r="H463">
            <v>2545000</v>
          </cell>
        </row>
        <row r="464">
          <cell r="A464">
            <v>512023</v>
          </cell>
          <cell r="B464" t="str">
            <v>IMPUESTO AL PATRIMONIO</v>
          </cell>
          <cell r="C464" t="str">
            <v>D</v>
          </cell>
          <cell r="D464">
            <v>4</v>
          </cell>
          <cell r="E464">
            <v>2067073000</v>
          </cell>
          <cell r="F464">
            <v>0</v>
          </cell>
          <cell r="G464">
            <v>0</v>
          </cell>
          <cell r="H464">
            <v>2067073000</v>
          </cell>
        </row>
        <row r="465">
          <cell r="A465">
            <v>512024</v>
          </cell>
          <cell r="B465" t="str">
            <v>GRAVAMEN A LOS MOVIMIENTOS FINANCIEROS</v>
          </cell>
          <cell r="C465" t="str">
            <v>D</v>
          </cell>
          <cell r="D465">
            <v>4</v>
          </cell>
          <cell r="E465">
            <v>661744999.96000004</v>
          </cell>
          <cell r="F465">
            <v>19771494.739999998</v>
          </cell>
          <cell r="G465">
            <v>16400000</v>
          </cell>
          <cell r="H465">
            <v>665116494.70000005</v>
          </cell>
        </row>
        <row r="466">
          <cell r="A466">
            <v>512026</v>
          </cell>
          <cell r="B466" t="str">
            <v>CONTRIBUCIONES</v>
          </cell>
          <cell r="C466" t="str">
            <v>D</v>
          </cell>
          <cell r="D466">
            <v>4</v>
          </cell>
          <cell r="E466">
            <v>105909880</v>
          </cell>
          <cell r="F466">
            <v>0</v>
          </cell>
          <cell r="G466">
            <v>0</v>
          </cell>
          <cell r="H466">
            <v>105909880</v>
          </cell>
        </row>
        <row r="467">
          <cell r="A467">
            <v>51202602</v>
          </cell>
          <cell r="B467" t="str">
            <v>CONTRIBUCIONES CREG</v>
          </cell>
          <cell r="C467" t="str">
            <v>D</v>
          </cell>
          <cell r="D467">
            <v>5</v>
          </cell>
          <cell r="E467">
            <v>105909880</v>
          </cell>
          <cell r="F467">
            <v>0</v>
          </cell>
          <cell r="G467">
            <v>0</v>
          </cell>
          <cell r="H467">
            <v>105909880</v>
          </cell>
        </row>
        <row r="468">
          <cell r="A468">
            <v>512090</v>
          </cell>
          <cell r="B468" t="str">
            <v>OTROS IMPUESTOS Y CONTRIBUCIONES</v>
          </cell>
          <cell r="C468" t="str">
            <v>D</v>
          </cell>
          <cell r="D468">
            <v>4</v>
          </cell>
          <cell r="E468">
            <v>1200000</v>
          </cell>
          <cell r="F468">
            <v>0</v>
          </cell>
          <cell r="G468">
            <v>0</v>
          </cell>
          <cell r="H468">
            <v>1200000</v>
          </cell>
        </row>
        <row r="469">
          <cell r="A469">
            <v>53</v>
          </cell>
          <cell r="B469" t="str">
            <v>PROVISIONES DEPRECIACIONES Y AMORTIZACIO</v>
          </cell>
          <cell r="C469" t="str">
            <v>D</v>
          </cell>
          <cell r="D469">
            <v>2</v>
          </cell>
          <cell r="E469">
            <v>12146141496.870001</v>
          </cell>
          <cell r="F469">
            <v>9200975459.2600002</v>
          </cell>
          <cell r="G469">
            <v>7007390219.9099998</v>
          </cell>
          <cell r="H469">
            <v>14339726736.219999</v>
          </cell>
        </row>
        <row r="470">
          <cell r="A470">
            <v>5304</v>
          </cell>
          <cell r="B470" t="str">
            <v>PROVISION PARA DEUDORES</v>
          </cell>
          <cell r="C470" t="str">
            <v>D</v>
          </cell>
          <cell r="D470">
            <v>3</v>
          </cell>
          <cell r="E470">
            <v>3253231911</v>
          </cell>
          <cell r="F470">
            <v>0</v>
          </cell>
          <cell r="G470">
            <v>345635111</v>
          </cell>
          <cell r="H470">
            <v>2907596800</v>
          </cell>
        </row>
        <row r="471">
          <cell r="A471">
            <v>530414</v>
          </cell>
          <cell r="B471" t="str">
            <v>SERVICIO DE ENERGIA</v>
          </cell>
          <cell r="C471" t="str">
            <v>D</v>
          </cell>
          <cell r="D471">
            <v>4</v>
          </cell>
          <cell r="E471">
            <v>3253231911</v>
          </cell>
          <cell r="F471">
            <v>0</v>
          </cell>
          <cell r="G471">
            <v>345635111</v>
          </cell>
          <cell r="H471">
            <v>2907596800</v>
          </cell>
        </row>
        <row r="472">
          <cell r="A472">
            <v>53041401</v>
          </cell>
          <cell r="B472" t="str">
            <v>PROVISION CUENTAS POR COBRAR ENERGIA</v>
          </cell>
          <cell r="C472" t="str">
            <v>D</v>
          </cell>
          <cell r="D472">
            <v>5</v>
          </cell>
          <cell r="E472">
            <v>3253231911</v>
          </cell>
          <cell r="F472">
            <v>0</v>
          </cell>
          <cell r="G472">
            <v>345635111</v>
          </cell>
          <cell r="H472">
            <v>2907596800</v>
          </cell>
        </row>
        <row r="473">
          <cell r="A473">
            <v>5313</v>
          </cell>
          <cell r="B473" t="str">
            <v>PROVISION PARA OBLIGACIONES FISCALES</v>
          </cell>
          <cell r="C473" t="str">
            <v>D</v>
          </cell>
          <cell r="D473">
            <v>3</v>
          </cell>
          <cell r="E473">
            <v>8351534399.2799997</v>
          </cell>
          <cell r="F473">
            <v>9055549414.3600006</v>
          </cell>
          <cell r="G473">
            <v>6619457607.46</v>
          </cell>
          <cell r="H473">
            <v>10787626206.18</v>
          </cell>
        </row>
        <row r="474">
          <cell r="A474">
            <v>531301</v>
          </cell>
          <cell r="B474" t="str">
            <v>IMPUESTO DE RENTA Y COMPLEMENTARIOS</v>
          </cell>
          <cell r="C474" t="str">
            <v>D</v>
          </cell>
          <cell r="D474">
            <v>4</v>
          </cell>
          <cell r="E474">
            <v>6619457607.46</v>
          </cell>
          <cell r="F474">
            <v>8798148971.0799999</v>
          </cell>
          <cell r="G474">
            <v>6619457607.46</v>
          </cell>
          <cell r="H474">
            <v>8798148971.0799999</v>
          </cell>
        </row>
        <row r="475">
          <cell r="A475">
            <v>531302</v>
          </cell>
          <cell r="B475" t="str">
            <v xml:space="preserve">IMPUESTO INDUSTRIA Y COMERCIO </v>
          </cell>
          <cell r="C475" t="str">
            <v>D</v>
          </cell>
          <cell r="D475">
            <v>4</v>
          </cell>
          <cell r="E475">
            <v>1732076791.8199999</v>
          </cell>
          <cell r="F475">
            <v>257400443.28</v>
          </cell>
          <cell r="G475">
            <v>0</v>
          </cell>
          <cell r="H475">
            <v>1989477235.0999999</v>
          </cell>
        </row>
        <row r="476">
          <cell r="A476">
            <v>5330</v>
          </cell>
          <cell r="B476" t="str">
            <v>DEPRECIACION DE PROPIEDADES PLANTA Y EQU</v>
          </cell>
          <cell r="C476" t="str">
            <v>D</v>
          </cell>
          <cell r="D476">
            <v>3</v>
          </cell>
          <cell r="E476">
            <v>541375186.59000003</v>
          </cell>
          <cell r="F476">
            <v>145426044.90000001</v>
          </cell>
          <cell r="G476">
            <v>42297501.450000003</v>
          </cell>
          <cell r="H476">
            <v>644503730.03999996</v>
          </cell>
        </row>
        <row r="477">
          <cell r="A477">
            <v>533001</v>
          </cell>
          <cell r="B477" t="str">
            <v>EDIFICACIONES</v>
          </cell>
          <cell r="C477" t="str">
            <v>D</v>
          </cell>
          <cell r="D477">
            <v>4</v>
          </cell>
          <cell r="E477">
            <v>180664580.72999999</v>
          </cell>
          <cell r="F477">
            <v>36166183</v>
          </cell>
          <cell r="G477">
            <v>6487855</v>
          </cell>
          <cell r="H477">
            <v>210342908.72999999</v>
          </cell>
        </row>
        <row r="478">
          <cell r="A478">
            <v>533006</v>
          </cell>
          <cell r="B478" t="str">
            <v>MUEBLES ENSERES Y EQUIPO DE OFICINA</v>
          </cell>
          <cell r="C478" t="str">
            <v>D</v>
          </cell>
          <cell r="D478">
            <v>4</v>
          </cell>
          <cell r="E478">
            <v>72611070.540000007</v>
          </cell>
          <cell r="F478">
            <v>14540359</v>
          </cell>
          <cell r="G478">
            <v>3450217</v>
          </cell>
          <cell r="H478">
            <v>83701212.540000007</v>
          </cell>
        </row>
        <row r="479">
          <cell r="A479">
            <v>533007</v>
          </cell>
          <cell r="B479" t="str">
            <v>EQUIPO DE COMUNICACION Y COMPUTACION</v>
          </cell>
          <cell r="C479" t="str">
            <v>D</v>
          </cell>
          <cell r="D479">
            <v>4</v>
          </cell>
          <cell r="E479">
            <v>288099535.31999999</v>
          </cell>
          <cell r="F479">
            <v>94655123.900000006</v>
          </cell>
          <cell r="G479">
            <v>32295050.449999999</v>
          </cell>
          <cell r="H479">
            <v>350459608.76999998</v>
          </cell>
        </row>
        <row r="480">
          <cell r="A480">
            <v>533008</v>
          </cell>
          <cell r="B480" t="str">
            <v>EQUIPO  DE TRANSPORTE TRACCION Y ELEVACI</v>
          </cell>
          <cell r="C480" t="str">
            <v>D</v>
          </cell>
          <cell r="D480">
            <v>4</v>
          </cell>
          <cell r="E480">
            <v>0</v>
          </cell>
          <cell r="F480">
            <v>64379</v>
          </cell>
          <cell r="G480">
            <v>64379</v>
          </cell>
          <cell r="H480">
            <v>0</v>
          </cell>
        </row>
        <row r="481">
          <cell r="A481">
            <v>58</v>
          </cell>
          <cell r="B481" t="str">
            <v>OTROS GASTOS</v>
          </cell>
          <cell r="C481" t="str">
            <v>D</v>
          </cell>
          <cell r="D481">
            <v>2</v>
          </cell>
          <cell r="E481">
            <v>1413087980.8699999</v>
          </cell>
          <cell r="F481">
            <v>4439889230.5200005</v>
          </cell>
          <cell r="G481">
            <v>4158740029.6799998</v>
          </cell>
          <cell r="H481">
            <v>1694237181.71</v>
          </cell>
        </row>
        <row r="482">
          <cell r="A482">
            <v>5802</v>
          </cell>
          <cell r="B482" t="str">
            <v>COMISIONES</v>
          </cell>
          <cell r="C482" t="str">
            <v>D</v>
          </cell>
          <cell r="D482">
            <v>3</v>
          </cell>
          <cell r="E482">
            <v>889519130.79999995</v>
          </cell>
          <cell r="F482">
            <v>208132111.68000001</v>
          </cell>
          <cell r="G482">
            <v>5740908</v>
          </cell>
          <cell r="H482">
            <v>1091910334.48</v>
          </cell>
        </row>
        <row r="483">
          <cell r="A483">
            <v>580238</v>
          </cell>
          <cell r="B483" t="str">
            <v>COMISIONES Y OTROS GASTOS BANCARIOS</v>
          </cell>
          <cell r="C483" t="str">
            <v>D</v>
          </cell>
          <cell r="D483">
            <v>4</v>
          </cell>
          <cell r="E483">
            <v>889519130.79999995</v>
          </cell>
          <cell r="F483">
            <v>208132111.68000001</v>
          </cell>
          <cell r="G483">
            <v>5740908</v>
          </cell>
          <cell r="H483">
            <v>1091910334.48</v>
          </cell>
        </row>
        <row r="484">
          <cell r="A484">
            <v>5805</v>
          </cell>
          <cell r="B484" t="str">
            <v>FINANCIEROS</v>
          </cell>
          <cell r="C484" t="str">
            <v>D</v>
          </cell>
          <cell r="D484">
            <v>3</v>
          </cell>
          <cell r="E484">
            <v>3527766.57</v>
          </cell>
          <cell r="F484">
            <v>245024255.77000001</v>
          </cell>
          <cell r="G484">
            <v>244879637.28999999</v>
          </cell>
          <cell r="H484">
            <v>3672385.05</v>
          </cell>
        </row>
        <row r="485">
          <cell r="A485">
            <v>580526</v>
          </cell>
          <cell r="B485" t="str">
            <v>ADMINISTRACION DE FIDUCIAS</v>
          </cell>
          <cell r="C485" t="str">
            <v>D</v>
          </cell>
          <cell r="D485">
            <v>4</v>
          </cell>
          <cell r="E485">
            <v>3452543.09</v>
          </cell>
          <cell r="F485">
            <v>0</v>
          </cell>
          <cell r="G485">
            <v>0</v>
          </cell>
          <cell r="H485">
            <v>3452543.09</v>
          </cell>
        </row>
        <row r="486">
          <cell r="A486">
            <v>580590</v>
          </cell>
          <cell r="B486" t="str">
            <v>OTROS GASTOS FINANCIEROS</v>
          </cell>
          <cell r="C486" t="str">
            <v>D</v>
          </cell>
          <cell r="D486">
            <v>4</v>
          </cell>
          <cell r="E486">
            <v>75223.48</v>
          </cell>
          <cell r="F486">
            <v>245024255.77000001</v>
          </cell>
          <cell r="G486">
            <v>244879637.28999999</v>
          </cell>
          <cell r="H486">
            <v>219841.96</v>
          </cell>
        </row>
        <row r="487">
          <cell r="A487">
            <v>5808</v>
          </cell>
          <cell r="B487" t="str">
            <v>OTROS GASTOS ORDINARIOS</v>
          </cell>
          <cell r="C487" t="str">
            <v>D</v>
          </cell>
          <cell r="D487">
            <v>3</v>
          </cell>
          <cell r="E487">
            <v>114342679.67</v>
          </cell>
          <cell r="F487">
            <v>3975917236.6599998</v>
          </cell>
          <cell r="G487">
            <v>3902711710.2600002</v>
          </cell>
          <cell r="H487">
            <v>187548206.06999999</v>
          </cell>
        </row>
        <row r="488">
          <cell r="A488">
            <v>580801</v>
          </cell>
          <cell r="B488" t="str">
            <v>PERDIDA EN VENTA DE ACTIVOS</v>
          </cell>
          <cell r="C488" t="str">
            <v>D</v>
          </cell>
          <cell r="D488">
            <v>4</v>
          </cell>
          <cell r="E488">
            <v>81842757.769999996</v>
          </cell>
          <cell r="F488">
            <v>3973555325.6599998</v>
          </cell>
          <cell r="G488">
            <v>3902711710.2600002</v>
          </cell>
          <cell r="H488">
            <v>152686373.16999999</v>
          </cell>
        </row>
        <row r="489">
          <cell r="A489">
            <v>580803</v>
          </cell>
          <cell r="B489" t="str">
            <v>IMPUESTOS ASUMIDOS</v>
          </cell>
          <cell r="C489" t="str">
            <v>D</v>
          </cell>
          <cell r="D489">
            <v>4</v>
          </cell>
          <cell r="E489">
            <v>32499921.899999999</v>
          </cell>
          <cell r="F489">
            <v>2361911</v>
          </cell>
          <cell r="G489">
            <v>0</v>
          </cell>
          <cell r="H489">
            <v>34861832.899999999</v>
          </cell>
        </row>
        <row r="490">
          <cell r="A490">
            <v>5810</v>
          </cell>
          <cell r="B490" t="str">
            <v>EXTRAORDINARIOS</v>
          </cell>
          <cell r="C490" t="str">
            <v>D</v>
          </cell>
          <cell r="D490">
            <v>3</v>
          </cell>
          <cell r="E490">
            <v>405698403.82999998</v>
          </cell>
          <cell r="F490">
            <v>10815626.41</v>
          </cell>
          <cell r="G490">
            <v>5407774.1299999999</v>
          </cell>
          <cell r="H490">
            <v>411106256.11000001</v>
          </cell>
        </row>
        <row r="491">
          <cell r="A491">
            <v>581090</v>
          </cell>
          <cell r="B491" t="str">
            <v>OTROS GASTOS EXTRAORDINARIOS</v>
          </cell>
          <cell r="C491" t="str">
            <v>D</v>
          </cell>
          <cell r="D491">
            <v>4</v>
          </cell>
          <cell r="E491">
            <v>405698403.82999998</v>
          </cell>
          <cell r="F491">
            <v>10815626.41</v>
          </cell>
          <cell r="G491">
            <v>5407774.1299999999</v>
          </cell>
          <cell r="H491">
            <v>411106256.11000001</v>
          </cell>
        </row>
        <row r="492">
          <cell r="A492">
            <v>58109001</v>
          </cell>
          <cell r="B492" t="str">
            <v>INDEMNIZACIONES A TERCEROS POR SINIESTRO</v>
          </cell>
          <cell r="C492" t="str">
            <v>D</v>
          </cell>
          <cell r="D492">
            <v>5</v>
          </cell>
          <cell r="E492">
            <v>29617777</v>
          </cell>
          <cell r="F492">
            <v>0</v>
          </cell>
          <cell r="G492">
            <v>0</v>
          </cell>
          <cell r="H492">
            <v>29617777</v>
          </cell>
        </row>
        <row r="493">
          <cell r="A493">
            <v>58109002</v>
          </cell>
          <cell r="B493" t="str">
            <v>OTROS GASTOS EXTRAORDINARIOS</v>
          </cell>
          <cell r="C493" t="str">
            <v>D</v>
          </cell>
          <cell r="D493">
            <v>5</v>
          </cell>
          <cell r="E493">
            <v>376080626.82999998</v>
          </cell>
          <cell r="F493">
            <v>10815626.41</v>
          </cell>
          <cell r="G493">
            <v>5407774.1299999999</v>
          </cell>
          <cell r="H493">
            <v>381488479.11000001</v>
          </cell>
        </row>
        <row r="494">
          <cell r="A494">
            <v>6</v>
          </cell>
          <cell r="B494" t="str">
            <v>COSTO DE VENTAS</v>
          </cell>
          <cell r="C494" t="str">
            <v>D</v>
          </cell>
          <cell r="D494">
            <v>1</v>
          </cell>
          <cell r="E494">
            <v>1613234457.26</v>
          </cell>
          <cell r="F494">
            <v>141303860.44</v>
          </cell>
          <cell r="G494">
            <v>15153990.220000001</v>
          </cell>
          <cell r="H494">
            <v>1739384327.48</v>
          </cell>
        </row>
        <row r="495">
          <cell r="A495">
            <v>62</v>
          </cell>
          <cell r="B495" t="str">
            <v>COSTO DE VENTA DE BIENES</v>
          </cell>
          <cell r="C495" t="str">
            <v>D</v>
          </cell>
          <cell r="D495">
            <v>2</v>
          </cell>
          <cell r="E495">
            <v>1300909356.26</v>
          </cell>
          <cell r="F495">
            <v>141303860.44</v>
          </cell>
          <cell r="G495">
            <v>15153990.220000001</v>
          </cell>
          <cell r="H495">
            <v>1427059226.48</v>
          </cell>
        </row>
        <row r="496">
          <cell r="A496">
            <v>6210</v>
          </cell>
          <cell r="B496" t="str">
            <v>BIENES COMERCIALIZADOS</v>
          </cell>
          <cell r="C496" t="str">
            <v>D</v>
          </cell>
          <cell r="D496">
            <v>3</v>
          </cell>
          <cell r="E496">
            <v>1300909356.26</v>
          </cell>
          <cell r="F496">
            <v>141303860.44</v>
          </cell>
          <cell r="G496">
            <v>15153990.220000001</v>
          </cell>
          <cell r="H496">
            <v>1427059226.48</v>
          </cell>
        </row>
        <row r="497">
          <cell r="A497">
            <v>621030</v>
          </cell>
          <cell r="B497" t="str">
            <v>MEDIDORES CABLE CONCENTRICO Y CONECTORES</v>
          </cell>
          <cell r="C497" t="str">
            <v>D</v>
          </cell>
          <cell r="D497">
            <v>4</v>
          </cell>
          <cell r="E497">
            <v>874214982.88</v>
          </cell>
          <cell r="F497">
            <v>140192156.66</v>
          </cell>
          <cell r="G497">
            <v>15153990.220000001</v>
          </cell>
          <cell r="H497">
            <v>999253149.32000005</v>
          </cell>
        </row>
        <row r="498">
          <cell r="A498">
            <v>621090</v>
          </cell>
          <cell r="B498" t="str">
            <v>OTRAS VENTAS DE BIENES COMERCIALIZADOS</v>
          </cell>
          <cell r="C498" t="str">
            <v>D</v>
          </cell>
          <cell r="D498">
            <v>4</v>
          </cell>
          <cell r="E498">
            <v>426694373.38</v>
          </cell>
          <cell r="F498">
            <v>1111703.78</v>
          </cell>
          <cell r="G498">
            <v>0</v>
          </cell>
          <cell r="H498">
            <v>427806077.16000003</v>
          </cell>
        </row>
        <row r="499">
          <cell r="A499">
            <v>63</v>
          </cell>
          <cell r="B499" t="str">
            <v>COSTO DE VENTA DE SERVICIOS</v>
          </cell>
          <cell r="C499" t="str">
            <v>D</v>
          </cell>
          <cell r="D499">
            <v>2</v>
          </cell>
          <cell r="E499">
            <v>312325101</v>
          </cell>
          <cell r="F499">
            <v>0</v>
          </cell>
          <cell r="G499">
            <v>0</v>
          </cell>
          <cell r="H499">
            <v>312325101</v>
          </cell>
        </row>
        <row r="500">
          <cell r="A500">
            <v>6360</v>
          </cell>
          <cell r="B500" t="str">
            <v>SERVICIOS PUBLICOS</v>
          </cell>
          <cell r="C500" t="str">
            <v>D</v>
          </cell>
          <cell r="D500">
            <v>3</v>
          </cell>
          <cell r="E500">
            <v>312325101</v>
          </cell>
          <cell r="F500">
            <v>0</v>
          </cell>
          <cell r="G500">
            <v>0</v>
          </cell>
          <cell r="H500">
            <v>312325101</v>
          </cell>
        </row>
        <row r="501">
          <cell r="A501">
            <v>636001</v>
          </cell>
          <cell r="B501" t="str">
            <v>ENERGIA ELECTRICA</v>
          </cell>
          <cell r="C501" t="str">
            <v>D</v>
          </cell>
          <cell r="D501">
            <v>4</v>
          </cell>
          <cell r="E501">
            <v>312325101</v>
          </cell>
          <cell r="F501">
            <v>0</v>
          </cell>
          <cell r="G501">
            <v>0</v>
          </cell>
          <cell r="H501">
            <v>312325101</v>
          </cell>
        </row>
        <row r="502">
          <cell r="A502">
            <v>63600101</v>
          </cell>
          <cell r="B502" t="str">
            <v>CONST. Y MANTTO DE OBRAS DE TERCEROS</v>
          </cell>
          <cell r="C502" t="str">
            <v>D</v>
          </cell>
          <cell r="D502">
            <v>5</v>
          </cell>
          <cell r="E502">
            <v>312325101</v>
          </cell>
          <cell r="F502">
            <v>0</v>
          </cell>
          <cell r="G502">
            <v>0</v>
          </cell>
          <cell r="H502">
            <v>312325101</v>
          </cell>
        </row>
        <row r="503">
          <cell r="A503">
            <v>7</v>
          </cell>
          <cell r="B503" t="str">
            <v>COSTOS DE PRODUCCION</v>
          </cell>
          <cell r="C503" t="str">
            <v>D</v>
          </cell>
          <cell r="D503">
            <v>1</v>
          </cell>
          <cell r="E503">
            <v>156426131314.12</v>
          </cell>
          <cell r="F503">
            <v>40912325838.260002</v>
          </cell>
          <cell r="G503">
            <v>19355714098.119999</v>
          </cell>
          <cell r="H503">
            <v>177982743054.26001</v>
          </cell>
        </row>
        <row r="504">
          <cell r="A504">
            <v>75</v>
          </cell>
          <cell r="B504" t="str">
            <v>SERVICIOS PUBLICOS</v>
          </cell>
          <cell r="C504" t="str">
            <v>D</v>
          </cell>
          <cell r="D504">
            <v>2</v>
          </cell>
          <cell r="E504">
            <v>156426131314.12</v>
          </cell>
          <cell r="F504">
            <v>40912325838.260002</v>
          </cell>
          <cell r="G504">
            <v>19355714098.119999</v>
          </cell>
          <cell r="H504">
            <v>177982743054.26001</v>
          </cell>
        </row>
        <row r="505">
          <cell r="A505">
            <v>7501</v>
          </cell>
          <cell r="B505" t="str">
            <v>ENERGIA</v>
          </cell>
          <cell r="C505" t="str">
            <v>D</v>
          </cell>
          <cell r="D505">
            <v>3</v>
          </cell>
          <cell r="E505">
            <v>156426131314.12</v>
          </cell>
          <cell r="F505">
            <v>40912325838.260002</v>
          </cell>
          <cell r="G505">
            <v>19355714098.119999</v>
          </cell>
          <cell r="H505">
            <v>177982743054.26001</v>
          </cell>
        </row>
        <row r="506">
          <cell r="A506">
            <v>750101</v>
          </cell>
          <cell r="B506" t="str">
            <v>COMPRAS DE ENERGIA</v>
          </cell>
          <cell r="C506" t="str">
            <v>D</v>
          </cell>
          <cell r="D506">
            <v>4</v>
          </cell>
          <cell r="E506">
            <v>112108945750</v>
          </cell>
          <cell r="F506">
            <v>34650222454</v>
          </cell>
          <cell r="G506">
            <v>18544083570</v>
          </cell>
          <cell r="H506">
            <v>128215084634</v>
          </cell>
        </row>
        <row r="507">
          <cell r="A507">
            <v>75010101</v>
          </cell>
          <cell r="B507" t="str">
            <v>COMPRAS ENERGIA EN BLOQUE O CONTRATOS</v>
          </cell>
          <cell r="C507" t="str">
            <v>D</v>
          </cell>
          <cell r="D507">
            <v>5</v>
          </cell>
          <cell r="E507">
            <v>75580869632</v>
          </cell>
          <cell r="F507">
            <v>22429693933</v>
          </cell>
          <cell r="G507">
            <v>11146715066</v>
          </cell>
          <cell r="H507">
            <v>86863848499</v>
          </cell>
        </row>
        <row r="508">
          <cell r="A508">
            <v>75010102</v>
          </cell>
          <cell r="B508" t="str">
            <v>COMPRAS ENERGIA EN BOLSA O CORTO PLAZO</v>
          </cell>
          <cell r="C508" t="str">
            <v>D</v>
          </cell>
          <cell r="D508">
            <v>5</v>
          </cell>
          <cell r="E508">
            <v>3708630477</v>
          </cell>
          <cell r="F508">
            <v>1087926995</v>
          </cell>
          <cell r="G508">
            <v>483539624</v>
          </cell>
          <cell r="H508">
            <v>4313017848</v>
          </cell>
        </row>
        <row r="509">
          <cell r="A509">
            <v>75010103</v>
          </cell>
          <cell r="B509" t="str">
            <v>SISTEMA DE DISTRIBUCION LOCAL (SDL)</v>
          </cell>
          <cell r="C509" t="str">
            <v>D</v>
          </cell>
          <cell r="D509">
            <v>5</v>
          </cell>
          <cell r="E509">
            <v>47349527</v>
          </cell>
          <cell r="F509">
            <v>13899206</v>
          </cell>
          <cell r="G509">
            <v>6973804</v>
          </cell>
          <cell r="H509">
            <v>54274929</v>
          </cell>
        </row>
        <row r="510">
          <cell r="A510">
            <v>75010104</v>
          </cell>
          <cell r="B510" t="str">
            <v>SERVICIOS SIC Y CND</v>
          </cell>
          <cell r="C510" t="str">
            <v>D</v>
          </cell>
          <cell r="D510">
            <v>5</v>
          </cell>
          <cell r="E510">
            <v>298487806</v>
          </cell>
          <cell r="F510">
            <v>93973064</v>
          </cell>
          <cell r="G510">
            <v>42111122</v>
          </cell>
          <cell r="H510">
            <v>350349748</v>
          </cell>
        </row>
        <row r="511">
          <cell r="A511">
            <v>75010105</v>
          </cell>
          <cell r="B511" t="str">
            <v>SISTEMA DE TRANSMISION NACIONAL (STN)</v>
          </cell>
          <cell r="C511" t="str">
            <v>D</v>
          </cell>
          <cell r="D511">
            <v>5</v>
          </cell>
          <cell r="E511">
            <v>15331960268</v>
          </cell>
          <cell r="F511">
            <v>4407723287</v>
          </cell>
          <cell r="G511">
            <v>2272424529</v>
          </cell>
          <cell r="H511">
            <v>17467259026</v>
          </cell>
        </row>
        <row r="512">
          <cell r="A512">
            <v>75010106</v>
          </cell>
          <cell r="B512" t="str">
            <v>RESTRICCIONES Y DESVIACIONES</v>
          </cell>
          <cell r="C512" t="str">
            <v>D</v>
          </cell>
          <cell r="D512">
            <v>5</v>
          </cell>
          <cell r="E512">
            <v>2983980734</v>
          </cell>
          <cell r="F512">
            <v>608495586</v>
          </cell>
          <cell r="G512">
            <v>350356897</v>
          </cell>
          <cell r="H512">
            <v>3242119423</v>
          </cell>
        </row>
        <row r="513">
          <cell r="A513">
            <v>75010107</v>
          </cell>
          <cell r="B513" t="str">
            <v>CARGOS POR CONEXION</v>
          </cell>
          <cell r="C513" t="str">
            <v>D</v>
          </cell>
          <cell r="D513">
            <v>5</v>
          </cell>
          <cell r="E513">
            <v>2652708309</v>
          </cell>
          <cell r="F513">
            <v>446819400</v>
          </cell>
          <cell r="G513">
            <v>439203380</v>
          </cell>
          <cell r="H513">
            <v>2660324329</v>
          </cell>
        </row>
        <row r="514">
          <cell r="A514">
            <v>75010108</v>
          </cell>
          <cell r="B514" t="str">
            <v>SISTEMA DE TRANSMISION REGIONAL (STR)</v>
          </cell>
          <cell r="C514" t="str">
            <v>D</v>
          </cell>
          <cell r="D514">
            <v>5</v>
          </cell>
          <cell r="E514">
            <v>11504958997</v>
          </cell>
          <cell r="F514">
            <v>3445311301</v>
          </cell>
          <cell r="G514">
            <v>1686379466</v>
          </cell>
          <cell r="H514">
            <v>13263890832</v>
          </cell>
        </row>
        <row r="515">
          <cell r="A515">
            <v>75010115</v>
          </cell>
          <cell r="B515" t="str">
            <v>TRASLADO CONSTO DE ENERGIA ENTRE SUCURSA</v>
          </cell>
          <cell r="C515" t="str">
            <v>D</v>
          </cell>
          <cell r="D515">
            <v>5</v>
          </cell>
          <cell r="E515">
            <v>0</v>
          </cell>
          <cell r="F515">
            <v>2116379682</v>
          </cell>
          <cell r="G515">
            <v>2116379682</v>
          </cell>
          <cell r="H515">
            <v>0</v>
          </cell>
        </row>
        <row r="516">
          <cell r="A516">
            <v>750102</v>
          </cell>
          <cell r="B516" t="str">
            <v>GENERALES</v>
          </cell>
          <cell r="C516" t="str">
            <v>D</v>
          </cell>
          <cell r="D516">
            <v>4</v>
          </cell>
          <cell r="E516">
            <v>20587315542.389999</v>
          </cell>
          <cell r="F516">
            <v>2854246084.5500002</v>
          </cell>
          <cell r="G516">
            <v>15133096.880000001</v>
          </cell>
          <cell r="H516">
            <v>23426428530.060001</v>
          </cell>
        </row>
        <row r="517">
          <cell r="A517">
            <v>75010201</v>
          </cell>
          <cell r="B517" t="str">
            <v>COSTOS GENERALES</v>
          </cell>
          <cell r="C517" t="str">
            <v>D</v>
          </cell>
          <cell r="D517">
            <v>5</v>
          </cell>
          <cell r="E517">
            <v>607182694.03999996</v>
          </cell>
          <cell r="F517">
            <v>160502215.25999999</v>
          </cell>
          <cell r="G517">
            <v>9682</v>
          </cell>
          <cell r="H517">
            <v>767675227.29999995</v>
          </cell>
        </row>
        <row r="518">
          <cell r="A518">
            <v>7501020101</v>
          </cell>
          <cell r="B518" t="str">
            <v>SUSCRIPCIONES Y AFILIACIONES</v>
          </cell>
          <cell r="C518" t="str">
            <v>D</v>
          </cell>
          <cell r="D518">
            <v>6</v>
          </cell>
          <cell r="E518">
            <v>59344090</v>
          </cell>
          <cell r="F518">
            <v>14050000</v>
          </cell>
          <cell r="G518">
            <v>0</v>
          </cell>
          <cell r="H518">
            <v>73394090</v>
          </cell>
        </row>
        <row r="519">
          <cell r="A519">
            <v>7501020103</v>
          </cell>
          <cell r="B519" t="str">
            <v>PUBLICIDAD Y PROPAGANDA</v>
          </cell>
          <cell r="C519" t="str">
            <v>D</v>
          </cell>
          <cell r="D519">
            <v>6</v>
          </cell>
          <cell r="E519">
            <v>68892136</v>
          </cell>
          <cell r="F519">
            <v>6820200</v>
          </cell>
          <cell r="G519">
            <v>0</v>
          </cell>
          <cell r="H519">
            <v>75712336</v>
          </cell>
        </row>
        <row r="520">
          <cell r="A520">
            <v>7501020104</v>
          </cell>
          <cell r="B520" t="str">
            <v>IMPRESOS Y PUBLICIACIONES</v>
          </cell>
          <cell r="C520" t="str">
            <v>D</v>
          </cell>
          <cell r="D520">
            <v>6</v>
          </cell>
          <cell r="E520">
            <v>108926583</v>
          </cell>
          <cell r="F520">
            <v>0</v>
          </cell>
          <cell r="G520">
            <v>0</v>
          </cell>
          <cell r="H520">
            <v>108926583</v>
          </cell>
        </row>
        <row r="521">
          <cell r="A521">
            <v>7501020105</v>
          </cell>
          <cell r="B521" t="str">
            <v>FOTOCOPIAS UTILES DE ESCRITORIO Y PAPELE</v>
          </cell>
          <cell r="C521" t="str">
            <v>D</v>
          </cell>
          <cell r="D521">
            <v>6</v>
          </cell>
          <cell r="E521">
            <v>214375749.03999999</v>
          </cell>
          <cell r="F521">
            <v>6630656.2599999998</v>
          </cell>
          <cell r="G521">
            <v>0</v>
          </cell>
          <cell r="H521">
            <v>221006405.30000001</v>
          </cell>
        </row>
        <row r="522">
          <cell r="A522">
            <v>7501020106</v>
          </cell>
          <cell r="B522" t="str">
            <v>COMUNICACIONES</v>
          </cell>
          <cell r="C522" t="str">
            <v>D</v>
          </cell>
          <cell r="D522">
            <v>6</v>
          </cell>
          <cell r="E522">
            <v>28033611</v>
          </cell>
          <cell r="F522">
            <v>0</v>
          </cell>
          <cell r="G522">
            <v>0</v>
          </cell>
          <cell r="H522">
            <v>28033611</v>
          </cell>
        </row>
        <row r="523">
          <cell r="A523">
            <v>7501020107</v>
          </cell>
          <cell r="B523" t="str">
            <v>TRANSPORTE FLETES Y ACARREOS</v>
          </cell>
          <cell r="C523" t="str">
            <v>D</v>
          </cell>
          <cell r="D523">
            <v>6</v>
          </cell>
          <cell r="E523">
            <v>21280816</v>
          </cell>
          <cell r="F523">
            <v>4920851</v>
          </cell>
          <cell r="G523">
            <v>0</v>
          </cell>
          <cell r="H523">
            <v>26201667</v>
          </cell>
        </row>
        <row r="524">
          <cell r="A524">
            <v>7501020111</v>
          </cell>
          <cell r="B524" t="str">
            <v>COSTO DE ENERGIA ELECTRICA DEPENDENCIAS</v>
          </cell>
          <cell r="C524" t="str">
            <v>D</v>
          </cell>
          <cell r="D524">
            <v>6</v>
          </cell>
          <cell r="E524">
            <v>97409775</v>
          </cell>
          <cell r="F524">
            <v>118194148</v>
          </cell>
          <cell r="G524">
            <v>0</v>
          </cell>
          <cell r="H524">
            <v>215603923</v>
          </cell>
        </row>
        <row r="525">
          <cell r="A525">
            <v>7501020112</v>
          </cell>
          <cell r="B525" t="str">
            <v>COSTO DE ENERGIA ELECTRICA TRABAJADORES</v>
          </cell>
          <cell r="C525" t="str">
            <v>D</v>
          </cell>
          <cell r="D525">
            <v>6</v>
          </cell>
          <cell r="E525">
            <v>8919934</v>
          </cell>
          <cell r="F525">
            <v>9886360</v>
          </cell>
          <cell r="G525">
            <v>9682</v>
          </cell>
          <cell r="H525">
            <v>18796612</v>
          </cell>
        </row>
        <row r="526">
          <cell r="A526">
            <v>75010202</v>
          </cell>
          <cell r="B526" t="str">
            <v>ARRENDAMIENTOS</v>
          </cell>
          <cell r="C526" t="str">
            <v>D</v>
          </cell>
          <cell r="D526">
            <v>5</v>
          </cell>
          <cell r="E526">
            <v>351913852</v>
          </cell>
          <cell r="F526">
            <v>111034220</v>
          </cell>
          <cell r="G526">
            <v>0</v>
          </cell>
          <cell r="H526">
            <v>462948072</v>
          </cell>
        </row>
        <row r="527">
          <cell r="A527">
            <v>7501020201</v>
          </cell>
          <cell r="B527" t="str">
            <v>ARRENDAMIENTO DE TERRENOS</v>
          </cell>
          <cell r="C527" t="str">
            <v>D</v>
          </cell>
          <cell r="D527">
            <v>6</v>
          </cell>
          <cell r="E527">
            <v>555528</v>
          </cell>
          <cell r="F527">
            <v>0</v>
          </cell>
          <cell r="G527">
            <v>0</v>
          </cell>
          <cell r="H527">
            <v>555528</v>
          </cell>
        </row>
        <row r="528">
          <cell r="A528">
            <v>7501020202</v>
          </cell>
          <cell r="B528" t="str">
            <v>ARRENDAMIENTO DE CONSTRUCCIONES Y EDIFIC</v>
          </cell>
          <cell r="C528" t="str">
            <v>D</v>
          </cell>
          <cell r="D528">
            <v>6</v>
          </cell>
          <cell r="E528">
            <v>35965139</v>
          </cell>
          <cell r="F528">
            <v>5661231</v>
          </cell>
          <cell r="G528">
            <v>0</v>
          </cell>
          <cell r="H528">
            <v>41626370</v>
          </cell>
        </row>
        <row r="529">
          <cell r="A529">
            <v>7501020204</v>
          </cell>
          <cell r="B529" t="str">
            <v>ARRENDAMIENTO DE MUEBLES Y EQUIPO DE OFI</v>
          </cell>
          <cell r="C529" t="str">
            <v>D</v>
          </cell>
          <cell r="D529">
            <v>6</v>
          </cell>
          <cell r="E529">
            <v>1038200</v>
          </cell>
          <cell r="F529">
            <v>0</v>
          </cell>
          <cell r="G529">
            <v>0</v>
          </cell>
          <cell r="H529">
            <v>1038200</v>
          </cell>
        </row>
        <row r="530">
          <cell r="A530">
            <v>7501020205</v>
          </cell>
          <cell r="B530" t="str">
            <v>ARRENDAMIENTO DE EQUIPOS DE COMUNICACION</v>
          </cell>
          <cell r="C530" t="str">
            <v>D</v>
          </cell>
          <cell r="D530">
            <v>6</v>
          </cell>
          <cell r="E530">
            <v>90205120</v>
          </cell>
          <cell r="F530">
            <v>28082979</v>
          </cell>
          <cell r="G530">
            <v>0</v>
          </cell>
          <cell r="H530">
            <v>118288099</v>
          </cell>
        </row>
        <row r="531">
          <cell r="A531">
            <v>7501020206</v>
          </cell>
          <cell r="B531" t="str">
            <v>ARRENDAMIENTO DE VEHICULOS</v>
          </cell>
          <cell r="C531" t="str">
            <v>D</v>
          </cell>
          <cell r="D531">
            <v>6</v>
          </cell>
          <cell r="E531">
            <v>216449865</v>
          </cell>
          <cell r="F531">
            <v>77290010</v>
          </cell>
          <cell r="G531">
            <v>0</v>
          </cell>
          <cell r="H531">
            <v>293739875</v>
          </cell>
        </row>
        <row r="532">
          <cell r="A532">
            <v>7501020290</v>
          </cell>
          <cell r="B532" t="str">
            <v>OTROS ARRENDAMIENTOS</v>
          </cell>
          <cell r="C532" t="str">
            <v>D</v>
          </cell>
          <cell r="D532">
            <v>6</v>
          </cell>
          <cell r="E532">
            <v>7700000</v>
          </cell>
          <cell r="F532">
            <v>0</v>
          </cell>
          <cell r="G532">
            <v>0</v>
          </cell>
          <cell r="H532">
            <v>7700000</v>
          </cell>
        </row>
        <row r="533">
          <cell r="A533">
            <v>75010203</v>
          </cell>
          <cell r="B533" t="str">
            <v>MANTENIMIENTO Y REPARACIONES</v>
          </cell>
          <cell r="C533" t="str">
            <v>D</v>
          </cell>
          <cell r="D533">
            <v>5</v>
          </cell>
          <cell r="E533">
            <v>6585908166.4499998</v>
          </cell>
          <cell r="F533">
            <v>683335555.5</v>
          </cell>
          <cell r="G533">
            <v>14592185.800000001</v>
          </cell>
          <cell r="H533">
            <v>7254651536.1499996</v>
          </cell>
        </row>
        <row r="534">
          <cell r="A534">
            <v>7501020301</v>
          </cell>
          <cell r="B534" t="str">
            <v>MANTENIMIENTO DE CONSTRUCIONES Y EDIFICA</v>
          </cell>
          <cell r="C534" t="str">
            <v>D</v>
          </cell>
          <cell r="D534">
            <v>6</v>
          </cell>
          <cell r="E534">
            <v>66808818</v>
          </cell>
          <cell r="F534">
            <v>1788040</v>
          </cell>
          <cell r="G534">
            <v>0</v>
          </cell>
          <cell r="H534">
            <v>68596858</v>
          </cell>
        </row>
        <row r="535">
          <cell r="A535">
            <v>7501020302</v>
          </cell>
          <cell r="B535" t="str">
            <v>MANTENIMIENTO DE MAQUINARIA Y EQUIPO</v>
          </cell>
          <cell r="C535" t="str">
            <v>D</v>
          </cell>
          <cell r="D535">
            <v>6</v>
          </cell>
          <cell r="E535">
            <v>230724168</v>
          </cell>
          <cell r="F535">
            <v>4043038</v>
          </cell>
          <cell r="G535">
            <v>0</v>
          </cell>
          <cell r="H535">
            <v>234767206</v>
          </cell>
        </row>
        <row r="536">
          <cell r="A536">
            <v>7501020303</v>
          </cell>
          <cell r="B536" t="str">
            <v>MANTENIMIENTO DE EQUIPO DE OFICINA</v>
          </cell>
          <cell r="C536" t="str">
            <v>D</v>
          </cell>
          <cell r="D536">
            <v>6</v>
          </cell>
          <cell r="E536">
            <v>11790692</v>
          </cell>
          <cell r="F536">
            <v>434000</v>
          </cell>
          <cell r="G536">
            <v>0</v>
          </cell>
          <cell r="H536">
            <v>12224692</v>
          </cell>
        </row>
        <row r="537">
          <cell r="A537">
            <v>7501020304</v>
          </cell>
          <cell r="B537" t="str">
            <v>MANTENIMIENTO DE EQUIPO DE COMPUTACION Y</v>
          </cell>
          <cell r="C537" t="str">
            <v>D</v>
          </cell>
          <cell r="D537">
            <v>6</v>
          </cell>
          <cell r="E537">
            <v>109166577.31999999</v>
          </cell>
          <cell r="F537">
            <v>3357697.17</v>
          </cell>
          <cell r="G537">
            <v>0</v>
          </cell>
          <cell r="H537">
            <v>112524274.48999999</v>
          </cell>
        </row>
        <row r="538">
          <cell r="A538">
            <v>7501020305</v>
          </cell>
          <cell r="B538" t="str">
            <v>MANTENIMIENTO DE EQUIPO DE TRANSPORTE TR</v>
          </cell>
          <cell r="C538" t="str">
            <v>D</v>
          </cell>
          <cell r="D538">
            <v>6</v>
          </cell>
          <cell r="E538">
            <v>229023444</v>
          </cell>
          <cell r="F538">
            <v>3036210</v>
          </cell>
          <cell r="G538">
            <v>5</v>
          </cell>
          <cell r="H538">
            <v>232059649</v>
          </cell>
        </row>
        <row r="539">
          <cell r="A539">
            <v>7501020307</v>
          </cell>
          <cell r="B539" t="str">
            <v>MANTENIMIENTO DE LINEAS REDES Y DUCTOS</v>
          </cell>
          <cell r="C539" t="str">
            <v>D</v>
          </cell>
          <cell r="D539">
            <v>6</v>
          </cell>
          <cell r="E539">
            <v>4678832331.1300001</v>
          </cell>
          <cell r="F539">
            <v>515345008.32999998</v>
          </cell>
          <cell r="G539">
            <v>14592180.800000001</v>
          </cell>
          <cell r="H539">
            <v>5179585158.6599998</v>
          </cell>
        </row>
        <row r="540">
          <cell r="A540">
            <v>750102030702</v>
          </cell>
          <cell r="B540" t="str">
            <v>MANTENIMIENTO LINEAS DE SUBTRANSMISION</v>
          </cell>
          <cell r="C540" t="str">
            <v>D</v>
          </cell>
          <cell r="D540">
            <v>7</v>
          </cell>
          <cell r="E540">
            <v>24932777</v>
          </cell>
          <cell r="F540">
            <v>8737705</v>
          </cell>
          <cell r="G540">
            <v>0</v>
          </cell>
          <cell r="H540">
            <v>33670482</v>
          </cell>
        </row>
        <row r="541">
          <cell r="A541">
            <v>750102030703</v>
          </cell>
          <cell r="B541" t="str">
            <v>MANTENIMIENTO REDES PRIMARIAS</v>
          </cell>
          <cell r="C541" t="str">
            <v>D</v>
          </cell>
          <cell r="D541">
            <v>7</v>
          </cell>
          <cell r="E541">
            <v>4319642185.1300001</v>
          </cell>
          <cell r="F541">
            <v>494716819.32999998</v>
          </cell>
          <cell r="G541">
            <v>14592180.800000001</v>
          </cell>
          <cell r="H541">
            <v>4799766823.6599998</v>
          </cell>
        </row>
        <row r="542">
          <cell r="A542">
            <v>750102030704</v>
          </cell>
          <cell r="B542" t="str">
            <v>MANTENIMIENTO REDES SECUNDARIAS</v>
          </cell>
          <cell r="C542" t="str">
            <v>D</v>
          </cell>
          <cell r="D542">
            <v>7</v>
          </cell>
          <cell r="E542">
            <v>219248856</v>
          </cell>
          <cell r="F542">
            <v>3314532</v>
          </cell>
          <cell r="G542">
            <v>0</v>
          </cell>
          <cell r="H542">
            <v>222563388</v>
          </cell>
        </row>
        <row r="543">
          <cell r="A543">
            <v>750102030705</v>
          </cell>
          <cell r="B543" t="str">
            <v>MANTENIMIENTO ALUMBRADO PUBLICO</v>
          </cell>
          <cell r="C543" t="str">
            <v>D</v>
          </cell>
          <cell r="D543">
            <v>7</v>
          </cell>
          <cell r="E543">
            <v>52200000</v>
          </cell>
          <cell r="F543">
            <v>0</v>
          </cell>
          <cell r="G543">
            <v>0</v>
          </cell>
          <cell r="H543">
            <v>52200000</v>
          </cell>
        </row>
        <row r="544">
          <cell r="A544">
            <v>750102030706</v>
          </cell>
          <cell r="B544" t="str">
            <v>MANTENIMIENTO SUBESTACIONES</v>
          </cell>
          <cell r="C544" t="str">
            <v>D</v>
          </cell>
          <cell r="D544">
            <v>7</v>
          </cell>
          <cell r="E544">
            <v>62808513</v>
          </cell>
          <cell r="F544">
            <v>8575952</v>
          </cell>
          <cell r="G544">
            <v>0</v>
          </cell>
          <cell r="H544">
            <v>71384465</v>
          </cell>
        </row>
        <row r="545">
          <cell r="A545">
            <v>7501020308</v>
          </cell>
          <cell r="B545" t="str">
            <v>REPARACION DE CONSTRUCCIONES Y EDIFICACI</v>
          </cell>
          <cell r="C545" t="str">
            <v>D</v>
          </cell>
          <cell r="D545">
            <v>6</v>
          </cell>
          <cell r="E545">
            <v>7685253</v>
          </cell>
          <cell r="F545">
            <v>0</v>
          </cell>
          <cell r="G545">
            <v>0</v>
          </cell>
          <cell r="H545">
            <v>7685253</v>
          </cell>
        </row>
        <row r="546">
          <cell r="A546">
            <v>7501020309</v>
          </cell>
          <cell r="B546" t="str">
            <v>REPARACION DE MAQUINARIA Y EQUIPO</v>
          </cell>
          <cell r="C546" t="str">
            <v>D</v>
          </cell>
          <cell r="D546">
            <v>6</v>
          </cell>
          <cell r="E546">
            <v>103097285</v>
          </cell>
          <cell r="F546">
            <v>66038151</v>
          </cell>
          <cell r="G546">
            <v>0</v>
          </cell>
          <cell r="H546">
            <v>169135436</v>
          </cell>
        </row>
        <row r="547">
          <cell r="A547">
            <v>7501020311</v>
          </cell>
          <cell r="B547" t="str">
            <v>REPARACION DE EQUIPO DE COMPUTACION Y CO</v>
          </cell>
          <cell r="C547" t="str">
            <v>D</v>
          </cell>
          <cell r="D547">
            <v>6</v>
          </cell>
          <cell r="E547">
            <v>807024</v>
          </cell>
          <cell r="F547">
            <v>0</v>
          </cell>
          <cell r="G547">
            <v>0</v>
          </cell>
          <cell r="H547">
            <v>807024</v>
          </cell>
        </row>
        <row r="548">
          <cell r="A548">
            <v>7501020312</v>
          </cell>
          <cell r="B548" t="str">
            <v>REPARACION DE EQUIPO DE TRANSPORTE TRACC</v>
          </cell>
          <cell r="C548" t="str">
            <v>D</v>
          </cell>
          <cell r="D548">
            <v>6</v>
          </cell>
          <cell r="E548">
            <v>34383794</v>
          </cell>
          <cell r="F548">
            <v>6819324</v>
          </cell>
          <cell r="G548">
            <v>0</v>
          </cell>
          <cell r="H548">
            <v>41203118</v>
          </cell>
        </row>
        <row r="549">
          <cell r="A549">
            <v>7501020390</v>
          </cell>
          <cell r="B549" t="str">
            <v>OTROS CONTRATOS DE MANTENIMIENTO Y REPAR</v>
          </cell>
          <cell r="C549" t="str">
            <v>D</v>
          </cell>
          <cell r="D549">
            <v>6</v>
          </cell>
          <cell r="E549">
            <v>1113588780</v>
          </cell>
          <cell r="F549">
            <v>82474087</v>
          </cell>
          <cell r="G549">
            <v>0</v>
          </cell>
          <cell r="H549">
            <v>1196062867</v>
          </cell>
        </row>
        <row r="550">
          <cell r="A550">
            <v>75010204</v>
          </cell>
          <cell r="B550" t="str">
            <v>HONORARIOS</v>
          </cell>
          <cell r="C550" t="str">
            <v>D</v>
          </cell>
          <cell r="D550">
            <v>5</v>
          </cell>
          <cell r="E550">
            <v>1562879108</v>
          </cell>
          <cell r="F550">
            <v>402447131</v>
          </cell>
          <cell r="G550">
            <v>0</v>
          </cell>
          <cell r="H550">
            <v>1965326239</v>
          </cell>
        </row>
        <row r="551">
          <cell r="A551">
            <v>7501020402</v>
          </cell>
          <cell r="B551" t="str">
            <v>HONORARIOS ASESORIA TECNICA</v>
          </cell>
          <cell r="C551" t="str">
            <v>D</v>
          </cell>
          <cell r="D551">
            <v>6</v>
          </cell>
          <cell r="E551">
            <v>575449625</v>
          </cell>
          <cell r="F551">
            <v>13648973</v>
          </cell>
          <cell r="G551">
            <v>0</v>
          </cell>
          <cell r="H551">
            <v>589098598</v>
          </cell>
        </row>
        <row r="552">
          <cell r="A552">
            <v>7501020490</v>
          </cell>
          <cell r="B552" t="str">
            <v>OTROS HONORARIOS</v>
          </cell>
          <cell r="C552" t="str">
            <v>D</v>
          </cell>
          <cell r="D552">
            <v>6</v>
          </cell>
          <cell r="E552">
            <v>987429483</v>
          </cell>
          <cell r="F552">
            <v>388798158</v>
          </cell>
          <cell r="G552">
            <v>0</v>
          </cell>
          <cell r="H552">
            <v>1376227641</v>
          </cell>
        </row>
        <row r="553">
          <cell r="A553">
            <v>75010205</v>
          </cell>
          <cell r="B553" t="str">
            <v>SERVICIOS PUBLICOS</v>
          </cell>
          <cell r="C553" t="str">
            <v>D</v>
          </cell>
          <cell r="D553">
            <v>5</v>
          </cell>
          <cell r="E553">
            <v>251720751.19999999</v>
          </cell>
          <cell r="F553">
            <v>116963660.59999999</v>
          </cell>
          <cell r="G553">
            <v>0</v>
          </cell>
          <cell r="H553">
            <v>368684411.80000001</v>
          </cell>
        </row>
        <row r="554">
          <cell r="A554">
            <v>7501020501</v>
          </cell>
          <cell r="B554" t="str">
            <v>ACUEDUCTO Y ALCANTARILLADO</v>
          </cell>
          <cell r="C554" t="str">
            <v>D</v>
          </cell>
          <cell r="D554">
            <v>6</v>
          </cell>
          <cell r="E554">
            <v>6085834</v>
          </cell>
          <cell r="F554">
            <v>1553935</v>
          </cell>
          <cell r="G554">
            <v>0</v>
          </cell>
          <cell r="H554">
            <v>7639769</v>
          </cell>
        </row>
        <row r="555">
          <cell r="A555">
            <v>7501020502</v>
          </cell>
          <cell r="B555" t="str">
            <v>ASEO Y RECOLECCION DE RESIDUOS</v>
          </cell>
          <cell r="C555" t="str">
            <v>D</v>
          </cell>
          <cell r="D555">
            <v>6</v>
          </cell>
          <cell r="E555">
            <v>2542770</v>
          </cell>
          <cell r="F555">
            <v>301415</v>
          </cell>
          <cell r="G555">
            <v>0</v>
          </cell>
          <cell r="H555">
            <v>2844185</v>
          </cell>
        </row>
        <row r="556">
          <cell r="A556">
            <v>7501020504</v>
          </cell>
          <cell r="B556" t="str">
            <v>TELECOMUNICACIONES</v>
          </cell>
          <cell r="C556" t="str">
            <v>D</v>
          </cell>
          <cell r="D556">
            <v>6</v>
          </cell>
          <cell r="E556">
            <v>243092147.19999999</v>
          </cell>
          <cell r="F556">
            <v>115108310.59999999</v>
          </cell>
          <cell r="G556">
            <v>0</v>
          </cell>
          <cell r="H556">
            <v>358200457.80000001</v>
          </cell>
        </row>
        <row r="557">
          <cell r="A557">
            <v>75010206</v>
          </cell>
          <cell r="B557" t="str">
            <v>MATERIALES Y COSTOS DE OPERACION</v>
          </cell>
          <cell r="C557" t="str">
            <v>D</v>
          </cell>
          <cell r="D557">
            <v>5</v>
          </cell>
          <cell r="E557">
            <v>1701041832.8499999</v>
          </cell>
          <cell r="F557">
            <v>331306029.60000002</v>
          </cell>
          <cell r="G557">
            <v>531226.07999999996</v>
          </cell>
          <cell r="H557">
            <v>2031816636.3699999</v>
          </cell>
        </row>
        <row r="558">
          <cell r="A558">
            <v>7501020601</v>
          </cell>
          <cell r="B558" t="str">
            <v>REPUESTOS PARA VEHICULOS</v>
          </cell>
          <cell r="C558" t="str">
            <v>D</v>
          </cell>
          <cell r="D558">
            <v>6</v>
          </cell>
          <cell r="E558">
            <v>4651539</v>
          </cell>
          <cell r="F558">
            <v>1474918</v>
          </cell>
          <cell r="G558">
            <v>0</v>
          </cell>
          <cell r="H558">
            <v>6126457</v>
          </cell>
        </row>
        <row r="559">
          <cell r="A559">
            <v>7501020602</v>
          </cell>
          <cell r="B559" t="str">
            <v>LLANTA Y NEUMATICOS</v>
          </cell>
          <cell r="C559" t="str">
            <v>D</v>
          </cell>
          <cell r="D559">
            <v>6</v>
          </cell>
          <cell r="E559">
            <v>18795767.23</v>
          </cell>
          <cell r="F559">
            <v>2280485.44</v>
          </cell>
          <cell r="G559">
            <v>0</v>
          </cell>
          <cell r="H559">
            <v>21076252.670000002</v>
          </cell>
        </row>
        <row r="560">
          <cell r="A560">
            <v>7501020604</v>
          </cell>
          <cell r="B560" t="str">
            <v>COMBUSTIBLES Y LUBRICANTES</v>
          </cell>
          <cell r="C560" t="str">
            <v>D</v>
          </cell>
          <cell r="D560">
            <v>6</v>
          </cell>
          <cell r="E560">
            <v>103355777</v>
          </cell>
          <cell r="F560">
            <v>21082012</v>
          </cell>
          <cell r="G560">
            <v>0</v>
          </cell>
          <cell r="H560">
            <v>124437789</v>
          </cell>
        </row>
        <row r="561">
          <cell r="A561">
            <v>7501020608</v>
          </cell>
          <cell r="B561" t="str">
            <v>COSTOS DE GESTION AMBIENTAL</v>
          </cell>
          <cell r="C561" t="str">
            <v>D</v>
          </cell>
          <cell r="D561">
            <v>6</v>
          </cell>
          <cell r="E561">
            <v>1114356811</v>
          </cell>
          <cell r="F561">
            <v>204650487</v>
          </cell>
          <cell r="G561">
            <v>0</v>
          </cell>
          <cell r="H561">
            <v>1319007298</v>
          </cell>
        </row>
        <row r="562">
          <cell r="A562">
            <v>7501020611</v>
          </cell>
          <cell r="B562" t="str">
            <v>MATERIALES ELECTRICOS</v>
          </cell>
          <cell r="C562" t="str">
            <v>D</v>
          </cell>
          <cell r="D562">
            <v>6</v>
          </cell>
          <cell r="E562">
            <v>11252062</v>
          </cell>
          <cell r="F562">
            <v>783195</v>
          </cell>
          <cell r="G562">
            <v>0</v>
          </cell>
          <cell r="H562">
            <v>12035257</v>
          </cell>
        </row>
        <row r="563">
          <cell r="A563">
            <v>7501020690</v>
          </cell>
          <cell r="B563" t="str">
            <v>OTROS ELEMENTOS Y MATERIALES</v>
          </cell>
          <cell r="C563" t="str">
            <v>D</v>
          </cell>
          <cell r="D563">
            <v>6</v>
          </cell>
          <cell r="E563">
            <v>448629876.62</v>
          </cell>
          <cell r="F563">
            <v>101034932.16</v>
          </cell>
          <cell r="G563">
            <v>531226.07999999996</v>
          </cell>
          <cell r="H563">
            <v>549133582.70000005</v>
          </cell>
        </row>
        <row r="564">
          <cell r="A564">
            <v>75010207</v>
          </cell>
          <cell r="B564" t="str">
            <v>SEGUROS GENERALES</v>
          </cell>
          <cell r="C564" t="str">
            <v>D</v>
          </cell>
          <cell r="D564">
            <v>5</v>
          </cell>
          <cell r="E564">
            <v>1263845844.8199999</v>
          </cell>
          <cell r="F564">
            <v>144291101.69999999</v>
          </cell>
          <cell r="G564">
            <v>0</v>
          </cell>
          <cell r="H564">
            <v>1408136946.52</v>
          </cell>
        </row>
        <row r="565">
          <cell r="A565">
            <v>7501020702</v>
          </cell>
          <cell r="B565" t="str">
            <v>SEGUROS DE CUMPLIMIENTO</v>
          </cell>
          <cell r="C565" t="str">
            <v>D</v>
          </cell>
          <cell r="D565">
            <v>6</v>
          </cell>
          <cell r="E565">
            <v>1527488</v>
          </cell>
          <cell r="F565">
            <v>0</v>
          </cell>
          <cell r="G565">
            <v>0</v>
          </cell>
          <cell r="H565">
            <v>1527488</v>
          </cell>
        </row>
        <row r="566">
          <cell r="A566">
            <v>7501020703</v>
          </cell>
          <cell r="B566" t="str">
            <v>SEGUROS DE CORRIENTE DEBIL</v>
          </cell>
          <cell r="C566" t="str">
            <v>D</v>
          </cell>
          <cell r="D566">
            <v>6</v>
          </cell>
          <cell r="E566">
            <v>20283781.140000001</v>
          </cell>
          <cell r="F566">
            <v>2980956.3</v>
          </cell>
          <cell r="G566">
            <v>0</v>
          </cell>
          <cell r="H566">
            <v>23264737.440000001</v>
          </cell>
        </row>
        <row r="567">
          <cell r="A567">
            <v>7501020704</v>
          </cell>
          <cell r="B567" t="str">
            <v>SEGUROS DE INCENDIO</v>
          </cell>
          <cell r="C567" t="str">
            <v>D</v>
          </cell>
          <cell r="D567">
            <v>6</v>
          </cell>
          <cell r="E567">
            <v>113127807.34</v>
          </cell>
          <cell r="F567">
            <v>17527114.059999999</v>
          </cell>
          <cell r="G567">
            <v>0</v>
          </cell>
          <cell r="H567">
            <v>130654921.40000001</v>
          </cell>
        </row>
        <row r="568">
          <cell r="A568">
            <v>7501020706</v>
          </cell>
          <cell r="B568" t="str">
            <v>SEGUROS DE SUSTRACCION Y HURTO</v>
          </cell>
          <cell r="C568" t="str">
            <v>D</v>
          </cell>
          <cell r="D568">
            <v>6</v>
          </cell>
          <cell r="E568">
            <v>6629821.5199999996</v>
          </cell>
          <cell r="F568">
            <v>1123152.1100000001</v>
          </cell>
          <cell r="G568">
            <v>0</v>
          </cell>
          <cell r="H568">
            <v>7752973.6299999999</v>
          </cell>
        </row>
        <row r="569">
          <cell r="A569">
            <v>7501020707</v>
          </cell>
          <cell r="B569" t="str">
            <v>SEGUROS DE FLOTA Y EQUIPO DE TRANSPORTE</v>
          </cell>
          <cell r="C569" t="str">
            <v>D</v>
          </cell>
          <cell r="D569">
            <v>6</v>
          </cell>
          <cell r="E569">
            <v>51603404.810000002</v>
          </cell>
          <cell r="F569">
            <v>8014263.8200000003</v>
          </cell>
          <cell r="G569">
            <v>0</v>
          </cell>
          <cell r="H569">
            <v>59617668.630000003</v>
          </cell>
        </row>
        <row r="570">
          <cell r="A570">
            <v>7501020708</v>
          </cell>
          <cell r="B570" t="str">
            <v>SEGUROS DE RESPONSABILIDAD CIVIL Y EXTRA</v>
          </cell>
          <cell r="C570" t="str">
            <v>D</v>
          </cell>
          <cell r="D570">
            <v>6</v>
          </cell>
          <cell r="E570">
            <v>134793399.24000001</v>
          </cell>
          <cell r="F570">
            <v>30593690.41</v>
          </cell>
          <cell r="G570">
            <v>0</v>
          </cell>
          <cell r="H570">
            <v>165387089.65000001</v>
          </cell>
        </row>
        <row r="571">
          <cell r="A571">
            <v>7501020709</v>
          </cell>
          <cell r="B571" t="str">
            <v>SEGUROS DE ROTURA DE MAQUINARIA</v>
          </cell>
          <cell r="C571" t="str">
            <v>D</v>
          </cell>
          <cell r="D571">
            <v>6</v>
          </cell>
          <cell r="E571">
            <v>649948970.57000005</v>
          </cell>
          <cell r="F571">
            <v>30997142.350000001</v>
          </cell>
          <cell r="G571">
            <v>0</v>
          </cell>
          <cell r="H571">
            <v>680946112.91999996</v>
          </cell>
        </row>
        <row r="572">
          <cell r="A572">
            <v>7501020710</v>
          </cell>
          <cell r="B572" t="str">
            <v>SEGUROS DANOS COMBINADOS</v>
          </cell>
          <cell r="C572" t="str">
            <v>D</v>
          </cell>
          <cell r="D572">
            <v>6</v>
          </cell>
          <cell r="E572">
            <v>285931172.19999999</v>
          </cell>
          <cell r="F572">
            <v>53054782.649999999</v>
          </cell>
          <cell r="G572">
            <v>0</v>
          </cell>
          <cell r="H572">
            <v>338985954.85000002</v>
          </cell>
        </row>
        <row r="573">
          <cell r="A573">
            <v>75010208</v>
          </cell>
          <cell r="B573" t="str">
            <v>ORDENES Y CONTRATOS POR OTROS SERVICIOS</v>
          </cell>
          <cell r="C573" t="str">
            <v>D</v>
          </cell>
          <cell r="D573">
            <v>5</v>
          </cell>
          <cell r="E573">
            <v>7685919651.9399996</v>
          </cell>
          <cell r="F573">
            <v>864381474</v>
          </cell>
          <cell r="G573">
            <v>0</v>
          </cell>
          <cell r="H573">
            <v>8550301125.9399996</v>
          </cell>
        </row>
        <row r="574">
          <cell r="A574">
            <v>7501020801</v>
          </cell>
          <cell r="B574" t="str">
            <v>SERVICIO DE ASEO Y MANTENIMIENTO</v>
          </cell>
          <cell r="C574" t="str">
            <v>D</v>
          </cell>
          <cell r="D574">
            <v>6</v>
          </cell>
          <cell r="E574">
            <v>87298609</v>
          </cell>
          <cell r="F574">
            <v>8634805</v>
          </cell>
          <cell r="G574">
            <v>0</v>
          </cell>
          <cell r="H574">
            <v>95933414</v>
          </cell>
        </row>
        <row r="575">
          <cell r="A575">
            <v>7501020802</v>
          </cell>
          <cell r="B575" t="str">
            <v>SERVICIO DE VIGILANCIA Y SEGURIDAD</v>
          </cell>
          <cell r="C575" t="str">
            <v>D</v>
          </cell>
          <cell r="D575">
            <v>6</v>
          </cell>
          <cell r="E575">
            <v>733270012</v>
          </cell>
          <cell r="F575">
            <v>97273593</v>
          </cell>
          <cell r="G575">
            <v>0</v>
          </cell>
          <cell r="H575">
            <v>830543605</v>
          </cell>
        </row>
        <row r="576">
          <cell r="A576">
            <v>7501020803</v>
          </cell>
          <cell r="B576" t="str">
            <v>SERVICIO DE CASINO Y CAFETERIA</v>
          </cell>
          <cell r="C576" t="str">
            <v>D</v>
          </cell>
          <cell r="D576">
            <v>6</v>
          </cell>
          <cell r="E576">
            <v>434500</v>
          </cell>
          <cell r="F576">
            <v>0</v>
          </cell>
          <cell r="G576">
            <v>0</v>
          </cell>
          <cell r="H576">
            <v>434500</v>
          </cell>
        </row>
        <row r="577">
          <cell r="A577">
            <v>7501020804</v>
          </cell>
          <cell r="B577" t="str">
            <v>SERVICIO DE TOMA DE LECTURA</v>
          </cell>
          <cell r="C577" t="str">
            <v>D</v>
          </cell>
          <cell r="D577">
            <v>6</v>
          </cell>
          <cell r="E577">
            <v>809148629</v>
          </cell>
          <cell r="F577">
            <v>99390901.5</v>
          </cell>
          <cell r="G577">
            <v>0</v>
          </cell>
          <cell r="H577">
            <v>908539530.5</v>
          </cell>
        </row>
        <row r="578">
          <cell r="A578">
            <v>7501020805</v>
          </cell>
          <cell r="B578" t="str">
            <v>SERVICIO DE ENTREGA FACTURAS</v>
          </cell>
          <cell r="C578" t="str">
            <v>D</v>
          </cell>
          <cell r="D578">
            <v>6</v>
          </cell>
          <cell r="E578">
            <v>581487809</v>
          </cell>
          <cell r="F578">
            <v>83362728.5</v>
          </cell>
          <cell r="G578">
            <v>0</v>
          </cell>
          <cell r="H578">
            <v>664850537.5</v>
          </cell>
        </row>
        <row r="579">
          <cell r="A579">
            <v>7501020806</v>
          </cell>
          <cell r="B579" t="str">
            <v>SERVICIO DE CORTE Y RECONEXION</v>
          </cell>
          <cell r="C579" t="str">
            <v>D</v>
          </cell>
          <cell r="D579">
            <v>6</v>
          </cell>
          <cell r="E579">
            <v>978270414</v>
          </cell>
          <cell r="F579">
            <v>125438267</v>
          </cell>
          <cell r="G579">
            <v>0</v>
          </cell>
          <cell r="H579">
            <v>1103708681</v>
          </cell>
        </row>
        <row r="580">
          <cell r="A580">
            <v>7501020807</v>
          </cell>
          <cell r="B580" t="str">
            <v>SERVICIO DE INSTALACION DE CONTADORES</v>
          </cell>
          <cell r="C580" t="str">
            <v>D</v>
          </cell>
          <cell r="D580">
            <v>6</v>
          </cell>
          <cell r="E580">
            <v>2416741707.21</v>
          </cell>
          <cell r="F580">
            <v>305081050</v>
          </cell>
          <cell r="G580">
            <v>0</v>
          </cell>
          <cell r="H580">
            <v>2721822757.21</v>
          </cell>
        </row>
        <row r="581">
          <cell r="A581">
            <v>7501020808</v>
          </cell>
          <cell r="B581" t="str">
            <v>ADMINISTRACION DE INFRAESTRUCTURA INFORM</v>
          </cell>
          <cell r="C581" t="str">
            <v>D</v>
          </cell>
          <cell r="D581">
            <v>6</v>
          </cell>
          <cell r="E581">
            <v>238705470.38999999</v>
          </cell>
          <cell r="F581">
            <v>23867465</v>
          </cell>
          <cell r="G581">
            <v>0</v>
          </cell>
          <cell r="H581">
            <v>262572935.38999999</v>
          </cell>
        </row>
        <row r="582">
          <cell r="A582">
            <v>7501020809</v>
          </cell>
          <cell r="B582" t="str">
            <v>SERVICIO DE TRANSPORTE</v>
          </cell>
          <cell r="C582" t="str">
            <v>D</v>
          </cell>
          <cell r="D582">
            <v>6</v>
          </cell>
          <cell r="E582">
            <v>244383330</v>
          </cell>
          <cell r="F582">
            <v>9807089</v>
          </cell>
          <cell r="G582">
            <v>0</v>
          </cell>
          <cell r="H582">
            <v>254190419</v>
          </cell>
        </row>
        <row r="583">
          <cell r="A583">
            <v>7501020810</v>
          </cell>
          <cell r="B583" t="str">
            <v>SERVICIO DE DIGITALIZACION DE DATOS</v>
          </cell>
          <cell r="C583" t="str">
            <v>D</v>
          </cell>
          <cell r="D583">
            <v>6</v>
          </cell>
          <cell r="E583">
            <v>167914835</v>
          </cell>
          <cell r="F583">
            <v>19920292</v>
          </cell>
          <cell r="G583">
            <v>0</v>
          </cell>
          <cell r="H583">
            <v>187835127</v>
          </cell>
        </row>
        <row r="584">
          <cell r="A584">
            <v>7501020811</v>
          </cell>
          <cell r="B584" t="str">
            <v>SERVICIOS ASOCIADOS A INFRAESTRUCTURA EL</v>
          </cell>
          <cell r="C584" t="str">
            <v>D</v>
          </cell>
          <cell r="D584">
            <v>6</v>
          </cell>
          <cell r="E584">
            <v>659563532.34000003</v>
          </cell>
          <cell r="F584">
            <v>2400000</v>
          </cell>
          <cell r="G584">
            <v>0</v>
          </cell>
          <cell r="H584">
            <v>661963532.34000003</v>
          </cell>
        </row>
        <row r="585">
          <cell r="A585">
            <v>7501020812</v>
          </cell>
          <cell r="B585" t="str">
            <v>CONTRATOS OUTSOURCING</v>
          </cell>
          <cell r="C585" t="str">
            <v>D</v>
          </cell>
          <cell r="D585">
            <v>6</v>
          </cell>
          <cell r="E585">
            <v>768700804</v>
          </cell>
          <cell r="F585">
            <v>89205283</v>
          </cell>
          <cell r="G585">
            <v>0</v>
          </cell>
          <cell r="H585">
            <v>857906087</v>
          </cell>
        </row>
        <row r="586">
          <cell r="A586">
            <v>75010209</v>
          </cell>
          <cell r="B586" t="str">
            <v>BODEGAJE</v>
          </cell>
          <cell r="C586" t="str">
            <v>D</v>
          </cell>
          <cell r="D586">
            <v>5</v>
          </cell>
          <cell r="E586">
            <v>0</v>
          </cell>
          <cell r="F586">
            <v>176791</v>
          </cell>
          <cell r="G586">
            <v>0</v>
          </cell>
          <cell r="H586">
            <v>176791</v>
          </cell>
        </row>
        <row r="587">
          <cell r="A587">
            <v>7501020901</v>
          </cell>
          <cell r="B587" t="str">
            <v>MATERIALES</v>
          </cell>
          <cell r="C587" t="str">
            <v>D</v>
          </cell>
          <cell r="D587">
            <v>6</v>
          </cell>
          <cell r="E587">
            <v>0</v>
          </cell>
          <cell r="F587">
            <v>176791</v>
          </cell>
          <cell r="G587">
            <v>0</v>
          </cell>
          <cell r="H587">
            <v>176791</v>
          </cell>
        </row>
        <row r="588">
          <cell r="A588">
            <v>75010290</v>
          </cell>
          <cell r="B588" t="str">
            <v>OTROS GASTOS GENERALES</v>
          </cell>
          <cell r="C588" t="str">
            <v>D</v>
          </cell>
          <cell r="D588">
            <v>5</v>
          </cell>
          <cell r="E588">
            <v>576903641.09000003</v>
          </cell>
          <cell r="F588">
            <v>39807905.890000001</v>
          </cell>
          <cell r="G588">
            <v>3</v>
          </cell>
          <cell r="H588">
            <v>616711543.98000002</v>
          </cell>
        </row>
        <row r="589">
          <cell r="A589">
            <v>7501029001</v>
          </cell>
          <cell r="B589" t="str">
            <v>ALUMBRADO NAVIDENO</v>
          </cell>
          <cell r="C589" t="str">
            <v>D</v>
          </cell>
          <cell r="D589">
            <v>6</v>
          </cell>
          <cell r="E589">
            <v>121006178.28</v>
          </cell>
          <cell r="F589">
            <v>0</v>
          </cell>
          <cell r="G589">
            <v>0</v>
          </cell>
          <cell r="H589">
            <v>121006178.28</v>
          </cell>
        </row>
        <row r="590">
          <cell r="A590">
            <v>7501029002</v>
          </cell>
          <cell r="B590" t="str">
            <v>OTROS GASTOS GENERALES</v>
          </cell>
          <cell r="C590" t="str">
            <v>D</v>
          </cell>
          <cell r="D590">
            <v>6</v>
          </cell>
          <cell r="E590">
            <v>455897462.81</v>
          </cell>
          <cell r="F590">
            <v>39807905.890000001</v>
          </cell>
          <cell r="G590">
            <v>3</v>
          </cell>
          <cell r="H590">
            <v>495705365.69999999</v>
          </cell>
        </row>
        <row r="591">
          <cell r="A591">
            <v>750103</v>
          </cell>
          <cell r="B591" t="str">
            <v>SUELDOS Y SALARIOS</v>
          </cell>
          <cell r="C591" t="str">
            <v>D</v>
          </cell>
          <cell r="D591">
            <v>4</v>
          </cell>
          <cell r="E591">
            <v>9893609526.5499992</v>
          </cell>
          <cell r="F591">
            <v>1464003523.3599999</v>
          </cell>
          <cell r="G591">
            <v>246018144</v>
          </cell>
          <cell r="H591">
            <v>11111594905.91</v>
          </cell>
        </row>
        <row r="592">
          <cell r="A592">
            <v>75010301</v>
          </cell>
          <cell r="B592" t="str">
            <v>SUELDOS DE PERSONAL</v>
          </cell>
          <cell r="C592" t="str">
            <v>D</v>
          </cell>
          <cell r="D592">
            <v>5</v>
          </cell>
          <cell r="E592">
            <v>2704446135</v>
          </cell>
          <cell r="F592">
            <v>418948007</v>
          </cell>
          <cell r="G592">
            <v>0</v>
          </cell>
          <cell r="H592">
            <v>3123394142</v>
          </cell>
        </row>
        <row r="593">
          <cell r="A593">
            <v>75010302</v>
          </cell>
          <cell r="B593" t="str">
            <v>HORAS EXTRAS FESTIVOS Y RECARGO NOCTURNO</v>
          </cell>
          <cell r="C593" t="str">
            <v>D</v>
          </cell>
          <cell r="D593">
            <v>5</v>
          </cell>
          <cell r="E593">
            <v>385396664</v>
          </cell>
          <cell r="F593">
            <v>61320425</v>
          </cell>
          <cell r="G593">
            <v>0</v>
          </cell>
          <cell r="H593">
            <v>446717089</v>
          </cell>
        </row>
        <row r="594">
          <cell r="A594">
            <v>75010303</v>
          </cell>
          <cell r="B594" t="str">
            <v>PRIMA DE SERVICIOS</v>
          </cell>
          <cell r="C594" t="str">
            <v>D</v>
          </cell>
          <cell r="D594">
            <v>5</v>
          </cell>
          <cell r="E594">
            <v>708941586</v>
          </cell>
          <cell r="F594">
            <v>108867441</v>
          </cell>
          <cell r="G594">
            <v>0</v>
          </cell>
          <cell r="H594">
            <v>817809027</v>
          </cell>
        </row>
        <row r="595">
          <cell r="A595">
            <v>75010304</v>
          </cell>
          <cell r="B595" t="str">
            <v>PRIMA DE VACACIONES</v>
          </cell>
          <cell r="C595" t="str">
            <v>D</v>
          </cell>
          <cell r="D595">
            <v>5</v>
          </cell>
          <cell r="E595">
            <v>405109463</v>
          </cell>
          <cell r="F595">
            <v>62209962</v>
          </cell>
          <cell r="G595">
            <v>0</v>
          </cell>
          <cell r="H595">
            <v>467319425</v>
          </cell>
        </row>
        <row r="596">
          <cell r="A596">
            <v>75010305</v>
          </cell>
          <cell r="B596" t="str">
            <v>PRIMA DE CARESTIA</v>
          </cell>
          <cell r="C596" t="str">
            <v>D</v>
          </cell>
          <cell r="D596">
            <v>5</v>
          </cell>
          <cell r="E596">
            <v>708941586</v>
          </cell>
          <cell r="F596">
            <v>108867441</v>
          </cell>
          <cell r="G596">
            <v>0</v>
          </cell>
          <cell r="H596">
            <v>817809027</v>
          </cell>
        </row>
        <row r="597">
          <cell r="A597">
            <v>75010307</v>
          </cell>
          <cell r="B597" t="str">
            <v>PRIMA DE ANTIGUEDAD</v>
          </cell>
          <cell r="C597" t="str">
            <v>D</v>
          </cell>
          <cell r="D597">
            <v>5</v>
          </cell>
          <cell r="E597">
            <v>708941586</v>
          </cell>
          <cell r="F597">
            <v>108867441</v>
          </cell>
          <cell r="G597">
            <v>0</v>
          </cell>
          <cell r="H597">
            <v>817809027</v>
          </cell>
        </row>
        <row r="598">
          <cell r="A598">
            <v>75010308</v>
          </cell>
          <cell r="B598" t="str">
            <v>VACACIONES</v>
          </cell>
          <cell r="C598" t="str">
            <v>D</v>
          </cell>
          <cell r="D598">
            <v>5</v>
          </cell>
          <cell r="E598">
            <v>405109463</v>
          </cell>
          <cell r="F598">
            <v>62209962</v>
          </cell>
          <cell r="G598">
            <v>0</v>
          </cell>
          <cell r="H598">
            <v>467319425</v>
          </cell>
        </row>
        <row r="599">
          <cell r="A599">
            <v>75010309</v>
          </cell>
          <cell r="B599" t="str">
            <v>BONIFICACIONES</v>
          </cell>
          <cell r="C599" t="str">
            <v>D</v>
          </cell>
          <cell r="D599">
            <v>5</v>
          </cell>
          <cell r="E599">
            <v>481258372</v>
          </cell>
          <cell r="F599">
            <v>55460300</v>
          </cell>
          <cell r="G599">
            <v>0</v>
          </cell>
          <cell r="H599">
            <v>536718672</v>
          </cell>
        </row>
        <row r="600">
          <cell r="A600">
            <v>75010310</v>
          </cell>
          <cell r="B600" t="str">
            <v>SUBSIDIO DE ALIMENTACION</v>
          </cell>
          <cell r="C600" t="str">
            <v>D</v>
          </cell>
          <cell r="D600">
            <v>5</v>
          </cell>
          <cell r="E600">
            <v>100851699</v>
          </cell>
          <cell r="F600">
            <v>16170732</v>
          </cell>
          <cell r="G600">
            <v>0</v>
          </cell>
          <cell r="H600">
            <v>117022431</v>
          </cell>
        </row>
        <row r="601">
          <cell r="A601">
            <v>75010311</v>
          </cell>
          <cell r="B601" t="str">
            <v>AUXILIO DE TRANSPORTE</v>
          </cell>
          <cell r="C601" t="str">
            <v>D</v>
          </cell>
          <cell r="D601">
            <v>5</v>
          </cell>
          <cell r="E601">
            <v>70056414</v>
          </cell>
          <cell r="F601">
            <v>10567260</v>
          </cell>
          <cell r="G601">
            <v>0</v>
          </cell>
          <cell r="H601">
            <v>80623674</v>
          </cell>
        </row>
        <row r="602">
          <cell r="A602">
            <v>75010312</v>
          </cell>
          <cell r="B602" t="str">
            <v>CESANTIAS</v>
          </cell>
          <cell r="C602" t="str">
            <v>D</v>
          </cell>
          <cell r="D602">
            <v>5</v>
          </cell>
          <cell r="E602">
            <v>1012773727</v>
          </cell>
          <cell r="F602">
            <v>155524927</v>
          </cell>
          <cell r="G602">
            <v>0</v>
          </cell>
          <cell r="H602">
            <v>1168298654</v>
          </cell>
        </row>
        <row r="603">
          <cell r="A603">
            <v>75010313</v>
          </cell>
          <cell r="B603" t="str">
            <v>INTERESES A LAS CESANTIAS</v>
          </cell>
          <cell r="C603" t="str">
            <v>D</v>
          </cell>
          <cell r="D603">
            <v>5</v>
          </cell>
          <cell r="E603">
            <v>270153466</v>
          </cell>
          <cell r="F603">
            <v>41473304</v>
          </cell>
          <cell r="G603">
            <v>0</v>
          </cell>
          <cell r="H603">
            <v>311626770</v>
          </cell>
        </row>
        <row r="604">
          <cell r="A604">
            <v>75010314</v>
          </cell>
          <cell r="B604" t="str">
            <v>CAPACITACION BIENESTAR SOCIAL Y ESTIMULO</v>
          </cell>
          <cell r="C604" t="str">
            <v>D</v>
          </cell>
          <cell r="D604">
            <v>5</v>
          </cell>
          <cell r="E604">
            <v>791603584.44000006</v>
          </cell>
          <cell r="F604">
            <v>107408290.48</v>
          </cell>
          <cell r="G604">
            <v>244000000</v>
          </cell>
          <cell r="H604">
            <v>655011874.91999996</v>
          </cell>
        </row>
        <row r="605">
          <cell r="A605">
            <v>7501031401</v>
          </cell>
          <cell r="B605" t="str">
            <v>CAPACITACION</v>
          </cell>
          <cell r="C605" t="str">
            <v>D</v>
          </cell>
          <cell r="D605">
            <v>6</v>
          </cell>
          <cell r="E605">
            <v>249606364</v>
          </cell>
          <cell r="F605">
            <v>58751800</v>
          </cell>
          <cell r="G605">
            <v>0</v>
          </cell>
          <cell r="H605">
            <v>308358164</v>
          </cell>
        </row>
        <row r="606">
          <cell r="A606">
            <v>7501031402</v>
          </cell>
          <cell r="B606" t="str">
            <v>BIENESTAR SOCIAL</v>
          </cell>
          <cell r="C606" t="str">
            <v>D</v>
          </cell>
          <cell r="D606">
            <v>6</v>
          </cell>
          <cell r="E606">
            <v>527089466.44</v>
          </cell>
          <cell r="F606">
            <v>48656490.479999997</v>
          </cell>
          <cell r="G606">
            <v>244000000</v>
          </cell>
          <cell r="H606">
            <v>331745956.92000002</v>
          </cell>
        </row>
        <row r="607">
          <cell r="A607">
            <v>7501031403</v>
          </cell>
          <cell r="B607" t="str">
            <v>GASTOS MEDICOS CONVENCIONALES</v>
          </cell>
          <cell r="C607" t="str">
            <v>D</v>
          </cell>
          <cell r="D607">
            <v>6</v>
          </cell>
          <cell r="E607">
            <v>14907754</v>
          </cell>
          <cell r="F607">
            <v>0</v>
          </cell>
          <cell r="G607">
            <v>0</v>
          </cell>
          <cell r="H607">
            <v>14907754</v>
          </cell>
        </row>
        <row r="608">
          <cell r="A608">
            <v>75010315</v>
          </cell>
          <cell r="B608" t="str">
            <v>DOTACION Y SUMINISTRO A TRABAJADORES</v>
          </cell>
          <cell r="C608" t="str">
            <v>D</v>
          </cell>
          <cell r="D608">
            <v>5</v>
          </cell>
          <cell r="E608">
            <v>116473355.11</v>
          </cell>
          <cell r="F608">
            <v>938571.88</v>
          </cell>
          <cell r="G608">
            <v>0</v>
          </cell>
          <cell r="H608">
            <v>117411926.98999999</v>
          </cell>
        </row>
        <row r="609">
          <cell r="A609">
            <v>75010317</v>
          </cell>
          <cell r="B609" t="str">
            <v>CONTRATOS DE PERSONAL TEMPORAL</v>
          </cell>
          <cell r="C609" t="str">
            <v>D</v>
          </cell>
          <cell r="D609">
            <v>5</v>
          </cell>
          <cell r="E609">
            <v>597888305</v>
          </cell>
          <cell r="F609">
            <v>90364395</v>
          </cell>
          <cell r="G609">
            <v>2018144</v>
          </cell>
          <cell r="H609">
            <v>686234556</v>
          </cell>
        </row>
        <row r="610">
          <cell r="A610">
            <v>75010318</v>
          </cell>
          <cell r="B610" t="str">
            <v>VIATICOS PARA EMPLEADOS</v>
          </cell>
          <cell r="C610" t="str">
            <v>D</v>
          </cell>
          <cell r="D610">
            <v>5</v>
          </cell>
          <cell r="E610">
            <v>151132401</v>
          </cell>
          <cell r="F610">
            <v>31388519</v>
          </cell>
          <cell r="G610">
            <v>0</v>
          </cell>
          <cell r="H610">
            <v>182520920</v>
          </cell>
        </row>
        <row r="611">
          <cell r="A611">
            <v>75010319</v>
          </cell>
          <cell r="B611" t="str">
            <v>GASTOS DE VIAJE PARA EMPLEADOS VIA</v>
          </cell>
          <cell r="C611" t="str">
            <v>D</v>
          </cell>
          <cell r="D611">
            <v>5</v>
          </cell>
          <cell r="E611">
            <v>90040548</v>
          </cell>
          <cell r="F611">
            <v>10120479</v>
          </cell>
          <cell r="G611">
            <v>0</v>
          </cell>
          <cell r="H611">
            <v>100161027</v>
          </cell>
        </row>
        <row r="612">
          <cell r="A612">
            <v>75010321</v>
          </cell>
          <cell r="B612" t="str">
            <v>REMUNERACION SERVICIOS TECNICOS</v>
          </cell>
          <cell r="C612" t="str">
            <v>D</v>
          </cell>
          <cell r="D612">
            <v>5</v>
          </cell>
          <cell r="E612">
            <v>145222990</v>
          </cell>
          <cell r="F612">
            <v>13296066</v>
          </cell>
          <cell r="G612">
            <v>0</v>
          </cell>
          <cell r="H612">
            <v>158519056</v>
          </cell>
        </row>
        <row r="613">
          <cell r="A613">
            <v>75010322</v>
          </cell>
          <cell r="B613" t="str">
            <v>SALARIO INTEGRAL</v>
          </cell>
          <cell r="C613" t="str">
            <v>D</v>
          </cell>
          <cell r="D613">
            <v>5</v>
          </cell>
          <cell r="E613">
            <v>39268182</v>
          </cell>
          <cell r="F613">
            <v>0</v>
          </cell>
          <cell r="G613">
            <v>0</v>
          </cell>
          <cell r="H613">
            <v>39268182</v>
          </cell>
        </row>
        <row r="614">
          <cell r="A614">
            <v>750104</v>
          </cell>
          <cell r="B614" t="str">
            <v>CONTRIBUCIONES IMPUTADAS</v>
          </cell>
          <cell r="C614" t="str">
            <v>D</v>
          </cell>
          <cell r="D614">
            <v>4</v>
          </cell>
          <cell r="E614">
            <v>2379449296</v>
          </cell>
          <cell r="F614">
            <v>341396967</v>
          </cell>
          <cell r="G614">
            <v>0</v>
          </cell>
          <cell r="H614">
            <v>2720846263</v>
          </cell>
        </row>
        <row r="615">
          <cell r="A615">
            <v>75010401</v>
          </cell>
          <cell r="B615" t="str">
            <v>PENSIONES DE JUBILIACION</v>
          </cell>
          <cell r="C615" t="str">
            <v>D</v>
          </cell>
          <cell r="D615">
            <v>5</v>
          </cell>
          <cell r="E615">
            <v>2377409835</v>
          </cell>
          <cell r="F615">
            <v>341208167</v>
          </cell>
          <cell r="G615">
            <v>0</v>
          </cell>
          <cell r="H615">
            <v>2718618002</v>
          </cell>
        </row>
        <row r="616">
          <cell r="A616">
            <v>75010405</v>
          </cell>
          <cell r="B616" t="str">
            <v>COSTOS MEDICOS Y DROGAS</v>
          </cell>
          <cell r="C616" t="str">
            <v>D</v>
          </cell>
          <cell r="D616">
            <v>5</v>
          </cell>
          <cell r="E616">
            <v>2039461</v>
          </cell>
          <cell r="F616">
            <v>188800</v>
          </cell>
          <cell r="G616">
            <v>0</v>
          </cell>
          <cell r="H616">
            <v>2228261</v>
          </cell>
        </row>
        <row r="617">
          <cell r="A617">
            <v>750105</v>
          </cell>
          <cell r="B617" t="str">
            <v>CONTRIBUCIONES EFECTIVAS</v>
          </cell>
          <cell r="C617" t="str">
            <v>D</v>
          </cell>
          <cell r="D617">
            <v>4</v>
          </cell>
          <cell r="E617">
            <v>1732327081.1099999</v>
          </cell>
          <cell r="F617">
            <v>235873196.12</v>
          </cell>
          <cell r="G617">
            <v>0</v>
          </cell>
          <cell r="H617">
            <v>1968200277.23</v>
          </cell>
        </row>
        <row r="618">
          <cell r="A618">
            <v>75010501</v>
          </cell>
          <cell r="B618" t="str">
            <v>APORTES A CAJAS DE COMPENSACION FAMILIAR</v>
          </cell>
          <cell r="C618" t="str">
            <v>D</v>
          </cell>
          <cell r="D618">
            <v>5</v>
          </cell>
          <cell r="E618">
            <v>188260200</v>
          </cell>
          <cell r="F618">
            <v>26020700</v>
          </cell>
          <cell r="G618">
            <v>0</v>
          </cell>
          <cell r="H618">
            <v>214280900</v>
          </cell>
        </row>
        <row r="619">
          <cell r="A619">
            <v>75010502</v>
          </cell>
          <cell r="B619" t="str">
            <v>APORTES A SEGURIDAD SOCIAL</v>
          </cell>
          <cell r="C619" t="str">
            <v>D</v>
          </cell>
          <cell r="D619">
            <v>5</v>
          </cell>
          <cell r="E619">
            <v>617932716</v>
          </cell>
          <cell r="F619">
            <v>83896710</v>
          </cell>
          <cell r="G619">
            <v>0</v>
          </cell>
          <cell r="H619">
            <v>701829426</v>
          </cell>
        </row>
        <row r="620">
          <cell r="A620">
            <v>75010504</v>
          </cell>
          <cell r="B620" t="str">
            <v>APORTES A RIESGOS PROFESIONALES</v>
          </cell>
          <cell r="C620" t="str">
            <v>D</v>
          </cell>
          <cell r="D620">
            <v>5</v>
          </cell>
          <cell r="E620">
            <v>137591874</v>
          </cell>
          <cell r="F620">
            <v>19709169</v>
          </cell>
          <cell r="G620">
            <v>0</v>
          </cell>
          <cell r="H620">
            <v>157301043</v>
          </cell>
        </row>
        <row r="621">
          <cell r="A621">
            <v>75010506</v>
          </cell>
          <cell r="B621" t="str">
            <v>SEGUROS DE VIDA COLECTIVA</v>
          </cell>
          <cell r="C621" t="str">
            <v>D</v>
          </cell>
          <cell r="D621">
            <v>5</v>
          </cell>
          <cell r="E621">
            <v>22486166.109999999</v>
          </cell>
          <cell r="F621">
            <v>5028018.12</v>
          </cell>
          <cell r="G621">
            <v>0</v>
          </cell>
          <cell r="H621">
            <v>27514184.23</v>
          </cell>
        </row>
        <row r="622">
          <cell r="A622">
            <v>75010507</v>
          </cell>
          <cell r="B622" t="str">
            <v>COTIZACIONES A FONDOS DE PENSIONES</v>
          </cell>
          <cell r="C622" t="str">
            <v>D</v>
          </cell>
          <cell r="D622">
            <v>5</v>
          </cell>
          <cell r="E622">
            <v>766056125</v>
          </cell>
          <cell r="F622">
            <v>101218599</v>
          </cell>
          <cell r="G622">
            <v>0</v>
          </cell>
          <cell r="H622">
            <v>867274724</v>
          </cell>
        </row>
        <row r="623">
          <cell r="A623">
            <v>750106</v>
          </cell>
          <cell r="B623" t="str">
            <v>APORTES SOBRE LA NOMINA</v>
          </cell>
          <cell r="C623" t="str">
            <v>D</v>
          </cell>
          <cell r="D623">
            <v>4</v>
          </cell>
          <cell r="E623">
            <v>235304900</v>
          </cell>
          <cell r="F623">
            <v>32524500</v>
          </cell>
          <cell r="G623">
            <v>0</v>
          </cell>
          <cell r="H623">
            <v>267829400</v>
          </cell>
        </row>
        <row r="624">
          <cell r="A624">
            <v>75010601</v>
          </cell>
          <cell r="B624" t="str">
            <v>APORTES A ICBF</v>
          </cell>
          <cell r="C624" t="str">
            <v>D</v>
          </cell>
          <cell r="D624">
            <v>5</v>
          </cell>
          <cell r="E624">
            <v>141178200</v>
          </cell>
          <cell r="F624">
            <v>19514400</v>
          </cell>
          <cell r="G624">
            <v>0</v>
          </cell>
          <cell r="H624">
            <v>160692600</v>
          </cell>
        </row>
        <row r="625">
          <cell r="A625">
            <v>75010602</v>
          </cell>
          <cell r="B625" t="str">
            <v>APORTES AL SENA</v>
          </cell>
          <cell r="C625" t="str">
            <v>D</v>
          </cell>
          <cell r="D625">
            <v>5</v>
          </cell>
          <cell r="E625">
            <v>94126700</v>
          </cell>
          <cell r="F625">
            <v>13010100</v>
          </cell>
          <cell r="G625">
            <v>0</v>
          </cell>
          <cell r="H625">
            <v>107136800</v>
          </cell>
        </row>
        <row r="626">
          <cell r="A626">
            <v>750107</v>
          </cell>
          <cell r="B626" t="str">
            <v>DEPRECIACION Y AMORTIZACION</v>
          </cell>
          <cell r="C626" t="str">
            <v>D</v>
          </cell>
          <cell r="D626">
            <v>4</v>
          </cell>
          <cell r="E626">
            <v>7470247984.2799997</v>
          </cell>
          <cell r="F626">
            <v>1326558932.1099999</v>
          </cell>
          <cell r="G626">
            <v>549287637.24000001</v>
          </cell>
          <cell r="H626">
            <v>8247519279.1499996</v>
          </cell>
        </row>
        <row r="627">
          <cell r="A627">
            <v>75010701</v>
          </cell>
          <cell r="B627" t="str">
            <v>DEPRECIACION EDIFICACIONES</v>
          </cell>
          <cell r="C627" t="str">
            <v>D</v>
          </cell>
          <cell r="D627">
            <v>5</v>
          </cell>
          <cell r="E627">
            <v>32125933.379999999</v>
          </cell>
          <cell r="F627">
            <v>0</v>
          </cell>
          <cell r="G627">
            <v>0</v>
          </cell>
          <cell r="H627">
            <v>32125933.379999999</v>
          </cell>
        </row>
        <row r="628">
          <cell r="A628">
            <v>75010702</v>
          </cell>
          <cell r="B628" t="str">
            <v>DEPRECIACION REDES LINEAS Y DUCTOS</v>
          </cell>
          <cell r="C628" t="str">
            <v>D</v>
          </cell>
          <cell r="D628">
            <v>5</v>
          </cell>
          <cell r="E628">
            <v>4949717989.6800003</v>
          </cell>
          <cell r="F628">
            <v>1099159315.6700001</v>
          </cell>
          <cell r="G628">
            <v>531222328.24000001</v>
          </cell>
          <cell r="H628">
            <v>5517654977.1099997</v>
          </cell>
        </row>
        <row r="629">
          <cell r="A629">
            <v>75010703</v>
          </cell>
          <cell r="B629" t="str">
            <v>DEPRECIACION MAQUINARIA Y EQUIPO</v>
          </cell>
          <cell r="C629" t="str">
            <v>D</v>
          </cell>
          <cell r="D629">
            <v>5</v>
          </cell>
          <cell r="E629">
            <v>136120597.24000001</v>
          </cell>
          <cell r="F629">
            <v>24223280</v>
          </cell>
          <cell r="G629">
            <v>2669624</v>
          </cell>
          <cell r="H629">
            <v>157674253.24000001</v>
          </cell>
        </row>
        <row r="630">
          <cell r="A630">
            <v>75010704</v>
          </cell>
          <cell r="B630" t="str">
            <v>DEPRECIACION MUEBLES ENSERES Y EQUPOS</v>
          </cell>
          <cell r="C630" t="str">
            <v>D</v>
          </cell>
          <cell r="D630">
            <v>5</v>
          </cell>
          <cell r="E630">
            <v>12682830.27</v>
          </cell>
          <cell r="F630">
            <v>0</v>
          </cell>
          <cell r="G630">
            <v>0</v>
          </cell>
          <cell r="H630">
            <v>12682830.27</v>
          </cell>
        </row>
        <row r="631">
          <cell r="A631">
            <v>75010705</v>
          </cell>
          <cell r="B631" t="str">
            <v>DEPRECIACION EQUIPO DE TRANSPORTE TRACCI</v>
          </cell>
          <cell r="C631" t="str">
            <v>D</v>
          </cell>
          <cell r="D631">
            <v>5</v>
          </cell>
          <cell r="E631">
            <v>187224822</v>
          </cell>
          <cell r="F631">
            <v>28132169</v>
          </cell>
          <cell r="G631">
            <v>1800584</v>
          </cell>
          <cell r="H631">
            <v>213556407</v>
          </cell>
        </row>
        <row r="632">
          <cell r="A632">
            <v>75010706</v>
          </cell>
          <cell r="B632" t="str">
            <v>DEPRECIACION EQUIPO DE COMUNICACION Y CO</v>
          </cell>
          <cell r="C632" t="str">
            <v>D</v>
          </cell>
          <cell r="D632">
            <v>5</v>
          </cell>
          <cell r="E632">
            <v>164547348.34</v>
          </cell>
          <cell r="F632">
            <v>190170</v>
          </cell>
          <cell r="G632">
            <v>48788</v>
          </cell>
          <cell r="H632">
            <v>164688730.34</v>
          </cell>
        </row>
        <row r="633">
          <cell r="A633">
            <v>75010707</v>
          </cell>
          <cell r="B633" t="str">
            <v>DEPRECIACION PLANTAS Y SUBESTACIONES</v>
          </cell>
          <cell r="C633" t="str">
            <v>D</v>
          </cell>
          <cell r="D633">
            <v>5</v>
          </cell>
          <cell r="E633">
            <v>1132547087.5699999</v>
          </cell>
          <cell r="F633">
            <v>174853997.44</v>
          </cell>
          <cell r="G633">
            <v>13546313</v>
          </cell>
          <cell r="H633">
            <v>1293854772.01</v>
          </cell>
        </row>
        <row r="634">
          <cell r="A634">
            <v>75010710</v>
          </cell>
          <cell r="B634" t="str">
            <v>AMORTIZACION ESTUDIOS Y PROYECTOS</v>
          </cell>
          <cell r="C634" t="str">
            <v>D</v>
          </cell>
          <cell r="D634">
            <v>5</v>
          </cell>
          <cell r="E634">
            <v>855281375.79999995</v>
          </cell>
          <cell r="F634">
            <v>0</v>
          </cell>
          <cell r="G634">
            <v>0</v>
          </cell>
          <cell r="H634">
            <v>855281375.79999995</v>
          </cell>
        </row>
        <row r="635">
          <cell r="A635">
            <v>750108</v>
          </cell>
          <cell r="B635" t="str">
            <v>IMPUESTOS Y TASAS</v>
          </cell>
          <cell r="C635" t="str">
            <v>D</v>
          </cell>
          <cell r="D635">
            <v>4</v>
          </cell>
          <cell r="E635">
            <v>2018931233.79</v>
          </cell>
          <cell r="F635">
            <v>7500181.1200000001</v>
          </cell>
          <cell r="G635">
            <v>1191650</v>
          </cell>
          <cell r="H635">
            <v>2025239764.9100001</v>
          </cell>
        </row>
        <row r="636">
          <cell r="A636">
            <v>75010801</v>
          </cell>
          <cell r="B636" t="str">
            <v>IMPUESTO DE TIMBRE</v>
          </cell>
          <cell r="C636" t="str">
            <v>D</v>
          </cell>
          <cell r="D636">
            <v>5</v>
          </cell>
          <cell r="E636">
            <v>59294799.789999999</v>
          </cell>
          <cell r="F636">
            <v>99047.12</v>
          </cell>
          <cell r="G636">
            <v>0</v>
          </cell>
          <cell r="H636">
            <v>59393846.909999996</v>
          </cell>
        </row>
        <row r="637">
          <cell r="A637">
            <v>75010802</v>
          </cell>
          <cell r="B637" t="str">
            <v>IMPUESTO PREDIAL</v>
          </cell>
          <cell r="C637" t="str">
            <v>D</v>
          </cell>
          <cell r="D637">
            <v>5</v>
          </cell>
          <cell r="E637">
            <v>23150937</v>
          </cell>
          <cell r="F637">
            <v>0</v>
          </cell>
          <cell r="G637">
            <v>1191650</v>
          </cell>
          <cell r="H637">
            <v>21959287</v>
          </cell>
        </row>
        <row r="638">
          <cell r="A638">
            <v>75010804</v>
          </cell>
          <cell r="B638" t="str">
            <v>IMPUESTO DE VEHICULO</v>
          </cell>
          <cell r="C638" t="str">
            <v>D</v>
          </cell>
          <cell r="D638">
            <v>5</v>
          </cell>
          <cell r="E638">
            <v>46186389</v>
          </cell>
          <cell r="F638">
            <v>17350</v>
          </cell>
          <cell r="G638">
            <v>0</v>
          </cell>
          <cell r="H638">
            <v>46203739</v>
          </cell>
        </row>
        <row r="639">
          <cell r="A639">
            <v>75010806</v>
          </cell>
          <cell r="B639" t="str">
            <v>IMPUESTO DE INDUSTRIA Y COMERCIO</v>
          </cell>
          <cell r="C639" t="str">
            <v>D</v>
          </cell>
          <cell r="D639">
            <v>5</v>
          </cell>
          <cell r="E639">
            <v>1773340641</v>
          </cell>
          <cell r="F639">
            <v>2334300</v>
          </cell>
          <cell r="G639">
            <v>0</v>
          </cell>
          <cell r="H639">
            <v>1775674941</v>
          </cell>
        </row>
        <row r="640">
          <cell r="A640">
            <v>75010807</v>
          </cell>
          <cell r="B640" t="str">
            <v>IMPUESTOS ASUMIDOS</v>
          </cell>
          <cell r="C640" t="str">
            <v>D</v>
          </cell>
          <cell r="D640">
            <v>5</v>
          </cell>
          <cell r="E640">
            <v>74664539</v>
          </cell>
          <cell r="F640">
            <v>4961284</v>
          </cell>
          <cell r="G640">
            <v>0</v>
          </cell>
          <cell r="H640">
            <v>79625823</v>
          </cell>
        </row>
        <row r="641">
          <cell r="A641">
            <v>75010810</v>
          </cell>
          <cell r="B641" t="str">
            <v>TASAS</v>
          </cell>
          <cell r="C641" t="str">
            <v>D</v>
          </cell>
          <cell r="D641">
            <v>5</v>
          </cell>
          <cell r="E641">
            <v>2244000</v>
          </cell>
          <cell r="F641">
            <v>0</v>
          </cell>
          <cell r="G641">
            <v>0</v>
          </cell>
          <cell r="H641">
            <v>2244000</v>
          </cell>
        </row>
        <row r="642">
          <cell r="A642">
            <v>75010811</v>
          </cell>
          <cell r="B642" t="str">
            <v>CONTRIBUCIONES</v>
          </cell>
          <cell r="C642" t="str">
            <v>D</v>
          </cell>
          <cell r="D642">
            <v>5</v>
          </cell>
          <cell r="E642">
            <v>17430000</v>
          </cell>
          <cell r="F642">
            <v>0</v>
          </cell>
          <cell r="G642">
            <v>0</v>
          </cell>
          <cell r="H642">
            <v>17430000</v>
          </cell>
        </row>
        <row r="643">
          <cell r="A643">
            <v>75010890</v>
          </cell>
          <cell r="B643" t="str">
            <v>OTROS IMPUESTOS</v>
          </cell>
          <cell r="C643" t="str">
            <v>D</v>
          </cell>
          <cell r="D643">
            <v>5</v>
          </cell>
          <cell r="E643">
            <v>22619928</v>
          </cell>
          <cell r="F643">
            <v>88200</v>
          </cell>
          <cell r="G643">
            <v>0</v>
          </cell>
          <cell r="H643">
            <v>22708128</v>
          </cell>
        </row>
        <row r="644">
          <cell r="A644">
            <v>8</v>
          </cell>
          <cell r="B644" t="str">
            <v>CUENTAS DE ORDEN DEUDORAS</v>
          </cell>
          <cell r="C644" t="str">
            <v>D</v>
          </cell>
          <cell r="D644">
            <v>1</v>
          </cell>
          <cell r="E644">
            <v>0</v>
          </cell>
          <cell r="F644">
            <v>23964640313.130001</v>
          </cell>
          <cell r="G644">
            <v>23964640313.130001</v>
          </cell>
          <cell r="H644">
            <v>0</v>
          </cell>
        </row>
        <row r="645">
          <cell r="A645">
            <v>82</v>
          </cell>
          <cell r="B645" t="str">
            <v>DEUDORAS FISCALES</v>
          </cell>
          <cell r="C645" t="str">
            <v>D</v>
          </cell>
          <cell r="D645">
            <v>2</v>
          </cell>
          <cell r="E645">
            <v>718032414277.32996</v>
          </cell>
          <cell r="F645">
            <v>0</v>
          </cell>
          <cell r="G645">
            <v>0</v>
          </cell>
          <cell r="H645">
            <v>718032414277.32996</v>
          </cell>
        </row>
        <row r="646">
          <cell r="A646">
            <v>8205</v>
          </cell>
          <cell r="B646" t="str">
            <v>DEUDORAS FISCALES</v>
          </cell>
          <cell r="C646" t="str">
            <v>D</v>
          </cell>
          <cell r="D646">
            <v>3</v>
          </cell>
          <cell r="E646">
            <v>718032414277.32996</v>
          </cell>
          <cell r="F646">
            <v>0</v>
          </cell>
          <cell r="G646">
            <v>0</v>
          </cell>
          <cell r="H646">
            <v>718032414277.32996</v>
          </cell>
        </row>
        <row r="647">
          <cell r="A647">
            <v>820501</v>
          </cell>
          <cell r="B647" t="str">
            <v>DEUDORAS FISCALES</v>
          </cell>
          <cell r="C647" t="str">
            <v>D</v>
          </cell>
          <cell r="D647">
            <v>4</v>
          </cell>
          <cell r="E647">
            <v>718032414277.32996</v>
          </cell>
          <cell r="F647">
            <v>0</v>
          </cell>
          <cell r="G647">
            <v>0</v>
          </cell>
          <cell r="H647">
            <v>718032414277.32996</v>
          </cell>
        </row>
        <row r="648">
          <cell r="A648">
            <v>83</v>
          </cell>
          <cell r="B648" t="str">
            <v>DEUDORAS DE CONTROL</v>
          </cell>
          <cell r="C648" t="str">
            <v>D</v>
          </cell>
          <cell r="D648">
            <v>2</v>
          </cell>
          <cell r="E648">
            <v>4240957504.0599999</v>
          </cell>
          <cell r="F648">
            <v>12609802848</v>
          </cell>
          <cell r="G648">
            <v>11354837465.129999</v>
          </cell>
          <cell r="H648">
            <v>5495922886.9300003</v>
          </cell>
        </row>
        <row r="649">
          <cell r="A649">
            <v>8315</v>
          </cell>
          <cell r="B649" t="str">
            <v>ACTIVOS DEPRECIADOS</v>
          </cell>
          <cell r="C649" t="str">
            <v>D</v>
          </cell>
          <cell r="D649">
            <v>3</v>
          </cell>
          <cell r="E649">
            <v>1000000</v>
          </cell>
          <cell r="F649">
            <v>0</v>
          </cell>
          <cell r="G649">
            <v>0</v>
          </cell>
          <cell r="H649">
            <v>1000000</v>
          </cell>
        </row>
        <row r="650">
          <cell r="A650">
            <v>831510</v>
          </cell>
          <cell r="B650" t="str">
            <v>PROPIEDAD PLANTA Y EQUIPO</v>
          </cell>
          <cell r="C650" t="str">
            <v>D</v>
          </cell>
          <cell r="D650">
            <v>4</v>
          </cell>
          <cell r="E650">
            <v>1000000</v>
          </cell>
          <cell r="F650">
            <v>0</v>
          </cell>
          <cell r="G650">
            <v>0</v>
          </cell>
          <cell r="H650">
            <v>1000000</v>
          </cell>
        </row>
        <row r="651">
          <cell r="A651">
            <v>8361</v>
          </cell>
          <cell r="B651" t="str">
            <v>RESPONSABILIDADES</v>
          </cell>
          <cell r="C651" t="str">
            <v>D</v>
          </cell>
          <cell r="D651">
            <v>3</v>
          </cell>
          <cell r="E651">
            <v>11584544.060000001</v>
          </cell>
          <cell r="F651">
            <v>0</v>
          </cell>
          <cell r="G651">
            <v>5407774.1299999999</v>
          </cell>
          <cell r="H651">
            <v>6176769.9299999997</v>
          </cell>
        </row>
        <row r="652">
          <cell r="A652">
            <v>836101</v>
          </cell>
          <cell r="B652" t="str">
            <v>RESPONSABILIDADES</v>
          </cell>
          <cell r="C652" t="str">
            <v>D</v>
          </cell>
          <cell r="D652">
            <v>4</v>
          </cell>
          <cell r="E652">
            <v>11584544.060000001</v>
          </cell>
          <cell r="F652">
            <v>0</v>
          </cell>
          <cell r="G652">
            <v>5407774.1299999999</v>
          </cell>
          <cell r="H652">
            <v>6176769.9299999997</v>
          </cell>
        </row>
        <row r="653">
          <cell r="A653">
            <v>8390</v>
          </cell>
          <cell r="B653" t="str">
            <v>OTRAS CUENTAS DEUDORAS DE CONTROL</v>
          </cell>
          <cell r="C653" t="str">
            <v>D</v>
          </cell>
          <cell r="D653">
            <v>3</v>
          </cell>
          <cell r="E653">
            <v>4228372960</v>
          </cell>
          <cell r="F653">
            <v>12609802848</v>
          </cell>
          <cell r="G653">
            <v>11349429691</v>
          </cell>
          <cell r="H653">
            <v>5488746117</v>
          </cell>
        </row>
        <row r="654">
          <cell r="A654">
            <v>839090</v>
          </cell>
          <cell r="B654" t="str">
            <v>OTRAS CUENTAS DEUDORAS DE CONTROL</v>
          </cell>
          <cell r="C654" t="str">
            <v>D</v>
          </cell>
          <cell r="D654">
            <v>4</v>
          </cell>
          <cell r="E654">
            <v>4228372960</v>
          </cell>
          <cell r="F654">
            <v>12609802848</v>
          </cell>
          <cell r="G654">
            <v>11349429691</v>
          </cell>
          <cell r="H654">
            <v>5488746117</v>
          </cell>
        </row>
        <row r="655">
          <cell r="A655">
            <v>89</v>
          </cell>
          <cell r="B655" t="str">
            <v>DEUDORAS POR CONTRA (CR)</v>
          </cell>
          <cell r="C655" t="str">
            <v>C</v>
          </cell>
          <cell r="D655">
            <v>2</v>
          </cell>
          <cell r="E655">
            <v>-722273371781.39001</v>
          </cell>
          <cell r="F655">
            <v>11354837465.129999</v>
          </cell>
          <cell r="G655">
            <v>12609802848</v>
          </cell>
          <cell r="H655">
            <v>-723528337164.26001</v>
          </cell>
        </row>
        <row r="656">
          <cell r="A656">
            <v>8910</v>
          </cell>
          <cell r="B656" t="str">
            <v>DEUDORAS FISCALES POR CONTRA (CR)</v>
          </cell>
          <cell r="C656" t="str">
            <v>C</v>
          </cell>
          <cell r="D656">
            <v>3</v>
          </cell>
          <cell r="E656">
            <v>-718032414277.32996</v>
          </cell>
          <cell r="F656">
            <v>0</v>
          </cell>
          <cell r="G656">
            <v>0</v>
          </cell>
          <cell r="H656">
            <v>-718032414277.32996</v>
          </cell>
        </row>
        <row r="657">
          <cell r="A657">
            <v>891001</v>
          </cell>
          <cell r="B657" t="str">
            <v>DEUDORAS FISCALES POR CONTRA (CR)</v>
          </cell>
          <cell r="C657" t="str">
            <v>C</v>
          </cell>
          <cell r="D657">
            <v>4</v>
          </cell>
          <cell r="E657">
            <v>-718032414277.32996</v>
          </cell>
          <cell r="F657">
            <v>0</v>
          </cell>
          <cell r="G657">
            <v>0</v>
          </cell>
          <cell r="H657">
            <v>-718032414277.32996</v>
          </cell>
        </row>
        <row r="658">
          <cell r="A658">
            <v>89100101</v>
          </cell>
          <cell r="B658" t="str">
            <v>DEUDORAS FISCALES POR  CONTRA</v>
          </cell>
          <cell r="C658" t="str">
            <v>C</v>
          </cell>
          <cell r="D658">
            <v>5</v>
          </cell>
          <cell r="E658">
            <v>-718032414277.32996</v>
          </cell>
          <cell r="F658">
            <v>0</v>
          </cell>
          <cell r="G658">
            <v>0</v>
          </cell>
          <cell r="H658">
            <v>-718032414277.32996</v>
          </cell>
        </row>
        <row r="659">
          <cell r="A659">
            <v>8915</v>
          </cell>
          <cell r="B659" t="str">
            <v>DEUDORAS DE CONTROL POR CONTRA (CR)</v>
          </cell>
          <cell r="C659" t="str">
            <v>C</v>
          </cell>
          <cell r="D659">
            <v>3</v>
          </cell>
          <cell r="E659">
            <v>-4240957504.0599999</v>
          </cell>
          <cell r="F659">
            <v>11354837465.129999</v>
          </cell>
          <cell r="G659">
            <v>12609802848</v>
          </cell>
          <cell r="H659">
            <v>-5495922886.9300003</v>
          </cell>
        </row>
        <row r="660">
          <cell r="A660">
            <v>891506</v>
          </cell>
          <cell r="B660" t="str">
            <v>ACTIVOS DEPRECIADOS AGOTADOS O AMORTIZAD</v>
          </cell>
          <cell r="C660" t="str">
            <v>C</v>
          </cell>
          <cell r="D660">
            <v>4</v>
          </cell>
          <cell r="E660">
            <v>-1000000</v>
          </cell>
          <cell r="F660">
            <v>0</v>
          </cell>
          <cell r="G660">
            <v>0</v>
          </cell>
          <cell r="H660">
            <v>-1000000</v>
          </cell>
        </row>
        <row r="661">
          <cell r="A661">
            <v>891521</v>
          </cell>
          <cell r="B661" t="str">
            <v>RESPONSABILIDADES</v>
          </cell>
          <cell r="C661" t="str">
            <v>C</v>
          </cell>
          <cell r="D661">
            <v>4</v>
          </cell>
          <cell r="E661">
            <v>-11584544.060000001</v>
          </cell>
          <cell r="F661">
            <v>5407774.1299999999</v>
          </cell>
          <cell r="G661">
            <v>0</v>
          </cell>
          <cell r="H661">
            <v>-6176769.9299999997</v>
          </cell>
        </row>
        <row r="662">
          <cell r="A662">
            <v>891590</v>
          </cell>
          <cell r="B662" t="str">
            <v>OTRAS  CUENTAS DEUDORAS DE CONTROL (CR)</v>
          </cell>
          <cell r="C662" t="str">
            <v>C</v>
          </cell>
          <cell r="D662">
            <v>4</v>
          </cell>
          <cell r="E662">
            <v>-4228372960</v>
          </cell>
          <cell r="F662">
            <v>11349429691</v>
          </cell>
          <cell r="G662">
            <v>12609802848</v>
          </cell>
          <cell r="H662">
            <v>-5488746117</v>
          </cell>
        </row>
        <row r="663">
          <cell r="A663">
            <v>92</v>
          </cell>
          <cell r="B663" t="str">
            <v>ACREEDORAS FISCALES</v>
          </cell>
          <cell r="C663" t="str">
            <v>C</v>
          </cell>
          <cell r="D663">
            <v>2</v>
          </cell>
          <cell r="E663">
            <v>-715610928051.71997</v>
          </cell>
          <cell r="F663">
            <v>0</v>
          </cell>
          <cell r="G663">
            <v>0</v>
          </cell>
          <cell r="H663">
            <v>-715610928051.71997</v>
          </cell>
        </row>
        <row r="664">
          <cell r="A664">
            <v>9290</v>
          </cell>
          <cell r="B664" t="str">
            <v>ACREEDORAS FISCALES</v>
          </cell>
          <cell r="C664" t="str">
            <v>C</v>
          </cell>
          <cell r="D664">
            <v>3</v>
          </cell>
          <cell r="E664">
            <v>-715610928051.71997</v>
          </cell>
          <cell r="F664">
            <v>0</v>
          </cell>
          <cell r="G664">
            <v>0</v>
          </cell>
          <cell r="H664">
            <v>-715610928051.71997</v>
          </cell>
        </row>
        <row r="665">
          <cell r="A665">
            <v>929001</v>
          </cell>
          <cell r="B665" t="str">
            <v>ACREEDORAS FISCALES</v>
          </cell>
          <cell r="C665" t="str">
            <v>C</v>
          </cell>
          <cell r="D665">
            <v>4</v>
          </cell>
          <cell r="E665">
            <v>-715610928051.71997</v>
          </cell>
          <cell r="F665">
            <v>0</v>
          </cell>
          <cell r="G665">
            <v>0</v>
          </cell>
          <cell r="H665">
            <v>-715610928051.71997</v>
          </cell>
        </row>
        <row r="666">
          <cell r="A666">
            <v>99</v>
          </cell>
          <cell r="B666" t="str">
            <v>ACREEDORAS POR CONTRA (DB)</v>
          </cell>
          <cell r="C666" t="str">
            <v>D</v>
          </cell>
          <cell r="D666">
            <v>2</v>
          </cell>
          <cell r="E666">
            <v>715610928051.71997</v>
          </cell>
          <cell r="F666">
            <v>0</v>
          </cell>
          <cell r="G666">
            <v>0</v>
          </cell>
          <cell r="H666">
            <v>715610928051.71997</v>
          </cell>
        </row>
        <row r="667">
          <cell r="A667">
            <v>9910</v>
          </cell>
          <cell r="B667" t="str">
            <v>ACREEDORAS FISCALES POR CONTRA (DB)</v>
          </cell>
          <cell r="C667" t="str">
            <v>D</v>
          </cell>
          <cell r="D667">
            <v>3</v>
          </cell>
          <cell r="E667">
            <v>715610928051.71997</v>
          </cell>
          <cell r="F667">
            <v>0</v>
          </cell>
          <cell r="G667">
            <v>0</v>
          </cell>
          <cell r="H667">
            <v>715610928051.71997</v>
          </cell>
        </row>
        <row r="668">
          <cell r="A668">
            <v>991001</v>
          </cell>
          <cell r="B668" t="str">
            <v>ACREEDORAS FISCALES POR CONTRA (DB)</v>
          </cell>
          <cell r="C668" t="str">
            <v>D</v>
          </cell>
          <cell r="D668">
            <v>4</v>
          </cell>
          <cell r="E668">
            <v>715610928051.71997</v>
          </cell>
          <cell r="F668">
            <v>0</v>
          </cell>
          <cell r="G668">
            <v>0</v>
          </cell>
          <cell r="H668">
            <v>715610928051.71997</v>
          </cell>
        </row>
        <row r="671">
          <cell r="A671">
            <v>511106</v>
          </cell>
        </row>
        <row r="712">
          <cell r="A712">
            <v>1970</v>
          </cell>
        </row>
        <row r="713">
          <cell r="A713">
            <v>1910</v>
          </cell>
        </row>
        <row r="716">
          <cell r="A716">
            <v>2455</v>
          </cell>
        </row>
        <row r="719">
          <cell r="A719">
            <v>531301</v>
          </cell>
        </row>
        <row r="720">
          <cell r="A720">
            <v>1695</v>
          </cell>
        </row>
        <row r="721">
          <cell r="A721">
            <v>2440</v>
          </cell>
        </row>
        <row r="722">
          <cell r="A722">
            <v>5304</v>
          </cell>
        </row>
        <row r="723">
          <cell r="A723">
            <v>3225</v>
          </cell>
        </row>
      </sheetData>
      <sheetData sheetId="23"/>
      <sheetData sheetId="24"/>
      <sheetData sheetId="2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E BCE (2)"/>
      <sheetName val="EXTRAE PyG (2)"/>
      <sheetName val="FyU REAL"/>
      <sheetName val="FyU PPTO (3)"/>
      <sheetName val="FyU PPTO"/>
      <sheetName val="BCE PRESUPUESTO"/>
      <sheetName val="BCE REAL AÑO ANTERIOR"/>
      <sheetName val="BCE REAL AÑO ACTUAL"/>
      <sheetName val="PyG MES PRESUPUESTO"/>
      <sheetName val="PyG MES AÑO ANTERIOR"/>
      <sheetName val="PyG MES REAL"/>
      <sheetName val="EXTRAE PyG"/>
      <sheetName val="EXTRAE BCE"/>
      <sheetName val="ESTADOS FINANCIEROS MES"/>
      <sheetName val="EXTRAE BCE Acumulado"/>
      <sheetName val="EXTRAE PyG Acumulado"/>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row r="6">
          <cell r="A6" t="str">
            <v>CUENTAS</v>
          </cell>
          <cell r="B6" t="str">
            <v>NOMBRE</v>
          </cell>
          <cell r="D6" t="str">
            <v>NIVEL</v>
          </cell>
          <cell r="E6" t="str">
            <v>SALDO ANTERIOR</v>
          </cell>
          <cell r="F6" t="str">
            <v>MOVIMIENTO DEBITO</v>
          </cell>
          <cell r="G6" t="str">
            <v>MOVIMIENTO CREDITO</v>
          </cell>
          <cell r="H6" t="str">
            <v>NUEVOSALDO</v>
          </cell>
        </row>
        <row r="7">
          <cell r="A7">
            <v>1</v>
          </cell>
          <cell r="B7" t="str">
            <v>ACTIVO</v>
          </cell>
          <cell r="C7" t="str">
            <v>D</v>
          </cell>
          <cell r="D7">
            <v>1</v>
          </cell>
          <cell r="E7">
            <v>1058504664655.14</v>
          </cell>
          <cell r="F7">
            <v>204434592037.67999</v>
          </cell>
          <cell r="G7">
            <v>198370929752.73999</v>
          </cell>
          <cell r="H7">
            <v>1064568326940.08</v>
          </cell>
        </row>
        <row r="8">
          <cell r="A8">
            <v>11</v>
          </cell>
          <cell r="B8" t="str">
            <v>EFECTIVO</v>
          </cell>
          <cell r="C8" t="str">
            <v>D</v>
          </cell>
          <cell r="D8">
            <v>2</v>
          </cell>
          <cell r="E8">
            <v>12098677792.43</v>
          </cell>
          <cell r="F8">
            <v>113601858863.45</v>
          </cell>
          <cell r="G8">
            <v>113146557224.64</v>
          </cell>
          <cell r="H8">
            <v>12553979431.24</v>
          </cell>
        </row>
        <row r="9">
          <cell r="A9">
            <v>1105</v>
          </cell>
          <cell r="B9" t="str">
            <v>CAJA</v>
          </cell>
          <cell r="C9" t="str">
            <v>D</v>
          </cell>
          <cell r="D9">
            <v>3</v>
          </cell>
          <cell r="E9">
            <v>12929800</v>
          </cell>
          <cell r="F9">
            <v>28870863325</v>
          </cell>
          <cell r="G9">
            <v>28867881925</v>
          </cell>
          <cell r="H9">
            <v>15911200</v>
          </cell>
        </row>
        <row r="10">
          <cell r="A10">
            <v>110501</v>
          </cell>
          <cell r="B10" t="str">
            <v>CAJA PRINCIPAL</v>
          </cell>
          <cell r="C10" t="str">
            <v>D</v>
          </cell>
          <cell r="D10">
            <v>4</v>
          </cell>
          <cell r="E10">
            <v>0</v>
          </cell>
          <cell r="F10">
            <v>28867881925</v>
          </cell>
          <cell r="G10">
            <v>28867881925</v>
          </cell>
          <cell r="H10">
            <v>0</v>
          </cell>
        </row>
        <row r="11">
          <cell r="A11">
            <v>110502</v>
          </cell>
          <cell r="B11" t="str">
            <v>CAJAS MENORES</v>
          </cell>
          <cell r="C11" t="str">
            <v>D</v>
          </cell>
          <cell r="D11">
            <v>4</v>
          </cell>
          <cell r="E11">
            <v>12929800</v>
          </cell>
          <cell r="F11">
            <v>2981400</v>
          </cell>
          <cell r="G11">
            <v>0</v>
          </cell>
          <cell r="H11">
            <v>15911200</v>
          </cell>
        </row>
        <row r="12">
          <cell r="A12">
            <v>1110</v>
          </cell>
          <cell r="B12" t="str">
            <v>DEPOSITOS EN INSTITUCIONES FINANCIERAS</v>
          </cell>
          <cell r="C12" t="str">
            <v>D</v>
          </cell>
          <cell r="D12">
            <v>3</v>
          </cell>
          <cell r="E12">
            <v>12085747992.43</v>
          </cell>
          <cell r="F12">
            <v>84730995538.449997</v>
          </cell>
          <cell r="G12">
            <v>84278675299.639999</v>
          </cell>
          <cell r="H12">
            <v>12538068231.24</v>
          </cell>
        </row>
        <row r="13">
          <cell r="A13">
            <v>111005</v>
          </cell>
          <cell r="B13" t="str">
            <v>CUENTAS CORRIENTES</v>
          </cell>
          <cell r="C13" t="str">
            <v>D</v>
          </cell>
          <cell r="D13">
            <v>4</v>
          </cell>
          <cell r="E13">
            <v>3609469991.8600001</v>
          </cell>
          <cell r="F13">
            <v>35700516257.779999</v>
          </cell>
          <cell r="G13">
            <v>36402121184.160004</v>
          </cell>
          <cell r="H13">
            <v>2907865065.48</v>
          </cell>
        </row>
        <row r="14">
          <cell r="A14">
            <v>11100503</v>
          </cell>
          <cell r="B14" t="str">
            <v>BANCO DAVIVIENDA S.A.  66169999472</v>
          </cell>
          <cell r="C14" t="str">
            <v>D</v>
          </cell>
          <cell r="D14">
            <v>5</v>
          </cell>
          <cell r="E14">
            <v>9738613.2100000009</v>
          </cell>
          <cell r="F14">
            <v>1567799</v>
          </cell>
          <cell r="G14">
            <v>11253686</v>
          </cell>
          <cell r="H14">
            <v>52726.21</v>
          </cell>
        </row>
        <row r="15">
          <cell r="A15">
            <v>11100504</v>
          </cell>
          <cell r="B15" t="str">
            <v>BANCO DAVIVIENDA S.A.  66169999712</v>
          </cell>
          <cell r="C15" t="str">
            <v>D</v>
          </cell>
          <cell r="D15">
            <v>5</v>
          </cell>
          <cell r="E15">
            <v>129458880.52</v>
          </cell>
          <cell r="F15">
            <v>8114876565.2600002</v>
          </cell>
          <cell r="G15">
            <v>8167220323.9200001</v>
          </cell>
          <cell r="H15">
            <v>77115121.859999999</v>
          </cell>
        </row>
        <row r="16">
          <cell r="A16">
            <v>11100505</v>
          </cell>
          <cell r="B16" t="str">
            <v>BANCO DE BOGOTA S.A.   260005335</v>
          </cell>
          <cell r="C16" t="str">
            <v>D</v>
          </cell>
          <cell r="D16">
            <v>5</v>
          </cell>
          <cell r="E16">
            <v>585428528.23000002</v>
          </cell>
          <cell r="F16">
            <v>472652379</v>
          </cell>
          <cell r="G16">
            <v>453425094</v>
          </cell>
          <cell r="H16">
            <v>604655813.23000002</v>
          </cell>
        </row>
        <row r="17">
          <cell r="A17">
            <v>11100506</v>
          </cell>
          <cell r="B17" t="str">
            <v>BANCO DE OCCIDENTE S.A.  600014146</v>
          </cell>
          <cell r="C17" t="str">
            <v>D</v>
          </cell>
          <cell r="D17">
            <v>5</v>
          </cell>
          <cell r="E17">
            <v>452720587</v>
          </cell>
          <cell r="F17">
            <v>541074920</v>
          </cell>
          <cell r="G17">
            <v>392791948</v>
          </cell>
          <cell r="H17">
            <v>601003559</v>
          </cell>
        </row>
        <row r="18">
          <cell r="A18">
            <v>11100508</v>
          </cell>
          <cell r="B18" t="str">
            <v>BANCO DE OCCIDENTE S.A.  600082374</v>
          </cell>
          <cell r="C18" t="str">
            <v>D</v>
          </cell>
          <cell r="D18">
            <v>5</v>
          </cell>
          <cell r="E18">
            <v>814392256.97000003</v>
          </cell>
          <cell r="F18">
            <v>1040644.55</v>
          </cell>
          <cell r="G18">
            <v>73137.279999999999</v>
          </cell>
          <cell r="H18">
            <v>815359764.24000001</v>
          </cell>
        </row>
        <row r="19">
          <cell r="A19">
            <v>11100509</v>
          </cell>
          <cell r="B19" t="str">
            <v>BANCO OCCIDENTE S.A. 600072235 Tibú</v>
          </cell>
          <cell r="C19" t="str">
            <v>D</v>
          </cell>
          <cell r="D19">
            <v>5</v>
          </cell>
          <cell r="E19">
            <v>17849983.120000001</v>
          </cell>
          <cell r="F19">
            <v>250000000</v>
          </cell>
          <cell r="G19">
            <v>252990391.99000001</v>
          </cell>
          <cell r="H19">
            <v>14859591.130000001</v>
          </cell>
        </row>
        <row r="20">
          <cell r="A20">
            <v>11100510</v>
          </cell>
          <cell r="B20" t="str">
            <v>BANCO BOGOTA S.A.  462001678 Pamplona</v>
          </cell>
          <cell r="C20" t="str">
            <v>D</v>
          </cell>
          <cell r="D20">
            <v>5</v>
          </cell>
          <cell r="E20">
            <v>37428073.960000001</v>
          </cell>
          <cell r="F20">
            <v>29919511</v>
          </cell>
          <cell r="G20">
            <v>2313343</v>
          </cell>
          <cell r="H20">
            <v>65034241.960000001</v>
          </cell>
        </row>
        <row r="21">
          <cell r="A21">
            <v>11100511</v>
          </cell>
          <cell r="B21" t="str">
            <v>BANCO POPULAR S.A.  720040013 Pamplona</v>
          </cell>
          <cell r="C21" t="str">
            <v>D</v>
          </cell>
          <cell r="D21">
            <v>5</v>
          </cell>
          <cell r="E21">
            <v>36905331.990000002</v>
          </cell>
          <cell r="F21">
            <v>95623808</v>
          </cell>
          <cell r="G21">
            <v>49565812.619999997</v>
          </cell>
          <cell r="H21">
            <v>82963327.370000005</v>
          </cell>
        </row>
        <row r="22">
          <cell r="A22">
            <v>11100512</v>
          </cell>
          <cell r="B22" t="str">
            <v>BANCO BOGOTA S.A.  446042566 Ocaña</v>
          </cell>
          <cell r="C22" t="str">
            <v>D</v>
          </cell>
          <cell r="D22">
            <v>5</v>
          </cell>
          <cell r="E22">
            <v>42029264.780000001</v>
          </cell>
          <cell r="F22">
            <v>55611941</v>
          </cell>
          <cell r="G22">
            <v>69631306.439999998</v>
          </cell>
          <cell r="H22">
            <v>28009899.34</v>
          </cell>
        </row>
        <row r="23">
          <cell r="A23">
            <v>11100513</v>
          </cell>
          <cell r="B23" t="str">
            <v>BBVA COLOMBIA S.A.  306016536</v>
          </cell>
          <cell r="C23" t="str">
            <v>D</v>
          </cell>
          <cell r="D23">
            <v>5</v>
          </cell>
          <cell r="E23">
            <v>37712257.799999997</v>
          </cell>
          <cell r="F23">
            <v>0</v>
          </cell>
          <cell r="G23">
            <v>0</v>
          </cell>
          <cell r="H23">
            <v>37712257.799999997</v>
          </cell>
        </row>
        <row r="24">
          <cell r="A24">
            <v>11100514</v>
          </cell>
          <cell r="B24" t="str">
            <v>BANCOLOMBIA S.A.   29758033891 Aguachica</v>
          </cell>
          <cell r="C24" t="str">
            <v>D</v>
          </cell>
          <cell r="D24">
            <v>5</v>
          </cell>
          <cell r="E24">
            <v>114497697.83</v>
          </cell>
          <cell r="F24">
            <v>64574597</v>
          </cell>
          <cell r="G24">
            <v>124290680.68000001</v>
          </cell>
          <cell r="H24">
            <v>54781614.149999999</v>
          </cell>
        </row>
        <row r="25">
          <cell r="A25">
            <v>11100515</v>
          </cell>
          <cell r="B25" t="str">
            <v>BANCO BOGOTA S.A.  116018094 Aguachica</v>
          </cell>
          <cell r="C25" t="str">
            <v>D</v>
          </cell>
          <cell r="D25">
            <v>5</v>
          </cell>
          <cell r="E25">
            <v>17566390.890000001</v>
          </cell>
          <cell r="F25">
            <v>11685630</v>
          </cell>
          <cell r="G25">
            <v>20000000</v>
          </cell>
          <cell r="H25">
            <v>9252020.8900000006</v>
          </cell>
        </row>
        <row r="26">
          <cell r="A26">
            <v>11100516</v>
          </cell>
          <cell r="B26" t="str">
            <v>BAN AGRARIO COLOMBIA SA 51700017976 Tibú</v>
          </cell>
          <cell r="C26" t="str">
            <v>D</v>
          </cell>
          <cell r="D26">
            <v>5</v>
          </cell>
          <cell r="E26">
            <v>17352432.100000001</v>
          </cell>
          <cell r="F26">
            <v>4717873</v>
          </cell>
          <cell r="G26">
            <v>21335050</v>
          </cell>
          <cell r="H26">
            <v>735255.1</v>
          </cell>
        </row>
        <row r="27">
          <cell r="A27">
            <v>11100517</v>
          </cell>
          <cell r="B27" t="str">
            <v>BANCO CITIBANK     502937014</v>
          </cell>
          <cell r="C27" t="str">
            <v>D</v>
          </cell>
          <cell r="D27">
            <v>5</v>
          </cell>
          <cell r="E27">
            <v>1028908806.54</v>
          </cell>
          <cell r="F27">
            <v>113084044</v>
          </cell>
          <cell r="G27">
            <v>799793484.29999995</v>
          </cell>
          <cell r="H27">
            <v>342199366.24000001</v>
          </cell>
        </row>
        <row r="28">
          <cell r="A28">
            <v>11100521</v>
          </cell>
          <cell r="B28" t="str">
            <v>BANCO SANTANDER 489034751</v>
          </cell>
          <cell r="C28" t="str">
            <v>D</v>
          </cell>
          <cell r="D28">
            <v>5</v>
          </cell>
          <cell r="E28">
            <v>260027386.91999999</v>
          </cell>
          <cell r="F28">
            <v>27097682.969999999</v>
          </cell>
          <cell r="G28">
            <v>120448062.93000001</v>
          </cell>
          <cell r="H28">
            <v>166677006.96000001</v>
          </cell>
        </row>
        <row r="29">
          <cell r="A29">
            <v>11100522</v>
          </cell>
          <cell r="B29" t="str">
            <v>BANCO DAVIVIENDA 470169998163</v>
          </cell>
          <cell r="C29" t="str">
            <v>D</v>
          </cell>
          <cell r="D29">
            <v>5</v>
          </cell>
          <cell r="E29">
            <v>0</v>
          </cell>
          <cell r="F29">
            <v>25910800571</v>
          </cell>
          <cell r="G29">
            <v>25910800571</v>
          </cell>
          <cell r="H29">
            <v>0</v>
          </cell>
        </row>
        <row r="30">
          <cell r="A30">
            <v>11100523</v>
          </cell>
          <cell r="B30" t="str">
            <v>BANCO  DAVIVIENDA 6616999938-1</v>
          </cell>
          <cell r="C30" t="str">
            <v>D</v>
          </cell>
          <cell r="D30">
            <v>5</v>
          </cell>
          <cell r="E30">
            <v>7453500</v>
          </cell>
          <cell r="F30">
            <v>6188292</v>
          </cell>
          <cell r="G30">
            <v>6188292</v>
          </cell>
          <cell r="H30">
            <v>7453500</v>
          </cell>
        </row>
        <row r="31">
          <cell r="A31">
            <v>111006</v>
          </cell>
          <cell r="B31" t="str">
            <v>CUENTAS DE AHORROS</v>
          </cell>
          <cell r="C31" t="str">
            <v>D</v>
          </cell>
          <cell r="D31">
            <v>4</v>
          </cell>
          <cell r="E31">
            <v>8347828534.2799997</v>
          </cell>
          <cell r="F31">
            <v>48707033253.669998</v>
          </cell>
          <cell r="G31">
            <v>47843993059.32</v>
          </cell>
          <cell r="H31">
            <v>9210868728.6299992</v>
          </cell>
        </row>
        <row r="32">
          <cell r="A32">
            <v>11100601</v>
          </cell>
          <cell r="B32" t="str">
            <v>BANCO CAJA SOCIAL S.A. 24009979907</v>
          </cell>
          <cell r="C32" t="str">
            <v>D</v>
          </cell>
          <cell r="D32">
            <v>5</v>
          </cell>
          <cell r="E32">
            <v>630844614.80999994</v>
          </cell>
          <cell r="F32">
            <v>133680348.83</v>
          </cell>
          <cell r="G32">
            <v>453058532</v>
          </cell>
          <cell r="H32">
            <v>311466431.63999999</v>
          </cell>
        </row>
        <row r="33">
          <cell r="A33">
            <v>11100602</v>
          </cell>
          <cell r="B33" t="str">
            <v>BANCO COLMENA S.A.  26505524368</v>
          </cell>
          <cell r="C33" t="str">
            <v>D</v>
          </cell>
          <cell r="D33">
            <v>5</v>
          </cell>
          <cell r="E33">
            <v>256229579.27000001</v>
          </cell>
          <cell r="F33">
            <v>118086020.84</v>
          </cell>
          <cell r="G33">
            <v>1391136</v>
          </cell>
          <cell r="H33">
            <v>372924464.11000001</v>
          </cell>
        </row>
        <row r="34">
          <cell r="A34">
            <v>11100603</v>
          </cell>
          <cell r="B34" t="str">
            <v>BANCO COMERCIAL AV VILLAS S.A. 953000106</v>
          </cell>
          <cell r="C34" t="str">
            <v>D</v>
          </cell>
          <cell r="D34">
            <v>5</v>
          </cell>
          <cell r="E34">
            <v>487637102.5</v>
          </cell>
          <cell r="F34">
            <v>100086919.36</v>
          </cell>
          <cell r="G34">
            <v>350098719.93000001</v>
          </cell>
          <cell r="H34">
            <v>237625301.93000001</v>
          </cell>
        </row>
        <row r="35">
          <cell r="A35">
            <v>11100605</v>
          </cell>
          <cell r="B35" t="str">
            <v>BANCO DAVIVIENDA S.A.  66100656140</v>
          </cell>
          <cell r="C35" t="str">
            <v>D</v>
          </cell>
          <cell r="D35">
            <v>5</v>
          </cell>
          <cell r="E35">
            <v>106468058.29000001</v>
          </cell>
          <cell r="F35">
            <v>27042.880000000001</v>
          </cell>
          <cell r="G35">
            <v>0</v>
          </cell>
          <cell r="H35">
            <v>106495101.17</v>
          </cell>
        </row>
        <row r="36">
          <cell r="A36">
            <v>11100606</v>
          </cell>
          <cell r="B36" t="str">
            <v>BANCO DAVIVIENDA S.A.  66100007625</v>
          </cell>
          <cell r="C36" t="str">
            <v>D</v>
          </cell>
          <cell r="D36">
            <v>5</v>
          </cell>
          <cell r="E36">
            <v>344106978.67000002</v>
          </cell>
          <cell r="F36">
            <v>9908033817.9799995</v>
          </cell>
          <cell r="G36">
            <v>9002605351.0300007</v>
          </cell>
          <cell r="H36">
            <v>1249535445.6199999</v>
          </cell>
        </row>
        <row r="37">
          <cell r="A37">
            <v>11100607</v>
          </cell>
          <cell r="B37" t="str">
            <v>BANCO DAVIVIENDA S.A.  66100161703</v>
          </cell>
          <cell r="C37" t="str">
            <v>D</v>
          </cell>
          <cell r="D37">
            <v>5</v>
          </cell>
          <cell r="E37">
            <v>1301830092.4300001</v>
          </cell>
          <cell r="F37">
            <v>32812791429.849998</v>
          </cell>
          <cell r="G37">
            <v>32269781379.709999</v>
          </cell>
          <cell r="H37">
            <v>1844840142.5699999</v>
          </cell>
        </row>
        <row r="38">
          <cell r="A38">
            <v>11100608</v>
          </cell>
          <cell r="B38" t="str">
            <v>BANCO POPULAR S.A.  450720248</v>
          </cell>
          <cell r="C38" t="str">
            <v>D</v>
          </cell>
          <cell r="D38">
            <v>5</v>
          </cell>
          <cell r="E38">
            <v>14882711.720000001</v>
          </cell>
          <cell r="F38">
            <v>39037689</v>
          </cell>
          <cell r="G38">
            <v>39210219.469999999</v>
          </cell>
          <cell r="H38">
            <v>14710181.25</v>
          </cell>
        </row>
        <row r="39">
          <cell r="A39">
            <v>11100609</v>
          </cell>
          <cell r="B39" t="str">
            <v>BANCOLOMBIA S.A.    8803341037</v>
          </cell>
          <cell r="C39" t="str">
            <v>D</v>
          </cell>
          <cell r="D39">
            <v>5</v>
          </cell>
          <cell r="E39">
            <v>1264393842.6199999</v>
          </cell>
          <cell r="F39">
            <v>893376057.46000004</v>
          </cell>
          <cell r="G39">
            <v>1102337515.0999999</v>
          </cell>
          <cell r="H39">
            <v>1055432384.98</v>
          </cell>
        </row>
        <row r="40">
          <cell r="A40">
            <v>11100614</v>
          </cell>
          <cell r="B40" t="str">
            <v>IFINORTE         1040008452</v>
          </cell>
          <cell r="C40" t="str">
            <v>D</v>
          </cell>
          <cell r="D40">
            <v>5</v>
          </cell>
          <cell r="E40">
            <v>81573895</v>
          </cell>
          <cell r="F40">
            <v>96798420</v>
          </cell>
          <cell r="G40">
            <v>80000000</v>
          </cell>
          <cell r="H40">
            <v>98372315</v>
          </cell>
        </row>
        <row r="41">
          <cell r="A41">
            <v>11100615</v>
          </cell>
          <cell r="B41" t="str">
            <v>BANCO DAVIVIENDA S.A. 226000003161 Ocaña</v>
          </cell>
          <cell r="C41" t="str">
            <v>D</v>
          </cell>
          <cell r="D41">
            <v>5</v>
          </cell>
          <cell r="E41">
            <v>231524765.72</v>
          </cell>
          <cell r="F41">
            <v>1112622158</v>
          </cell>
          <cell r="G41">
            <v>1219698763.5</v>
          </cell>
          <cell r="H41">
            <v>124448160.22</v>
          </cell>
        </row>
        <row r="42">
          <cell r="A42">
            <v>11100616</v>
          </cell>
          <cell r="B42" t="str">
            <v>BBVA COLOMBIA S.A.  32402025204 Pamplona</v>
          </cell>
          <cell r="C42" t="str">
            <v>D</v>
          </cell>
          <cell r="D42">
            <v>5</v>
          </cell>
          <cell r="E42">
            <v>104252045.23</v>
          </cell>
          <cell r="F42">
            <v>155185327</v>
          </cell>
          <cell r="G42">
            <v>171341437</v>
          </cell>
          <cell r="H42">
            <v>88095935.230000004</v>
          </cell>
        </row>
        <row r="43">
          <cell r="A43">
            <v>11100617</v>
          </cell>
          <cell r="B43" t="str">
            <v>BBVA COLOMBIA S.A. 32402081421 Pamplona</v>
          </cell>
          <cell r="C43" t="str">
            <v>D</v>
          </cell>
          <cell r="D43">
            <v>5</v>
          </cell>
          <cell r="E43">
            <v>68778009.189999998</v>
          </cell>
          <cell r="F43">
            <v>115280606</v>
          </cell>
          <cell r="G43">
            <v>120019970</v>
          </cell>
          <cell r="H43">
            <v>64038645.189999998</v>
          </cell>
        </row>
        <row r="44">
          <cell r="A44">
            <v>11100618</v>
          </cell>
          <cell r="B44" t="str">
            <v>BANCO CAJA SOCIAL S.A. 24009221019 Ocaña</v>
          </cell>
          <cell r="C44" t="str">
            <v>D</v>
          </cell>
          <cell r="D44">
            <v>5</v>
          </cell>
          <cell r="E44">
            <v>0</v>
          </cell>
          <cell r="F44">
            <v>4315682.58</v>
          </cell>
          <cell r="G44">
            <v>4315682.58</v>
          </cell>
          <cell r="H44">
            <v>0</v>
          </cell>
        </row>
        <row r="45">
          <cell r="A45">
            <v>11100619</v>
          </cell>
          <cell r="B45" t="str">
            <v>BANCO COLPATRIA 1362099532</v>
          </cell>
          <cell r="C45" t="str">
            <v>D</v>
          </cell>
          <cell r="D45">
            <v>5</v>
          </cell>
          <cell r="E45">
            <v>370285304.04000002</v>
          </cell>
          <cell r="F45">
            <v>33382873.309999999</v>
          </cell>
          <cell r="G45">
            <v>200386911.34999999</v>
          </cell>
          <cell r="H45">
            <v>203281266</v>
          </cell>
        </row>
        <row r="46">
          <cell r="A46">
            <v>11100620</v>
          </cell>
          <cell r="B46" t="str">
            <v>BANCO AGRARIO COLOMBIA 51010400000</v>
          </cell>
          <cell r="C46" t="str">
            <v>D</v>
          </cell>
          <cell r="D46">
            <v>5</v>
          </cell>
          <cell r="E46">
            <v>2454199992.1399999</v>
          </cell>
          <cell r="F46">
            <v>1480074582</v>
          </cell>
          <cell r="G46">
            <v>1456642149</v>
          </cell>
          <cell r="H46">
            <v>2477632425.1399999</v>
          </cell>
        </row>
        <row r="47">
          <cell r="A47">
            <v>11100625</v>
          </cell>
          <cell r="B47" t="str">
            <v>BBVA 697020005501 SUCURSAL CUCUTA</v>
          </cell>
          <cell r="C47" t="str">
            <v>D</v>
          </cell>
          <cell r="D47">
            <v>5</v>
          </cell>
          <cell r="E47">
            <v>333371746.86000001</v>
          </cell>
          <cell r="F47">
            <v>290258974</v>
          </cell>
          <cell r="G47">
            <v>20265</v>
          </cell>
          <cell r="H47">
            <v>623610455.86000001</v>
          </cell>
        </row>
        <row r="48">
          <cell r="A48">
            <v>11100626</v>
          </cell>
          <cell r="B48" t="str">
            <v>BANCO DAVIVIENDA S.A.  680000000718 Pamp</v>
          </cell>
          <cell r="C48" t="str">
            <v>D</v>
          </cell>
          <cell r="D48">
            <v>5</v>
          </cell>
          <cell r="E48">
            <v>185123541.68000001</v>
          </cell>
          <cell r="F48">
            <v>234907892</v>
          </cell>
          <cell r="G48">
            <v>224532957.80000001</v>
          </cell>
          <cell r="H48">
            <v>195498475.88</v>
          </cell>
        </row>
        <row r="49">
          <cell r="A49">
            <v>11100627</v>
          </cell>
          <cell r="B49" t="str">
            <v>BANCO DAVIVIENDA S.A. 67370000977 Aguach</v>
          </cell>
          <cell r="C49" t="str">
            <v>D</v>
          </cell>
          <cell r="D49">
            <v>5</v>
          </cell>
          <cell r="E49">
            <v>109780882.13</v>
          </cell>
          <cell r="F49">
            <v>1151342782.23</v>
          </cell>
          <cell r="G49">
            <v>1119549855.05</v>
          </cell>
          <cell r="H49">
            <v>141573809.31</v>
          </cell>
        </row>
        <row r="50">
          <cell r="A50">
            <v>11100628</v>
          </cell>
          <cell r="B50" t="str">
            <v>BANCO DAVIVIENDA S.A. 67470000075 Gamarr</v>
          </cell>
          <cell r="C50" t="str">
            <v>D</v>
          </cell>
          <cell r="D50">
            <v>5</v>
          </cell>
          <cell r="E50">
            <v>2545371.98</v>
          </cell>
          <cell r="F50">
            <v>27744630.350000001</v>
          </cell>
          <cell r="G50">
            <v>29002214.800000001</v>
          </cell>
          <cell r="H50">
            <v>1287787.53</v>
          </cell>
        </row>
        <row r="51">
          <cell r="A51">
            <v>111090</v>
          </cell>
          <cell r="B51" t="str">
            <v>OTROS DEPOSITOS</v>
          </cell>
          <cell r="C51" t="str">
            <v>D</v>
          </cell>
          <cell r="D51">
            <v>4</v>
          </cell>
          <cell r="E51">
            <v>128449466.29000001</v>
          </cell>
          <cell r="F51">
            <v>323446027</v>
          </cell>
          <cell r="G51">
            <v>32561056.16</v>
          </cell>
          <cell r="H51">
            <v>419334437.13</v>
          </cell>
        </row>
        <row r="52">
          <cell r="A52">
            <v>11109001</v>
          </cell>
          <cell r="B52" t="str">
            <v>FONDO ROTATORIO  VIATI.  DAV 66169999621</v>
          </cell>
          <cell r="C52" t="str">
            <v>D</v>
          </cell>
          <cell r="D52">
            <v>5</v>
          </cell>
          <cell r="E52">
            <v>8893516.7599999998</v>
          </cell>
          <cell r="F52">
            <v>46245245</v>
          </cell>
          <cell r="G52">
            <v>32561056.16</v>
          </cell>
          <cell r="H52">
            <v>22577705.600000001</v>
          </cell>
        </row>
        <row r="53">
          <cell r="A53">
            <v>11109002</v>
          </cell>
          <cell r="B53" t="str">
            <v>FONDO ROTATORIO  VIVI  DAV  66066999812</v>
          </cell>
          <cell r="C53" t="str">
            <v>D</v>
          </cell>
          <cell r="D53">
            <v>5</v>
          </cell>
          <cell r="E53">
            <v>119555949.53</v>
          </cell>
          <cell r="F53">
            <v>277200782</v>
          </cell>
          <cell r="G53">
            <v>0</v>
          </cell>
          <cell r="H53">
            <v>396756731.52999997</v>
          </cell>
        </row>
        <row r="54">
          <cell r="A54">
            <v>12</v>
          </cell>
          <cell r="B54" t="str">
            <v>INVERSIONES E INSTRUMENTOS DERIVADOS</v>
          </cell>
          <cell r="C54" t="str">
            <v>D</v>
          </cell>
          <cell r="D54">
            <v>2</v>
          </cell>
          <cell r="E54">
            <v>55118405982.440002</v>
          </cell>
          <cell r="F54">
            <v>30799962972.32</v>
          </cell>
          <cell r="G54">
            <v>29075801517.369999</v>
          </cell>
          <cell r="H54">
            <v>56842567437.389999</v>
          </cell>
        </row>
        <row r="55">
          <cell r="A55">
            <v>1201</v>
          </cell>
          <cell r="B55" t="str">
            <v>ADMINISTRACION DE LIQUIDEZ EN TITULOS DE</v>
          </cell>
          <cell r="C55" t="str">
            <v>D</v>
          </cell>
          <cell r="D55">
            <v>3</v>
          </cell>
          <cell r="E55">
            <v>28890671594.720001</v>
          </cell>
          <cell r="F55">
            <v>30695429312.939999</v>
          </cell>
          <cell r="G55">
            <v>29075801517.369999</v>
          </cell>
          <cell r="H55">
            <v>30510299390.290001</v>
          </cell>
        </row>
        <row r="56">
          <cell r="A56">
            <v>120106</v>
          </cell>
          <cell r="B56" t="str">
            <v>CERTIFICADOS DE DEPOSITO A TERMINO</v>
          </cell>
          <cell r="C56" t="str">
            <v>D</v>
          </cell>
          <cell r="D56">
            <v>4</v>
          </cell>
          <cell r="E56">
            <v>16890671594.719999</v>
          </cell>
          <cell r="F56">
            <v>4166869071.9400001</v>
          </cell>
          <cell r="G56">
            <v>3902876180.3699999</v>
          </cell>
          <cell r="H56">
            <v>17154664486.290001</v>
          </cell>
        </row>
        <row r="57">
          <cell r="A57">
            <v>120144</v>
          </cell>
          <cell r="B57" t="str">
            <v>OTROS CERTIFICADOS</v>
          </cell>
          <cell r="C57" t="str">
            <v>D</v>
          </cell>
          <cell r="D57">
            <v>4</v>
          </cell>
          <cell r="E57">
            <v>12000000000</v>
          </cell>
          <cell r="F57">
            <v>26528560241</v>
          </cell>
          <cell r="G57">
            <v>25172925337</v>
          </cell>
          <cell r="H57">
            <v>13355634904</v>
          </cell>
        </row>
        <row r="58">
          <cell r="A58">
            <v>12014401</v>
          </cell>
          <cell r="B58" t="str">
            <v>INVERSIONES  REPO</v>
          </cell>
          <cell r="C58" t="str">
            <v>D</v>
          </cell>
          <cell r="D58">
            <v>5</v>
          </cell>
          <cell r="E58">
            <v>12000000000</v>
          </cell>
          <cell r="F58">
            <v>26528560241</v>
          </cell>
          <cell r="G58">
            <v>25172925337</v>
          </cell>
          <cell r="H58">
            <v>13355634904</v>
          </cell>
        </row>
        <row r="59">
          <cell r="A59">
            <v>1202</v>
          </cell>
          <cell r="B59" t="str">
            <v>ADMINISTRACION DE LIQUIDEZ EN TITULOS PA</v>
          </cell>
          <cell r="C59" t="str">
            <v>D</v>
          </cell>
          <cell r="D59">
            <v>3</v>
          </cell>
          <cell r="E59">
            <v>26156269537.619999</v>
          </cell>
          <cell r="F59">
            <v>104533659.38</v>
          </cell>
          <cell r="G59">
            <v>0</v>
          </cell>
          <cell r="H59">
            <v>26260803197</v>
          </cell>
        </row>
        <row r="60">
          <cell r="A60">
            <v>120204</v>
          </cell>
          <cell r="B60" t="str">
            <v>DERECHOS EN FONDOS DE VALORES Y FIDUCIAS</v>
          </cell>
          <cell r="C60" t="str">
            <v>D</v>
          </cell>
          <cell r="D60">
            <v>4</v>
          </cell>
          <cell r="E60">
            <v>19918819780.450001</v>
          </cell>
          <cell r="F60">
            <v>84308962.480000004</v>
          </cell>
          <cell r="G60">
            <v>0</v>
          </cell>
          <cell r="H60">
            <v>20003128742.93</v>
          </cell>
        </row>
        <row r="61">
          <cell r="A61">
            <v>120290</v>
          </cell>
          <cell r="B61" t="str">
            <v>OTRAS INVERSIONES EN TITULOS PARTICIPATI</v>
          </cell>
          <cell r="C61" t="str">
            <v>D</v>
          </cell>
          <cell r="D61">
            <v>4</v>
          </cell>
          <cell r="E61">
            <v>6237449757.1700001</v>
          </cell>
          <cell r="F61">
            <v>20224696.899999999</v>
          </cell>
          <cell r="G61">
            <v>0</v>
          </cell>
          <cell r="H61">
            <v>6257674454.0699997</v>
          </cell>
        </row>
        <row r="62">
          <cell r="A62">
            <v>1207</v>
          </cell>
          <cell r="B62" t="str">
            <v>INVERSIONES PATRIMONIALES EN ENTIDADES N</v>
          </cell>
          <cell r="C62" t="str">
            <v>D</v>
          </cell>
          <cell r="D62">
            <v>3</v>
          </cell>
          <cell r="E62">
            <v>75819514.329999998</v>
          </cell>
          <cell r="F62">
            <v>0</v>
          </cell>
          <cell r="G62">
            <v>0</v>
          </cell>
          <cell r="H62">
            <v>75819514.329999998</v>
          </cell>
        </row>
        <row r="63">
          <cell r="A63">
            <v>120755</v>
          </cell>
          <cell r="B63" t="str">
            <v>SOCIEDADES DE ECONOMIA MIXTA</v>
          </cell>
          <cell r="C63" t="str">
            <v>D</v>
          </cell>
          <cell r="D63">
            <v>4</v>
          </cell>
          <cell r="E63">
            <v>75819514.329999998</v>
          </cell>
          <cell r="F63">
            <v>0</v>
          </cell>
          <cell r="G63">
            <v>0</v>
          </cell>
          <cell r="H63">
            <v>75819514.329999998</v>
          </cell>
        </row>
        <row r="64">
          <cell r="A64">
            <v>1280</v>
          </cell>
          <cell r="B64" t="str">
            <v>PROVISION PARA PROTECCION DE INVERSIONES</v>
          </cell>
          <cell r="C64" t="str">
            <v>C</v>
          </cell>
          <cell r="D64">
            <v>3</v>
          </cell>
          <cell r="E64">
            <v>-4354664.2300000004</v>
          </cell>
          <cell r="F64">
            <v>0</v>
          </cell>
          <cell r="G64">
            <v>0</v>
          </cell>
          <cell r="H64">
            <v>-4354664.2300000004</v>
          </cell>
        </row>
        <row r="65">
          <cell r="A65">
            <v>128032</v>
          </cell>
          <cell r="B65" t="str">
            <v>INVERSIONES DE ADMINISTRACION DE LIQUIDE</v>
          </cell>
          <cell r="C65" t="str">
            <v>C</v>
          </cell>
          <cell r="D65">
            <v>4</v>
          </cell>
          <cell r="E65">
            <v>-4354664.2300000004</v>
          </cell>
          <cell r="F65">
            <v>0</v>
          </cell>
          <cell r="G65">
            <v>0</v>
          </cell>
          <cell r="H65">
            <v>-4354664.2300000004</v>
          </cell>
        </row>
        <row r="66">
          <cell r="A66">
            <v>14</v>
          </cell>
          <cell r="B66" t="str">
            <v>DEUDORES</v>
          </cell>
          <cell r="C66" t="str">
            <v>D</v>
          </cell>
          <cell r="D66">
            <v>2</v>
          </cell>
          <cell r="E66">
            <v>70816338912.630005</v>
          </cell>
          <cell r="F66">
            <v>49534758791.690002</v>
          </cell>
          <cell r="G66">
            <v>45945958844.739998</v>
          </cell>
          <cell r="H66">
            <v>74405138859.580002</v>
          </cell>
        </row>
        <row r="67">
          <cell r="A67">
            <v>1406</v>
          </cell>
          <cell r="B67" t="str">
            <v>VENTA DE BIENES</v>
          </cell>
          <cell r="C67" t="str">
            <v>D</v>
          </cell>
          <cell r="D67">
            <v>3</v>
          </cell>
          <cell r="E67">
            <v>13256029556.299999</v>
          </cell>
          <cell r="F67">
            <v>862279447</v>
          </cell>
          <cell r="G67">
            <v>1274474643</v>
          </cell>
          <cell r="H67">
            <v>12843834360.299999</v>
          </cell>
        </row>
        <row r="68">
          <cell r="A68">
            <v>140606</v>
          </cell>
          <cell r="B68" t="str">
            <v xml:space="preserve">BIENES COMERCIALIZADOS </v>
          </cell>
          <cell r="C68" t="str">
            <v>D</v>
          </cell>
          <cell r="D68">
            <v>4</v>
          </cell>
          <cell r="E68">
            <v>13256029556.299999</v>
          </cell>
          <cell r="F68">
            <v>862279447</v>
          </cell>
          <cell r="G68">
            <v>1274474643</v>
          </cell>
          <cell r="H68">
            <v>12843834360.299999</v>
          </cell>
        </row>
        <row r="69">
          <cell r="A69">
            <v>1408</v>
          </cell>
          <cell r="B69" t="str">
            <v>SERVICIOS PUBLICOS</v>
          </cell>
          <cell r="C69" t="str">
            <v>D</v>
          </cell>
          <cell r="D69">
            <v>3</v>
          </cell>
          <cell r="E69">
            <v>47161826261</v>
          </cell>
          <cell r="F69">
            <v>41286478438</v>
          </cell>
          <cell r="G69">
            <v>37693969505</v>
          </cell>
          <cell r="H69">
            <v>50754335194</v>
          </cell>
        </row>
        <row r="70">
          <cell r="A70">
            <v>140801</v>
          </cell>
          <cell r="B70" t="str">
            <v>SERVICIO DE ENERGIA</v>
          </cell>
          <cell r="C70" t="str">
            <v>D</v>
          </cell>
          <cell r="D70">
            <v>4</v>
          </cell>
          <cell r="E70">
            <v>34275265182</v>
          </cell>
          <cell r="F70">
            <v>32701120140</v>
          </cell>
          <cell r="G70">
            <v>31765181617</v>
          </cell>
          <cell r="H70">
            <v>35211203705</v>
          </cell>
        </row>
        <row r="71">
          <cell r="A71">
            <v>14080101</v>
          </cell>
          <cell r="B71" t="str">
            <v>SECTOR PARTICULAR</v>
          </cell>
          <cell r="C71" t="str">
            <v>D</v>
          </cell>
          <cell r="D71">
            <v>5</v>
          </cell>
          <cell r="E71">
            <v>23823057450</v>
          </cell>
          <cell r="F71">
            <v>26195774945</v>
          </cell>
          <cell r="G71">
            <v>25389555243</v>
          </cell>
          <cell r="H71">
            <v>24629277152</v>
          </cell>
        </row>
        <row r="72">
          <cell r="A72">
            <v>14080102</v>
          </cell>
          <cell r="B72" t="str">
            <v>SECTOR OFICIAL</v>
          </cell>
          <cell r="C72" t="str">
            <v>D</v>
          </cell>
          <cell r="D72">
            <v>5</v>
          </cell>
          <cell r="E72">
            <v>7245386041</v>
          </cell>
          <cell r="F72">
            <v>1660179488</v>
          </cell>
          <cell r="G72">
            <v>1532835927</v>
          </cell>
          <cell r="H72">
            <v>7372729602</v>
          </cell>
        </row>
        <row r="73">
          <cell r="A73">
            <v>14080103</v>
          </cell>
          <cell r="B73" t="str">
            <v>ALUMBRADO PUBLICO</v>
          </cell>
          <cell r="C73" t="str">
            <v>D</v>
          </cell>
          <cell r="D73">
            <v>5</v>
          </cell>
          <cell r="E73">
            <v>2104936339</v>
          </cell>
          <cell r="F73">
            <v>2999898448</v>
          </cell>
          <cell r="G73">
            <v>2987696791</v>
          </cell>
          <cell r="H73">
            <v>2117137996</v>
          </cell>
        </row>
        <row r="74">
          <cell r="A74">
            <v>14080104</v>
          </cell>
          <cell r="B74" t="str">
            <v>CONTRIBUCIONES</v>
          </cell>
          <cell r="C74" t="str">
            <v>D</v>
          </cell>
          <cell r="D74">
            <v>5</v>
          </cell>
          <cell r="E74">
            <v>1089486069</v>
          </cell>
          <cell r="F74">
            <v>1832989028</v>
          </cell>
          <cell r="G74">
            <v>1835487015</v>
          </cell>
          <cell r="H74">
            <v>1086988082</v>
          </cell>
        </row>
        <row r="75">
          <cell r="A75">
            <v>14080106</v>
          </cell>
          <cell r="B75" t="str">
            <v>CHEQUES DEVUELTOS</v>
          </cell>
          <cell r="C75" t="str">
            <v>D</v>
          </cell>
          <cell r="D75">
            <v>5</v>
          </cell>
          <cell r="E75">
            <v>12399283</v>
          </cell>
          <cell r="F75">
            <v>12278231</v>
          </cell>
          <cell r="G75">
            <v>19606641</v>
          </cell>
          <cell r="H75">
            <v>5070873</v>
          </cell>
        </row>
        <row r="76">
          <cell r="A76">
            <v>140807</v>
          </cell>
          <cell r="B76" t="str">
            <v>SUBSIDIOS SERVICIOS DE ENERGIA</v>
          </cell>
          <cell r="C76" t="str">
            <v>D</v>
          </cell>
          <cell r="D76">
            <v>4</v>
          </cell>
          <cell r="E76">
            <v>12886561079</v>
          </cell>
          <cell r="F76">
            <v>8585358298</v>
          </cell>
          <cell r="G76">
            <v>5928787888</v>
          </cell>
          <cell r="H76">
            <v>15543131489</v>
          </cell>
        </row>
        <row r="77">
          <cell r="A77">
            <v>14080701</v>
          </cell>
          <cell r="B77" t="str">
            <v>ESTRATO UNO</v>
          </cell>
          <cell r="C77" t="str">
            <v>D</v>
          </cell>
          <cell r="D77">
            <v>5</v>
          </cell>
          <cell r="E77">
            <v>0</v>
          </cell>
          <cell r="F77">
            <v>1930279353</v>
          </cell>
          <cell r="G77">
            <v>1930279353</v>
          </cell>
          <cell r="H77">
            <v>0</v>
          </cell>
        </row>
        <row r="78">
          <cell r="A78">
            <v>14080702</v>
          </cell>
          <cell r="B78" t="str">
            <v>ESTRATO DOS</v>
          </cell>
          <cell r="C78" t="str">
            <v>D</v>
          </cell>
          <cell r="D78">
            <v>5</v>
          </cell>
          <cell r="E78">
            <v>0</v>
          </cell>
          <cell r="F78">
            <v>3613740590</v>
          </cell>
          <cell r="G78">
            <v>3613740590</v>
          </cell>
          <cell r="H78">
            <v>0</v>
          </cell>
        </row>
        <row r="79">
          <cell r="A79">
            <v>14080703</v>
          </cell>
          <cell r="B79" t="str">
            <v>ESTRATO TRES</v>
          </cell>
          <cell r="C79" t="str">
            <v>D</v>
          </cell>
          <cell r="D79">
            <v>5</v>
          </cell>
          <cell r="E79">
            <v>0</v>
          </cell>
          <cell r="F79">
            <v>384767945</v>
          </cell>
          <cell r="G79">
            <v>384767945</v>
          </cell>
          <cell r="H79">
            <v>0</v>
          </cell>
        </row>
        <row r="80">
          <cell r="A80">
            <v>14080704</v>
          </cell>
          <cell r="B80" t="str">
            <v>APORTES DE LA NACION Y DEFICIT</v>
          </cell>
          <cell r="C80" t="str">
            <v>D</v>
          </cell>
          <cell r="D80">
            <v>5</v>
          </cell>
          <cell r="E80">
            <v>12886561079</v>
          </cell>
          <cell r="F80">
            <v>2656570410</v>
          </cell>
          <cell r="G80">
            <v>0</v>
          </cell>
          <cell r="H80">
            <v>15543131489</v>
          </cell>
        </row>
        <row r="81">
          <cell r="A81">
            <v>1420</v>
          </cell>
          <cell r="B81" t="str">
            <v>AVANCES Y ANTICIPOS ENTREGADOS</v>
          </cell>
          <cell r="C81" t="str">
            <v>D</v>
          </cell>
          <cell r="D81">
            <v>3</v>
          </cell>
          <cell r="E81">
            <v>210512178.31999999</v>
          </cell>
          <cell r="F81">
            <v>59861929</v>
          </cell>
          <cell r="G81">
            <v>79969542</v>
          </cell>
          <cell r="H81">
            <v>190404565.31999999</v>
          </cell>
        </row>
        <row r="82">
          <cell r="A82">
            <v>142011</v>
          </cell>
          <cell r="B82" t="str">
            <v>AVANCES PARA VIATICOS Y GASTOS DE VIAJE</v>
          </cell>
          <cell r="C82" t="str">
            <v>D</v>
          </cell>
          <cell r="D82">
            <v>4</v>
          </cell>
          <cell r="E82">
            <v>32408846</v>
          </cell>
          <cell r="F82">
            <v>33142519</v>
          </cell>
          <cell r="G82">
            <v>47663782</v>
          </cell>
          <cell r="H82">
            <v>17887583</v>
          </cell>
        </row>
        <row r="83">
          <cell r="A83">
            <v>142012</v>
          </cell>
          <cell r="B83" t="str">
            <v>ANTICIPO PARA ADQUISICION DE BIENES Y SE</v>
          </cell>
          <cell r="C83" t="str">
            <v>D</v>
          </cell>
          <cell r="D83">
            <v>4</v>
          </cell>
          <cell r="E83">
            <v>136514332.31999999</v>
          </cell>
          <cell r="F83">
            <v>26469410</v>
          </cell>
          <cell r="G83">
            <v>466760</v>
          </cell>
          <cell r="H83">
            <v>162516982.31999999</v>
          </cell>
        </row>
        <row r="84">
          <cell r="A84">
            <v>142090</v>
          </cell>
          <cell r="B84" t="str">
            <v>OTROS AVANCES Y ANTICIPOS</v>
          </cell>
          <cell r="C84" t="str">
            <v>D</v>
          </cell>
          <cell r="D84">
            <v>4</v>
          </cell>
          <cell r="E84">
            <v>41589000</v>
          </cell>
          <cell r="F84">
            <v>250000</v>
          </cell>
          <cell r="G84">
            <v>31839000</v>
          </cell>
          <cell r="H84">
            <v>10000000</v>
          </cell>
        </row>
        <row r="85">
          <cell r="A85">
            <v>1422</v>
          </cell>
          <cell r="B85" t="str">
            <v>ANTICIPOS O SALDOS A FAVOR POR IMPUESTOS</v>
          </cell>
          <cell r="C85" t="str">
            <v>D</v>
          </cell>
          <cell r="D85">
            <v>3</v>
          </cell>
          <cell r="E85">
            <v>3837572667.5999999</v>
          </cell>
          <cell r="F85">
            <v>254709306.12</v>
          </cell>
          <cell r="G85">
            <v>12247767</v>
          </cell>
          <cell r="H85">
            <v>4080034206.7199998</v>
          </cell>
        </row>
        <row r="86">
          <cell r="A86">
            <v>142202</v>
          </cell>
          <cell r="B86" t="str">
            <v>RETENCION EN LA FUENTE</v>
          </cell>
          <cell r="C86" t="str">
            <v>D</v>
          </cell>
          <cell r="D86">
            <v>4</v>
          </cell>
          <cell r="E86">
            <v>1637887520.5999999</v>
          </cell>
          <cell r="F86">
            <v>254709306.12</v>
          </cell>
          <cell r="G86">
            <v>12247767</v>
          </cell>
          <cell r="H86">
            <v>1880349059.72</v>
          </cell>
        </row>
        <row r="87">
          <cell r="A87">
            <v>14220201</v>
          </cell>
          <cell r="B87" t="str">
            <v>RETENCION EN LA FUENTE QUE NOS PRACTICAR</v>
          </cell>
          <cell r="C87" t="str">
            <v>D</v>
          </cell>
          <cell r="D87">
            <v>5</v>
          </cell>
          <cell r="E87">
            <v>65587673.490000002</v>
          </cell>
          <cell r="F87">
            <v>7161844.0999999996</v>
          </cell>
          <cell r="G87">
            <v>5338997</v>
          </cell>
          <cell r="H87">
            <v>67410520.590000004</v>
          </cell>
        </row>
        <row r="88">
          <cell r="A88">
            <v>14220202</v>
          </cell>
          <cell r="B88" t="str">
            <v>AUTORRETENCION POR INGRESOS OPERACIONALE</v>
          </cell>
          <cell r="C88" t="str">
            <v>D</v>
          </cell>
          <cell r="D88">
            <v>5</v>
          </cell>
          <cell r="E88">
            <v>1566581162.1099999</v>
          </cell>
          <cell r="F88">
            <v>247547462.02000001</v>
          </cell>
          <cell r="G88">
            <v>6908770</v>
          </cell>
          <cell r="H88">
            <v>1807219854.1300001</v>
          </cell>
        </row>
        <row r="89">
          <cell r="A89">
            <v>14220203</v>
          </cell>
          <cell r="B89" t="str">
            <v>AUTORRETENCIONES POR RENDIMIENTOS FINANC</v>
          </cell>
          <cell r="C89" t="str">
            <v>D</v>
          </cell>
          <cell r="D89">
            <v>5</v>
          </cell>
          <cell r="E89">
            <v>5718685</v>
          </cell>
          <cell r="F89">
            <v>0</v>
          </cell>
          <cell r="G89">
            <v>0</v>
          </cell>
          <cell r="H89">
            <v>5718685</v>
          </cell>
        </row>
        <row r="90">
          <cell r="A90">
            <v>142203</v>
          </cell>
          <cell r="B90" t="str">
            <v>SALDOS A FAVOR EN LIQUIDACIONES PRIVADAS</v>
          </cell>
          <cell r="C90" t="str">
            <v>D</v>
          </cell>
          <cell r="D90">
            <v>4</v>
          </cell>
          <cell r="E90">
            <v>1396953000</v>
          </cell>
          <cell r="F90">
            <v>0</v>
          </cell>
          <cell r="G90">
            <v>0</v>
          </cell>
          <cell r="H90">
            <v>1396953000</v>
          </cell>
        </row>
        <row r="91">
          <cell r="A91">
            <v>14220301</v>
          </cell>
          <cell r="B91" t="str">
            <v>DECLARACIONES DE RENTA Y COMPLEMENTARIOS</v>
          </cell>
          <cell r="C91" t="str">
            <v>D</v>
          </cell>
          <cell r="D91">
            <v>5</v>
          </cell>
          <cell r="E91">
            <v>1396953000</v>
          </cell>
          <cell r="F91">
            <v>0</v>
          </cell>
          <cell r="G91">
            <v>0</v>
          </cell>
          <cell r="H91">
            <v>1396953000</v>
          </cell>
        </row>
        <row r="92">
          <cell r="A92">
            <v>142211</v>
          </cell>
          <cell r="B92" t="str">
            <v>ANTICIPO IMPUESTO INDUSTRIA Y COMERCIO</v>
          </cell>
          <cell r="C92" t="str">
            <v>D</v>
          </cell>
          <cell r="D92">
            <v>4</v>
          </cell>
          <cell r="E92">
            <v>802732147</v>
          </cell>
          <cell r="F92">
            <v>0</v>
          </cell>
          <cell r="G92">
            <v>0</v>
          </cell>
          <cell r="H92">
            <v>802732147</v>
          </cell>
        </row>
        <row r="93">
          <cell r="A93">
            <v>1470</v>
          </cell>
          <cell r="B93" t="str">
            <v>OTROS DEUDORES</v>
          </cell>
          <cell r="C93" t="str">
            <v>D</v>
          </cell>
          <cell r="D93">
            <v>3</v>
          </cell>
          <cell r="E93">
            <v>14442779019.16</v>
          </cell>
          <cell r="F93">
            <v>6557192518.5699997</v>
          </cell>
          <cell r="G93">
            <v>6798852121.7399998</v>
          </cell>
          <cell r="H93">
            <v>14201119415.99</v>
          </cell>
        </row>
        <row r="94">
          <cell r="A94">
            <v>147008</v>
          </cell>
          <cell r="B94" t="str">
            <v>CUOTAS PARTES DE PENSIONES</v>
          </cell>
          <cell r="C94" t="str">
            <v>D</v>
          </cell>
          <cell r="D94">
            <v>4</v>
          </cell>
          <cell r="E94">
            <v>930967374</v>
          </cell>
          <cell r="F94">
            <v>0</v>
          </cell>
          <cell r="G94">
            <v>59633032</v>
          </cell>
          <cell r="H94">
            <v>871334342</v>
          </cell>
        </row>
        <row r="95">
          <cell r="A95">
            <v>147012</v>
          </cell>
          <cell r="B95" t="str">
            <v>CREDITOS A EMPLEADOS</v>
          </cell>
          <cell r="C95" t="str">
            <v>D</v>
          </cell>
          <cell r="D95">
            <v>4</v>
          </cell>
          <cell r="E95">
            <v>5955514715.0100002</v>
          </cell>
          <cell r="F95">
            <v>42183933</v>
          </cell>
          <cell r="G95">
            <v>66926251</v>
          </cell>
          <cell r="H95">
            <v>5930772397.0100002</v>
          </cell>
        </row>
        <row r="96">
          <cell r="A96">
            <v>147090</v>
          </cell>
          <cell r="B96" t="str">
            <v>OTROS DEUDORES</v>
          </cell>
          <cell r="C96" t="str">
            <v>D</v>
          </cell>
          <cell r="D96">
            <v>4</v>
          </cell>
          <cell r="E96">
            <v>7556296930.1499996</v>
          </cell>
          <cell r="F96">
            <v>6515008585.5699997</v>
          </cell>
          <cell r="G96">
            <v>6672292838.7399998</v>
          </cell>
          <cell r="H96">
            <v>7399012676.9799995</v>
          </cell>
        </row>
        <row r="97">
          <cell r="A97">
            <v>14709001</v>
          </cell>
          <cell r="B97" t="str">
            <v>DEUDORES - OTROS SERV FACTURADOS</v>
          </cell>
          <cell r="C97" t="str">
            <v>D</v>
          </cell>
          <cell r="D97">
            <v>5</v>
          </cell>
          <cell r="E97">
            <v>4267475185.73</v>
          </cell>
          <cell r="F97">
            <v>3432524766</v>
          </cell>
          <cell r="G97">
            <v>3599061947</v>
          </cell>
          <cell r="H97">
            <v>4100938004.73</v>
          </cell>
        </row>
        <row r="98">
          <cell r="A98">
            <v>14709002</v>
          </cell>
          <cell r="B98" t="str">
            <v xml:space="preserve">DEUDORES - OTROS </v>
          </cell>
          <cell r="C98" t="str">
            <v>D</v>
          </cell>
          <cell r="D98">
            <v>5</v>
          </cell>
          <cell r="E98">
            <v>3286802449.4200001</v>
          </cell>
          <cell r="F98">
            <v>3065788384.5700002</v>
          </cell>
          <cell r="G98">
            <v>3054516161.7399998</v>
          </cell>
          <cell r="H98">
            <v>3298074672.25</v>
          </cell>
        </row>
        <row r="99">
          <cell r="A99">
            <v>14709003</v>
          </cell>
          <cell r="B99" t="str">
            <v>CHEQUES DEVUELTOS</v>
          </cell>
          <cell r="C99" t="str">
            <v>D</v>
          </cell>
          <cell r="D99">
            <v>5</v>
          </cell>
          <cell r="E99">
            <v>2019295</v>
          </cell>
          <cell r="F99">
            <v>16695435</v>
          </cell>
          <cell r="G99">
            <v>18714730</v>
          </cell>
          <cell r="H99">
            <v>0</v>
          </cell>
        </row>
        <row r="100">
          <cell r="A100">
            <v>1475</v>
          </cell>
          <cell r="B100" t="str">
            <v>DEUDAS DE DIFICIL RECAUDO</v>
          </cell>
          <cell r="C100" t="str">
            <v>D</v>
          </cell>
          <cell r="D100">
            <v>3</v>
          </cell>
          <cell r="E100">
            <v>851863109</v>
          </cell>
          <cell r="F100">
            <v>119129759</v>
          </cell>
          <cell r="G100">
            <v>61696882</v>
          </cell>
          <cell r="H100">
            <v>909295986</v>
          </cell>
        </row>
        <row r="101">
          <cell r="A101">
            <v>147515</v>
          </cell>
          <cell r="B101" t="str">
            <v>SERVICIO DE ENERGIA</v>
          </cell>
          <cell r="C101" t="str">
            <v>D</v>
          </cell>
          <cell r="D101">
            <v>4</v>
          </cell>
          <cell r="E101">
            <v>851863109</v>
          </cell>
          <cell r="F101">
            <v>119129759</v>
          </cell>
          <cell r="G101">
            <v>61696882</v>
          </cell>
          <cell r="H101">
            <v>909295986</v>
          </cell>
        </row>
        <row r="102">
          <cell r="A102">
            <v>1480</v>
          </cell>
          <cell r="B102" t="str">
            <v>PROVISION PARA DEUDORES (CR)</v>
          </cell>
          <cell r="C102" t="str">
            <v>C</v>
          </cell>
          <cell r="D102">
            <v>3</v>
          </cell>
          <cell r="E102">
            <v>-8944243878.75</v>
          </cell>
          <cell r="F102">
            <v>395107394</v>
          </cell>
          <cell r="G102">
            <v>24748384</v>
          </cell>
          <cell r="H102">
            <v>-8573884868.75</v>
          </cell>
        </row>
        <row r="103">
          <cell r="A103">
            <v>148019</v>
          </cell>
          <cell r="B103" t="str">
            <v>SERVICIO DE ENERGIA</v>
          </cell>
          <cell r="C103" t="str">
            <v>C</v>
          </cell>
          <cell r="D103">
            <v>4</v>
          </cell>
          <cell r="E103">
            <v>-8944243878.75</v>
          </cell>
          <cell r="F103">
            <v>395107394</v>
          </cell>
          <cell r="G103">
            <v>24748384</v>
          </cell>
          <cell r="H103">
            <v>-8573884868.75</v>
          </cell>
        </row>
        <row r="104">
          <cell r="A104">
            <v>14801901</v>
          </cell>
          <cell r="B104" t="str">
            <v>PROVISION CUENTAS POR COBRAR</v>
          </cell>
          <cell r="C104" t="str">
            <v>C</v>
          </cell>
          <cell r="D104">
            <v>5</v>
          </cell>
          <cell r="E104">
            <v>-8905560137.75</v>
          </cell>
          <cell r="F104">
            <v>395107394</v>
          </cell>
          <cell r="G104">
            <v>24748384</v>
          </cell>
          <cell r="H104">
            <v>-8535201127.75</v>
          </cell>
        </row>
        <row r="105">
          <cell r="A105">
            <v>14801902</v>
          </cell>
          <cell r="B105" t="str">
            <v xml:space="preserve">PROVISION OTRAS CUENTAS POR COBRAR </v>
          </cell>
          <cell r="C105" t="str">
            <v>C</v>
          </cell>
          <cell r="D105">
            <v>5</v>
          </cell>
          <cell r="E105">
            <v>-38683741</v>
          </cell>
          <cell r="F105">
            <v>0</v>
          </cell>
          <cell r="G105">
            <v>0</v>
          </cell>
          <cell r="H105">
            <v>-38683741</v>
          </cell>
        </row>
        <row r="106">
          <cell r="A106">
            <v>15</v>
          </cell>
          <cell r="B106" t="str">
            <v>INVENTARIOS</v>
          </cell>
          <cell r="C106" t="str">
            <v>D</v>
          </cell>
          <cell r="D106">
            <v>2</v>
          </cell>
          <cell r="E106">
            <v>7041485531.3199997</v>
          </cell>
          <cell r="F106">
            <v>1896322458.96</v>
          </cell>
          <cell r="G106">
            <v>1167880136.3</v>
          </cell>
          <cell r="H106">
            <v>7769927853.9799995</v>
          </cell>
        </row>
        <row r="107">
          <cell r="A107">
            <v>1518</v>
          </cell>
          <cell r="B107" t="str">
            <v>MATERIALES PARA LA PRESTACION DE SERVICI</v>
          </cell>
          <cell r="C107" t="str">
            <v>D</v>
          </cell>
          <cell r="D107">
            <v>3</v>
          </cell>
          <cell r="E107">
            <v>7041485531.3199997</v>
          </cell>
          <cell r="F107">
            <v>1896322458.96</v>
          </cell>
          <cell r="G107">
            <v>1167880136.3</v>
          </cell>
          <cell r="H107">
            <v>7769927853.9799995</v>
          </cell>
        </row>
        <row r="108">
          <cell r="A108">
            <v>151808</v>
          </cell>
          <cell r="B108" t="str">
            <v>ELEMENTOS Y ACCESORIOS DE ENERGIA</v>
          </cell>
          <cell r="C108" t="str">
            <v>D</v>
          </cell>
          <cell r="D108">
            <v>4</v>
          </cell>
          <cell r="E108">
            <v>7041485531.3199997</v>
          </cell>
          <cell r="F108">
            <v>1896322458.96</v>
          </cell>
          <cell r="G108">
            <v>1167880136.3</v>
          </cell>
          <cell r="H108">
            <v>7769927853.9799995</v>
          </cell>
        </row>
        <row r="109">
          <cell r="A109">
            <v>16</v>
          </cell>
          <cell r="B109" t="str">
            <v>PROPIEDADES PLANTA Y EQUIPO</v>
          </cell>
          <cell r="C109" t="str">
            <v>D</v>
          </cell>
          <cell r="D109">
            <v>2</v>
          </cell>
          <cell r="E109">
            <v>182817442514.73001</v>
          </cell>
          <cell r="F109">
            <v>2895728308.27</v>
          </cell>
          <cell r="G109">
            <v>3150193174.6100001</v>
          </cell>
          <cell r="H109">
            <v>182562977648.39001</v>
          </cell>
        </row>
        <row r="110">
          <cell r="A110">
            <v>1605</v>
          </cell>
          <cell r="B110" t="str">
            <v>TERRENOS</v>
          </cell>
          <cell r="C110" t="str">
            <v>D</v>
          </cell>
          <cell r="D110">
            <v>3</v>
          </cell>
          <cell r="E110">
            <v>1583121228.99</v>
          </cell>
          <cell r="F110">
            <v>0</v>
          </cell>
          <cell r="G110">
            <v>0</v>
          </cell>
          <cell r="H110">
            <v>1583121228.99</v>
          </cell>
        </row>
        <row r="111">
          <cell r="A111">
            <v>160501</v>
          </cell>
          <cell r="B111" t="str">
            <v>URBANOS</v>
          </cell>
          <cell r="C111" t="str">
            <v>D</v>
          </cell>
          <cell r="D111">
            <v>4</v>
          </cell>
          <cell r="E111">
            <v>1376007312.99</v>
          </cell>
          <cell r="F111">
            <v>0</v>
          </cell>
          <cell r="G111">
            <v>0</v>
          </cell>
          <cell r="H111">
            <v>1376007312.99</v>
          </cell>
        </row>
        <row r="112">
          <cell r="A112">
            <v>160502</v>
          </cell>
          <cell r="B112" t="str">
            <v>RURALES</v>
          </cell>
          <cell r="C112" t="str">
            <v>D</v>
          </cell>
          <cell r="D112">
            <v>4</v>
          </cell>
          <cell r="E112">
            <v>207113916</v>
          </cell>
          <cell r="F112">
            <v>0</v>
          </cell>
          <cell r="G112">
            <v>0</v>
          </cell>
          <cell r="H112">
            <v>207113916</v>
          </cell>
        </row>
        <row r="113">
          <cell r="A113">
            <v>1615</v>
          </cell>
          <cell r="B113" t="str">
            <v>CONSTRUCCIONES EN CURSO</v>
          </cell>
          <cell r="C113" t="str">
            <v>D</v>
          </cell>
          <cell r="D113">
            <v>3</v>
          </cell>
          <cell r="E113">
            <v>5881606718.4399996</v>
          </cell>
          <cell r="F113">
            <v>433664154.12</v>
          </cell>
          <cell r="G113">
            <v>86</v>
          </cell>
          <cell r="H113">
            <v>6315270786.5600004</v>
          </cell>
        </row>
        <row r="114">
          <cell r="A114">
            <v>161501</v>
          </cell>
          <cell r="B114" t="str">
            <v>EDIFICACIONES</v>
          </cell>
          <cell r="C114" t="str">
            <v>D</v>
          </cell>
          <cell r="D114">
            <v>4</v>
          </cell>
          <cell r="E114">
            <v>938179102.70000005</v>
          </cell>
          <cell r="F114">
            <v>0</v>
          </cell>
          <cell r="G114">
            <v>0</v>
          </cell>
          <cell r="H114">
            <v>938179102.70000005</v>
          </cell>
        </row>
        <row r="115">
          <cell r="A115">
            <v>161505</v>
          </cell>
          <cell r="B115" t="str">
            <v>REDES LINEAS Y CABLES</v>
          </cell>
          <cell r="C115" t="str">
            <v>D</v>
          </cell>
          <cell r="D115">
            <v>4</v>
          </cell>
          <cell r="E115">
            <v>4943427615.7399998</v>
          </cell>
          <cell r="F115">
            <v>433664154.12</v>
          </cell>
          <cell r="G115">
            <v>86</v>
          </cell>
          <cell r="H115">
            <v>5377091683.8599997</v>
          </cell>
        </row>
        <row r="116">
          <cell r="A116">
            <v>1640</v>
          </cell>
          <cell r="B116" t="str">
            <v>EDIFICACIONES</v>
          </cell>
          <cell r="C116" t="str">
            <v>D</v>
          </cell>
          <cell r="D116">
            <v>3</v>
          </cell>
          <cell r="E116">
            <v>16140455498.43</v>
          </cell>
          <cell r="F116">
            <v>0</v>
          </cell>
          <cell r="G116">
            <v>0</v>
          </cell>
          <cell r="H116">
            <v>16140455498.43</v>
          </cell>
        </row>
        <row r="117">
          <cell r="A117">
            <v>164001</v>
          </cell>
          <cell r="B117" t="str">
            <v>EDIFICIOS Y CASAS</v>
          </cell>
          <cell r="C117" t="str">
            <v>D</v>
          </cell>
          <cell r="D117">
            <v>4</v>
          </cell>
          <cell r="E117">
            <v>14206306367.01</v>
          </cell>
          <cell r="F117">
            <v>0</v>
          </cell>
          <cell r="G117">
            <v>0</v>
          </cell>
          <cell r="H117">
            <v>14206306367.01</v>
          </cell>
        </row>
        <row r="118">
          <cell r="A118">
            <v>164002</v>
          </cell>
          <cell r="B118" t="str">
            <v>OFICINAS</v>
          </cell>
          <cell r="C118" t="str">
            <v>D</v>
          </cell>
          <cell r="D118">
            <v>4</v>
          </cell>
          <cell r="E118">
            <v>1934149131.4200001</v>
          </cell>
          <cell r="F118">
            <v>0</v>
          </cell>
          <cell r="G118">
            <v>0</v>
          </cell>
          <cell r="H118">
            <v>1934149131.4200001</v>
          </cell>
        </row>
        <row r="119">
          <cell r="A119">
            <v>1645</v>
          </cell>
          <cell r="B119" t="str">
            <v>PLANTAS DUCTOS Y TUNELES</v>
          </cell>
          <cell r="C119" t="str">
            <v>D</v>
          </cell>
          <cell r="D119">
            <v>3</v>
          </cell>
          <cell r="E119">
            <v>33435332075.139999</v>
          </cell>
          <cell r="F119">
            <v>19884147</v>
          </cell>
          <cell r="G119">
            <v>39768294</v>
          </cell>
          <cell r="H119">
            <v>33415447928.139999</v>
          </cell>
        </row>
        <row r="120">
          <cell r="A120">
            <v>164501</v>
          </cell>
          <cell r="B120" t="str">
            <v>PLANTAS DE GENERACION</v>
          </cell>
          <cell r="C120" t="str">
            <v>D</v>
          </cell>
          <cell r="D120">
            <v>4</v>
          </cell>
          <cell r="E120">
            <v>194836862.80000001</v>
          </cell>
          <cell r="F120">
            <v>0</v>
          </cell>
          <cell r="G120">
            <v>0</v>
          </cell>
          <cell r="H120">
            <v>194836862.80000001</v>
          </cell>
        </row>
        <row r="121">
          <cell r="A121">
            <v>164512</v>
          </cell>
          <cell r="B121" t="str">
            <v>SUBESTACIONES Y ESTACIONES DE REGULACION</v>
          </cell>
          <cell r="C121" t="str">
            <v>D</v>
          </cell>
          <cell r="D121">
            <v>4</v>
          </cell>
          <cell r="E121">
            <v>33240495212.34</v>
          </cell>
          <cell r="F121">
            <v>19884147</v>
          </cell>
          <cell r="G121">
            <v>39768294</v>
          </cell>
          <cell r="H121">
            <v>33220611065.34</v>
          </cell>
        </row>
        <row r="122">
          <cell r="A122">
            <v>1650</v>
          </cell>
          <cell r="B122" t="str">
            <v>REDES LINEAS Y CABLES</v>
          </cell>
          <cell r="C122" t="str">
            <v>D</v>
          </cell>
          <cell r="D122">
            <v>3</v>
          </cell>
          <cell r="E122">
            <v>255315329519.26999</v>
          </cell>
          <cell r="F122">
            <v>1654116197.48</v>
          </cell>
          <cell r="G122">
            <v>1567822049.48</v>
          </cell>
          <cell r="H122">
            <v>255401623667.26999</v>
          </cell>
        </row>
        <row r="123">
          <cell r="A123">
            <v>165002</v>
          </cell>
          <cell r="B123" t="str">
            <v>REDES DE DISTRIBUCION</v>
          </cell>
          <cell r="C123" t="str">
            <v>D</v>
          </cell>
          <cell r="D123">
            <v>4</v>
          </cell>
          <cell r="E123">
            <v>255315329519.26999</v>
          </cell>
          <cell r="F123">
            <v>1654116197.48</v>
          </cell>
          <cell r="G123">
            <v>1567822049.48</v>
          </cell>
          <cell r="H123">
            <v>255401623667.26999</v>
          </cell>
        </row>
        <row r="124">
          <cell r="A124">
            <v>16500201</v>
          </cell>
          <cell r="B124" t="str">
            <v>REDES Y LINEAS DE DISTRIBUCION</v>
          </cell>
          <cell r="C124" t="str">
            <v>D</v>
          </cell>
          <cell r="D124">
            <v>5</v>
          </cell>
          <cell r="E124">
            <v>198757621668.41</v>
          </cell>
          <cell r="F124">
            <v>1531860055.48</v>
          </cell>
          <cell r="G124">
            <v>1519700281.48</v>
          </cell>
          <cell r="H124">
            <v>198769781442.41</v>
          </cell>
        </row>
        <row r="125">
          <cell r="A125">
            <v>16500203</v>
          </cell>
          <cell r="B125" t="str">
            <v>TRANSFORMADORES DE DISTRIBUCION</v>
          </cell>
          <cell r="C125" t="str">
            <v>D</v>
          </cell>
          <cell r="D125">
            <v>5</v>
          </cell>
          <cell r="E125">
            <v>56557707850.860001</v>
          </cell>
          <cell r="F125">
            <v>122256142</v>
          </cell>
          <cell r="G125">
            <v>48121768</v>
          </cell>
          <cell r="H125">
            <v>56631842224.860001</v>
          </cell>
        </row>
        <row r="126">
          <cell r="A126">
            <v>1655</v>
          </cell>
          <cell r="B126" t="str">
            <v>MAQUINARIA Y EQUIPO</v>
          </cell>
          <cell r="C126" t="str">
            <v>D</v>
          </cell>
          <cell r="D126">
            <v>3</v>
          </cell>
          <cell r="E126">
            <v>4033598915.5900002</v>
          </cell>
          <cell r="F126">
            <v>136601600</v>
          </cell>
          <cell r="G126">
            <v>0</v>
          </cell>
          <cell r="H126">
            <v>4170200515.5900002</v>
          </cell>
        </row>
        <row r="127">
          <cell r="A127">
            <v>165511</v>
          </cell>
          <cell r="B127" t="str">
            <v>HERRAMIENTAS Y ACCESORIOS</v>
          </cell>
          <cell r="C127" t="str">
            <v>D</v>
          </cell>
          <cell r="D127">
            <v>4</v>
          </cell>
          <cell r="E127">
            <v>983215651.30999994</v>
          </cell>
          <cell r="F127">
            <v>0</v>
          </cell>
          <cell r="G127">
            <v>0</v>
          </cell>
          <cell r="H127">
            <v>983215651.30999994</v>
          </cell>
        </row>
        <row r="128">
          <cell r="A128">
            <v>165590</v>
          </cell>
          <cell r="B128" t="str">
            <v>OTRA MAQUINARIA Y EQUIPO</v>
          </cell>
          <cell r="C128" t="str">
            <v>D</v>
          </cell>
          <cell r="D128">
            <v>4</v>
          </cell>
          <cell r="E128">
            <v>3050383264.2800002</v>
          </cell>
          <cell r="F128">
            <v>136601600</v>
          </cell>
          <cell r="G128">
            <v>0</v>
          </cell>
          <cell r="H128">
            <v>3186984864.2800002</v>
          </cell>
        </row>
        <row r="129">
          <cell r="A129">
            <v>1665</v>
          </cell>
          <cell r="B129" t="str">
            <v>MUEBLES ENSERES Y EQUIPO DE OFICINA</v>
          </cell>
          <cell r="C129" t="str">
            <v>D</v>
          </cell>
          <cell r="D129">
            <v>3</v>
          </cell>
          <cell r="E129">
            <v>2050430695.75</v>
          </cell>
          <cell r="F129">
            <v>0</v>
          </cell>
          <cell r="G129">
            <v>2913120</v>
          </cell>
          <cell r="H129">
            <v>2047517575.75</v>
          </cell>
        </row>
        <row r="130">
          <cell r="A130">
            <v>166501</v>
          </cell>
          <cell r="B130" t="str">
            <v>MUEBLES Y ENSERES</v>
          </cell>
          <cell r="C130" t="str">
            <v>D</v>
          </cell>
          <cell r="D130">
            <v>4</v>
          </cell>
          <cell r="E130">
            <v>1340764694.8</v>
          </cell>
          <cell r="F130">
            <v>0</v>
          </cell>
          <cell r="G130">
            <v>0</v>
          </cell>
          <cell r="H130">
            <v>1340764694.8</v>
          </cell>
        </row>
        <row r="131">
          <cell r="A131">
            <v>166502</v>
          </cell>
          <cell r="B131" t="str">
            <v>EQUIPO Y MAQUINA DE OFICINA</v>
          </cell>
          <cell r="C131" t="str">
            <v>D</v>
          </cell>
          <cell r="D131">
            <v>4</v>
          </cell>
          <cell r="E131">
            <v>709666000.95000005</v>
          </cell>
          <cell r="F131">
            <v>0</v>
          </cell>
          <cell r="G131">
            <v>2913120</v>
          </cell>
          <cell r="H131">
            <v>706752880.95000005</v>
          </cell>
        </row>
        <row r="132">
          <cell r="A132">
            <v>1670</v>
          </cell>
          <cell r="B132" t="str">
            <v>EQUIPOS DE COMUNICACION Y COMPUTACION</v>
          </cell>
          <cell r="C132" t="str">
            <v>D</v>
          </cell>
          <cell r="D132">
            <v>3</v>
          </cell>
          <cell r="E132">
            <v>8542239249.0100002</v>
          </cell>
          <cell r="F132">
            <v>0</v>
          </cell>
          <cell r="G132">
            <v>141836460.56</v>
          </cell>
          <cell r="H132">
            <v>8400402788.4499998</v>
          </cell>
        </row>
        <row r="133">
          <cell r="A133">
            <v>167001</v>
          </cell>
          <cell r="B133" t="str">
            <v>EQUIPO DE COMUNICACION</v>
          </cell>
          <cell r="C133" t="str">
            <v>D</v>
          </cell>
          <cell r="D133">
            <v>4</v>
          </cell>
          <cell r="E133">
            <v>1627764539.3800001</v>
          </cell>
          <cell r="F133">
            <v>0</v>
          </cell>
          <cell r="G133">
            <v>429200</v>
          </cell>
          <cell r="H133">
            <v>1627335339.3800001</v>
          </cell>
        </row>
        <row r="134">
          <cell r="A134">
            <v>167002</v>
          </cell>
          <cell r="B134" t="str">
            <v>EQUIPO DE COMPUTACION</v>
          </cell>
          <cell r="C134" t="str">
            <v>D</v>
          </cell>
          <cell r="D134">
            <v>4</v>
          </cell>
          <cell r="E134">
            <v>6629403597.79</v>
          </cell>
          <cell r="F134">
            <v>0</v>
          </cell>
          <cell r="G134">
            <v>139110895.56</v>
          </cell>
          <cell r="H134">
            <v>6490292702.2299995</v>
          </cell>
        </row>
        <row r="135">
          <cell r="A135">
            <v>167004</v>
          </cell>
          <cell r="B135" t="str">
            <v>SATELITES Y ANTENAS</v>
          </cell>
          <cell r="C135" t="str">
            <v>D</v>
          </cell>
          <cell r="D135">
            <v>4</v>
          </cell>
          <cell r="E135">
            <v>20806566.140000001</v>
          </cell>
          <cell r="F135">
            <v>0</v>
          </cell>
          <cell r="G135">
            <v>0</v>
          </cell>
          <cell r="H135">
            <v>20806566.140000001</v>
          </cell>
        </row>
        <row r="136">
          <cell r="A136">
            <v>167090</v>
          </cell>
          <cell r="B136" t="str">
            <v>OTROS EQUIPOS DE COMUNICACION Y COMPUTAC</v>
          </cell>
          <cell r="C136" t="str">
            <v>D</v>
          </cell>
          <cell r="D136">
            <v>4</v>
          </cell>
          <cell r="E136">
            <v>264264545.69999999</v>
          </cell>
          <cell r="F136">
            <v>0</v>
          </cell>
          <cell r="G136">
            <v>2296365</v>
          </cell>
          <cell r="H136">
            <v>261968180.69999999</v>
          </cell>
        </row>
        <row r="137">
          <cell r="A137">
            <v>1675</v>
          </cell>
          <cell r="B137" t="str">
            <v>EQUIPO DE TRANSPORTE TRACCION Y ELEVACIO</v>
          </cell>
          <cell r="C137" t="str">
            <v>D</v>
          </cell>
          <cell r="D137">
            <v>3</v>
          </cell>
          <cell r="E137">
            <v>4459204967.1700001</v>
          </cell>
          <cell r="F137">
            <v>0</v>
          </cell>
          <cell r="G137">
            <v>0</v>
          </cell>
          <cell r="H137">
            <v>4459204967.1700001</v>
          </cell>
        </row>
        <row r="138">
          <cell r="A138">
            <v>167502</v>
          </cell>
          <cell r="B138" t="str">
            <v>TERRESTRE</v>
          </cell>
          <cell r="C138" t="str">
            <v>D</v>
          </cell>
          <cell r="D138">
            <v>4</v>
          </cell>
          <cell r="E138">
            <v>4459204967.1700001</v>
          </cell>
          <cell r="F138">
            <v>0</v>
          </cell>
          <cell r="G138">
            <v>0</v>
          </cell>
          <cell r="H138">
            <v>4459204967.1700001</v>
          </cell>
        </row>
        <row r="139">
          <cell r="A139">
            <v>1685</v>
          </cell>
          <cell r="B139" t="str">
            <v>DEPRECIACION ACUMULADA (CR)</v>
          </cell>
          <cell r="C139" t="str">
            <v>C</v>
          </cell>
          <cell r="D139">
            <v>3</v>
          </cell>
          <cell r="E139">
            <v>-148155158032.31</v>
          </cell>
          <cell r="F139">
            <v>651462209.66999996</v>
          </cell>
          <cell r="G139">
            <v>1397853164.5699999</v>
          </cell>
          <cell r="H139">
            <v>-148901548987.20999</v>
          </cell>
        </row>
        <row r="140">
          <cell r="A140">
            <v>168501</v>
          </cell>
          <cell r="B140" t="str">
            <v>EDIFICACIONES</v>
          </cell>
          <cell r="C140" t="str">
            <v>C</v>
          </cell>
          <cell r="D140">
            <v>4</v>
          </cell>
          <cell r="E140">
            <v>-4402342017.4499998</v>
          </cell>
          <cell r="F140">
            <v>0</v>
          </cell>
          <cell r="G140">
            <v>29678328</v>
          </cell>
          <cell r="H140">
            <v>-4432020345.4499998</v>
          </cell>
        </row>
        <row r="141">
          <cell r="A141">
            <v>168502</v>
          </cell>
          <cell r="B141" t="str">
            <v>PLANTAS DUCTOS Y TUNELES</v>
          </cell>
          <cell r="C141" t="str">
            <v>C</v>
          </cell>
          <cell r="D141">
            <v>4</v>
          </cell>
          <cell r="E141">
            <v>-15089659074.52</v>
          </cell>
          <cell r="F141">
            <v>2343.39</v>
          </cell>
          <cell r="G141">
            <v>161307684.44</v>
          </cell>
          <cell r="H141">
            <v>-15250964415.57</v>
          </cell>
        </row>
        <row r="142">
          <cell r="A142">
            <v>168503</v>
          </cell>
          <cell r="B142" t="str">
            <v>REDES LINEAS Y CABLES</v>
          </cell>
          <cell r="C142" t="str">
            <v>C</v>
          </cell>
          <cell r="D142">
            <v>4</v>
          </cell>
          <cell r="E142">
            <v>-117867994787.22</v>
          </cell>
          <cell r="F142">
            <v>517456249.82999998</v>
          </cell>
          <cell r="G142">
            <v>1085390313.6700001</v>
          </cell>
          <cell r="H142">
            <v>-118435928851.06</v>
          </cell>
        </row>
        <row r="143">
          <cell r="A143">
            <v>168504</v>
          </cell>
          <cell r="B143" t="str">
            <v>MAQUINARIA Y EQUIPO</v>
          </cell>
          <cell r="C143" t="str">
            <v>C</v>
          </cell>
          <cell r="D143">
            <v>4</v>
          </cell>
          <cell r="E143">
            <v>-1489001474.03</v>
          </cell>
          <cell r="F143">
            <v>0</v>
          </cell>
          <cell r="G143">
            <v>21553656</v>
          </cell>
          <cell r="H143">
            <v>-1510555130.03</v>
          </cell>
        </row>
        <row r="144">
          <cell r="A144">
            <v>168506</v>
          </cell>
          <cell r="B144" t="str">
            <v>MUEBLES ENSERES Y EQUIPO DE OFICINA</v>
          </cell>
          <cell r="C144" t="str">
            <v>C</v>
          </cell>
          <cell r="D144">
            <v>4</v>
          </cell>
          <cell r="E144">
            <v>-979867539.52999997</v>
          </cell>
          <cell r="F144">
            <v>1515184.85</v>
          </cell>
          <cell r="G144">
            <v>11090142</v>
          </cell>
          <cell r="H144">
            <v>-989442496.67999995</v>
          </cell>
        </row>
        <row r="145">
          <cell r="A145">
            <v>168507</v>
          </cell>
          <cell r="B145" t="str">
            <v>EQUIPOS DE COMUNICACION Y COMPUTACION</v>
          </cell>
          <cell r="C145" t="str">
            <v>C</v>
          </cell>
          <cell r="D145">
            <v>4</v>
          </cell>
          <cell r="E145">
            <v>-6241427133.2799997</v>
          </cell>
          <cell r="F145">
            <v>132488431.59</v>
          </cell>
          <cell r="G145">
            <v>62501455.450000003</v>
          </cell>
          <cell r="H145">
            <v>-6171440157.1400003</v>
          </cell>
        </row>
        <row r="146">
          <cell r="A146">
            <v>168508</v>
          </cell>
          <cell r="B146" t="str">
            <v>EQUIPOS DE TRANSPORTE TRACCION Y ELEVACI</v>
          </cell>
          <cell r="C146" t="str">
            <v>C</v>
          </cell>
          <cell r="D146">
            <v>4</v>
          </cell>
          <cell r="E146">
            <v>-2084866006.28</v>
          </cell>
          <cell r="F146">
            <v>0</v>
          </cell>
          <cell r="G146">
            <v>26331585</v>
          </cell>
          <cell r="H146">
            <v>-2111197591.28</v>
          </cell>
        </row>
        <row r="147">
          <cell r="A147">
            <v>168599</v>
          </cell>
          <cell r="B147" t="str">
            <v>AJUSTES POR INFLACION</v>
          </cell>
          <cell r="C147" t="str">
            <v>C</v>
          </cell>
          <cell r="D147">
            <v>4</v>
          </cell>
          <cell r="E147">
            <v>0</v>
          </cell>
          <cell r="F147">
            <v>0.01</v>
          </cell>
          <cell r="G147">
            <v>0.01</v>
          </cell>
          <cell r="H147">
            <v>0</v>
          </cell>
        </row>
        <row r="148">
          <cell r="A148">
            <v>1695</v>
          </cell>
          <cell r="B148" t="str">
            <v>PROVISION PROTECCION PROPIEDAD PLANTA Y</v>
          </cell>
          <cell r="C148" t="str">
            <v>C</v>
          </cell>
          <cell r="D148">
            <v>3</v>
          </cell>
          <cell r="E148">
            <v>-468718320.75</v>
          </cell>
          <cell r="F148">
            <v>0</v>
          </cell>
          <cell r="G148">
            <v>0</v>
          </cell>
          <cell r="H148">
            <v>-468718320.75</v>
          </cell>
        </row>
        <row r="149">
          <cell r="A149">
            <v>169510</v>
          </cell>
          <cell r="B149" t="str">
            <v>MUEBLES ENSERES Y EQUIPO DE OFICINA</v>
          </cell>
          <cell r="C149" t="str">
            <v>C</v>
          </cell>
          <cell r="D149">
            <v>4</v>
          </cell>
          <cell r="E149">
            <v>-468718320.75</v>
          </cell>
          <cell r="F149">
            <v>0</v>
          </cell>
          <cell r="G149">
            <v>0</v>
          </cell>
          <cell r="H149">
            <v>-468718320.75</v>
          </cell>
        </row>
        <row r="150">
          <cell r="A150">
            <v>19</v>
          </cell>
          <cell r="B150" t="str">
            <v>OTROS ACTIVOS</v>
          </cell>
          <cell r="C150" t="str">
            <v>D</v>
          </cell>
          <cell r="D150">
            <v>2</v>
          </cell>
          <cell r="E150">
            <v>730612313921.58997</v>
          </cell>
          <cell r="F150">
            <v>5705960642.9899998</v>
          </cell>
          <cell r="G150">
            <v>5884538855.0799999</v>
          </cell>
          <cell r="H150">
            <v>730433735709.5</v>
          </cell>
        </row>
        <row r="151">
          <cell r="A151">
            <v>1905</v>
          </cell>
          <cell r="B151" t="str">
            <v>BIENES Y SERVICIOS PAGADOS POR ANTICIPAD</v>
          </cell>
          <cell r="C151" t="str">
            <v>D</v>
          </cell>
          <cell r="D151">
            <v>3</v>
          </cell>
          <cell r="E151">
            <v>3396839393.25</v>
          </cell>
          <cell r="F151">
            <v>0</v>
          </cell>
          <cell r="G151">
            <v>178578212.09</v>
          </cell>
          <cell r="H151">
            <v>3218261181.1599998</v>
          </cell>
        </row>
        <row r="152">
          <cell r="A152">
            <v>190501</v>
          </cell>
          <cell r="B152" t="str">
            <v>SEGUROS</v>
          </cell>
          <cell r="C152" t="str">
            <v>D</v>
          </cell>
          <cell r="D152">
            <v>4</v>
          </cell>
          <cell r="E152">
            <v>3392985994.8499999</v>
          </cell>
          <cell r="F152">
            <v>0</v>
          </cell>
          <cell r="G152">
            <v>178578212.09</v>
          </cell>
          <cell r="H152">
            <v>3214407782.7600002</v>
          </cell>
        </row>
        <row r="153">
          <cell r="A153">
            <v>190590</v>
          </cell>
          <cell r="B153" t="str">
            <v>OTROS BIENES Y SERVICIOS PAGADOS POR ANT</v>
          </cell>
          <cell r="C153" t="str">
            <v>D</v>
          </cell>
          <cell r="D153">
            <v>4</v>
          </cell>
          <cell r="E153">
            <v>3853398.4</v>
          </cell>
          <cell r="F153">
            <v>0</v>
          </cell>
          <cell r="G153">
            <v>0</v>
          </cell>
          <cell r="H153">
            <v>3853398.4</v>
          </cell>
        </row>
        <row r="154">
          <cell r="A154">
            <v>1920</v>
          </cell>
          <cell r="B154" t="str">
            <v>BIENES ENTREGADOS A TERCEROS</v>
          </cell>
          <cell r="C154" t="str">
            <v>D</v>
          </cell>
          <cell r="D154">
            <v>3</v>
          </cell>
          <cell r="E154">
            <v>2651520.2799999998</v>
          </cell>
          <cell r="F154">
            <v>0</v>
          </cell>
          <cell r="G154">
            <v>0</v>
          </cell>
          <cell r="H154">
            <v>2651520.2799999998</v>
          </cell>
        </row>
        <row r="155">
          <cell r="A155">
            <v>192090</v>
          </cell>
          <cell r="B155" t="str">
            <v>OTROS BIENES ENTREGADOS A TERCEROS</v>
          </cell>
          <cell r="C155" t="str">
            <v>D</v>
          </cell>
          <cell r="D155">
            <v>4</v>
          </cell>
          <cell r="E155">
            <v>2651520.2799999998</v>
          </cell>
          <cell r="F155">
            <v>0</v>
          </cell>
          <cell r="G155">
            <v>0</v>
          </cell>
          <cell r="H155">
            <v>2651520.2799999998</v>
          </cell>
        </row>
        <row r="156">
          <cell r="A156">
            <v>1995</v>
          </cell>
          <cell r="B156" t="str">
            <v>PRINCIPAL Y SUBALTERNA</v>
          </cell>
          <cell r="C156" t="str">
            <v>D</v>
          </cell>
          <cell r="D156">
            <v>3</v>
          </cell>
          <cell r="E156">
            <v>0</v>
          </cell>
          <cell r="F156">
            <v>5705960642.9899998</v>
          </cell>
          <cell r="G156">
            <v>5705960642.9899998</v>
          </cell>
          <cell r="H156">
            <v>0</v>
          </cell>
        </row>
        <row r="157">
          <cell r="A157">
            <v>199504</v>
          </cell>
          <cell r="B157" t="str">
            <v>FONDOS Y BIENES EN TRANSITO</v>
          </cell>
          <cell r="C157" t="str">
            <v>D</v>
          </cell>
          <cell r="D157">
            <v>4</v>
          </cell>
          <cell r="E157">
            <v>0</v>
          </cell>
          <cell r="F157">
            <v>5705960642.9899998</v>
          </cell>
          <cell r="G157">
            <v>5705960642.9899998</v>
          </cell>
          <cell r="H157">
            <v>0</v>
          </cell>
        </row>
        <row r="158">
          <cell r="A158">
            <v>1999</v>
          </cell>
          <cell r="B158" t="str">
            <v>VALORIZACIONES</v>
          </cell>
          <cell r="C158" t="str">
            <v>D</v>
          </cell>
          <cell r="D158">
            <v>3</v>
          </cell>
          <cell r="E158">
            <v>727212823008.06006</v>
          </cell>
          <cell r="F158">
            <v>0</v>
          </cell>
          <cell r="G158">
            <v>0</v>
          </cell>
          <cell r="H158">
            <v>727212823008.06006</v>
          </cell>
        </row>
        <row r="159">
          <cell r="A159">
            <v>199952</v>
          </cell>
          <cell r="B159" t="str">
            <v>TERRENOS</v>
          </cell>
          <cell r="C159" t="str">
            <v>D</v>
          </cell>
          <cell r="D159">
            <v>4</v>
          </cell>
          <cell r="E159">
            <v>7872009027.1499996</v>
          </cell>
          <cell r="F159">
            <v>0</v>
          </cell>
          <cell r="G159">
            <v>0</v>
          </cell>
          <cell r="H159">
            <v>7872009027.1499996</v>
          </cell>
        </row>
        <row r="160">
          <cell r="A160">
            <v>199962</v>
          </cell>
          <cell r="B160" t="str">
            <v>EDIFICACIONES</v>
          </cell>
          <cell r="C160" t="str">
            <v>D</v>
          </cell>
          <cell r="D160">
            <v>4</v>
          </cell>
          <cell r="E160">
            <v>6417568735.6400003</v>
          </cell>
          <cell r="F160">
            <v>0</v>
          </cell>
          <cell r="G160">
            <v>0</v>
          </cell>
          <cell r="H160">
            <v>6417568735.6400003</v>
          </cell>
        </row>
        <row r="161">
          <cell r="A161">
            <v>199964</v>
          </cell>
          <cell r="B161" t="str">
            <v>PLANTAS DUCTOS Y TUNELES</v>
          </cell>
          <cell r="C161" t="str">
            <v>D</v>
          </cell>
          <cell r="D161">
            <v>4</v>
          </cell>
          <cell r="E161">
            <v>215277431980.62</v>
          </cell>
          <cell r="F161">
            <v>0</v>
          </cell>
          <cell r="G161">
            <v>0</v>
          </cell>
          <cell r="H161">
            <v>215277431980.62</v>
          </cell>
        </row>
        <row r="162">
          <cell r="A162">
            <v>199965</v>
          </cell>
          <cell r="B162" t="str">
            <v>REDES LINEAS Y CABLES</v>
          </cell>
          <cell r="C162" t="str">
            <v>D</v>
          </cell>
          <cell r="D162">
            <v>4</v>
          </cell>
          <cell r="E162">
            <v>493188430839.96002</v>
          </cell>
          <cell r="F162">
            <v>0</v>
          </cell>
          <cell r="G162">
            <v>0</v>
          </cell>
          <cell r="H162">
            <v>493188430839.96002</v>
          </cell>
        </row>
        <row r="163">
          <cell r="A163">
            <v>199966</v>
          </cell>
          <cell r="B163" t="str">
            <v>MAQUINARIA Y EQUIPO</v>
          </cell>
          <cell r="C163" t="str">
            <v>D</v>
          </cell>
          <cell r="D163">
            <v>4</v>
          </cell>
          <cell r="E163">
            <v>1026302092.71</v>
          </cell>
          <cell r="F163">
            <v>0</v>
          </cell>
          <cell r="G163">
            <v>0</v>
          </cell>
          <cell r="H163">
            <v>1026302092.71</v>
          </cell>
        </row>
        <row r="164">
          <cell r="A164">
            <v>199969</v>
          </cell>
          <cell r="B164" t="str">
            <v>EQUIPOS DE COMUNICACION Y COMPUTACION</v>
          </cell>
          <cell r="C164" t="str">
            <v>D</v>
          </cell>
          <cell r="D164">
            <v>4</v>
          </cell>
          <cell r="E164">
            <v>1199867325.46</v>
          </cell>
          <cell r="F164">
            <v>0</v>
          </cell>
          <cell r="G164">
            <v>0</v>
          </cell>
          <cell r="H164">
            <v>1199867325.46</v>
          </cell>
        </row>
        <row r="165">
          <cell r="A165">
            <v>199970</v>
          </cell>
          <cell r="B165" t="str">
            <v>EQUIPOS DE TRANSPORTE TRACCION Y ELEVACI</v>
          </cell>
          <cell r="C165" t="str">
            <v>D</v>
          </cell>
          <cell r="D165">
            <v>4</v>
          </cell>
          <cell r="E165">
            <v>2231213006.52</v>
          </cell>
          <cell r="F165">
            <v>0</v>
          </cell>
          <cell r="G165">
            <v>0</v>
          </cell>
          <cell r="H165">
            <v>2231213006.52</v>
          </cell>
        </row>
        <row r="166">
          <cell r="A166">
            <v>2</v>
          </cell>
          <cell r="B166" t="str">
            <v>PASIVO</v>
          </cell>
          <cell r="C166" t="str">
            <v>C</v>
          </cell>
          <cell r="D166">
            <v>1</v>
          </cell>
          <cell r="E166">
            <v>-183068359767.57999</v>
          </cell>
          <cell r="F166">
            <v>60808418177.989998</v>
          </cell>
          <cell r="G166">
            <v>61572502799.559998</v>
          </cell>
          <cell r="H166">
            <v>-183832444389.14999</v>
          </cell>
        </row>
        <row r="167">
          <cell r="A167">
            <v>24</v>
          </cell>
          <cell r="B167" t="str">
            <v>OBLIGACIONES LABORALES Y DE SEGURIDAD SO</v>
          </cell>
          <cell r="C167" t="str">
            <v>C</v>
          </cell>
          <cell r="D167">
            <v>2</v>
          </cell>
          <cell r="E167">
            <v>-40014205700.32</v>
          </cell>
          <cell r="F167">
            <v>44441618427.529999</v>
          </cell>
          <cell r="G167">
            <v>42962359751.199997</v>
          </cell>
          <cell r="H167">
            <v>-38534947023.989998</v>
          </cell>
        </row>
        <row r="168">
          <cell r="A168">
            <v>2401</v>
          </cell>
          <cell r="B168" t="str">
            <v>ADQUISICION DE BIENES Y SERVICIOS NACION</v>
          </cell>
          <cell r="C168" t="str">
            <v>C</v>
          </cell>
          <cell r="D168">
            <v>3</v>
          </cell>
          <cell r="E168">
            <v>-36976667025</v>
          </cell>
          <cell r="F168">
            <v>38415263160.68</v>
          </cell>
          <cell r="G168">
            <v>37526834033.470001</v>
          </cell>
          <cell r="H168">
            <v>-36088237897.790001</v>
          </cell>
        </row>
        <row r="169">
          <cell r="A169">
            <v>240101</v>
          </cell>
          <cell r="B169" t="str">
            <v>BIENES Y SERVICIOS</v>
          </cell>
          <cell r="C169" t="str">
            <v>C</v>
          </cell>
          <cell r="D169">
            <v>4</v>
          </cell>
          <cell r="E169">
            <v>-36976667025</v>
          </cell>
          <cell r="F169">
            <v>38415263160.68</v>
          </cell>
          <cell r="G169">
            <v>37526834033.470001</v>
          </cell>
          <cell r="H169">
            <v>-36088237897.790001</v>
          </cell>
        </row>
        <row r="170">
          <cell r="A170">
            <v>24010101</v>
          </cell>
          <cell r="B170" t="str">
            <v>PROVEEDORES NACIONALES</v>
          </cell>
          <cell r="C170" t="str">
            <v>C</v>
          </cell>
          <cell r="D170">
            <v>5</v>
          </cell>
          <cell r="E170">
            <v>-2126583095</v>
          </cell>
          <cell r="F170">
            <v>5084714809.6800003</v>
          </cell>
          <cell r="G170">
            <v>7688086776.4700003</v>
          </cell>
          <cell r="H170">
            <v>-4729955061.79</v>
          </cell>
        </row>
        <row r="171">
          <cell r="A171">
            <v>24010102</v>
          </cell>
          <cell r="B171" t="str">
            <v>PROVEEDORES DE ENERGIA</v>
          </cell>
          <cell r="C171" t="str">
            <v>C</v>
          </cell>
          <cell r="D171">
            <v>5</v>
          </cell>
          <cell r="E171">
            <v>-18478389478</v>
          </cell>
          <cell r="F171">
            <v>15550468879</v>
          </cell>
          <cell r="G171">
            <v>11927538962</v>
          </cell>
          <cell r="H171">
            <v>-14855459561</v>
          </cell>
        </row>
        <row r="172">
          <cell r="A172">
            <v>24010103</v>
          </cell>
          <cell r="B172" t="str">
            <v>OTROS PROVEEDORES NACIONALES</v>
          </cell>
          <cell r="C172" t="str">
            <v>C</v>
          </cell>
          <cell r="D172">
            <v>5</v>
          </cell>
          <cell r="E172">
            <v>0</v>
          </cell>
          <cell r="F172">
            <v>1365740586</v>
          </cell>
          <cell r="G172">
            <v>1365740586</v>
          </cell>
          <cell r="H172">
            <v>0</v>
          </cell>
        </row>
        <row r="173">
          <cell r="A173">
            <v>24010104</v>
          </cell>
          <cell r="B173" t="str">
            <v>OTROS PROVEEDORES DE ENERGIA</v>
          </cell>
          <cell r="C173" t="str">
            <v>D</v>
          </cell>
          <cell r="D173">
            <v>5</v>
          </cell>
          <cell r="E173">
            <v>-16371694452</v>
          </cell>
          <cell r="F173">
            <v>16414338886</v>
          </cell>
          <cell r="G173">
            <v>16545467709</v>
          </cell>
          <cell r="H173">
            <v>-16502823275</v>
          </cell>
        </row>
        <row r="174">
          <cell r="A174">
            <v>2425</v>
          </cell>
          <cell r="B174" t="str">
            <v>ACREEDORES</v>
          </cell>
          <cell r="C174" t="str">
            <v>C</v>
          </cell>
          <cell r="D174">
            <v>3</v>
          </cell>
          <cell r="E174">
            <v>-1299555431.4400001</v>
          </cell>
          <cell r="F174">
            <v>2221137935</v>
          </cell>
          <cell r="G174">
            <v>1587116580</v>
          </cell>
          <cell r="H174">
            <v>-665534076.44000006</v>
          </cell>
        </row>
        <row r="175">
          <cell r="A175">
            <v>242502</v>
          </cell>
          <cell r="B175" t="str">
            <v>SUSCRIPCIONES ACCIONES O PARTICIPACIONES</v>
          </cell>
          <cell r="C175" t="str">
            <v>C</v>
          </cell>
          <cell r="D175">
            <v>4</v>
          </cell>
          <cell r="E175">
            <v>-48823645</v>
          </cell>
          <cell r="F175">
            <v>0</v>
          </cell>
          <cell r="G175">
            <v>0</v>
          </cell>
          <cell r="H175">
            <v>-48823645</v>
          </cell>
        </row>
        <row r="176">
          <cell r="A176">
            <v>242519</v>
          </cell>
          <cell r="B176" t="str">
            <v>APORTES A SEGURIDAD SOCIAL EN SALUD</v>
          </cell>
          <cell r="C176" t="str">
            <v>C</v>
          </cell>
          <cell r="D176">
            <v>4</v>
          </cell>
          <cell r="E176">
            <v>-505645421</v>
          </cell>
          <cell r="F176">
            <v>505645421</v>
          </cell>
          <cell r="G176">
            <v>517699833</v>
          </cell>
          <cell r="H176">
            <v>-517699833</v>
          </cell>
        </row>
        <row r="177">
          <cell r="A177">
            <v>242520</v>
          </cell>
          <cell r="B177" t="str">
            <v>APORTES AL ICBF SENA Y CAJAS DE COMPENSA</v>
          </cell>
          <cell r="C177" t="str">
            <v>C</v>
          </cell>
          <cell r="D177">
            <v>4</v>
          </cell>
          <cell r="E177">
            <v>-78093800</v>
          </cell>
          <cell r="F177">
            <v>78093800</v>
          </cell>
          <cell r="G177">
            <v>83615600</v>
          </cell>
          <cell r="H177">
            <v>-83615600</v>
          </cell>
        </row>
        <row r="178">
          <cell r="A178">
            <v>242590</v>
          </cell>
          <cell r="B178" t="str">
            <v>OTROS ACREEDORES</v>
          </cell>
          <cell r="C178" t="str">
            <v>C</v>
          </cell>
          <cell r="D178">
            <v>4</v>
          </cell>
          <cell r="E178">
            <v>-666992565.44000006</v>
          </cell>
          <cell r="F178">
            <v>1637398714</v>
          </cell>
          <cell r="G178">
            <v>985801147</v>
          </cell>
          <cell r="H178">
            <v>-15394998.439999999</v>
          </cell>
        </row>
        <row r="179">
          <cell r="A179">
            <v>2430</v>
          </cell>
          <cell r="B179" t="str">
            <v>SUBSIDIOS ASIGNADOS</v>
          </cell>
          <cell r="C179" t="str">
            <v>C</v>
          </cell>
          <cell r="D179">
            <v>3</v>
          </cell>
          <cell r="E179">
            <v>0</v>
          </cell>
          <cell r="F179">
            <v>2273646917</v>
          </cell>
          <cell r="G179">
            <v>2273646917</v>
          </cell>
          <cell r="H179">
            <v>0</v>
          </cell>
        </row>
        <row r="180">
          <cell r="A180">
            <v>243011</v>
          </cell>
          <cell r="B180" t="str">
            <v>SERVICIO DE ENERGIA</v>
          </cell>
          <cell r="C180" t="str">
            <v>C</v>
          </cell>
          <cell r="D180">
            <v>4</v>
          </cell>
          <cell r="E180">
            <v>0</v>
          </cell>
          <cell r="F180">
            <v>2273646917</v>
          </cell>
          <cell r="G180">
            <v>2273646917</v>
          </cell>
          <cell r="H180">
            <v>0</v>
          </cell>
        </row>
        <row r="181">
          <cell r="A181">
            <v>24301104</v>
          </cell>
          <cell r="B181" t="str">
            <v>CONTRIBUCIONES FACTURADAS ESTRATO CINCO</v>
          </cell>
          <cell r="C181" t="str">
            <v>C</v>
          </cell>
          <cell r="D181">
            <v>5</v>
          </cell>
          <cell r="E181">
            <v>0</v>
          </cell>
          <cell r="F181">
            <v>80194346</v>
          </cell>
          <cell r="G181">
            <v>80194346</v>
          </cell>
          <cell r="H181">
            <v>0</v>
          </cell>
        </row>
        <row r="182">
          <cell r="A182">
            <v>24301105</v>
          </cell>
          <cell r="B182" t="str">
            <v>CONTRIBUCIONES FACTURADAS ESTRATO SEIS</v>
          </cell>
          <cell r="C182" t="str">
            <v>C</v>
          </cell>
          <cell r="D182">
            <v>5</v>
          </cell>
          <cell r="E182">
            <v>0</v>
          </cell>
          <cell r="F182">
            <v>13508177</v>
          </cell>
          <cell r="G182">
            <v>13508177</v>
          </cell>
          <cell r="H182">
            <v>0</v>
          </cell>
        </row>
        <row r="183">
          <cell r="A183">
            <v>24301106</v>
          </cell>
          <cell r="B183" t="str">
            <v>CONTRIBUCIONES FACTURADAS SECTOR COMERCI</v>
          </cell>
          <cell r="C183" t="str">
            <v>C</v>
          </cell>
          <cell r="D183">
            <v>5</v>
          </cell>
          <cell r="E183">
            <v>0</v>
          </cell>
          <cell r="F183">
            <v>1101993593</v>
          </cell>
          <cell r="G183">
            <v>1101993593</v>
          </cell>
          <cell r="H183">
            <v>0</v>
          </cell>
        </row>
        <row r="184">
          <cell r="A184">
            <v>24301107</v>
          </cell>
          <cell r="B184" t="str">
            <v>CONTRIBUCIONES FACTURADAS SECTOR INDUSTR</v>
          </cell>
          <cell r="C184" t="str">
            <v>C</v>
          </cell>
          <cell r="D184">
            <v>5</v>
          </cell>
          <cell r="E184">
            <v>0</v>
          </cell>
          <cell r="F184">
            <v>746459542</v>
          </cell>
          <cell r="G184">
            <v>746459542</v>
          </cell>
          <cell r="H184">
            <v>0</v>
          </cell>
        </row>
        <row r="185">
          <cell r="A185">
            <v>24301108</v>
          </cell>
          <cell r="B185" t="str">
            <v>CONTRIBUCIONES FACTURADAS SECTOR OFICIAL</v>
          </cell>
          <cell r="C185" t="str">
            <v>C</v>
          </cell>
          <cell r="D185">
            <v>5</v>
          </cell>
          <cell r="E185">
            <v>0</v>
          </cell>
          <cell r="F185">
            <v>6234850</v>
          </cell>
          <cell r="G185">
            <v>6234850</v>
          </cell>
          <cell r="H185">
            <v>0</v>
          </cell>
        </row>
        <row r="186">
          <cell r="A186">
            <v>24301109</v>
          </cell>
          <cell r="B186" t="str">
            <v>CONTRIBUCIONES OTRAS EMPRESAS</v>
          </cell>
          <cell r="C186" t="str">
            <v>C</v>
          </cell>
          <cell r="D186">
            <v>5</v>
          </cell>
          <cell r="E186">
            <v>0</v>
          </cell>
          <cell r="F186">
            <v>325197409</v>
          </cell>
          <cell r="G186">
            <v>325197409</v>
          </cell>
          <cell r="H186">
            <v>0</v>
          </cell>
        </row>
        <row r="187">
          <cell r="A187">
            <v>24301111</v>
          </cell>
          <cell r="B187" t="str">
            <v>CONTRIBUCIONES FACTURADAS PROVISIONAL</v>
          </cell>
          <cell r="C187" t="str">
            <v>C</v>
          </cell>
          <cell r="D187">
            <v>5</v>
          </cell>
          <cell r="E187">
            <v>0</v>
          </cell>
          <cell r="F187">
            <v>59000</v>
          </cell>
          <cell r="G187">
            <v>59000</v>
          </cell>
          <cell r="H187">
            <v>0</v>
          </cell>
        </row>
        <row r="188">
          <cell r="A188">
            <v>2436</v>
          </cell>
          <cell r="B188" t="str">
            <v>RETENCION EN LA FUENTE E IMPUESTO DE TIM</v>
          </cell>
          <cell r="C188" t="str">
            <v>C</v>
          </cell>
          <cell r="D188">
            <v>3</v>
          </cell>
          <cell r="E188">
            <v>-757186415.85000002</v>
          </cell>
          <cell r="F188">
            <v>1478780360.8499999</v>
          </cell>
          <cell r="G188">
            <v>1449026290.73</v>
          </cell>
          <cell r="H188">
            <v>-727432345.73000002</v>
          </cell>
        </row>
        <row r="189">
          <cell r="A189">
            <v>243601</v>
          </cell>
          <cell r="B189" t="str">
            <v>SALARIOS Y PAGOS LABORALES</v>
          </cell>
          <cell r="C189" t="str">
            <v>C</v>
          </cell>
          <cell r="D189">
            <v>4</v>
          </cell>
          <cell r="E189">
            <v>-23429316</v>
          </cell>
          <cell r="F189">
            <v>23429316</v>
          </cell>
          <cell r="G189">
            <v>22853496</v>
          </cell>
          <cell r="H189">
            <v>-22853496</v>
          </cell>
        </row>
        <row r="190">
          <cell r="A190">
            <v>243603</v>
          </cell>
          <cell r="B190" t="str">
            <v>HONORARIOS</v>
          </cell>
          <cell r="C190" t="str">
            <v>C</v>
          </cell>
          <cell r="D190">
            <v>4</v>
          </cell>
          <cell r="E190">
            <v>-34345246</v>
          </cell>
          <cell r="F190">
            <v>34345246</v>
          </cell>
          <cell r="G190">
            <v>49003762</v>
          </cell>
          <cell r="H190">
            <v>-49003762</v>
          </cell>
        </row>
        <row r="191">
          <cell r="A191">
            <v>24360301</v>
          </cell>
          <cell r="B191" t="str">
            <v>HONORARIOS A DECLARANTES</v>
          </cell>
          <cell r="C191" t="str">
            <v>C</v>
          </cell>
          <cell r="D191">
            <v>5</v>
          </cell>
          <cell r="E191">
            <v>-26248896</v>
          </cell>
          <cell r="F191">
            <v>26248896</v>
          </cell>
          <cell r="G191">
            <v>44628106</v>
          </cell>
          <cell r="H191">
            <v>-44628106</v>
          </cell>
        </row>
        <row r="192">
          <cell r="A192">
            <v>24360302</v>
          </cell>
          <cell r="B192" t="str">
            <v>HONORARIOS A NO DECLARANTES</v>
          </cell>
          <cell r="C192" t="str">
            <v>C</v>
          </cell>
          <cell r="D192">
            <v>5</v>
          </cell>
          <cell r="E192">
            <v>-8096350</v>
          </cell>
          <cell r="F192">
            <v>8096350</v>
          </cell>
          <cell r="G192">
            <v>4375656</v>
          </cell>
          <cell r="H192">
            <v>-4375656</v>
          </cell>
        </row>
        <row r="193">
          <cell r="A193">
            <v>243605</v>
          </cell>
          <cell r="B193" t="str">
            <v>SERVICIOS</v>
          </cell>
          <cell r="C193" t="str">
            <v>C</v>
          </cell>
          <cell r="D193">
            <v>4</v>
          </cell>
          <cell r="E193">
            <v>-90441840</v>
          </cell>
          <cell r="F193">
            <v>90441840</v>
          </cell>
          <cell r="G193">
            <v>62333549</v>
          </cell>
          <cell r="H193">
            <v>-62333549</v>
          </cell>
        </row>
        <row r="194">
          <cell r="A194">
            <v>24360501</v>
          </cell>
          <cell r="B194" t="str">
            <v>SERVICIOS EN GENERAL NO DECLARANTES</v>
          </cell>
          <cell r="C194" t="str">
            <v>C</v>
          </cell>
          <cell r="D194">
            <v>5</v>
          </cell>
          <cell r="E194">
            <v>-7070414</v>
          </cell>
          <cell r="F194">
            <v>7070414</v>
          </cell>
          <cell r="G194">
            <v>1752485</v>
          </cell>
          <cell r="H194">
            <v>-1752485</v>
          </cell>
        </row>
        <row r="195">
          <cell r="A195">
            <v>24360502</v>
          </cell>
          <cell r="B195" t="str">
            <v>SERVICIOS TEMPORALES</v>
          </cell>
          <cell r="C195" t="str">
            <v>C</v>
          </cell>
          <cell r="D195">
            <v>5</v>
          </cell>
          <cell r="E195">
            <v>-1855785</v>
          </cell>
          <cell r="F195">
            <v>1855785</v>
          </cell>
          <cell r="G195">
            <v>1377391</v>
          </cell>
          <cell r="H195">
            <v>-1377391</v>
          </cell>
        </row>
        <row r="196">
          <cell r="A196">
            <v>24360503</v>
          </cell>
          <cell r="B196" t="str">
            <v>SERVICIO CONSTRUCCION OBRAS</v>
          </cell>
          <cell r="C196" t="str">
            <v>C</v>
          </cell>
          <cell r="D196">
            <v>5</v>
          </cell>
          <cell r="E196">
            <v>-10951570</v>
          </cell>
          <cell r="F196">
            <v>10951570</v>
          </cell>
          <cell r="G196">
            <v>3656599</v>
          </cell>
          <cell r="H196">
            <v>-3656599</v>
          </cell>
        </row>
        <row r="197">
          <cell r="A197">
            <v>24360504</v>
          </cell>
          <cell r="B197" t="str">
            <v>TRANSPORTE DE PASAJEROS</v>
          </cell>
          <cell r="C197" t="str">
            <v>C</v>
          </cell>
          <cell r="D197">
            <v>5</v>
          </cell>
          <cell r="E197">
            <v>-2881225</v>
          </cell>
          <cell r="F197">
            <v>2881225</v>
          </cell>
          <cell r="G197">
            <v>3228249</v>
          </cell>
          <cell r="H197">
            <v>-3228249</v>
          </cell>
        </row>
        <row r="198">
          <cell r="A198">
            <v>24360505</v>
          </cell>
          <cell r="B198" t="str">
            <v>TRANSPORTE DE CARGA</v>
          </cell>
          <cell r="C198" t="str">
            <v>C</v>
          </cell>
          <cell r="D198">
            <v>5</v>
          </cell>
          <cell r="E198">
            <v>-33323</v>
          </cell>
          <cell r="F198">
            <v>33323</v>
          </cell>
          <cell r="G198">
            <v>30679</v>
          </cell>
          <cell r="H198">
            <v>-30679</v>
          </cell>
        </row>
        <row r="199">
          <cell r="A199">
            <v>24360506</v>
          </cell>
          <cell r="B199" t="str">
            <v>SERVICIO DE HOTEL Y RESTAURANTE</v>
          </cell>
          <cell r="C199" t="str">
            <v>C</v>
          </cell>
          <cell r="D199">
            <v>5</v>
          </cell>
          <cell r="E199">
            <v>-54465</v>
          </cell>
          <cell r="F199">
            <v>54465</v>
          </cell>
          <cell r="G199">
            <v>92437</v>
          </cell>
          <cell r="H199">
            <v>-92437</v>
          </cell>
        </row>
        <row r="200">
          <cell r="A200">
            <v>24360507</v>
          </cell>
          <cell r="B200" t="str">
            <v>SERVICIOS EN GENERAL DECLARANTES</v>
          </cell>
          <cell r="C200" t="str">
            <v>C</v>
          </cell>
          <cell r="D200">
            <v>5</v>
          </cell>
          <cell r="E200">
            <v>-67057397</v>
          </cell>
          <cell r="F200">
            <v>67057397</v>
          </cell>
          <cell r="G200">
            <v>51640016</v>
          </cell>
          <cell r="H200">
            <v>-51640016</v>
          </cell>
        </row>
        <row r="201">
          <cell r="A201">
            <v>24360508</v>
          </cell>
          <cell r="B201" t="str">
            <v>SERVICIOS DE ASEO Y VIGILANCIA</v>
          </cell>
          <cell r="C201" t="str">
            <v>C</v>
          </cell>
          <cell r="D201">
            <v>5</v>
          </cell>
          <cell r="E201">
            <v>-537661</v>
          </cell>
          <cell r="F201">
            <v>537661</v>
          </cell>
          <cell r="G201">
            <v>555693</v>
          </cell>
          <cell r="H201">
            <v>-555693</v>
          </cell>
        </row>
        <row r="202">
          <cell r="A202">
            <v>243606</v>
          </cell>
          <cell r="B202" t="str">
            <v>ARRENDAMIENTOS</v>
          </cell>
          <cell r="C202" t="str">
            <v>C</v>
          </cell>
          <cell r="D202">
            <v>4</v>
          </cell>
          <cell r="E202">
            <v>-65206</v>
          </cell>
          <cell r="F202">
            <v>65206</v>
          </cell>
          <cell r="G202">
            <v>68991</v>
          </cell>
          <cell r="H202">
            <v>-68991</v>
          </cell>
        </row>
        <row r="203">
          <cell r="A203">
            <v>24360601</v>
          </cell>
          <cell r="B203" t="str">
            <v>ARRENDAMIENTO DE BIENES INMUEBLES</v>
          </cell>
          <cell r="C203" t="str">
            <v>C</v>
          </cell>
          <cell r="D203">
            <v>5</v>
          </cell>
          <cell r="E203">
            <v>-65206</v>
          </cell>
          <cell r="F203">
            <v>65206</v>
          </cell>
          <cell r="G203">
            <v>38711</v>
          </cell>
          <cell r="H203">
            <v>-38711</v>
          </cell>
        </row>
        <row r="204">
          <cell r="A204">
            <v>24360602</v>
          </cell>
          <cell r="B204" t="str">
            <v>ARRENDAMIENTO DE BIENES MUEBLES</v>
          </cell>
          <cell r="C204" t="str">
            <v>C</v>
          </cell>
          <cell r="D204">
            <v>5</v>
          </cell>
          <cell r="E204">
            <v>0</v>
          </cell>
          <cell r="F204">
            <v>0</v>
          </cell>
          <cell r="G204">
            <v>30280</v>
          </cell>
          <cell r="H204">
            <v>-30280</v>
          </cell>
        </row>
        <row r="205">
          <cell r="A205">
            <v>243608</v>
          </cell>
          <cell r="B205" t="str">
            <v>COMPRAS</v>
          </cell>
          <cell r="C205" t="str">
            <v>C</v>
          </cell>
          <cell r="D205">
            <v>4</v>
          </cell>
          <cell r="E205">
            <v>-20365819</v>
          </cell>
          <cell r="F205">
            <v>20365819</v>
          </cell>
          <cell r="G205">
            <v>20735462.710000001</v>
          </cell>
          <cell r="H205">
            <v>-20735462.710000001</v>
          </cell>
        </row>
        <row r="206">
          <cell r="A206">
            <v>24360801</v>
          </cell>
          <cell r="B206" t="str">
            <v>BIENES MATERIALES Y EQUIPOS</v>
          </cell>
          <cell r="C206" t="str">
            <v>C</v>
          </cell>
          <cell r="D206">
            <v>5</v>
          </cell>
          <cell r="E206">
            <v>-20354108</v>
          </cell>
          <cell r="F206">
            <v>20354108</v>
          </cell>
          <cell r="G206">
            <v>20719374.710000001</v>
          </cell>
          <cell r="H206">
            <v>-20719374.710000001</v>
          </cell>
        </row>
        <row r="207">
          <cell r="A207">
            <v>24360802</v>
          </cell>
          <cell r="B207" t="str">
            <v>COMBUSTIBLES Y LUBRICANTES</v>
          </cell>
          <cell r="C207" t="str">
            <v>C</v>
          </cell>
          <cell r="D207">
            <v>5</v>
          </cell>
          <cell r="E207">
            <v>-11711</v>
          </cell>
          <cell r="F207">
            <v>11711</v>
          </cell>
          <cell r="G207">
            <v>16088</v>
          </cell>
          <cell r="H207">
            <v>-16088</v>
          </cell>
        </row>
        <row r="208">
          <cell r="A208">
            <v>243625</v>
          </cell>
          <cell r="B208" t="str">
            <v>IVA RETENIDO POR CONSIGNAR</v>
          </cell>
          <cell r="C208" t="str">
            <v>C</v>
          </cell>
          <cell r="D208">
            <v>4</v>
          </cell>
          <cell r="E208">
            <v>-228595329</v>
          </cell>
          <cell r="F208">
            <v>228595329</v>
          </cell>
          <cell r="G208">
            <v>179226370</v>
          </cell>
          <cell r="H208">
            <v>-179226370</v>
          </cell>
        </row>
        <row r="209">
          <cell r="A209">
            <v>24362501</v>
          </cell>
          <cell r="B209" t="str">
            <v>IVA POR COMPRAS RETENIDO AL REGIMEN COMU</v>
          </cell>
          <cell r="C209" t="str">
            <v>C</v>
          </cell>
          <cell r="D209">
            <v>5</v>
          </cell>
          <cell r="E209">
            <v>-30254335</v>
          </cell>
          <cell r="F209">
            <v>30254335</v>
          </cell>
          <cell r="G209">
            <v>29018548</v>
          </cell>
          <cell r="H209">
            <v>-29018548</v>
          </cell>
        </row>
        <row r="210">
          <cell r="A210">
            <v>24362502</v>
          </cell>
          <cell r="B210" t="str">
            <v>IVA POR SERVICIOS RETENIDO AL REGIMEN CO</v>
          </cell>
          <cell r="C210" t="str">
            <v>C</v>
          </cell>
          <cell r="D210">
            <v>5</v>
          </cell>
          <cell r="E210">
            <v>-184364690</v>
          </cell>
          <cell r="F210">
            <v>184364690</v>
          </cell>
          <cell r="G210">
            <v>143343015</v>
          </cell>
          <cell r="H210">
            <v>-143343015</v>
          </cell>
        </row>
        <row r="211">
          <cell r="A211">
            <v>24362503</v>
          </cell>
          <cell r="B211" t="str">
            <v>RETENCION IVA AL REGIMEN SIMPLIFICADO</v>
          </cell>
          <cell r="C211" t="str">
            <v>C</v>
          </cell>
          <cell r="D211">
            <v>5</v>
          </cell>
          <cell r="E211">
            <v>-13976304</v>
          </cell>
          <cell r="F211">
            <v>13976304</v>
          </cell>
          <cell r="G211">
            <v>6864807</v>
          </cell>
          <cell r="H211">
            <v>-6864807</v>
          </cell>
        </row>
        <row r="212">
          <cell r="A212">
            <v>243627</v>
          </cell>
          <cell r="B212" t="str">
            <v>RETENCION ICA POR SERVICIOS</v>
          </cell>
          <cell r="C212" t="str">
            <v>C</v>
          </cell>
          <cell r="D212">
            <v>4</v>
          </cell>
          <cell r="E212">
            <v>-20034234</v>
          </cell>
          <cell r="F212">
            <v>873759</v>
          </cell>
          <cell r="G212">
            <v>15778775</v>
          </cell>
          <cell r="H212">
            <v>-34939250</v>
          </cell>
        </row>
        <row r="213">
          <cell r="A213">
            <v>243628</v>
          </cell>
          <cell r="B213" t="str">
            <v>RETENCION ICA POR COMPRAS</v>
          </cell>
          <cell r="C213" t="str">
            <v>C</v>
          </cell>
          <cell r="D213">
            <v>4</v>
          </cell>
          <cell r="E213">
            <v>-1658260</v>
          </cell>
          <cell r="F213">
            <v>9910</v>
          </cell>
          <cell r="G213">
            <v>2310748</v>
          </cell>
          <cell r="H213">
            <v>-3959098</v>
          </cell>
        </row>
        <row r="214">
          <cell r="A214">
            <v>243695</v>
          </cell>
          <cell r="B214" t="str">
            <v>AUTORRETENCIONES</v>
          </cell>
          <cell r="C214" t="str">
            <v>C</v>
          </cell>
          <cell r="D214">
            <v>4</v>
          </cell>
          <cell r="E214">
            <v>-243373446.34999999</v>
          </cell>
          <cell r="F214">
            <v>250282216.34999999</v>
          </cell>
          <cell r="G214">
            <v>243684258.02000001</v>
          </cell>
          <cell r="H214">
            <v>-236775488.02000001</v>
          </cell>
        </row>
        <row r="215">
          <cell r="A215">
            <v>24369501</v>
          </cell>
          <cell r="B215" t="str">
            <v>AUTORRETENCIONES POR VENTAS</v>
          </cell>
          <cell r="C215" t="str">
            <v>C</v>
          </cell>
          <cell r="D215">
            <v>5</v>
          </cell>
          <cell r="E215">
            <v>-229224133.34999999</v>
          </cell>
          <cell r="F215">
            <v>229224133.34999999</v>
          </cell>
          <cell r="G215">
            <v>227083018.02000001</v>
          </cell>
          <cell r="H215">
            <v>-227083018.02000001</v>
          </cell>
        </row>
        <row r="216">
          <cell r="A216">
            <v>24369502</v>
          </cell>
          <cell r="B216" t="str">
            <v>AUTORRETENCIONES POR SERVICIOS</v>
          </cell>
          <cell r="C216" t="str">
            <v>C</v>
          </cell>
          <cell r="D216">
            <v>5</v>
          </cell>
          <cell r="E216">
            <v>-11094680</v>
          </cell>
          <cell r="F216">
            <v>18003450</v>
          </cell>
          <cell r="G216">
            <v>16601240</v>
          </cell>
          <cell r="H216">
            <v>-9692470</v>
          </cell>
        </row>
        <row r="217">
          <cell r="A217">
            <v>24369503</v>
          </cell>
          <cell r="B217" t="str">
            <v>AUTORRETENCIONES POR RENDIMIENTOS FINANC</v>
          </cell>
          <cell r="C217" t="str">
            <v>C</v>
          </cell>
          <cell r="D217">
            <v>5</v>
          </cell>
          <cell r="E217">
            <v>-3054633</v>
          </cell>
          <cell r="F217">
            <v>3054633</v>
          </cell>
          <cell r="G217">
            <v>0</v>
          </cell>
          <cell r="H217">
            <v>0</v>
          </cell>
        </row>
        <row r="218">
          <cell r="A218">
            <v>243697</v>
          </cell>
          <cell r="B218" t="str">
            <v>PAGO DE RETENCION EN LA FUENTE</v>
          </cell>
          <cell r="C218" t="str">
            <v>C</v>
          </cell>
          <cell r="D218">
            <v>4</v>
          </cell>
          <cell r="E218">
            <v>0</v>
          </cell>
          <cell r="F218">
            <v>735494000</v>
          </cell>
          <cell r="G218">
            <v>735494000</v>
          </cell>
          <cell r="H218">
            <v>0</v>
          </cell>
        </row>
        <row r="219">
          <cell r="A219">
            <v>243698</v>
          </cell>
          <cell r="B219" t="str">
            <v>IMPUESTO DE TIMBRE</v>
          </cell>
          <cell r="C219" t="str">
            <v>C</v>
          </cell>
          <cell r="D219">
            <v>4</v>
          </cell>
          <cell r="E219">
            <v>-94877719.5</v>
          </cell>
          <cell r="F219">
            <v>94877719.5</v>
          </cell>
          <cell r="G219">
            <v>117536879</v>
          </cell>
          <cell r="H219">
            <v>-117536879</v>
          </cell>
        </row>
        <row r="220">
          <cell r="A220">
            <v>2440</v>
          </cell>
          <cell r="B220" t="str">
            <v>IMPUESTOS CONTRIBUCIONES Y TASAS POR PAG</v>
          </cell>
          <cell r="C220" t="str">
            <v>C</v>
          </cell>
          <cell r="D220">
            <v>3</v>
          </cell>
          <cell r="E220">
            <v>-1033538000</v>
          </cell>
          <cell r="F220">
            <v>0</v>
          </cell>
          <cell r="G220">
            <v>0</v>
          </cell>
          <cell r="H220">
            <v>-1033538000</v>
          </cell>
        </row>
        <row r="221">
          <cell r="A221">
            <v>244022</v>
          </cell>
          <cell r="B221" t="str">
            <v>IMPUESTO AL PATRIMONIO</v>
          </cell>
          <cell r="C221" t="str">
            <v>C</v>
          </cell>
          <cell r="D221">
            <v>4</v>
          </cell>
          <cell r="E221">
            <v>-1033538000</v>
          </cell>
          <cell r="F221">
            <v>0</v>
          </cell>
          <cell r="G221">
            <v>0</v>
          </cell>
          <cell r="H221">
            <v>-1033538000</v>
          </cell>
        </row>
        <row r="222">
          <cell r="A222">
            <v>2445</v>
          </cell>
          <cell r="B222" t="str">
            <v>IMPUESTOS AL VALOR AGREGADO</v>
          </cell>
          <cell r="C222" t="str">
            <v>C</v>
          </cell>
          <cell r="D222">
            <v>3</v>
          </cell>
          <cell r="E222">
            <v>52741171.969999999</v>
          </cell>
          <cell r="F222">
            <v>52790054</v>
          </cell>
          <cell r="G222">
            <v>125735930</v>
          </cell>
          <cell r="H222">
            <v>-20204704.030000001</v>
          </cell>
        </row>
        <row r="223">
          <cell r="A223">
            <v>244501</v>
          </cell>
          <cell r="B223" t="str">
            <v>VENTA DE BIENES</v>
          </cell>
          <cell r="C223" t="str">
            <v>C</v>
          </cell>
          <cell r="D223">
            <v>4</v>
          </cell>
          <cell r="E223">
            <v>-40399183</v>
          </cell>
          <cell r="F223">
            <v>0</v>
          </cell>
          <cell r="G223">
            <v>34763807</v>
          </cell>
          <cell r="H223">
            <v>-75162990</v>
          </cell>
        </row>
        <row r="224">
          <cell r="A224">
            <v>244502</v>
          </cell>
          <cell r="B224" t="str">
            <v>VENTA DE SERVICIOS</v>
          </cell>
          <cell r="C224" t="str">
            <v>C</v>
          </cell>
          <cell r="D224">
            <v>4</v>
          </cell>
          <cell r="E224">
            <v>-84181152.030000001</v>
          </cell>
          <cell r="F224">
            <v>2631912</v>
          </cell>
          <cell r="G224">
            <v>90972123</v>
          </cell>
          <cell r="H224">
            <v>-172521363.03</v>
          </cell>
        </row>
        <row r="225">
          <cell r="A225">
            <v>244505</v>
          </cell>
          <cell r="B225" t="str">
            <v>COMPRA DE BIENES (DB)</v>
          </cell>
          <cell r="C225" t="str">
            <v>D</v>
          </cell>
          <cell r="D225">
            <v>4</v>
          </cell>
          <cell r="E225">
            <v>177321507</v>
          </cell>
          <cell r="F225">
            <v>50158142</v>
          </cell>
          <cell r="G225">
            <v>0</v>
          </cell>
          <cell r="H225">
            <v>227479649</v>
          </cell>
        </row>
        <row r="226">
          <cell r="A226">
            <v>25</v>
          </cell>
          <cell r="B226" t="str">
            <v>OBLIGACIONES LABORALES Y DE SEGURIDAD SO</v>
          </cell>
          <cell r="C226" t="str">
            <v>C</v>
          </cell>
          <cell r="D226">
            <v>2</v>
          </cell>
          <cell r="E226">
            <v>-1358926608</v>
          </cell>
          <cell r="F226">
            <v>1345059695</v>
          </cell>
          <cell r="G226">
            <v>1327975695</v>
          </cell>
          <cell r="H226">
            <v>-1341842608</v>
          </cell>
        </row>
        <row r="227">
          <cell r="A227">
            <v>2505</v>
          </cell>
          <cell r="B227" t="str">
            <v>SALARIOS Y PRESTACIONES SOCIALES</v>
          </cell>
          <cell r="C227" t="str">
            <v>C</v>
          </cell>
          <cell r="D227">
            <v>3</v>
          </cell>
          <cell r="E227">
            <v>-1358926608</v>
          </cell>
          <cell r="F227">
            <v>1345059695</v>
          </cell>
          <cell r="G227">
            <v>1327975695</v>
          </cell>
          <cell r="H227">
            <v>-1341842608</v>
          </cell>
        </row>
        <row r="228">
          <cell r="A228">
            <v>250501</v>
          </cell>
          <cell r="B228" t="str">
            <v>NOMINA POR PAGAR</v>
          </cell>
          <cell r="C228" t="str">
            <v>C</v>
          </cell>
          <cell r="D228">
            <v>4</v>
          </cell>
          <cell r="E228">
            <v>0</v>
          </cell>
          <cell r="F228">
            <v>1327975695</v>
          </cell>
          <cell r="G228">
            <v>1327975695</v>
          </cell>
          <cell r="H228">
            <v>0</v>
          </cell>
        </row>
        <row r="229">
          <cell r="A229">
            <v>250502</v>
          </cell>
          <cell r="B229" t="str">
            <v>CESANTIAS</v>
          </cell>
          <cell r="C229" t="str">
            <v>C</v>
          </cell>
          <cell r="D229">
            <v>4</v>
          </cell>
          <cell r="E229">
            <v>-1358926608</v>
          </cell>
          <cell r="F229">
            <v>17084000</v>
          </cell>
          <cell r="G229">
            <v>0</v>
          </cell>
          <cell r="H229">
            <v>-1341842608</v>
          </cell>
        </row>
        <row r="230">
          <cell r="A230">
            <v>27</v>
          </cell>
          <cell r="B230" t="str">
            <v>PASIVOS ESTIMADOS</v>
          </cell>
          <cell r="C230" t="str">
            <v>C</v>
          </cell>
          <cell r="D230">
            <v>2</v>
          </cell>
          <cell r="E230">
            <v>-135707066362.25999</v>
          </cell>
          <cell r="F230">
            <v>8310114412.46</v>
          </cell>
          <cell r="G230">
            <v>10447901186.360001</v>
          </cell>
          <cell r="H230">
            <v>-137844853136.16</v>
          </cell>
        </row>
        <row r="231">
          <cell r="A231">
            <v>2705</v>
          </cell>
          <cell r="B231" t="str">
            <v>PROVISION PARA OBLIGACIONES FISCALES</v>
          </cell>
          <cell r="C231" t="str">
            <v>C</v>
          </cell>
          <cell r="D231">
            <v>3</v>
          </cell>
          <cell r="E231">
            <v>-10039151530.26</v>
          </cell>
          <cell r="F231">
            <v>7031062607.46</v>
          </cell>
          <cell r="G231">
            <v>9055549414.3600006</v>
          </cell>
          <cell r="H231">
            <v>-12063638337.16</v>
          </cell>
        </row>
        <row r="232">
          <cell r="A232">
            <v>270501</v>
          </cell>
          <cell r="B232" t="str">
            <v>IMPUESTO DE RENTA Y COMPLEMENTARIOS</v>
          </cell>
          <cell r="C232" t="str">
            <v>C</v>
          </cell>
          <cell r="D232">
            <v>4</v>
          </cell>
          <cell r="E232">
            <v>-8307074738.4399996</v>
          </cell>
          <cell r="F232">
            <v>7031062607.46</v>
          </cell>
          <cell r="G232">
            <v>8798148971.0799999</v>
          </cell>
          <cell r="H232">
            <v>-10074161102.059999</v>
          </cell>
        </row>
        <row r="233">
          <cell r="A233">
            <v>270502</v>
          </cell>
          <cell r="B233" t="str">
            <v>IMPUESTO DE INDUSTRIA Y COMERCIO</v>
          </cell>
          <cell r="C233" t="str">
            <v>C</v>
          </cell>
          <cell r="D233">
            <v>4</v>
          </cell>
          <cell r="E233">
            <v>-1732076791.8199999</v>
          </cell>
          <cell r="F233">
            <v>0</v>
          </cell>
          <cell r="G233">
            <v>257400443.28</v>
          </cell>
          <cell r="H233">
            <v>-1989477235.0999999</v>
          </cell>
        </row>
        <row r="234">
          <cell r="A234">
            <v>2710</v>
          </cell>
          <cell r="B234" t="str">
            <v>PROVISION PARA CONTINGENCIAS</v>
          </cell>
          <cell r="C234" t="str">
            <v>C</v>
          </cell>
          <cell r="D234">
            <v>3</v>
          </cell>
          <cell r="E234">
            <v>-25494789948</v>
          </cell>
          <cell r="F234">
            <v>0</v>
          </cell>
          <cell r="G234">
            <v>0</v>
          </cell>
          <cell r="H234">
            <v>-25494789948</v>
          </cell>
        </row>
        <row r="235">
          <cell r="A235">
            <v>271005</v>
          </cell>
          <cell r="B235" t="str">
            <v>LITIGIOS O DEMANDAS</v>
          </cell>
          <cell r="C235" t="str">
            <v>C</v>
          </cell>
          <cell r="D235">
            <v>4</v>
          </cell>
          <cell r="E235">
            <v>-25494789948</v>
          </cell>
          <cell r="F235">
            <v>0</v>
          </cell>
          <cell r="G235">
            <v>0</v>
          </cell>
          <cell r="H235">
            <v>-25494789948</v>
          </cell>
        </row>
        <row r="236">
          <cell r="A236">
            <v>2715</v>
          </cell>
          <cell r="B236" t="str">
            <v>PROVISION PARA PRESTACIONES SOCIALES</v>
          </cell>
          <cell r="C236" t="str">
            <v>C</v>
          </cell>
          <cell r="D236">
            <v>3</v>
          </cell>
          <cell r="E236">
            <v>-3260685880</v>
          </cell>
          <cell r="F236">
            <v>221512052</v>
          </cell>
          <cell r="G236">
            <v>927613018</v>
          </cell>
          <cell r="H236">
            <v>-3966786846</v>
          </cell>
        </row>
        <row r="237">
          <cell r="A237">
            <v>271501</v>
          </cell>
          <cell r="B237" t="str">
            <v>CESANTIAS</v>
          </cell>
          <cell r="C237" t="str">
            <v>C</v>
          </cell>
          <cell r="D237">
            <v>4</v>
          </cell>
          <cell r="E237">
            <v>-1445366621</v>
          </cell>
          <cell r="F237">
            <v>0</v>
          </cell>
          <cell r="G237">
            <v>220882695</v>
          </cell>
          <cell r="H237">
            <v>-1666249316</v>
          </cell>
        </row>
        <row r="238">
          <cell r="A238">
            <v>271502</v>
          </cell>
          <cell r="B238" t="str">
            <v>INTERESES SOBRE CESANTIAS</v>
          </cell>
          <cell r="C238" t="str">
            <v>C</v>
          </cell>
          <cell r="D238">
            <v>4</v>
          </cell>
          <cell r="E238">
            <v>-370753792</v>
          </cell>
          <cell r="F238">
            <v>7737712</v>
          </cell>
          <cell r="G238">
            <v>66170554</v>
          </cell>
          <cell r="H238">
            <v>-429186634</v>
          </cell>
        </row>
        <row r="239">
          <cell r="A239">
            <v>271503</v>
          </cell>
          <cell r="B239" t="str">
            <v>VACACIONES</v>
          </cell>
          <cell r="C239" t="str">
            <v>C</v>
          </cell>
          <cell r="D239">
            <v>4</v>
          </cell>
          <cell r="E239">
            <v>-211478181</v>
          </cell>
          <cell r="F239">
            <v>34115495</v>
          </cell>
          <cell r="G239">
            <v>88353069</v>
          </cell>
          <cell r="H239">
            <v>-265715755</v>
          </cell>
        </row>
        <row r="240">
          <cell r="A240">
            <v>271504</v>
          </cell>
          <cell r="B240" t="str">
            <v>PRIMA DE SERVICIOS</v>
          </cell>
          <cell r="C240" t="str">
            <v>C</v>
          </cell>
          <cell r="D240">
            <v>4</v>
          </cell>
          <cell r="E240">
            <v>-321162315</v>
          </cell>
          <cell r="F240">
            <v>0</v>
          </cell>
          <cell r="G240">
            <v>154617877</v>
          </cell>
          <cell r="H240">
            <v>-475780192</v>
          </cell>
        </row>
        <row r="241">
          <cell r="A241">
            <v>271506</v>
          </cell>
          <cell r="B241" t="str">
            <v>PRIMA DE VACACIONES</v>
          </cell>
          <cell r="C241" t="str">
            <v>C</v>
          </cell>
          <cell r="D241">
            <v>4</v>
          </cell>
          <cell r="E241">
            <v>-223347410</v>
          </cell>
          <cell r="F241">
            <v>34115495</v>
          </cell>
          <cell r="G241">
            <v>88353069</v>
          </cell>
          <cell r="H241">
            <v>-277584984</v>
          </cell>
        </row>
        <row r="242">
          <cell r="A242">
            <v>271512</v>
          </cell>
          <cell r="B242" t="str">
            <v>OTRAS PRIMAS</v>
          </cell>
          <cell r="C242" t="str">
            <v>C</v>
          </cell>
          <cell r="D242">
            <v>4</v>
          </cell>
          <cell r="E242">
            <v>-688577561</v>
          </cell>
          <cell r="F242">
            <v>145543350</v>
          </cell>
          <cell r="G242">
            <v>309235754</v>
          </cell>
          <cell r="H242">
            <v>-852269965</v>
          </cell>
        </row>
        <row r="243">
          <cell r="A243">
            <v>27151201</v>
          </cell>
          <cell r="B243" t="str">
            <v>PRIMA EXTRALEGAL</v>
          </cell>
          <cell r="C243" t="str">
            <v>C</v>
          </cell>
          <cell r="D243">
            <v>5</v>
          </cell>
          <cell r="E243">
            <v>-350375192</v>
          </cell>
          <cell r="F243">
            <v>0</v>
          </cell>
          <cell r="G243">
            <v>154617877</v>
          </cell>
          <cell r="H243">
            <v>-504993069</v>
          </cell>
        </row>
        <row r="244">
          <cell r="A244">
            <v>27151202</v>
          </cell>
          <cell r="B244" t="str">
            <v>PRIMA DE ANTIGUEDAD</v>
          </cell>
          <cell r="C244" t="str">
            <v>C</v>
          </cell>
          <cell r="D244">
            <v>5</v>
          </cell>
          <cell r="E244">
            <v>-338202369</v>
          </cell>
          <cell r="F244">
            <v>145543350</v>
          </cell>
          <cell r="G244">
            <v>154617877</v>
          </cell>
          <cell r="H244">
            <v>-347276896</v>
          </cell>
        </row>
        <row r="245">
          <cell r="A245">
            <v>2720</v>
          </cell>
          <cell r="B245" t="str">
            <v>PROVISION PARA PENSIONES</v>
          </cell>
          <cell r="C245" t="str">
            <v>C</v>
          </cell>
          <cell r="D245">
            <v>3</v>
          </cell>
          <cell r="E245">
            <v>-96912439004</v>
          </cell>
          <cell r="F245">
            <v>1057539753</v>
          </cell>
          <cell r="G245">
            <v>464738754</v>
          </cell>
          <cell r="H245">
            <v>-96319638005</v>
          </cell>
        </row>
        <row r="246">
          <cell r="A246">
            <v>272003</v>
          </cell>
          <cell r="B246" t="str">
            <v>CALCULO ACTUARIAL DE PENSIONES ACTUALES</v>
          </cell>
          <cell r="C246" t="str">
            <v>C</v>
          </cell>
          <cell r="D246">
            <v>4</v>
          </cell>
          <cell r="E246">
            <v>-65580340700</v>
          </cell>
          <cell r="F246">
            <v>1057539753</v>
          </cell>
          <cell r="G246">
            <v>0</v>
          </cell>
          <cell r="H246">
            <v>-64522800947</v>
          </cell>
        </row>
        <row r="247">
          <cell r="A247">
            <v>272004</v>
          </cell>
          <cell r="B247" t="str">
            <v>PENSIONES ACTUALES POR AMORTIZAR (DB)</v>
          </cell>
          <cell r="C247" t="str">
            <v>D</v>
          </cell>
          <cell r="D247">
            <v>4</v>
          </cell>
          <cell r="E247">
            <v>1998376688</v>
          </cell>
          <cell r="F247">
            <v>0</v>
          </cell>
          <cell r="G247">
            <v>418264886</v>
          </cell>
          <cell r="H247">
            <v>1580111802</v>
          </cell>
        </row>
        <row r="248">
          <cell r="A248">
            <v>272005</v>
          </cell>
          <cell r="B248" t="str">
            <v>CALCULO ACTUARIAL DE FUTURAS PENSIONES</v>
          </cell>
          <cell r="C248" t="str">
            <v>C</v>
          </cell>
          <cell r="D248">
            <v>4</v>
          </cell>
          <cell r="E248">
            <v>-33655792118</v>
          </cell>
          <cell r="F248">
            <v>0</v>
          </cell>
          <cell r="G248">
            <v>0</v>
          </cell>
          <cell r="H248">
            <v>-33655792118</v>
          </cell>
        </row>
        <row r="249">
          <cell r="A249">
            <v>272006</v>
          </cell>
          <cell r="B249" t="str">
            <v>FUTURAS PENSIONES POR AMORTIZAR (DB)</v>
          </cell>
          <cell r="C249" t="str">
            <v>D</v>
          </cell>
          <cell r="D249">
            <v>4</v>
          </cell>
          <cell r="E249">
            <v>325317126</v>
          </cell>
          <cell r="F249">
            <v>0</v>
          </cell>
          <cell r="G249">
            <v>46473868</v>
          </cell>
          <cell r="H249">
            <v>278843258</v>
          </cell>
        </row>
        <row r="250">
          <cell r="A250">
            <v>29</v>
          </cell>
          <cell r="B250" t="str">
            <v>OTROS PASIVOS</v>
          </cell>
          <cell r="C250" t="str">
            <v>C</v>
          </cell>
          <cell r="D250">
            <v>2</v>
          </cell>
          <cell r="E250">
            <v>-5988161097</v>
          </cell>
          <cell r="F250">
            <v>6711625643</v>
          </cell>
          <cell r="G250">
            <v>6834266167</v>
          </cell>
          <cell r="H250">
            <v>-6110801621</v>
          </cell>
        </row>
        <row r="251">
          <cell r="A251">
            <v>2905</v>
          </cell>
          <cell r="B251" t="str">
            <v>RECAUDOS A FAVOR DE TERCEROS</v>
          </cell>
          <cell r="C251" t="str">
            <v>C</v>
          </cell>
          <cell r="D251">
            <v>3</v>
          </cell>
          <cell r="E251">
            <v>-5837379866</v>
          </cell>
          <cell r="F251">
            <v>6678073202</v>
          </cell>
          <cell r="G251">
            <v>6801100607</v>
          </cell>
          <cell r="H251">
            <v>-5960407271</v>
          </cell>
        </row>
        <row r="252">
          <cell r="A252">
            <v>290502</v>
          </cell>
          <cell r="B252" t="str">
            <v>IMPUESTOS</v>
          </cell>
          <cell r="C252" t="str">
            <v>C</v>
          </cell>
          <cell r="D252">
            <v>4</v>
          </cell>
          <cell r="E252">
            <v>-1638162</v>
          </cell>
          <cell r="F252">
            <v>0</v>
          </cell>
          <cell r="G252">
            <v>0</v>
          </cell>
          <cell r="H252">
            <v>-1638162</v>
          </cell>
        </row>
        <row r="253">
          <cell r="A253">
            <v>290505</v>
          </cell>
          <cell r="B253" t="str">
            <v>COBRO CARTERA DE TERCEROS</v>
          </cell>
          <cell r="C253" t="str">
            <v>C</v>
          </cell>
          <cell r="D253">
            <v>4</v>
          </cell>
          <cell r="E253">
            <v>-1503871495</v>
          </cell>
          <cell r="F253">
            <v>3377734697</v>
          </cell>
          <cell r="G253">
            <v>3450995481</v>
          </cell>
          <cell r="H253">
            <v>-1577132279</v>
          </cell>
        </row>
        <row r="254">
          <cell r="A254">
            <v>290517</v>
          </cell>
          <cell r="B254" t="str">
            <v>CONVENIOS ALUMBRADO PUBLICO</v>
          </cell>
          <cell r="C254" t="str">
            <v>C</v>
          </cell>
          <cell r="D254">
            <v>4</v>
          </cell>
          <cell r="E254">
            <v>-4103189145</v>
          </cell>
          <cell r="F254">
            <v>3146119001</v>
          </cell>
          <cell r="G254">
            <v>3147339593</v>
          </cell>
          <cell r="H254">
            <v>-4104409737</v>
          </cell>
        </row>
        <row r="255">
          <cell r="A255">
            <v>290580</v>
          </cell>
          <cell r="B255" t="str">
            <v>RECAUDOS POR CLASIFICAR</v>
          </cell>
          <cell r="C255" t="str">
            <v>C</v>
          </cell>
          <cell r="D255">
            <v>4</v>
          </cell>
          <cell r="E255">
            <v>-228681064</v>
          </cell>
          <cell r="F255">
            <v>154219504</v>
          </cell>
          <cell r="G255">
            <v>202765533</v>
          </cell>
          <cell r="H255">
            <v>-277227093</v>
          </cell>
        </row>
        <row r="256">
          <cell r="A256">
            <v>2910</v>
          </cell>
          <cell r="B256" t="str">
            <v>INGRESOS RECIBIDOS POR ANTICIPADO</v>
          </cell>
          <cell r="C256" t="str">
            <v>C</v>
          </cell>
          <cell r="D256">
            <v>3</v>
          </cell>
          <cell r="E256">
            <v>-150781231</v>
          </cell>
          <cell r="F256">
            <v>33552441</v>
          </cell>
          <cell r="G256">
            <v>33165560</v>
          </cell>
          <cell r="H256">
            <v>-150394350</v>
          </cell>
        </row>
        <row r="257">
          <cell r="A257">
            <v>291090</v>
          </cell>
          <cell r="B257" t="str">
            <v>OTROS INGRESOS RECIBIDOS POR ANTICIPADO</v>
          </cell>
          <cell r="C257" t="str">
            <v>C</v>
          </cell>
          <cell r="D257">
            <v>4</v>
          </cell>
          <cell r="E257">
            <v>-150781231</v>
          </cell>
          <cell r="F257">
            <v>33552441</v>
          </cell>
          <cell r="G257">
            <v>33165560</v>
          </cell>
          <cell r="H257">
            <v>-150394350</v>
          </cell>
        </row>
        <row r="258">
          <cell r="A258">
            <v>3</v>
          </cell>
          <cell r="B258" t="str">
            <v>PATRIMONIO</v>
          </cell>
          <cell r="C258" t="str">
            <v>C</v>
          </cell>
          <cell r="D258">
            <v>1</v>
          </cell>
          <cell r="E258">
            <v>-855587024630.79004</v>
          </cell>
          <cell r="F258">
            <v>0</v>
          </cell>
          <cell r="G258">
            <v>0</v>
          </cell>
          <cell r="H258">
            <v>-855587024630.79004</v>
          </cell>
        </row>
        <row r="259">
          <cell r="A259">
            <v>32</v>
          </cell>
          <cell r="B259" t="str">
            <v>PATRIMONIO INSTITUCIONAL</v>
          </cell>
          <cell r="C259" t="str">
            <v>C</v>
          </cell>
          <cell r="D259">
            <v>2</v>
          </cell>
          <cell r="E259">
            <v>-855587024630.79004</v>
          </cell>
          <cell r="F259">
            <v>0</v>
          </cell>
          <cell r="G259">
            <v>0</v>
          </cell>
          <cell r="H259">
            <v>-855587024630.79004</v>
          </cell>
        </row>
        <row r="260">
          <cell r="A260">
            <v>3204</v>
          </cell>
          <cell r="B260" t="str">
            <v>CAPITAL SUSCRITO Y PAGADO</v>
          </cell>
          <cell r="C260" t="str">
            <v>C</v>
          </cell>
          <cell r="D260">
            <v>3</v>
          </cell>
          <cell r="E260">
            <v>-15182299450</v>
          </cell>
          <cell r="F260">
            <v>0</v>
          </cell>
          <cell r="G260">
            <v>0</v>
          </cell>
          <cell r="H260">
            <v>-15182299450</v>
          </cell>
        </row>
        <row r="261">
          <cell r="A261">
            <v>320401</v>
          </cell>
          <cell r="B261" t="str">
            <v>CAPITAL AUTORIZADO</v>
          </cell>
          <cell r="C261" t="str">
            <v>C</v>
          </cell>
          <cell r="D261">
            <v>4</v>
          </cell>
          <cell r="E261">
            <v>-60000000000</v>
          </cell>
          <cell r="F261">
            <v>0</v>
          </cell>
          <cell r="G261">
            <v>0</v>
          </cell>
          <cell r="H261">
            <v>-60000000000</v>
          </cell>
        </row>
        <row r="262">
          <cell r="A262">
            <v>320402</v>
          </cell>
          <cell r="B262" t="str">
            <v>CAPITAL POR SUSCRIBIR (DB)</v>
          </cell>
          <cell r="C262" t="str">
            <v>D</v>
          </cell>
          <cell r="D262">
            <v>4</v>
          </cell>
          <cell r="E262">
            <v>44817700550</v>
          </cell>
          <cell r="F262">
            <v>0</v>
          </cell>
          <cell r="G262">
            <v>0</v>
          </cell>
          <cell r="H262">
            <v>44817700550</v>
          </cell>
        </row>
        <row r="263">
          <cell r="A263">
            <v>3210</v>
          </cell>
          <cell r="B263" t="str">
            <v>PRIMA EN COLOCACION DE ACCIONES O CUOTAS</v>
          </cell>
          <cell r="C263" t="str">
            <v>C</v>
          </cell>
          <cell r="D263">
            <v>3</v>
          </cell>
          <cell r="E263">
            <v>-58193261</v>
          </cell>
          <cell r="F263">
            <v>0</v>
          </cell>
          <cell r="G263">
            <v>0</v>
          </cell>
          <cell r="H263">
            <v>-58193261</v>
          </cell>
        </row>
        <row r="264">
          <cell r="A264">
            <v>321001</v>
          </cell>
          <cell r="B264" t="str">
            <v>PRIMA EN COLOCACION DE ACCIONES</v>
          </cell>
          <cell r="C264" t="str">
            <v>C</v>
          </cell>
          <cell r="D264">
            <v>4</v>
          </cell>
          <cell r="E264">
            <v>-58193261</v>
          </cell>
          <cell r="F264">
            <v>0</v>
          </cell>
          <cell r="G264">
            <v>0</v>
          </cell>
          <cell r="H264">
            <v>-58193261</v>
          </cell>
        </row>
        <row r="265">
          <cell r="A265">
            <v>3215</v>
          </cell>
          <cell r="B265" t="str">
            <v>RESERVAS</v>
          </cell>
          <cell r="C265" t="str">
            <v>C</v>
          </cell>
          <cell r="D265">
            <v>3</v>
          </cell>
          <cell r="E265">
            <v>-15131307591.620001</v>
          </cell>
          <cell r="F265">
            <v>0</v>
          </cell>
          <cell r="G265">
            <v>0</v>
          </cell>
          <cell r="H265">
            <v>-15131307591.620001</v>
          </cell>
        </row>
        <row r="266">
          <cell r="A266">
            <v>321501</v>
          </cell>
          <cell r="B266" t="str">
            <v>RESERVAS DE LEY</v>
          </cell>
          <cell r="C266" t="str">
            <v>C</v>
          </cell>
          <cell r="D266">
            <v>4</v>
          </cell>
          <cell r="E266">
            <v>-8188184657.8999996</v>
          </cell>
          <cell r="F266">
            <v>0</v>
          </cell>
          <cell r="G266">
            <v>0</v>
          </cell>
          <cell r="H266">
            <v>-8188184657.8999996</v>
          </cell>
        </row>
        <row r="267">
          <cell r="A267">
            <v>321505</v>
          </cell>
          <cell r="B267" t="str">
            <v>FONDOS PATRIMONIALES</v>
          </cell>
          <cell r="C267" t="str">
            <v>C</v>
          </cell>
          <cell r="D267">
            <v>4</v>
          </cell>
          <cell r="E267">
            <v>-577177349.10000002</v>
          </cell>
          <cell r="F267">
            <v>0</v>
          </cell>
          <cell r="G267">
            <v>0</v>
          </cell>
          <cell r="H267">
            <v>-577177349.10000002</v>
          </cell>
        </row>
        <row r="268">
          <cell r="A268">
            <v>32150501</v>
          </cell>
          <cell r="B268" t="str">
            <v>FONDO SOCIAL PASIVO PENSIONAL</v>
          </cell>
          <cell r="C268" t="str">
            <v>C</v>
          </cell>
          <cell r="D268">
            <v>5</v>
          </cell>
          <cell r="E268">
            <v>-577177349.10000002</v>
          </cell>
          <cell r="F268">
            <v>0</v>
          </cell>
          <cell r="G268">
            <v>0</v>
          </cell>
          <cell r="H268">
            <v>-577177349.10000002</v>
          </cell>
        </row>
        <row r="269">
          <cell r="A269">
            <v>321590</v>
          </cell>
          <cell r="B269" t="str">
            <v>OTRAS RESERVAS</v>
          </cell>
          <cell r="C269" t="str">
            <v>C</v>
          </cell>
          <cell r="D269">
            <v>4</v>
          </cell>
          <cell r="E269">
            <v>-6365945584.6199999</v>
          </cell>
          <cell r="F269">
            <v>0</v>
          </cell>
          <cell r="G269">
            <v>0</v>
          </cell>
          <cell r="H269">
            <v>-6365945584.6199999</v>
          </cell>
        </row>
        <row r="270">
          <cell r="A270">
            <v>32159001</v>
          </cell>
          <cell r="B270" t="str">
            <v>RESERVAS FUTURA ELECTRIFICACION RURAL</v>
          </cell>
          <cell r="C270" t="str">
            <v>C</v>
          </cell>
          <cell r="D270">
            <v>5</v>
          </cell>
          <cell r="E270">
            <v>-3052006865</v>
          </cell>
          <cell r="F270">
            <v>0</v>
          </cell>
          <cell r="G270">
            <v>0</v>
          </cell>
          <cell r="H270">
            <v>-3052006865</v>
          </cell>
        </row>
        <row r="271">
          <cell r="A271">
            <v>32159002</v>
          </cell>
          <cell r="B271" t="str">
            <v>OTRAS RESERVAS VARIAS</v>
          </cell>
          <cell r="C271" t="str">
            <v>C</v>
          </cell>
          <cell r="D271">
            <v>5</v>
          </cell>
          <cell r="E271">
            <v>-3313938719.6199999</v>
          </cell>
          <cell r="F271">
            <v>0</v>
          </cell>
          <cell r="G271">
            <v>0</v>
          </cell>
          <cell r="H271">
            <v>-3313938719.6199999</v>
          </cell>
        </row>
        <row r="272">
          <cell r="A272">
            <v>3225</v>
          </cell>
          <cell r="B272" t="str">
            <v>RESULTADOS DE EJERCICIOS ANTERIORES</v>
          </cell>
          <cell r="C272" t="str">
            <v>C</v>
          </cell>
          <cell r="D272">
            <v>3</v>
          </cell>
          <cell r="E272">
            <v>-13729785130</v>
          </cell>
          <cell r="F272">
            <v>0</v>
          </cell>
          <cell r="G272">
            <v>0</v>
          </cell>
          <cell r="H272">
            <v>-13729785130</v>
          </cell>
        </row>
        <row r="273">
          <cell r="A273">
            <v>322501</v>
          </cell>
          <cell r="B273" t="str">
            <v>UTILIDAD ACUMULADA</v>
          </cell>
          <cell r="C273" t="str">
            <v>C</v>
          </cell>
          <cell r="D273">
            <v>4</v>
          </cell>
          <cell r="E273">
            <v>-13729785130</v>
          </cell>
          <cell r="F273">
            <v>0</v>
          </cell>
          <cell r="G273">
            <v>0</v>
          </cell>
          <cell r="H273">
            <v>-13729785130</v>
          </cell>
        </row>
        <row r="274">
          <cell r="A274">
            <v>3235</v>
          </cell>
          <cell r="B274" t="str">
            <v>SUPERAVIT POR DONACION</v>
          </cell>
          <cell r="C274" t="str">
            <v>C</v>
          </cell>
          <cell r="D274">
            <v>3</v>
          </cell>
          <cell r="E274">
            <v>-14012267839.280001</v>
          </cell>
          <cell r="F274">
            <v>0</v>
          </cell>
          <cell r="G274">
            <v>0</v>
          </cell>
          <cell r="H274">
            <v>-14012267839.280001</v>
          </cell>
        </row>
        <row r="275">
          <cell r="A275">
            <v>323501</v>
          </cell>
          <cell r="B275" t="str">
            <v>EN DINERO</v>
          </cell>
          <cell r="C275" t="str">
            <v>C</v>
          </cell>
          <cell r="D275">
            <v>4</v>
          </cell>
          <cell r="E275">
            <v>-14012267839.280001</v>
          </cell>
          <cell r="F275">
            <v>0</v>
          </cell>
          <cell r="G275">
            <v>0</v>
          </cell>
          <cell r="H275">
            <v>-14012267839.280001</v>
          </cell>
        </row>
        <row r="276">
          <cell r="A276">
            <v>3240</v>
          </cell>
          <cell r="B276" t="str">
            <v>SUPERAVIT POR VALORIZACION</v>
          </cell>
          <cell r="C276" t="str">
            <v>C</v>
          </cell>
          <cell r="D276">
            <v>3</v>
          </cell>
          <cell r="E276">
            <v>-727212823008.06006</v>
          </cell>
          <cell r="F276">
            <v>0</v>
          </cell>
          <cell r="G276">
            <v>0</v>
          </cell>
          <cell r="H276">
            <v>-727212823008.06006</v>
          </cell>
        </row>
        <row r="277">
          <cell r="A277">
            <v>324052</v>
          </cell>
          <cell r="B277" t="str">
            <v>TERRENOS</v>
          </cell>
          <cell r="C277" t="str">
            <v>C</v>
          </cell>
          <cell r="D277">
            <v>4</v>
          </cell>
          <cell r="E277">
            <v>-7872009027.1499996</v>
          </cell>
          <cell r="F277">
            <v>0</v>
          </cell>
          <cell r="G277">
            <v>0</v>
          </cell>
          <cell r="H277">
            <v>-7872009027.1499996</v>
          </cell>
        </row>
        <row r="278">
          <cell r="A278">
            <v>324062</v>
          </cell>
          <cell r="B278" t="str">
            <v>EDIFICACIONES</v>
          </cell>
          <cell r="C278" t="str">
            <v>C</v>
          </cell>
          <cell r="D278">
            <v>4</v>
          </cell>
          <cell r="E278">
            <v>-6417568735.6400003</v>
          </cell>
          <cell r="F278">
            <v>0</v>
          </cell>
          <cell r="G278">
            <v>0</v>
          </cell>
          <cell r="H278">
            <v>-6417568735.6400003</v>
          </cell>
        </row>
        <row r="279">
          <cell r="A279">
            <v>324064</v>
          </cell>
          <cell r="B279" t="str">
            <v>PLANTAS DUCTOS Y TUNELES</v>
          </cell>
          <cell r="C279" t="str">
            <v>C</v>
          </cell>
          <cell r="D279">
            <v>4</v>
          </cell>
          <cell r="E279">
            <v>-215277431980.62</v>
          </cell>
          <cell r="F279">
            <v>0</v>
          </cell>
          <cell r="G279">
            <v>0</v>
          </cell>
          <cell r="H279">
            <v>-215277431980.62</v>
          </cell>
        </row>
        <row r="280">
          <cell r="A280">
            <v>324065</v>
          </cell>
          <cell r="B280" t="str">
            <v>REDES LINEAS Y CABLES</v>
          </cell>
          <cell r="C280" t="str">
            <v>C</v>
          </cell>
          <cell r="D280">
            <v>4</v>
          </cell>
          <cell r="E280">
            <v>-493188430839.96002</v>
          </cell>
          <cell r="F280">
            <v>0</v>
          </cell>
          <cell r="G280">
            <v>0</v>
          </cell>
          <cell r="H280">
            <v>-493188430839.96002</v>
          </cell>
        </row>
        <row r="281">
          <cell r="A281">
            <v>324066</v>
          </cell>
          <cell r="B281" t="str">
            <v>MAQUINARIA Y EQUIPO</v>
          </cell>
          <cell r="C281" t="str">
            <v>C</v>
          </cell>
          <cell r="D281">
            <v>4</v>
          </cell>
          <cell r="E281">
            <v>-1026302092.71</v>
          </cell>
          <cell r="F281">
            <v>0</v>
          </cell>
          <cell r="G281">
            <v>0</v>
          </cell>
          <cell r="H281">
            <v>-1026302092.71</v>
          </cell>
        </row>
        <row r="282">
          <cell r="A282">
            <v>324069</v>
          </cell>
          <cell r="B282" t="str">
            <v>EQUIPO DE COMUNICACION Y COMPUTACION</v>
          </cell>
          <cell r="C282" t="str">
            <v>C</v>
          </cell>
          <cell r="D282">
            <v>4</v>
          </cell>
          <cell r="E282">
            <v>-1199867325.46</v>
          </cell>
          <cell r="F282">
            <v>0</v>
          </cell>
          <cell r="G282">
            <v>0</v>
          </cell>
          <cell r="H282">
            <v>-1199867325.46</v>
          </cell>
        </row>
        <row r="283">
          <cell r="A283">
            <v>324070</v>
          </cell>
          <cell r="B283" t="str">
            <v>EQUIPO DE TRANSPORTE TRACCION Y ELEVACIO</v>
          </cell>
          <cell r="C283" t="str">
            <v>C</v>
          </cell>
          <cell r="D283">
            <v>4</v>
          </cell>
          <cell r="E283">
            <v>-2231213006.52</v>
          </cell>
          <cell r="F283">
            <v>0</v>
          </cell>
          <cell r="G283">
            <v>0</v>
          </cell>
          <cell r="H283">
            <v>-2231213006.52</v>
          </cell>
        </row>
        <row r="284">
          <cell r="A284">
            <v>3245</v>
          </cell>
          <cell r="B284" t="str">
            <v>REVALORIZACION DEL PATRIMONIO</v>
          </cell>
          <cell r="C284" t="str">
            <v>C</v>
          </cell>
          <cell r="D284">
            <v>3</v>
          </cell>
          <cell r="E284">
            <v>-70260348350.830002</v>
          </cell>
          <cell r="F284">
            <v>0</v>
          </cell>
          <cell r="G284">
            <v>0</v>
          </cell>
          <cell r="H284">
            <v>-70260348350.830002</v>
          </cell>
        </row>
        <row r="285">
          <cell r="A285">
            <v>324501</v>
          </cell>
          <cell r="B285" t="str">
            <v>CAPITAL</v>
          </cell>
          <cell r="C285" t="str">
            <v>C</v>
          </cell>
          <cell r="D285">
            <v>4</v>
          </cell>
          <cell r="E285">
            <v>-70260348350.830002</v>
          </cell>
          <cell r="F285">
            <v>0</v>
          </cell>
          <cell r="G285">
            <v>0</v>
          </cell>
          <cell r="H285">
            <v>-70260348350.830002</v>
          </cell>
        </row>
        <row r="286">
          <cell r="A286">
            <v>4</v>
          </cell>
          <cell r="B286" t="str">
            <v>INGRESOS</v>
          </cell>
          <cell r="C286" t="str">
            <v>C</v>
          </cell>
          <cell r="D286">
            <v>1</v>
          </cell>
          <cell r="E286">
            <v>-206153441170.91</v>
          </cell>
          <cell r="F286">
            <v>3778350516.0999999</v>
          </cell>
          <cell r="G286">
            <v>34819209446.139999</v>
          </cell>
          <cell r="H286">
            <v>-237194300100.95001</v>
          </cell>
        </row>
        <row r="287">
          <cell r="A287">
            <v>42</v>
          </cell>
          <cell r="B287" t="str">
            <v>VENTA DE BIENES</v>
          </cell>
          <cell r="C287" t="str">
            <v>C</v>
          </cell>
          <cell r="D287">
            <v>2</v>
          </cell>
          <cell r="E287">
            <v>-1227273543</v>
          </cell>
          <cell r="F287">
            <v>390000</v>
          </cell>
          <cell r="G287">
            <v>14307396</v>
          </cell>
          <cell r="H287">
            <v>-1241190939</v>
          </cell>
        </row>
        <row r="288">
          <cell r="A288">
            <v>4210</v>
          </cell>
          <cell r="B288" t="str">
            <v>BIENES COMERCIALIZADOS</v>
          </cell>
          <cell r="C288" t="str">
            <v>C</v>
          </cell>
          <cell r="D288">
            <v>3</v>
          </cell>
          <cell r="E288">
            <v>-1227273543</v>
          </cell>
          <cell r="F288">
            <v>390000</v>
          </cell>
          <cell r="G288">
            <v>14307396</v>
          </cell>
          <cell r="H288">
            <v>-1241190939</v>
          </cell>
        </row>
        <row r="289">
          <cell r="A289">
            <v>421003</v>
          </cell>
          <cell r="B289" t="str">
            <v>CONTRUCCIONES OBRAS ELECTRICAS</v>
          </cell>
          <cell r="C289" t="str">
            <v>C</v>
          </cell>
          <cell r="D289">
            <v>4</v>
          </cell>
          <cell r="E289">
            <v>-512110255</v>
          </cell>
          <cell r="F289">
            <v>0</v>
          </cell>
          <cell r="G289">
            <v>0</v>
          </cell>
          <cell r="H289">
            <v>-512110255</v>
          </cell>
        </row>
        <row r="290">
          <cell r="A290">
            <v>421028</v>
          </cell>
          <cell r="B290" t="str">
            <v>MEDIDORES CABLE CONCENTRICO Y CONECTORES</v>
          </cell>
          <cell r="C290" t="str">
            <v>C</v>
          </cell>
          <cell r="D290">
            <v>4</v>
          </cell>
          <cell r="E290">
            <v>-13917800</v>
          </cell>
          <cell r="F290">
            <v>0</v>
          </cell>
          <cell r="G290">
            <v>2367396</v>
          </cell>
          <cell r="H290">
            <v>-16285196</v>
          </cell>
        </row>
        <row r="291">
          <cell r="A291">
            <v>421090</v>
          </cell>
          <cell r="B291" t="str">
            <v>OTRAS VENTAS DE BIENES COMERCIALIZADOS</v>
          </cell>
          <cell r="C291" t="str">
            <v>C</v>
          </cell>
          <cell r="D291">
            <v>4</v>
          </cell>
          <cell r="E291">
            <v>-701245488</v>
          </cell>
          <cell r="F291">
            <v>390000</v>
          </cell>
          <cell r="G291">
            <v>11940000</v>
          </cell>
          <cell r="H291">
            <v>-712795488</v>
          </cell>
        </row>
        <row r="292">
          <cell r="A292">
            <v>43</v>
          </cell>
          <cell r="B292" t="str">
            <v>VENTA DE SERVICIOS</v>
          </cell>
          <cell r="C292" t="str">
            <v>C</v>
          </cell>
          <cell r="D292">
            <v>2</v>
          </cell>
          <cell r="E292">
            <v>-202567308269.35999</v>
          </cell>
          <cell r="F292">
            <v>3704101134</v>
          </cell>
          <cell r="G292">
            <v>34018752078</v>
          </cell>
          <cell r="H292">
            <v>-232881959213.35999</v>
          </cell>
        </row>
        <row r="293">
          <cell r="A293">
            <v>4315</v>
          </cell>
          <cell r="B293" t="str">
            <v>SERVICIO DE ENERGIA</v>
          </cell>
          <cell r="C293" t="str">
            <v>C</v>
          </cell>
          <cell r="D293">
            <v>3</v>
          </cell>
          <cell r="E293">
            <v>-202567308269.35999</v>
          </cell>
          <cell r="F293">
            <v>3704101134</v>
          </cell>
          <cell r="G293">
            <v>34018752078</v>
          </cell>
          <cell r="H293">
            <v>-232881959213.35999</v>
          </cell>
        </row>
        <row r="294">
          <cell r="A294">
            <v>431519</v>
          </cell>
          <cell r="B294" t="str">
            <v>DISTRIBUCION</v>
          </cell>
          <cell r="C294" t="str">
            <v>C</v>
          </cell>
          <cell r="D294">
            <v>4</v>
          </cell>
          <cell r="E294">
            <v>-19744911390</v>
          </cell>
          <cell r="F294">
            <v>3429587019</v>
          </cell>
          <cell r="G294">
            <v>6525159738</v>
          </cell>
          <cell r="H294">
            <v>-22840484109</v>
          </cell>
        </row>
        <row r="295">
          <cell r="A295">
            <v>43151901</v>
          </cell>
          <cell r="B295" t="str">
            <v>SISTEMA TRANSMISION NACIONAL (STN)</v>
          </cell>
          <cell r="C295" t="str">
            <v>C</v>
          </cell>
          <cell r="D295">
            <v>5</v>
          </cell>
          <cell r="E295">
            <v>-1177894144</v>
          </cell>
          <cell r="F295">
            <v>168388471</v>
          </cell>
          <cell r="G295">
            <v>335336433</v>
          </cell>
          <cell r="H295">
            <v>-1344842106</v>
          </cell>
        </row>
        <row r="296">
          <cell r="A296">
            <v>43151902</v>
          </cell>
          <cell r="B296" t="str">
            <v>SISTEMA TRANSMISION REGIONAL (STR)</v>
          </cell>
          <cell r="C296" t="str">
            <v>C</v>
          </cell>
          <cell r="D296">
            <v>5</v>
          </cell>
          <cell r="E296">
            <v>-13942668983</v>
          </cell>
          <cell r="F296">
            <v>2002590829</v>
          </cell>
          <cell r="G296">
            <v>4106005437</v>
          </cell>
          <cell r="H296">
            <v>-16046083591</v>
          </cell>
        </row>
        <row r="297">
          <cell r="A297">
            <v>43151903</v>
          </cell>
          <cell r="B297" t="str">
            <v>SISTEMA DISTRIBUCION LOCAL (SDL) NIVEL I</v>
          </cell>
          <cell r="C297" t="str">
            <v>C</v>
          </cell>
          <cell r="D297">
            <v>5</v>
          </cell>
          <cell r="E297">
            <v>-2721225889</v>
          </cell>
          <cell r="F297">
            <v>598068259</v>
          </cell>
          <cell r="G297">
            <v>1025925175</v>
          </cell>
          <cell r="H297">
            <v>-3149082805</v>
          </cell>
        </row>
        <row r="298">
          <cell r="A298">
            <v>43151907</v>
          </cell>
          <cell r="B298" t="str">
            <v>OTROS SERVICIOS DE ENERGIA DISTRIBUCION</v>
          </cell>
          <cell r="C298" t="str">
            <v>C</v>
          </cell>
          <cell r="D298">
            <v>5</v>
          </cell>
          <cell r="E298">
            <v>-1863744410</v>
          </cell>
          <cell r="F298">
            <v>623455661</v>
          </cell>
          <cell r="G298">
            <v>1009165188</v>
          </cell>
          <cell r="H298">
            <v>-2249453937</v>
          </cell>
        </row>
        <row r="299">
          <cell r="A299">
            <v>43151908</v>
          </cell>
          <cell r="B299" t="str">
            <v>COMPENSACIONES DES</v>
          </cell>
          <cell r="C299" t="str">
            <v>C</v>
          </cell>
          <cell r="D299">
            <v>5</v>
          </cell>
          <cell r="E299">
            <v>94567662</v>
          </cell>
          <cell r="F299">
            <v>37083799</v>
          </cell>
          <cell r="G299">
            <v>0</v>
          </cell>
          <cell r="H299">
            <v>131651461</v>
          </cell>
        </row>
        <row r="300">
          <cell r="A300">
            <v>43151910</v>
          </cell>
          <cell r="B300" t="str">
            <v>INGRESOS POR MEDICIONES</v>
          </cell>
          <cell r="C300" t="str">
            <v>C</v>
          </cell>
          <cell r="D300">
            <v>5</v>
          </cell>
          <cell r="E300">
            <v>-77332342</v>
          </cell>
          <cell r="F300">
            <v>0</v>
          </cell>
          <cell r="G300">
            <v>11325170</v>
          </cell>
          <cell r="H300">
            <v>-88657512</v>
          </cell>
        </row>
        <row r="301">
          <cell r="A301">
            <v>43151911</v>
          </cell>
          <cell r="B301" t="str">
            <v>INGRESOS POR OBRAS DE TERCEROS</v>
          </cell>
          <cell r="C301" t="str">
            <v>C</v>
          </cell>
          <cell r="D301">
            <v>5</v>
          </cell>
          <cell r="E301">
            <v>-56613284</v>
          </cell>
          <cell r="F301">
            <v>0</v>
          </cell>
          <cell r="G301">
            <v>37402335</v>
          </cell>
          <cell r="H301">
            <v>-94015619</v>
          </cell>
        </row>
        <row r="302">
          <cell r="A302">
            <v>431520</v>
          </cell>
          <cell r="B302" t="str">
            <v>COMERCIALIZACION</v>
          </cell>
          <cell r="C302" t="str">
            <v>C</v>
          </cell>
          <cell r="D302">
            <v>4</v>
          </cell>
          <cell r="E302">
            <v>-182822396879.35999</v>
          </cell>
          <cell r="F302">
            <v>274514115</v>
          </cell>
          <cell r="G302">
            <v>27493592340</v>
          </cell>
          <cell r="H302">
            <v>-210041475104.35999</v>
          </cell>
        </row>
        <row r="303">
          <cell r="A303">
            <v>43152001</v>
          </cell>
          <cell r="B303" t="str">
            <v>MERCADO REGULADO</v>
          </cell>
          <cell r="C303" t="str">
            <v>C</v>
          </cell>
          <cell r="D303">
            <v>5</v>
          </cell>
          <cell r="E303">
            <v>-150526663941.32001</v>
          </cell>
          <cell r="F303">
            <v>95107518</v>
          </cell>
          <cell r="G303">
            <v>22719093804</v>
          </cell>
          <cell r="H303">
            <v>-173150650227.32001</v>
          </cell>
        </row>
        <row r="304">
          <cell r="A304">
            <v>4315200101</v>
          </cell>
          <cell r="B304" t="str">
            <v>RESIDENCIAL</v>
          </cell>
          <cell r="C304" t="str">
            <v>C</v>
          </cell>
          <cell r="D304">
            <v>6</v>
          </cell>
          <cell r="E304">
            <v>-104332978026.32001</v>
          </cell>
          <cell r="F304">
            <v>38033615</v>
          </cell>
          <cell r="G304">
            <v>15727528151</v>
          </cell>
          <cell r="H304">
            <v>-120022472562.32001</v>
          </cell>
        </row>
        <row r="305">
          <cell r="A305">
            <v>4315200102</v>
          </cell>
          <cell r="B305" t="str">
            <v>COMERCIAL</v>
          </cell>
          <cell r="C305" t="str">
            <v>C</v>
          </cell>
          <cell r="D305">
            <v>6</v>
          </cell>
          <cell r="E305">
            <v>-31059388083</v>
          </cell>
          <cell r="F305">
            <v>11026528</v>
          </cell>
          <cell r="G305">
            <v>4808288539</v>
          </cell>
          <cell r="H305">
            <v>-35856650094</v>
          </cell>
        </row>
        <row r="306">
          <cell r="A306">
            <v>4315200103</v>
          </cell>
          <cell r="B306" t="str">
            <v>INDUSTRIAL</v>
          </cell>
          <cell r="C306" t="str">
            <v>C</v>
          </cell>
          <cell r="D306">
            <v>6</v>
          </cell>
          <cell r="E306">
            <v>-8152510127</v>
          </cell>
          <cell r="F306">
            <v>41837329</v>
          </cell>
          <cell r="G306">
            <v>1010226969</v>
          </cell>
          <cell r="H306">
            <v>-9120899767</v>
          </cell>
        </row>
        <row r="307">
          <cell r="A307">
            <v>4315200104</v>
          </cell>
          <cell r="B307" t="str">
            <v>OFICIAL</v>
          </cell>
          <cell r="C307" t="str">
            <v>C</v>
          </cell>
          <cell r="D307">
            <v>6</v>
          </cell>
          <cell r="E307">
            <v>-6791482972</v>
          </cell>
          <cell r="F307">
            <v>3990407</v>
          </cell>
          <cell r="G307">
            <v>1136116517</v>
          </cell>
          <cell r="H307">
            <v>-7923609082</v>
          </cell>
        </row>
        <row r="308">
          <cell r="A308">
            <v>4315200105</v>
          </cell>
          <cell r="B308" t="str">
            <v>PROVISIONALES</v>
          </cell>
          <cell r="C308" t="str">
            <v>C</v>
          </cell>
          <cell r="D308">
            <v>6</v>
          </cell>
          <cell r="E308">
            <v>-190304733</v>
          </cell>
          <cell r="F308">
            <v>219639</v>
          </cell>
          <cell r="G308">
            <v>36933628</v>
          </cell>
          <cell r="H308">
            <v>-227018722</v>
          </cell>
        </row>
        <row r="309">
          <cell r="A309">
            <v>43152002</v>
          </cell>
          <cell r="B309" t="str">
            <v>ALUMBRADO PUBLICO</v>
          </cell>
          <cell r="C309" t="str">
            <v>C</v>
          </cell>
          <cell r="D309">
            <v>5</v>
          </cell>
          <cell r="E309">
            <v>-55582652</v>
          </cell>
          <cell r="F309">
            <v>3129272</v>
          </cell>
          <cell r="G309">
            <v>19443270</v>
          </cell>
          <cell r="H309">
            <v>-71896650</v>
          </cell>
        </row>
        <row r="310">
          <cell r="A310">
            <v>43152003</v>
          </cell>
          <cell r="B310" t="str">
            <v>MERCADO NO REGULADO</v>
          </cell>
          <cell r="C310" t="str">
            <v>C</v>
          </cell>
          <cell r="D310">
            <v>5</v>
          </cell>
          <cell r="E310">
            <v>-22623944961.970001</v>
          </cell>
          <cell r="F310">
            <v>63200918</v>
          </cell>
          <cell r="G310">
            <v>3380611097</v>
          </cell>
          <cell r="H310">
            <v>-25941355140.970001</v>
          </cell>
        </row>
        <row r="311">
          <cell r="A311">
            <v>4315200301</v>
          </cell>
          <cell r="B311" t="str">
            <v>ALUMBRADO PUBLICO</v>
          </cell>
          <cell r="C311" t="str">
            <v>C</v>
          </cell>
          <cell r="D311">
            <v>6</v>
          </cell>
          <cell r="E311">
            <v>-6589574969.9700003</v>
          </cell>
          <cell r="F311">
            <v>63200918</v>
          </cell>
          <cell r="G311">
            <v>1002355523</v>
          </cell>
          <cell r="H311">
            <v>-7528729574.9700003</v>
          </cell>
        </row>
        <row r="312">
          <cell r="A312">
            <v>4315200302</v>
          </cell>
          <cell r="B312" t="str">
            <v>COMERCIAL</v>
          </cell>
          <cell r="C312" t="str">
            <v>C</v>
          </cell>
          <cell r="D312">
            <v>6</v>
          </cell>
          <cell r="E312">
            <v>-2180048943</v>
          </cell>
          <cell r="F312">
            <v>0</v>
          </cell>
          <cell r="G312">
            <v>334515085</v>
          </cell>
          <cell r="H312">
            <v>-2514564028</v>
          </cell>
        </row>
        <row r="313">
          <cell r="A313">
            <v>4315200303</v>
          </cell>
          <cell r="B313" t="str">
            <v>INDUSTRIAL</v>
          </cell>
          <cell r="C313" t="str">
            <v>C</v>
          </cell>
          <cell r="D313">
            <v>6</v>
          </cell>
          <cell r="E313">
            <v>-12526727847</v>
          </cell>
          <cell r="F313">
            <v>0</v>
          </cell>
          <cell r="G313">
            <v>1842776178</v>
          </cell>
          <cell r="H313">
            <v>-14369504025</v>
          </cell>
        </row>
        <row r="314">
          <cell r="A314">
            <v>4315200304</v>
          </cell>
          <cell r="B314" t="str">
            <v>OFICIAL</v>
          </cell>
          <cell r="C314" t="str">
            <v>C</v>
          </cell>
          <cell r="D314">
            <v>6</v>
          </cell>
          <cell r="E314">
            <v>-1327593202</v>
          </cell>
          <cell r="F314">
            <v>0</v>
          </cell>
          <cell r="G314">
            <v>200964311</v>
          </cell>
          <cell r="H314">
            <v>-1528557513</v>
          </cell>
        </row>
        <row r="315">
          <cell r="A315">
            <v>43152004</v>
          </cell>
          <cell r="B315" t="str">
            <v>VENTAS ENERGIA EN BOLSA</v>
          </cell>
          <cell r="C315" t="str">
            <v>C</v>
          </cell>
          <cell r="D315">
            <v>5</v>
          </cell>
          <cell r="E315">
            <v>-86582884</v>
          </cell>
          <cell r="F315">
            <v>26276815</v>
          </cell>
          <cell r="G315">
            <v>24661533</v>
          </cell>
          <cell r="H315">
            <v>-84967602</v>
          </cell>
        </row>
        <row r="316">
          <cell r="A316">
            <v>43152005</v>
          </cell>
          <cell r="B316" t="str">
            <v>INSTALACIONES</v>
          </cell>
          <cell r="C316" t="str">
            <v>C</v>
          </cell>
          <cell r="D316">
            <v>5</v>
          </cell>
          <cell r="E316">
            <v>-615757164</v>
          </cell>
          <cell r="F316">
            <v>13931252</v>
          </cell>
          <cell r="G316">
            <v>102681979</v>
          </cell>
          <cell r="H316">
            <v>-704507891</v>
          </cell>
        </row>
        <row r="317">
          <cell r="A317">
            <v>43152006</v>
          </cell>
          <cell r="B317" t="str">
            <v>RECONEXIONES</v>
          </cell>
          <cell r="C317" t="str">
            <v>C</v>
          </cell>
          <cell r="D317">
            <v>5</v>
          </cell>
          <cell r="E317">
            <v>-587810142</v>
          </cell>
          <cell r="F317">
            <v>1624304</v>
          </cell>
          <cell r="G317">
            <v>88131490</v>
          </cell>
          <cell r="H317">
            <v>-674317328</v>
          </cell>
        </row>
        <row r="318">
          <cell r="A318">
            <v>4315200601</v>
          </cell>
          <cell r="B318" t="str">
            <v>RESIDENCIAL</v>
          </cell>
          <cell r="C318" t="str">
            <v>C</v>
          </cell>
          <cell r="D318">
            <v>6</v>
          </cell>
          <cell r="E318">
            <v>-531750631</v>
          </cell>
          <cell r="F318">
            <v>424304</v>
          </cell>
          <cell r="G318">
            <v>80758324</v>
          </cell>
          <cell r="H318">
            <v>-612084651</v>
          </cell>
        </row>
        <row r="319">
          <cell r="A319">
            <v>4315200602</v>
          </cell>
          <cell r="B319" t="str">
            <v>COMERCIAL</v>
          </cell>
          <cell r="C319" t="str">
            <v>C</v>
          </cell>
          <cell r="D319">
            <v>6</v>
          </cell>
          <cell r="E319">
            <v>-43186112</v>
          </cell>
          <cell r="F319">
            <v>1200000</v>
          </cell>
          <cell r="G319">
            <v>7338166</v>
          </cell>
          <cell r="H319">
            <v>-49324278</v>
          </cell>
        </row>
        <row r="320">
          <cell r="A320">
            <v>4315200603</v>
          </cell>
          <cell r="B320" t="str">
            <v>INDUSTRIAL</v>
          </cell>
          <cell r="C320" t="str">
            <v>C</v>
          </cell>
          <cell r="D320">
            <v>6</v>
          </cell>
          <cell r="E320">
            <v>-4956276</v>
          </cell>
          <cell r="F320">
            <v>0</v>
          </cell>
          <cell r="G320">
            <v>17500</v>
          </cell>
          <cell r="H320">
            <v>-4973776</v>
          </cell>
        </row>
        <row r="321">
          <cell r="A321">
            <v>4315200604</v>
          </cell>
          <cell r="B321" t="str">
            <v>OFICIAL</v>
          </cell>
          <cell r="C321" t="str">
            <v>C</v>
          </cell>
          <cell r="D321">
            <v>6</v>
          </cell>
          <cell r="E321">
            <v>-4793869</v>
          </cell>
          <cell r="F321">
            <v>0</v>
          </cell>
          <cell r="G321">
            <v>17500</v>
          </cell>
          <cell r="H321">
            <v>-4811369</v>
          </cell>
        </row>
        <row r="322">
          <cell r="A322">
            <v>4315200605</v>
          </cell>
          <cell r="B322" t="str">
            <v>PROVISIONALES</v>
          </cell>
          <cell r="C322" t="str">
            <v>C</v>
          </cell>
          <cell r="D322">
            <v>6</v>
          </cell>
          <cell r="E322">
            <v>-3123254</v>
          </cell>
          <cell r="F322">
            <v>0</v>
          </cell>
          <cell r="G322">
            <v>0</v>
          </cell>
          <cell r="H322">
            <v>-3123254</v>
          </cell>
        </row>
        <row r="323">
          <cell r="A323">
            <v>43152007</v>
          </cell>
          <cell r="B323" t="str">
            <v>OTROS SERVICIOS DE ENERGIA COMERCIALIZAC</v>
          </cell>
          <cell r="C323" t="str">
            <v>C</v>
          </cell>
          <cell r="D323">
            <v>5</v>
          </cell>
          <cell r="E323">
            <v>-8140104050.0699997</v>
          </cell>
          <cell r="F323">
            <v>70584366</v>
          </cell>
          <cell r="G323">
            <v>1108528814</v>
          </cell>
          <cell r="H323">
            <v>-9178048498.0699997</v>
          </cell>
        </row>
        <row r="324">
          <cell r="A324">
            <v>4315200701</v>
          </cell>
          <cell r="B324" t="str">
            <v>INTERESES Y RECARDOS X MORA</v>
          </cell>
          <cell r="C324" t="str">
            <v>C</v>
          </cell>
          <cell r="D324">
            <v>6</v>
          </cell>
          <cell r="E324">
            <v>-1136040064</v>
          </cell>
          <cell r="F324">
            <v>41529062</v>
          </cell>
          <cell r="G324">
            <v>288396846</v>
          </cell>
          <cell r="H324">
            <v>-1382907848</v>
          </cell>
        </row>
        <row r="325">
          <cell r="A325">
            <v>4315200702</v>
          </cell>
          <cell r="B325" t="str">
            <v>SANCIONES Y MULTAS</v>
          </cell>
          <cell r="C325" t="str">
            <v>C</v>
          </cell>
          <cell r="D325">
            <v>6</v>
          </cell>
          <cell r="E325">
            <v>-279520820.48000002</v>
          </cell>
          <cell r="F325">
            <v>342944</v>
          </cell>
          <cell r="G325">
            <v>41660262</v>
          </cell>
          <cell r="H325">
            <v>-320838138.48000002</v>
          </cell>
        </row>
        <row r="326">
          <cell r="A326">
            <v>4315200703</v>
          </cell>
          <cell r="B326" t="str">
            <v>SERVICIOS DE FACTURACION Y RECAUDO</v>
          </cell>
          <cell r="C326" t="str">
            <v>C</v>
          </cell>
          <cell r="D326">
            <v>6</v>
          </cell>
          <cell r="E326">
            <v>-4554480434</v>
          </cell>
          <cell r="F326">
            <v>28259631</v>
          </cell>
          <cell r="G326">
            <v>656186811</v>
          </cell>
          <cell r="H326">
            <v>-5182407614</v>
          </cell>
        </row>
        <row r="327">
          <cell r="A327">
            <v>4315200704</v>
          </cell>
          <cell r="B327" t="str">
            <v xml:space="preserve">SERVICIOS DE PUBLICIDAD EN FACTURACION </v>
          </cell>
          <cell r="C327" t="str">
            <v>C</v>
          </cell>
          <cell r="D327">
            <v>6</v>
          </cell>
          <cell r="E327">
            <v>-18155513</v>
          </cell>
          <cell r="F327">
            <v>0</v>
          </cell>
          <cell r="G327">
            <v>0</v>
          </cell>
          <cell r="H327">
            <v>-18155513</v>
          </cell>
        </row>
        <row r="328">
          <cell r="A328">
            <v>4315200705</v>
          </cell>
          <cell r="B328" t="str">
            <v>SERVICIOS ESPECIALIZADOS COMERCIALIZACIO</v>
          </cell>
          <cell r="C328" t="str">
            <v>C</v>
          </cell>
          <cell r="D328">
            <v>6</v>
          </cell>
          <cell r="E328">
            <v>-2151907218.5900002</v>
          </cell>
          <cell r="F328">
            <v>452729</v>
          </cell>
          <cell r="G328">
            <v>122284895</v>
          </cell>
          <cell r="H328">
            <v>-2273739384.5900002</v>
          </cell>
        </row>
        <row r="329">
          <cell r="A329">
            <v>43152009</v>
          </cell>
          <cell r="B329" t="str">
            <v>RECUPERACION DE PERDIDAS</v>
          </cell>
          <cell r="C329" t="str">
            <v>C</v>
          </cell>
          <cell r="D329">
            <v>5</v>
          </cell>
          <cell r="E329">
            <v>-185951084</v>
          </cell>
          <cell r="F329">
            <v>659670</v>
          </cell>
          <cell r="G329">
            <v>50440353</v>
          </cell>
          <cell r="H329">
            <v>-235731767</v>
          </cell>
        </row>
        <row r="330">
          <cell r="A330">
            <v>4315200901</v>
          </cell>
          <cell r="B330" t="str">
            <v>RESIDENCIAL</v>
          </cell>
          <cell r="C330" t="str">
            <v>C</v>
          </cell>
          <cell r="D330">
            <v>6</v>
          </cell>
          <cell r="E330">
            <v>-125140145</v>
          </cell>
          <cell r="F330">
            <v>659670</v>
          </cell>
          <cell r="G330">
            <v>44184965</v>
          </cell>
          <cell r="H330">
            <v>-168665440</v>
          </cell>
        </row>
        <row r="331">
          <cell r="A331">
            <v>4315200902</v>
          </cell>
          <cell r="B331" t="str">
            <v>COMERCIAL</v>
          </cell>
          <cell r="C331" t="str">
            <v>C</v>
          </cell>
          <cell r="D331">
            <v>6</v>
          </cell>
          <cell r="E331">
            <v>-38054462</v>
          </cell>
          <cell r="F331">
            <v>0</v>
          </cell>
          <cell r="G331">
            <v>5638871</v>
          </cell>
          <cell r="H331">
            <v>-43693333</v>
          </cell>
        </row>
        <row r="332">
          <cell r="A332">
            <v>4315200903</v>
          </cell>
          <cell r="B332" t="str">
            <v>INDUSTRIAL</v>
          </cell>
          <cell r="C332" t="str">
            <v>C</v>
          </cell>
          <cell r="D332">
            <v>6</v>
          </cell>
          <cell r="E332">
            <v>-4934471</v>
          </cell>
          <cell r="F332">
            <v>0</v>
          </cell>
          <cell r="G332">
            <v>16429</v>
          </cell>
          <cell r="H332">
            <v>-4950900</v>
          </cell>
        </row>
        <row r="333">
          <cell r="A333">
            <v>4315200904</v>
          </cell>
          <cell r="B333" t="str">
            <v>OFICIAL</v>
          </cell>
          <cell r="C333" t="str">
            <v>C</v>
          </cell>
          <cell r="D333">
            <v>6</v>
          </cell>
          <cell r="E333">
            <v>-17822006</v>
          </cell>
          <cell r="F333">
            <v>0</v>
          </cell>
          <cell r="G333">
            <v>600088</v>
          </cell>
          <cell r="H333">
            <v>-18422094</v>
          </cell>
        </row>
        <row r="334">
          <cell r="A334">
            <v>48</v>
          </cell>
          <cell r="B334" t="str">
            <v>OTROS INGRESOS</v>
          </cell>
          <cell r="C334" t="str">
            <v>C</v>
          </cell>
          <cell r="D334">
            <v>2</v>
          </cell>
          <cell r="E334">
            <v>-2358859358.5500002</v>
          </cell>
          <cell r="F334">
            <v>73859382.099999994</v>
          </cell>
          <cell r="G334">
            <v>786149972.13999999</v>
          </cell>
          <cell r="H334">
            <v>-3071149948.5900002</v>
          </cell>
        </row>
        <row r="335">
          <cell r="A335">
            <v>4805</v>
          </cell>
          <cell r="B335" t="str">
            <v>FINANCIEROS</v>
          </cell>
          <cell r="C335" t="str">
            <v>C</v>
          </cell>
          <cell r="D335">
            <v>3</v>
          </cell>
          <cell r="E335">
            <v>-1703912346.1400001</v>
          </cell>
          <cell r="F335">
            <v>72325957.489999995</v>
          </cell>
          <cell r="G335">
            <v>221353732.93000001</v>
          </cell>
          <cell r="H335">
            <v>-1852940121.5799999</v>
          </cell>
        </row>
        <row r="336">
          <cell r="A336">
            <v>480504</v>
          </cell>
          <cell r="B336" t="str">
            <v>INTERESES DE DEUDORES</v>
          </cell>
          <cell r="C336" t="str">
            <v>C</v>
          </cell>
          <cell r="D336">
            <v>4</v>
          </cell>
          <cell r="E336">
            <v>-10790804</v>
          </cell>
          <cell r="F336">
            <v>0</v>
          </cell>
          <cell r="G336">
            <v>829715</v>
          </cell>
          <cell r="H336">
            <v>-11620519</v>
          </cell>
        </row>
        <row r="337">
          <cell r="A337">
            <v>480522</v>
          </cell>
          <cell r="B337" t="str">
            <v>INTERESES POR DEPOSITOS EN INSTITUCIONES</v>
          </cell>
          <cell r="C337" t="str">
            <v>C</v>
          </cell>
          <cell r="D337">
            <v>4</v>
          </cell>
          <cell r="E337">
            <v>-1161309616.0999999</v>
          </cell>
          <cell r="F337">
            <v>1067457.49</v>
          </cell>
          <cell r="G337">
            <v>179085001.03</v>
          </cell>
          <cell r="H337">
            <v>-1339327159.6400001</v>
          </cell>
        </row>
        <row r="338">
          <cell r="A338">
            <v>480527</v>
          </cell>
          <cell r="B338" t="str">
            <v>DIVIDENDOS Y PARTICIPACIONES</v>
          </cell>
          <cell r="C338" t="str">
            <v>C</v>
          </cell>
          <cell r="D338">
            <v>4</v>
          </cell>
          <cell r="E338">
            <v>-201860.32</v>
          </cell>
          <cell r="F338">
            <v>0</v>
          </cell>
          <cell r="G338">
            <v>33264</v>
          </cell>
          <cell r="H338">
            <v>-235124.32</v>
          </cell>
        </row>
        <row r="339">
          <cell r="A339">
            <v>480536</v>
          </cell>
          <cell r="B339" t="str">
            <v>RENDIMIENTOS ENCARGOS FIDU PENSIONES</v>
          </cell>
          <cell r="C339" t="str">
            <v>C</v>
          </cell>
          <cell r="D339">
            <v>4</v>
          </cell>
          <cell r="E339">
            <v>-282949236.72000003</v>
          </cell>
          <cell r="F339">
            <v>0</v>
          </cell>
          <cell r="G339">
            <v>21746985.899999999</v>
          </cell>
          <cell r="H339">
            <v>-304696222.62</v>
          </cell>
        </row>
        <row r="340">
          <cell r="A340">
            <v>480584</v>
          </cell>
          <cell r="B340" t="str">
            <v>UTILIDAD POR VALORIZACION INVERSIONES EN</v>
          </cell>
          <cell r="C340" t="str">
            <v>C</v>
          </cell>
          <cell r="D340">
            <v>4</v>
          </cell>
          <cell r="E340">
            <v>-142517000</v>
          </cell>
          <cell r="F340">
            <v>71258500</v>
          </cell>
          <cell r="G340">
            <v>0</v>
          </cell>
          <cell r="H340">
            <v>-71258500</v>
          </cell>
        </row>
        <row r="341">
          <cell r="A341">
            <v>480590</v>
          </cell>
          <cell r="B341" t="str">
            <v>OTROS INGRESOS FINANCIEROS</v>
          </cell>
          <cell r="C341" t="str">
            <v>C</v>
          </cell>
          <cell r="D341">
            <v>4</v>
          </cell>
          <cell r="E341">
            <v>-106143829</v>
          </cell>
          <cell r="F341">
            <v>0</v>
          </cell>
          <cell r="G341">
            <v>19658767</v>
          </cell>
          <cell r="H341">
            <v>-125802596</v>
          </cell>
        </row>
        <row r="342">
          <cell r="A342">
            <v>48059001</v>
          </cell>
          <cell r="B342" t="str">
            <v>DESCUENTOS COMERCIALES</v>
          </cell>
          <cell r="C342" t="str">
            <v>C</v>
          </cell>
          <cell r="D342">
            <v>5</v>
          </cell>
          <cell r="E342">
            <v>-106143829</v>
          </cell>
          <cell r="F342">
            <v>0</v>
          </cell>
          <cell r="G342">
            <v>19658767</v>
          </cell>
          <cell r="H342">
            <v>-125802596</v>
          </cell>
        </row>
        <row r="343">
          <cell r="A343">
            <v>4808</v>
          </cell>
          <cell r="B343" t="str">
            <v>OTROS INGRESOS ORDINARIOS</v>
          </cell>
          <cell r="C343" t="str">
            <v>C</v>
          </cell>
          <cell r="D343">
            <v>3</v>
          </cell>
          <cell r="E343">
            <v>-203594048.72</v>
          </cell>
          <cell r="F343">
            <v>0</v>
          </cell>
          <cell r="G343">
            <v>280082</v>
          </cell>
          <cell r="H343">
            <v>-203874130.72</v>
          </cell>
        </row>
        <row r="344">
          <cell r="A344">
            <v>480802</v>
          </cell>
          <cell r="B344" t="str">
            <v>VENTA DE PLIEGOS</v>
          </cell>
          <cell r="C344" t="str">
            <v>C</v>
          </cell>
          <cell r="D344">
            <v>4</v>
          </cell>
          <cell r="E344">
            <v>-10430000</v>
          </cell>
          <cell r="F344">
            <v>0</v>
          </cell>
          <cell r="G344">
            <v>0</v>
          </cell>
          <cell r="H344">
            <v>-10430000</v>
          </cell>
        </row>
        <row r="345">
          <cell r="A345">
            <v>480803</v>
          </cell>
          <cell r="B345" t="str">
            <v>CUOTAS PARTES DE PENSIONES</v>
          </cell>
          <cell r="C345" t="str">
            <v>C</v>
          </cell>
          <cell r="D345">
            <v>4</v>
          </cell>
          <cell r="E345">
            <v>-188347835</v>
          </cell>
          <cell r="F345">
            <v>0</v>
          </cell>
          <cell r="G345">
            <v>0</v>
          </cell>
          <cell r="H345">
            <v>-188347835</v>
          </cell>
        </row>
        <row r="346">
          <cell r="A346">
            <v>480817</v>
          </cell>
          <cell r="B346" t="str">
            <v>ARRENDAMIENTOS</v>
          </cell>
          <cell r="C346" t="str">
            <v>C</v>
          </cell>
          <cell r="D346">
            <v>4</v>
          </cell>
          <cell r="E346">
            <v>-4816213.72</v>
          </cell>
          <cell r="F346">
            <v>0</v>
          </cell>
          <cell r="G346">
            <v>280082</v>
          </cell>
          <cell r="H346">
            <v>-5096295.72</v>
          </cell>
        </row>
        <row r="347">
          <cell r="A347">
            <v>4810</v>
          </cell>
          <cell r="B347" t="str">
            <v>EXTRAORDINARIOS</v>
          </cell>
          <cell r="C347" t="str">
            <v>C</v>
          </cell>
          <cell r="D347">
            <v>3</v>
          </cell>
          <cell r="E347">
            <v>-451352963.69</v>
          </cell>
          <cell r="F347">
            <v>1533424.61</v>
          </cell>
          <cell r="G347">
            <v>564516157.21000004</v>
          </cell>
          <cell r="H347">
            <v>-1014335696.29</v>
          </cell>
        </row>
        <row r="348">
          <cell r="A348">
            <v>481007</v>
          </cell>
          <cell r="B348" t="str">
            <v>SOBRANTES</v>
          </cell>
          <cell r="C348" t="str">
            <v>C</v>
          </cell>
          <cell r="D348">
            <v>4</v>
          </cell>
          <cell r="E348">
            <v>-1527068.46</v>
          </cell>
          <cell r="F348">
            <v>1133424.6100000001</v>
          </cell>
          <cell r="G348">
            <v>0</v>
          </cell>
          <cell r="H348">
            <v>-393643.85</v>
          </cell>
        </row>
        <row r="349">
          <cell r="A349">
            <v>481008</v>
          </cell>
          <cell r="B349" t="str">
            <v>RECUPERACIONES</v>
          </cell>
          <cell r="C349" t="str">
            <v>C</v>
          </cell>
          <cell r="D349">
            <v>4</v>
          </cell>
          <cell r="E349">
            <v>-90204551.670000002</v>
          </cell>
          <cell r="F349">
            <v>0</v>
          </cell>
          <cell r="G349">
            <v>87989825.260000005</v>
          </cell>
          <cell r="H349">
            <v>-178194376.93000001</v>
          </cell>
        </row>
        <row r="350">
          <cell r="A350">
            <v>481022</v>
          </cell>
          <cell r="B350" t="str">
            <v>DONACIONES</v>
          </cell>
          <cell r="C350" t="str">
            <v>C</v>
          </cell>
          <cell r="D350">
            <v>4</v>
          </cell>
          <cell r="E350">
            <v>-86611.25</v>
          </cell>
          <cell r="F350">
            <v>0</v>
          </cell>
          <cell r="G350">
            <v>0</v>
          </cell>
          <cell r="H350">
            <v>-86611.25</v>
          </cell>
        </row>
        <row r="351">
          <cell r="A351">
            <v>481047</v>
          </cell>
          <cell r="B351" t="str">
            <v>APROVECHAMIENTOS</v>
          </cell>
          <cell r="C351" t="str">
            <v>C</v>
          </cell>
          <cell r="D351">
            <v>4</v>
          </cell>
          <cell r="E351">
            <v>-110963906.01000001</v>
          </cell>
          <cell r="F351">
            <v>0</v>
          </cell>
          <cell r="G351">
            <v>335000</v>
          </cell>
          <cell r="H351">
            <v>-111298906.01000001</v>
          </cell>
        </row>
        <row r="352">
          <cell r="A352">
            <v>48104701</v>
          </cell>
          <cell r="B352" t="str">
            <v>VENTA DE MATERIAL INSERVIBLE O DE RECICL</v>
          </cell>
          <cell r="C352" t="str">
            <v>C</v>
          </cell>
          <cell r="D352">
            <v>5</v>
          </cell>
          <cell r="E352">
            <v>-110963906.01000001</v>
          </cell>
          <cell r="F352">
            <v>0</v>
          </cell>
          <cell r="G352">
            <v>335000</v>
          </cell>
          <cell r="H352">
            <v>-111298906.01000001</v>
          </cell>
        </row>
        <row r="353">
          <cell r="A353">
            <v>481049</v>
          </cell>
          <cell r="B353" t="str">
            <v>INDEMNIZACIONES</v>
          </cell>
          <cell r="C353" t="str">
            <v>C</v>
          </cell>
          <cell r="D353">
            <v>4</v>
          </cell>
          <cell r="E353">
            <v>-188938329.71000001</v>
          </cell>
          <cell r="F353">
            <v>0</v>
          </cell>
          <cell r="G353">
            <v>420000</v>
          </cell>
          <cell r="H353">
            <v>-189358329.71000001</v>
          </cell>
        </row>
        <row r="354">
          <cell r="A354">
            <v>481090</v>
          </cell>
          <cell r="B354" t="str">
            <v>OTROS INGRESOS EXTRAORDINARIOS</v>
          </cell>
          <cell r="C354" t="str">
            <v>C</v>
          </cell>
          <cell r="D354">
            <v>4</v>
          </cell>
          <cell r="E354">
            <v>-59632496.590000004</v>
          </cell>
          <cell r="F354">
            <v>400000</v>
          </cell>
          <cell r="G354">
            <v>475771331.94999999</v>
          </cell>
          <cell r="H354">
            <v>-535003828.54000002</v>
          </cell>
        </row>
        <row r="355">
          <cell r="A355">
            <v>5</v>
          </cell>
          <cell r="B355" t="str">
            <v>GASTOS</v>
          </cell>
          <cell r="C355" t="str">
            <v>D</v>
          </cell>
          <cell r="D355">
            <v>1</v>
          </cell>
          <cell r="E355">
            <v>28264795142.759998</v>
          </cell>
          <cell r="F355">
            <v>15241138067.9</v>
          </cell>
          <cell r="G355">
            <v>11182618411.59</v>
          </cell>
          <cell r="H355">
            <v>32323314799.07</v>
          </cell>
        </row>
        <row r="356">
          <cell r="A356">
            <v>51</v>
          </cell>
          <cell r="B356" t="str">
            <v>DE ADMINISTRACION</v>
          </cell>
          <cell r="C356" t="str">
            <v>D</v>
          </cell>
          <cell r="D356">
            <v>2</v>
          </cell>
          <cell r="E356">
            <v>14705565665.02</v>
          </cell>
          <cell r="F356">
            <v>1600273378.1199999</v>
          </cell>
          <cell r="G356">
            <v>16488162</v>
          </cell>
          <cell r="H356">
            <v>16289350881.139999</v>
          </cell>
        </row>
        <row r="357">
          <cell r="A357">
            <v>5101</v>
          </cell>
          <cell r="B357" t="str">
            <v>SUELDOS Y SALARIOS</v>
          </cell>
          <cell r="C357" t="str">
            <v>D</v>
          </cell>
          <cell r="D357">
            <v>3</v>
          </cell>
          <cell r="E357">
            <v>4555004438.8900003</v>
          </cell>
          <cell r="F357">
            <v>678399159.20000005</v>
          </cell>
          <cell r="G357">
            <v>0</v>
          </cell>
          <cell r="H357">
            <v>5233403598.0900002</v>
          </cell>
        </row>
        <row r="358">
          <cell r="A358">
            <v>510101</v>
          </cell>
          <cell r="B358" t="str">
            <v>SUELDOS DEL PERSONAL</v>
          </cell>
          <cell r="C358" t="str">
            <v>D</v>
          </cell>
          <cell r="D358">
            <v>4</v>
          </cell>
          <cell r="E358">
            <v>1342952335</v>
          </cell>
          <cell r="F358">
            <v>215273100</v>
          </cell>
          <cell r="G358">
            <v>0</v>
          </cell>
          <cell r="H358">
            <v>1558225435</v>
          </cell>
        </row>
        <row r="359">
          <cell r="A359">
            <v>510103</v>
          </cell>
          <cell r="B359" t="str">
            <v>HORAS EXTRAS Y FESTIVOS</v>
          </cell>
          <cell r="C359" t="str">
            <v>D</v>
          </cell>
          <cell r="D359">
            <v>4</v>
          </cell>
          <cell r="E359">
            <v>3622738</v>
          </cell>
          <cell r="F359">
            <v>421272</v>
          </cell>
          <cell r="G359">
            <v>0</v>
          </cell>
          <cell r="H359">
            <v>4044010</v>
          </cell>
        </row>
        <row r="360">
          <cell r="A360">
            <v>510105</v>
          </cell>
          <cell r="B360" t="str">
            <v>GASTOS DE REPRESENTACION</v>
          </cell>
          <cell r="C360" t="str">
            <v>D</v>
          </cell>
          <cell r="D360">
            <v>4</v>
          </cell>
          <cell r="E360">
            <v>13284686.609999999</v>
          </cell>
          <cell r="F360">
            <v>0</v>
          </cell>
          <cell r="G360">
            <v>0</v>
          </cell>
          <cell r="H360">
            <v>13284686.609999999</v>
          </cell>
        </row>
        <row r="361">
          <cell r="A361">
            <v>510106</v>
          </cell>
          <cell r="B361" t="str">
            <v>REMUNERACION SERVICIOS TECNICOS</v>
          </cell>
          <cell r="C361" t="str">
            <v>D</v>
          </cell>
          <cell r="D361">
            <v>4</v>
          </cell>
          <cell r="E361">
            <v>5127126</v>
          </cell>
          <cell r="F361">
            <v>516667</v>
          </cell>
          <cell r="G361">
            <v>0</v>
          </cell>
          <cell r="H361">
            <v>5643793</v>
          </cell>
        </row>
        <row r="362">
          <cell r="A362">
            <v>510113</v>
          </cell>
          <cell r="B362" t="str">
            <v>PRIMA DE VACACIONES</v>
          </cell>
          <cell r="C362" t="str">
            <v>D</v>
          </cell>
          <cell r="D362">
            <v>4</v>
          </cell>
          <cell r="E362">
            <v>173037149</v>
          </cell>
          <cell r="F362">
            <v>26143107</v>
          </cell>
          <cell r="G362">
            <v>0</v>
          </cell>
          <cell r="H362">
            <v>199180256</v>
          </cell>
        </row>
        <row r="363">
          <cell r="A363">
            <v>510117</v>
          </cell>
          <cell r="B363" t="str">
            <v>VACACIONES</v>
          </cell>
          <cell r="C363" t="str">
            <v>D</v>
          </cell>
          <cell r="D363">
            <v>4</v>
          </cell>
          <cell r="E363">
            <v>173373802</v>
          </cell>
          <cell r="F363">
            <v>26143107</v>
          </cell>
          <cell r="G363">
            <v>0</v>
          </cell>
          <cell r="H363">
            <v>199516909</v>
          </cell>
        </row>
        <row r="364">
          <cell r="A364">
            <v>510119</v>
          </cell>
          <cell r="B364" t="str">
            <v>BONIFICACIONES</v>
          </cell>
          <cell r="C364" t="str">
            <v>D</v>
          </cell>
          <cell r="D364">
            <v>4</v>
          </cell>
          <cell r="E364">
            <v>205996152</v>
          </cell>
          <cell r="F364">
            <v>20372900</v>
          </cell>
          <cell r="G364">
            <v>0</v>
          </cell>
          <cell r="H364">
            <v>226369052</v>
          </cell>
        </row>
        <row r="365">
          <cell r="A365">
            <v>510123</v>
          </cell>
          <cell r="B365" t="str">
            <v>AUXILIO DE TRANSPORTE</v>
          </cell>
          <cell r="C365" t="str">
            <v>D</v>
          </cell>
          <cell r="D365">
            <v>4</v>
          </cell>
          <cell r="E365">
            <v>9240911</v>
          </cell>
          <cell r="F365">
            <v>1435059</v>
          </cell>
          <cell r="G365">
            <v>0</v>
          </cell>
          <cell r="H365">
            <v>10675970</v>
          </cell>
        </row>
        <row r="366">
          <cell r="A366">
            <v>510124</v>
          </cell>
          <cell r="B366" t="str">
            <v>CESANTIAS</v>
          </cell>
          <cell r="C366" t="str">
            <v>D</v>
          </cell>
          <cell r="D366">
            <v>4</v>
          </cell>
          <cell r="E366">
            <v>432592894</v>
          </cell>
          <cell r="F366">
            <v>65357768</v>
          </cell>
          <cell r="G366">
            <v>0</v>
          </cell>
          <cell r="H366">
            <v>497950662</v>
          </cell>
        </row>
        <row r="367">
          <cell r="A367">
            <v>510125</v>
          </cell>
          <cell r="B367" t="str">
            <v>INTERESES A LAS CESANTIAS</v>
          </cell>
          <cell r="C367" t="str">
            <v>D</v>
          </cell>
          <cell r="D367">
            <v>4</v>
          </cell>
          <cell r="E367">
            <v>115358095</v>
          </cell>
          <cell r="F367">
            <v>17428738</v>
          </cell>
          <cell r="G367">
            <v>0</v>
          </cell>
          <cell r="H367">
            <v>132786833</v>
          </cell>
        </row>
        <row r="368">
          <cell r="A368">
            <v>510130</v>
          </cell>
          <cell r="B368" t="str">
            <v>CAPACITACION BIENESTAR SOCIAL Y ESTIMULO</v>
          </cell>
          <cell r="C368" t="str">
            <v>D</v>
          </cell>
          <cell r="D368">
            <v>4</v>
          </cell>
          <cell r="E368">
            <v>465059778.52999997</v>
          </cell>
          <cell r="F368">
            <v>50414017.200000003</v>
          </cell>
          <cell r="G368">
            <v>0</v>
          </cell>
          <cell r="H368">
            <v>515473795.73000002</v>
          </cell>
        </row>
        <row r="369">
          <cell r="A369">
            <v>51013001</v>
          </cell>
          <cell r="B369" t="str">
            <v>CAPACITACION</v>
          </cell>
          <cell r="C369" t="str">
            <v>D</v>
          </cell>
          <cell r="D369">
            <v>5</v>
          </cell>
          <cell r="E369">
            <v>275007938.52999997</v>
          </cell>
          <cell r="F369">
            <v>13382231.199999999</v>
          </cell>
          <cell r="G369">
            <v>0</v>
          </cell>
          <cell r="H369">
            <v>288390169.73000002</v>
          </cell>
        </row>
        <row r="370">
          <cell r="A370">
            <v>51013002</v>
          </cell>
          <cell r="B370" t="str">
            <v>BIENESTAR SOCIAL</v>
          </cell>
          <cell r="C370" t="str">
            <v>D</v>
          </cell>
          <cell r="D370">
            <v>5</v>
          </cell>
          <cell r="E370">
            <v>183247680</v>
          </cell>
          <cell r="F370">
            <v>37031786</v>
          </cell>
          <cell r="G370">
            <v>0</v>
          </cell>
          <cell r="H370">
            <v>220279466</v>
          </cell>
        </row>
        <row r="371">
          <cell r="A371">
            <v>51013003</v>
          </cell>
          <cell r="B371" t="str">
            <v>GASTOS MEDICOS CONVENCIONALES</v>
          </cell>
          <cell r="C371" t="str">
            <v>D</v>
          </cell>
          <cell r="D371">
            <v>5</v>
          </cell>
          <cell r="E371">
            <v>6804160</v>
          </cell>
          <cell r="F371">
            <v>0</v>
          </cell>
          <cell r="G371">
            <v>0</v>
          </cell>
          <cell r="H371">
            <v>6804160</v>
          </cell>
        </row>
        <row r="372">
          <cell r="A372">
            <v>510131</v>
          </cell>
          <cell r="B372" t="str">
            <v>DOTACION Y SUMINISTRO A TRABAJADORES</v>
          </cell>
          <cell r="C372" t="str">
            <v>D</v>
          </cell>
          <cell r="D372">
            <v>4</v>
          </cell>
          <cell r="E372">
            <v>64346314.75</v>
          </cell>
          <cell r="F372">
            <v>0</v>
          </cell>
          <cell r="G372">
            <v>0</v>
          </cell>
          <cell r="H372">
            <v>64346314.75</v>
          </cell>
        </row>
        <row r="373">
          <cell r="A373">
            <v>510145</v>
          </cell>
          <cell r="B373" t="str">
            <v>SALARIO INTEGRAL</v>
          </cell>
          <cell r="C373" t="str">
            <v>D</v>
          </cell>
          <cell r="D373">
            <v>4</v>
          </cell>
          <cell r="E373">
            <v>49309043</v>
          </cell>
          <cell r="F373">
            <v>0</v>
          </cell>
          <cell r="G373">
            <v>0</v>
          </cell>
          <cell r="H373">
            <v>49309043</v>
          </cell>
        </row>
        <row r="374">
          <cell r="A374">
            <v>510146</v>
          </cell>
          <cell r="B374" t="str">
            <v>CONTRATOS DE PERSONAL TEMPORAL</v>
          </cell>
          <cell r="C374" t="str">
            <v>D</v>
          </cell>
          <cell r="D374">
            <v>4</v>
          </cell>
          <cell r="E374">
            <v>352323606</v>
          </cell>
          <cell r="F374">
            <v>67967775</v>
          </cell>
          <cell r="G374">
            <v>0</v>
          </cell>
          <cell r="H374">
            <v>420291381</v>
          </cell>
        </row>
        <row r="375">
          <cell r="A375">
            <v>510147</v>
          </cell>
          <cell r="B375" t="str">
            <v>VIATICOS EMPLEADOS</v>
          </cell>
          <cell r="C375" t="str">
            <v>D</v>
          </cell>
          <cell r="D375">
            <v>4</v>
          </cell>
          <cell r="E375">
            <v>89463468</v>
          </cell>
          <cell r="F375">
            <v>25296457</v>
          </cell>
          <cell r="G375">
            <v>0</v>
          </cell>
          <cell r="H375">
            <v>114759925</v>
          </cell>
        </row>
        <row r="376">
          <cell r="A376">
            <v>510148</v>
          </cell>
          <cell r="B376" t="str">
            <v>GASTOS DE VIAJE EMPLEADOS</v>
          </cell>
          <cell r="C376" t="str">
            <v>D</v>
          </cell>
          <cell r="D376">
            <v>4</v>
          </cell>
          <cell r="E376">
            <v>149240679</v>
          </cell>
          <cell r="F376">
            <v>24067006</v>
          </cell>
          <cell r="G376">
            <v>0</v>
          </cell>
          <cell r="H376">
            <v>173307685</v>
          </cell>
        </row>
        <row r="377">
          <cell r="A377">
            <v>510152</v>
          </cell>
          <cell r="B377" t="str">
            <v>PRIMA DE SERVICIOS</v>
          </cell>
          <cell r="C377" t="str">
            <v>D</v>
          </cell>
          <cell r="D377">
            <v>4</v>
          </cell>
          <cell r="E377">
            <v>302815022</v>
          </cell>
          <cell r="F377">
            <v>45750436</v>
          </cell>
          <cell r="G377">
            <v>0</v>
          </cell>
          <cell r="H377">
            <v>348565458</v>
          </cell>
        </row>
        <row r="378">
          <cell r="A378">
            <v>510160</v>
          </cell>
          <cell r="B378" t="str">
            <v>SUBSIDIO DE ALIMENTACION</v>
          </cell>
          <cell r="C378" t="str">
            <v>D</v>
          </cell>
          <cell r="D378">
            <v>4</v>
          </cell>
          <cell r="E378">
            <v>2230595</v>
          </cell>
          <cell r="F378">
            <v>310878</v>
          </cell>
          <cell r="G378">
            <v>0</v>
          </cell>
          <cell r="H378">
            <v>2541473</v>
          </cell>
        </row>
        <row r="379">
          <cell r="A379">
            <v>510164</v>
          </cell>
          <cell r="B379" t="str">
            <v>OTRAS PRIMAS</v>
          </cell>
          <cell r="C379" t="str">
            <v>D</v>
          </cell>
          <cell r="D379">
            <v>4</v>
          </cell>
          <cell r="E379">
            <v>605630044</v>
          </cell>
          <cell r="F379">
            <v>91500872</v>
          </cell>
          <cell r="G379">
            <v>0</v>
          </cell>
          <cell r="H379">
            <v>697130916</v>
          </cell>
        </row>
        <row r="380">
          <cell r="A380">
            <v>51016402</v>
          </cell>
          <cell r="B380" t="str">
            <v>PRIMA DE CARESTIA</v>
          </cell>
          <cell r="C380" t="str">
            <v>D</v>
          </cell>
          <cell r="D380">
            <v>5</v>
          </cell>
          <cell r="E380">
            <v>302815022</v>
          </cell>
          <cell r="F380">
            <v>45750436</v>
          </cell>
          <cell r="G380">
            <v>0</v>
          </cell>
          <cell r="H380">
            <v>348565458</v>
          </cell>
        </row>
        <row r="381">
          <cell r="A381">
            <v>51016403</v>
          </cell>
          <cell r="B381" t="str">
            <v>PRIMA DE ANTIGUEDAD</v>
          </cell>
          <cell r="C381" t="str">
            <v>D</v>
          </cell>
          <cell r="D381">
            <v>5</v>
          </cell>
          <cell r="E381">
            <v>302815022</v>
          </cell>
          <cell r="F381">
            <v>45750436</v>
          </cell>
          <cell r="G381">
            <v>0</v>
          </cell>
          <cell r="H381">
            <v>348565458</v>
          </cell>
        </row>
        <row r="382">
          <cell r="A382">
            <v>5102</v>
          </cell>
          <cell r="B382" t="str">
            <v>CONTRIBUCIONES IMPUTADAS</v>
          </cell>
          <cell r="C382" t="str">
            <v>D</v>
          </cell>
          <cell r="D382">
            <v>3</v>
          </cell>
          <cell r="E382">
            <v>1009714566</v>
          </cell>
          <cell r="F382">
            <v>123767553</v>
          </cell>
          <cell r="G382">
            <v>0</v>
          </cell>
          <cell r="H382">
            <v>1133482119</v>
          </cell>
        </row>
        <row r="383">
          <cell r="A383">
            <v>510204</v>
          </cell>
          <cell r="B383" t="str">
            <v>GASTOS MEDICOS Y DROGAS</v>
          </cell>
          <cell r="C383" t="str">
            <v>D</v>
          </cell>
          <cell r="D383">
            <v>4</v>
          </cell>
          <cell r="E383">
            <v>4668712</v>
          </cell>
          <cell r="F383">
            <v>188800</v>
          </cell>
          <cell r="G383">
            <v>0</v>
          </cell>
          <cell r="H383">
            <v>4857512</v>
          </cell>
        </row>
        <row r="384">
          <cell r="A384">
            <v>510205</v>
          </cell>
          <cell r="B384" t="str">
            <v>AUXILIOS Y SERVICIOS FUNERARIOS</v>
          </cell>
          <cell r="C384" t="str">
            <v>D</v>
          </cell>
          <cell r="D384">
            <v>4</v>
          </cell>
          <cell r="E384">
            <v>546348</v>
          </cell>
          <cell r="F384">
            <v>0</v>
          </cell>
          <cell r="G384">
            <v>0</v>
          </cell>
          <cell r="H384">
            <v>546348</v>
          </cell>
        </row>
        <row r="385">
          <cell r="A385">
            <v>510207</v>
          </cell>
          <cell r="B385" t="str">
            <v>CUOTAS PARTES DE PENSIONES DE JUBILACION</v>
          </cell>
          <cell r="C385" t="str">
            <v>D</v>
          </cell>
          <cell r="D385">
            <v>4</v>
          </cell>
          <cell r="E385">
            <v>128737939</v>
          </cell>
          <cell r="F385">
            <v>48166</v>
          </cell>
          <cell r="G385">
            <v>0</v>
          </cell>
          <cell r="H385">
            <v>128786105</v>
          </cell>
        </row>
        <row r="386">
          <cell r="A386">
            <v>510209</v>
          </cell>
          <cell r="B386" t="str">
            <v>AMORTIZ.CALCULO ACTUARIAL PENSIONES ACTU</v>
          </cell>
          <cell r="C386" t="str">
            <v>D</v>
          </cell>
          <cell r="D386">
            <v>4</v>
          </cell>
          <cell r="E386">
            <v>613033088</v>
          </cell>
          <cell r="F386">
            <v>86471409</v>
          </cell>
          <cell r="G386">
            <v>0</v>
          </cell>
          <cell r="H386">
            <v>699504497</v>
          </cell>
        </row>
        <row r="387">
          <cell r="A387">
            <v>510210</v>
          </cell>
          <cell r="B387" t="str">
            <v>AMORTIZ.CALCULO ACTUARIAL FUTURA PENSION</v>
          </cell>
          <cell r="C387" t="str">
            <v>D</v>
          </cell>
          <cell r="D387">
            <v>4</v>
          </cell>
          <cell r="E387">
            <v>262728479</v>
          </cell>
          <cell r="F387">
            <v>37059178</v>
          </cell>
          <cell r="G387">
            <v>0</v>
          </cell>
          <cell r="H387">
            <v>299787657</v>
          </cell>
        </row>
        <row r="388">
          <cell r="A388">
            <v>5103</v>
          </cell>
          <cell r="B388" t="str">
            <v>CONTRIBUCIONES EFECTIVAS</v>
          </cell>
          <cell r="C388" t="str">
            <v>D</v>
          </cell>
          <cell r="D388">
            <v>3</v>
          </cell>
          <cell r="E388">
            <v>2328761811.8299999</v>
          </cell>
          <cell r="F388">
            <v>315890069.19</v>
          </cell>
          <cell r="G388">
            <v>0</v>
          </cell>
          <cell r="H388">
            <v>2644651881.02</v>
          </cell>
        </row>
        <row r="389">
          <cell r="A389">
            <v>510301</v>
          </cell>
          <cell r="B389" t="str">
            <v>SEGUROS DE VIDA COLECTIVA</v>
          </cell>
          <cell r="C389" t="str">
            <v>D</v>
          </cell>
          <cell r="D389">
            <v>4</v>
          </cell>
          <cell r="E389">
            <v>7189234.8300000001</v>
          </cell>
          <cell r="F389">
            <v>1587795.19</v>
          </cell>
          <cell r="G389">
            <v>0</v>
          </cell>
          <cell r="H389">
            <v>8777030.0199999996</v>
          </cell>
        </row>
        <row r="390">
          <cell r="A390">
            <v>510302</v>
          </cell>
          <cell r="B390" t="str">
            <v>APORTES A CAJAS DE COMPENSACION FAMILIAR</v>
          </cell>
          <cell r="C390" t="str">
            <v>D</v>
          </cell>
          <cell r="D390">
            <v>4</v>
          </cell>
          <cell r="E390">
            <v>80852500</v>
          </cell>
          <cell r="F390">
            <v>11143000</v>
          </cell>
          <cell r="G390">
            <v>0</v>
          </cell>
          <cell r="H390">
            <v>91995500</v>
          </cell>
        </row>
        <row r="391">
          <cell r="A391">
            <v>510303</v>
          </cell>
          <cell r="B391" t="str">
            <v>COTIZACIONES A SEGURIDAD SOCIAL EN SALUD</v>
          </cell>
          <cell r="C391" t="str">
            <v>D</v>
          </cell>
          <cell r="D391">
            <v>4</v>
          </cell>
          <cell r="E391">
            <v>1078806231</v>
          </cell>
          <cell r="F391">
            <v>143033772</v>
          </cell>
          <cell r="G391">
            <v>0</v>
          </cell>
          <cell r="H391">
            <v>1221840003</v>
          </cell>
        </row>
        <row r="392">
          <cell r="A392">
            <v>510305</v>
          </cell>
          <cell r="B392" t="str">
            <v>COTIZACIONES A RIESGOS PROFESIONALES</v>
          </cell>
          <cell r="C392" t="str">
            <v>D</v>
          </cell>
          <cell r="D392">
            <v>4</v>
          </cell>
          <cell r="E392">
            <v>16882034</v>
          </cell>
          <cell r="F392">
            <v>2258444</v>
          </cell>
          <cell r="G392">
            <v>0</v>
          </cell>
          <cell r="H392">
            <v>19140478</v>
          </cell>
        </row>
        <row r="393">
          <cell r="A393">
            <v>510307</v>
          </cell>
          <cell r="B393" t="str">
            <v>COTIZACIONES A ENTIDADES PROMOTORAS DE P</v>
          </cell>
          <cell r="C393" t="str">
            <v>D</v>
          </cell>
          <cell r="D393">
            <v>4</v>
          </cell>
          <cell r="E393">
            <v>1145031812</v>
          </cell>
          <cell r="F393">
            <v>157867058</v>
          </cell>
          <cell r="G393">
            <v>0</v>
          </cell>
          <cell r="H393">
            <v>1302898870</v>
          </cell>
        </row>
        <row r="394">
          <cell r="A394">
            <v>5104</v>
          </cell>
          <cell r="B394" t="str">
            <v>APORTES SOBRE LA NOMINA</v>
          </cell>
          <cell r="C394" t="str">
            <v>D</v>
          </cell>
          <cell r="D394">
            <v>3</v>
          </cell>
          <cell r="E394">
            <v>101054950</v>
          </cell>
          <cell r="F394">
            <v>13927400</v>
          </cell>
          <cell r="G394">
            <v>0</v>
          </cell>
          <cell r="H394">
            <v>114982350</v>
          </cell>
        </row>
        <row r="395">
          <cell r="A395">
            <v>510401</v>
          </cell>
          <cell r="B395" t="str">
            <v>APORTES AL ICBF</v>
          </cell>
          <cell r="C395" t="str">
            <v>D</v>
          </cell>
          <cell r="D395">
            <v>4</v>
          </cell>
          <cell r="E395">
            <v>60630810</v>
          </cell>
          <cell r="F395">
            <v>8356100</v>
          </cell>
          <cell r="G395">
            <v>0</v>
          </cell>
          <cell r="H395">
            <v>68986910</v>
          </cell>
        </row>
        <row r="396">
          <cell r="A396">
            <v>510402</v>
          </cell>
          <cell r="B396" t="str">
            <v>APORTES AL SENA</v>
          </cell>
          <cell r="C396" t="str">
            <v>D</v>
          </cell>
          <cell r="D396">
            <v>4</v>
          </cell>
          <cell r="E396">
            <v>40424140</v>
          </cell>
          <cell r="F396">
            <v>5571300</v>
          </cell>
          <cell r="G396">
            <v>0</v>
          </cell>
          <cell r="H396">
            <v>45995440</v>
          </cell>
        </row>
        <row r="397">
          <cell r="A397">
            <v>5111</v>
          </cell>
          <cell r="B397" t="str">
            <v>GENERALES</v>
          </cell>
          <cell r="C397" t="str">
            <v>D</v>
          </cell>
          <cell r="D397">
            <v>3</v>
          </cell>
          <cell r="E397">
            <v>3783400743.7399998</v>
          </cell>
          <cell r="F397">
            <v>448517701.99000001</v>
          </cell>
          <cell r="G397">
            <v>88162</v>
          </cell>
          <cell r="H397">
            <v>4231830283.73</v>
          </cell>
        </row>
        <row r="398">
          <cell r="A398">
            <v>511111</v>
          </cell>
          <cell r="B398" t="str">
            <v>COMISIONES Y HONORARIOS</v>
          </cell>
          <cell r="C398" t="str">
            <v>D</v>
          </cell>
          <cell r="D398">
            <v>4</v>
          </cell>
          <cell r="E398">
            <v>484233210</v>
          </cell>
          <cell r="F398">
            <v>81220034</v>
          </cell>
          <cell r="G398">
            <v>0</v>
          </cell>
          <cell r="H398">
            <v>565453244</v>
          </cell>
        </row>
        <row r="399">
          <cell r="A399">
            <v>51111101</v>
          </cell>
          <cell r="B399" t="str">
            <v>COMISIONES Y HONORARIOS EN GENERAL</v>
          </cell>
          <cell r="C399" t="str">
            <v>D</v>
          </cell>
          <cell r="D399">
            <v>5</v>
          </cell>
          <cell r="E399">
            <v>470198310</v>
          </cell>
          <cell r="F399">
            <v>81220034</v>
          </cell>
          <cell r="G399">
            <v>0</v>
          </cell>
          <cell r="H399">
            <v>551418344</v>
          </cell>
        </row>
        <row r="400">
          <cell r="A400">
            <v>51111102</v>
          </cell>
          <cell r="B400" t="str">
            <v>HONORARIOS MIEMBROS JUNTA DIRECTIVA</v>
          </cell>
          <cell r="C400" t="str">
            <v>D</v>
          </cell>
          <cell r="D400">
            <v>5</v>
          </cell>
          <cell r="E400">
            <v>14034900</v>
          </cell>
          <cell r="F400">
            <v>0</v>
          </cell>
          <cell r="G400">
            <v>0</v>
          </cell>
          <cell r="H400">
            <v>14034900</v>
          </cell>
        </row>
        <row r="401">
          <cell r="A401">
            <v>511113</v>
          </cell>
          <cell r="B401" t="str">
            <v>VIGILANCIA Y SEGURIDAD</v>
          </cell>
          <cell r="C401" t="str">
            <v>D</v>
          </cell>
          <cell r="D401">
            <v>4</v>
          </cell>
          <cell r="E401">
            <v>301659647</v>
          </cell>
          <cell r="F401">
            <v>74443546</v>
          </cell>
          <cell r="G401">
            <v>0</v>
          </cell>
          <cell r="H401">
            <v>376103193</v>
          </cell>
        </row>
        <row r="402">
          <cell r="A402">
            <v>511114</v>
          </cell>
          <cell r="B402" t="str">
            <v>MATERIALES Y SUMINISTROS</v>
          </cell>
          <cell r="C402" t="str">
            <v>D</v>
          </cell>
          <cell r="D402">
            <v>4</v>
          </cell>
          <cell r="E402">
            <v>29358235.030000001</v>
          </cell>
          <cell r="F402">
            <v>3225112</v>
          </cell>
          <cell r="G402">
            <v>0</v>
          </cell>
          <cell r="H402">
            <v>32583347.030000001</v>
          </cell>
        </row>
        <row r="403">
          <cell r="A403">
            <v>51111401</v>
          </cell>
          <cell r="B403" t="str">
            <v>MATERIALES ELECTRICOS</v>
          </cell>
          <cell r="C403" t="str">
            <v>D</v>
          </cell>
          <cell r="D403">
            <v>5</v>
          </cell>
          <cell r="E403">
            <v>1555514</v>
          </cell>
          <cell r="F403">
            <v>233000</v>
          </cell>
          <cell r="G403">
            <v>0</v>
          </cell>
          <cell r="H403">
            <v>1788514</v>
          </cell>
        </row>
        <row r="404">
          <cell r="A404">
            <v>51111402</v>
          </cell>
          <cell r="B404" t="str">
            <v>ELEMENTOS DEVOLUTIVOS</v>
          </cell>
          <cell r="C404" t="str">
            <v>D</v>
          </cell>
          <cell r="D404">
            <v>5</v>
          </cell>
          <cell r="E404">
            <v>10338261</v>
          </cell>
          <cell r="F404">
            <v>0</v>
          </cell>
          <cell r="G404">
            <v>0</v>
          </cell>
          <cell r="H404">
            <v>10338261</v>
          </cell>
        </row>
        <row r="405">
          <cell r="A405">
            <v>51111403</v>
          </cell>
          <cell r="B405" t="str">
            <v>MATERIALES VARIOS</v>
          </cell>
          <cell r="C405" t="str">
            <v>D</v>
          </cell>
          <cell r="D405">
            <v>5</v>
          </cell>
          <cell r="E405">
            <v>464000</v>
          </cell>
          <cell r="F405">
            <v>0</v>
          </cell>
          <cell r="G405">
            <v>0</v>
          </cell>
          <cell r="H405">
            <v>464000</v>
          </cell>
        </row>
        <row r="406">
          <cell r="A406">
            <v>51111490</v>
          </cell>
          <cell r="B406" t="str">
            <v>OTROS MATERIALES</v>
          </cell>
          <cell r="C406" t="str">
            <v>D</v>
          </cell>
          <cell r="D406">
            <v>5</v>
          </cell>
          <cell r="E406">
            <v>17000460.030000001</v>
          </cell>
          <cell r="F406">
            <v>2992112</v>
          </cell>
          <cell r="G406">
            <v>0</v>
          </cell>
          <cell r="H406">
            <v>19992572.030000001</v>
          </cell>
        </row>
        <row r="407">
          <cell r="A407">
            <v>511115</v>
          </cell>
          <cell r="B407" t="str">
            <v>MANTENIMIENTO</v>
          </cell>
          <cell r="C407" t="str">
            <v>D</v>
          </cell>
          <cell r="D407">
            <v>4</v>
          </cell>
          <cell r="E407">
            <v>415554920.93000001</v>
          </cell>
          <cell r="F407">
            <v>20223708.859999999</v>
          </cell>
          <cell r="G407">
            <v>0</v>
          </cell>
          <cell r="H407">
            <v>435778629.79000002</v>
          </cell>
        </row>
        <row r="408">
          <cell r="A408">
            <v>51111501</v>
          </cell>
          <cell r="B408" t="str">
            <v>MANTENIMIENTO DE EDIFICACIONES</v>
          </cell>
          <cell r="C408" t="str">
            <v>D</v>
          </cell>
          <cell r="D408">
            <v>5</v>
          </cell>
          <cell r="E408">
            <v>92209879</v>
          </cell>
          <cell r="F408">
            <v>310000</v>
          </cell>
          <cell r="G408">
            <v>0</v>
          </cell>
          <cell r="H408">
            <v>92519879</v>
          </cell>
        </row>
        <row r="409">
          <cell r="A409">
            <v>51111502</v>
          </cell>
          <cell r="B409" t="str">
            <v>MANTENIMIENTO DE MUEBLES Y EQUIPOS DE OF</v>
          </cell>
          <cell r="C409" t="str">
            <v>D</v>
          </cell>
          <cell r="D409">
            <v>5</v>
          </cell>
          <cell r="E409">
            <v>20738475</v>
          </cell>
          <cell r="F409">
            <v>276000</v>
          </cell>
          <cell r="G409">
            <v>0</v>
          </cell>
          <cell r="H409">
            <v>21014475</v>
          </cell>
        </row>
        <row r="410">
          <cell r="A410">
            <v>51111503</v>
          </cell>
          <cell r="B410" t="str">
            <v>MANTENIMIENTO DE VEHICULOS</v>
          </cell>
          <cell r="C410" t="str">
            <v>D</v>
          </cell>
          <cell r="D410">
            <v>5</v>
          </cell>
          <cell r="E410">
            <v>6095690.7300000004</v>
          </cell>
          <cell r="F410">
            <v>660264</v>
          </cell>
          <cell r="G410">
            <v>0</v>
          </cell>
          <cell r="H410">
            <v>6755954.7300000004</v>
          </cell>
        </row>
        <row r="411">
          <cell r="A411">
            <v>5111150301</v>
          </cell>
          <cell r="B411" t="str">
            <v>LLANTAS Y NEUMATICOS</v>
          </cell>
          <cell r="C411" t="str">
            <v>D</v>
          </cell>
          <cell r="D411">
            <v>6</v>
          </cell>
          <cell r="E411">
            <v>6095690.7300000004</v>
          </cell>
          <cell r="F411">
            <v>660264</v>
          </cell>
          <cell r="G411">
            <v>0</v>
          </cell>
          <cell r="H411">
            <v>6755954.7300000004</v>
          </cell>
        </row>
        <row r="412">
          <cell r="A412">
            <v>51111504</v>
          </cell>
          <cell r="B412" t="str">
            <v>MANTENIMIENTO DE EQUIPOS DE COMPUTACION</v>
          </cell>
          <cell r="C412" t="str">
            <v>D</v>
          </cell>
          <cell r="D412">
            <v>5</v>
          </cell>
          <cell r="E412">
            <v>296510876.19999999</v>
          </cell>
          <cell r="F412">
            <v>18977444.859999999</v>
          </cell>
          <cell r="G412">
            <v>0</v>
          </cell>
          <cell r="H412">
            <v>315488321.06</v>
          </cell>
        </row>
        <row r="413">
          <cell r="A413">
            <v>511116</v>
          </cell>
          <cell r="B413" t="str">
            <v>REPARACIONES</v>
          </cell>
          <cell r="C413" t="str">
            <v>D</v>
          </cell>
          <cell r="D413">
            <v>4</v>
          </cell>
          <cell r="E413">
            <v>40980584</v>
          </cell>
          <cell r="F413">
            <v>507550</v>
          </cell>
          <cell r="G413">
            <v>0</v>
          </cell>
          <cell r="H413">
            <v>41488134</v>
          </cell>
        </row>
        <row r="414">
          <cell r="A414">
            <v>51111601</v>
          </cell>
          <cell r="B414" t="str">
            <v>REPARACION DE EDIFICACIONES</v>
          </cell>
          <cell r="C414" t="str">
            <v>D</v>
          </cell>
          <cell r="D414">
            <v>5</v>
          </cell>
          <cell r="E414">
            <v>29480043</v>
          </cell>
          <cell r="F414">
            <v>507550</v>
          </cell>
          <cell r="G414">
            <v>0</v>
          </cell>
          <cell r="H414">
            <v>29987593</v>
          </cell>
        </row>
        <row r="415">
          <cell r="A415">
            <v>51111602</v>
          </cell>
          <cell r="B415" t="str">
            <v>REPARACION DE MUEBLES Y EQUIPOS DE OFICI</v>
          </cell>
          <cell r="C415" t="str">
            <v>D</v>
          </cell>
          <cell r="D415">
            <v>5</v>
          </cell>
          <cell r="E415">
            <v>2300000</v>
          </cell>
          <cell r="F415">
            <v>0</v>
          </cell>
          <cell r="G415">
            <v>0</v>
          </cell>
          <cell r="H415">
            <v>2300000</v>
          </cell>
        </row>
        <row r="416">
          <cell r="A416">
            <v>51111603</v>
          </cell>
          <cell r="B416" t="str">
            <v>REPARACION DE VEHICULOS</v>
          </cell>
          <cell r="C416" t="str">
            <v>D</v>
          </cell>
          <cell r="D416">
            <v>5</v>
          </cell>
          <cell r="E416">
            <v>4024013</v>
          </cell>
          <cell r="F416">
            <v>0</v>
          </cell>
          <cell r="G416">
            <v>0</v>
          </cell>
          <cell r="H416">
            <v>4024013</v>
          </cell>
        </row>
        <row r="417">
          <cell r="A417">
            <v>51111604</v>
          </cell>
          <cell r="B417" t="str">
            <v>REPARACION DE EQUIPOS DE COMPUTACION Y C</v>
          </cell>
          <cell r="C417" t="str">
            <v>D</v>
          </cell>
          <cell r="D417">
            <v>5</v>
          </cell>
          <cell r="E417">
            <v>5170028</v>
          </cell>
          <cell r="F417">
            <v>0</v>
          </cell>
          <cell r="G417">
            <v>0</v>
          </cell>
          <cell r="H417">
            <v>5170028</v>
          </cell>
        </row>
        <row r="418">
          <cell r="A418">
            <v>51111605</v>
          </cell>
          <cell r="B418" t="str">
            <v>REPUESTOS PARA VEHICULOS</v>
          </cell>
          <cell r="C418" t="str">
            <v>D</v>
          </cell>
          <cell r="D418">
            <v>5</v>
          </cell>
          <cell r="E418">
            <v>6500</v>
          </cell>
          <cell r="F418">
            <v>0</v>
          </cell>
          <cell r="G418">
            <v>0</v>
          </cell>
          <cell r="H418">
            <v>6500</v>
          </cell>
        </row>
        <row r="419">
          <cell r="A419">
            <v>511117</v>
          </cell>
          <cell r="B419" t="str">
            <v>SERVICIOS PUBLICOS</v>
          </cell>
          <cell r="C419" t="str">
            <v>D</v>
          </cell>
          <cell r="D419">
            <v>4</v>
          </cell>
          <cell r="E419">
            <v>760868296.15999997</v>
          </cell>
          <cell r="F419">
            <v>18029010.84</v>
          </cell>
          <cell r="G419">
            <v>0</v>
          </cell>
          <cell r="H419">
            <v>778897307</v>
          </cell>
        </row>
        <row r="420">
          <cell r="A420">
            <v>51111701</v>
          </cell>
          <cell r="B420" t="str">
            <v>ACUEDUCTO Y ALCANTARILLADO</v>
          </cell>
          <cell r="C420" t="str">
            <v>D</v>
          </cell>
          <cell r="D420">
            <v>5</v>
          </cell>
          <cell r="E420">
            <v>10097890</v>
          </cell>
          <cell r="F420">
            <v>1910621</v>
          </cell>
          <cell r="G420">
            <v>0</v>
          </cell>
          <cell r="H420">
            <v>12008511</v>
          </cell>
        </row>
        <row r="421">
          <cell r="A421">
            <v>51111702</v>
          </cell>
          <cell r="B421" t="str">
            <v>ASEO Y RECOLECCION DE RESIDUOS</v>
          </cell>
          <cell r="C421" t="str">
            <v>D</v>
          </cell>
          <cell r="D421">
            <v>5</v>
          </cell>
          <cell r="E421">
            <v>4907870</v>
          </cell>
          <cell r="F421">
            <v>301415</v>
          </cell>
          <cell r="G421">
            <v>0</v>
          </cell>
          <cell r="H421">
            <v>5209285</v>
          </cell>
        </row>
        <row r="422">
          <cell r="A422">
            <v>51111703</v>
          </cell>
          <cell r="B422" t="str">
            <v>TELECOMUNICACIONES</v>
          </cell>
          <cell r="C422" t="str">
            <v>D</v>
          </cell>
          <cell r="D422">
            <v>5</v>
          </cell>
          <cell r="E422">
            <v>98654259.159999996</v>
          </cell>
          <cell r="F422">
            <v>15816974.84</v>
          </cell>
          <cell r="G422">
            <v>0</v>
          </cell>
          <cell r="H422">
            <v>114471234</v>
          </cell>
        </row>
        <row r="423">
          <cell r="A423">
            <v>51111704</v>
          </cell>
          <cell r="B423" t="str">
            <v>ENERGIA ELECTRICA</v>
          </cell>
          <cell r="C423" t="str">
            <v>D</v>
          </cell>
          <cell r="D423">
            <v>5</v>
          </cell>
          <cell r="E423">
            <v>647208277</v>
          </cell>
          <cell r="F423">
            <v>0</v>
          </cell>
          <cell r="G423">
            <v>0</v>
          </cell>
          <cell r="H423">
            <v>647208277</v>
          </cell>
        </row>
        <row r="424">
          <cell r="A424">
            <v>5111170401</v>
          </cell>
          <cell r="B424" t="str">
            <v>ENERGIA DEPENDENCIAS</v>
          </cell>
          <cell r="C424" t="str">
            <v>D</v>
          </cell>
          <cell r="D424">
            <v>6</v>
          </cell>
          <cell r="E424">
            <v>589601154</v>
          </cell>
          <cell r="F424">
            <v>0</v>
          </cell>
          <cell r="G424">
            <v>0</v>
          </cell>
          <cell r="H424">
            <v>589601154</v>
          </cell>
        </row>
        <row r="425">
          <cell r="A425">
            <v>5111170402</v>
          </cell>
          <cell r="B425" t="str">
            <v>ENERGIA TRABAJADORES</v>
          </cell>
          <cell r="C425" t="str">
            <v>D</v>
          </cell>
          <cell r="D425">
            <v>6</v>
          </cell>
          <cell r="E425">
            <v>57607123</v>
          </cell>
          <cell r="F425">
            <v>0</v>
          </cell>
          <cell r="G425">
            <v>0</v>
          </cell>
          <cell r="H425">
            <v>57607123</v>
          </cell>
        </row>
        <row r="426">
          <cell r="A426">
            <v>511118</v>
          </cell>
          <cell r="B426" t="str">
            <v>ARRENDAMIENTOS</v>
          </cell>
          <cell r="C426" t="str">
            <v>D</v>
          </cell>
          <cell r="D426">
            <v>4</v>
          </cell>
          <cell r="E426">
            <v>47076770</v>
          </cell>
          <cell r="F426">
            <v>3892000</v>
          </cell>
          <cell r="G426">
            <v>0</v>
          </cell>
          <cell r="H426">
            <v>50968770</v>
          </cell>
        </row>
        <row r="427">
          <cell r="A427">
            <v>51111801</v>
          </cell>
          <cell r="B427" t="str">
            <v>ARRENDAMIENTO DE INMUEBLES</v>
          </cell>
          <cell r="C427" t="str">
            <v>D</v>
          </cell>
          <cell r="D427">
            <v>5</v>
          </cell>
          <cell r="E427">
            <v>9910911</v>
          </cell>
          <cell r="F427">
            <v>0</v>
          </cell>
          <cell r="G427">
            <v>0</v>
          </cell>
          <cell r="H427">
            <v>9910911</v>
          </cell>
        </row>
        <row r="428">
          <cell r="A428">
            <v>51111802</v>
          </cell>
          <cell r="B428" t="str">
            <v>ARRENDAMIENTO DE MUEBLES Y EQUIPOS DE OF</v>
          </cell>
          <cell r="C428" t="str">
            <v>D</v>
          </cell>
          <cell r="D428">
            <v>5</v>
          </cell>
          <cell r="E428">
            <v>6349190</v>
          </cell>
          <cell r="F428">
            <v>0</v>
          </cell>
          <cell r="G428">
            <v>0</v>
          </cell>
          <cell r="H428">
            <v>6349190</v>
          </cell>
        </row>
        <row r="429">
          <cell r="A429">
            <v>51111803</v>
          </cell>
          <cell r="B429" t="str">
            <v>ARRENDAMIENTO DE VEHICULOS</v>
          </cell>
          <cell r="C429" t="str">
            <v>D</v>
          </cell>
          <cell r="D429">
            <v>5</v>
          </cell>
          <cell r="E429">
            <v>7003657</v>
          </cell>
          <cell r="F429">
            <v>2985000</v>
          </cell>
          <cell r="G429">
            <v>0</v>
          </cell>
          <cell r="H429">
            <v>9988657</v>
          </cell>
        </row>
        <row r="430">
          <cell r="A430">
            <v>51111804</v>
          </cell>
          <cell r="B430" t="str">
            <v>ARRENDAMIENTO DE EQUIPOS DE COMPUTACION</v>
          </cell>
          <cell r="C430" t="str">
            <v>D</v>
          </cell>
          <cell r="D430">
            <v>5</v>
          </cell>
          <cell r="E430">
            <v>23813012</v>
          </cell>
          <cell r="F430">
            <v>907000</v>
          </cell>
          <cell r="G430">
            <v>0</v>
          </cell>
          <cell r="H430">
            <v>24720012</v>
          </cell>
        </row>
        <row r="431">
          <cell r="A431">
            <v>511120</v>
          </cell>
          <cell r="B431" t="str">
            <v>PUBLICIDAD Y PROPAGANDA</v>
          </cell>
          <cell r="C431" t="str">
            <v>D</v>
          </cell>
          <cell r="D431">
            <v>4</v>
          </cell>
          <cell r="E431">
            <v>360435384</v>
          </cell>
          <cell r="F431">
            <v>106371396</v>
          </cell>
          <cell r="G431">
            <v>0</v>
          </cell>
          <cell r="H431">
            <v>466806780</v>
          </cell>
        </row>
        <row r="432">
          <cell r="A432">
            <v>511121</v>
          </cell>
          <cell r="B432" t="str">
            <v>IMPRESOS PUBLICACIONES SUSCRIPCIONES Y A</v>
          </cell>
          <cell r="C432" t="str">
            <v>D</v>
          </cell>
          <cell r="D432">
            <v>4</v>
          </cell>
          <cell r="E432">
            <v>60068977</v>
          </cell>
          <cell r="F432">
            <v>12198738</v>
          </cell>
          <cell r="G432">
            <v>0</v>
          </cell>
          <cell r="H432">
            <v>72267715</v>
          </cell>
        </row>
        <row r="433">
          <cell r="A433">
            <v>511122</v>
          </cell>
          <cell r="B433" t="str">
            <v>FOTOCOPIAS UTILES DE ESCRITORIO Y PAPELE</v>
          </cell>
          <cell r="C433" t="str">
            <v>D</v>
          </cell>
          <cell r="D433">
            <v>4</v>
          </cell>
          <cell r="E433">
            <v>60785128.350000001</v>
          </cell>
          <cell r="F433">
            <v>5837126.4900000002</v>
          </cell>
          <cell r="G433">
            <v>88160</v>
          </cell>
          <cell r="H433">
            <v>66534094.840000004</v>
          </cell>
        </row>
        <row r="434">
          <cell r="A434">
            <v>511123</v>
          </cell>
          <cell r="B434" t="str">
            <v>COMUNICACIONES Y TRANSPORTES</v>
          </cell>
          <cell r="C434" t="str">
            <v>D</v>
          </cell>
          <cell r="D434">
            <v>4</v>
          </cell>
          <cell r="E434">
            <v>79862214</v>
          </cell>
          <cell r="F434">
            <v>11585156</v>
          </cell>
          <cell r="G434">
            <v>0</v>
          </cell>
          <cell r="H434">
            <v>91447370</v>
          </cell>
        </row>
        <row r="435">
          <cell r="A435">
            <v>51112301</v>
          </cell>
          <cell r="B435" t="str">
            <v>FLETES Y ACARREOS</v>
          </cell>
          <cell r="C435" t="str">
            <v>D</v>
          </cell>
          <cell r="D435">
            <v>5</v>
          </cell>
          <cell r="E435">
            <v>4437454</v>
          </cell>
          <cell r="F435">
            <v>274440</v>
          </cell>
          <cell r="G435">
            <v>0</v>
          </cell>
          <cell r="H435">
            <v>4711894</v>
          </cell>
        </row>
        <row r="436">
          <cell r="A436">
            <v>51112302</v>
          </cell>
          <cell r="B436" t="str">
            <v>MENSAJERIA Y ENCOMIENDAS</v>
          </cell>
          <cell r="C436" t="str">
            <v>D</v>
          </cell>
          <cell r="D436">
            <v>5</v>
          </cell>
          <cell r="E436">
            <v>31580343</v>
          </cell>
          <cell r="F436">
            <v>4115499</v>
          </cell>
          <cell r="G436">
            <v>0</v>
          </cell>
          <cell r="H436">
            <v>35695842</v>
          </cell>
        </row>
        <row r="437">
          <cell r="A437">
            <v>51112303</v>
          </cell>
          <cell r="B437" t="str">
            <v>SERVICIO DE TRANSPORTE</v>
          </cell>
          <cell r="C437" t="str">
            <v>D</v>
          </cell>
          <cell r="D437">
            <v>5</v>
          </cell>
          <cell r="E437">
            <v>43844417</v>
          </cell>
          <cell r="F437">
            <v>7195217</v>
          </cell>
          <cell r="G437">
            <v>0</v>
          </cell>
          <cell r="H437">
            <v>51039634</v>
          </cell>
        </row>
        <row r="438">
          <cell r="A438">
            <v>511125</v>
          </cell>
          <cell r="B438" t="str">
            <v>SEGUROS GENERALES</v>
          </cell>
          <cell r="C438" t="str">
            <v>D</v>
          </cell>
          <cell r="D438">
            <v>4</v>
          </cell>
          <cell r="E438">
            <v>320991902.29000002</v>
          </cell>
          <cell r="F438">
            <v>43023163.079999998</v>
          </cell>
          <cell r="G438">
            <v>0</v>
          </cell>
          <cell r="H438">
            <v>364015065.37</v>
          </cell>
        </row>
        <row r="439">
          <cell r="A439">
            <v>51112502</v>
          </cell>
          <cell r="B439" t="str">
            <v>SEGUROS DE MANEJO</v>
          </cell>
          <cell r="C439" t="str">
            <v>D</v>
          </cell>
          <cell r="D439">
            <v>5</v>
          </cell>
          <cell r="E439">
            <v>2544422.58</v>
          </cell>
          <cell r="F439">
            <v>733109.3</v>
          </cell>
          <cell r="G439">
            <v>0</v>
          </cell>
          <cell r="H439">
            <v>3277531.88</v>
          </cell>
        </row>
        <row r="440">
          <cell r="A440">
            <v>51112503</v>
          </cell>
          <cell r="B440" t="str">
            <v>SEGUROS DE CORRIENTE DEBIL</v>
          </cell>
          <cell r="C440" t="str">
            <v>D</v>
          </cell>
          <cell r="D440">
            <v>5</v>
          </cell>
          <cell r="E440">
            <v>16689095.550000001</v>
          </cell>
          <cell r="F440">
            <v>2643489.5499999998</v>
          </cell>
          <cell r="G440">
            <v>0</v>
          </cell>
          <cell r="H440">
            <v>19332585.100000001</v>
          </cell>
        </row>
        <row r="441">
          <cell r="A441">
            <v>51112504</v>
          </cell>
          <cell r="B441" t="str">
            <v>SEGUROS DE INCENDIO</v>
          </cell>
          <cell r="C441" t="str">
            <v>D</v>
          </cell>
          <cell r="D441">
            <v>5</v>
          </cell>
          <cell r="E441">
            <v>45992068.079999998</v>
          </cell>
          <cell r="F441">
            <v>7238639.8899999997</v>
          </cell>
          <cell r="G441">
            <v>0</v>
          </cell>
          <cell r="H441">
            <v>53230707.969999999</v>
          </cell>
        </row>
        <row r="442">
          <cell r="A442">
            <v>51112506</v>
          </cell>
          <cell r="B442" t="str">
            <v>SEGUROS DE SUSTRACION Y HURTO</v>
          </cell>
          <cell r="C442" t="str">
            <v>D</v>
          </cell>
          <cell r="D442">
            <v>5</v>
          </cell>
          <cell r="E442">
            <v>7102829.8799999999</v>
          </cell>
          <cell r="F442">
            <v>918942.63</v>
          </cell>
          <cell r="G442">
            <v>0</v>
          </cell>
          <cell r="H442">
            <v>8021772.5099999998</v>
          </cell>
        </row>
        <row r="443">
          <cell r="A443">
            <v>51112507</v>
          </cell>
          <cell r="B443" t="str">
            <v>SEGUROS DE FLOTA Y EQUIPO DE TRANSPORTE</v>
          </cell>
          <cell r="C443" t="str">
            <v>D</v>
          </cell>
          <cell r="D443">
            <v>5</v>
          </cell>
          <cell r="E443">
            <v>10959915.720000001</v>
          </cell>
          <cell r="F443">
            <v>3426477.6</v>
          </cell>
          <cell r="G443">
            <v>0</v>
          </cell>
          <cell r="H443">
            <v>14386393.32</v>
          </cell>
        </row>
        <row r="444">
          <cell r="A444">
            <v>51112508</v>
          </cell>
          <cell r="B444" t="str">
            <v>SEGUROS DE RESPONSABILIDAD CIVIL</v>
          </cell>
          <cell r="C444" t="str">
            <v>D</v>
          </cell>
          <cell r="D444">
            <v>5</v>
          </cell>
          <cell r="E444">
            <v>57435192.380000003</v>
          </cell>
          <cell r="F444">
            <v>19469927.41</v>
          </cell>
          <cell r="G444">
            <v>0</v>
          </cell>
          <cell r="H444">
            <v>76905119.790000007</v>
          </cell>
        </row>
        <row r="445">
          <cell r="A445">
            <v>51112509</v>
          </cell>
          <cell r="B445" t="str">
            <v>SEGUROS DE ROTURA Y MAQUINARIA</v>
          </cell>
          <cell r="C445" t="str">
            <v>D</v>
          </cell>
          <cell r="D445">
            <v>5</v>
          </cell>
          <cell r="E445">
            <v>0</v>
          </cell>
          <cell r="F445">
            <v>572215</v>
          </cell>
          <cell r="G445">
            <v>0</v>
          </cell>
          <cell r="H445">
            <v>572215</v>
          </cell>
        </row>
        <row r="446">
          <cell r="A446">
            <v>51112510</v>
          </cell>
          <cell r="B446" t="str">
            <v>SEGUROS DE DANOS COMBINADOS</v>
          </cell>
          <cell r="C446" t="str">
            <v>D</v>
          </cell>
          <cell r="D446">
            <v>5</v>
          </cell>
          <cell r="E446">
            <v>180268378.09999999</v>
          </cell>
          <cell r="F446">
            <v>5171302.7</v>
          </cell>
          <cell r="G446">
            <v>0</v>
          </cell>
          <cell r="H446">
            <v>185439680.80000001</v>
          </cell>
        </row>
        <row r="447">
          <cell r="A447">
            <v>51112512</v>
          </cell>
          <cell r="B447" t="str">
            <v>SEGUROS DE INFIDELIDAD Y RIESGO FINANCIE</v>
          </cell>
          <cell r="C447" t="str">
            <v>D</v>
          </cell>
          <cell r="D447">
            <v>5</v>
          </cell>
          <cell r="E447">
            <v>0</v>
          </cell>
          <cell r="F447">
            <v>2849059</v>
          </cell>
          <cell r="G447">
            <v>0</v>
          </cell>
          <cell r="H447">
            <v>2849059</v>
          </cell>
        </row>
        <row r="448">
          <cell r="A448">
            <v>511133</v>
          </cell>
          <cell r="B448" t="str">
            <v>SEGURIDAD INDUSTRIAL</v>
          </cell>
          <cell r="C448" t="str">
            <v>D</v>
          </cell>
          <cell r="D448">
            <v>4</v>
          </cell>
          <cell r="E448">
            <v>447453</v>
          </cell>
          <cell r="F448">
            <v>0</v>
          </cell>
          <cell r="G448">
            <v>0</v>
          </cell>
          <cell r="H448">
            <v>447453</v>
          </cell>
        </row>
        <row r="449">
          <cell r="A449">
            <v>511137</v>
          </cell>
          <cell r="B449" t="str">
            <v>EVENTOS CULTURALES</v>
          </cell>
          <cell r="C449" t="str">
            <v>D</v>
          </cell>
          <cell r="D449">
            <v>4</v>
          </cell>
          <cell r="E449">
            <v>1000000</v>
          </cell>
          <cell r="F449">
            <v>0</v>
          </cell>
          <cell r="G449">
            <v>0</v>
          </cell>
          <cell r="H449">
            <v>1000000</v>
          </cell>
        </row>
        <row r="450">
          <cell r="A450">
            <v>511140</v>
          </cell>
          <cell r="B450" t="str">
            <v>CONTRATOS DE ADMINISTRACION</v>
          </cell>
          <cell r="C450" t="str">
            <v>D</v>
          </cell>
          <cell r="D450">
            <v>4</v>
          </cell>
          <cell r="E450">
            <v>321819784</v>
          </cell>
          <cell r="F450">
            <v>20298840</v>
          </cell>
          <cell r="G450">
            <v>0</v>
          </cell>
          <cell r="H450">
            <v>342118624</v>
          </cell>
        </row>
        <row r="451">
          <cell r="A451">
            <v>51114001</v>
          </cell>
          <cell r="B451" t="str">
            <v>CONTRATOS OUTSOURCING</v>
          </cell>
          <cell r="C451" t="str">
            <v>D</v>
          </cell>
          <cell r="D451">
            <v>5</v>
          </cell>
          <cell r="E451">
            <v>321819784</v>
          </cell>
          <cell r="F451">
            <v>20298840</v>
          </cell>
          <cell r="G451">
            <v>0</v>
          </cell>
          <cell r="H451">
            <v>342118624</v>
          </cell>
        </row>
        <row r="452">
          <cell r="A452">
            <v>511146</v>
          </cell>
          <cell r="B452" t="str">
            <v>COMBUSTIBLES Y LUBRICANTES</v>
          </cell>
          <cell r="C452" t="str">
            <v>D</v>
          </cell>
          <cell r="D452">
            <v>4</v>
          </cell>
          <cell r="E452">
            <v>1147837</v>
          </cell>
          <cell r="F452">
            <v>0</v>
          </cell>
          <cell r="G452">
            <v>0</v>
          </cell>
          <cell r="H452">
            <v>1147837</v>
          </cell>
        </row>
        <row r="453">
          <cell r="A453">
            <v>511149</v>
          </cell>
          <cell r="B453" t="str">
            <v>SERVICIOS DE ASEO Y CAFETERIA</v>
          </cell>
          <cell r="C453" t="str">
            <v>D</v>
          </cell>
          <cell r="D453">
            <v>4</v>
          </cell>
          <cell r="E453">
            <v>108822655</v>
          </cell>
          <cell r="F453">
            <v>20707424</v>
          </cell>
          <cell r="G453">
            <v>0</v>
          </cell>
          <cell r="H453">
            <v>129530079</v>
          </cell>
        </row>
        <row r="454">
          <cell r="A454">
            <v>511150</v>
          </cell>
          <cell r="B454" t="str">
            <v>PROCESAMIENTO DE INFORMACION</v>
          </cell>
          <cell r="C454" t="str">
            <v>D</v>
          </cell>
          <cell r="D454">
            <v>4</v>
          </cell>
          <cell r="E454">
            <v>122621320.42</v>
          </cell>
          <cell r="F454">
            <v>0</v>
          </cell>
          <cell r="G454">
            <v>0</v>
          </cell>
          <cell r="H454">
            <v>122621320.42</v>
          </cell>
        </row>
        <row r="455">
          <cell r="A455">
            <v>511161</v>
          </cell>
          <cell r="B455" t="str">
            <v>RELACIONES PUBLICAS</v>
          </cell>
          <cell r="C455" t="str">
            <v>D</v>
          </cell>
          <cell r="D455">
            <v>4</v>
          </cell>
          <cell r="E455">
            <v>1554704</v>
          </cell>
          <cell r="F455">
            <v>0</v>
          </cell>
          <cell r="G455">
            <v>0</v>
          </cell>
          <cell r="H455">
            <v>1554704</v>
          </cell>
        </row>
        <row r="456">
          <cell r="A456">
            <v>511164</v>
          </cell>
          <cell r="B456" t="str">
            <v>GASTOS LEGALES</v>
          </cell>
          <cell r="C456" t="str">
            <v>D</v>
          </cell>
          <cell r="D456">
            <v>4</v>
          </cell>
          <cell r="E456">
            <v>3574454</v>
          </cell>
          <cell r="F456">
            <v>44620</v>
          </cell>
          <cell r="G456">
            <v>0</v>
          </cell>
          <cell r="H456">
            <v>3619074</v>
          </cell>
        </row>
        <row r="457">
          <cell r="A457">
            <v>511165</v>
          </cell>
          <cell r="B457" t="str">
            <v>INTANGIBLES</v>
          </cell>
          <cell r="C457" t="str">
            <v>D</v>
          </cell>
          <cell r="D457">
            <v>4</v>
          </cell>
          <cell r="E457">
            <v>119851394.64</v>
          </cell>
          <cell r="F457">
            <v>0</v>
          </cell>
          <cell r="G457">
            <v>0</v>
          </cell>
          <cell r="H457">
            <v>119851394.64</v>
          </cell>
        </row>
        <row r="458">
          <cell r="A458">
            <v>511190</v>
          </cell>
          <cell r="B458" t="str">
            <v>OTROS GASTOS GENERALES</v>
          </cell>
          <cell r="C458" t="str">
            <v>D</v>
          </cell>
          <cell r="D458">
            <v>4</v>
          </cell>
          <cell r="E458">
            <v>140685872.91999999</v>
          </cell>
          <cell r="F458">
            <v>26910276.719999999</v>
          </cell>
          <cell r="G458">
            <v>2</v>
          </cell>
          <cell r="H458">
            <v>167596147.63999999</v>
          </cell>
        </row>
        <row r="459">
          <cell r="A459">
            <v>5120</v>
          </cell>
          <cell r="B459" t="str">
            <v>IMPUESTOS CONTRIBUCIONES Y TASAS</v>
          </cell>
          <cell r="C459" t="str">
            <v>D</v>
          </cell>
          <cell r="D459">
            <v>3</v>
          </cell>
          <cell r="E459">
            <v>2927629154.5599999</v>
          </cell>
          <cell r="F459">
            <v>19771494.739999998</v>
          </cell>
          <cell r="G459">
            <v>16400000</v>
          </cell>
          <cell r="H459">
            <v>2931000649.3000002</v>
          </cell>
        </row>
        <row r="460">
          <cell r="A460">
            <v>512001</v>
          </cell>
          <cell r="B460" t="str">
            <v>IMPUESTO PREDIAL</v>
          </cell>
          <cell r="C460" t="str">
            <v>D</v>
          </cell>
          <cell r="D460">
            <v>4</v>
          </cell>
          <cell r="E460">
            <v>79447772.599999994</v>
          </cell>
          <cell r="F460">
            <v>0</v>
          </cell>
          <cell r="G460">
            <v>0</v>
          </cell>
          <cell r="H460">
            <v>79447772.599999994</v>
          </cell>
        </row>
        <row r="461">
          <cell r="A461">
            <v>512008</v>
          </cell>
          <cell r="B461" t="str">
            <v>SANCIONES</v>
          </cell>
          <cell r="C461" t="str">
            <v>D</v>
          </cell>
          <cell r="D461">
            <v>4</v>
          </cell>
          <cell r="E461">
            <v>6698502</v>
          </cell>
          <cell r="F461">
            <v>0</v>
          </cell>
          <cell r="G461">
            <v>0</v>
          </cell>
          <cell r="H461">
            <v>6698502</v>
          </cell>
        </row>
        <row r="462">
          <cell r="A462">
            <v>512010</v>
          </cell>
          <cell r="B462" t="str">
            <v>TASAS</v>
          </cell>
          <cell r="C462" t="str">
            <v>D</v>
          </cell>
          <cell r="D462">
            <v>4</v>
          </cell>
          <cell r="E462">
            <v>3010000</v>
          </cell>
          <cell r="F462">
            <v>0</v>
          </cell>
          <cell r="G462">
            <v>0</v>
          </cell>
          <cell r="H462">
            <v>3010000</v>
          </cell>
        </row>
        <row r="463">
          <cell r="A463">
            <v>512011</v>
          </cell>
          <cell r="B463" t="str">
            <v>IMPUESTO SOBRE VEHICULOS AUTOMOTORES</v>
          </cell>
          <cell r="C463" t="str">
            <v>D</v>
          </cell>
          <cell r="D463">
            <v>4</v>
          </cell>
          <cell r="E463">
            <v>2545000</v>
          </cell>
          <cell r="F463">
            <v>0</v>
          </cell>
          <cell r="G463">
            <v>0</v>
          </cell>
          <cell r="H463">
            <v>2545000</v>
          </cell>
        </row>
        <row r="464">
          <cell r="A464">
            <v>512023</v>
          </cell>
          <cell r="B464" t="str">
            <v>IMPUESTO AL PATRIMONIO</v>
          </cell>
          <cell r="C464" t="str">
            <v>D</v>
          </cell>
          <cell r="D464">
            <v>4</v>
          </cell>
          <cell r="E464">
            <v>2067073000</v>
          </cell>
          <cell r="F464">
            <v>0</v>
          </cell>
          <cell r="G464">
            <v>0</v>
          </cell>
          <cell r="H464">
            <v>2067073000</v>
          </cell>
        </row>
        <row r="465">
          <cell r="A465">
            <v>512024</v>
          </cell>
          <cell r="B465" t="str">
            <v>GRAVAMEN A LOS MOVIMIENTOS FINANCIEROS</v>
          </cell>
          <cell r="C465" t="str">
            <v>D</v>
          </cell>
          <cell r="D465">
            <v>4</v>
          </cell>
          <cell r="E465">
            <v>661744999.96000004</v>
          </cell>
          <cell r="F465">
            <v>19771494.739999998</v>
          </cell>
          <cell r="G465">
            <v>16400000</v>
          </cell>
          <cell r="H465">
            <v>665116494.70000005</v>
          </cell>
        </row>
        <row r="466">
          <cell r="A466">
            <v>512026</v>
          </cell>
          <cell r="B466" t="str">
            <v>CONTRIBUCIONES</v>
          </cell>
          <cell r="C466" t="str">
            <v>D</v>
          </cell>
          <cell r="D466">
            <v>4</v>
          </cell>
          <cell r="E466">
            <v>105909880</v>
          </cell>
          <cell r="F466">
            <v>0</v>
          </cell>
          <cell r="G466">
            <v>0</v>
          </cell>
          <cell r="H466">
            <v>105909880</v>
          </cell>
        </row>
        <row r="467">
          <cell r="A467">
            <v>51202602</v>
          </cell>
          <cell r="B467" t="str">
            <v>CONTRIBUCIONES CREG</v>
          </cell>
          <cell r="C467" t="str">
            <v>D</v>
          </cell>
          <cell r="D467">
            <v>5</v>
          </cell>
          <cell r="E467">
            <v>105909880</v>
          </cell>
          <cell r="F467">
            <v>0</v>
          </cell>
          <cell r="G467">
            <v>0</v>
          </cell>
          <cell r="H467">
            <v>105909880</v>
          </cell>
        </row>
        <row r="468">
          <cell r="A468">
            <v>512090</v>
          </cell>
          <cell r="B468" t="str">
            <v>OTROS IMPUESTOS Y CONTRIBUCIONES</v>
          </cell>
          <cell r="C468" t="str">
            <v>D</v>
          </cell>
          <cell r="D468">
            <v>4</v>
          </cell>
          <cell r="E468">
            <v>1200000</v>
          </cell>
          <cell r="F468">
            <v>0</v>
          </cell>
          <cell r="G468">
            <v>0</v>
          </cell>
          <cell r="H468">
            <v>1200000</v>
          </cell>
        </row>
        <row r="469">
          <cell r="A469">
            <v>53</v>
          </cell>
          <cell r="B469" t="str">
            <v>PROVISIONES DEPRECIACIONES Y AMORTIZACIO</v>
          </cell>
          <cell r="C469" t="str">
            <v>D</v>
          </cell>
          <cell r="D469">
            <v>2</v>
          </cell>
          <cell r="E469">
            <v>12146141496.870001</v>
          </cell>
          <cell r="F469">
            <v>9200975459.2600002</v>
          </cell>
          <cell r="G469">
            <v>7007390219.9099998</v>
          </cell>
          <cell r="H469">
            <v>14339726736.219999</v>
          </cell>
        </row>
        <row r="470">
          <cell r="A470">
            <v>5304</v>
          </cell>
          <cell r="B470" t="str">
            <v>PROVISION PARA DEUDORES</v>
          </cell>
          <cell r="C470" t="str">
            <v>D</v>
          </cell>
          <cell r="D470">
            <v>3</v>
          </cell>
          <cell r="E470">
            <v>3253231911</v>
          </cell>
          <cell r="F470">
            <v>0</v>
          </cell>
          <cell r="G470">
            <v>345635111</v>
          </cell>
          <cell r="H470">
            <v>2907596800</v>
          </cell>
        </row>
        <row r="471">
          <cell r="A471">
            <v>530414</v>
          </cell>
          <cell r="B471" t="str">
            <v>SERVICIO DE ENERGIA</v>
          </cell>
          <cell r="C471" t="str">
            <v>D</v>
          </cell>
          <cell r="D471">
            <v>4</v>
          </cell>
          <cell r="E471">
            <v>3253231911</v>
          </cell>
          <cell r="F471">
            <v>0</v>
          </cell>
          <cell r="G471">
            <v>345635111</v>
          </cell>
          <cell r="H471">
            <v>2907596800</v>
          </cell>
        </row>
        <row r="472">
          <cell r="A472">
            <v>53041401</v>
          </cell>
          <cell r="B472" t="str">
            <v>PROVISION CUENTAS POR COBRAR ENERGIA</v>
          </cell>
          <cell r="C472" t="str">
            <v>D</v>
          </cell>
          <cell r="D472">
            <v>5</v>
          </cell>
          <cell r="E472">
            <v>3253231911</v>
          </cell>
          <cell r="F472">
            <v>0</v>
          </cell>
          <cell r="G472">
            <v>345635111</v>
          </cell>
          <cell r="H472">
            <v>2907596800</v>
          </cell>
        </row>
        <row r="473">
          <cell r="A473">
            <v>5313</v>
          </cell>
          <cell r="B473" t="str">
            <v>PROVISION PARA OBLIGACIONES FISCALES</v>
          </cell>
          <cell r="C473" t="str">
            <v>D</v>
          </cell>
          <cell r="D473">
            <v>3</v>
          </cell>
          <cell r="E473">
            <v>8351534399.2799997</v>
          </cell>
          <cell r="F473">
            <v>9055549414.3600006</v>
          </cell>
          <cell r="G473">
            <v>6619457607.46</v>
          </cell>
          <cell r="H473">
            <v>10787626206.18</v>
          </cell>
        </row>
        <row r="474">
          <cell r="A474">
            <v>531301</v>
          </cell>
          <cell r="B474" t="str">
            <v>IMPUESTO DE RENTA Y COMPLEMENTARIOS</v>
          </cell>
          <cell r="C474" t="str">
            <v>D</v>
          </cell>
          <cell r="D474">
            <v>4</v>
          </cell>
          <cell r="E474">
            <v>6619457607.46</v>
          </cell>
          <cell r="F474">
            <v>8798148971.0799999</v>
          </cell>
          <cell r="G474">
            <v>6619457607.46</v>
          </cell>
          <cell r="H474">
            <v>8798148971.0799999</v>
          </cell>
        </row>
        <row r="475">
          <cell r="A475">
            <v>531302</v>
          </cell>
          <cell r="B475" t="str">
            <v xml:space="preserve">IMPUESTO INDUSTRIA Y COMERCIO </v>
          </cell>
          <cell r="C475" t="str">
            <v>D</v>
          </cell>
          <cell r="D475">
            <v>4</v>
          </cell>
          <cell r="E475">
            <v>1732076791.8199999</v>
          </cell>
          <cell r="F475">
            <v>257400443.28</v>
          </cell>
          <cell r="G475">
            <v>0</v>
          </cell>
          <cell r="H475">
            <v>1989477235.0999999</v>
          </cell>
        </row>
        <row r="476">
          <cell r="A476">
            <v>5330</v>
          </cell>
          <cell r="B476" t="str">
            <v>DEPRECIACION DE PROPIEDADES PLANTA Y EQU</v>
          </cell>
          <cell r="C476" t="str">
            <v>D</v>
          </cell>
          <cell r="D476">
            <v>3</v>
          </cell>
          <cell r="E476">
            <v>541375186.59000003</v>
          </cell>
          <cell r="F476">
            <v>145426044.90000001</v>
          </cell>
          <cell r="G476">
            <v>42297501.450000003</v>
          </cell>
          <cell r="H476">
            <v>644503730.03999996</v>
          </cell>
        </row>
        <row r="477">
          <cell r="A477">
            <v>533001</v>
          </cell>
          <cell r="B477" t="str">
            <v>EDIFICACIONES</v>
          </cell>
          <cell r="C477" t="str">
            <v>D</v>
          </cell>
          <cell r="D477">
            <v>4</v>
          </cell>
          <cell r="E477">
            <v>180664580.72999999</v>
          </cell>
          <cell r="F477">
            <v>36166183</v>
          </cell>
          <cell r="G477">
            <v>6487855</v>
          </cell>
          <cell r="H477">
            <v>210342908.72999999</v>
          </cell>
        </row>
        <row r="478">
          <cell r="A478">
            <v>533006</v>
          </cell>
          <cell r="B478" t="str">
            <v>MUEBLES ENSERES Y EQUIPO DE OFICINA</v>
          </cell>
          <cell r="C478" t="str">
            <v>D</v>
          </cell>
          <cell r="D478">
            <v>4</v>
          </cell>
          <cell r="E478">
            <v>72611070.540000007</v>
          </cell>
          <cell r="F478">
            <v>14540359</v>
          </cell>
          <cell r="G478">
            <v>3450217</v>
          </cell>
          <cell r="H478">
            <v>83701212.540000007</v>
          </cell>
        </row>
        <row r="479">
          <cell r="A479">
            <v>533007</v>
          </cell>
          <cell r="B479" t="str">
            <v>EQUIPO DE COMUNICACION Y COMPUTACION</v>
          </cell>
          <cell r="C479" t="str">
            <v>D</v>
          </cell>
          <cell r="D479">
            <v>4</v>
          </cell>
          <cell r="E479">
            <v>288099535.31999999</v>
          </cell>
          <cell r="F479">
            <v>94655123.900000006</v>
          </cell>
          <cell r="G479">
            <v>32295050.449999999</v>
          </cell>
          <cell r="H479">
            <v>350459608.76999998</v>
          </cell>
        </row>
        <row r="480">
          <cell r="A480">
            <v>533008</v>
          </cell>
          <cell r="B480" t="str">
            <v>EQUIPO  DE TRANSPORTE TRACCION Y ELEVACI</v>
          </cell>
          <cell r="C480" t="str">
            <v>D</v>
          </cell>
          <cell r="D480">
            <v>4</v>
          </cell>
          <cell r="E480">
            <v>0</v>
          </cell>
          <cell r="F480">
            <v>64379</v>
          </cell>
          <cell r="G480">
            <v>64379</v>
          </cell>
          <cell r="H480">
            <v>0</v>
          </cell>
        </row>
        <row r="481">
          <cell r="A481">
            <v>58</v>
          </cell>
          <cell r="B481" t="str">
            <v>OTROS GASTOS</v>
          </cell>
          <cell r="C481" t="str">
            <v>D</v>
          </cell>
          <cell r="D481">
            <v>2</v>
          </cell>
          <cell r="E481">
            <v>1413087980.8699999</v>
          </cell>
          <cell r="F481">
            <v>4439889230.5200005</v>
          </cell>
          <cell r="G481">
            <v>4158740029.6799998</v>
          </cell>
          <cell r="H481">
            <v>1694237181.71</v>
          </cell>
        </row>
        <row r="482">
          <cell r="A482">
            <v>5802</v>
          </cell>
          <cell r="B482" t="str">
            <v>COMISIONES</v>
          </cell>
          <cell r="C482" t="str">
            <v>D</v>
          </cell>
          <cell r="D482">
            <v>3</v>
          </cell>
          <cell r="E482">
            <v>889519130.79999995</v>
          </cell>
          <cell r="F482">
            <v>208132111.68000001</v>
          </cell>
          <cell r="G482">
            <v>5740908</v>
          </cell>
          <cell r="H482">
            <v>1091910334.48</v>
          </cell>
        </row>
        <row r="483">
          <cell r="A483">
            <v>580238</v>
          </cell>
          <cell r="B483" t="str">
            <v>COMISIONES Y OTROS GASTOS BANCARIOS</v>
          </cell>
          <cell r="C483" t="str">
            <v>D</v>
          </cell>
          <cell r="D483">
            <v>4</v>
          </cell>
          <cell r="E483">
            <v>889519130.79999995</v>
          </cell>
          <cell r="F483">
            <v>208132111.68000001</v>
          </cell>
          <cell r="G483">
            <v>5740908</v>
          </cell>
          <cell r="H483">
            <v>1091910334.48</v>
          </cell>
        </row>
        <row r="484">
          <cell r="A484">
            <v>5805</v>
          </cell>
          <cell r="B484" t="str">
            <v>FINANCIEROS</v>
          </cell>
          <cell r="C484" t="str">
            <v>D</v>
          </cell>
          <cell r="D484">
            <v>3</v>
          </cell>
          <cell r="E484">
            <v>3527766.57</v>
          </cell>
          <cell r="F484">
            <v>245024255.77000001</v>
          </cell>
          <cell r="G484">
            <v>244879637.28999999</v>
          </cell>
          <cell r="H484">
            <v>3672385.05</v>
          </cell>
        </row>
        <row r="485">
          <cell r="A485">
            <v>580526</v>
          </cell>
          <cell r="B485" t="str">
            <v>ADMINISTRACION DE FIDUCIAS</v>
          </cell>
          <cell r="C485" t="str">
            <v>D</v>
          </cell>
          <cell r="D485">
            <v>4</v>
          </cell>
          <cell r="E485">
            <v>3452543.09</v>
          </cell>
          <cell r="F485">
            <v>0</v>
          </cell>
          <cell r="G485">
            <v>0</v>
          </cell>
          <cell r="H485">
            <v>3452543.09</v>
          </cell>
        </row>
        <row r="486">
          <cell r="A486">
            <v>580590</v>
          </cell>
          <cell r="B486" t="str">
            <v>OTROS GASTOS FINANCIEROS</v>
          </cell>
          <cell r="C486" t="str">
            <v>D</v>
          </cell>
          <cell r="D486">
            <v>4</v>
          </cell>
          <cell r="E486">
            <v>75223.48</v>
          </cell>
          <cell r="F486">
            <v>245024255.77000001</v>
          </cell>
          <cell r="G486">
            <v>244879637.28999999</v>
          </cell>
          <cell r="H486">
            <v>219841.96</v>
          </cell>
        </row>
        <row r="487">
          <cell r="A487">
            <v>5808</v>
          </cell>
          <cell r="B487" t="str">
            <v>OTROS GASTOS ORDINARIOS</v>
          </cell>
          <cell r="C487" t="str">
            <v>D</v>
          </cell>
          <cell r="D487">
            <v>3</v>
          </cell>
          <cell r="E487">
            <v>114342679.67</v>
          </cell>
          <cell r="F487">
            <v>3975917236.6599998</v>
          </cell>
          <cell r="G487">
            <v>3902711710.2600002</v>
          </cell>
          <cell r="H487">
            <v>187548206.06999999</v>
          </cell>
        </row>
        <row r="488">
          <cell r="A488">
            <v>580801</v>
          </cell>
          <cell r="B488" t="str">
            <v>PERDIDA EN VENTA DE ACTIVOS</v>
          </cell>
          <cell r="C488" t="str">
            <v>D</v>
          </cell>
          <cell r="D488">
            <v>4</v>
          </cell>
          <cell r="E488">
            <v>81842757.769999996</v>
          </cell>
          <cell r="F488">
            <v>3973555325.6599998</v>
          </cell>
          <cell r="G488">
            <v>3902711710.2600002</v>
          </cell>
          <cell r="H488">
            <v>152686373.16999999</v>
          </cell>
        </row>
        <row r="489">
          <cell r="A489">
            <v>580803</v>
          </cell>
          <cell r="B489" t="str">
            <v>IMPUESTOS ASUMIDOS</v>
          </cell>
          <cell r="C489" t="str">
            <v>D</v>
          </cell>
          <cell r="D489">
            <v>4</v>
          </cell>
          <cell r="E489">
            <v>32499921.899999999</v>
          </cell>
          <cell r="F489">
            <v>2361911</v>
          </cell>
          <cell r="G489">
            <v>0</v>
          </cell>
          <cell r="H489">
            <v>34861832.899999999</v>
          </cell>
        </row>
        <row r="490">
          <cell r="A490">
            <v>5810</v>
          </cell>
          <cell r="B490" t="str">
            <v>EXTRAORDINARIOS</v>
          </cell>
          <cell r="C490" t="str">
            <v>D</v>
          </cell>
          <cell r="D490">
            <v>3</v>
          </cell>
          <cell r="E490">
            <v>405698403.82999998</v>
          </cell>
          <cell r="F490">
            <v>10815626.41</v>
          </cell>
          <cell r="G490">
            <v>5407774.1299999999</v>
          </cell>
          <cell r="H490">
            <v>411106256.11000001</v>
          </cell>
        </row>
        <row r="491">
          <cell r="A491">
            <v>581090</v>
          </cell>
          <cell r="B491" t="str">
            <v>OTROS GASTOS EXTRAORDINARIOS</v>
          </cell>
          <cell r="C491" t="str">
            <v>D</v>
          </cell>
          <cell r="D491">
            <v>4</v>
          </cell>
          <cell r="E491">
            <v>405698403.82999998</v>
          </cell>
          <cell r="F491">
            <v>10815626.41</v>
          </cell>
          <cell r="G491">
            <v>5407774.1299999999</v>
          </cell>
          <cell r="H491">
            <v>411106256.11000001</v>
          </cell>
        </row>
        <row r="492">
          <cell r="A492">
            <v>58109001</v>
          </cell>
          <cell r="B492" t="str">
            <v>INDEMNIZACIONES A TERCEROS POR SINIESTRO</v>
          </cell>
          <cell r="C492" t="str">
            <v>D</v>
          </cell>
          <cell r="D492">
            <v>5</v>
          </cell>
          <cell r="E492">
            <v>29617777</v>
          </cell>
          <cell r="F492">
            <v>0</v>
          </cell>
          <cell r="G492">
            <v>0</v>
          </cell>
          <cell r="H492">
            <v>29617777</v>
          </cell>
        </row>
        <row r="493">
          <cell r="A493">
            <v>58109002</v>
          </cell>
          <cell r="B493" t="str">
            <v>OTROS GASTOS EXTRAORDINARIOS</v>
          </cell>
          <cell r="C493" t="str">
            <v>D</v>
          </cell>
          <cell r="D493">
            <v>5</v>
          </cell>
          <cell r="E493">
            <v>376080626.82999998</v>
          </cell>
          <cell r="F493">
            <v>10815626.41</v>
          </cell>
          <cell r="G493">
            <v>5407774.1299999999</v>
          </cell>
          <cell r="H493">
            <v>381488479.11000001</v>
          </cell>
        </row>
        <row r="494">
          <cell r="A494">
            <v>6</v>
          </cell>
          <cell r="B494" t="str">
            <v>COSTO DE VENTAS</v>
          </cell>
          <cell r="C494" t="str">
            <v>D</v>
          </cell>
          <cell r="D494">
            <v>1</v>
          </cell>
          <cell r="E494">
            <v>1613234457.26</v>
          </cell>
          <cell r="F494">
            <v>141303860.44</v>
          </cell>
          <cell r="G494">
            <v>15153990.220000001</v>
          </cell>
          <cell r="H494">
            <v>1739384327.48</v>
          </cell>
        </row>
        <row r="495">
          <cell r="A495">
            <v>62</v>
          </cell>
          <cell r="B495" t="str">
            <v>COSTO DE VENTA DE BIENES</v>
          </cell>
          <cell r="C495" t="str">
            <v>D</v>
          </cell>
          <cell r="D495">
            <v>2</v>
          </cell>
          <cell r="E495">
            <v>1300909356.26</v>
          </cell>
          <cell r="F495">
            <v>141303860.44</v>
          </cell>
          <cell r="G495">
            <v>15153990.220000001</v>
          </cell>
          <cell r="H495">
            <v>1427059226.48</v>
          </cell>
        </row>
        <row r="496">
          <cell r="A496">
            <v>6210</v>
          </cell>
          <cell r="B496" t="str">
            <v>BIENES COMERCIALIZADOS</v>
          </cell>
          <cell r="C496" t="str">
            <v>D</v>
          </cell>
          <cell r="D496">
            <v>3</v>
          </cell>
          <cell r="E496">
            <v>1300909356.26</v>
          </cell>
          <cell r="F496">
            <v>141303860.44</v>
          </cell>
          <cell r="G496">
            <v>15153990.220000001</v>
          </cell>
          <cell r="H496">
            <v>1427059226.48</v>
          </cell>
        </row>
        <row r="497">
          <cell r="A497">
            <v>621030</v>
          </cell>
          <cell r="B497" t="str">
            <v>MEDIDORES CABLE CONCENTRICO Y CONECTORES</v>
          </cell>
          <cell r="C497" t="str">
            <v>D</v>
          </cell>
          <cell r="D497">
            <v>4</v>
          </cell>
          <cell r="E497">
            <v>874214982.88</v>
          </cell>
          <cell r="F497">
            <v>140192156.66</v>
          </cell>
          <cell r="G497">
            <v>15153990.220000001</v>
          </cell>
          <cell r="H497">
            <v>999253149.32000005</v>
          </cell>
        </row>
        <row r="498">
          <cell r="A498">
            <v>621090</v>
          </cell>
          <cell r="B498" t="str">
            <v>OTRAS VENTAS DE BIENES COMERCIALIZADOS</v>
          </cell>
          <cell r="C498" t="str">
            <v>D</v>
          </cell>
          <cell r="D498">
            <v>4</v>
          </cell>
          <cell r="E498">
            <v>426694373.38</v>
          </cell>
          <cell r="F498">
            <v>1111703.78</v>
          </cell>
          <cell r="G498">
            <v>0</v>
          </cell>
          <cell r="H498">
            <v>427806077.16000003</v>
          </cell>
        </row>
        <row r="499">
          <cell r="A499">
            <v>63</v>
          </cell>
          <cell r="B499" t="str">
            <v>COSTO DE VENTA DE SERVICIOS</v>
          </cell>
          <cell r="C499" t="str">
            <v>D</v>
          </cell>
          <cell r="D499">
            <v>2</v>
          </cell>
          <cell r="E499">
            <v>312325101</v>
          </cell>
          <cell r="F499">
            <v>0</v>
          </cell>
          <cell r="G499">
            <v>0</v>
          </cell>
          <cell r="H499">
            <v>312325101</v>
          </cell>
        </row>
        <row r="500">
          <cell r="A500">
            <v>6360</v>
          </cell>
          <cell r="B500" t="str">
            <v>SERVICIOS PUBLICOS</v>
          </cell>
          <cell r="C500" t="str">
            <v>D</v>
          </cell>
          <cell r="D500">
            <v>3</v>
          </cell>
          <cell r="E500">
            <v>312325101</v>
          </cell>
          <cell r="F500">
            <v>0</v>
          </cell>
          <cell r="G500">
            <v>0</v>
          </cell>
          <cell r="H500">
            <v>312325101</v>
          </cell>
        </row>
        <row r="501">
          <cell r="A501">
            <v>636001</v>
          </cell>
          <cell r="B501" t="str">
            <v>ENERGIA ELECTRICA</v>
          </cell>
          <cell r="C501" t="str">
            <v>D</v>
          </cell>
          <cell r="D501">
            <v>4</v>
          </cell>
          <cell r="E501">
            <v>312325101</v>
          </cell>
          <cell r="F501">
            <v>0</v>
          </cell>
          <cell r="G501">
            <v>0</v>
          </cell>
          <cell r="H501">
            <v>312325101</v>
          </cell>
        </row>
        <row r="502">
          <cell r="A502">
            <v>63600101</v>
          </cell>
          <cell r="B502" t="str">
            <v>CONST. Y MANTTO DE OBRAS DE TERCEROS</v>
          </cell>
          <cell r="C502" t="str">
            <v>D</v>
          </cell>
          <cell r="D502">
            <v>5</v>
          </cell>
          <cell r="E502">
            <v>312325101</v>
          </cell>
          <cell r="F502">
            <v>0</v>
          </cell>
          <cell r="G502">
            <v>0</v>
          </cell>
          <cell r="H502">
            <v>312325101</v>
          </cell>
        </row>
        <row r="503">
          <cell r="A503">
            <v>7</v>
          </cell>
          <cell r="B503" t="str">
            <v>COSTOS DE PRODUCCION</v>
          </cell>
          <cell r="C503" t="str">
            <v>D</v>
          </cell>
          <cell r="D503">
            <v>1</v>
          </cell>
          <cell r="E503">
            <v>156426131314.12</v>
          </cell>
          <cell r="F503">
            <v>40912325838.260002</v>
          </cell>
          <cell r="G503">
            <v>19355714098.119999</v>
          </cell>
          <cell r="H503">
            <v>177982743054.26001</v>
          </cell>
        </row>
        <row r="504">
          <cell r="A504">
            <v>75</v>
          </cell>
          <cell r="B504" t="str">
            <v>SERVICIOS PUBLICOS</v>
          </cell>
          <cell r="C504" t="str">
            <v>D</v>
          </cell>
          <cell r="D504">
            <v>2</v>
          </cell>
          <cell r="E504">
            <v>156426131314.12</v>
          </cell>
          <cell r="F504">
            <v>40912325838.260002</v>
          </cell>
          <cell r="G504">
            <v>19355714098.119999</v>
          </cell>
          <cell r="H504">
            <v>177982743054.26001</v>
          </cell>
        </row>
        <row r="505">
          <cell r="A505">
            <v>7501</v>
          </cell>
          <cell r="B505" t="str">
            <v>ENERGIA</v>
          </cell>
          <cell r="C505" t="str">
            <v>D</v>
          </cell>
          <cell r="D505">
            <v>3</v>
          </cell>
          <cell r="E505">
            <v>156426131314.12</v>
          </cell>
          <cell r="F505">
            <v>40912325838.260002</v>
          </cell>
          <cell r="G505">
            <v>19355714098.119999</v>
          </cell>
          <cell r="H505">
            <v>177982743054.26001</v>
          </cell>
        </row>
        <row r="506">
          <cell r="A506">
            <v>750101</v>
          </cell>
          <cell r="B506" t="str">
            <v>COMPRAS DE ENERGIA</v>
          </cell>
          <cell r="C506" t="str">
            <v>D</v>
          </cell>
          <cell r="D506">
            <v>4</v>
          </cell>
          <cell r="E506">
            <v>112108945750</v>
          </cell>
          <cell r="F506">
            <v>34650222454</v>
          </cell>
          <cell r="G506">
            <v>18544083570</v>
          </cell>
          <cell r="H506">
            <v>128215084634</v>
          </cell>
        </row>
        <row r="507">
          <cell r="A507">
            <v>75010101</v>
          </cell>
          <cell r="B507" t="str">
            <v>COMPRAS ENERGIA EN BLOQUE O CONTRATOS</v>
          </cell>
          <cell r="C507" t="str">
            <v>D</v>
          </cell>
          <cell r="D507">
            <v>5</v>
          </cell>
          <cell r="E507">
            <v>75580869632</v>
          </cell>
          <cell r="F507">
            <v>22429693933</v>
          </cell>
          <cell r="G507">
            <v>11146715066</v>
          </cell>
          <cell r="H507">
            <v>86863848499</v>
          </cell>
        </row>
        <row r="508">
          <cell r="A508">
            <v>75010102</v>
          </cell>
          <cell r="B508" t="str">
            <v>COMPRAS ENERGIA EN BOLSA O CORTO PLAZO</v>
          </cell>
          <cell r="C508" t="str">
            <v>D</v>
          </cell>
          <cell r="D508">
            <v>5</v>
          </cell>
          <cell r="E508">
            <v>3708630477</v>
          </cell>
          <cell r="F508">
            <v>1087926995</v>
          </cell>
          <cell r="G508">
            <v>483539624</v>
          </cell>
          <cell r="H508">
            <v>4313017848</v>
          </cell>
        </row>
        <row r="509">
          <cell r="A509">
            <v>75010103</v>
          </cell>
          <cell r="B509" t="str">
            <v>SISTEMA DE DISTRIBUCION LOCAL (SDL)</v>
          </cell>
          <cell r="C509" t="str">
            <v>D</v>
          </cell>
          <cell r="D509">
            <v>5</v>
          </cell>
          <cell r="E509">
            <v>47349527</v>
          </cell>
          <cell r="F509">
            <v>13899206</v>
          </cell>
          <cell r="G509">
            <v>6973804</v>
          </cell>
          <cell r="H509">
            <v>54274929</v>
          </cell>
        </row>
        <row r="510">
          <cell r="A510">
            <v>75010104</v>
          </cell>
          <cell r="B510" t="str">
            <v>SERVICIOS SIC Y CND</v>
          </cell>
          <cell r="C510" t="str">
            <v>D</v>
          </cell>
          <cell r="D510">
            <v>5</v>
          </cell>
          <cell r="E510">
            <v>298487806</v>
          </cell>
          <cell r="F510">
            <v>93973064</v>
          </cell>
          <cell r="G510">
            <v>42111122</v>
          </cell>
          <cell r="H510">
            <v>350349748</v>
          </cell>
        </row>
        <row r="511">
          <cell r="A511">
            <v>75010105</v>
          </cell>
          <cell r="B511" t="str">
            <v>SISTEMA DE TRANSMISION NACIONAL (STN)</v>
          </cell>
          <cell r="C511" t="str">
            <v>D</v>
          </cell>
          <cell r="D511">
            <v>5</v>
          </cell>
          <cell r="E511">
            <v>15331960268</v>
          </cell>
          <cell r="F511">
            <v>4407723287</v>
          </cell>
          <cell r="G511">
            <v>2272424529</v>
          </cell>
          <cell r="H511">
            <v>17467259026</v>
          </cell>
        </row>
        <row r="512">
          <cell r="A512">
            <v>75010106</v>
          </cell>
          <cell r="B512" t="str">
            <v>RESTRICCIONES Y DESVIACIONES</v>
          </cell>
          <cell r="C512" t="str">
            <v>D</v>
          </cell>
          <cell r="D512">
            <v>5</v>
          </cell>
          <cell r="E512">
            <v>2983980734</v>
          </cell>
          <cell r="F512">
            <v>608495586</v>
          </cell>
          <cell r="G512">
            <v>350356897</v>
          </cell>
          <cell r="H512">
            <v>3242119423</v>
          </cell>
        </row>
        <row r="513">
          <cell r="A513">
            <v>75010107</v>
          </cell>
          <cell r="B513" t="str">
            <v>CARGOS POR CONEXION</v>
          </cell>
          <cell r="C513" t="str">
            <v>D</v>
          </cell>
          <cell r="D513">
            <v>5</v>
          </cell>
          <cell r="E513">
            <v>2652708309</v>
          </cell>
          <cell r="F513">
            <v>446819400</v>
          </cell>
          <cell r="G513">
            <v>439203380</v>
          </cell>
          <cell r="H513">
            <v>2660324329</v>
          </cell>
        </row>
        <row r="514">
          <cell r="A514">
            <v>75010108</v>
          </cell>
          <cell r="B514" t="str">
            <v>SISTEMA DE TRANSMISION REGIONAL (STR)</v>
          </cell>
          <cell r="C514" t="str">
            <v>D</v>
          </cell>
          <cell r="D514">
            <v>5</v>
          </cell>
          <cell r="E514">
            <v>11504958997</v>
          </cell>
          <cell r="F514">
            <v>3445311301</v>
          </cell>
          <cell r="G514">
            <v>1686379466</v>
          </cell>
          <cell r="H514">
            <v>13263890832</v>
          </cell>
        </row>
        <row r="515">
          <cell r="A515">
            <v>75010115</v>
          </cell>
          <cell r="B515" t="str">
            <v>TRASLADO CONSTO DE ENERGIA ENTRE SUCURSA</v>
          </cell>
          <cell r="C515" t="str">
            <v>D</v>
          </cell>
          <cell r="D515">
            <v>5</v>
          </cell>
          <cell r="E515">
            <v>0</v>
          </cell>
          <cell r="F515">
            <v>2116379682</v>
          </cell>
          <cell r="G515">
            <v>2116379682</v>
          </cell>
          <cell r="H515">
            <v>0</v>
          </cell>
        </row>
        <row r="516">
          <cell r="A516">
            <v>750102</v>
          </cell>
          <cell r="B516" t="str">
            <v>GENERALES</v>
          </cell>
          <cell r="C516" t="str">
            <v>D</v>
          </cell>
          <cell r="D516">
            <v>4</v>
          </cell>
          <cell r="E516">
            <v>20587315542.389999</v>
          </cell>
          <cell r="F516">
            <v>2854246084.5500002</v>
          </cell>
          <cell r="G516">
            <v>15133096.880000001</v>
          </cell>
          <cell r="H516">
            <v>23426428530.060001</v>
          </cell>
        </row>
        <row r="517">
          <cell r="A517">
            <v>75010201</v>
          </cell>
          <cell r="B517" t="str">
            <v>COSTOS GENERALES</v>
          </cell>
          <cell r="C517" t="str">
            <v>D</v>
          </cell>
          <cell r="D517">
            <v>5</v>
          </cell>
          <cell r="E517">
            <v>607182694.03999996</v>
          </cell>
          <cell r="F517">
            <v>160502215.25999999</v>
          </cell>
          <cell r="G517">
            <v>9682</v>
          </cell>
          <cell r="H517">
            <v>767675227.29999995</v>
          </cell>
        </row>
        <row r="518">
          <cell r="A518">
            <v>7501020101</v>
          </cell>
          <cell r="B518" t="str">
            <v>SUSCRIPCIONES Y AFILIACIONES</v>
          </cell>
          <cell r="C518" t="str">
            <v>D</v>
          </cell>
          <cell r="D518">
            <v>6</v>
          </cell>
          <cell r="E518">
            <v>59344090</v>
          </cell>
          <cell r="F518">
            <v>14050000</v>
          </cell>
          <cell r="G518">
            <v>0</v>
          </cell>
          <cell r="H518">
            <v>73394090</v>
          </cell>
        </row>
        <row r="519">
          <cell r="A519">
            <v>7501020103</v>
          </cell>
          <cell r="B519" t="str">
            <v>PUBLICIDAD Y PROPAGANDA</v>
          </cell>
          <cell r="C519" t="str">
            <v>D</v>
          </cell>
          <cell r="D519">
            <v>6</v>
          </cell>
          <cell r="E519">
            <v>68892136</v>
          </cell>
          <cell r="F519">
            <v>6820200</v>
          </cell>
          <cell r="G519">
            <v>0</v>
          </cell>
          <cell r="H519">
            <v>75712336</v>
          </cell>
        </row>
        <row r="520">
          <cell r="A520">
            <v>7501020104</v>
          </cell>
          <cell r="B520" t="str">
            <v>IMPRESOS Y PUBLICIACIONES</v>
          </cell>
          <cell r="C520" t="str">
            <v>D</v>
          </cell>
          <cell r="D520">
            <v>6</v>
          </cell>
          <cell r="E520">
            <v>108926583</v>
          </cell>
          <cell r="F520">
            <v>0</v>
          </cell>
          <cell r="G520">
            <v>0</v>
          </cell>
          <cell r="H520">
            <v>108926583</v>
          </cell>
        </row>
        <row r="521">
          <cell r="A521">
            <v>7501020105</v>
          </cell>
          <cell r="B521" t="str">
            <v>FOTOCOPIAS UTILES DE ESCRITORIO Y PAPELE</v>
          </cell>
          <cell r="C521" t="str">
            <v>D</v>
          </cell>
          <cell r="D521">
            <v>6</v>
          </cell>
          <cell r="E521">
            <v>214375749.03999999</v>
          </cell>
          <cell r="F521">
            <v>6630656.2599999998</v>
          </cell>
          <cell r="G521">
            <v>0</v>
          </cell>
          <cell r="H521">
            <v>221006405.30000001</v>
          </cell>
        </row>
        <row r="522">
          <cell r="A522">
            <v>7501020106</v>
          </cell>
          <cell r="B522" t="str">
            <v>COMUNICACIONES</v>
          </cell>
          <cell r="C522" t="str">
            <v>D</v>
          </cell>
          <cell r="D522">
            <v>6</v>
          </cell>
          <cell r="E522">
            <v>28033611</v>
          </cell>
          <cell r="F522">
            <v>0</v>
          </cell>
          <cell r="G522">
            <v>0</v>
          </cell>
          <cell r="H522">
            <v>28033611</v>
          </cell>
        </row>
        <row r="523">
          <cell r="A523">
            <v>7501020107</v>
          </cell>
          <cell r="B523" t="str">
            <v>TRANSPORTE FLETES Y ACARREOS</v>
          </cell>
          <cell r="C523" t="str">
            <v>D</v>
          </cell>
          <cell r="D523">
            <v>6</v>
          </cell>
          <cell r="E523">
            <v>21280816</v>
          </cell>
          <cell r="F523">
            <v>4920851</v>
          </cell>
          <cell r="G523">
            <v>0</v>
          </cell>
          <cell r="H523">
            <v>26201667</v>
          </cell>
        </row>
        <row r="524">
          <cell r="A524">
            <v>7501020111</v>
          </cell>
          <cell r="B524" t="str">
            <v>COSTO DE ENERGIA ELECTRICA DEPENDENCIAS</v>
          </cell>
          <cell r="C524" t="str">
            <v>D</v>
          </cell>
          <cell r="D524">
            <v>6</v>
          </cell>
          <cell r="E524">
            <v>97409775</v>
          </cell>
          <cell r="F524">
            <v>118194148</v>
          </cell>
          <cell r="G524">
            <v>0</v>
          </cell>
          <cell r="H524">
            <v>215603923</v>
          </cell>
        </row>
        <row r="525">
          <cell r="A525">
            <v>7501020112</v>
          </cell>
          <cell r="B525" t="str">
            <v>COSTO DE ENERGIA ELECTRICA TRABAJADORES</v>
          </cell>
          <cell r="C525" t="str">
            <v>D</v>
          </cell>
          <cell r="D525">
            <v>6</v>
          </cell>
          <cell r="E525">
            <v>8919934</v>
          </cell>
          <cell r="F525">
            <v>9886360</v>
          </cell>
          <cell r="G525">
            <v>9682</v>
          </cell>
          <cell r="H525">
            <v>18796612</v>
          </cell>
        </row>
        <row r="526">
          <cell r="A526">
            <v>75010202</v>
          </cell>
          <cell r="B526" t="str">
            <v>ARRENDAMIENTOS</v>
          </cell>
          <cell r="C526" t="str">
            <v>D</v>
          </cell>
          <cell r="D526">
            <v>5</v>
          </cell>
          <cell r="E526">
            <v>351913852</v>
          </cell>
          <cell r="F526">
            <v>111034220</v>
          </cell>
          <cell r="G526">
            <v>0</v>
          </cell>
          <cell r="H526">
            <v>462948072</v>
          </cell>
        </row>
        <row r="527">
          <cell r="A527">
            <v>7501020201</v>
          </cell>
          <cell r="B527" t="str">
            <v>ARRENDAMIENTO DE TERRENOS</v>
          </cell>
          <cell r="C527" t="str">
            <v>D</v>
          </cell>
          <cell r="D527">
            <v>6</v>
          </cell>
          <cell r="E527">
            <v>555528</v>
          </cell>
          <cell r="F527">
            <v>0</v>
          </cell>
          <cell r="G527">
            <v>0</v>
          </cell>
          <cell r="H527">
            <v>555528</v>
          </cell>
        </row>
        <row r="528">
          <cell r="A528">
            <v>7501020202</v>
          </cell>
          <cell r="B528" t="str">
            <v>ARRENDAMIENTO DE CONSTRUCCIONES Y EDIFIC</v>
          </cell>
          <cell r="C528" t="str">
            <v>D</v>
          </cell>
          <cell r="D528">
            <v>6</v>
          </cell>
          <cell r="E528">
            <v>35965139</v>
          </cell>
          <cell r="F528">
            <v>5661231</v>
          </cell>
          <cell r="G528">
            <v>0</v>
          </cell>
          <cell r="H528">
            <v>41626370</v>
          </cell>
        </row>
        <row r="529">
          <cell r="A529">
            <v>7501020204</v>
          </cell>
          <cell r="B529" t="str">
            <v>ARRENDAMIENTO DE MUEBLES Y EQUIPO DE OFI</v>
          </cell>
          <cell r="C529" t="str">
            <v>D</v>
          </cell>
          <cell r="D529">
            <v>6</v>
          </cell>
          <cell r="E529">
            <v>1038200</v>
          </cell>
          <cell r="F529">
            <v>0</v>
          </cell>
          <cell r="G529">
            <v>0</v>
          </cell>
          <cell r="H529">
            <v>1038200</v>
          </cell>
        </row>
        <row r="530">
          <cell r="A530">
            <v>7501020205</v>
          </cell>
          <cell r="B530" t="str">
            <v>ARRENDAMIENTO DE EQUIPOS DE COMUNICACION</v>
          </cell>
          <cell r="C530" t="str">
            <v>D</v>
          </cell>
          <cell r="D530">
            <v>6</v>
          </cell>
          <cell r="E530">
            <v>90205120</v>
          </cell>
          <cell r="F530">
            <v>28082979</v>
          </cell>
          <cell r="G530">
            <v>0</v>
          </cell>
          <cell r="H530">
            <v>118288099</v>
          </cell>
        </row>
        <row r="531">
          <cell r="A531">
            <v>7501020206</v>
          </cell>
          <cell r="B531" t="str">
            <v>ARRENDAMIENTO DE VEHICULOS</v>
          </cell>
          <cell r="C531" t="str">
            <v>D</v>
          </cell>
          <cell r="D531">
            <v>6</v>
          </cell>
          <cell r="E531">
            <v>216449865</v>
          </cell>
          <cell r="F531">
            <v>77290010</v>
          </cell>
          <cell r="G531">
            <v>0</v>
          </cell>
          <cell r="H531">
            <v>293739875</v>
          </cell>
        </row>
        <row r="532">
          <cell r="A532">
            <v>7501020290</v>
          </cell>
          <cell r="B532" t="str">
            <v>OTROS ARRENDAMIENTOS</v>
          </cell>
          <cell r="C532" t="str">
            <v>D</v>
          </cell>
          <cell r="D532">
            <v>6</v>
          </cell>
          <cell r="E532">
            <v>7700000</v>
          </cell>
          <cell r="F532">
            <v>0</v>
          </cell>
          <cell r="G532">
            <v>0</v>
          </cell>
          <cell r="H532">
            <v>7700000</v>
          </cell>
        </row>
        <row r="533">
          <cell r="A533">
            <v>75010203</v>
          </cell>
          <cell r="B533" t="str">
            <v>MANTENIMIENTO Y REPARACIONES</v>
          </cell>
          <cell r="C533" t="str">
            <v>D</v>
          </cell>
          <cell r="D533">
            <v>5</v>
          </cell>
          <cell r="E533">
            <v>6585908166.4499998</v>
          </cell>
          <cell r="F533">
            <v>683335555.5</v>
          </cell>
          <cell r="G533">
            <v>14592185.800000001</v>
          </cell>
          <cell r="H533">
            <v>7254651536.1499996</v>
          </cell>
        </row>
        <row r="534">
          <cell r="A534">
            <v>7501020301</v>
          </cell>
          <cell r="B534" t="str">
            <v>MANTENIMIENTO DE CONSTRUCIONES Y EDIFICA</v>
          </cell>
          <cell r="C534" t="str">
            <v>D</v>
          </cell>
          <cell r="D534">
            <v>6</v>
          </cell>
          <cell r="E534">
            <v>66808818</v>
          </cell>
          <cell r="F534">
            <v>1788040</v>
          </cell>
          <cell r="G534">
            <v>0</v>
          </cell>
          <cell r="H534">
            <v>68596858</v>
          </cell>
        </row>
        <row r="535">
          <cell r="A535">
            <v>7501020302</v>
          </cell>
          <cell r="B535" t="str">
            <v>MANTENIMIENTO DE MAQUINARIA Y EQUIPO</v>
          </cell>
          <cell r="C535" t="str">
            <v>D</v>
          </cell>
          <cell r="D535">
            <v>6</v>
          </cell>
          <cell r="E535">
            <v>230724168</v>
          </cell>
          <cell r="F535">
            <v>4043038</v>
          </cell>
          <cell r="G535">
            <v>0</v>
          </cell>
          <cell r="H535">
            <v>234767206</v>
          </cell>
        </row>
        <row r="536">
          <cell r="A536">
            <v>7501020303</v>
          </cell>
          <cell r="B536" t="str">
            <v>MANTENIMIENTO DE EQUIPO DE OFICINA</v>
          </cell>
          <cell r="C536" t="str">
            <v>D</v>
          </cell>
          <cell r="D536">
            <v>6</v>
          </cell>
          <cell r="E536">
            <v>11790692</v>
          </cell>
          <cell r="F536">
            <v>434000</v>
          </cell>
          <cell r="G536">
            <v>0</v>
          </cell>
          <cell r="H536">
            <v>12224692</v>
          </cell>
        </row>
        <row r="537">
          <cell r="A537">
            <v>7501020304</v>
          </cell>
          <cell r="B537" t="str">
            <v>MANTENIMIENTO DE EQUIPO DE COMPUTACION Y</v>
          </cell>
          <cell r="C537" t="str">
            <v>D</v>
          </cell>
          <cell r="D537">
            <v>6</v>
          </cell>
          <cell r="E537">
            <v>109166577.31999999</v>
          </cell>
          <cell r="F537">
            <v>3357697.17</v>
          </cell>
          <cell r="G537">
            <v>0</v>
          </cell>
          <cell r="H537">
            <v>112524274.48999999</v>
          </cell>
        </row>
        <row r="538">
          <cell r="A538">
            <v>7501020305</v>
          </cell>
          <cell r="B538" t="str">
            <v>MANTENIMIENTO DE EQUIPO DE TRANSPORTE TR</v>
          </cell>
          <cell r="C538" t="str">
            <v>D</v>
          </cell>
          <cell r="D538">
            <v>6</v>
          </cell>
          <cell r="E538">
            <v>229023444</v>
          </cell>
          <cell r="F538">
            <v>3036210</v>
          </cell>
          <cell r="G538">
            <v>5</v>
          </cell>
          <cell r="H538">
            <v>232059649</v>
          </cell>
        </row>
        <row r="539">
          <cell r="A539">
            <v>7501020307</v>
          </cell>
          <cell r="B539" t="str">
            <v>MANTENIMIENTO DE LINEAS REDES Y DUCTOS</v>
          </cell>
          <cell r="C539" t="str">
            <v>D</v>
          </cell>
          <cell r="D539">
            <v>6</v>
          </cell>
          <cell r="E539">
            <v>4678832331.1300001</v>
          </cell>
          <cell r="F539">
            <v>515345008.32999998</v>
          </cell>
          <cell r="G539">
            <v>14592180.800000001</v>
          </cell>
          <cell r="H539">
            <v>5179585158.6599998</v>
          </cell>
        </row>
        <row r="540">
          <cell r="A540">
            <v>750102030702</v>
          </cell>
          <cell r="B540" t="str">
            <v>MANTENIMIENTO LINEAS DE SUBTRANSMISION</v>
          </cell>
          <cell r="C540" t="str">
            <v>D</v>
          </cell>
          <cell r="D540">
            <v>7</v>
          </cell>
          <cell r="E540">
            <v>24932777</v>
          </cell>
          <cell r="F540">
            <v>8737705</v>
          </cell>
          <cell r="G540">
            <v>0</v>
          </cell>
          <cell r="H540">
            <v>33670482</v>
          </cell>
        </row>
        <row r="541">
          <cell r="A541">
            <v>750102030703</v>
          </cell>
          <cell r="B541" t="str">
            <v>MANTENIMIENTO REDES PRIMARIAS</v>
          </cell>
          <cell r="C541" t="str">
            <v>D</v>
          </cell>
          <cell r="D541">
            <v>7</v>
          </cell>
          <cell r="E541">
            <v>4319642185.1300001</v>
          </cell>
          <cell r="F541">
            <v>494716819.32999998</v>
          </cell>
          <cell r="G541">
            <v>14592180.800000001</v>
          </cell>
          <cell r="H541">
            <v>4799766823.6599998</v>
          </cell>
        </row>
        <row r="542">
          <cell r="A542">
            <v>750102030704</v>
          </cell>
          <cell r="B542" t="str">
            <v>MANTENIMIENTO REDES SECUNDARIAS</v>
          </cell>
          <cell r="C542" t="str">
            <v>D</v>
          </cell>
          <cell r="D542">
            <v>7</v>
          </cell>
          <cell r="E542">
            <v>219248856</v>
          </cell>
          <cell r="F542">
            <v>3314532</v>
          </cell>
          <cell r="G542">
            <v>0</v>
          </cell>
          <cell r="H542">
            <v>222563388</v>
          </cell>
        </row>
        <row r="543">
          <cell r="A543">
            <v>750102030705</v>
          </cell>
          <cell r="B543" t="str">
            <v>MANTENIMIENTO ALUMBRADO PUBLICO</v>
          </cell>
          <cell r="C543" t="str">
            <v>D</v>
          </cell>
          <cell r="D543">
            <v>7</v>
          </cell>
          <cell r="E543">
            <v>52200000</v>
          </cell>
          <cell r="F543">
            <v>0</v>
          </cell>
          <cell r="G543">
            <v>0</v>
          </cell>
          <cell r="H543">
            <v>52200000</v>
          </cell>
        </row>
        <row r="544">
          <cell r="A544">
            <v>750102030706</v>
          </cell>
          <cell r="B544" t="str">
            <v>MANTENIMIENTO SUBESTACIONES</v>
          </cell>
          <cell r="C544" t="str">
            <v>D</v>
          </cell>
          <cell r="D544">
            <v>7</v>
          </cell>
          <cell r="E544">
            <v>62808513</v>
          </cell>
          <cell r="F544">
            <v>8575952</v>
          </cell>
          <cell r="G544">
            <v>0</v>
          </cell>
          <cell r="H544">
            <v>71384465</v>
          </cell>
        </row>
        <row r="545">
          <cell r="A545">
            <v>7501020308</v>
          </cell>
          <cell r="B545" t="str">
            <v>REPARACION DE CONSTRUCCIONES Y EDIFICACI</v>
          </cell>
          <cell r="C545" t="str">
            <v>D</v>
          </cell>
          <cell r="D545">
            <v>6</v>
          </cell>
          <cell r="E545">
            <v>7685253</v>
          </cell>
          <cell r="F545">
            <v>0</v>
          </cell>
          <cell r="G545">
            <v>0</v>
          </cell>
          <cell r="H545">
            <v>7685253</v>
          </cell>
        </row>
        <row r="546">
          <cell r="A546">
            <v>7501020309</v>
          </cell>
          <cell r="B546" t="str">
            <v>REPARACION DE MAQUINARIA Y EQUIPO</v>
          </cell>
          <cell r="C546" t="str">
            <v>D</v>
          </cell>
          <cell r="D546">
            <v>6</v>
          </cell>
          <cell r="E546">
            <v>103097285</v>
          </cell>
          <cell r="F546">
            <v>66038151</v>
          </cell>
          <cell r="G546">
            <v>0</v>
          </cell>
          <cell r="H546">
            <v>169135436</v>
          </cell>
        </row>
        <row r="547">
          <cell r="A547">
            <v>7501020311</v>
          </cell>
          <cell r="B547" t="str">
            <v>REPARACION DE EQUIPO DE COMPUTACION Y CO</v>
          </cell>
          <cell r="C547" t="str">
            <v>D</v>
          </cell>
          <cell r="D547">
            <v>6</v>
          </cell>
          <cell r="E547">
            <v>807024</v>
          </cell>
          <cell r="F547">
            <v>0</v>
          </cell>
          <cell r="G547">
            <v>0</v>
          </cell>
          <cell r="H547">
            <v>807024</v>
          </cell>
        </row>
        <row r="548">
          <cell r="A548">
            <v>7501020312</v>
          </cell>
          <cell r="B548" t="str">
            <v>REPARACION DE EQUIPO DE TRANSPORTE TRACC</v>
          </cell>
          <cell r="C548" t="str">
            <v>D</v>
          </cell>
          <cell r="D548">
            <v>6</v>
          </cell>
          <cell r="E548">
            <v>34383794</v>
          </cell>
          <cell r="F548">
            <v>6819324</v>
          </cell>
          <cell r="G548">
            <v>0</v>
          </cell>
          <cell r="H548">
            <v>41203118</v>
          </cell>
        </row>
        <row r="549">
          <cell r="A549">
            <v>7501020390</v>
          </cell>
          <cell r="B549" t="str">
            <v>OTROS CONTRATOS DE MANTENIMIENTO Y REPAR</v>
          </cell>
          <cell r="C549" t="str">
            <v>D</v>
          </cell>
          <cell r="D549">
            <v>6</v>
          </cell>
          <cell r="E549">
            <v>1113588780</v>
          </cell>
          <cell r="F549">
            <v>82474087</v>
          </cell>
          <cell r="G549">
            <v>0</v>
          </cell>
          <cell r="H549">
            <v>1196062867</v>
          </cell>
        </row>
        <row r="550">
          <cell r="A550">
            <v>75010204</v>
          </cell>
          <cell r="B550" t="str">
            <v>HONORARIOS</v>
          </cell>
          <cell r="C550" t="str">
            <v>D</v>
          </cell>
          <cell r="D550">
            <v>5</v>
          </cell>
          <cell r="E550">
            <v>1562879108</v>
          </cell>
          <cell r="F550">
            <v>402447131</v>
          </cell>
          <cell r="G550">
            <v>0</v>
          </cell>
          <cell r="H550">
            <v>1965326239</v>
          </cell>
        </row>
        <row r="551">
          <cell r="A551">
            <v>7501020402</v>
          </cell>
          <cell r="B551" t="str">
            <v>HONORARIOS ASESORIA TECNICA</v>
          </cell>
          <cell r="C551" t="str">
            <v>D</v>
          </cell>
          <cell r="D551">
            <v>6</v>
          </cell>
          <cell r="E551">
            <v>575449625</v>
          </cell>
          <cell r="F551">
            <v>13648973</v>
          </cell>
          <cell r="G551">
            <v>0</v>
          </cell>
          <cell r="H551">
            <v>589098598</v>
          </cell>
        </row>
        <row r="552">
          <cell r="A552">
            <v>7501020490</v>
          </cell>
          <cell r="B552" t="str">
            <v>OTROS HONORARIOS</v>
          </cell>
          <cell r="C552" t="str">
            <v>D</v>
          </cell>
          <cell r="D552">
            <v>6</v>
          </cell>
          <cell r="E552">
            <v>987429483</v>
          </cell>
          <cell r="F552">
            <v>388798158</v>
          </cell>
          <cell r="G552">
            <v>0</v>
          </cell>
          <cell r="H552">
            <v>1376227641</v>
          </cell>
        </row>
        <row r="553">
          <cell r="A553">
            <v>75010205</v>
          </cell>
          <cell r="B553" t="str">
            <v>SERVICIOS PUBLICOS</v>
          </cell>
          <cell r="C553" t="str">
            <v>D</v>
          </cell>
          <cell r="D553">
            <v>5</v>
          </cell>
          <cell r="E553">
            <v>251720751.19999999</v>
          </cell>
          <cell r="F553">
            <v>116963660.59999999</v>
          </cell>
          <cell r="G553">
            <v>0</v>
          </cell>
          <cell r="H553">
            <v>368684411.80000001</v>
          </cell>
        </row>
        <row r="554">
          <cell r="A554">
            <v>7501020501</v>
          </cell>
          <cell r="B554" t="str">
            <v>ACUEDUCTO Y ALCANTARILLADO</v>
          </cell>
          <cell r="C554" t="str">
            <v>D</v>
          </cell>
          <cell r="D554">
            <v>6</v>
          </cell>
          <cell r="E554">
            <v>6085834</v>
          </cell>
          <cell r="F554">
            <v>1553935</v>
          </cell>
          <cell r="G554">
            <v>0</v>
          </cell>
          <cell r="H554">
            <v>7639769</v>
          </cell>
        </row>
        <row r="555">
          <cell r="A555">
            <v>7501020502</v>
          </cell>
          <cell r="B555" t="str">
            <v>ASEO Y RECOLECCION DE RESIDUOS</v>
          </cell>
          <cell r="C555" t="str">
            <v>D</v>
          </cell>
          <cell r="D555">
            <v>6</v>
          </cell>
          <cell r="E555">
            <v>2542770</v>
          </cell>
          <cell r="F555">
            <v>301415</v>
          </cell>
          <cell r="G555">
            <v>0</v>
          </cell>
          <cell r="H555">
            <v>2844185</v>
          </cell>
        </row>
        <row r="556">
          <cell r="A556">
            <v>7501020504</v>
          </cell>
          <cell r="B556" t="str">
            <v>TELECOMUNICACIONES</v>
          </cell>
          <cell r="C556" t="str">
            <v>D</v>
          </cell>
          <cell r="D556">
            <v>6</v>
          </cell>
          <cell r="E556">
            <v>243092147.19999999</v>
          </cell>
          <cell r="F556">
            <v>115108310.59999999</v>
          </cell>
          <cell r="G556">
            <v>0</v>
          </cell>
          <cell r="H556">
            <v>358200457.80000001</v>
          </cell>
        </row>
        <row r="557">
          <cell r="A557">
            <v>75010206</v>
          </cell>
          <cell r="B557" t="str">
            <v>MATERIALES Y COSTOS DE OPERACION</v>
          </cell>
          <cell r="C557" t="str">
            <v>D</v>
          </cell>
          <cell r="D557">
            <v>5</v>
          </cell>
          <cell r="E557">
            <v>1701041832.8499999</v>
          </cell>
          <cell r="F557">
            <v>331306029.60000002</v>
          </cell>
          <cell r="G557">
            <v>531226.07999999996</v>
          </cell>
          <cell r="H557">
            <v>2031816636.3699999</v>
          </cell>
        </row>
        <row r="558">
          <cell r="A558">
            <v>7501020601</v>
          </cell>
          <cell r="B558" t="str">
            <v>REPUESTOS PARA VEHICULOS</v>
          </cell>
          <cell r="C558" t="str">
            <v>D</v>
          </cell>
          <cell r="D558">
            <v>6</v>
          </cell>
          <cell r="E558">
            <v>4651539</v>
          </cell>
          <cell r="F558">
            <v>1474918</v>
          </cell>
          <cell r="G558">
            <v>0</v>
          </cell>
          <cell r="H558">
            <v>6126457</v>
          </cell>
        </row>
        <row r="559">
          <cell r="A559">
            <v>7501020602</v>
          </cell>
          <cell r="B559" t="str">
            <v>LLANTA Y NEUMATICOS</v>
          </cell>
          <cell r="C559" t="str">
            <v>D</v>
          </cell>
          <cell r="D559">
            <v>6</v>
          </cell>
          <cell r="E559">
            <v>18795767.23</v>
          </cell>
          <cell r="F559">
            <v>2280485.44</v>
          </cell>
          <cell r="G559">
            <v>0</v>
          </cell>
          <cell r="H559">
            <v>21076252.670000002</v>
          </cell>
        </row>
        <row r="560">
          <cell r="A560">
            <v>7501020604</v>
          </cell>
          <cell r="B560" t="str">
            <v>COMBUSTIBLES Y LUBRICANTES</v>
          </cell>
          <cell r="C560" t="str">
            <v>D</v>
          </cell>
          <cell r="D560">
            <v>6</v>
          </cell>
          <cell r="E560">
            <v>103355777</v>
          </cell>
          <cell r="F560">
            <v>21082012</v>
          </cell>
          <cell r="G560">
            <v>0</v>
          </cell>
          <cell r="H560">
            <v>124437789</v>
          </cell>
        </row>
        <row r="561">
          <cell r="A561">
            <v>7501020608</v>
          </cell>
          <cell r="B561" t="str">
            <v>COSTOS DE GESTION AMBIENTAL</v>
          </cell>
          <cell r="C561" t="str">
            <v>D</v>
          </cell>
          <cell r="D561">
            <v>6</v>
          </cell>
          <cell r="E561">
            <v>1114356811</v>
          </cell>
          <cell r="F561">
            <v>204650487</v>
          </cell>
          <cell r="G561">
            <v>0</v>
          </cell>
          <cell r="H561">
            <v>1319007298</v>
          </cell>
        </row>
        <row r="562">
          <cell r="A562">
            <v>7501020611</v>
          </cell>
          <cell r="B562" t="str">
            <v>MATERIALES ELECTRICOS</v>
          </cell>
          <cell r="C562" t="str">
            <v>D</v>
          </cell>
          <cell r="D562">
            <v>6</v>
          </cell>
          <cell r="E562">
            <v>11252062</v>
          </cell>
          <cell r="F562">
            <v>783195</v>
          </cell>
          <cell r="G562">
            <v>0</v>
          </cell>
          <cell r="H562">
            <v>12035257</v>
          </cell>
        </row>
        <row r="563">
          <cell r="A563">
            <v>7501020690</v>
          </cell>
          <cell r="B563" t="str">
            <v>OTROS ELEMENTOS Y MATERIALES</v>
          </cell>
          <cell r="C563" t="str">
            <v>D</v>
          </cell>
          <cell r="D563">
            <v>6</v>
          </cell>
          <cell r="E563">
            <v>448629876.62</v>
          </cell>
          <cell r="F563">
            <v>101034932.16</v>
          </cell>
          <cell r="G563">
            <v>531226.07999999996</v>
          </cell>
          <cell r="H563">
            <v>549133582.70000005</v>
          </cell>
        </row>
        <row r="564">
          <cell r="A564">
            <v>75010207</v>
          </cell>
          <cell r="B564" t="str">
            <v>SEGUROS GENERALES</v>
          </cell>
          <cell r="C564" t="str">
            <v>D</v>
          </cell>
          <cell r="D564">
            <v>5</v>
          </cell>
          <cell r="E564">
            <v>1263845844.8199999</v>
          </cell>
          <cell r="F564">
            <v>144291101.69999999</v>
          </cell>
          <cell r="G564">
            <v>0</v>
          </cell>
          <cell r="H564">
            <v>1408136946.52</v>
          </cell>
        </row>
        <row r="565">
          <cell r="A565">
            <v>7501020702</v>
          </cell>
          <cell r="B565" t="str">
            <v>SEGUROS DE CUMPLIMIENTO</v>
          </cell>
          <cell r="C565" t="str">
            <v>D</v>
          </cell>
          <cell r="D565">
            <v>6</v>
          </cell>
          <cell r="E565">
            <v>1527488</v>
          </cell>
          <cell r="F565">
            <v>0</v>
          </cell>
          <cell r="G565">
            <v>0</v>
          </cell>
          <cell r="H565">
            <v>1527488</v>
          </cell>
        </row>
        <row r="566">
          <cell r="A566">
            <v>7501020703</v>
          </cell>
          <cell r="B566" t="str">
            <v>SEGUROS DE CORRIENTE DEBIL</v>
          </cell>
          <cell r="C566" t="str">
            <v>D</v>
          </cell>
          <cell r="D566">
            <v>6</v>
          </cell>
          <cell r="E566">
            <v>20283781.140000001</v>
          </cell>
          <cell r="F566">
            <v>2980956.3</v>
          </cell>
          <cell r="G566">
            <v>0</v>
          </cell>
          <cell r="H566">
            <v>23264737.440000001</v>
          </cell>
        </row>
        <row r="567">
          <cell r="A567">
            <v>7501020704</v>
          </cell>
          <cell r="B567" t="str">
            <v>SEGUROS DE INCENDIO</v>
          </cell>
          <cell r="C567" t="str">
            <v>D</v>
          </cell>
          <cell r="D567">
            <v>6</v>
          </cell>
          <cell r="E567">
            <v>113127807.34</v>
          </cell>
          <cell r="F567">
            <v>17527114.059999999</v>
          </cell>
          <cell r="G567">
            <v>0</v>
          </cell>
          <cell r="H567">
            <v>130654921.40000001</v>
          </cell>
        </row>
        <row r="568">
          <cell r="A568">
            <v>7501020706</v>
          </cell>
          <cell r="B568" t="str">
            <v>SEGUROS DE SUSTRACCION Y HURTO</v>
          </cell>
          <cell r="C568" t="str">
            <v>D</v>
          </cell>
          <cell r="D568">
            <v>6</v>
          </cell>
          <cell r="E568">
            <v>6629821.5199999996</v>
          </cell>
          <cell r="F568">
            <v>1123152.1100000001</v>
          </cell>
          <cell r="G568">
            <v>0</v>
          </cell>
          <cell r="H568">
            <v>7752973.6299999999</v>
          </cell>
        </row>
        <row r="569">
          <cell r="A569">
            <v>7501020707</v>
          </cell>
          <cell r="B569" t="str">
            <v>SEGUROS DE FLOTA Y EQUIPO DE TRANSPORTE</v>
          </cell>
          <cell r="C569" t="str">
            <v>D</v>
          </cell>
          <cell r="D569">
            <v>6</v>
          </cell>
          <cell r="E569">
            <v>51603404.810000002</v>
          </cell>
          <cell r="F569">
            <v>8014263.8200000003</v>
          </cell>
          <cell r="G569">
            <v>0</v>
          </cell>
          <cell r="H569">
            <v>59617668.630000003</v>
          </cell>
        </row>
        <row r="570">
          <cell r="A570">
            <v>7501020708</v>
          </cell>
          <cell r="B570" t="str">
            <v>SEGUROS DE RESPONSABILIDAD CIVIL Y EXTRA</v>
          </cell>
          <cell r="C570" t="str">
            <v>D</v>
          </cell>
          <cell r="D570">
            <v>6</v>
          </cell>
          <cell r="E570">
            <v>134793399.24000001</v>
          </cell>
          <cell r="F570">
            <v>30593690.41</v>
          </cell>
          <cell r="G570">
            <v>0</v>
          </cell>
          <cell r="H570">
            <v>165387089.65000001</v>
          </cell>
        </row>
        <row r="571">
          <cell r="A571">
            <v>7501020709</v>
          </cell>
          <cell r="B571" t="str">
            <v>SEGUROS DE ROTURA DE MAQUINARIA</v>
          </cell>
          <cell r="C571" t="str">
            <v>D</v>
          </cell>
          <cell r="D571">
            <v>6</v>
          </cell>
          <cell r="E571">
            <v>649948970.57000005</v>
          </cell>
          <cell r="F571">
            <v>30997142.350000001</v>
          </cell>
          <cell r="G571">
            <v>0</v>
          </cell>
          <cell r="H571">
            <v>680946112.91999996</v>
          </cell>
        </row>
        <row r="572">
          <cell r="A572">
            <v>7501020710</v>
          </cell>
          <cell r="B572" t="str">
            <v>SEGUROS DANOS COMBINADOS</v>
          </cell>
          <cell r="C572" t="str">
            <v>D</v>
          </cell>
          <cell r="D572">
            <v>6</v>
          </cell>
          <cell r="E572">
            <v>285931172.19999999</v>
          </cell>
          <cell r="F572">
            <v>53054782.649999999</v>
          </cell>
          <cell r="G572">
            <v>0</v>
          </cell>
          <cell r="H572">
            <v>338985954.85000002</v>
          </cell>
        </row>
        <row r="573">
          <cell r="A573">
            <v>75010208</v>
          </cell>
          <cell r="B573" t="str">
            <v>ORDENES Y CONTRATOS POR OTROS SERVICIOS</v>
          </cell>
          <cell r="C573" t="str">
            <v>D</v>
          </cell>
          <cell r="D573">
            <v>5</v>
          </cell>
          <cell r="E573">
            <v>7685919651.9399996</v>
          </cell>
          <cell r="F573">
            <v>864381474</v>
          </cell>
          <cell r="G573">
            <v>0</v>
          </cell>
          <cell r="H573">
            <v>8550301125.9399996</v>
          </cell>
        </row>
        <row r="574">
          <cell r="A574">
            <v>7501020801</v>
          </cell>
          <cell r="B574" t="str">
            <v>SERVICIO DE ASEO Y MANTENIMIENTO</v>
          </cell>
          <cell r="C574" t="str">
            <v>D</v>
          </cell>
          <cell r="D574">
            <v>6</v>
          </cell>
          <cell r="E574">
            <v>87298609</v>
          </cell>
          <cell r="F574">
            <v>8634805</v>
          </cell>
          <cell r="G574">
            <v>0</v>
          </cell>
          <cell r="H574">
            <v>95933414</v>
          </cell>
        </row>
        <row r="575">
          <cell r="A575">
            <v>7501020802</v>
          </cell>
          <cell r="B575" t="str">
            <v>SERVICIO DE VIGILANCIA Y SEGURIDAD</v>
          </cell>
          <cell r="C575" t="str">
            <v>D</v>
          </cell>
          <cell r="D575">
            <v>6</v>
          </cell>
          <cell r="E575">
            <v>733270012</v>
          </cell>
          <cell r="F575">
            <v>97273593</v>
          </cell>
          <cell r="G575">
            <v>0</v>
          </cell>
          <cell r="H575">
            <v>830543605</v>
          </cell>
        </row>
        <row r="576">
          <cell r="A576">
            <v>7501020803</v>
          </cell>
          <cell r="B576" t="str">
            <v>SERVICIO DE CASINO Y CAFETERIA</v>
          </cell>
          <cell r="C576" t="str">
            <v>D</v>
          </cell>
          <cell r="D576">
            <v>6</v>
          </cell>
          <cell r="E576">
            <v>434500</v>
          </cell>
          <cell r="F576">
            <v>0</v>
          </cell>
          <cell r="G576">
            <v>0</v>
          </cell>
          <cell r="H576">
            <v>434500</v>
          </cell>
        </row>
        <row r="577">
          <cell r="A577">
            <v>7501020804</v>
          </cell>
          <cell r="B577" t="str">
            <v>SERVICIO DE TOMA DE LECTURA</v>
          </cell>
          <cell r="C577" t="str">
            <v>D</v>
          </cell>
          <cell r="D577">
            <v>6</v>
          </cell>
          <cell r="E577">
            <v>809148629</v>
          </cell>
          <cell r="F577">
            <v>99390901.5</v>
          </cell>
          <cell r="G577">
            <v>0</v>
          </cell>
          <cell r="H577">
            <v>908539530.5</v>
          </cell>
        </row>
        <row r="578">
          <cell r="A578">
            <v>7501020805</v>
          </cell>
          <cell r="B578" t="str">
            <v>SERVICIO DE ENTREGA FACTURAS</v>
          </cell>
          <cell r="C578" t="str">
            <v>D</v>
          </cell>
          <cell r="D578">
            <v>6</v>
          </cell>
          <cell r="E578">
            <v>581487809</v>
          </cell>
          <cell r="F578">
            <v>83362728.5</v>
          </cell>
          <cell r="G578">
            <v>0</v>
          </cell>
          <cell r="H578">
            <v>664850537.5</v>
          </cell>
        </row>
        <row r="579">
          <cell r="A579">
            <v>7501020806</v>
          </cell>
          <cell r="B579" t="str">
            <v>SERVICIO DE CORTE Y RECONEXION</v>
          </cell>
          <cell r="C579" t="str">
            <v>D</v>
          </cell>
          <cell r="D579">
            <v>6</v>
          </cell>
          <cell r="E579">
            <v>978270414</v>
          </cell>
          <cell r="F579">
            <v>125438267</v>
          </cell>
          <cell r="G579">
            <v>0</v>
          </cell>
          <cell r="H579">
            <v>1103708681</v>
          </cell>
        </row>
        <row r="580">
          <cell r="A580">
            <v>7501020807</v>
          </cell>
          <cell r="B580" t="str">
            <v>SERVICIO DE INSTALACION DE CONTADORES</v>
          </cell>
          <cell r="C580" t="str">
            <v>D</v>
          </cell>
          <cell r="D580">
            <v>6</v>
          </cell>
          <cell r="E580">
            <v>2416741707.21</v>
          </cell>
          <cell r="F580">
            <v>305081050</v>
          </cell>
          <cell r="G580">
            <v>0</v>
          </cell>
          <cell r="H580">
            <v>2721822757.21</v>
          </cell>
        </row>
        <row r="581">
          <cell r="A581">
            <v>7501020808</v>
          </cell>
          <cell r="B581" t="str">
            <v>ADMINISTRACION DE INFRAESTRUCTURA INFORM</v>
          </cell>
          <cell r="C581" t="str">
            <v>D</v>
          </cell>
          <cell r="D581">
            <v>6</v>
          </cell>
          <cell r="E581">
            <v>238705470.38999999</v>
          </cell>
          <cell r="F581">
            <v>23867465</v>
          </cell>
          <cell r="G581">
            <v>0</v>
          </cell>
          <cell r="H581">
            <v>262572935.38999999</v>
          </cell>
        </row>
        <row r="582">
          <cell r="A582">
            <v>7501020809</v>
          </cell>
          <cell r="B582" t="str">
            <v>SERVICIO DE TRANSPORTE</v>
          </cell>
          <cell r="C582" t="str">
            <v>D</v>
          </cell>
          <cell r="D582">
            <v>6</v>
          </cell>
          <cell r="E582">
            <v>244383330</v>
          </cell>
          <cell r="F582">
            <v>9807089</v>
          </cell>
          <cell r="G582">
            <v>0</v>
          </cell>
          <cell r="H582">
            <v>254190419</v>
          </cell>
        </row>
        <row r="583">
          <cell r="A583">
            <v>7501020810</v>
          </cell>
          <cell r="B583" t="str">
            <v>SERVICIO DE DIGITALIZACION DE DATOS</v>
          </cell>
          <cell r="C583" t="str">
            <v>D</v>
          </cell>
          <cell r="D583">
            <v>6</v>
          </cell>
          <cell r="E583">
            <v>167914835</v>
          </cell>
          <cell r="F583">
            <v>19920292</v>
          </cell>
          <cell r="G583">
            <v>0</v>
          </cell>
          <cell r="H583">
            <v>187835127</v>
          </cell>
        </row>
        <row r="584">
          <cell r="A584">
            <v>7501020811</v>
          </cell>
          <cell r="B584" t="str">
            <v>SERVICIOS ASOCIADOS A INFRAESTRUCTURA EL</v>
          </cell>
          <cell r="C584" t="str">
            <v>D</v>
          </cell>
          <cell r="D584">
            <v>6</v>
          </cell>
          <cell r="E584">
            <v>659563532.34000003</v>
          </cell>
          <cell r="F584">
            <v>2400000</v>
          </cell>
          <cell r="G584">
            <v>0</v>
          </cell>
          <cell r="H584">
            <v>661963532.34000003</v>
          </cell>
        </row>
        <row r="585">
          <cell r="A585">
            <v>7501020812</v>
          </cell>
          <cell r="B585" t="str">
            <v>CONTRATOS OUTSOURCING</v>
          </cell>
          <cell r="C585" t="str">
            <v>D</v>
          </cell>
          <cell r="D585">
            <v>6</v>
          </cell>
          <cell r="E585">
            <v>768700804</v>
          </cell>
          <cell r="F585">
            <v>89205283</v>
          </cell>
          <cell r="G585">
            <v>0</v>
          </cell>
          <cell r="H585">
            <v>857906087</v>
          </cell>
        </row>
        <row r="586">
          <cell r="A586">
            <v>75010209</v>
          </cell>
          <cell r="B586" t="str">
            <v>BODEGAJE</v>
          </cell>
          <cell r="C586" t="str">
            <v>D</v>
          </cell>
          <cell r="D586">
            <v>5</v>
          </cell>
          <cell r="E586">
            <v>0</v>
          </cell>
          <cell r="F586">
            <v>176791</v>
          </cell>
          <cell r="G586">
            <v>0</v>
          </cell>
          <cell r="H586">
            <v>176791</v>
          </cell>
        </row>
        <row r="587">
          <cell r="A587">
            <v>7501020901</v>
          </cell>
          <cell r="B587" t="str">
            <v>MATERIALES</v>
          </cell>
          <cell r="C587" t="str">
            <v>D</v>
          </cell>
          <cell r="D587">
            <v>6</v>
          </cell>
          <cell r="E587">
            <v>0</v>
          </cell>
          <cell r="F587">
            <v>176791</v>
          </cell>
          <cell r="G587">
            <v>0</v>
          </cell>
          <cell r="H587">
            <v>176791</v>
          </cell>
        </row>
        <row r="588">
          <cell r="A588">
            <v>75010290</v>
          </cell>
          <cell r="B588" t="str">
            <v>OTROS GASTOS GENERALES</v>
          </cell>
          <cell r="C588" t="str">
            <v>D</v>
          </cell>
          <cell r="D588">
            <v>5</v>
          </cell>
          <cell r="E588">
            <v>576903641.09000003</v>
          </cell>
          <cell r="F588">
            <v>39807905.890000001</v>
          </cell>
          <cell r="G588">
            <v>3</v>
          </cell>
          <cell r="H588">
            <v>616711543.98000002</v>
          </cell>
        </row>
        <row r="589">
          <cell r="A589">
            <v>7501029001</v>
          </cell>
          <cell r="B589" t="str">
            <v>ALUMBRADO NAVIDENO</v>
          </cell>
          <cell r="C589" t="str">
            <v>D</v>
          </cell>
          <cell r="D589">
            <v>6</v>
          </cell>
          <cell r="E589">
            <v>121006178.28</v>
          </cell>
          <cell r="F589">
            <v>0</v>
          </cell>
          <cell r="G589">
            <v>0</v>
          </cell>
          <cell r="H589">
            <v>121006178.28</v>
          </cell>
        </row>
        <row r="590">
          <cell r="A590">
            <v>7501029002</v>
          </cell>
          <cell r="B590" t="str">
            <v>OTROS GASTOS GENERALES</v>
          </cell>
          <cell r="C590" t="str">
            <v>D</v>
          </cell>
          <cell r="D590">
            <v>6</v>
          </cell>
          <cell r="E590">
            <v>455897462.81</v>
          </cell>
          <cell r="F590">
            <v>39807905.890000001</v>
          </cell>
          <cell r="G590">
            <v>3</v>
          </cell>
          <cell r="H590">
            <v>495705365.69999999</v>
          </cell>
        </row>
        <row r="591">
          <cell r="A591">
            <v>750103</v>
          </cell>
          <cell r="B591" t="str">
            <v>SUELDOS Y SALARIOS</v>
          </cell>
          <cell r="C591" t="str">
            <v>D</v>
          </cell>
          <cell r="D591">
            <v>4</v>
          </cell>
          <cell r="E591">
            <v>9893609526.5499992</v>
          </cell>
          <cell r="F591">
            <v>1464003523.3599999</v>
          </cell>
          <cell r="G591">
            <v>246018144</v>
          </cell>
          <cell r="H591">
            <v>11111594905.91</v>
          </cell>
        </row>
        <row r="592">
          <cell r="A592">
            <v>75010301</v>
          </cell>
          <cell r="B592" t="str">
            <v>SUELDOS DE PERSONAL</v>
          </cell>
          <cell r="C592" t="str">
            <v>D</v>
          </cell>
          <cell r="D592">
            <v>5</v>
          </cell>
          <cell r="E592">
            <v>2704446135</v>
          </cell>
          <cell r="F592">
            <v>418948007</v>
          </cell>
          <cell r="G592">
            <v>0</v>
          </cell>
          <cell r="H592">
            <v>3123394142</v>
          </cell>
        </row>
        <row r="593">
          <cell r="A593">
            <v>75010302</v>
          </cell>
          <cell r="B593" t="str">
            <v>HORAS EXTRAS FESTIVOS Y RECARGO NOCTURNO</v>
          </cell>
          <cell r="C593" t="str">
            <v>D</v>
          </cell>
          <cell r="D593">
            <v>5</v>
          </cell>
          <cell r="E593">
            <v>385396664</v>
          </cell>
          <cell r="F593">
            <v>61320425</v>
          </cell>
          <cell r="G593">
            <v>0</v>
          </cell>
          <cell r="H593">
            <v>446717089</v>
          </cell>
        </row>
        <row r="594">
          <cell r="A594">
            <v>75010303</v>
          </cell>
          <cell r="B594" t="str">
            <v>PRIMA DE SERVICIOS</v>
          </cell>
          <cell r="C594" t="str">
            <v>D</v>
          </cell>
          <cell r="D594">
            <v>5</v>
          </cell>
          <cell r="E594">
            <v>708941586</v>
          </cell>
          <cell r="F594">
            <v>108867441</v>
          </cell>
          <cell r="G594">
            <v>0</v>
          </cell>
          <cell r="H594">
            <v>817809027</v>
          </cell>
        </row>
        <row r="595">
          <cell r="A595">
            <v>75010304</v>
          </cell>
          <cell r="B595" t="str">
            <v>PRIMA DE VACACIONES</v>
          </cell>
          <cell r="C595" t="str">
            <v>D</v>
          </cell>
          <cell r="D595">
            <v>5</v>
          </cell>
          <cell r="E595">
            <v>405109463</v>
          </cell>
          <cell r="F595">
            <v>62209962</v>
          </cell>
          <cell r="G595">
            <v>0</v>
          </cell>
          <cell r="H595">
            <v>467319425</v>
          </cell>
        </row>
        <row r="596">
          <cell r="A596">
            <v>75010305</v>
          </cell>
          <cell r="B596" t="str">
            <v>PRIMA DE CARESTIA</v>
          </cell>
          <cell r="C596" t="str">
            <v>D</v>
          </cell>
          <cell r="D596">
            <v>5</v>
          </cell>
          <cell r="E596">
            <v>708941586</v>
          </cell>
          <cell r="F596">
            <v>108867441</v>
          </cell>
          <cell r="G596">
            <v>0</v>
          </cell>
          <cell r="H596">
            <v>817809027</v>
          </cell>
        </row>
        <row r="597">
          <cell r="A597">
            <v>75010307</v>
          </cell>
          <cell r="B597" t="str">
            <v>PRIMA DE ANTIGUEDAD</v>
          </cell>
          <cell r="C597" t="str">
            <v>D</v>
          </cell>
          <cell r="D597">
            <v>5</v>
          </cell>
          <cell r="E597">
            <v>708941586</v>
          </cell>
          <cell r="F597">
            <v>108867441</v>
          </cell>
          <cell r="G597">
            <v>0</v>
          </cell>
          <cell r="H597">
            <v>817809027</v>
          </cell>
        </row>
        <row r="598">
          <cell r="A598">
            <v>75010308</v>
          </cell>
          <cell r="B598" t="str">
            <v>VACACIONES</v>
          </cell>
          <cell r="C598" t="str">
            <v>D</v>
          </cell>
          <cell r="D598">
            <v>5</v>
          </cell>
          <cell r="E598">
            <v>405109463</v>
          </cell>
          <cell r="F598">
            <v>62209962</v>
          </cell>
          <cell r="G598">
            <v>0</v>
          </cell>
          <cell r="H598">
            <v>467319425</v>
          </cell>
        </row>
        <row r="599">
          <cell r="A599">
            <v>75010309</v>
          </cell>
          <cell r="B599" t="str">
            <v>BONIFICACIONES</v>
          </cell>
          <cell r="C599" t="str">
            <v>D</v>
          </cell>
          <cell r="D599">
            <v>5</v>
          </cell>
          <cell r="E599">
            <v>481258372</v>
          </cell>
          <cell r="F599">
            <v>55460300</v>
          </cell>
          <cell r="G599">
            <v>0</v>
          </cell>
          <cell r="H599">
            <v>536718672</v>
          </cell>
        </row>
        <row r="600">
          <cell r="A600">
            <v>75010310</v>
          </cell>
          <cell r="B600" t="str">
            <v>SUBSIDIO DE ALIMENTACION</v>
          </cell>
          <cell r="C600" t="str">
            <v>D</v>
          </cell>
          <cell r="D600">
            <v>5</v>
          </cell>
          <cell r="E600">
            <v>100851699</v>
          </cell>
          <cell r="F600">
            <v>16170732</v>
          </cell>
          <cell r="G600">
            <v>0</v>
          </cell>
          <cell r="H600">
            <v>117022431</v>
          </cell>
        </row>
        <row r="601">
          <cell r="A601">
            <v>75010311</v>
          </cell>
          <cell r="B601" t="str">
            <v>AUXILIO DE TRANSPORTE</v>
          </cell>
          <cell r="C601" t="str">
            <v>D</v>
          </cell>
          <cell r="D601">
            <v>5</v>
          </cell>
          <cell r="E601">
            <v>70056414</v>
          </cell>
          <cell r="F601">
            <v>10567260</v>
          </cell>
          <cell r="G601">
            <v>0</v>
          </cell>
          <cell r="H601">
            <v>80623674</v>
          </cell>
        </row>
        <row r="602">
          <cell r="A602">
            <v>75010312</v>
          </cell>
          <cell r="B602" t="str">
            <v>CESANTIAS</v>
          </cell>
          <cell r="C602" t="str">
            <v>D</v>
          </cell>
          <cell r="D602">
            <v>5</v>
          </cell>
          <cell r="E602">
            <v>1012773727</v>
          </cell>
          <cell r="F602">
            <v>155524927</v>
          </cell>
          <cell r="G602">
            <v>0</v>
          </cell>
          <cell r="H602">
            <v>1168298654</v>
          </cell>
        </row>
        <row r="603">
          <cell r="A603">
            <v>75010313</v>
          </cell>
          <cell r="B603" t="str">
            <v>INTERESES A LAS CESANTIAS</v>
          </cell>
          <cell r="C603" t="str">
            <v>D</v>
          </cell>
          <cell r="D603">
            <v>5</v>
          </cell>
          <cell r="E603">
            <v>270153466</v>
          </cell>
          <cell r="F603">
            <v>41473304</v>
          </cell>
          <cell r="G603">
            <v>0</v>
          </cell>
          <cell r="H603">
            <v>311626770</v>
          </cell>
        </row>
        <row r="604">
          <cell r="A604">
            <v>75010314</v>
          </cell>
          <cell r="B604" t="str">
            <v>CAPACITACION BIENESTAR SOCIAL Y ESTIMULO</v>
          </cell>
          <cell r="C604" t="str">
            <v>D</v>
          </cell>
          <cell r="D604">
            <v>5</v>
          </cell>
          <cell r="E604">
            <v>791603584.44000006</v>
          </cell>
          <cell r="F604">
            <v>107408290.48</v>
          </cell>
          <cell r="G604">
            <v>244000000</v>
          </cell>
          <cell r="H604">
            <v>655011874.91999996</v>
          </cell>
        </row>
        <row r="605">
          <cell r="A605">
            <v>7501031401</v>
          </cell>
          <cell r="B605" t="str">
            <v>CAPACITACION</v>
          </cell>
          <cell r="C605" t="str">
            <v>D</v>
          </cell>
          <cell r="D605">
            <v>6</v>
          </cell>
          <cell r="E605">
            <v>249606364</v>
          </cell>
          <cell r="F605">
            <v>58751800</v>
          </cell>
          <cell r="G605">
            <v>0</v>
          </cell>
          <cell r="H605">
            <v>308358164</v>
          </cell>
        </row>
        <row r="606">
          <cell r="A606">
            <v>7501031402</v>
          </cell>
          <cell r="B606" t="str">
            <v>BIENESTAR SOCIAL</v>
          </cell>
          <cell r="C606" t="str">
            <v>D</v>
          </cell>
          <cell r="D606">
            <v>6</v>
          </cell>
          <cell r="E606">
            <v>527089466.44</v>
          </cell>
          <cell r="F606">
            <v>48656490.479999997</v>
          </cell>
          <cell r="G606">
            <v>244000000</v>
          </cell>
          <cell r="H606">
            <v>331745956.92000002</v>
          </cell>
        </row>
        <row r="607">
          <cell r="A607">
            <v>7501031403</v>
          </cell>
          <cell r="B607" t="str">
            <v>GASTOS MEDICOS CONVENCIONALES</v>
          </cell>
          <cell r="C607" t="str">
            <v>D</v>
          </cell>
          <cell r="D607">
            <v>6</v>
          </cell>
          <cell r="E607">
            <v>14907754</v>
          </cell>
          <cell r="F607">
            <v>0</v>
          </cell>
          <cell r="G607">
            <v>0</v>
          </cell>
          <cell r="H607">
            <v>14907754</v>
          </cell>
        </row>
        <row r="608">
          <cell r="A608">
            <v>75010315</v>
          </cell>
          <cell r="B608" t="str">
            <v>DOTACION Y SUMINISTRO A TRABAJADORES</v>
          </cell>
          <cell r="C608" t="str">
            <v>D</v>
          </cell>
          <cell r="D608">
            <v>5</v>
          </cell>
          <cell r="E608">
            <v>116473355.11</v>
          </cell>
          <cell r="F608">
            <v>938571.88</v>
          </cell>
          <cell r="G608">
            <v>0</v>
          </cell>
          <cell r="H608">
            <v>117411926.98999999</v>
          </cell>
        </row>
        <row r="609">
          <cell r="A609">
            <v>75010317</v>
          </cell>
          <cell r="B609" t="str">
            <v>CONTRATOS DE PERSONAL TEMPORAL</v>
          </cell>
          <cell r="C609" t="str">
            <v>D</v>
          </cell>
          <cell r="D609">
            <v>5</v>
          </cell>
          <cell r="E609">
            <v>597888305</v>
          </cell>
          <cell r="F609">
            <v>90364395</v>
          </cell>
          <cell r="G609">
            <v>2018144</v>
          </cell>
          <cell r="H609">
            <v>686234556</v>
          </cell>
        </row>
        <row r="610">
          <cell r="A610">
            <v>75010318</v>
          </cell>
          <cell r="B610" t="str">
            <v>VIATICOS PARA EMPLEADOS</v>
          </cell>
          <cell r="C610" t="str">
            <v>D</v>
          </cell>
          <cell r="D610">
            <v>5</v>
          </cell>
          <cell r="E610">
            <v>151132401</v>
          </cell>
          <cell r="F610">
            <v>31388519</v>
          </cell>
          <cell r="G610">
            <v>0</v>
          </cell>
          <cell r="H610">
            <v>182520920</v>
          </cell>
        </row>
        <row r="611">
          <cell r="A611">
            <v>75010319</v>
          </cell>
          <cell r="B611" t="str">
            <v>GASTOS DE VIAJE PARA EMPLEADOS VIA</v>
          </cell>
          <cell r="C611" t="str">
            <v>D</v>
          </cell>
          <cell r="D611">
            <v>5</v>
          </cell>
          <cell r="E611">
            <v>90040548</v>
          </cell>
          <cell r="F611">
            <v>10120479</v>
          </cell>
          <cell r="G611">
            <v>0</v>
          </cell>
          <cell r="H611">
            <v>100161027</v>
          </cell>
        </row>
        <row r="612">
          <cell r="A612">
            <v>75010321</v>
          </cell>
          <cell r="B612" t="str">
            <v>REMUNERACION SERVICIOS TECNICOS</v>
          </cell>
          <cell r="C612" t="str">
            <v>D</v>
          </cell>
          <cell r="D612">
            <v>5</v>
          </cell>
          <cell r="E612">
            <v>145222990</v>
          </cell>
          <cell r="F612">
            <v>13296066</v>
          </cell>
          <cell r="G612">
            <v>0</v>
          </cell>
          <cell r="H612">
            <v>158519056</v>
          </cell>
        </row>
        <row r="613">
          <cell r="A613">
            <v>75010322</v>
          </cell>
          <cell r="B613" t="str">
            <v>SALARIO INTEGRAL</v>
          </cell>
          <cell r="C613" t="str">
            <v>D</v>
          </cell>
          <cell r="D613">
            <v>5</v>
          </cell>
          <cell r="E613">
            <v>39268182</v>
          </cell>
          <cell r="F613">
            <v>0</v>
          </cell>
          <cell r="G613">
            <v>0</v>
          </cell>
          <cell r="H613">
            <v>39268182</v>
          </cell>
        </row>
        <row r="614">
          <cell r="A614">
            <v>750104</v>
          </cell>
          <cell r="B614" t="str">
            <v>CONTRIBUCIONES IMPUTADAS</v>
          </cell>
          <cell r="C614" t="str">
            <v>D</v>
          </cell>
          <cell r="D614">
            <v>4</v>
          </cell>
          <cell r="E614">
            <v>2379449296</v>
          </cell>
          <cell r="F614">
            <v>341396967</v>
          </cell>
          <cell r="G614">
            <v>0</v>
          </cell>
          <cell r="H614">
            <v>2720846263</v>
          </cell>
        </row>
        <row r="615">
          <cell r="A615">
            <v>75010401</v>
          </cell>
          <cell r="B615" t="str">
            <v>PENSIONES DE JUBILIACION</v>
          </cell>
          <cell r="C615" t="str">
            <v>D</v>
          </cell>
          <cell r="D615">
            <v>5</v>
          </cell>
          <cell r="E615">
            <v>2377409835</v>
          </cell>
          <cell r="F615">
            <v>341208167</v>
          </cell>
          <cell r="G615">
            <v>0</v>
          </cell>
          <cell r="H615">
            <v>2718618002</v>
          </cell>
        </row>
        <row r="616">
          <cell r="A616">
            <v>75010405</v>
          </cell>
          <cell r="B616" t="str">
            <v>COSTOS MEDICOS Y DROGAS</v>
          </cell>
          <cell r="C616" t="str">
            <v>D</v>
          </cell>
          <cell r="D616">
            <v>5</v>
          </cell>
          <cell r="E616">
            <v>2039461</v>
          </cell>
          <cell r="F616">
            <v>188800</v>
          </cell>
          <cell r="G616">
            <v>0</v>
          </cell>
          <cell r="H616">
            <v>2228261</v>
          </cell>
        </row>
        <row r="617">
          <cell r="A617">
            <v>750105</v>
          </cell>
          <cell r="B617" t="str">
            <v>CONTRIBUCIONES EFECTIVAS</v>
          </cell>
          <cell r="C617" t="str">
            <v>D</v>
          </cell>
          <cell r="D617">
            <v>4</v>
          </cell>
          <cell r="E617">
            <v>1732327081.1099999</v>
          </cell>
          <cell r="F617">
            <v>235873196.12</v>
          </cell>
          <cell r="G617">
            <v>0</v>
          </cell>
          <cell r="H617">
            <v>1968200277.23</v>
          </cell>
        </row>
        <row r="618">
          <cell r="A618">
            <v>75010501</v>
          </cell>
          <cell r="B618" t="str">
            <v>APORTES A CAJAS DE COMPENSACION FAMILIAR</v>
          </cell>
          <cell r="C618" t="str">
            <v>D</v>
          </cell>
          <cell r="D618">
            <v>5</v>
          </cell>
          <cell r="E618">
            <v>188260200</v>
          </cell>
          <cell r="F618">
            <v>26020700</v>
          </cell>
          <cell r="G618">
            <v>0</v>
          </cell>
          <cell r="H618">
            <v>214280900</v>
          </cell>
        </row>
        <row r="619">
          <cell r="A619">
            <v>75010502</v>
          </cell>
          <cell r="B619" t="str">
            <v>APORTES A SEGURIDAD SOCIAL</v>
          </cell>
          <cell r="C619" t="str">
            <v>D</v>
          </cell>
          <cell r="D619">
            <v>5</v>
          </cell>
          <cell r="E619">
            <v>617932716</v>
          </cell>
          <cell r="F619">
            <v>83896710</v>
          </cell>
          <cell r="G619">
            <v>0</v>
          </cell>
          <cell r="H619">
            <v>701829426</v>
          </cell>
        </row>
        <row r="620">
          <cell r="A620">
            <v>75010504</v>
          </cell>
          <cell r="B620" t="str">
            <v>APORTES A RIESGOS PROFESIONALES</v>
          </cell>
          <cell r="C620" t="str">
            <v>D</v>
          </cell>
          <cell r="D620">
            <v>5</v>
          </cell>
          <cell r="E620">
            <v>137591874</v>
          </cell>
          <cell r="F620">
            <v>19709169</v>
          </cell>
          <cell r="G620">
            <v>0</v>
          </cell>
          <cell r="H620">
            <v>157301043</v>
          </cell>
        </row>
        <row r="621">
          <cell r="A621">
            <v>75010506</v>
          </cell>
          <cell r="B621" t="str">
            <v>SEGUROS DE VIDA COLECTIVA</v>
          </cell>
          <cell r="C621" t="str">
            <v>D</v>
          </cell>
          <cell r="D621">
            <v>5</v>
          </cell>
          <cell r="E621">
            <v>22486166.109999999</v>
          </cell>
          <cell r="F621">
            <v>5028018.12</v>
          </cell>
          <cell r="G621">
            <v>0</v>
          </cell>
          <cell r="H621">
            <v>27514184.23</v>
          </cell>
        </row>
        <row r="622">
          <cell r="A622">
            <v>75010507</v>
          </cell>
          <cell r="B622" t="str">
            <v>COTIZACIONES A FONDOS DE PENSIONES</v>
          </cell>
          <cell r="C622" t="str">
            <v>D</v>
          </cell>
          <cell r="D622">
            <v>5</v>
          </cell>
          <cell r="E622">
            <v>766056125</v>
          </cell>
          <cell r="F622">
            <v>101218599</v>
          </cell>
          <cell r="G622">
            <v>0</v>
          </cell>
          <cell r="H622">
            <v>867274724</v>
          </cell>
        </row>
        <row r="623">
          <cell r="A623">
            <v>750106</v>
          </cell>
          <cell r="B623" t="str">
            <v>APORTES SOBRE LA NOMINA</v>
          </cell>
          <cell r="C623" t="str">
            <v>D</v>
          </cell>
          <cell r="D623">
            <v>4</v>
          </cell>
          <cell r="E623">
            <v>235304900</v>
          </cell>
          <cell r="F623">
            <v>32524500</v>
          </cell>
          <cell r="G623">
            <v>0</v>
          </cell>
          <cell r="H623">
            <v>267829400</v>
          </cell>
        </row>
        <row r="624">
          <cell r="A624">
            <v>75010601</v>
          </cell>
          <cell r="B624" t="str">
            <v>APORTES A ICBF</v>
          </cell>
          <cell r="C624" t="str">
            <v>D</v>
          </cell>
          <cell r="D624">
            <v>5</v>
          </cell>
          <cell r="E624">
            <v>141178200</v>
          </cell>
          <cell r="F624">
            <v>19514400</v>
          </cell>
          <cell r="G624">
            <v>0</v>
          </cell>
          <cell r="H624">
            <v>160692600</v>
          </cell>
        </row>
        <row r="625">
          <cell r="A625">
            <v>75010602</v>
          </cell>
          <cell r="B625" t="str">
            <v>APORTES AL SENA</v>
          </cell>
          <cell r="C625" t="str">
            <v>D</v>
          </cell>
          <cell r="D625">
            <v>5</v>
          </cell>
          <cell r="E625">
            <v>94126700</v>
          </cell>
          <cell r="F625">
            <v>13010100</v>
          </cell>
          <cell r="G625">
            <v>0</v>
          </cell>
          <cell r="H625">
            <v>107136800</v>
          </cell>
        </row>
        <row r="626">
          <cell r="A626">
            <v>750107</v>
          </cell>
          <cell r="B626" t="str">
            <v>DEPRECIACION Y AMORTIZACION</v>
          </cell>
          <cell r="C626" t="str">
            <v>D</v>
          </cell>
          <cell r="D626">
            <v>4</v>
          </cell>
          <cell r="E626">
            <v>7470247984.2799997</v>
          </cell>
          <cell r="F626">
            <v>1326558932.1099999</v>
          </cell>
          <cell r="G626">
            <v>549287637.24000001</v>
          </cell>
          <cell r="H626">
            <v>8247519279.1499996</v>
          </cell>
        </row>
        <row r="627">
          <cell r="A627">
            <v>75010701</v>
          </cell>
          <cell r="B627" t="str">
            <v>DEPRECIACION EDIFICACIONES</v>
          </cell>
          <cell r="C627" t="str">
            <v>D</v>
          </cell>
          <cell r="D627">
            <v>5</v>
          </cell>
          <cell r="E627">
            <v>32125933.379999999</v>
          </cell>
          <cell r="F627">
            <v>0</v>
          </cell>
          <cell r="G627">
            <v>0</v>
          </cell>
          <cell r="H627">
            <v>32125933.379999999</v>
          </cell>
        </row>
        <row r="628">
          <cell r="A628">
            <v>75010702</v>
          </cell>
          <cell r="B628" t="str">
            <v>DEPRECIACION REDES LINEAS Y DUCTOS</v>
          </cell>
          <cell r="C628" t="str">
            <v>D</v>
          </cell>
          <cell r="D628">
            <v>5</v>
          </cell>
          <cell r="E628">
            <v>4949717989.6800003</v>
          </cell>
          <cell r="F628">
            <v>1099159315.6700001</v>
          </cell>
          <cell r="G628">
            <v>531222328.24000001</v>
          </cell>
          <cell r="H628">
            <v>5517654977.1099997</v>
          </cell>
        </row>
        <row r="629">
          <cell r="A629">
            <v>75010703</v>
          </cell>
          <cell r="B629" t="str">
            <v>DEPRECIACION MAQUINARIA Y EQUIPO</v>
          </cell>
          <cell r="C629" t="str">
            <v>D</v>
          </cell>
          <cell r="D629">
            <v>5</v>
          </cell>
          <cell r="E629">
            <v>136120597.24000001</v>
          </cell>
          <cell r="F629">
            <v>24223280</v>
          </cell>
          <cell r="G629">
            <v>2669624</v>
          </cell>
          <cell r="H629">
            <v>157674253.24000001</v>
          </cell>
        </row>
        <row r="630">
          <cell r="A630">
            <v>75010704</v>
          </cell>
          <cell r="B630" t="str">
            <v>DEPRECIACION MUEBLES ENSERES Y EQUPOS</v>
          </cell>
          <cell r="C630" t="str">
            <v>D</v>
          </cell>
          <cell r="D630">
            <v>5</v>
          </cell>
          <cell r="E630">
            <v>12682830.27</v>
          </cell>
          <cell r="F630">
            <v>0</v>
          </cell>
          <cell r="G630">
            <v>0</v>
          </cell>
          <cell r="H630">
            <v>12682830.27</v>
          </cell>
        </row>
        <row r="631">
          <cell r="A631">
            <v>75010705</v>
          </cell>
          <cell r="B631" t="str">
            <v>DEPRECIACION EQUIPO DE TRANSPORTE TRACCI</v>
          </cell>
          <cell r="C631" t="str">
            <v>D</v>
          </cell>
          <cell r="D631">
            <v>5</v>
          </cell>
          <cell r="E631">
            <v>187224822</v>
          </cell>
          <cell r="F631">
            <v>28132169</v>
          </cell>
          <cell r="G631">
            <v>1800584</v>
          </cell>
          <cell r="H631">
            <v>213556407</v>
          </cell>
        </row>
        <row r="632">
          <cell r="A632">
            <v>75010706</v>
          </cell>
          <cell r="B632" t="str">
            <v>DEPRECIACION EQUIPO DE COMUNICACION Y CO</v>
          </cell>
          <cell r="C632" t="str">
            <v>D</v>
          </cell>
          <cell r="D632">
            <v>5</v>
          </cell>
          <cell r="E632">
            <v>164547348.34</v>
          </cell>
          <cell r="F632">
            <v>190170</v>
          </cell>
          <cell r="G632">
            <v>48788</v>
          </cell>
          <cell r="H632">
            <v>164688730.34</v>
          </cell>
        </row>
        <row r="633">
          <cell r="A633">
            <v>75010707</v>
          </cell>
          <cell r="B633" t="str">
            <v>DEPRECIACION PLANTAS Y SUBESTACIONES</v>
          </cell>
          <cell r="C633" t="str">
            <v>D</v>
          </cell>
          <cell r="D633">
            <v>5</v>
          </cell>
          <cell r="E633">
            <v>1132547087.5699999</v>
          </cell>
          <cell r="F633">
            <v>174853997.44</v>
          </cell>
          <cell r="G633">
            <v>13546313</v>
          </cell>
          <cell r="H633">
            <v>1293854772.01</v>
          </cell>
        </row>
        <row r="634">
          <cell r="A634">
            <v>75010710</v>
          </cell>
          <cell r="B634" t="str">
            <v>AMORTIZACION ESTUDIOS Y PROYECTOS</v>
          </cell>
          <cell r="C634" t="str">
            <v>D</v>
          </cell>
          <cell r="D634">
            <v>5</v>
          </cell>
          <cell r="E634">
            <v>855281375.79999995</v>
          </cell>
          <cell r="F634">
            <v>0</v>
          </cell>
          <cell r="G634">
            <v>0</v>
          </cell>
          <cell r="H634">
            <v>855281375.79999995</v>
          </cell>
        </row>
        <row r="635">
          <cell r="A635">
            <v>750108</v>
          </cell>
          <cell r="B635" t="str">
            <v>IMPUESTOS Y TASAS</v>
          </cell>
          <cell r="C635" t="str">
            <v>D</v>
          </cell>
          <cell r="D635">
            <v>4</v>
          </cell>
          <cell r="E635">
            <v>2018931233.79</v>
          </cell>
          <cell r="F635">
            <v>7500181.1200000001</v>
          </cell>
          <cell r="G635">
            <v>1191650</v>
          </cell>
          <cell r="H635">
            <v>2025239764.9100001</v>
          </cell>
        </row>
        <row r="636">
          <cell r="A636">
            <v>75010801</v>
          </cell>
          <cell r="B636" t="str">
            <v>IMPUESTO DE TIMBRE</v>
          </cell>
          <cell r="C636" t="str">
            <v>D</v>
          </cell>
          <cell r="D636">
            <v>5</v>
          </cell>
          <cell r="E636">
            <v>59294799.789999999</v>
          </cell>
          <cell r="F636">
            <v>99047.12</v>
          </cell>
          <cell r="G636">
            <v>0</v>
          </cell>
          <cell r="H636">
            <v>59393846.909999996</v>
          </cell>
        </row>
        <row r="637">
          <cell r="A637">
            <v>75010802</v>
          </cell>
          <cell r="B637" t="str">
            <v>IMPUESTO PREDIAL</v>
          </cell>
          <cell r="C637" t="str">
            <v>D</v>
          </cell>
          <cell r="D637">
            <v>5</v>
          </cell>
          <cell r="E637">
            <v>23150937</v>
          </cell>
          <cell r="F637">
            <v>0</v>
          </cell>
          <cell r="G637">
            <v>1191650</v>
          </cell>
          <cell r="H637">
            <v>21959287</v>
          </cell>
        </row>
        <row r="638">
          <cell r="A638">
            <v>75010804</v>
          </cell>
          <cell r="B638" t="str">
            <v>IMPUESTO DE VEHICULO</v>
          </cell>
          <cell r="C638" t="str">
            <v>D</v>
          </cell>
          <cell r="D638">
            <v>5</v>
          </cell>
          <cell r="E638">
            <v>46186389</v>
          </cell>
          <cell r="F638">
            <v>17350</v>
          </cell>
          <cell r="G638">
            <v>0</v>
          </cell>
          <cell r="H638">
            <v>46203739</v>
          </cell>
        </row>
        <row r="639">
          <cell r="A639">
            <v>75010806</v>
          </cell>
          <cell r="B639" t="str">
            <v>IMPUESTO DE INDUSTRIA Y COMERCIO</v>
          </cell>
          <cell r="C639" t="str">
            <v>D</v>
          </cell>
          <cell r="D639">
            <v>5</v>
          </cell>
          <cell r="E639">
            <v>1773340641</v>
          </cell>
          <cell r="F639">
            <v>2334300</v>
          </cell>
          <cell r="G639">
            <v>0</v>
          </cell>
          <cell r="H639">
            <v>1775674941</v>
          </cell>
        </row>
        <row r="640">
          <cell r="A640">
            <v>75010807</v>
          </cell>
          <cell r="B640" t="str">
            <v>IMPUESTOS ASUMIDOS</v>
          </cell>
          <cell r="C640" t="str">
            <v>D</v>
          </cell>
          <cell r="D640">
            <v>5</v>
          </cell>
          <cell r="E640">
            <v>74664539</v>
          </cell>
          <cell r="F640">
            <v>4961284</v>
          </cell>
          <cell r="G640">
            <v>0</v>
          </cell>
          <cell r="H640">
            <v>79625823</v>
          </cell>
        </row>
        <row r="641">
          <cell r="A641">
            <v>75010810</v>
          </cell>
          <cell r="B641" t="str">
            <v>TASAS</v>
          </cell>
          <cell r="C641" t="str">
            <v>D</v>
          </cell>
          <cell r="D641">
            <v>5</v>
          </cell>
          <cell r="E641">
            <v>2244000</v>
          </cell>
          <cell r="F641">
            <v>0</v>
          </cell>
          <cell r="G641">
            <v>0</v>
          </cell>
          <cell r="H641">
            <v>2244000</v>
          </cell>
        </row>
        <row r="642">
          <cell r="A642">
            <v>75010811</v>
          </cell>
          <cell r="B642" t="str">
            <v>CONTRIBUCIONES</v>
          </cell>
          <cell r="C642" t="str">
            <v>D</v>
          </cell>
          <cell r="D642">
            <v>5</v>
          </cell>
          <cell r="E642">
            <v>17430000</v>
          </cell>
          <cell r="F642">
            <v>0</v>
          </cell>
          <cell r="G642">
            <v>0</v>
          </cell>
          <cell r="H642">
            <v>17430000</v>
          </cell>
        </row>
        <row r="643">
          <cell r="A643">
            <v>75010890</v>
          </cell>
          <cell r="B643" t="str">
            <v>OTROS IMPUESTOS</v>
          </cell>
          <cell r="C643" t="str">
            <v>D</v>
          </cell>
          <cell r="D643">
            <v>5</v>
          </cell>
          <cell r="E643">
            <v>22619928</v>
          </cell>
          <cell r="F643">
            <v>88200</v>
          </cell>
          <cell r="G643">
            <v>0</v>
          </cell>
          <cell r="H643">
            <v>22708128</v>
          </cell>
        </row>
        <row r="644">
          <cell r="A644">
            <v>8</v>
          </cell>
          <cell r="B644" t="str">
            <v>CUENTAS DE ORDEN DEUDORAS</v>
          </cell>
          <cell r="C644" t="str">
            <v>D</v>
          </cell>
          <cell r="D644">
            <v>1</v>
          </cell>
          <cell r="E644">
            <v>0</v>
          </cell>
          <cell r="F644">
            <v>23964640313.130001</v>
          </cell>
          <cell r="G644">
            <v>23964640313.130001</v>
          </cell>
          <cell r="H644">
            <v>0</v>
          </cell>
        </row>
        <row r="645">
          <cell r="A645">
            <v>82</v>
          </cell>
          <cell r="B645" t="str">
            <v>DEUDORAS FISCALES</v>
          </cell>
          <cell r="C645" t="str">
            <v>D</v>
          </cell>
          <cell r="D645">
            <v>2</v>
          </cell>
          <cell r="E645">
            <v>718032414277.32996</v>
          </cell>
          <cell r="F645">
            <v>0</v>
          </cell>
          <cell r="G645">
            <v>0</v>
          </cell>
          <cell r="H645">
            <v>718032414277.32996</v>
          </cell>
        </row>
        <row r="646">
          <cell r="A646">
            <v>8205</v>
          </cell>
          <cell r="B646" t="str">
            <v>DEUDORAS FISCALES</v>
          </cell>
          <cell r="C646" t="str">
            <v>D</v>
          </cell>
          <cell r="D646">
            <v>3</v>
          </cell>
          <cell r="E646">
            <v>718032414277.32996</v>
          </cell>
          <cell r="F646">
            <v>0</v>
          </cell>
          <cell r="G646">
            <v>0</v>
          </cell>
          <cell r="H646">
            <v>718032414277.32996</v>
          </cell>
        </row>
        <row r="647">
          <cell r="A647">
            <v>820501</v>
          </cell>
          <cell r="B647" t="str">
            <v>DEUDORAS FISCALES</v>
          </cell>
          <cell r="C647" t="str">
            <v>D</v>
          </cell>
          <cell r="D647">
            <v>4</v>
          </cell>
          <cell r="E647">
            <v>718032414277.32996</v>
          </cell>
          <cell r="F647">
            <v>0</v>
          </cell>
          <cell r="G647">
            <v>0</v>
          </cell>
          <cell r="H647">
            <v>718032414277.32996</v>
          </cell>
        </row>
        <row r="648">
          <cell r="A648">
            <v>83</v>
          </cell>
          <cell r="B648" t="str">
            <v>DEUDORAS DE CONTROL</v>
          </cell>
          <cell r="C648" t="str">
            <v>D</v>
          </cell>
          <cell r="D648">
            <v>2</v>
          </cell>
          <cell r="E648">
            <v>4240957504.0599999</v>
          </cell>
          <cell r="F648">
            <v>12609802848</v>
          </cell>
          <cell r="G648">
            <v>11354837465.129999</v>
          </cell>
          <cell r="H648">
            <v>5495922886.9300003</v>
          </cell>
        </row>
        <row r="649">
          <cell r="A649">
            <v>8315</v>
          </cell>
          <cell r="B649" t="str">
            <v>ACTIVOS DEPRECIADOS</v>
          </cell>
          <cell r="C649" t="str">
            <v>D</v>
          </cell>
          <cell r="D649">
            <v>3</v>
          </cell>
          <cell r="E649">
            <v>1000000</v>
          </cell>
          <cell r="F649">
            <v>0</v>
          </cell>
          <cell r="G649">
            <v>0</v>
          </cell>
          <cell r="H649">
            <v>1000000</v>
          </cell>
        </row>
        <row r="650">
          <cell r="A650">
            <v>831510</v>
          </cell>
          <cell r="B650" t="str">
            <v>PROPIEDAD PLANTA Y EQUIPO</v>
          </cell>
          <cell r="C650" t="str">
            <v>D</v>
          </cell>
          <cell r="D650">
            <v>4</v>
          </cell>
          <cell r="E650">
            <v>1000000</v>
          </cell>
          <cell r="F650">
            <v>0</v>
          </cell>
          <cell r="G650">
            <v>0</v>
          </cell>
          <cell r="H650">
            <v>1000000</v>
          </cell>
        </row>
        <row r="651">
          <cell r="A651">
            <v>8361</v>
          </cell>
          <cell r="B651" t="str">
            <v>RESPONSABILIDADES</v>
          </cell>
          <cell r="C651" t="str">
            <v>D</v>
          </cell>
          <cell r="D651">
            <v>3</v>
          </cell>
          <cell r="E651">
            <v>11584544.060000001</v>
          </cell>
          <cell r="F651">
            <v>0</v>
          </cell>
          <cell r="G651">
            <v>5407774.1299999999</v>
          </cell>
          <cell r="H651">
            <v>6176769.9299999997</v>
          </cell>
        </row>
        <row r="652">
          <cell r="A652">
            <v>836101</v>
          </cell>
          <cell r="B652" t="str">
            <v>RESPONSABILIDADES</v>
          </cell>
          <cell r="C652" t="str">
            <v>D</v>
          </cell>
          <cell r="D652">
            <v>4</v>
          </cell>
          <cell r="E652">
            <v>11584544.060000001</v>
          </cell>
          <cell r="F652">
            <v>0</v>
          </cell>
          <cell r="G652">
            <v>5407774.1299999999</v>
          </cell>
          <cell r="H652">
            <v>6176769.9299999997</v>
          </cell>
        </row>
        <row r="653">
          <cell r="A653">
            <v>8390</v>
          </cell>
          <cell r="B653" t="str">
            <v>OTRAS CUENTAS DEUDORAS DE CONTROL</v>
          </cell>
          <cell r="C653" t="str">
            <v>D</v>
          </cell>
          <cell r="D653">
            <v>3</v>
          </cell>
          <cell r="E653">
            <v>4228372960</v>
          </cell>
          <cell r="F653">
            <v>12609802848</v>
          </cell>
          <cell r="G653">
            <v>11349429691</v>
          </cell>
          <cell r="H653">
            <v>5488746117</v>
          </cell>
        </row>
        <row r="654">
          <cell r="A654">
            <v>839090</v>
          </cell>
          <cell r="B654" t="str">
            <v>OTRAS CUENTAS DEUDORAS DE CONTROL</v>
          </cell>
          <cell r="C654" t="str">
            <v>D</v>
          </cell>
          <cell r="D654">
            <v>4</v>
          </cell>
          <cell r="E654">
            <v>4228372960</v>
          </cell>
          <cell r="F654">
            <v>12609802848</v>
          </cell>
          <cell r="G654">
            <v>11349429691</v>
          </cell>
          <cell r="H654">
            <v>5488746117</v>
          </cell>
        </row>
        <row r="655">
          <cell r="A655">
            <v>89</v>
          </cell>
          <cell r="B655" t="str">
            <v>DEUDORAS POR CONTRA (CR)</v>
          </cell>
          <cell r="C655" t="str">
            <v>C</v>
          </cell>
          <cell r="D655">
            <v>2</v>
          </cell>
          <cell r="E655">
            <v>-722273371781.39001</v>
          </cell>
          <cell r="F655">
            <v>11354837465.129999</v>
          </cell>
          <cell r="G655">
            <v>12609802848</v>
          </cell>
          <cell r="H655">
            <v>-723528337164.26001</v>
          </cell>
        </row>
        <row r="656">
          <cell r="A656">
            <v>8910</v>
          </cell>
          <cell r="B656" t="str">
            <v>DEUDORAS FISCALES POR CONTRA (CR)</v>
          </cell>
          <cell r="C656" t="str">
            <v>C</v>
          </cell>
          <cell r="D656">
            <v>3</v>
          </cell>
          <cell r="E656">
            <v>-718032414277.32996</v>
          </cell>
          <cell r="F656">
            <v>0</v>
          </cell>
          <cell r="G656">
            <v>0</v>
          </cell>
          <cell r="H656">
            <v>-718032414277.32996</v>
          </cell>
        </row>
        <row r="657">
          <cell r="A657">
            <v>891001</v>
          </cell>
          <cell r="B657" t="str">
            <v>DEUDORAS FISCALES POR CONTRA (CR)</v>
          </cell>
          <cell r="C657" t="str">
            <v>C</v>
          </cell>
          <cell r="D657">
            <v>4</v>
          </cell>
          <cell r="E657">
            <v>-718032414277.32996</v>
          </cell>
          <cell r="F657">
            <v>0</v>
          </cell>
          <cell r="G657">
            <v>0</v>
          </cell>
          <cell r="H657">
            <v>-718032414277.32996</v>
          </cell>
        </row>
        <row r="658">
          <cell r="A658">
            <v>89100101</v>
          </cell>
          <cell r="B658" t="str">
            <v>DEUDORAS FISCALES POR  CONTRA</v>
          </cell>
          <cell r="C658" t="str">
            <v>C</v>
          </cell>
          <cell r="D658">
            <v>5</v>
          </cell>
          <cell r="E658">
            <v>-718032414277.32996</v>
          </cell>
          <cell r="F658">
            <v>0</v>
          </cell>
          <cell r="G658">
            <v>0</v>
          </cell>
          <cell r="H658">
            <v>-718032414277.32996</v>
          </cell>
        </row>
        <row r="659">
          <cell r="A659">
            <v>8915</v>
          </cell>
          <cell r="B659" t="str">
            <v>DEUDORAS DE CONTROL POR CONTRA (CR)</v>
          </cell>
          <cell r="C659" t="str">
            <v>C</v>
          </cell>
          <cell r="D659">
            <v>3</v>
          </cell>
          <cell r="E659">
            <v>-4240957504.0599999</v>
          </cell>
          <cell r="F659">
            <v>11354837465.129999</v>
          </cell>
          <cell r="G659">
            <v>12609802848</v>
          </cell>
          <cell r="H659">
            <v>-5495922886.9300003</v>
          </cell>
        </row>
        <row r="660">
          <cell r="A660">
            <v>891506</v>
          </cell>
          <cell r="B660" t="str">
            <v>ACTIVOS DEPRECIADOS AGOTADOS O AMORTIZAD</v>
          </cell>
          <cell r="C660" t="str">
            <v>C</v>
          </cell>
          <cell r="D660">
            <v>4</v>
          </cell>
          <cell r="E660">
            <v>-1000000</v>
          </cell>
          <cell r="F660">
            <v>0</v>
          </cell>
          <cell r="G660">
            <v>0</v>
          </cell>
          <cell r="H660">
            <v>-1000000</v>
          </cell>
        </row>
        <row r="661">
          <cell r="A661">
            <v>891521</v>
          </cell>
          <cell r="B661" t="str">
            <v>RESPONSABILIDADES</v>
          </cell>
          <cell r="C661" t="str">
            <v>C</v>
          </cell>
          <cell r="D661">
            <v>4</v>
          </cell>
          <cell r="E661">
            <v>-11584544.060000001</v>
          </cell>
          <cell r="F661">
            <v>5407774.1299999999</v>
          </cell>
          <cell r="G661">
            <v>0</v>
          </cell>
          <cell r="H661">
            <v>-6176769.9299999997</v>
          </cell>
        </row>
        <row r="662">
          <cell r="A662">
            <v>891590</v>
          </cell>
          <cell r="B662" t="str">
            <v>OTRAS  CUENTAS DEUDORAS DE CONTROL (CR)</v>
          </cell>
          <cell r="C662" t="str">
            <v>C</v>
          </cell>
          <cell r="D662">
            <v>4</v>
          </cell>
          <cell r="E662">
            <v>-4228372960</v>
          </cell>
          <cell r="F662">
            <v>11349429691</v>
          </cell>
          <cell r="G662">
            <v>12609802848</v>
          </cell>
          <cell r="H662">
            <v>-5488746117</v>
          </cell>
        </row>
        <row r="663">
          <cell r="A663">
            <v>92</v>
          </cell>
          <cell r="B663" t="str">
            <v>ACREEDORAS FISCALES</v>
          </cell>
          <cell r="C663" t="str">
            <v>C</v>
          </cell>
          <cell r="D663">
            <v>2</v>
          </cell>
          <cell r="E663">
            <v>-715610928051.71997</v>
          </cell>
          <cell r="F663">
            <v>0</v>
          </cell>
          <cell r="G663">
            <v>0</v>
          </cell>
          <cell r="H663">
            <v>-715610928051.71997</v>
          </cell>
        </row>
        <row r="664">
          <cell r="A664">
            <v>9290</v>
          </cell>
          <cell r="B664" t="str">
            <v>ACREEDORAS FISCALES</v>
          </cell>
          <cell r="C664" t="str">
            <v>C</v>
          </cell>
          <cell r="D664">
            <v>3</v>
          </cell>
          <cell r="E664">
            <v>-715610928051.71997</v>
          </cell>
          <cell r="F664">
            <v>0</v>
          </cell>
          <cell r="G664">
            <v>0</v>
          </cell>
          <cell r="H664">
            <v>-715610928051.71997</v>
          </cell>
        </row>
        <row r="665">
          <cell r="A665">
            <v>929001</v>
          </cell>
          <cell r="B665" t="str">
            <v>ACREEDORAS FISCALES</v>
          </cell>
          <cell r="C665" t="str">
            <v>C</v>
          </cell>
          <cell r="D665">
            <v>4</v>
          </cell>
          <cell r="E665">
            <v>-715610928051.71997</v>
          </cell>
          <cell r="F665">
            <v>0</v>
          </cell>
          <cell r="G665">
            <v>0</v>
          </cell>
          <cell r="H665">
            <v>-715610928051.71997</v>
          </cell>
        </row>
        <row r="666">
          <cell r="A666">
            <v>99</v>
          </cell>
          <cell r="B666" t="str">
            <v>ACREEDORAS POR CONTRA (DB)</v>
          </cell>
          <cell r="C666" t="str">
            <v>D</v>
          </cell>
          <cell r="D666">
            <v>2</v>
          </cell>
          <cell r="E666">
            <v>715610928051.71997</v>
          </cell>
          <cell r="F666">
            <v>0</v>
          </cell>
          <cell r="G666">
            <v>0</v>
          </cell>
          <cell r="H666">
            <v>715610928051.71997</v>
          </cell>
        </row>
        <row r="667">
          <cell r="A667">
            <v>9910</v>
          </cell>
          <cell r="B667" t="str">
            <v>ACREEDORAS FISCALES POR CONTRA (DB)</v>
          </cell>
          <cell r="C667" t="str">
            <v>D</v>
          </cell>
          <cell r="D667">
            <v>3</v>
          </cell>
          <cell r="E667">
            <v>715610928051.71997</v>
          </cell>
          <cell r="F667">
            <v>0</v>
          </cell>
          <cell r="G667">
            <v>0</v>
          </cell>
          <cell r="H667">
            <v>715610928051.71997</v>
          </cell>
        </row>
        <row r="668">
          <cell r="A668">
            <v>991001</v>
          </cell>
          <cell r="B668" t="str">
            <v>ACREEDORAS FISCALES POR CONTRA (DB)</v>
          </cell>
          <cell r="C668" t="str">
            <v>D</v>
          </cell>
          <cell r="D668">
            <v>4</v>
          </cell>
          <cell r="E668">
            <v>715610928051.71997</v>
          </cell>
          <cell r="F668">
            <v>0</v>
          </cell>
          <cell r="G668">
            <v>0</v>
          </cell>
          <cell r="H668">
            <v>715610928051.71997</v>
          </cell>
        </row>
        <row r="671">
          <cell r="A671">
            <v>511106</v>
          </cell>
        </row>
        <row r="712">
          <cell r="A712">
            <v>1970</v>
          </cell>
        </row>
        <row r="713">
          <cell r="A713">
            <v>1910</v>
          </cell>
        </row>
        <row r="716">
          <cell r="A716">
            <v>2455</v>
          </cell>
        </row>
        <row r="719">
          <cell r="A719">
            <v>531301</v>
          </cell>
        </row>
        <row r="720">
          <cell r="A720">
            <v>1695</v>
          </cell>
        </row>
        <row r="721">
          <cell r="A721">
            <v>2440</v>
          </cell>
        </row>
        <row r="722">
          <cell r="A722">
            <v>5304</v>
          </cell>
        </row>
        <row r="723">
          <cell r="A723">
            <v>3225</v>
          </cell>
        </row>
      </sheetData>
      <sheetData sheetId="14" refreshError="1"/>
      <sheetData sheetId="1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 05-12"/>
      <sheetName val="Esc_Macroeconomico"/>
      <sheetName val="ER"/>
      <sheetName val="Balance"/>
      <sheetName val="formato _ppto"/>
      <sheetName val="Calculo actuarial"/>
      <sheetName val="Metas_Fisicas_&amp;_Activación"/>
      <sheetName val="PARÁMETROS"/>
      <sheetName val="Plan de Cuentas"/>
      <sheetName val="PC"/>
      <sheetName val="Resumen"/>
      <sheetName val="gmv"/>
      <sheetName val="Hoja2"/>
      <sheetName val="bajas"/>
    </sheetNames>
    <sheetDataSet>
      <sheetData sheetId="0"/>
      <sheetData sheetId="1"/>
      <sheetData sheetId="2"/>
      <sheetData sheetId="3"/>
      <sheetData sheetId="4">
        <row r="10">
          <cell r="J10" t="str">
            <v>CONTRATACION AUDITORIA</v>
          </cell>
        </row>
        <row r="11">
          <cell r="J11" t="str">
            <v>CONTRATACION AUDITORIA</v>
          </cell>
        </row>
        <row r="12">
          <cell r="J12" t="str">
            <v>Servicios</v>
          </cell>
        </row>
        <row r="13">
          <cell r="J13" t="str">
            <v>Contribuciones</v>
          </cell>
        </row>
        <row r="14">
          <cell r="J14" t="str">
            <v>CONTRATO DE REVISORIA FISCAL</v>
          </cell>
        </row>
        <row r="15">
          <cell r="J15" t="str">
            <v>CONTRATO DE REVISORIA FISCAL</v>
          </cell>
        </row>
        <row r="16">
          <cell r="J16" t="str">
            <v>Servicios</v>
          </cell>
        </row>
        <row r="17">
          <cell r="J17" t="str">
            <v>CONSULTORIA, CAPACITACION Y ASESORIA EN COSTOS ABC</v>
          </cell>
        </row>
        <row r="18">
          <cell r="J18" t="str">
            <v>CONSULTORIA, CAPACITACION Y ASESORIA EN COSTOS ABC</v>
          </cell>
        </row>
        <row r="19">
          <cell r="J19" t="str">
            <v>Contribuciones</v>
          </cell>
        </row>
        <row r="20">
          <cell r="J20" t="str">
            <v>HONORARIOS</v>
          </cell>
        </row>
        <row r="21">
          <cell r="J21" t="str">
            <v>HONORARIOS</v>
          </cell>
        </row>
        <row r="22">
          <cell r="J22" t="str">
            <v>Servicios</v>
          </cell>
        </row>
        <row r="23">
          <cell r="J23" t="str">
            <v>Servicios</v>
          </cell>
        </row>
        <row r="24">
          <cell r="J24" t="str">
            <v>Servicios</v>
          </cell>
        </row>
        <row r="25">
          <cell r="J25" t="str">
            <v>Servicios</v>
          </cell>
        </row>
        <row r="26">
          <cell r="J26" t="str">
            <v>Servicios</v>
          </cell>
        </row>
        <row r="27">
          <cell r="J27" t="str">
            <v>Servicios</v>
          </cell>
        </row>
        <row r="28">
          <cell r="J28" t="str">
            <v>Peajes</v>
          </cell>
        </row>
        <row r="29">
          <cell r="J29" t="str">
            <v>Cajas menores</v>
          </cell>
        </row>
        <row r="30">
          <cell r="J30" t="str">
            <v>Cajas menores</v>
          </cell>
        </row>
        <row r="31">
          <cell r="J31" t="str">
            <v>Cajas menores</v>
          </cell>
        </row>
        <row r="32">
          <cell r="J32" t="str">
            <v>Cajas menores</v>
          </cell>
        </row>
        <row r="33">
          <cell r="J33" t="str">
            <v>Cajas menores</v>
          </cell>
        </row>
        <row r="34">
          <cell r="J34" t="str">
            <v>Servicios</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t="str">
            <v>Servicios medicos</v>
          </cell>
        </row>
        <row r="82">
          <cell r="J82" t="str">
            <v>Servicios medicos</v>
          </cell>
        </row>
        <row r="83">
          <cell r="J83" t="str">
            <v>Servicios medicos</v>
          </cell>
        </row>
        <row r="84">
          <cell r="J84" t="str">
            <v>SIMULACRO PLAN DE PREPARACION Y RESPUESTA ANTE EMERGENCIAS SIG</v>
          </cell>
        </row>
        <row r="85">
          <cell r="J85" t="str">
            <v>Elementos de botiquin (proteccion - medicamentos)</v>
          </cell>
        </row>
        <row r="86">
          <cell r="J86" t="str">
            <v>Elementos de protecciòn personal y colectiva</v>
          </cell>
        </row>
        <row r="87">
          <cell r="J87" t="str">
            <v>Elementos de protecciòn personal y colectiva</v>
          </cell>
        </row>
        <row r="88">
          <cell r="J88" t="str">
            <v>Elementos de protecciòn personal y colectiva</v>
          </cell>
        </row>
        <row r="89">
          <cell r="J89" t="str">
            <v>Elementos de protecciòn personal y colectiva</v>
          </cell>
        </row>
        <row r="90">
          <cell r="J90" t="str">
            <v>Elementos de botiquin (proteccion - medicamentos)</v>
          </cell>
        </row>
        <row r="91">
          <cell r="J91" t="str">
            <v>Elementos de botiquin (proteccion - medicamentos)</v>
          </cell>
        </row>
        <row r="92">
          <cell r="J92" t="str">
            <v>Elementos de botiquin (proteccion - medicamentos)</v>
          </cell>
        </row>
        <row r="93">
          <cell r="J93">
            <v>0</v>
          </cell>
        </row>
        <row r="94">
          <cell r="J94" t="str">
            <v>Servicios</v>
          </cell>
        </row>
        <row r="95">
          <cell r="J95" t="str">
            <v>Servicios</v>
          </cell>
        </row>
        <row r="96">
          <cell r="J96" t="str">
            <v>Servicios</v>
          </cell>
        </row>
        <row r="97">
          <cell r="J97" t="str">
            <v>Elementos de protecciòn personal y colectiva</v>
          </cell>
        </row>
        <row r="98">
          <cell r="J98" t="str">
            <v>Servicios medicos</v>
          </cell>
        </row>
        <row r="99">
          <cell r="J99" t="str">
            <v>Servicios medicos</v>
          </cell>
        </row>
        <row r="100">
          <cell r="J100" t="str">
            <v>Servicios medicos</v>
          </cell>
        </row>
        <row r="101">
          <cell r="J101" t="str">
            <v>Servicios medicos</v>
          </cell>
        </row>
        <row r="102">
          <cell r="J102" t="str">
            <v>Servicios medicos</v>
          </cell>
        </row>
        <row r="103">
          <cell r="J103" t="str">
            <v>Servicios medicos</v>
          </cell>
        </row>
        <row r="104">
          <cell r="J104" t="str">
            <v>Servicios medicos</v>
          </cell>
        </row>
        <row r="105">
          <cell r="J105" t="str">
            <v>Servicios medicos</v>
          </cell>
        </row>
        <row r="106">
          <cell r="J106" t="str">
            <v>Servicios medicos</v>
          </cell>
        </row>
        <row r="107">
          <cell r="J107" t="str">
            <v>Servicios medicos</v>
          </cell>
        </row>
        <row r="108">
          <cell r="J108" t="str">
            <v>Servicios medicos</v>
          </cell>
        </row>
        <row r="109">
          <cell r="J109" t="str">
            <v>Servicios medicos</v>
          </cell>
        </row>
        <row r="110">
          <cell r="J110" t="str">
            <v>Servicios medicos</v>
          </cell>
        </row>
        <row r="111">
          <cell r="J111" t="str">
            <v>Servicios medicos</v>
          </cell>
        </row>
        <row r="112">
          <cell r="J112" t="str">
            <v>Servicios medicos</v>
          </cell>
        </row>
        <row r="113">
          <cell r="J113" t="str">
            <v>Servicios medicos</v>
          </cell>
        </row>
        <row r="114">
          <cell r="J114" t="str">
            <v>Servicios medicos</v>
          </cell>
        </row>
        <row r="115">
          <cell r="J115" t="str">
            <v>Servicios medicos</v>
          </cell>
        </row>
        <row r="116">
          <cell r="J116" t="str">
            <v>Servicios medicos</v>
          </cell>
        </row>
        <row r="117">
          <cell r="J117" t="str">
            <v>Servicios medicos</v>
          </cell>
        </row>
        <row r="118">
          <cell r="J118" t="str">
            <v>Servicios medicos</v>
          </cell>
        </row>
        <row r="119">
          <cell r="J119" t="str">
            <v>Servicios medicos</v>
          </cell>
        </row>
        <row r="120">
          <cell r="J120" t="str">
            <v>Equipo de Trabajo en línea energizada</v>
          </cell>
        </row>
        <row r="121">
          <cell r="J121" t="str">
            <v>Equipo de Trabajo en línea energizada</v>
          </cell>
        </row>
        <row r="122">
          <cell r="J122" t="str">
            <v>Equipo de Trabajo en línea energizada</v>
          </cell>
        </row>
        <row r="123">
          <cell r="J123" t="str">
            <v>Equipo de Trabajo en línea energizada</v>
          </cell>
        </row>
        <row r="124">
          <cell r="J124" t="str">
            <v>Equipo de Trabajo en línea energizada</v>
          </cell>
        </row>
        <row r="125">
          <cell r="J125" t="str">
            <v>Equipo de Trabajo en línea energizada</v>
          </cell>
        </row>
        <row r="126">
          <cell r="J126" t="str">
            <v>Plan de Contingencia</v>
          </cell>
        </row>
        <row r="127">
          <cell r="J127" t="str">
            <v>Plan de Contingencia</v>
          </cell>
        </row>
        <row r="128">
          <cell r="J128" t="str">
            <v>Plan de Contingencia</v>
          </cell>
        </row>
        <row r="129">
          <cell r="J129" t="str">
            <v>Plan de Contingencia</v>
          </cell>
        </row>
        <row r="130">
          <cell r="J130" t="str">
            <v>Elementos de protecciòn personal y colectiva</v>
          </cell>
        </row>
        <row r="131">
          <cell r="J131" t="str">
            <v>Cambio señaletica</v>
          </cell>
        </row>
        <row r="132">
          <cell r="J132" t="str">
            <v>Cambio señaletica</v>
          </cell>
        </row>
        <row r="133">
          <cell r="J133" t="str">
            <v>Elementos de protecciòn personal y colectiva</v>
          </cell>
        </row>
        <row r="134">
          <cell r="J134">
            <v>0</v>
          </cell>
        </row>
        <row r="135">
          <cell r="J135" t="str">
            <v>HONORARIOS</v>
          </cell>
        </row>
        <row r="136">
          <cell r="J136" t="str">
            <v>Construcción y/o reparación de cámaras y canalizaciones para redes eléctricas</v>
          </cell>
        </row>
        <row r="137">
          <cell r="J137" t="str">
            <v>Reposición Redes</v>
          </cell>
        </row>
        <row r="138">
          <cell r="J138" t="str">
            <v>Reposición Redes</v>
          </cell>
        </row>
        <row r="139">
          <cell r="J139" t="str">
            <v>Expansión redes</v>
          </cell>
        </row>
        <row r="140">
          <cell r="J140" t="str">
            <v>Expansión redes</v>
          </cell>
        </row>
        <row r="141">
          <cell r="J141" t="str">
            <v>Selección de personal</v>
          </cell>
        </row>
        <row r="142">
          <cell r="J142" t="str">
            <v>Selección de personal</v>
          </cell>
        </row>
        <row r="143">
          <cell r="J143" t="str">
            <v>Selección de personal</v>
          </cell>
        </row>
        <row r="144">
          <cell r="J144" t="str">
            <v>Selección de personal</v>
          </cell>
        </row>
        <row r="145">
          <cell r="J145" t="str">
            <v>Selección de personal</v>
          </cell>
        </row>
        <row r="146">
          <cell r="J146" t="str">
            <v>Selección de personal</v>
          </cell>
        </row>
        <row r="147">
          <cell r="J147" t="str">
            <v>Selección de personal</v>
          </cell>
        </row>
        <row r="148">
          <cell r="J148" t="str">
            <v>Selección de personal</v>
          </cell>
        </row>
        <row r="149">
          <cell r="J149" t="str">
            <v>Selección de personal</v>
          </cell>
        </row>
        <row r="150">
          <cell r="J150" t="str">
            <v>Selección de personal</v>
          </cell>
        </row>
        <row r="151">
          <cell r="J151" t="str">
            <v>Selección de personal</v>
          </cell>
        </row>
        <row r="152">
          <cell r="J152" t="str">
            <v>Selección de personal</v>
          </cell>
        </row>
        <row r="153">
          <cell r="J153" t="str">
            <v>Selección de personal</v>
          </cell>
        </row>
        <row r="154">
          <cell r="J154" t="str">
            <v>Selección de personal</v>
          </cell>
        </row>
        <row r="155">
          <cell r="J155" t="str">
            <v>Selección de personal</v>
          </cell>
        </row>
        <row r="156">
          <cell r="J156" t="str">
            <v>Selección de personal</v>
          </cell>
        </row>
        <row r="157">
          <cell r="J157" t="str">
            <v>Selección de personal</v>
          </cell>
        </row>
        <row r="158">
          <cell r="J158" t="str">
            <v>Evento Cultural o Social</v>
          </cell>
        </row>
        <row r="159">
          <cell r="J159" t="str">
            <v>Evento Cultural o Social</v>
          </cell>
        </row>
        <row r="160">
          <cell r="J160" t="str">
            <v>Evento Cultural o Social</v>
          </cell>
        </row>
        <row r="161">
          <cell r="J161" t="str">
            <v>Evento Cultural o Social</v>
          </cell>
        </row>
        <row r="162">
          <cell r="J162" t="str">
            <v>Evento Cultural o Social</v>
          </cell>
        </row>
        <row r="163">
          <cell r="J163" t="str">
            <v>Evento Cultural o Social</v>
          </cell>
        </row>
        <row r="164">
          <cell r="J164" t="str">
            <v>Dia de la Mujer</v>
          </cell>
        </row>
        <row r="165">
          <cell r="J165" t="str">
            <v>Dia de la Mujer</v>
          </cell>
        </row>
        <row r="166">
          <cell r="J166" t="str">
            <v>Dia de la Mujer</v>
          </cell>
        </row>
        <row r="167">
          <cell r="J167" t="str">
            <v>Dia de la Mujer</v>
          </cell>
        </row>
        <row r="168">
          <cell r="J168" t="str">
            <v>Dia del Amor y la Amistad</v>
          </cell>
        </row>
        <row r="169">
          <cell r="J169" t="str">
            <v>Dia del Amor y la Amistad</v>
          </cell>
        </row>
        <row r="170">
          <cell r="J170" t="str">
            <v>Dia del Amor y la Amistad</v>
          </cell>
        </row>
        <row r="171">
          <cell r="J171" t="str">
            <v>Dia del Amor y la Amistad</v>
          </cell>
        </row>
        <row r="172">
          <cell r="J172" t="str">
            <v>Fiesta de fin de año pensionados y jubilados</v>
          </cell>
        </row>
        <row r="173">
          <cell r="J173" t="str">
            <v>Fiesta de fin de año pensionados y jubilados</v>
          </cell>
        </row>
        <row r="174">
          <cell r="J174" t="str">
            <v>Fiesta de fin de año pensionados y jubilados</v>
          </cell>
        </row>
        <row r="175">
          <cell r="J175" t="str">
            <v>Fiesta fin de año</v>
          </cell>
        </row>
        <row r="176">
          <cell r="J176" t="str">
            <v>Fiesta fin de año</v>
          </cell>
        </row>
        <row r="177">
          <cell r="J177" t="str">
            <v>Fiesta fin de año</v>
          </cell>
        </row>
        <row r="178">
          <cell r="J178" t="str">
            <v>Fiesta fin de año</v>
          </cell>
        </row>
        <row r="179">
          <cell r="J179" t="str">
            <v>Fiesta fin de año</v>
          </cell>
        </row>
        <row r="180">
          <cell r="J180" t="str">
            <v>Fiesta fin de año</v>
          </cell>
        </row>
        <row r="181">
          <cell r="J181" t="str">
            <v>Fiesta fin de año</v>
          </cell>
        </row>
        <row r="182">
          <cell r="J182" t="str">
            <v>Fiesta fin de año</v>
          </cell>
        </row>
        <row r="183">
          <cell r="J183" t="str">
            <v xml:space="preserve">Fiesta Hijos Funcionarios </v>
          </cell>
        </row>
        <row r="184">
          <cell r="J184" t="str">
            <v xml:space="preserve">Fiesta Hijos Funcionarios </v>
          </cell>
        </row>
        <row r="185">
          <cell r="J185" t="str">
            <v xml:space="preserve">Fiesta Hijos Funcionarios </v>
          </cell>
        </row>
        <row r="186">
          <cell r="J186" t="str">
            <v xml:space="preserve">Fiesta Hijos Funcionarios </v>
          </cell>
        </row>
        <row r="187">
          <cell r="J187" t="str">
            <v xml:space="preserve">Fiesta Hijos Funcionarios </v>
          </cell>
        </row>
        <row r="188">
          <cell r="J188" t="str">
            <v xml:space="preserve">Fiesta Hijos Funcionarios </v>
          </cell>
        </row>
        <row r="189">
          <cell r="J189" t="str">
            <v>Dia de los niños</v>
          </cell>
        </row>
        <row r="190">
          <cell r="J190" t="str">
            <v>Dia de los niños</v>
          </cell>
        </row>
        <row r="191">
          <cell r="J191" t="str">
            <v>Dia de los niños</v>
          </cell>
        </row>
        <row r="192">
          <cell r="J192" t="str">
            <v>Dia de los niños</v>
          </cell>
        </row>
        <row r="193">
          <cell r="J193" t="str">
            <v>Dia de los niños</v>
          </cell>
        </row>
        <row r="194">
          <cell r="J194" t="str">
            <v>Dia de los niños</v>
          </cell>
        </row>
        <row r="195">
          <cell r="J195" t="str">
            <v>Dia de los niños</v>
          </cell>
        </row>
        <row r="196">
          <cell r="J196" t="str">
            <v>Dia de los niños</v>
          </cell>
        </row>
        <row r="197">
          <cell r="J197" t="str">
            <v>Evento Cultural o Social</v>
          </cell>
        </row>
        <row r="198">
          <cell r="J198" t="str">
            <v>Evento Cultural o Social</v>
          </cell>
        </row>
        <row r="199">
          <cell r="J199" t="str">
            <v>Evento Cultural o Social</v>
          </cell>
        </row>
        <row r="200">
          <cell r="J200" t="str">
            <v>Evento Cultural o Social</v>
          </cell>
        </row>
        <row r="201">
          <cell r="J201" t="str">
            <v>Evento Cultural o Social</v>
          </cell>
        </row>
        <row r="202">
          <cell r="J202" t="str">
            <v>Evento Cultural o Social</v>
          </cell>
        </row>
        <row r="203">
          <cell r="J203" t="str">
            <v>Evento Cultural o Social</v>
          </cell>
        </row>
        <row r="204">
          <cell r="J204" t="str">
            <v>Evento Cultural o Social</v>
          </cell>
        </row>
        <row r="205">
          <cell r="J205" t="str">
            <v>Evento Cultural o Social</v>
          </cell>
        </row>
        <row r="206">
          <cell r="J206" t="str">
            <v>Evento Cultural o Social</v>
          </cell>
        </row>
        <row r="207">
          <cell r="J207" t="str">
            <v>Evento Cultural o Social</v>
          </cell>
        </row>
        <row r="208">
          <cell r="J208" t="str">
            <v>Evento Cultural o Social</v>
          </cell>
        </row>
        <row r="209">
          <cell r="J209" t="str">
            <v>Apoyo terapeutico (funcionarios y familias)</v>
          </cell>
        </row>
        <row r="210">
          <cell r="J210" t="str">
            <v>Apoyo terapeutico (funcionarios y familias)</v>
          </cell>
        </row>
        <row r="211">
          <cell r="J211" t="str">
            <v>Apoyo terapeutico (funcionarios y familias)</v>
          </cell>
        </row>
        <row r="212">
          <cell r="J212" t="str">
            <v>Apoyo terapeutico (funcionarios y familias)</v>
          </cell>
        </row>
        <row r="213">
          <cell r="J213" t="str">
            <v>Programa preparación para el retiro</v>
          </cell>
        </row>
        <row r="214">
          <cell r="J214" t="str">
            <v>Programa preparación para el retiro</v>
          </cell>
        </row>
        <row r="215">
          <cell r="J215" t="str">
            <v>Medicion Clima Organizacional</v>
          </cell>
        </row>
        <row r="216">
          <cell r="J216" t="str">
            <v>Medicion Clima Organizacional</v>
          </cell>
        </row>
        <row r="217">
          <cell r="J217" t="str">
            <v>Servicios</v>
          </cell>
        </row>
        <row r="218">
          <cell r="J218" t="str">
            <v>Servicios</v>
          </cell>
        </row>
        <row r="219">
          <cell r="J219" t="str">
            <v>Servicios</v>
          </cell>
        </row>
        <row r="220">
          <cell r="J220" t="str">
            <v>Servicios</v>
          </cell>
        </row>
        <row r="221">
          <cell r="J221" t="str">
            <v>Servicios</v>
          </cell>
        </row>
        <row r="222">
          <cell r="J222" t="str">
            <v>Servicios</v>
          </cell>
        </row>
        <row r="223">
          <cell r="J223" t="str">
            <v>Servicios</v>
          </cell>
        </row>
        <row r="224">
          <cell r="J224" t="str">
            <v>Servicios</v>
          </cell>
        </row>
        <row r="225">
          <cell r="J225" t="str">
            <v>Evento Cultural o Social</v>
          </cell>
        </row>
        <row r="226">
          <cell r="J226" t="str">
            <v>Evento Cultural o Social</v>
          </cell>
        </row>
        <row r="227">
          <cell r="J227" t="str">
            <v>Evento Cultural o Social</v>
          </cell>
        </row>
        <row r="228">
          <cell r="J228" t="str">
            <v>Evento Cultural o Social</v>
          </cell>
        </row>
        <row r="229">
          <cell r="J229" t="str">
            <v>Evento Cultural o Social</v>
          </cell>
        </row>
        <row r="230">
          <cell r="J230" t="str">
            <v>Evento Cultural o Social</v>
          </cell>
        </row>
        <row r="231">
          <cell r="J231" t="str">
            <v>Evento Cultural o Social</v>
          </cell>
        </row>
        <row r="232">
          <cell r="J232" t="str">
            <v>Evento Cultural o Social</v>
          </cell>
        </row>
        <row r="233">
          <cell r="J233" t="str">
            <v>Evento Cultural o Social</v>
          </cell>
        </row>
        <row r="234">
          <cell r="J234" t="str">
            <v>Evento Cultural o Social</v>
          </cell>
        </row>
        <row r="235">
          <cell r="J235" t="str">
            <v>Evento Cultural o Social</v>
          </cell>
        </row>
        <row r="236">
          <cell r="J236" t="str">
            <v>Evento Cultural o Social</v>
          </cell>
        </row>
        <row r="237">
          <cell r="J237" t="str">
            <v>Evento Cultural o Social</v>
          </cell>
        </row>
        <row r="238">
          <cell r="J238" t="str">
            <v>Evento Cultural o Social</v>
          </cell>
        </row>
        <row r="239">
          <cell r="J239" t="str">
            <v>Evento Cultural o Social</v>
          </cell>
        </row>
        <row r="240">
          <cell r="J240" t="str">
            <v>Evento Cultural o Social</v>
          </cell>
        </row>
        <row r="241">
          <cell r="J241" t="str">
            <v>Realizar valoración medico-deportiva</v>
          </cell>
        </row>
        <row r="242">
          <cell r="J242" t="str">
            <v>Realizar valoración medico-deportiva</v>
          </cell>
        </row>
        <row r="243">
          <cell r="J243" t="str">
            <v>Evento Cultural o Social</v>
          </cell>
        </row>
        <row r="244">
          <cell r="J244" t="str">
            <v>Evento Cultural o Social</v>
          </cell>
        </row>
        <row r="245">
          <cell r="J245" t="str">
            <v>Evento Cultural o Social</v>
          </cell>
        </row>
        <row r="246">
          <cell r="J246" t="str">
            <v>Evento Cultural o Social</v>
          </cell>
        </row>
        <row r="247">
          <cell r="J247" t="str">
            <v>Evento Cultural o Social</v>
          </cell>
        </row>
        <row r="248">
          <cell r="J248" t="str">
            <v>Evento Cultural o Social</v>
          </cell>
        </row>
        <row r="249">
          <cell r="J249" t="str">
            <v>Evento Cultural o Social</v>
          </cell>
        </row>
        <row r="250">
          <cell r="J250" t="str">
            <v>Evento Cultural o Social</v>
          </cell>
        </row>
        <row r="251">
          <cell r="J251" t="str">
            <v>Evento Cultural o Social</v>
          </cell>
        </row>
        <row r="252">
          <cell r="J252" t="str">
            <v>Evento Cultural o Social</v>
          </cell>
        </row>
        <row r="253">
          <cell r="J253" t="str">
            <v>Evento Cultural o Social</v>
          </cell>
        </row>
        <row r="254">
          <cell r="J254" t="str">
            <v>Evento Cultural o Social</v>
          </cell>
        </row>
        <row r="255">
          <cell r="J255" t="str">
            <v>Mejor Trabajador del año</v>
          </cell>
        </row>
        <row r="256">
          <cell r="J256" t="str">
            <v>Mejor Trabajador del año</v>
          </cell>
        </row>
        <row r="257">
          <cell r="J257" t="str">
            <v>Mejor Trabajador del año</v>
          </cell>
        </row>
        <row r="258">
          <cell r="J258" t="str">
            <v>Mejor Trabajador del año</v>
          </cell>
        </row>
        <row r="259">
          <cell r="J259" t="str">
            <v>Servicios</v>
          </cell>
        </row>
        <row r="260">
          <cell r="J260" t="str">
            <v>Servicios</v>
          </cell>
        </row>
        <row r="261">
          <cell r="J261" t="str">
            <v>Servicios</v>
          </cell>
        </row>
        <row r="262">
          <cell r="J262" t="str">
            <v>Servicios</v>
          </cell>
        </row>
        <row r="263">
          <cell r="J263" t="str">
            <v>Servicios</v>
          </cell>
        </row>
        <row r="264">
          <cell r="J264" t="str">
            <v>Servicios</v>
          </cell>
        </row>
        <row r="265">
          <cell r="J265" t="str">
            <v>Auxilios de Anteojos</v>
          </cell>
        </row>
        <row r="266">
          <cell r="J266" t="str">
            <v>Auxilios de Anteojos</v>
          </cell>
        </row>
        <row r="267">
          <cell r="J267" t="str">
            <v>Becas a trabajadores</v>
          </cell>
        </row>
        <row r="268">
          <cell r="J268" t="str">
            <v>Becas a trabajadores</v>
          </cell>
        </row>
        <row r="269">
          <cell r="J269" t="str">
            <v>Auxlio de capacitaciòn</v>
          </cell>
        </row>
        <row r="270">
          <cell r="J270" t="str">
            <v>Auxlio de capacitaciòn</v>
          </cell>
        </row>
        <row r="271">
          <cell r="J271" t="str">
            <v>Servicios</v>
          </cell>
        </row>
        <row r="272">
          <cell r="J272" t="str">
            <v>Servicios</v>
          </cell>
        </row>
        <row r="273">
          <cell r="J273" t="str">
            <v>Servicios</v>
          </cell>
        </row>
        <row r="274">
          <cell r="J274" t="str">
            <v>Servicios</v>
          </cell>
        </row>
        <row r="275">
          <cell r="J275" t="str">
            <v>Servicios</v>
          </cell>
        </row>
        <row r="276">
          <cell r="J276" t="str">
            <v>Servicios</v>
          </cell>
        </row>
        <row r="277">
          <cell r="J277" t="str">
            <v>Servicios</v>
          </cell>
        </row>
        <row r="278">
          <cell r="J278" t="str">
            <v>Servicios</v>
          </cell>
        </row>
        <row r="279">
          <cell r="J279" t="str">
            <v>Servicios</v>
          </cell>
        </row>
        <row r="280">
          <cell r="J280" t="str">
            <v>Servicios</v>
          </cell>
        </row>
        <row r="281">
          <cell r="J281" t="str">
            <v>CONSULTORIA, CAPACITACION Y ASESORIA EN COSTOS ABC</v>
          </cell>
        </row>
        <row r="282">
          <cell r="J282" t="str">
            <v>CONSULTORIA, CAPACITACION Y ASESORIA EN COSTOS ABC</v>
          </cell>
        </row>
        <row r="283">
          <cell r="J283" t="str">
            <v>Difusión del proyecto</v>
          </cell>
        </row>
        <row r="284">
          <cell r="J284" t="str">
            <v>Difusión del proyecto</v>
          </cell>
        </row>
        <row r="285">
          <cell r="J285" t="str">
            <v>CONSULTORIA, CAPACITACION Y ASESORIA EN COSTOS ABC</v>
          </cell>
        </row>
        <row r="286">
          <cell r="J286" t="str">
            <v>Difusión del proyecto</v>
          </cell>
        </row>
        <row r="287">
          <cell r="J287" t="str">
            <v>Difusión del proyecto</v>
          </cell>
        </row>
        <row r="288">
          <cell r="J288" t="str">
            <v>Difusión del proyecto</v>
          </cell>
        </row>
        <row r="289">
          <cell r="J289" t="str">
            <v>Difusión del proyecto</v>
          </cell>
        </row>
        <row r="290">
          <cell r="J290" t="str">
            <v>Contratación agencia de publicidad</v>
          </cell>
        </row>
        <row r="291">
          <cell r="J291" t="str">
            <v>Contratación agencia de publicidad</v>
          </cell>
        </row>
        <row r="292">
          <cell r="J292" t="str">
            <v xml:space="preserve">Capacitaciones </v>
          </cell>
        </row>
        <row r="293">
          <cell r="J293" t="str">
            <v xml:space="preserve">Capacitaciones </v>
          </cell>
        </row>
        <row r="294">
          <cell r="J294" t="str">
            <v xml:space="preserve">Capacitaciones </v>
          </cell>
        </row>
        <row r="295">
          <cell r="J295" t="str">
            <v xml:space="preserve">Capacitaciones </v>
          </cell>
        </row>
        <row r="296">
          <cell r="J296" t="str">
            <v xml:space="preserve">Capacitaciones </v>
          </cell>
        </row>
        <row r="297">
          <cell r="J297" t="str">
            <v xml:space="preserve">Capacitaciones </v>
          </cell>
        </row>
        <row r="298">
          <cell r="J298" t="str">
            <v xml:space="preserve">Capacitaciones </v>
          </cell>
        </row>
        <row r="299">
          <cell r="J299" t="str">
            <v xml:space="preserve">Capacitaciones </v>
          </cell>
        </row>
        <row r="300">
          <cell r="J300" t="str">
            <v xml:space="preserve">Capacitaciones </v>
          </cell>
        </row>
        <row r="301">
          <cell r="J301" t="str">
            <v xml:space="preserve">Capacitaciones </v>
          </cell>
        </row>
        <row r="302">
          <cell r="J302" t="str">
            <v xml:space="preserve">Capacitaciones </v>
          </cell>
        </row>
        <row r="303">
          <cell r="J303" t="str">
            <v xml:space="preserve">Capacitaciones </v>
          </cell>
        </row>
        <row r="304">
          <cell r="J304" t="str">
            <v xml:space="preserve">Capacitaciones </v>
          </cell>
        </row>
        <row r="305">
          <cell r="J305" t="str">
            <v xml:space="preserve">Capacitaciones </v>
          </cell>
        </row>
        <row r="306">
          <cell r="J306" t="str">
            <v xml:space="preserve">Capacitaciones </v>
          </cell>
        </row>
        <row r="307">
          <cell r="J307" t="str">
            <v xml:space="preserve">Capacitaciones </v>
          </cell>
        </row>
        <row r="308">
          <cell r="J308" t="str">
            <v xml:space="preserve">Capacitaciones </v>
          </cell>
        </row>
        <row r="309">
          <cell r="J309" t="str">
            <v xml:space="preserve">Capacitaciones </v>
          </cell>
        </row>
        <row r="310">
          <cell r="J310" t="str">
            <v xml:space="preserve">Capacitaciones </v>
          </cell>
        </row>
        <row r="311">
          <cell r="J311" t="str">
            <v xml:space="preserve">Capacitaciones </v>
          </cell>
        </row>
        <row r="312">
          <cell r="J312" t="str">
            <v xml:space="preserve">Capacitaciones </v>
          </cell>
        </row>
        <row r="313">
          <cell r="J313" t="str">
            <v xml:space="preserve">Capacitaciones </v>
          </cell>
        </row>
        <row r="314">
          <cell r="J314" t="str">
            <v>Becas a trabajadores</v>
          </cell>
        </row>
        <row r="315">
          <cell r="J315" t="str">
            <v>Becas a trabajadores</v>
          </cell>
        </row>
        <row r="316">
          <cell r="J316" t="str">
            <v xml:space="preserve">Capacitaciones </v>
          </cell>
        </row>
        <row r="317">
          <cell r="J317" t="str">
            <v xml:space="preserve">Capacitaciones </v>
          </cell>
        </row>
        <row r="318">
          <cell r="J318" t="str">
            <v>Publicidad institucional</v>
          </cell>
        </row>
        <row r="319">
          <cell r="J319" t="str">
            <v>Publicidad institucional</v>
          </cell>
        </row>
        <row r="320">
          <cell r="J320" t="str">
            <v>Publicidad institucional</v>
          </cell>
        </row>
        <row r="321">
          <cell r="J321" t="str">
            <v>Publicidad institucional</v>
          </cell>
        </row>
        <row r="322">
          <cell r="J322" t="str">
            <v xml:space="preserve">contratacion post producción,pre producción, del Informativo Nuestra Gente </v>
          </cell>
        </row>
        <row r="323">
          <cell r="J323" t="str">
            <v>Alquiler de espacio de TV para transmitir el informativo nuestra gente</v>
          </cell>
        </row>
        <row r="324">
          <cell r="J324" t="str">
            <v>Alquiler de espacio de TV para transmitir el informativo nuestra gente</v>
          </cell>
        </row>
        <row r="325">
          <cell r="J325" t="str">
            <v>Publicidad institucional</v>
          </cell>
        </row>
        <row r="326">
          <cell r="J326" t="str">
            <v>Publicidad institucional</v>
          </cell>
        </row>
        <row r="327">
          <cell r="J327" t="str">
            <v>Publicidad institucional</v>
          </cell>
        </row>
        <row r="328">
          <cell r="J328" t="str">
            <v>Publicidad institucional</v>
          </cell>
        </row>
        <row r="329">
          <cell r="J329" t="str">
            <v>Publicidad institucional</v>
          </cell>
        </row>
        <row r="330">
          <cell r="J330" t="str">
            <v>Publicidad institucional</v>
          </cell>
        </row>
        <row r="331">
          <cell r="J331" t="str">
            <v>Campaña Dìa Mundia del Medio Ambiente y del Agua</v>
          </cell>
        </row>
        <row r="332">
          <cell r="J332" t="str">
            <v>Contratación agencia de publicidad</v>
          </cell>
        </row>
        <row r="333">
          <cell r="J333" t="str">
            <v>Campaña de Pérdidas de Energía</v>
          </cell>
        </row>
        <row r="334">
          <cell r="J334" t="str">
            <v>Vehículos especiales</v>
          </cell>
        </row>
        <row r="335">
          <cell r="J335" t="str">
            <v>Suscripciones</v>
          </cell>
        </row>
        <row r="336">
          <cell r="J336" t="str">
            <v>Contratación agencia de publicidad</v>
          </cell>
        </row>
        <row r="337">
          <cell r="J337" t="str">
            <v>Publicidad institucional para fortalecimiento de marca edeq y el Grupo epm</v>
          </cell>
        </row>
        <row r="338">
          <cell r="J338" t="str">
            <v>Desarrollo de software</v>
          </cell>
        </row>
        <row r="339">
          <cell r="J339" t="str">
            <v>Desarrollo de software</v>
          </cell>
        </row>
        <row r="340">
          <cell r="J340" t="str">
            <v>Contratación agencia de publicidad</v>
          </cell>
        </row>
        <row r="341">
          <cell r="J341" t="str">
            <v>Contratación agencia de publicidad</v>
          </cell>
        </row>
        <row r="342">
          <cell r="J342" t="str">
            <v>Contratación agencia de publicidad</v>
          </cell>
        </row>
        <row r="343">
          <cell r="J343" t="str">
            <v>Servicios</v>
          </cell>
        </row>
        <row r="344">
          <cell r="J344" t="str">
            <v>Contratación agencia de publicidad</v>
          </cell>
        </row>
        <row r="345">
          <cell r="J345" t="str">
            <v>Contratación agencia de publicidad</v>
          </cell>
        </row>
        <row r="346">
          <cell r="J346" t="str">
            <v>Contratación agencia de publicidad</v>
          </cell>
        </row>
        <row r="347">
          <cell r="J347" t="str">
            <v>Contratación agencia de publicidad</v>
          </cell>
        </row>
        <row r="348">
          <cell r="J348" t="str">
            <v>Publicidad institucional</v>
          </cell>
        </row>
        <row r="349">
          <cell r="J349" t="str">
            <v>Suscripciones</v>
          </cell>
        </row>
        <row r="350">
          <cell r="J350" t="str">
            <v>Suscripciones</v>
          </cell>
        </row>
        <row r="351">
          <cell r="J351" t="str">
            <v>Suscripciones</v>
          </cell>
        </row>
        <row r="352">
          <cell r="J352" t="str">
            <v>Suscripciones</v>
          </cell>
        </row>
        <row r="353">
          <cell r="J353" t="str">
            <v>Suscripciones</v>
          </cell>
        </row>
        <row r="354">
          <cell r="J354" t="str">
            <v>Suscripciones</v>
          </cell>
        </row>
        <row r="355">
          <cell r="J355" t="str">
            <v>Relaciones Publicas y posicionamiento de marca</v>
          </cell>
        </row>
        <row r="356">
          <cell r="J356" t="str">
            <v>Relaciones Publicas y posicionamiento de marca</v>
          </cell>
        </row>
        <row r="357">
          <cell r="J357" t="str">
            <v>Suscripciones</v>
          </cell>
        </row>
        <row r="358">
          <cell r="J358" t="str">
            <v>Suscripciones</v>
          </cell>
        </row>
        <row r="359">
          <cell r="J359" t="str">
            <v>Publicidad institucional</v>
          </cell>
        </row>
        <row r="360">
          <cell r="J360" t="str">
            <v>Publicidad institucional</v>
          </cell>
        </row>
        <row r="361">
          <cell r="J361" t="str">
            <v>Publicidad institucional</v>
          </cell>
        </row>
        <row r="362">
          <cell r="J362" t="str">
            <v>Publicidad institucional</v>
          </cell>
        </row>
        <row r="363">
          <cell r="J363" t="str">
            <v>Producción y grabación de cuñas, mensajes para el conmutador y sede principal</v>
          </cell>
        </row>
        <row r="364">
          <cell r="J364" t="str">
            <v>Contratación agencia de publicidad</v>
          </cell>
        </row>
        <row r="365">
          <cell r="J365" t="str">
            <v>Medios Publicitarios del programa</v>
          </cell>
        </row>
        <row r="366">
          <cell r="J366" t="str">
            <v>Servicios</v>
          </cell>
        </row>
        <row r="367">
          <cell r="J367" t="str">
            <v>Compra material con imagen corporativo</v>
          </cell>
        </row>
        <row r="368">
          <cell r="J368" t="str">
            <v>Publicidad institucional</v>
          </cell>
        </row>
        <row r="369">
          <cell r="J369" t="str">
            <v>Plagable Informativo</v>
          </cell>
        </row>
        <row r="370">
          <cell r="J370" t="str">
            <v>Publicidad institucional</v>
          </cell>
        </row>
        <row r="371">
          <cell r="J371" t="str">
            <v>Publicidad institucional</v>
          </cell>
        </row>
        <row r="372">
          <cell r="J372" t="str">
            <v>Publicidad institucional</v>
          </cell>
        </row>
        <row r="373">
          <cell r="J373" t="str">
            <v>Publicidad institucional para fortalecimiento de marca edeq y el Grupo epm</v>
          </cell>
        </row>
        <row r="374">
          <cell r="J374" t="str">
            <v>Viaticos</v>
          </cell>
        </row>
        <row r="375">
          <cell r="J375" t="str">
            <v>Campaña publicitaria</v>
          </cell>
        </row>
        <row r="376">
          <cell r="J376" t="str">
            <v>Publicidad institucional para fortalecimiento de marca edeq y el Grupo epm</v>
          </cell>
        </row>
        <row r="377">
          <cell r="J377" t="str">
            <v>HONORARIOS</v>
          </cell>
        </row>
        <row r="378">
          <cell r="J378" t="str">
            <v>Campaña publicitaria</v>
          </cell>
        </row>
        <row r="379">
          <cell r="J379" t="str">
            <v>Merchandising</v>
          </cell>
        </row>
        <row r="380">
          <cell r="J380" t="str">
            <v>Publicidad institucional para fortalecimiento de marca edeq y el Grupo epm</v>
          </cell>
        </row>
        <row r="381">
          <cell r="J381" t="str">
            <v>Campaña publicitaria</v>
          </cell>
        </row>
        <row r="382">
          <cell r="J382" t="str">
            <v>Campaña publicitaria</v>
          </cell>
        </row>
        <row r="383">
          <cell r="J383" t="str">
            <v>Merchandising</v>
          </cell>
        </row>
        <row r="384">
          <cell r="J384" t="str">
            <v>Compra material con imagen corporativo</v>
          </cell>
        </row>
        <row r="385">
          <cell r="J385" t="str">
            <v>Plagable Informativo</v>
          </cell>
        </row>
        <row r="386">
          <cell r="J386" t="str">
            <v>Difusión del proyecto</v>
          </cell>
        </row>
        <row r="387">
          <cell r="J387" t="str">
            <v>Publicidad institucional para fortalecimiento de marca edeq y el Grupo epm</v>
          </cell>
        </row>
        <row r="388">
          <cell r="J388" t="str">
            <v>Campaña publicitaria</v>
          </cell>
        </row>
        <row r="389">
          <cell r="J389" t="str">
            <v>Campaña publicitaria</v>
          </cell>
        </row>
        <row r="390">
          <cell r="J390" t="str">
            <v>Contratación agencia de publicidad</v>
          </cell>
        </row>
        <row r="391">
          <cell r="J391" t="str">
            <v>Publicidad institucional para fortalecimiento de marca edeq y el Grupo epm</v>
          </cell>
        </row>
        <row r="392">
          <cell r="J392" t="str">
            <v>HONORARIOS</v>
          </cell>
        </row>
        <row r="393">
          <cell r="J393" t="str">
            <v>Suscripciones</v>
          </cell>
        </row>
        <row r="394">
          <cell r="J394" t="str">
            <v>HONORARIOS</v>
          </cell>
        </row>
        <row r="395">
          <cell r="J395" t="str">
            <v>Suscripciones</v>
          </cell>
        </row>
        <row r="396">
          <cell r="J396" t="str">
            <v>Servicios</v>
          </cell>
        </row>
        <row r="397">
          <cell r="J397" t="str">
            <v>Servicios</v>
          </cell>
        </row>
        <row r="398">
          <cell r="J398" t="str">
            <v>HONORARIOS</v>
          </cell>
        </row>
        <row r="399">
          <cell r="J399" t="str">
            <v>Servicios</v>
          </cell>
        </row>
        <row r="400">
          <cell r="J400" t="str">
            <v>Servicios</v>
          </cell>
        </row>
        <row r="401">
          <cell r="J401" t="str">
            <v>Servicios</v>
          </cell>
        </row>
        <row r="402">
          <cell r="J402" t="str">
            <v>Servicios</v>
          </cell>
        </row>
        <row r="403">
          <cell r="J403" t="str">
            <v>Servicios</v>
          </cell>
        </row>
        <row r="404">
          <cell r="J404" t="str">
            <v>Servicios</v>
          </cell>
        </row>
        <row r="405">
          <cell r="J405" t="str">
            <v>Ejecucion del plan de acción</v>
          </cell>
        </row>
        <row r="406">
          <cell r="J406" t="str">
            <v>Ejecucion del plan de acción</v>
          </cell>
        </row>
        <row r="407">
          <cell r="J407" t="str">
            <v>Ejecucion del plan de acción</v>
          </cell>
        </row>
        <row r="408">
          <cell r="J408" t="str">
            <v>Ejecucion del plan de acción</v>
          </cell>
        </row>
        <row r="409">
          <cell r="J409" t="str">
            <v>Ejecucion del plan de acción</v>
          </cell>
        </row>
        <row r="410">
          <cell r="J410" t="str">
            <v>Ejecucion del plan de acción</v>
          </cell>
        </row>
        <row r="411">
          <cell r="J411" t="str">
            <v>Ejecucion del plan de acción</v>
          </cell>
        </row>
        <row r="412">
          <cell r="J412" t="str">
            <v>Ejecucion del plan de acción</v>
          </cell>
        </row>
        <row r="413">
          <cell r="J413" t="str">
            <v>Ejecucion del plan de acción</v>
          </cell>
        </row>
        <row r="414">
          <cell r="J414" t="str">
            <v>Ejecucion del plan de acción</v>
          </cell>
        </row>
        <row r="415">
          <cell r="J415" t="str">
            <v>Desarrollo de software</v>
          </cell>
        </row>
        <row r="416">
          <cell r="J416" t="str">
            <v>Ejecucion del plan de acción</v>
          </cell>
        </row>
        <row r="417">
          <cell r="J417" t="str">
            <v>Ejecucion del plan de acción</v>
          </cell>
        </row>
        <row r="418">
          <cell r="J418" t="str">
            <v>Ejecucion del plan de acción</v>
          </cell>
        </row>
        <row r="419">
          <cell r="J419" t="str">
            <v>Ejecucion del plan de acción</v>
          </cell>
        </row>
        <row r="420">
          <cell r="J420" t="str">
            <v>Ejecucion del plan de acción</v>
          </cell>
        </row>
        <row r="421">
          <cell r="J421" t="str">
            <v>Ejecucion del plan de acción</v>
          </cell>
        </row>
        <row r="422">
          <cell r="J422" t="str">
            <v>Contrato todo costo por licitación</v>
          </cell>
        </row>
        <row r="423">
          <cell r="J423" t="str">
            <v>Ejecucion del plan de acción</v>
          </cell>
        </row>
        <row r="424">
          <cell r="J424" t="str">
            <v>Servicios</v>
          </cell>
        </row>
        <row r="425">
          <cell r="J425" t="str">
            <v>Servicios</v>
          </cell>
        </row>
        <row r="426">
          <cell r="J426" t="str">
            <v>Servicios</v>
          </cell>
        </row>
        <row r="427">
          <cell r="J427" t="str">
            <v>Servicios</v>
          </cell>
        </row>
        <row r="428">
          <cell r="J428" t="str">
            <v>Servicios</v>
          </cell>
        </row>
        <row r="429">
          <cell r="J429" t="str">
            <v>Servicios</v>
          </cell>
        </row>
        <row r="430">
          <cell r="J430" t="str">
            <v>Servicios</v>
          </cell>
        </row>
        <row r="431">
          <cell r="J431" t="str">
            <v>Ejecucion del plan de acción</v>
          </cell>
        </row>
        <row r="432">
          <cell r="J432" t="str">
            <v>Servicios</v>
          </cell>
        </row>
        <row r="433">
          <cell r="J433" t="str">
            <v>Servicios</v>
          </cell>
        </row>
        <row r="434">
          <cell r="J434" t="str">
            <v>Servicios</v>
          </cell>
        </row>
        <row r="435">
          <cell r="J435" t="str">
            <v>Servicios</v>
          </cell>
        </row>
        <row r="436">
          <cell r="J436" t="str">
            <v>Ejecucion del plan de acción</v>
          </cell>
        </row>
        <row r="437">
          <cell r="J437" t="str">
            <v>Ejecucion del plan de acción</v>
          </cell>
        </row>
        <row r="438">
          <cell r="J438" t="str">
            <v>Disposicion final de material contaminado con PCB`s</v>
          </cell>
        </row>
        <row r="439">
          <cell r="J439" t="str">
            <v>Disposicion final de residuos biosanitarios</v>
          </cell>
        </row>
        <row r="440">
          <cell r="J440" t="str">
            <v>Disposicion fina de residuos quimicos y de riesgos biologico</v>
          </cell>
        </row>
        <row r="441">
          <cell r="J441" t="str">
            <v>Campaña "Pilas pues por nuestro ambiente"</v>
          </cell>
        </row>
        <row r="442">
          <cell r="J442" t="str">
            <v>Disposicion final de residuos de pilas, baterias, bombilleria y lamparas</v>
          </cell>
        </row>
        <row r="443">
          <cell r="J443" t="str">
            <v>Campaña "Pilas pues por nuestro ambiente"</v>
          </cell>
        </row>
        <row r="444">
          <cell r="J444" t="str">
            <v>Aforo y caracterizacion de residuos ordinarios</v>
          </cell>
        </row>
        <row r="445">
          <cell r="J445" t="str">
            <v>Ejecucion del plan de acción</v>
          </cell>
        </row>
        <row r="446">
          <cell r="J446" t="str">
            <v>Mejoramiento ambiental y forestal del Parque de la vida de Armenia</v>
          </cell>
        </row>
        <row r="447">
          <cell r="J447" t="str">
            <v>Alquiler Tarimas y Equipos de amplificación</v>
          </cell>
        </row>
        <row r="448">
          <cell r="J448" t="str">
            <v>Publicidad institucional</v>
          </cell>
        </row>
        <row r="449">
          <cell r="J449" t="str">
            <v>Medios Publicitarios del programa</v>
          </cell>
        </row>
        <row r="450">
          <cell r="J450" t="str">
            <v>Merchandising</v>
          </cell>
        </row>
        <row r="451">
          <cell r="J451" t="str">
            <v>Premiación</v>
          </cell>
        </row>
        <row r="452">
          <cell r="J452" t="str">
            <v>Camisetas</v>
          </cell>
        </row>
        <row r="453">
          <cell r="J453" t="str">
            <v>Plan de Contingencia</v>
          </cell>
        </row>
        <row r="454">
          <cell r="J454" t="str">
            <v>Servicios</v>
          </cell>
        </row>
        <row r="455">
          <cell r="J455" t="str">
            <v>Servicios</v>
          </cell>
        </row>
        <row r="456">
          <cell r="J456" t="str">
            <v>Difusión del proyecto</v>
          </cell>
        </row>
        <row r="457">
          <cell r="J457" t="str">
            <v>Difusión del proyecto</v>
          </cell>
        </row>
        <row r="458">
          <cell r="J458" t="str">
            <v>Ejecucion del plan de acción</v>
          </cell>
        </row>
        <row r="459">
          <cell r="J459" t="str">
            <v>Servicios</v>
          </cell>
        </row>
        <row r="460">
          <cell r="J460" t="str">
            <v>Ejecucion del plan de acción</v>
          </cell>
        </row>
        <row r="461">
          <cell r="J461" t="str">
            <v>Ejecucion del plan de acción</v>
          </cell>
        </row>
        <row r="462">
          <cell r="J462" t="str">
            <v>Servicios</v>
          </cell>
        </row>
        <row r="463">
          <cell r="J463" t="str">
            <v>Servicios</v>
          </cell>
        </row>
        <row r="464">
          <cell r="J464" t="str">
            <v>Servicios</v>
          </cell>
        </row>
        <row r="465">
          <cell r="J465" t="str">
            <v>Servicios</v>
          </cell>
        </row>
        <row r="466">
          <cell r="J466" t="str">
            <v>Servicios</v>
          </cell>
        </row>
        <row r="467">
          <cell r="J467" t="str">
            <v>Ejecucion del plan de acción</v>
          </cell>
        </row>
        <row r="468">
          <cell r="J468" t="str">
            <v>Ejecucion del plan de acción</v>
          </cell>
        </row>
        <row r="469">
          <cell r="J469" t="str">
            <v>Equipos de Mantenimiento redes</v>
          </cell>
        </row>
        <row r="470">
          <cell r="J470" t="str">
            <v>Equipos de Mantenimiento redes</v>
          </cell>
        </row>
        <row r="471">
          <cell r="J471" t="str">
            <v>Servicios</v>
          </cell>
        </row>
        <row r="472">
          <cell r="J472" t="str">
            <v>Plan Operativo</v>
          </cell>
        </row>
        <row r="473">
          <cell r="J473" t="str">
            <v>Plan Operativo</v>
          </cell>
        </row>
        <row r="474">
          <cell r="J474" t="str">
            <v>Plan Operativo</v>
          </cell>
        </row>
        <row r="475">
          <cell r="J475" t="str">
            <v>Plan Operativo</v>
          </cell>
        </row>
        <row r="476">
          <cell r="J476" t="str">
            <v>Plan Operativo</v>
          </cell>
        </row>
        <row r="477">
          <cell r="J477" t="str">
            <v>Plan Operativo</v>
          </cell>
        </row>
        <row r="478">
          <cell r="J478" t="str">
            <v>Plan Operativo</v>
          </cell>
        </row>
        <row r="479">
          <cell r="J479" t="str">
            <v>Plan Operativo</v>
          </cell>
        </row>
        <row r="480">
          <cell r="J480" t="str">
            <v>Plan Operativo</v>
          </cell>
        </row>
        <row r="481">
          <cell r="J481" t="str">
            <v>Plan Operativo</v>
          </cell>
        </row>
        <row r="482">
          <cell r="J482" t="str">
            <v>Plan Operativo</v>
          </cell>
        </row>
        <row r="483">
          <cell r="J483" t="str">
            <v>Servicios</v>
          </cell>
        </row>
        <row r="484">
          <cell r="J484" t="str">
            <v>Plan Operativo</v>
          </cell>
        </row>
        <row r="485">
          <cell r="J485" t="str">
            <v>Servicios</v>
          </cell>
        </row>
        <row r="486">
          <cell r="J486" t="str">
            <v>Servicios</v>
          </cell>
        </row>
        <row r="487">
          <cell r="J487" t="str">
            <v>Servicios</v>
          </cell>
        </row>
        <row r="488">
          <cell r="J488" t="str">
            <v>Servicios</v>
          </cell>
        </row>
        <row r="489">
          <cell r="J489" t="str">
            <v>Servicios</v>
          </cell>
        </row>
        <row r="490">
          <cell r="J490" t="str">
            <v>Servicios</v>
          </cell>
        </row>
        <row r="491">
          <cell r="J491" t="str">
            <v>Servicios</v>
          </cell>
        </row>
        <row r="492">
          <cell r="J492" t="str">
            <v>Servicios</v>
          </cell>
        </row>
        <row r="493">
          <cell r="J493" t="str">
            <v>Servicios</v>
          </cell>
        </row>
        <row r="494">
          <cell r="J494" t="str">
            <v>Servicios</v>
          </cell>
        </row>
        <row r="495">
          <cell r="J495" t="str">
            <v>Servicios</v>
          </cell>
        </row>
        <row r="496">
          <cell r="J496" t="str">
            <v>Servicios</v>
          </cell>
        </row>
        <row r="497">
          <cell r="J497" t="str">
            <v>Servicios</v>
          </cell>
        </row>
        <row r="498">
          <cell r="J498" t="str">
            <v>Equipos de Mantenimiento subestaciones</v>
          </cell>
        </row>
        <row r="499">
          <cell r="J499" t="str">
            <v>Equipos de Mantenimiento subestaciones</v>
          </cell>
        </row>
        <row r="500">
          <cell r="J500" t="str">
            <v>Equipos de Mantenimiento subestaciones</v>
          </cell>
        </row>
        <row r="501">
          <cell r="J501" t="str">
            <v>Equipos de Mantenimiento subestaciones</v>
          </cell>
        </row>
        <row r="502">
          <cell r="J502" t="str">
            <v>Equipos de Mantenimiento subestaciones</v>
          </cell>
        </row>
        <row r="503">
          <cell r="J503" t="str">
            <v>Equipos de Mantenimiento subestaciones</v>
          </cell>
        </row>
        <row r="504">
          <cell r="J504" t="str">
            <v>Cajas menores</v>
          </cell>
        </row>
        <row r="505">
          <cell r="J505" t="str">
            <v>Equipos de Mantenimiento subestaciones</v>
          </cell>
        </row>
        <row r="506">
          <cell r="J506" t="str">
            <v>Equipos de Mantenimiento subestaciones</v>
          </cell>
        </row>
        <row r="507">
          <cell r="J507" t="str">
            <v>Equipos de Mantenimiento subestaciones</v>
          </cell>
        </row>
        <row r="508">
          <cell r="J508" t="str">
            <v>Equipos de Mantenimiento subestaciones</v>
          </cell>
        </row>
        <row r="509">
          <cell r="J509" t="str">
            <v>Equipos de Mantenimiento subestaciones</v>
          </cell>
        </row>
        <row r="510">
          <cell r="J510" t="str">
            <v>Avisos sedes edeq</v>
          </cell>
        </row>
        <row r="511">
          <cell r="J511" t="str">
            <v>Cambio señaletica</v>
          </cell>
        </row>
        <row r="512">
          <cell r="J512" t="str">
            <v>Amoblamiento sedes edeq</v>
          </cell>
        </row>
        <row r="513">
          <cell r="J513" t="str">
            <v>Avisos sedes edeq</v>
          </cell>
        </row>
        <row r="514">
          <cell r="J514" t="str">
            <v>Supervisión equipos de respaldo eléctrico sede principal edeq</v>
          </cell>
        </row>
        <row r="515">
          <cell r="J515" t="str">
            <v>Supervisión equipos de respaldo eléctrico sede principal edeq</v>
          </cell>
        </row>
        <row r="516">
          <cell r="J516" t="str">
            <v>Servicios</v>
          </cell>
        </row>
        <row r="517">
          <cell r="J517" t="str">
            <v>Servicios</v>
          </cell>
        </row>
        <row r="518">
          <cell r="J518" t="str">
            <v>Servicios</v>
          </cell>
        </row>
        <row r="519">
          <cell r="J519" t="str">
            <v>Servicios</v>
          </cell>
        </row>
        <row r="520">
          <cell r="J520" t="str">
            <v>Servicios</v>
          </cell>
        </row>
        <row r="521">
          <cell r="J521" t="str">
            <v>Servicios</v>
          </cell>
        </row>
        <row r="522">
          <cell r="J522" t="str">
            <v xml:space="preserve">Sistemas de vigilancia, CCTV Y control de accesos </v>
          </cell>
        </row>
        <row r="523">
          <cell r="J523" t="str">
            <v xml:space="preserve">Sistemas de vigilancia, CCTV Y control de accesos </v>
          </cell>
        </row>
        <row r="524">
          <cell r="J524" t="str">
            <v>Servicios</v>
          </cell>
        </row>
        <row r="525">
          <cell r="J525" t="str">
            <v>Servicios</v>
          </cell>
        </row>
        <row r="526">
          <cell r="J526" t="str">
            <v>Adecuaciones locativas en propiedades edeq</v>
          </cell>
        </row>
        <row r="527">
          <cell r="J527" t="str">
            <v>Adecuaciones locativas en propiedades ajenas</v>
          </cell>
        </row>
        <row r="528">
          <cell r="J528" t="str">
            <v>Adecuaciones locativas en propiedades edeq</v>
          </cell>
        </row>
        <row r="529">
          <cell r="J529" t="str">
            <v>Adecuaciones locativas en propiedades ajenas</v>
          </cell>
        </row>
        <row r="530">
          <cell r="J530" t="str">
            <v>Mejoras a los activos que minimizan riesgos contra personas, medio ambiente e infraestructura</v>
          </cell>
        </row>
        <row r="531">
          <cell r="J531" t="str">
            <v>Servicios</v>
          </cell>
        </row>
        <row r="532">
          <cell r="J532" t="str">
            <v>Ejecucion del plan de acción</v>
          </cell>
        </row>
        <row r="533">
          <cell r="J533" t="str">
            <v>Ejecucion del plan de acción</v>
          </cell>
        </row>
        <row r="534">
          <cell r="J534" t="str">
            <v>Servicios</v>
          </cell>
        </row>
        <row r="535">
          <cell r="J535" t="str">
            <v>DISEÑO ESTRATEGIAS DE FORMACION Y TOMA DE CONCIENCIA</v>
          </cell>
        </row>
        <row r="536">
          <cell r="J536" t="str">
            <v>DISEÑO ESTRATEGIAS DE FORMACION Y TOMA DE CONCIENCIA</v>
          </cell>
        </row>
        <row r="537">
          <cell r="J537" t="str">
            <v>Equipos de computo, hardware y servidores</v>
          </cell>
        </row>
        <row r="538">
          <cell r="J538" t="str">
            <v>Equipos de computo, hardware y servidores</v>
          </cell>
        </row>
        <row r="539">
          <cell r="J539" t="str">
            <v>Campaña posicionamiento Grupo epm</v>
          </cell>
        </row>
        <row r="540">
          <cell r="J540" t="str">
            <v>Alquiler Tarimas y Equipos de amplificación</v>
          </cell>
        </row>
        <row r="541">
          <cell r="J541" t="str">
            <v>Campaña Hurto de Infraestructura Eléctrica</v>
          </cell>
        </row>
        <row r="542">
          <cell r="J542" t="str">
            <v>Servicios</v>
          </cell>
        </row>
        <row r="543">
          <cell r="J543" t="str">
            <v>HONORARIOS</v>
          </cell>
        </row>
        <row r="544">
          <cell r="J544" t="str">
            <v>Avisos sedes edeq</v>
          </cell>
        </row>
        <row r="545">
          <cell r="J545" t="str">
            <v>Avisos sedes edeq</v>
          </cell>
        </row>
        <row r="546">
          <cell r="J546" t="str">
            <v>Servicios</v>
          </cell>
        </row>
        <row r="547">
          <cell r="J547" t="str">
            <v>Adecuaciones locativas en propiedades ajenas</v>
          </cell>
        </row>
        <row r="548">
          <cell r="J548" t="str">
            <v>Servicios</v>
          </cell>
        </row>
        <row r="549">
          <cell r="J549" t="str">
            <v>Servicios</v>
          </cell>
        </row>
        <row r="550">
          <cell r="J550" t="str">
            <v>Servicios</v>
          </cell>
        </row>
        <row r="551">
          <cell r="J551" t="str">
            <v>Adecuaciones locativas en propiedades edeq</v>
          </cell>
        </row>
        <row r="552">
          <cell r="J552" t="str">
            <v>Adecuaciones locativas en propiedades ajenas</v>
          </cell>
        </row>
        <row r="553">
          <cell r="J553" t="str">
            <v>Supervisión equipos de respaldo eléctrico sede principal edeq</v>
          </cell>
        </row>
        <row r="554">
          <cell r="J554" t="str">
            <v>Supervisión equipos de respaldo eléctrico sede principal edeq</v>
          </cell>
        </row>
        <row r="555">
          <cell r="J555" t="str">
            <v>Adecuaciones locativas en propiedades edeq</v>
          </cell>
        </row>
        <row r="556">
          <cell r="J556" t="str">
            <v>Servicios</v>
          </cell>
        </row>
        <row r="557">
          <cell r="J557" t="str">
            <v>Servicios</v>
          </cell>
        </row>
        <row r="558">
          <cell r="J558" t="str">
            <v>Amoblamiento sedes edeq</v>
          </cell>
        </row>
        <row r="559">
          <cell r="J559" t="str">
            <v>Amoblamiento sedes edeq</v>
          </cell>
        </row>
        <row r="560">
          <cell r="J560" t="str">
            <v>Aforo y caracterizacion de residuos ordinarios</v>
          </cell>
        </row>
        <row r="561">
          <cell r="J561" t="str">
            <v>Servicios</v>
          </cell>
        </row>
        <row r="562">
          <cell r="J562" t="str">
            <v>Adecuaciones locativas en propiedades ajenas</v>
          </cell>
        </row>
        <row r="563">
          <cell r="J563" t="str">
            <v>Adecuaciones locativas en propiedades ajenas</v>
          </cell>
        </row>
        <row r="564">
          <cell r="J564" t="str">
            <v>AUTOCONSUMO</v>
          </cell>
        </row>
        <row r="565">
          <cell r="J565" t="str">
            <v>AUTOCONSUMO</v>
          </cell>
        </row>
        <row r="566">
          <cell r="J566" t="str">
            <v>SERVICIOS PUBLICOS</v>
          </cell>
        </row>
        <row r="567">
          <cell r="J567" t="str">
            <v>SERVICIOS PUBLICOS</v>
          </cell>
        </row>
        <row r="568">
          <cell r="J568" t="str">
            <v>SERVICIOS PUBLICOS</v>
          </cell>
        </row>
        <row r="569">
          <cell r="J569" t="str">
            <v>SERVICIOS PUBLICOS</v>
          </cell>
        </row>
        <row r="570">
          <cell r="J570" t="str">
            <v>SERVICIOS PUBLICOS</v>
          </cell>
        </row>
        <row r="571">
          <cell r="J571" t="str">
            <v>SERVICIOS PUBLICOS</v>
          </cell>
        </row>
        <row r="572">
          <cell r="J572" t="str">
            <v>SERVICIOS PUBLICOS</v>
          </cell>
        </row>
        <row r="573">
          <cell r="J573" t="str">
            <v>SERVICIOS PUBLICOS</v>
          </cell>
        </row>
        <row r="574">
          <cell r="J574" t="str">
            <v>SERVICIOS PUBLICOS</v>
          </cell>
        </row>
        <row r="575">
          <cell r="J575" t="str">
            <v>SERVICIOS PUBLICOS</v>
          </cell>
        </row>
        <row r="576">
          <cell r="J576" t="str">
            <v>SERVICIOS PUBLICOS</v>
          </cell>
        </row>
        <row r="577">
          <cell r="J577" t="str">
            <v>SERVICIOS PUBLICOS</v>
          </cell>
        </row>
        <row r="578">
          <cell r="J578" t="str">
            <v>SERVICIOS PUBLICOS</v>
          </cell>
        </row>
        <row r="579">
          <cell r="J579" t="str">
            <v>SERVICIOS PUBLICOS</v>
          </cell>
        </row>
        <row r="580">
          <cell r="J580" t="str">
            <v>SERVICIOS PUBLICOS</v>
          </cell>
        </row>
        <row r="581">
          <cell r="J581" t="str">
            <v>SERVICIOS PUBLICOS</v>
          </cell>
        </row>
        <row r="582">
          <cell r="J582" t="str">
            <v>SERVICIOS PUBLICOS</v>
          </cell>
        </row>
        <row r="583">
          <cell r="J583" t="str">
            <v>SERVICIOS PUBLICOS</v>
          </cell>
        </row>
        <row r="584">
          <cell r="J584" t="str">
            <v>Terrenos y edificaciones</v>
          </cell>
        </row>
        <row r="585">
          <cell r="J585" t="str">
            <v>Terrenos y edificaciones</v>
          </cell>
        </row>
        <row r="586">
          <cell r="J586" t="str">
            <v>Terrenos y edificaciones</v>
          </cell>
        </row>
        <row r="587">
          <cell r="J587" t="str">
            <v>Terrenos y edificaciones</v>
          </cell>
        </row>
        <row r="588">
          <cell r="J588" t="str">
            <v>Terrenos y edificaciones</v>
          </cell>
        </row>
        <row r="589">
          <cell r="J589" t="str">
            <v>Terrenos y edificaciones</v>
          </cell>
        </row>
        <row r="590">
          <cell r="J590" t="str">
            <v>Terrenos y edificaciones</v>
          </cell>
        </row>
        <row r="591">
          <cell r="J591" t="str">
            <v>Terrenos y edificaciones</v>
          </cell>
        </row>
        <row r="592">
          <cell r="J592" t="str">
            <v>Terrenos y edificaciones</v>
          </cell>
        </row>
        <row r="593">
          <cell r="J593" t="str">
            <v>Terrenos y edificaciones</v>
          </cell>
        </row>
        <row r="594">
          <cell r="J594" t="str">
            <v>Terrenos y edificaciones</v>
          </cell>
        </row>
        <row r="595">
          <cell r="J595" t="str">
            <v>Terrenos y edificaciones</v>
          </cell>
        </row>
        <row r="596">
          <cell r="J596" t="str">
            <v>Terrenos y edificaciones</v>
          </cell>
        </row>
        <row r="597">
          <cell r="J597" t="str">
            <v>Terrenos y edificaciones</v>
          </cell>
        </row>
        <row r="598">
          <cell r="J598" t="str">
            <v>Impuestos</v>
          </cell>
        </row>
        <row r="599">
          <cell r="J599" t="str">
            <v>Servicios</v>
          </cell>
        </row>
        <row r="600">
          <cell r="J600" t="str">
            <v>servicios</v>
          </cell>
        </row>
        <row r="601">
          <cell r="J601" t="str">
            <v>Servicios</v>
          </cell>
        </row>
        <row r="602">
          <cell r="J602" t="str">
            <v>Servicios</v>
          </cell>
        </row>
        <row r="603">
          <cell r="J603" t="str">
            <v>Servicios</v>
          </cell>
        </row>
        <row r="604">
          <cell r="J604" t="str">
            <v>Servicios</v>
          </cell>
        </row>
        <row r="605">
          <cell r="J605" t="str">
            <v>Terrenos y edificaciones</v>
          </cell>
        </row>
        <row r="606">
          <cell r="J606" t="str">
            <v>Terrenos y edificaciones</v>
          </cell>
        </row>
        <row r="607">
          <cell r="J607" t="str">
            <v>Terrenos y edificaciones</v>
          </cell>
        </row>
        <row r="608">
          <cell r="J608" t="str">
            <v>HONORARIOS</v>
          </cell>
        </row>
        <row r="609">
          <cell r="J609" t="str">
            <v>HONORARIOS</v>
          </cell>
        </row>
        <row r="610">
          <cell r="J610" t="str">
            <v>Servicios</v>
          </cell>
        </row>
        <row r="611">
          <cell r="J611" t="str">
            <v>Servicios</v>
          </cell>
        </row>
        <row r="612">
          <cell r="J612" t="str">
            <v>Servicios</v>
          </cell>
        </row>
        <row r="613">
          <cell r="J613" t="str">
            <v>Servicios</v>
          </cell>
        </row>
        <row r="614">
          <cell r="J614" t="str">
            <v>Servicios</v>
          </cell>
        </row>
        <row r="615">
          <cell r="J615" t="str">
            <v>Servicios</v>
          </cell>
        </row>
        <row r="616">
          <cell r="J616" t="str">
            <v>Servicios</v>
          </cell>
        </row>
        <row r="617">
          <cell r="J617" t="str">
            <v>Servicios</v>
          </cell>
        </row>
        <row r="618">
          <cell r="J618" t="str">
            <v>Servicios</v>
          </cell>
        </row>
        <row r="619">
          <cell r="J619" t="str">
            <v>Servicios</v>
          </cell>
        </row>
        <row r="620">
          <cell r="J620" t="str">
            <v>Servicios</v>
          </cell>
        </row>
        <row r="621">
          <cell r="J621" t="str">
            <v>Servicios</v>
          </cell>
        </row>
        <row r="622">
          <cell r="J622" t="str">
            <v>Servicios</v>
          </cell>
        </row>
        <row r="623">
          <cell r="J623" t="str">
            <v>Servicios</v>
          </cell>
        </row>
        <row r="624">
          <cell r="J624" t="str">
            <v>Servicios</v>
          </cell>
        </row>
        <row r="625">
          <cell r="J625" t="str">
            <v>Servicios</v>
          </cell>
        </row>
        <row r="626">
          <cell r="J626" t="str">
            <v>Adecuaciones locativas en propiedades ajenas</v>
          </cell>
        </row>
        <row r="627">
          <cell r="J627" t="str">
            <v>Cajas menores</v>
          </cell>
        </row>
        <row r="628">
          <cell r="J628" t="str">
            <v>Cajas menores</v>
          </cell>
        </row>
        <row r="629">
          <cell r="J629" t="str">
            <v>Cajas menores</v>
          </cell>
        </row>
        <row r="630">
          <cell r="J630" t="str">
            <v>Cajas menores</v>
          </cell>
        </row>
        <row r="631">
          <cell r="J631" t="str">
            <v>Cajas menores</v>
          </cell>
        </row>
        <row r="632">
          <cell r="J632" t="str">
            <v>Cajas menores</v>
          </cell>
        </row>
        <row r="633">
          <cell r="J633" t="str">
            <v>Cajas menores</v>
          </cell>
        </row>
        <row r="634">
          <cell r="J634" t="str">
            <v>Cajas menores</v>
          </cell>
        </row>
        <row r="635">
          <cell r="J635" t="str">
            <v>Cajas menores</v>
          </cell>
        </row>
        <row r="636">
          <cell r="J636" t="str">
            <v>Cajas menores</v>
          </cell>
        </row>
        <row r="637">
          <cell r="J637" t="str">
            <v>Cajas menores</v>
          </cell>
        </row>
        <row r="638">
          <cell r="J638" t="str">
            <v>Cajas menores</v>
          </cell>
        </row>
        <row r="639">
          <cell r="J639" t="str">
            <v>Cajas menores</v>
          </cell>
        </row>
        <row r="640">
          <cell r="J640" t="str">
            <v>Cajas menores</v>
          </cell>
        </row>
        <row r="641">
          <cell r="J641" t="str">
            <v>Cajas menores</v>
          </cell>
        </row>
        <row r="642">
          <cell r="J642" t="str">
            <v>Cajas menores</v>
          </cell>
        </row>
        <row r="643">
          <cell r="J643" t="str">
            <v>Cajas menores</v>
          </cell>
        </row>
        <row r="644">
          <cell r="J644" t="str">
            <v>Cajas menores</v>
          </cell>
        </row>
        <row r="645">
          <cell r="J645" t="str">
            <v>Cajas menores</v>
          </cell>
        </row>
        <row r="646">
          <cell r="J646" t="str">
            <v>Cajas menores</v>
          </cell>
        </row>
        <row r="647">
          <cell r="J647" t="str">
            <v>Cajas menores</v>
          </cell>
        </row>
        <row r="648">
          <cell r="J648" t="str">
            <v>Cajas menores</v>
          </cell>
        </row>
        <row r="649">
          <cell r="J649" t="str">
            <v>Cajas menores</v>
          </cell>
        </row>
        <row r="650">
          <cell r="J650" t="str">
            <v>Cajas menores</v>
          </cell>
        </row>
        <row r="651">
          <cell r="J651" t="str">
            <v>Cajas menores</v>
          </cell>
        </row>
        <row r="652">
          <cell r="J652" t="str">
            <v>Cajas menores</v>
          </cell>
        </row>
        <row r="653">
          <cell r="J653" t="str">
            <v>Cajas menores</v>
          </cell>
        </row>
        <row r="654">
          <cell r="J654" t="str">
            <v>Cajas menores</v>
          </cell>
        </row>
        <row r="655">
          <cell r="J655" t="str">
            <v>Cajas menores</v>
          </cell>
        </row>
        <row r="656">
          <cell r="J656" t="str">
            <v>Cajas menores</v>
          </cell>
        </row>
        <row r="657">
          <cell r="J657" t="str">
            <v>Cajas menores</v>
          </cell>
        </row>
        <row r="658">
          <cell r="J658" t="str">
            <v>Cajas menores</v>
          </cell>
        </row>
        <row r="659">
          <cell r="J659" t="str">
            <v>Cajas menores</v>
          </cell>
        </row>
        <row r="660">
          <cell r="J660" t="str">
            <v>Cajas menores</v>
          </cell>
        </row>
        <row r="661">
          <cell r="J661" t="str">
            <v>Cajas menores</v>
          </cell>
        </row>
        <row r="662">
          <cell r="J662" t="str">
            <v>Cajas menores</v>
          </cell>
        </row>
        <row r="663">
          <cell r="J663" t="str">
            <v>Cajas menores</v>
          </cell>
        </row>
        <row r="664">
          <cell r="J664" t="str">
            <v>Cajas menores</v>
          </cell>
        </row>
        <row r="665">
          <cell r="J665" t="str">
            <v>Cajas menores</v>
          </cell>
        </row>
        <row r="666">
          <cell r="J666" t="str">
            <v>Cajas menores</v>
          </cell>
        </row>
        <row r="667">
          <cell r="J667" t="str">
            <v>Cajas menores</v>
          </cell>
        </row>
        <row r="668">
          <cell r="J668" t="str">
            <v>Cajas menores</v>
          </cell>
        </row>
        <row r="669">
          <cell r="J669" t="str">
            <v>Cajas menores</v>
          </cell>
        </row>
        <row r="670">
          <cell r="J670" t="str">
            <v>Cajas menores</v>
          </cell>
        </row>
        <row r="671">
          <cell r="J671" t="str">
            <v>Cajas menores</v>
          </cell>
        </row>
        <row r="672">
          <cell r="J672" t="str">
            <v>Cajas menores</v>
          </cell>
        </row>
        <row r="673">
          <cell r="J673" t="str">
            <v>Vehículos especiales</v>
          </cell>
        </row>
        <row r="674">
          <cell r="J674" t="str">
            <v>Vehículos especiales</v>
          </cell>
        </row>
        <row r="675">
          <cell r="J675" t="str">
            <v>Servicios</v>
          </cell>
        </row>
        <row r="676">
          <cell r="J676" t="str">
            <v>Servicios</v>
          </cell>
        </row>
        <row r="677">
          <cell r="J677" t="str">
            <v>Vehículos</v>
          </cell>
        </row>
        <row r="678">
          <cell r="J678" t="str">
            <v>Vehículos</v>
          </cell>
        </row>
        <row r="679">
          <cell r="J679" t="str">
            <v>Vehículos</v>
          </cell>
        </row>
        <row r="680">
          <cell r="J680" t="str">
            <v>Servicios</v>
          </cell>
        </row>
        <row r="681">
          <cell r="J681" t="str">
            <v>Servicios</v>
          </cell>
        </row>
        <row r="682">
          <cell r="J682" t="str">
            <v>Impuestos</v>
          </cell>
        </row>
        <row r="683">
          <cell r="J683" t="str">
            <v>Vehículos</v>
          </cell>
        </row>
        <row r="684">
          <cell r="J684" t="str">
            <v>Vehículos</v>
          </cell>
        </row>
        <row r="685">
          <cell r="J685" t="str">
            <v>Vehículos</v>
          </cell>
        </row>
        <row r="686">
          <cell r="J686" t="str">
            <v>Vehículos</v>
          </cell>
        </row>
        <row r="687">
          <cell r="J687" t="str">
            <v>Vehículos</v>
          </cell>
        </row>
        <row r="688">
          <cell r="J688" t="str">
            <v>Vehículos</v>
          </cell>
        </row>
        <row r="689">
          <cell r="J689" t="str">
            <v>Vehículos</v>
          </cell>
        </row>
        <row r="690">
          <cell r="J690" t="str">
            <v>Vehículos</v>
          </cell>
        </row>
        <row r="691">
          <cell r="J691" t="str">
            <v>Vehículos</v>
          </cell>
        </row>
        <row r="692">
          <cell r="J692" t="str">
            <v>Vehículos</v>
          </cell>
        </row>
        <row r="693">
          <cell r="J693" t="str">
            <v>Vehículos</v>
          </cell>
        </row>
        <row r="694">
          <cell r="J694" t="str">
            <v>Vehículos</v>
          </cell>
        </row>
        <row r="695">
          <cell r="J695" t="str">
            <v>Vehículos</v>
          </cell>
        </row>
        <row r="696">
          <cell r="J696" t="str">
            <v>Vehículos</v>
          </cell>
        </row>
        <row r="697">
          <cell r="J697" t="str">
            <v>COMBUSTIBLE</v>
          </cell>
        </row>
        <row r="698">
          <cell r="J698" t="str">
            <v>COMBUSTIBLE</v>
          </cell>
        </row>
        <row r="699">
          <cell r="J699" t="str">
            <v>LUBRICANTES</v>
          </cell>
        </row>
        <row r="700">
          <cell r="J700" t="str">
            <v>LUBRICANTES</v>
          </cell>
        </row>
        <row r="701">
          <cell r="J701" t="str">
            <v>Vehículos</v>
          </cell>
        </row>
        <row r="702">
          <cell r="J702" t="str">
            <v>Servicios</v>
          </cell>
        </row>
        <row r="703">
          <cell r="J703" t="str">
            <v>Vehículos</v>
          </cell>
        </row>
        <row r="704">
          <cell r="J704" t="str">
            <v>CONTRATACION AUDITORIA</v>
          </cell>
        </row>
        <row r="705">
          <cell r="J705" t="str">
            <v>CONTRATACION AUDITORIA</v>
          </cell>
        </row>
        <row r="706">
          <cell r="J706" t="str">
            <v>Campaña Sistema Integral de Gestiòn</v>
          </cell>
        </row>
        <row r="707">
          <cell r="J707" t="str">
            <v>CONTRATACION AUDITORIA</v>
          </cell>
        </row>
        <row r="708">
          <cell r="J708" t="str">
            <v>Campaña Sistema Integral de Gestiòn</v>
          </cell>
        </row>
        <row r="709">
          <cell r="J709">
            <v>0</v>
          </cell>
        </row>
        <row r="710">
          <cell r="J710">
            <v>0</v>
          </cell>
        </row>
        <row r="711">
          <cell r="J711">
            <v>0</v>
          </cell>
        </row>
        <row r="712">
          <cell r="J712">
            <v>0</v>
          </cell>
        </row>
        <row r="713">
          <cell r="J713">
            <v>0</v>
          </cell>
        </row>
        <row r="714">
          <cell r="J714">
            <v>0</v>
          </cell>
        </row>
        <row r="715">
          <cell r="J715">
            <v>0</v>
          </cell>
        </row>
        <row r="716">
          <cell r="J716" t="str">
            <v>Compra y Licenciamiento de software</v>
          </cell>
        </row>
        <row r="717">
          <cell r="J717" t="str">
            <v>Compra y Licenciamiento de software</v>
          </cell>
        </row>
        <row r="718">
          <cell r="J718" t="str">
            <v>Compra y Licenciamiento de software</v>
          </cell>
        </row>
        <row r="719">
          <cell r="J719" t="str">
            <v>Compra y Licenciamiento de software</v>
          </cell>
        </row>
        <row r="720">
          <cell r="J720" t="str">
            <v>Compra y Licenciamiento de software</v>
          </cell>
        </row>
        <row r="721">
          <cell r="J721" t="str">
            <v>Compra y Licenciamiento de software</v>
          </cell>
        </row>
        <row r="722">
          <cell r="J722" t="str">
            <v>Compra y Licenciamiento de software</v>
          </cell>
        </row>
        <row r="723">
          <cell r="J723" t="str">
            <v>Compra y Licenciamiento de software</v>
          </cell>
        </row>
        <row r="724">
          <cell r="J724" t="str">
            <v>Compra y Licenciamiento de software</v>
          </cell>
        </row>
        <row r="725">
          <cell r="J725" t="str">
            <v>Compra y Licenciamiento de software</v>
          </cell>
        </row>
        <row r="726">
          <cell r="J726" t="str">
            <v>Reposición Redes</v>
          </cell>
        </row>
        <row r="727">
          <cell r="J727" t="str">
            <v>Reposición Redes</v>
          </cell>
        </row>
        <row r="728">
          <cell r="J728" t="str">
            <v>Compra y Licenciamiento de software</v>
          </cell>
        </row>
        <row r="729">
          <cell r="J729" t="str">
            <v>Compra y Licenciamiento de software</v>
          </cell>
        </row>
        <row r="730">
          <cell r="J730" t="str">
            <v>Compra y Licenciamiento de software</v>
          </cell>
        </row>
        <row r="731">
          <cell r="J731" t="str">
            <v>Compra y Licenciamiento de software</v>
          </cell>
        </row>
        <row r="732">
          <cell r="J732">
            <v>0</v>
          </cell>
        </row>
        <row r="733">
          <cell r="J733">
            <v>0</v>
          </cell>
        </row>
        <row r="734">
          <cell r="J734" t="str">
            <v>Compra y Licenciamiento de software</v>
          </cell>
        </row>
        <row r="735">
          <cell r="J735" t="str">
            <v>Compra y Licenciamiento de software</v>
          </cell>
        </row>
        <row r="736">
          <cell r="J736" t="str">
            <v>Compra y Licenciamiento de software</v>
          </cell>
        </row>
        <row r="737">
          <cell r="J737" t="str">
            <v>Compra y Licenciamiento de software</v>
          </cell>
        </row>
        <row r="738">
          <cell r="J738">
            <v>0</v>
          </cell>
        </row>
        <row r="739">
          <cell r="J739" t="str">
            <v>Compra y Licenciamiento de software</v>
          </cell>
        </row>
        <row r="740">
          <cell r="J740" t="str">
            <v>Compra y Licenciamiento de software</v>
          </cell>
        </row>
        <row r="741">
          <cell r="J741" t="str">
            <v>Compra y Licenciamiento de software</v>
          </cell>
        </row>
        <row r="742">
          <cell r="J742" t="str">
            <v>Compra y Licenciamiento de software</v>
          </cell>
        </row>
        <row r="743">
          <cell r="J743" t="str">
            <v>Compra y Licenciamiento de software</v>
          </cell>
        </row>
        <row r="744">
          <cell r="J744" t="str">
            <v>Compra y Licenciamiento de software</v>
          </cell>
        </row>
        <row r="745">
          <cell r="J745" t="str">
            <v>Compra y Licenciamiento de software</v>
          </cell>
        </row>
        <row r="746">
          <cell r="J746" t="str">
            <v>Equipos de computo, hardware y servidores</v>
          </cell>
        </row>
        <row r="747">
          <cell r="J747" t="str">
            <v>Equipos de computo, hardware y servidores</v>
          </cell>
        </row>
        <row r="748">
          <cell r="J748" t="str">
            <v>Equipos de computo, hardware y servidores</v>
          </cell>
        </row>
        <row r="749">
          <cell r="J749" t="str">
            <v>Equipos de computo, hardware y servidores</v>
          </cell>
        </row>
        <row r="750">
          <cell r="J750" t="str">
            <v>Compra y Licenciamiento de software</v>
          </cell>
        </row>
        <row r="751">
          <cell r="J751" t="str">
            <v>HONORARIOS</v>
          </cell>
        </row>
        <row r="752">
          <cell r="J752" t="str">
            <v>Compra y Licenciamiento de software</v>
          </cell>
        </row>
        <row r="753">
          <cell r="J753" t="str">
            <v>HONORARIOS</v>
          </cell>
        </row>
        <row r="754">
          <cell r="J754" t="str">
            <v>Servicios</v>
          </cell>
        </row>
        <row r="755">
          <cell r="J755" t="str">
            <v>Servicios</v>
          </cell>
        </row>
        <row r="756">
          <cell r="J756" t="str">
            <v>Servicios</v>
          </cell>
        </row>
        <row r="757">
          <cell r="J757" t="str">
            <v>Servicios</v>
          </cell>
        </row>
        <row r="758">
          <cell r="J758" t="str">
            <v>Servicios</v>
          </cell>
        </row>
        <row r="759">
          <cell r="J759" t="str">
            <v>Servicios</v>
          </cell>
        </row>
        <row r="760">
          <cell r="J760" t="str">
            <v>Servicios</v>
          </cell>
        </row>
        <row r="761">
          <cell r="J761" t="str">
            <v>Servicios</v>
          </cell>
        </row>
        <row r="762">
          <cell r="J762" t="str">
            <v>Servicios</v>
          </cell>
        </row>
        <row r="763">
          <cell r="J763" t="str">
            <v>Servicios</v>
          </cell>
        </row>
        <row r="764">
          <cell r="J764" t="str">
            <v>Servicios</v>
          </cell>
        </row>
        <row r="765">
          <cell r="J765" t="str">
            <v>Servicios</v>
          </cell>
        </row>
        <row r="766">
          <cell r="J766" t="str">
            <v>Servicios</v>
          </cell>
        </row>
        <row r="767">
          <cell r="J767" t="str">
            <v>Servicios</v>
          </cell>
        </row>
        <row r="768">
          <cell r="J768" t="str">
            <v>Servicios</v>
          </cell>
        </row>
        <row r="769">
          <cell r="J769" t="str">
            <v>Equipos de computo, hardware y servidores</v>
          </cell>
        </row>
        <row r="770">
          <cell r="J770" t="str">
            <v>Servicios</v>
          </cell>
        </row>
        <row r="771">
          <cell r="J771" t="str">
            <v>RENOVACION, SOPORTE Y ACTUALIZACION ORACLE</v>
          </cell>
        </row>
        <row r="772">
          <cell r="J772" t="str">
            <v>Plan de Contingencia</v>
          </cell>
        </row>
        <row r="773">
          <cell r="J773">
            <v>0</v>
          </cell>
        </row>
        <row r="774">
          <cell r="J774" t="str">
            <v>Compra y Licenciamiento de software</v>
          </cell>
        </row>
        <row r="775">
          <cell r="J775" t="str">
            <v>Servicios</v>
          </cell>
        </row>
        <row r="776">
          <cell r="J776" t="str">
            <v>Servicios</v>
          </cell>
        </row>
        <row r="777">
          <cell r="J777" t="str">
            <v>Compra y Licenciamiento de software</v>
          </cell>
        </row>
        <row r="778">
          <cell r="J778">
            <v>0</v>
          </cell>
        </row>
        <row r="779">
          <cell r="J779" t="str">
            <v>Desarrollo de software</v>
          </cell>
        </row>
        <row r="780">
          <cell r="J780">
            <v>0</v>
          </cell>
        </row>
        <row r="781">
          <cell r="J781">
            <v>0</v>
          </cell>
        </row>
        <row r="782">
          <cell r="J782" t="str">
            <v>Compra y Licenciamiento de software</v>
          </cell>
        </row>
        <row r="783">
          <cell r="J783" t="str">
            <v>Compra y Licenciamiento de software</v>
          </cell>
        </row>
        <row r="784">
          <cell r="J784" t="str">
            <v>Compra y Licenciamiento de software</v>
          </cell>
        </row>
        <row r="785">
          <cell r="J785">
            <v>0</v>
          </cell>
        </row>
        <row r="786">
          <cell r="J786" t="str">
            <v>Compra y Licenciamiento de software</v>
          </cell>
        </row>
        <row r="787">
          <cell r="J787" t="str">
            <v>Compra y Licenciamiento de software</v>
          </cell>
        </row>
        <row r="788">
          <cell r="J788" t="str">
            <v xml:space="preserve">Plan: Normas, Especificaciones Y Nuevas Tecnologías </v>
          </cell>
        </row>
        <row r="789">
          <cell r="J789" t="str">
            <v>Compra y Licenciamiento de software</v>
          </cell>
        </row>
        <row r="790">
          <cell r="J790" t="str">
            <v xml:space="preserve">Plan: Normas, Especificaciones Y Nuevas Tecnologías </v>
          </cell>
        </row>
        <row r="791">
          <cell r="J791" t="str">
            <v xml:space="preserve">Plan: Normas, Especificaciones Y Nuevas Tecnologías </v>
          </cell>
        </row>
        <row r="792">
          <cell r="J792" t="str">
            <v>Compra y Licenciamiento de software</v>
          </cell>
        </row>
        <row r="793">
          <cell r="J793" t="str">
            <v>Compra y Licenciamiento de software</v>
          </cell>
        </row>
        <row r="794">
          <cell r="J794">
            <v>0</v>
          </cell>
        </row>
        <row r="795">
          <cell r="J795">
            <v>0</v>
          </cell>
        </row>
        <row r="796">
          <cell r="J796" t="str">
            <v>HONORARIOS</v>
          </cell>
        </row>
        <row r="797">
          <cell r="J797" t="str">
            <v>HONORARIOS</v>
          </cell>
        </row>
        <row r="798">
          <cell r="J798" t="str">
            <v>HONORARIOS</v>
          </cell>
        </row>
        <row r="799">
          <cell r="J799">
            <v>0</v>
          </cell>
        </row>
        <row r="800">
          <cell r="J800">
            <v>0</v>
          </cell>
        </row>
        <row r="801">
          <cell r="J801">
            <v>0</v>
          </cell>
        </row>
        <row r="802">
          <cell r="J802" t="str">
            <v>Compra y Licenciamiento de software</v>
          </cell>
        </row>
        <row r="803">
          <cell r="J803" t="str">
            <v>HONORARIOS</v>
          </cell>
        </row>
        <row r="804">
          <cell r="J804" t="str">
            <v>HONORARIOS</v>
          </cell>
        </row>
        <row r="805">
          <cell r="J805" t="str">
            <v>HONORARIOS</v>
          </cell>
        </row>
        <row r="806">
          <cell r="J806">
            <v>0</v>
          </cell>
        </row>
        <row r="807">
          <cell r="J807" t="str">
            <v>Protecciones en Subestaciones</v>
          </cell>
        </row>
        <row r="808">
          <cell r="J808" t="str">
            <v>Plan de Contingencia</v>
          </cell>
        </row>
        <row r="809">
          <cell r="J809" t="str">
            <v>Plan de Contingencia</v>
          </cell>
        </row>
        <row r="810">
          <cell r="J810" t="str">
            <v>Plan de Contingencia</v>
          </cell>
        </row>
        <row r="811">
          <cell r="J811" t="str">
            <v>Elementos de protecciòn personal y colectiva</v>
          </cell>
        </row>
        <row r="812">
          <cell r="J812" t="str">
            <v>Elementos de protecciòn personal y colectiva</v>
          </cell>
        </row>
        <row r="813">
          <cell r="J813" t="str">
            <v>Avisos sedes edeq</v>
          </cell>
        </row>
        <row r="814">
          <cell r="J814" t="str">
            <v>Avisos sedes edeq</v>
          </cell>
        </row>
        <row r="815">
          <cell r="J815" t="str">
            <v>Cambio señaletica</v>
          </cell>
        </row>
        <row r="816">
          <cell r="J816" t="str">
            <v>Cambio señaletica</v>
          </cell>
        </row>
        <row r="817">
          <cell r="J817" t="str">
            <v>Amoblamiento sedes edeq</v>
          </cell>
        </row>
        <row r="818">
          <cell r="J818" t="str">
            <v>Amoblamiento sedes edeq</v>
          </cell>
        </row>
        <row r="819">
          <cell r="J819" t="str">
            <v>Vehículos</v>
          </cell>
        </row>
        <row r="820">
          <cell r="J820" t="str">
            <v>Equipos de computo, hardware y servidores</v>
          </cell>
        </row>
        <row r="821">
          <cell r="J821" t="str">
            <v>Avisos sedes edeq</v>
          </cell>
        </row>
        <row r="822">
          <cell r="J822" t="str">
            <v>Ejecucion del plan de acción</v>
          </cell>
        </row>
        <row r="823">
          <cell r="J823">
            <v>0</v>
          </cell>
        </row>
        <row r="824">
          <cell r="J824">
            <v>0</v>
          </cell>
        </row>
        <row r="825">
          <cell r="J825">
            <v>0</v>
          </cell>
        </row>
        <row r="826">
          <cell r="J826">
            <v>0</v>
          </cell>
        </row>
        <row r="827">
          <cell r="J827">
            <v>0</v>
          </cell>
        </row>
        <row r="828">
          <cell r="J828">
            <v>0</v>
          </cell>
        </row>
        <row r="829">
          <cell r="J829">
            <v>0</v>
          </cell>
        </row>
        <row r="830">
          <cell r="J830">
            <v>0</v>
          </cell>
        </row>
        <row r="831">
          <cell r="J831">
            <v>0</v>
          </cell>
        </row>
        <row r="832">
          <cell r="J832">
            <v>0</v>
          </cell>
        </row>
        <row r="833">
          <cell r="J833">
            <v>0</v>
          </cell>
        </row>
        <row r="834">
          <cell r="J834">
            <v>0</v>
          </cell>
        </row>
        <row r="835">
          <cell r="J835">
            <v>0</v>
          </cell>
        </row>
        <row r="836">
          <cell r="J836">
            <v>0</v>
          </cell>
        </row>
        <row r="837">
          <cell r="J837">
            <v>0</v>
          </cell>
        </row>
        <row r="838">
          <cell r="J838">
            <v>0</v>
          </cell>
        </row>
      </sheetData>
      <sheetData sheetId="5"/>
      <sheetData sheetId="6"/>
      <sheetData sheetId="7">
        <row r="3">
          <cell r="L3" t="str">
            <v>Unidad</v>
          </cell>
        </row>
        <row r="4">
          <cell r="L4" t="str">
            <v>Par</v>
          </cell>
        </row>
        <row r="5">
          <cell r="L5" t="str">
            <v>Kilometros</v>
          </cell>
        </row>
        <row r="6">
          <cell r="L6" t="str">
            <v>Kilogramo</v>
          </cell>
        </row>
        <row r="7">
          <cell r="L7" t="str">
            <v>Metros</v>
          </cell>
        </row>
        <row r="8">
          <cell r="L8" t="str">
            <v>kWH</v>
          </cell>
        </row>
        <row r="9">
          <cell r="L9" t="str">
            <v>Galón</v>
          </cell>
        </row>
        <row r="10">
          <cell r="L10" t="str">
            <v>Resma</v>
          </cell>
        </row>
        <row r="11">
          <cell r="L11" t="str">
            <v>Millones $</v>
          </cell>
        </row>
        <row r="12">
          <cell r="L12">
            <v>0</v>
          </cell>
        </row>
        <row r="13">
          <cell r="L13">
            <v>0</v>
          </cell>
        </row>
        <row r="14">
          <cell r="L14">
            <v>0</v>
          </cell>
        </row>
        <row r="15">
          <cell r="L15">
            <v>0</v>
          </cell>
        </row>
        <row r="16">
          <cell r="L16">
            <v>0</v>
          </cell>
        </row>
      </sheetData>
      <sheetData sheetId="8"/>
      <sheetData sheetId="9"/>
      <sheetData sheetId="10"/>
      <sheetData sheetId="11"/>
      <sheetData sheetId="12"/>
      <sheetData sheetId="1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CIPIOS"/>
      <sheetName val="CONSOLIDADO GENERAL"/>
      <sheetName val="CONTROL FISCAL INTERNO"/>
      <sheetName val="PLAN MJTO"/>
      <sheetName val="CONTRATACION"/>
      <sheetName val="PQRS"/>
      <sheetName val="2.2. PLANES, PROGRAMAS, PROY-CB"/>
      <sheetName val="METAS AMBIENTALES"/>
      <sheetName val="ESTADOS CONTABLES"/>
      <sheetName val="GESTION FINANCIERA"/>
      <sheetName val="conexion"/>
      <sheetName val="tabla "/>
      <sheetName val="segplan"/>
      <sheetName val="tabla local"/>
      <sheetName val="segplan local"/>
      <sheetName val="C INTERNO CONTABLE"/>
    </sheetNames>
    <sheetDataSet>
      <sheetData sheetId="0"/>
      <sheetData sheetId="1"/>
      <sheetData sheetId="2"/>
      <sheetData sheetId="3"/>
      <sheetData sheetId="4">
        <row r="65336">
          <cell r="A65336" t="str">
            <v>SECRETARIA DE EDUCACION</v>
          </cell>
        </row>
        <row r="65337">
          <cell r="A65337" t="str">
            <v>SECRETARIA DISTRITAL DE CULTURA, RECREACION Y DEPORTE</v>
          </cell>
        </row>
        <row r="65338">
          <cell r="A65338" t="str">
            <v>SECRETARIA DISTRITAL DE AMBIENTE</v>
          </cell>
        </row>
        <row r="65339">
          <cell r="A65339" t="str">
            <v>DEPARTAMENTO ADMINISTRATIVO DE LA DEFENSORIA DEL ESPACIO PUBLICO-DADEP.</v>
          </cell>
        </row>
        <row r="65340">
          <cell r="A65340" t="str">
            <v>FONDO PARA LA PREVENCION Y ATENCION DE EMERGENCIAS - FOPAE-DPAE.</v>
          </cell>
        </row>
        <row r="65341">
          <cell r="A65341" t="str">
            <v>CURADURIA NO. 1 DE BOGOTA</v>
          </cell>
        </row>
        <row r="65342">
          <cell r="A65342" t="str">
            <v>CURADURIA NO. 3 DE BOGOTA</v>
          </cell>
        </row>
        <row r="65343">
          <cell r="A65343" t="str">
            <v>CURADURIA NO. 2 DE BOGOTA</v>
          </cell>
        </row>
        <row r="65344">
          <cell r="A65344" t="str">
            <v>FONDO DE PRESTACIONES ECONOMICAS, CESANTIAS Y PENSIONES-FONCEP</v>
          </cell>
        </row>
        <row r="65345">
          <cell r="A65345" t="str">
            <v>CURADURIA NO. 4 DE BOGOTA</v>
          </cell>
        </row>
        <row r="65346">
          <cell r="A65346" t="str">
            <v>CAJA DE LA VIVIENDA POPULAR DE BOGOTA D.C. - CVP.</v>
          </cell>
        </row>
        <row r="65347">
          <cell r="A65347" t="str">
            <v>CURADURIA NO. 5 DE BOGOTA.</v>
          </cell>
        </row>
        <row r="65348">
          <cell r="A65348" t="str">
            <v>INSTITUTO DISTRITAL PARA LA RECREACION Y EL DEPORTE - IDRD</v>
          </cell>
        </row>
        <row r="65349">
          <cell r="A65349" t="str">
            <v>INSTITUTO DISTRITAL DEL PATRIMONIO CULTURAL -IDPC</v>
          </cell>
        </row>
        <row r="65350">
          <cell r="A65350" t="str">
            <v>FUNDACION GILBERTO ALZATE AVENDAÑO.</v>
          </cell>
        </row>
        <row r="65351">
          <cell r="A65351" t="str">
            <v>ORQUESTA FILARMONICA DE BOGOTA, D.C.</v>
          </cell>
        </row>
        <row r="65352">
          <cell r="A65352" t="str">
            <v>JARDIN BOTANICO DE BOGOTA JOSE CELESTINO MUTIS.</v>
          </cell>
        </row>
        <row r="65353">
          <cell r="A65353" t="str">
            <v>INSTITUTO PARA LA INVESTIGACION EDUCATIVA Y EL DESARROLLO PEDAGOGICO- IDEP.</v>
          </cell>
        </row>
        <row r="65354">
          <cell r="A65354" t="str">
            <v>INSTITUTO DISTRITAL DE LAS ARTES - IDARTES</v>
          </cell>
        </row>
        <row r="65355">
          <cell r="A65355" t="str">
            <v>UNIVERSIDAD DISTRITAL FRANCISCO JOSE DE CALDAS.</v>
          </cell>
        </row>
        <row r="65356">
          <cell r="A65356" t="str">
            <v>EMPRESA DE TRANSPORTE DEL TERCER MILENIO -TRANSMILENIO S.A.</v>
          </cell>
        </row>
        <row r="65357">
          <cell r="A65357" t="str">
            <v>EMPRESA DE RENOVACION URBANA - ERU.</v>
          </cell>
        </row>
        <row r="65358">
          <cell r="A65358" t="str">
            <v>FONDO DE EDUCACIÓN Y SEGURIDAD VIAL - FONDATT.  “EN LIQUIDACIÓN”</v>
          </cell>
        </row>
        <row r="65359">
          <cell r="A65359" t="str">
            <v>INSTITUTO DE DESARROLLO URBANO - IDU.</v>
          </cell>
        </row>
        <row r="65360">
          <cell r="A65360" t="str">
            <v>METROVIVIENDA.</v>
          </cell>
        </row>
        <row r="65361">
          <cell r="A65361" t="str">
            <v>UNIDAD ADMINISTRATIVA ESPECIAL DE REHABILITACION Y MANTENIMIENTO VIAL</v>
          </cell>
        </row>
        <row r="65362">
          <cell r="A65362" t="str">
            <v>SECRETARIA DE TRANSITO Y TRANSPORTE -STT.</v>
          </cell>
        </row>
        <row r="65363">
          <cell r="A65363" t="str">
            <v>TERMINAL DE TRANSPORTE S.A.</v>
          </cell>
        </row>
        <row r="65364">
          <cell r="A65364" t="str">
            <v>SECRETARIA DISTRITAL DE MOVILIDAD</v>
          </cell>
        </row>
        <row r="65365">
          <cell r="A65365" t="str">
            <v>FIDUCIARIA BANCOLOMBIA S.A. - FIDEICOMISO P.A. CIUDADELA METROVIVIENDA - USME</v>
          </cell>
        </row>
        <row r="65366">
          <cell r="A65366" t="str">
            <v>CONSORCIO FBP 2005</v>
          </cell>
        </row>
        <row r="65367">
          <cell r="A65367" t="str">
            <v>SECRETARIA DISTRITAL DE DESARROLLO ECONOMICO</v>
          </cell>
        </row>
        <row r="65368">
          <cell r="A65368" t="str">
            <v>INSTITUTO DISTRITAL DE TURISMO</v>
          </cell>
        </row>
        <row r="65369">
          <cell r="A65369" t="str">
            <v>CORPORACION PARA EL DESARROLLO Y LA PRODUCTIVIDAD BOGOTA REGION - INVEST IN BOGOTA</v>
          </cell>
        </row>
        <row r="65370">
          <cell r="A65370" t="str">
            <v>SECRETARIA DISTRITAL DE INTEGRACION SOCIAL</v>
          </cell>
        </row>
        <row r="65371">
          <cell r="A65371" t="str">
            <v>HOSPITAL EL TUNAL, III NIVEL</v>
          </cell>
        </row>
        <row r="65372">
          <cell r="A65372" t="str">
            <v>HOSPITAL LA VICTORIA, III NIVEL</v>
          </cell>
        </row>
        <row r="65373">
          <cell r="A65373" t="str">
            <v>HOSPITAL OCCIDENTE DE KENNEDY, III NIVEL</v>
          </cell>
        </row>
        <row r="65374">
          <cell r="A65374" t="str">
            <v>HOSPITAL SANTA CLARA, III NIVEL</v>
          </cell>
        </row>
        <row r="65375">
          <cell r="A65375" t="str">
            <v>HOSPITAL SIMON BOLIVAR, III NIVEL</v>
          </cell>
        </row>
        <row r="65376">
          <cell r="A65376" t="str">
            <v>HOSPITAL CENTRO ORIENTE, II NIVEL</v>
          </cell>
        </row>
        <row r="65377">
          <cell r="A65377" t="str">
            <v>HOSPITAL BOSA, II NIVEL</v>
          </cell>
        </row>
        <row r="65378">
          <cell r="A65378" t="str">
            <v>HOSPITAL ENGATIVA, II NIVEL</v>
          </cell>
        </row>
        <row r="65379">
          <cell r="A65379" t="str">
            <v>HOSPITAL FONTIBON, II NIVEL</v>
          </cell>
        </row>
        <row r="65380">
          <cell r="A65380" t="str">
            <v>HOSPITAL MEISSEN, II NIVEL</v>
          </cell>
        </row>
        <row r="65381">
          <cell r="A65381" t="str">
            <v>HOSPITAL SAN BLAS, II NIVEL</v>
          </cell>
        </row>
        <row r="65382">
          <cell r="A65382" t="str">
            <v>HOSPITAL TUNJUELITO, II NIVEL</v>
          </cell>
        </row>
        <row r="65383">
          <cell r="A65383" t="str">
            <v>HOSPITAL CHAPINERO, I NIVEL</v>
          </cell>
        </row>
        <row r="65384">
          <cell r="A65384" t="str">
            <v>HOSPITAL NAZARETH, I NIVEL</v>
          </cell>
        </row>
        <row r="65385">
          <cell r="A65385" t="str">
            <v>HOSPITAL SUBA, I NIVEL</v>
          </cell>
        </row>
        <row r="65386">
          <cell r="A65386" t="str">
            <v>HOSPITAL USAQUEN, I NIVEL</v>
          </cell>
        </row>
        <row r="65387">
          <cell r="A65387" t="str">
            <v>HOSPITAL USME, I NIVEL</v>
          </cell>
        </row>
        <row r="65388">
          <cell r="A65388" t="str">
            <v>HOSPITAL DEL SUR, I NIVEL</v>
          </cell>
        </row>
        <row r="65389">
          <cell r="A65389" t="str">
            <v>HOSPITAL PABLO VI BOSA, I NIVEL</v>
          </cell>
        </row>
        <row r="65390">
          <cell r="A65390" t="str">
            <v>HOSPITAL RAFAEL URIBE URIBE, I NIVEL</v>
          </cell>
        </row>
        <row r="65391">
          <cell r="A65391" t="str">
            <v>HOSPITAL SAN CRISTOBAL, I NIVEL</v>
          </cell>
        </row>
        <row r="65392">
          <cell r="A65392" t="str">
            <v>HOSPITAL VISTA HERMOSA, I NIVEL</v>
          </cell>
        </row>
        <row r="65393">
          <cell r="A65393" t="str">
            <v>INSTITUTO DISTRITAL PARA LA PROTECCION DE JUVENTUD Y LA NIÑEZ DESAMPARADA-IDIPRON.</v>
          </cell>
        </row>
        <row r="65394">
          <cell r="A65394" t="str">
            <v>LOTERIA DE BOGOTA, D.C.</v>
          </cell>
        </row>
        <row r="65395">
          <cell r="A65395" t="str">
            <v>FONDO FINANCIERO DISTRITAL DE SALUD</v>
          </cell>
        </row>
        <row r="65396">
          <cell r="A65396" t="str">
            <v>SECRETARIA DISTRITAL DE SALUD</v>
          </cell>
        </row>
        <row r="65397">
          <cell r="A65397" t="str">
            <v>CAPITAL SALUD EPS-S S.A.S</v>
          </cell>
        </row>
        <row r="65398">
          <cell r="A65398" t="str">
            <v>CONCEJO DE BOGOTA, D.C.</v>
          </cell>
        </row>
        <row r="65399">
          <cell r="A65399" t="str">
            <v>INSTITUTO DISTRITAL DE LA PARTICIPACION Y ACCION COMUNAL</v>
          </cell>
        </row>
        <row r="65400">
          <cell r="A65400" t="str">
            <v>UNIDAD ADMINISTRATIVA ESPECIAL DE CATASTRO DISTRITAL</v>
          </cell>
        </row>
        <row r="65401">
          <cell r="A65401" t="str">
            <v>SECRETARIA DISTRITAL DE PLANEACION</v>
          </cell>
        </row>
        <row r="65402">
          <cell r="A65402" t="str">
            <v>DEPARTAMENTO ADMINISTRATIVOSERVICIO CIVIL DISTRITAL -DASCD.</v>
          </cell>
        </row>
        <row r="65403">
          <cell r="A65403" t="str">
            <v>FONDO DE VIGILANCIA Y SEGURIDAD DE BOGOTA, D.C.</v>
          </cell>
        </row>
        <row r="65404">
          <cell r="A65404" t="str">
            <v>INSTITUTO PARA LA ECONOMIA SOCIAL-IPES</v>
          </cell>
        </row>
        <row r="65405">
          <cell r="A65405" t="str">
            <v>PERSONERIA DE BOGOTA, D.C.</v>
          </cell>
        </row>
        <row r="65406">
          <cell r="A65406" t="str">
            <v>SECRETARIA DE GOBIERNO</v>
          </cell>
        </row>
        <row r="65407">
          <cell r="A65407" t="str">
            <v>SECRETARIA DISTRITAL DE HACIENDA</v>
          </cell>
        </row>
        <row r="65408">
          <cell r="A65408" t="str">
            <v>SECRETARIA GENERAL DE LA ALCALDIAMAYOR DE BOGOTAD.C.</v>
          </cell>
        </row>
        <row r="65409">
          <cell r="A65409" t="str">
            <v>VEEDURIA DISTRITAL.</v>
          </cell>
        </row>
        <row r="65410">
          <cell r="A65410" t="str">
            <v>UNIDAD ADMINISTRATIVA ESPECIAL CUERPO OFICIAL DE BOMBEROS</v>
          </cell>
        </row>
        <row r="65411">
          <cell r="A65411" t="str">
            <v>CONSORCIO FBP - 2008</v>
          </cell>
        </row>
        <row r="65412">
          <cell r="A65412" t="str">
            <v>CENTRO INTERACTIVO DE CIENCIA Y TECNOLOGIA - MALOKA</v>
          </cell>
        </row>
        <row r="65413">
          <cell r="A65413" t="str">
            <v>SECRETARIA DE LA MUJER</v>
          </cell>
        </row>
        <row r="65414">
          <cell r="A65414" t="str">
            <v>FDL USAQUEN.</v>
          </cell>
        </row>
        <row r="65415">
          <cell r="A65415" t="str">
            <v>FDL CHAPINERO.</v>
          </cell>
        </row>
        <row r="65416">
          <cell r="A65416" t="str">
            <v>FDL SANTAFE.</v>
          </cell>
        </row>
        <row r="65417">
          <cell r="A65417" t="str">
            <v>FDL SAN CRISTOBAL.</v>
          </cell>
        </row>
        <row r="65418">
          <cell r="A65418" t="str">
            <v>FDL USME.</v>
          </cell>
        </row>
        <row r="65419">
          <cell r="A65419" t="str">
            <v>FDL TUNJUELITO.</v>
          </cell>
        </row>
        <row r="65420">
          <cell r="A65420" t="str">
            <v>FDL BOSA.</v>
          </cell>
        </row>
        <row r="65421">
          <cell r="A65421" t="str">
            <v>FDL KENNEDY.</v>
          </cell>
        </row>
        <row r="65422">
          <cell r="A65422" t="str">
            <v>FDL FONTIBON.</v>
          </cell>
        </row>
        <row r="65423">
          <cell r="A65423" t="str">
            <v>FDL ENGATIVA.</v>
          </cell>
        </row>
        <row r="65424">
          <cell r="A65424" t="str">
            <v>FDL SUBA.</v>
          </cell>
        </row>
        <row r="65425">
          <cell r="A65425" t="str">
            <v>FDL BARRIOS UNIDOS.</v>
          </cell>
        </row>
        <row r="65426">
          <cell r="A65426" t="str">
            <v>FDL TEUSAQUILLO.</v>
          </cell>
        </row>
        <row r="65427">
          <cell r="A65427" t="str">
            <v>FDL MARTIRES.</v>
          </cell>
        </row>
        <row r="65428">
          <cell r="A65428" t="str">
            <v>FDL ANTONIO NARIÑO.</v>
          </cell>
        </row>
        <row r="65429">
          <cell r="A65429" t="str">
            <v>FDL PUENTE ARANDA.</v>
          </cell>
        </row>
        <row r="65430">
          <cell r="A65430" t="str">
            <v>FDL LA CANDELARIA.</v>
          </cell>
        </row>
        <row r="65431">
          <cell r="A65431" t="str">
            <v>FDL RAFAEL URIBE URIBE.</v>
          </cell>
        </row>
        <row r="65432">
          <cell r="A65432" t="str">
            <v>FDL CIUDAD BOLIVAR.</v>
          </cell>
        </row>
        <row r="65433">
          <cell r="A65433" t="str">
            <v>FDL SUMAPAZ.</v>
          </cell>
        </row>
        <row r="65434">
          <cell r="A65434" t="str">
            <v>UEL GOBIERNO</v>
          </cell>
        </row>
        <row r="65435">
          <cell r="A65435" t="str">
            <v>UEL IDU</v>
          </cell>
        </row>
        <row r="65436">
          <cell r="A65436" t="str">
            <v>UEL IDCT</v>
          </cell>
        </row>
        <row r="65437">
          <cell r="A65437" t="str">
            <v>UEL SALUD</v>
          </cell>
        </row>
        <row r="65438">
          <cell r="A65438" t="str">
            <v>UEL DAAC</v>
          </cell>
        </row>
        <row r="65439">
          <cell r="A65439" t="str">
            <v>UEL DAMA</v>
          </cell>
        </row>
        <row r="65440">
          <cell r="A65440" t="str">
            <v>UEL EAAB</v>
          </cell>
        </row>
        <row r="65441">
          <cell r="A65441" t="str">
            <v>UEL IDRD</v>
          </cell>
        </row>
        <row r="65442">
          <cell r="A65442" t="str">
            <v>UEL EDUCACION</v>
          </cell>
        </row>
        <row r="65443">
          <cell r="A65443" t="str">
            <v>UEL DABS</v>
          </cell>
        </row>
        <row r="65444">
          <cell r="A65444" t="str">
            <v>CANAL CAPITAL LTDA..</v>
          </cell>
        </row>
        <row r="65445">
          <cell r="A65445" t="str">
            <v>COMPAÑIA DE DISTRIBUCION Y COMERCIALIZACION DE ENERGIA -CODENSA S.A ESP-</v>
          </cell>
        </row>
        <row r="65446">
          <cell r="A65446" t="str">
            <v>COLOMBIA MOVIL S.A. ESP</v>
          </cell>
        </row>
        <row r="65447">
          <cell r="A65447" t="str">
            <v>COMPAÑIA COLOMBIANA DE SERVICIOS DE VALOR AGREGADO Y TELEMATICO S.A. ESP COLVATEL S.A. ESP.</v>
          </cell>
        </row>
        <row r="65448">
          <cell r="A65448" t="str">
            <v>EMGESA S.A. ESP</v>
          </cell>
        </row>
        <row r="65449">
          <cell r="A65449" t="str">
            <v>PATRIMONIO AUTONOMO CONCESION ASEO D.C. - FIDUCOLOMBIA S.A.</v>
          </cell>
        </row>
        <row r="65450">
          <cell r="A65450" t="str">
            <v>EMPRESA DE ACUEDUCTO Y ALCANTARILLADO DE BOGOTA -EAAB ESP-</v>
          </cell>
        </row>
        <row r="65451">
          <cell r="A65451" t="str">
            <v>EMPRESA DE TELECOMUNICACIONES DE BOGOTA -ETB S.A. ESP-</v>
          </cell>
        </row>
        <row r="65452">
          <cell r="A65452" t="str">
            <v>AGUAS DE BOGOTA S.A. E.S.P.</v>
          </cell>
        </row>
        <row r="65453">
          <cell r="A65453" t="str">
            <v>EMPRESA DE ENERGIA DE BOGOTA -EEB S.A. ESP-</v>
          </cell>
        </row>
        <row r="65454">
          <cell r="A65454" t="str">
            <v>UNIDAD ADMINISTRATIVA ESPECIAL DE SERVICIOS PUBLICOS</v>
          </cell>
        </row>
        <row r="65455">
          <cell r="A65455" t="str">
            <v>GAS NATURAL S.A. ESP</v>
          </cell>
        </row>
        <row r="65456">
          <cell r="A65456" t="str">
            <v>EMPRESA COMERCIAL DEL SERVICIO DE ASEO S.A. E.S.P. ECSA E.S.P.</v>
          </cell>
        </row>
        <row r="65457">
          <cell r="A65457" t="str">
            <v>SECRETARIA DISTRITAL DEL HABITAT</v>
          </cell>
        </row>
        <row r="65458">
          <cell r="A65458" t="str">
            <v>FIDUCIARIA BANCOLOMBIA PATRIMONIO AUTONOMO EEB S.A. ESP</v>
          </cell>
        </row>
        <row r="65459">
          <cell r="A65459" t="str">
            <v>TRANSPORTADORA COLOMBIANA DE GAS S.A. EMPRESA DE SERVICIOS PUBLICOS - TRANSCOGAS S.A. E.S.P.</v>
          </cell>
        </row>
        <row r="65460">
          <cell r="A65460" t="str">
            <v>P.A. EMPRESA DE TELEFONOS DE BOGOTA E.S.P</v>
          </cell>
        </row>
        <row r="65461">
          <cell r="A65461" t="str">
            <v>TRANSPORTADORA DE GAS INTERNACIONAL S.A. E.S.P. - TGI S.A E.S.P</v>
          </cell>
        </row>
        <row r="65462">
          <cell r="A65462" t="str">
            <v>FIDUCIARIA BANCOLOMBIA S.A., CONSORCIO ACUEDUCTO 2008</v>
          </cell>
        </row>
        <row r="65463">
          <cell r="A65463" t="str">
            <v>EMPRESA DE ENERGIA DE CUNDINAMARCA S.A. ESP</v>
          </cell>
        </row>
        <row r="65464">
          <cell r="A65464" t="str">
            <v>EMPRESA PRESTADORA DE SERVICIOS PUBLICOS MIXTA GESTAGUAS S.A. E.S.P.</v>
          </cell>
        </row>
        <row r="65465">
          <cell r="A65465" t="str">
            <v>CONTRALORIA DE BOGOTA</v>
          </cell>
        </row>
        <row r="65466">
          <cell r="A65466" t="str">
            <v>RED PERU - TRANSMISION DE ELECTRICIDAD RED DE ENERGIA DEL PERU S.A.</v>
          </cell>
        </row>
        <row r="65467">
          <cell r="A65467" t="str">
            <v>CTM PERU - TRANSMISION DE ELECTRICIDAD CONSORCIO TRNSMANTARO S.A</v>
          </cell>
        </row>
        <row r="65468">
          <cell r="A65468" t="str">
            <v>CONTUGAS - PERU DISTIBUIDORA DE GAS S.A.C</v>
          </cell>
        </row>
        <row r="65469">
          <cell r="A65469" t="str">
            <v>CALIDDA - DISTRIBUIDORA DE GAS PERU BAJA GAS NATURAL DE LIMA Y CALLAO S.A.</v>
          </cell>
        </row>
        <row r="65470">
          <cell r="A65470" t="str">
            <v>PROMIGAS S.A. E.S.P</v>
          </cell>
        </row>
        <row r="65476">
          <cell r="A65476" t="str">
            <v>ETAPA 1</v>
          </cell>
        </row>
        <row r="65477">
          <cell r="A65477" t="str">
            <v>ETAPA 2</v>
          </cell>
        </row>
        <row r="65478">
          <cell r="A65478" t="str">
            <v>ETAPA 3</v>
          </cell>
        </row>
        <row r="65479">
          <cell r="A65479" t="str">
            <v>ETAPA 1 Y 2</v>
          </cell>
        </row>
        <row r="65480">
          <cell r="A65480" t="str">
            <v>ETAPAS 2 Y 3</v>
          </cell>
        </row>
        <row r="65481">
          <cell r="A65481" t="str">
            <v>TODAS LAS ETAPAS</v>
          </cell>
        </row>
      </sheetData>
      <sheetData sheetId="5"/>
      <sheetData sheetId="6"/>
      <sheetData sheetId="7"/>
      <sheetData sheetId="8"/>
      <sheetData sheetId="9"/>
      <sheetData sheetId="10">
        <row r="3">
          <cell r="A3">
            <v>201</v>
          </cell>
        </row>
      </sheetData>
      <sheetData sheetId="11"/>
      <sheetData sheetId="12"/>
      <sheetData sheetId="13"/>
      <sheetData sheetId="14"/>
      <sheetData sheetId="1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es"/>
      <sheetName val="informe"/>
      <sheetName val="Ingresos_Ccializador"/>
      <sheetName val="OtrosNoOperativos"/>
      <sheetName val="#¡REF"/>
      <sheetName val="Depreciacion"/>
      <sheetName val="Reportes "/>
      <sheetName val="INFORME NT"/>
      <sheetName val="Reportes_"/>
      <sheetName val="INFORME_NT"/>
      <sheetName val="Control de Escenarios"/>
      <sheetName val="DR"/>
      <sheetName val="Homologación de Gastos_Valores"/>
      <sheetName val="DG"/>
      <sheetName val="Datos de entrada"/>
      <sheetName val="305720"/>
      <sheetName val="305541"/>
      <sheetName val="305800"/>
      <sheetName val="Grafico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sheetData sheetId="17"/>
      <sheetData sheetId="1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Ppto vs Contabilidad Enero"/>
      <sheetName val="Balance de Comprobación de ENER"/>
      <sheetName val="Hoja1"/>
      <sheetName val="Hoja3"/>
      <sheetName val="Balance General"/>
      <sheetName val="ESTADOS FINANCIEROS MES"/>
    </sheetNames>
    <sheetDataSet>
      <sheetData sheetId="0">
        <row r="5">
          <cell r="F5">
            <v>32994445.038667865</v>
          </cell>
        </row>
      </sheetData>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Cuentas</v>
          </cell>
          <cell r="B2" t="str">
            <v>Descripción cuentas</v>
          </cell>
          <cell r="C2" t="str">
            <v>Nivel</v>
          </cell>
          <cell r="D2" t="str">
            <v>Movimientos</v>
          </cell>
          <cell r="P2" t="str">
            <v>Acumulados</v>
          </cell>
        </row>
        <row r="3">
          <cell r="D3" t="str">
            <v>Enero</v>
          </cell>
          <cell r="E3" t="str">
            <v>Febrero</v>
          </cell>
          <cell r="F3" t="str">
            <v>Marzo</v>
          </cell>
          <cell r="G3" t="str">
            <v>Abril</v>
          </cell>
          <cell r="H3" t="str">
            <v>Mayo</v>
          </cell>
          <cell r="I3" t="str">
            <v>Junio</v>
          </cell>
          <cell r="J3" t="str">
            <v>Julio</v>
          </cell>
          <cell r="K3" t="str">
            <v>Agosto</v>
          </cell>
          <cell r="L3" t="str">
            <v>Septiembre</v>
          </cell>
          <cell r="M3" t="str">
            <v>Octubre</v>
          </cell>
          <cell r="N3" t="str">
            <v>Noviembre</v>
          </cell>
          <cell r="O3" t="str">
            <v>Diciembre</v>
          </cell>
          <cell r="P3" t="str">
            <v>Enero</v>
          </cell>
          <cell r="Q3" t="str">
            <v>Febrero</v>
          </cell>
          <cell r="R3" t="str">
            <v>Marzo</v>
          </cell>
          <cell r="S3" t="str">
            <v>Abril</v>
          </cell>
          <cell r="T3" t="str">
            <v>Mayo</v>
          </cell>
          <cell r="U3" t="str">
            <v>Junio</v>
          </cell>
          <cell r="V3" t="str">
            <v>Julio</v>
          </cell>
          <cell r="W3" t="str">
            <v>Agosto</v>
          </cell>
          <cell r="X3" t="str">
            <v>Septiembre</v>
          </cell>
          <cell r="Y3" t="str">
            <v>Octubre</v>
          </cell>
          <cell r="Z3" t="str">
            <v>Noviembre</v>
          </cell>
          <cell r="AA3" t="str">
            <v>Diciembre</v>
          </cell>
        </row>
        <row r="4">
          <cell r="B4" t="str">
            <v>Ingresos operativos</v>
          </cell>
          <cell r="C4" t="str">
            <v>2</v>
          </cell>
          <cell r="D4">
            <v>31072060</v>
          </cell>
          <cell r="E4">
            <v>31868078</v>
          </cell>
          <cell r="F4">
            <v>33550024</v>
          </cell>
          <cell r="G4">
            <v>34712419</v>
          </cell>
          <cell r="H4">
            <v>33356726</v>
          </cell>
          <cell r="I4">
            <v>33498356</v>
          </cell>
          <cell r="J4">
            <v>32422352</v>
          </cell>
          <cell r="K4">
            <v>33073006</v>
          </cell>
          <cell r="L4">
            <v>33417947</v>
          </cell>
          <cell r="M4">
            <v>33097094</v>
          </cell>
          <cell r="N4">
            <v>33241844</v>
          </cell>
          <cell r="O4">
            <v>43601081</v>
          </cell>
          <cell r="P4">
            <v>31072060</v>
          </cell>
          <cell r="Q4">
            <v>62940138</v>
          </cell>
          <cell r="R4">
            <v>96490162</v>
          </cell>
          <cell r="S4">
            <v>131202581</v>
          </cell>
          <cell r="T4">
            <v>164559307</v>
          </cell>
          <cell r="U4">
            <v>198057663</v>
          </cell>
          <cell r="V4">
            <v>230480015</v>
          </cell>
          <cell r="W4">
            <v>263553021</v>
          </cell>
          <cell r="X4">
            <v>296970968</v>
          </cell>
          <cell r="Y4">
            <v>330068062</v>
          </cell>
          <cell r="Z4">
            <v>363309906</v>
          </cell>
          <cell r="AA4">
            <v>406910987</v>
          </cell>
        </row>
        <row r="5">
          <cell r="A5">
            <v>42</v>
          </cell>
          <cell r="B5" t="str">
            <v>VENTA DE BIENES</v>
          </cell>
          <cell r="C5" t="str">
            <v>3</v>
          </cell>
          <cell r="D5">
            <v>3190</v>
          </cell>
          <cell r="E5">
            <v>23400</v>
          </cell>
          <cell r="F5">
            <v>3079</v>
          </cell>
          <cell r="G5">
            <v>1566</v>
          </cell>
          <cell r="H5">
            <v>-18259</v>
          </cell>
          <cell r="I5">
            <v>2502</v>
          </cell>
          <cell r="J5">
            <v>3085</v>
          </cell>
          <cell r="K5">
            <v>-1246</v>
          </cell>
          <cell r="L5">
            <v>659</v>
          </cell>
          <cell r="M5">
            <v>1062</v>
          </cell>
          <cell r="N5">
            <v>215111</v>
          </cell>
          <cell r="O5">
            <v>896</v>
          </cell>
          <cell r="P5">
            <v>3190</v>
          </cell>
          <cell r="Q5">
            <v>26590</v>
          </cell>
          <cell r="R5">
            <v>29669</v>
          </cell>
          <cell r="S5">
            <v>31235</v>
          </cell>
          <cell r="T5">
            <v>12976</v>
          </cell>
          <cell r="U5">
            <v>15478</v>
          </cell>
          <cell r="V5">
            <v>18563</v>
          </cell>
          <cell r="W5">
            <v>17317</v>
          </cell>
          <cell r="X5">
            <v>17976</v>
          </cell>
          <cell r="Y5">
            <v>19038</v>
          </cell>
          <cell r="Z5">
            <v>234149</v>
          </cell>
          <cell r="AA5">
            <v>235045</v>
          </cell>
        </row>
        <row r="6">
          <cell r="A6">
            <v>4210</v>
          </cell>
          <cell r="B6" t="str">
            <v>BIENES COMERCIALIZADOS</v>
          </cell>
          <cell r="C6">
            <v>4</v>
          </cell>
          <cell r="D6">
            <v>3190</v>
          </cell>
          <cell r="E6">
            <v>23400</v>
          </cell>
          <cell r="F6">
            <v>3079</v>
          </cell>
          <cell r="G6">
            <v>1566</v>
          </cell>
          <cell r="H6">
            <v>-18259</v>
          </cell>
          <cell r="I6">
            <v>2502</v>
          </cell>
          <cell r="J6">
            <v>3085</v>
          </cell>
          <cell r="K6">
            <v>-1246</v>
          </cell>
          <cell r="L6">
            <v>659</v>
          </cell>
          <cell r="M6">
            <v>1062</v>
          </cell>
          <cell r="N6">
            <v>215111</v>
          </cell>
          <cell r="O6">
            <v>896</v>
          </cell>
          <cell r="P6">
            <v>3190</v>
          </cell>
          <cell r="Q6">
            <v>26590</v>
          </cell>
          <cell r="R6">
            <v>29669</v>
          </cell>
          <cell r="S6">
            <v>31235</v>
          </cell>
          <cell r="T6">
            <v>12976</v>
          </cell>
          <cell r="U6">
            <v>15478</v>
          </cell>
          <cell r="V6">
            <v>18563</v>
          </cell>
          <cell r="W6">
            <v>17317</v>
          </cell>
          <cell r="X6">
            <v>17976</v>
          </cell>
          <cell r="Y6">
            <v>19038</v>
          </cell>
          <cell r="Z6">
            <v>234149</v>
          </cell>
          <cell r="AA6">
            <v>235045</v>
          </cell>
        </row>
        <row r="7">
          <cell r="A7">
            <v>421003</v>
          </cell>
          <cell r="B7" t="str">
            <v>Construcciones</v>
          </cell>
          <cell r="C7">
            <v>5</v>
          </cell>
          <cell r="E7">
            <v>20811</v>
          </cell>
          <cell r="F7">
            <v>-36</v>
          </cell>
          <cell r="G7">
            <v>-18</v>
          </cell>
          <cell r="H7">
            <v>-20756</v>
          </cell>
          <cell r="I7">
            <v>1260</v>
          </cell>
          <cell r="J7">
            <v>2330</v>
          </cell>
          <cell r="K7">
            <v>-3590</v>
          </cell>
          <cell r="N7">
            <v>214193</v>
          </cell>
          <cell r="O7">
            <v>0</v>
          </cell>
          <cell r="P7">
            <v>0</v>
          </cell>
          <cell r="Q7">
            <v>20811</v>
          </cell>
          <cell r="R7">
            <v>20775</v>
          </cell>
          <cell r="S7">
            <v>20757</v>
          </cell>
          <cell r="T7">
            <v>1</v>
          </cell>
          <cell r="U7">
            <v>1261</v>
          </cell>
          <cell r="V7">
            <v>3591</v>
          </cell>
          <cell r="W7">
            <v>1</v>
          </cell>
          <cell r="X7">
            <v>1</v>
          </cell>
          <cell r="Y7">
            <v>1</v>
          </cell>
          <cell r="Z7">
            <v>214194</v>
          </cell>
          <cell r="AA7">
            <v>214194</v>
          </cell>
        </row>
        <row r="8">
          <cell r="A8">
            <v>421026</v>
          </cell>
          <cell r="B8" t="str">
            <v>Equipos de comunicación y computación</v>
          </cell>
          <cell r="C8">
            <v>5</v>
          </cell>
          <cell r="P8">
            <v>0</v>
          </cell>
          <cell r="Q8">
            <v>0</v>
          </cell>
          <cell r="R8">
            <v>0</v>
          </cell>
          <cell r="S8">
            <v>0</v>
          </cell>
          <cell r="T8">
            <v>0</v>
          </cell>
          <cell r="U8">
            <v>0</v>
          </cell>
          <cell r="V8">
            <v>0</v>
          </cell>
          <cell r="W8">
            <v>0</v>
          </cell>
          <cell r="X8">
            <v>0</v>
          </cell>
          <cell r="Y8">
            <v>0</v>
          </cell>
          <cell r="Z8">
            <v>0</v>
          </cell>
          <cell r="AA8">
            <v>0</v>
          </cell>
        </row>
        <row r="9">
          <cell r="A9">
            <v>421027</v>
          </cell>
          <cell r="B9" t="str">
            <v>Aparatos telefónicos e identificadores de llamadas</v>
          </cell>
          <cell r="C9">
            <v>5</v>
          </cell>
          <cell r="P9">
            <v>0</v>
          </cell>
          <cell r="Q9">
            <v>0</v>
          </cell>
          <cell r="R9">
            <v>0</v>
          </cell>
          <cell r="S9">
            <v>0</v>
          </cell>
          <cell r="T9">
            <v>0</v>
          </cell>
          <cell r="U9">
            <v>0</v>
          </cell>
          <cell r="V9">
            <v>0</v>
          </cell>
          <cell r="W9">
            <v>0</v>
          </cell>
          <cell r="X9">
            <v>0</v>
          </cell>
          <cell r="Y9">
            <v>0</v>
          </cell>
          <cell r="Z9">
            <v>0</v>
          </cell>
          <cell r="AA9">
            <v>0</v>
          </cell>
        </row>
        <row r="10">
          <cell r="A10">
            <v>421028</v>
          </cell>
          <cell r="B10" t="str">
            <v>Medidores de agua, luz y gas</v>
          </cell>
          <cell r="C10">
            <v>5</v>
          </cell>
          <cell r="D10">
            <v>3190</v>
          </cell>
          <cell r="E10">
            <v>2409</v>
          </cell>
          <cell r="F10">
            <v>3115</v>
          </cell>
          <cell r="G10">
            <v>1493</v>
          </cell>
          <cell r="H10">
            <v>2437</v>
          </cell>
          <cell r="I10">
            <v>1212</v>
          </cell>
          <cell r="J10">
            <v>755</v>
          </cell>
          <cell r="K10">
            <v>1119</v>
          </cell>
          <cell r="L10">
            <v>659</v>
          </cell>
          <cell r="M10">
            <v>1062</v>
          </cell>
          <cell r="N10">
            <v>918</v>
          </cell>
          <cell r="O10">
            <v>896</v>
          </cell>
          <cell r="P10">
            <v>3190</v>
          </cell>
          <cell r="Q10">
            <v>5599</v>
          </cell>
          <cell r="R10">
            <v>8714</v>
          </cell>
          <cell r="S10">
            <v>10207</v>
          </cell>
          <cell r="T10">
            <v>12644</v>
          </cell>
          <cell r="U10">
            <v>13856</v>
          </cell>
          <cell r="V10">
            <v>14611</v>
          </cell>
          <cell r="W10">
            <v>15730</v>
          </cell>
          <cell r="X10">
            <v>16389</v>
          </cell>
          <cell r="Y10">
            <v>17451</v>
          </cell>
          <cell r="Z10">
            <v>18369</v>
          </cell>
          <cell r="AA10">
            <v>19265</v>
          </cell>
        </row>
        <row r="11">
          <cell r="A11">
            <v>421090</v>
          </cell>
          <cell r="B11" t="str">
            <v>Otras ventas de bienes comercializados</v>
          </cell>
          <cell r="C11">
            <v>5</v>
          </cell>
          <cell r="E11">
            <v>180</v>
          </cell>
          <cell r="G11">
            <v>91</v>
          </cell>
          <cell r="H11">
            <v>60</v>
          </cell>
          <cell r="I11">
            <v>30</v>
          </cell>
          <cell r="K11">
            <v>1225</v>
          </cell>
          <cell r="P11">
            <v>0</v>
          </cell>
          <cell r="Q11">
            <v>180</v>
          </cell>
          <cell r="R11">
            <v>180</v>
          </cell>
          <cell r="S11">
            <v>271</v>
          </cell>
          <cell r="T11">
            <v>331</v>
          </cell>
          <cell r="U11">
            <v>361</v>
          </cell>
          <cell r="V11">
            <v>361</v>
          </cell>
          <cell r="W11">
            <v>1586</v>
          </cell>
          <cell r="X11">
            <v>1586</v>
          </cell>
          <cell r="Y11">
            <v>1586</v>
          </cell>
          <cell r="Z11">
            <v>1586</v>
          </cell>
          <cell r="AA11">
            <v>1586</v>
          </cell>
        </row>
        <row r="12">
          <cell r="A12">
            <v>43</v>
          </cell>
          <cell r="B12" t="str">
            <v>VENTA DE SERVICIOS</v>
          </cell>
          <cell r="C12" t="str">
            <v>3</v>
          </cell>
          <cell r="D12">
            <v>31068870</v>
          </cell>
          <cell r="E12">
            <v>31844678</v>
          </cell>
          <cell r="F12">
            <v>33546945</v>
          </cell>
          <cell r="G12">
            <v>34710853</v>
          </cell>
          <cell r="H12">
            <v>33374985</v>
          </cell>
          <cell r="I12">
            <v>33495854</v>
          </cell>
          <cell r="J12">
            <v>32419267</v>
          </cell>
          <cell r="K12">
            <v>33074252</v>
          </cell>
          <cell r="L12">
            <v>33417288</v>
          </cell>
          <cell r="M12">
            <v>33096032</v>
          </cell>
          <cell r="N12">
            <v>33026733</v>
          </cell>
          <cell r="O12">
            <v>43600185</v>
          </cell>
          <cell r="P12">
            <v>31068870</v>
          </cell>
          <cell r="Q12">
            <v>62913548</v>
          </cell>
          <cell r="R12">
            <v>96460493</v>
          </cell>
          <cell r="S12">
            <v>131171346</v>
          </cell>
          <cell r="T12">
            <v>164546331</v>
          </cell>
          <cell r="U12">
            <v>198042185</v>
          </cell>
          <cell r="V12">
            <v>230461452</v>
          </cell>
          <cell r="W12">
            <v>263535704</v>
          </cell>
          <cell r="X12">
            <v>296952992</v>
          </cell>
          <cell r="Y12">
            <v>330049024</v>
          </cell>
          <cell r="Z12">
            <v>363075757</v>
          </cell>
          <cell r="AA12">
            <v>406675942</v>
          </cell>
        </row>
        <row r="13">
          <cell r="A13">
            <v>4315</v>
          </cell>
          <cell r="B13" t="str">
            <v>SERVICIO DE ENERGÍA</v>
          </cell>
          <cell r="C13">
            <v>4</v>
          </cell>
          <cell r="D13">
            <v>31068870</v>
          </cell>
          <cell r="E13">
            <v>31844678</v>
          </cell>
          <cell r="F13">
            <v>33546945</v>
          </cell>
          <cell r="G13">
            <v>34710853</v>
          </cell>
          <cell r="H13">
            <v>33374985</v>
          </cell>
          <cell r="I13">
            <v>33495854</v>
          </cell>
          <cell r="J13">
            <v>32419267</v>
          </cell>
          <cell r="K13">
            <v>33074252</v>
          </cell>
          <cell r="L13">
            <v>33417288</v>
          </cell>
          <cell r="M13">
            <v>33096032</v>
          </cell>
          <cell r="N13">
            <v>33026733</v>
          </cell>
          <cell r="O13">
            <v>43600185</v>
          </cell>
          <cell r="P13">
            <v>31068870</v>
          </cell>
          <cell r="Q13">
            <v>62913548</v>
          </cell>
          <cell r="R13">
            <v>96460493</v>
          </cell>
          <cell r="S13">
            <v>131171346</v>
          </cell>
          <cell r="T13">
            <v>164546331</v>
          </cell>
          <cell r="U13">
            <v>198042185</v>
          </cell>
          <cell r="V13">
            <v>230461452</v>
          </cell>
          <cell r="W13">
            <v>263535704</v>
          </cell>
          <cell r="X13">
            <v>296952992</v>
          </cell>
          <cell r="Y13">
            <v>330049024</v>
          </cell>
          <cell r="Z13">
            <v>363075757</v>
          </cell>
          <cell r="AA13">
            <v>406675942</v>
          </cell>
        </row>
        <row r="14">
          <cell r="A14">
            <v>431517</v>
          </cell>
          <cell r="B14" t="str">
            <v>Generación</v>
          </cell>
          <cell r="C14">
            <v>5</v>
          </cell>
          <cell r="P14">
            <v>0</v>
          </cell>
          <cell r="Q14">
            <v>0</v>
          </cell>
          <cell r="R14">
            <v>0</v>
          </cell>
          <cell r="S14">
            <v>0</v>
          </cell>
          <cell r="T14">
            <v>0</v>
          </cell>
          <cell r="U14">
            <v>0</v>
          </cell>
          <cell r="V14">
            <v>0</v>
          </cell>
          <cell r="W14">
            <v>0</v>
          </cell>
          <cell r="X14">
            <v>0</v>
          </cell>
          <cell r="Y14">
            <v>0</v>
          </cell>
          <cell r="Z14">
            <v>0</v>
          </cell>
          <cell r="AA14">
            <v>0</v>
          </cell>
        </row>
        <row r="15">
          <cell r="A15">
            <v>431518</v>
          </cell>
          <cell r="B15" t="str">
            <v>Transmisión</v>
          </cell>
          <cell r="C15">
            <v>5</v>
          </cell>
          <cell r="P15">
            <v>0</v>
          </cell>
          <cell r="Q15">
            <v>0</v>
          </cell>
          <cell r="R15">
            <v>0</v>
          </cell>
          <cell r="S15">
            <v>0</v>
          </cell>
          <cell r="T15">
            <v>0</v>
          </cell>
          <cell r="U15">
            <v>0</v>
          </cell>
          <cell r="V15">
            <v>0</v>
          </cell>
          <cell r="W15">
            <v>0</v>
          </cell>
          <cell r="X15">
            <v>0</v>
          </cell>
          <cell r="Y15">
            <v>0</v>
          </cell>
          <cell r="Z15">
            <v>0</v>
          </cell>
          <cell r="AA15">
            <v>0</v>
          </cell>
        </row>
        <row r="16">
          <cell r="A16">
            <v>431519</v>
          </cell>
          <cell r="B16" t="str">
            <v>Distribución</v>
          </cell>
          <cell r="C16">
            <v>5</v>
          </cell>
          <cell r="D16">
            <v>2643387</v>
          </cell>
          <cell r="E16">
            <v>3504976</v>
          </cell>
          <cell r="F16">
            <v>3311057</v>
          </cell>
          <cell r="G16">
            <v>3702409</v>
          </cell>
          <cell r="H16">
            <v>2535503</v>
          </cell>
          <cell r="I16">
            <v>3073390</v>
          </cell>
          <cell r="J16">
            <v>2918328</v>
          </cell>
          <cell r="K16">
            <v>3352696</v>
          </cell>
          <cell r="L16">
            <v>3181677</v>
          </cell>
          <cell r="M16">
            <v>2957716</v>
          </cell>
          <cell r="N16">
            <v>3216755</v>
          </cell>
          <cell r="O16">
            <v>3031004</v>
          </cell>
          <cell r="P16">
            <v>2643387</v>
          </cell>
          <cell r="Q16">
            <v>6148363</v>
          </cell>
          <cell r="R16">
            <v>9459420</v>
          </cell>
          <cell r="S16">
            <v>13161829</v>
          </cell>
          <cell r="T16">
            <v>15697332</v>
          </cell>
          <cell r="U16">
            <v>18770722</v>
          </cell>
          <cell r="V16">
            <v>21689050</v>
          </cell>
          <cell r="W16">
            <v>25041746</v>
          </cell>
          <cell r="X16">
            <v>28223423</v>
          </cell>
          <cell r="Y16">
            <v>31181139</v>
          </cell>
          <cell r="Z16">
            <v>34397894</v>
          </cell>
          <cell r="AA16">
            <v>37428898</v>
          </cell>
        </row>
        <row r="17">
          <cell r="A17">
            <v>431520</v>
          </cell>
          <cell r="B17" t="str">
            <v>Comercialización</v>
          </cell>
          <cell r="C17">
            <v>5</v>
          </cell>
          <cell r="D17">
            <v>28425483</v>
          </cell>
          <cell r="E17">
            <v>28339702</v>
          </cell>
          <cell r="F17">
            <v>30235888</v>
          </cell>
          <cell r="G17">
            <v>31008444</v>
          </cell>
          <cell r="H17">
            <v>30839482</v>
          </cell>
          <cell r="I17">
            <v>30422464</v>
          </cell>
          <cell r="J17">
            <v>29500939</v>
          </cell>
          <cell r="K17">
            <v>29721556</v>
          </cell>
          <cell r="L17">
            <v>30235611</v>
          </cell>
          <cell r="M17">
            <v>30138316</v>
          </cell>
          <cell r="N17">
            <v>29809978</v>
          </cell>
          <cell r="O17">
            <v>40569181</v>
          </cell>
          <cell r="P17">
            <v>28425483</v>
          </cell>
          <cell r="Q17">
            <v>56765185</v>
          </cell>
          <cell r="R17">
            <v>87001073</v>
          </cell>
          <cell r="S17">
            <v>118009517</v>
          </cell>
          <cell r="T17">
            <v>148848999</v>
          </cell>
          <cell r="U17">
            <v>179271463</v>
          </cell>
          <cell r="V17">
            <v>208772402</v>
          </cell>
          <cell r="W17">
            <v>238493958</v>
          </cell>
          <cell r="X17">
            <v>268729569</v>
          </cell>
          <cell r="Y17">
            <v>298867885</v>
          </cell>
          <cell r="Z17">
            <v>328677863</v>
          </cell>
          <cell r="AA17">
            <v>369247044</v>
          </cell>
        </row>
        <row r="18">
          <cell r="A18">
            <v>4321</v>
          </cell>
          <cell r="B18" t="str">
            <v>SERVICIO DE ACUEDUCTO</v>
          </cell>
          <cell r="C18">
            <v>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v>432108</v>
          </cell>
          <cell r="B19" t="str">
            <v>Abastecimiento</v>
          </cell>
          <cell r="C19">
            <v>5</v>
          </cell>
          <cell r="P19">
            <v>0</v>
          </cell>
          <cell r="Q19">
            <v>0</v>
          </cell>
          <cell r="R19">
            <v>0</v>
          </cell>
          <cell r="S19">
            <v>0</v>
          </cell>
          <cell r="T19">
            <v>0</v>
          </cell>
          <cell r="U19">
            <v>0</v>
          </cell>
          <cell r="V19">
            <v>0</v>
          </cell>
          <cell r="W19">
            <v>0</v>
          </cell>
          <cell r="X19">
            <v>0</v>
          </cell>
          <cell r="Y19">
            <v>0</v>
          </cell>
          <cell r="Z19">
            <v>0</v>
          </cell>
          <cell r="AA19">
            <v>0</v>
          </cell>
        </row>
        <row r="20">
          <cell r="A20">
            <v>432109</v>
          </cell>
          <cell r="B20" t="str">
            <v>Distribución</v>
          </cell>
          <cell r="C20">
            <v>5</v>
          </cell>
          <cell r="P20">
            <v>0</v>
          </cell>
          <cell r="Q20">
            <v>0</v>
          </cell>
          <cell r="R20">
            <v>0</v>
          </cell>
          <cell r="S20">
            <v>0</v>
          </cell>
          <cell r="T20">
            <v>0</v>
          </cell>
          <cell r="U20">
            <v>0</v>
          </cell>
          <cell r="V20">
            <v>0</v>
          </cell>
          <cell r="W20">
            <v>0</v>
          </cell>
          <cell r="X20">
            <v>0</v>
          </cell>
          <cell r="Y20">
            <v>0</v>
          </cell>
          <cell r="Z20">
            <v>0</v>
          </cell>
          <cell r="AA20">
            <v>0</v>
          </cell>
        </row>
        <row r="21">
          <cell r="A21">
            <v>432110</v>
          </cell>
          <cell r="B21" t="str">
            <v>Comercialización</v>
          </cell>
          <cell r="C21">
            <v>5</v>
          </cell>
          <cell r="P21">
            <v>0</v>
          </cell>
          <cell r="Q21">
            <v>0</v>
          </cell>
          <cell r="R21">
            <v>0</v>
          </cell>
          <cell r="S21">
            <v>0</v>
          </cell>
          <cell r="T21">
            <v>0</v>
          </cell>
          <cell r="U21">
            <v>0</v>
          </cell>
          <cell r="V21">
            <v>0</v>
          </cell>
          <cell r="W21">
            <v>0</v>
          </cell>
          <cell r="X21">
            <v>0</v>
          </cell>
          <cell r="Y21">
            <v>0</v>
          </cell>
          <cell r="Z21">
            <v>0</v>
          </cell>
          <cell r="AA21">
            <v>0</v>
          </cell>
        </row>
        <row r="22">
          <cell r="A22">
            <v>4322</v>
          </cell>
          <cell r="B22" t="str">
            <v>SERVICIO DE ALCANTARILLADO</v>
          </cell>
          <cell r="C22">
            <v>4</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v>432205</v>
          </cell>
          <cell r="B23" t="str">
            <v>Recolección y transporte</v>
          </cell>
          <cell r="C23">
            <v>5</v>
          </cell>
          <cell r="P23">
            <v>0</v>
          </cell>
          <cell r="Q23">
            <v>0</v>
          </cell>
          <cell r="R23">
            <v>0</v>
          </cell>
          <cell r="S23">
            <v>0</v>
          </cell>
          <cell r="T23">
            <v>0</v>
          </cell>
          <cell r="U23">
            <v>0</v>
          </cell>
          <cell r="V23">
            <v>0</v>
          </cell>
          <cell r="W23">
            <v>0</v>
          </cell>
          <cell r="X23">
            <v>0</v>
          </cell>
          <cell r="Y23">
            <v>0</v>
          </cell>
          <cell r="Z23">
            <v>0</v>
          </cell>
          <cell r="AA23">
            <v>0</v>
          </cell>
        </row>
        <row r="24">
          <cell r="A24">
            <v>432206</v>
          </cell>
          <cell r="B24" t="str">
            <v>Tratamiento de aguas residuales</v>
          </cell>
          <cell r="C24">
            <v>5</v>
          </cell>
          <cell r="P24">
            <v>0</v>
          </cell>
          <cell r="Q24">
            <v>0</v>
          </cell>
          <cell r="R24">
            <v>0</v>
          </cell>
          <cell r="S24">
            <v>0</v>
          </cell>
          <cell r="T24">
            <v>0</v>
          </cell>
          <cell r="U24">
            <v>0</v>
          </cell>
          <cell r="V24">
            <v>0</v>
          </cell>
          <cell r="W24">
            <v>0</v>
          </cell>
          <cell r="X24">
            <v>0</v>
          </cell>
          <cell r="Y24">
            <v>0</v>
          </cell>
          <cell r="Z24">
            <v>0</v>
          </cell>
          <cell r="AA24">
            <v>0</v>
          </cell>
        </row>
        <row r="25">
          <cell r="A25">
            <v>432207</v>
          </cell>
          <cell r="B25" t="str">
            <v>Comercialización</v>
          </cell>
          <cell r="C25">
            <v>5</v>
          </cell>
          <cell r="P25">
            <v>0</v>
          </cell>
          <cell r="Q25">
            <v>0</v>
          </cell>
          <cell r="R25">
            <v>0</v>
          </cell>
          <cell r="S25">
            <v>0</v>
          </cell>
          <cell r="T25">
            <v>0</v>
          </cell>
          <cell r="U25">
            <v>0</v>
          </cell>
          <cell r="V25">
            <v>0</v>
          </cell>
          <cell r="W25">
            <v>0</v>
          </cell>
          <cell r="X25">
            <v>0</v>
          </cell>
          <cell r="Y25">
            <v>0</v>
          </cell>
          <cell r="Z25">
            <v>0</v>
          </cell>
          <cell r="AA25">
            <v>0</v>
          </cell>
        </row>
        <row r="26">
          <cell r="A26">
            <v>4323</v>
          </cell>
          <cell r="B26" t="str">
            <v>SERVICIO DE ASEO</v>
          </cell>
          <cell r="C26">
            <v>4</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v>432307</v>
          </cell>
          <cell r="B27" t="str">
            <v>Recolección domiciliaria</v>
          </cell>
          <cell r="C27">
            <v>5</v>
          </cell>
          <cell r="P27">
            <v>0</v>
          </cell>
          <cell r="Q27">
            <v>0</v>
          </cell>
          <cell r="R27">
            <v>0</v>
          </cell>
          <cell r="S27">
            <v>0</v>
          </cell>
          <cell r="T27">
            <v>0</v>
          </cell>
          <cell r="U27">
            <v>0</v>
          </cell>
          <cell r="V27">
            <v>0</v>
          </cell>
          <cell r="W27">
            <v>0</v>
          </cell>
          <cell r="X27">
            <v>0</v>
          </cell>
          <cell r="Y27">
            <v>0</v>
          </cell>
          <cell r="Z27">
            <v>0</v>
          </cell>
          <cell r="AA27">
            <v>0</v>
          </cell>
        </row>
        <row r="28">
          <cell r="A28">
            <v>4325</v>
          </cell>
          <cell r="B28" t="str">
            <v>SERVICIO DE GAS COMBUSTIBLE</v>
          </cell>
          <cell r="C28">
            <v>4</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v>432525</v>
          </cell>
          <cell r="B29" t="str">
            <v>Transporte gas natural</v>
          </cell>
          <cell r="C29">
            <v>5</v>
          </cell>
          <cell r="P29">
            <v>0</v>
          </cell>
          <cell r="Q29">
            <v>0</v>
          </cell>
          <cell r="R29">
            <v>0</v>
          </cell>
          <cell r="S29">
            <v>0</v>
          </cell>
          <cell r="T29">
            <v>0</v>
          </cell>
          <cell r="U29">
            <v>0</v>
          </cell>
          <cell r="V29">
            <v>0</v>
          </cell>
          <cell r="W29">
            <v>0</v>
          </cell>
          <cell r="X29">
            <v>0</v>
          </cell>
          <cell r="Y29">
            <v>0</v>
          </cell>
          <cell r="Z29">
            <v>0</v>
          </cell>
          <cell r="AA29">
            <v>0</v>
          </cell>
        </row>
        <row r="30">
          <cell r="A30">
            <v>432527</v>
          </cell>
          <cell r="B30" t="str">
            <v>Comercialización gas natural</v>
          </cell>
          <cell r="C30">
            <v>5</v>
          </cell>
          <cell r="P30">
            <v>0</v>
          </cell>
          <cell r="Q30">
            <v>0</v>
          </cell>
          <cell r="R30">
            <v>0</v>
          </cell>
          <cell r="S30">
            <v>0</v>
          </cell>
          <cell r="T30">
            <v>0</v>
          </cell>
          <cell r="U30">
            <v>0</v>
          </cell>
          <cell r="V30">
            <v>0</v>
          </cell>
          <cell r="W30">
            <v>0</v>
          </cell>
          <cell r="X30">
            <v>0</v>
          </cell>
          <cell r="Y30">
            <v>0</v>
          </cell>
          <cell r="Z30">
            <v>0</v>
          </cell>
          <cell r="AA30">
            <v>0</v>
          </cell>
        </row>
        <row r="31">
          <cell r="A31">
            <v>4333</v>
          </cell>
          <cell r="B31" t="str">
            <v>SERVICIOS DE COMUNICACIONES</v>
          </cell>
          <cell r="C31">
            <v>4</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v>433306</v>
          </cell>
          <cell r="B32" t="str">
            <v>Difusión de televisión</v>
          </cell>
          <cell r="C32">
            <v>5</v>
          </cell>
          <cell r="P32">
            <v>0</v>
          </cell>
          <cell r="Q32">
            <v>0</v>
          </cell>
          <cell r="R32">
            <v>0</v>
          </cell>
          <cell r="S32">
            <v>0</v>
          </cell>
          <cell r="T32">
            <v>0</v>
          </cell>
          <cell r="U32">
            <v>0</v>
          </cell>
          <cell r="V32">
            <v>0</v>
          </cell>
          <cell r="W32">
            <v>0</v>
          </cell>
          <cell r="X32">
            <v>0</v>
          </cell>
          <cell r="Y32">
            <v>0</v>
          </cell>
          <cell r="Z32">
            <v>0</v>
          </cell>
          <cell r="AA32">
            <v>0</v>
          </cell>
        </row>
        <row r="33">
          <cell r="A33">
            <v>433390</v>
          </cell>
          <cell r="B33" t="str">
            <v>Otros servicios de comunicaciones</v>
          </cell>
          <cell r="C33">
            <v>5</v>
          </cell>
          <cell r="P33">
            <v>0</v>
          </cell>
          <cell r="Q33">
            <v>0</v>
          </cell>
          <cell r="R33">
            <v>0</v>
          </cell>
          <cell r="S33">
            <v>0</v>
          </cell>
          <cell r="T33">
            <v>0</v>
          </cell>
          <cell r="U33">
            <v>0</v>
          </cell>
          <cell r="V33">
            <v>0</v>
          </cell>
          <cell r="W33">
            <v>0</v>
          </cell>
          <cell r="X33">
            <v>0</v>
          </cell>
          <cell r="Y33">
            <v>0</v>
          </cell>
          <cell r="Z33">
            <v>0</v>
          </cell>
          <cell r="AA33">
            <v>0</v>
          </cell>
        </row>
        <row r="34">
          <cell r="A34">
            <v>4335</v>
          </cell>
          <cell r="B34" t="str">
            <v>SERVICIO DE TELECOMUNICACIONES</v>
          </cell>
          <cell r="C34">
            <v>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v>433545</v>
          </cell>
          <cell r="B35" t="str">
            <v>Local</v>
          </cell>
          <cell r="C35">
            <v>5</v>
          </cell>
          <cell r="P35">
            <v>0</v>
          </cell>
          <cell r="Q35">
            <v>0</v>
          </cell>
          <cell r="R35">
            <v>0</v>
          </cell>
          <cell r="S35">
            <v>0</v>
          </cell>
          <cell r="T35">
            <v>0</v>
          </cell>
          <cell r="U35">
            <v>0</v>
          </cell>
          <cell r="V35">
            <v>0</v>
          </cell>
          <cell r="W35">
            <v>0</v>
          </cell>
          <cell r="X35">
            <v>0</v>
          </cell>
          <cell r="Y35">
            <v>0</v>
          </cell>
          <cell r="Z35">
            <v>0</v>
          </cell>
          <cell r="AA35">
            <v>0</v>
          </cell>
        </row>
        <row r="36">
          <cell r="A36">
            <v>433546</v>
          </cell>
          <cell r="B36" t="str">
            <v>Local extendida</v>
          </cell>
          <cell r="C36">
            <v>5</v>
          </cell>
          <cell r="P36">
            <v>0</v>
          </cell>
          <cell r="Q36">
            <v>0</v>
          </cell>
          <cell r="R36">
            <v>0</v>
          </cell>
          <cell r="S36">
            <v>0</v>
          </cell>
          <cell r="T36">
            <v>0</v>
          </cell>
          <cell r="U36">
            <v>0</v>
          </cell>
          <cell r="V36">
            <v>0</v>
          </cell>
          <cell r="W36">
            <v>0</v>
          </cell>
          <cell r="X36">
            <v>0</v>
          </cell>
          <cell r="Y36">
            <v>0</v>
          </cell>
          <cell r="Z36">
            <v>0</v>
          </cell>
          <cell r="AA36">
            <v>0</v>
          </cell>
        </row>
        <row r="37">
          <cell r="A37">
            <v>433547</v>
          </cell>
          <cell r="B37" t="str">
            <v>Móvil rural</v>
          </cell>
          <cell r="C37">
            <v>5</v>
          </cell>
          <cell r="P37">
            <v>0</v>
          </cell>
          <cell r="Q37">
            <v>0</v>
          </cell>
          <cell r="R37">
            <v>0</v>
          </cell>
          <cell r="S37">
            <v>0</v>
          </cell>
          <cell r="T37">
            <v>0</v>
          </cell>
          <cell r="U37">
            <v>0</v>
          </cell>
          <cell r="V37">
            <v>0</v>
          </cell>
          <cell r="W37">
            <v>0</v>
          </cell>
          <cell r="X37">
            <v>0</v>
          </cell>
          <cell r="Y37">
            <v>0</v>
          </cell>
          <cell r="Z37">
            <v>0</v>
          </cell>
          <cell r="AA37">
            <v>0</v>
          </cell>
        </row>
        <row r="38">
          <cell r="A38">
            <v>433548</v>
          </cell>
          <cell r="B38" t="str">
            <v>Larga distancia</v>
          </cell>
          <cell r="C38">
            <v>5</v>
          </cell>
          <cell r="P38">
            <v>0</v>
          </cell>
          <cell r="Q38">
            <v>0</v>
          </cell>
          <cell r="R38">
            <v>0</v>
          </cell>
          <cell r="S38">
            <v>0</v>
          </cell>
          <cell r="T38">
            <v>0</v>
          </cell>
          <cell r="U38">
            <v>0</v>
          </cell>
          <cell r="V38">
            <v>0</v>
          </cell>
          <cell r="W38">
            <v>0</v>
          </cell>
          <cell r="X38">
            <v>0</v>
          </cell>
          <cell r="Y38">
            <v>0</v>
          </cell>
          <cell r="Z38">
            <v>0</v>
          </cell>
          <cell r="AA38">
            <v>0</v>
          </cell>
        </row>
        <row r="39">
          <cell r="A39">
            <v>433549</v>
          </cell>
          <cell r="B39" t="str">
            <v>Valor agregado</v>
          </cell>
          <cell r="C39">
            <v>5</v>
          </cell>
          <cell r="P39">
            <v>0</v>
          </cell>
          <cell r="Q39">
            <v>0</v>
          </cell>
          <cell r="R39">
            <v>0</v>
          </cell>
          <cell r="S39">
            <v>0</v>
          </cell>
          <cell r="T39">
            <v>0</v>
          </cell>
          <cell r="U39">
            <v>0</v>
          </cell>
          <cell r="V39">
            <v>0</v>
          </cell>
          <cell r="W39">
            <v>0</v>
          </cell>
          <cell r="X39">
            <v>0</v>
          </cell>
          <cell r="Y39">
            <v>0</v>
          </cell>
          <cell r="Z39">
            <v>0</v>
          </cell>
          <cell r="AA39">
            <v>0</v>
          </cell>
        </row>
        <row r="40">
          <cell r="A40">
            <v>433550</v>
          </cell>
          <cell r="B40" t="str">
            <v>Interconexión</v>
          </cell>
          <cell r="C40">
            <v>5</v>
          </cell>
          <cell r="P40">
            <v>0</v>
          </cell>
          <cell r="Q40">
            <v>0</v>
          </cell>
          <cell r="R40">
            <v>0</v>
          </cell>
          <cell r="S40">
            <v>0</v>
          </cell>
          <cell r="T40">
            <v>0</v>
          </cell>
          <cell r="U40">
            <v>0</v>
          </cell>
          <cell r="V40">
            <v>0</v>
          </cell>
          <cell r="W40">
            <v>0</v>
          </cell>
          <cell r="X40">
            <v>0</v>
          </cell>
          <cell r="Y40">
            <v>0</v>
          </cell>
          <cell r="Z40">
            <v>0</v>
          </cell>
          <cell r="AA40">
            <v>0</v>
          </cell>
        </row>
        <row r="41">
          <cell r="A41">
            <v>433552</v>
          </cell>
          <cell r="B41" t="str">
            <v>Comercialización</v>
          </cell>
          <cell r="C41">
            <v>5</v>
          </cell>
          <cell r="P41">
            <v>0</v>
          </cell>
          <cell r="Q41">
            <v>0</v>
          </cell>
          <cell r="R41">
            <v>0</v>
          </cell>
          <cell r="S41">
            <v>0</v>
          </cell>
          <cell r="T41">
            <v>0</v>
          </cell>
          <cell r="U41">
            <v>0</v>
          </cell>
          <cell r="V41">
            <v>0</v>
          </cell>
          <cell r="W41">
            <v>0</v>
          </cell>
          <cell r="X41">
            <v>0</v>
          </cell>
          <cell r="Y41">
            <v>0</v>
          </cell>
          <cell r="Z41">
            <v>0</v>
          </cell>
          <cell r="AA41">
            <v>0</v>
          </cell>
        </row>
        <row r="42">
          <cell r="A42">
            <v>433590</v>
          </cell>
          <cell r="B42" t="str">
            <v>Otros servicios de telecomunicaciones</v>
          </cell>
          <cell r="C42">
            <v>5</v>
          </cell>
          <cell r="P42">
            <v>0</v>
          </cell>
          <cell r="Q42">
            <v>0</v>
          </cell>
          <cell r="R42">
            <v>0</v>
          </cell>
          <cell r="S42">
            <v>0</v>
          </cell>
          <cell r="T42">
            <v>0</v>
          </cell>
          <cell r="U42">
            <v>0</v>
          </cell>
          <cell r="V42">
            <v>0</v>
          </cell>
          <cell r="W42">
            <v>0</v>
          </cell>
          <cell r="X42">
            <v>0</v>
          </cell>
          <cell r="Y42">
            <v>0</v>
          </cell>
          <cell r="Z42">
            <v>0</v>
          </cell>
          <cell r="AA42">
            <v>0</v>
          </cell>
        </row>
        <row r="43">
          <cell r="A43">
            <v>4355</v>
          </cell>
          <cell r="B43" t="str">
            <v>SERVICIOS DE SEGUROS Y REASEGUROS</v>
          </cell>
          <cell r="C43">
            <v>4</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v>435590</v>
          </cell>
          <cell r="B44" t="str">
            <v>Otros servicios de seguros y reaseguros</v>
          </cell>
          <cell r="C44">
            <v>5</v>
          </cell>
          <cell r="P44">
            <v>0</v>
          </cell>
          <cell r="Q44">
            <v>0</v>
          </cell>
          <cell r="R44">
            <v>0</v>
          </cell>
          <cell r="S44">
            <v>0</v>
          </cell>
          <cell r="T44">
            <v>0</v>
          </cell>
          <cell r="U44">
            <v>0</v>
          </cell>
          <cell r="V44">
            <v>0</v>
          </cell>
          <cell r="W44">
            <v>0</v>
          </cell>
          <cell r="X44">
            <v>0</v>
          </cell>
          <cell r="Y44">
            <v>0</v>
          </cell>
          <cell r="Z44">
            <v>0</v>
          </cell>
          <cell r="AA44">
            <v>0</v>
          </cell>
        </row>
        <row r="45">
          <cell r="A45">
            <v>4370</v>
          </cell>
          <cell r="B45" t="str">
            <v>SERVICIOS INFORMÁTICOS</v>
          </cell>
          <cell r="C45">
            <v>4</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v>437001</v>
          </cell>
          <cell r="B46" t="str">
            <v>De procesamiento</v>
          </cell>
          <cell r="C46">
            <v>5</v>
          </cell>
          <cell r="P46">
            <v>0</v>
          </cell>
          <cell r="Q46">
            <v>0</v>
          </cell>
          <cell r="R46">
            <v>0</v>
          </cell>
          <cell r="S46">
            <v>0</v>
          </cell>
          <cell r="T46">
            <v>0</v>
          </cell>
          <cell r="U46">
            <v>0</v>
          </cell>
          <cell r="V46">
            <v>0</v>
          </cell>
          <cell r="W46">
            <v>0</v>
          </cell>
          <cell r="X46">
            <v>0</v>
          </cell>
          <cell r="Y46">
            <v>0</v>
          </cell>
          <cell r="Z46">
            <v>0</v>
          </cell>
          <cell r="AA46">
            <v>0</v>
          </cell>
        </row>
        <row r="47">
          <cell r="A47">
            <v>437003</v>
          </cell>
          <cell r="B47" t="str">
            <v>De arrendamiento de equipo y accesorios</v>
          </cell>
          <cell r="C47">
            <v>5</v>
          </cell>
          <cell r="P47">
            <v>0</v>
          </cell>
          <cell r="Q47">
            <v>0</v>
          </cell>
          <cell r="R47">
            <v>0</v>
          </cell>
          <cell r="S47">
            <v>0</v>
          </cell>
          <cell r="T47">
            <v>0</v>
          </cell>
          <cell r="U47">
            <v>0</v>
          </cell>
          <cell r="V47">
            <v>0</v>
          </cell>
          <cell r="W47">
            <v>0</v>
          </cell>
          <cell r="X47">
            <v>0</v>
          </cell>
          <cell r="Y47">
            <v>0</v>
          </cell>
          <cell r="Z47">
            <v>0</v>
          </cell>
          <cell r="AA47">
            <v>0</v>
          </cell>
        </row>
        <row r="48">
          <cell r="A48">
            <v>437090</v>
          </cell>
          <cell r="B48" t="str">
            <v>Otros servicios informáticos</v>
          </cell>
          <cell r="C48">
            <v>5</v>
          </cell>
          <cell r="P48">
            <v>0</v>
          </cell>
          <cell r="Q48">
            <v>0</v>
          </cell>
          <cell r="R48">
            <v>0</v>
          </cell>
          <cell r="S48">
            <v>0</v>
          </cell>
          <cell r="T48">
            <v>0</v>
          </cell>
          <cell r="U48">
            <v>0</v>
          </cell>
          <cell r="V48">
            <v>0</v>
          </cell>
          <cell r="W48">
            <v>0</v>
          </cell>
          <cell r="X48">
            <v>0</v>
          </cell>
          <cell r="Y48">
            <v>0</v>
          </cell>
          <cell r="Z48">
            <v>0</v>
          </cell>
          <cell r="AA48">
            <v>0</v>
          </cell>
        </row>
        <row r="49">
          <cell r="A49">
            <v>4390</v>
          </cell>
          <cell r="B49" t="str">
            <v>OTROS SERVICIOS</v>
          </cell>
          <cell r="C49">
            <v>4</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v>439002</v>
          </cell>
          <cell r="B50" t="str">
            <v>Servicios de apoyo industrial</v>
          </cell>
          <cell r="C50">
            <v>5</v>
          </cell>
          <cell r="P50">
            <v>0</v>
          </cell>
          <cell r="Q50">
            <v>0</v>
          </cell>
          <cell r="R50">
            <v>0</v>
          </cell>
          <cell r="S50">
            <v>0</v>
          </cell>
          <cell r="T50">
            <v>0</v>
          </cell>
          <cell r="U50">
            <v>0</v>
          </cell>
          <cell r="V50">
            <v>0</v>
          </cell>
          <cell r="W50">
            <v>0</v>
          </cell>
          <cell r="X50">
            <v>0</v>
          </cell>
          <cell r="Y50">
            <v>0</v>
          </cell>
          <cell r="Z50">
            <v>0</v>
          </cell>
          <cell r="AA50">
            <v>0</v>
          </cell>
        </row>
        <row r="51">
          <cell r="A51">
            <v>439004</v>
          </cell>
          <cell r="B51" t="str">
            <v>Asistencia técnica</v>
          </cell>
          <cell r="C51">
            <v>5</v>
          </cell>
          <cell r="P51">
            <v>0</v>
          </cell>
          <cell r="Q51">
            <v>0</v>
          </cell>
          <cell r="R51">
            <v>0</v>
          </cell>
          <cell r="S51">
            <v>0</v>
          </cell>
          <cell r="T51">
            <v>0</v>
          </cell>
          <cell r="U51">
            <v>0</v>
          </cell>
          <cell r="V51">
            <v>0</v>
          </cell>
          <cell r="W51">
            <v>0</v>
          </cell>
          <cell r="X51">
            <v>0</v>
          </cell>
          <cell r="Y51">
            <v>0</v>
          </cell>
          <cell r="Z51">
            <v>0</v>
          </cell>
          <cell r="AA51">
            <v>0</v>
          </cell>
        </row>
        <row r="52">
          <cell r="A52">
            <v>439005</v>
          </cell>
          <cell r="B52" t="str">
            <v>Servicios informativos</v>
          </cell>
          <cell r="C52">
            <v>5</v>
          </cell>
          <cell r="P52">
            <v>0</v>
          </cell>
          <cell r="Q52">
            <v>0</v>
          </cell>
          <cell r="R52">
            <v>0</v>
          </cell>
          <cell r="S52">
            <v>0</v>
          </cell>
          <cell r="T52">
            <v>0</v>
          </cell>
          <cell r="U52">
            <v>0</v>
          </cell>
          <cell r="V52">
            <v>0</v>
          </cell>
          <cell r="W52">
            <v>0</v>
          </cell>
          <cell r="X52">
            <v>0</v>
          </cell>
          <cell r="Y52">
            <v>0</v>
          </cell>
          <cell r="Z52">
            <v>0</v>
          </cell>
          <cell r="AA52">
            <v>0</v>
          </cell>
        </row>
        <row r="53">
          <cell r="A53">
            <v>439007</v>
          </cell>
          <cell r="B53" t="str">
            <v>Publicidad y propaganda</v>
          </cell>
          <cell r="C53">
            <v>5</v>
          </cell>
          <cell r="P53">
            <v>0</v>
          </cell>
          <cell r="Q53">
            <v>0</v>
          </cell>
          <cell r="R53">
            <v>0</v>
          </cell>
          <cell r="S53">
            <v>0</v>
          </cell>
          <cell r="T53">
            <v>0</v>
          </cell>
          <cell r="U53">
            <v>0</v>
          </cell>
          <cell r="V53">
            <v>0</v>
          </cell>
          <cell r="W53">
            <v>0</v>
          </cell>
          <cell r="X53">
            <v>0</v>
          </cell>
          <cell r="Y53">
            <v>0</v>
          </cell>
          <cell r="Z53">
            <v>0</v>
          </cell>
          <cell r="AA53">
            <v>0</v>
          </cell>
        </row>
        <row r="54">
          <cell r="A54">
            <v>439014</v>
          </cell>
          <cell r="B54" t="str">
            <v>Administración de proyectos</v>
          </cell>
          <cell r="C54">
            <v>5</v>
          </cell>
          <cell r="P54">
            <v>0</v>
          </cell>
          <cell r="Q54">
            <v>0</v>
          </cell>
          <cell r="R54">
            <v>0</v>
          </cell>
          <cell r="S54">
            <v>0</v>
          </cell>
          <cell r="T54">
            <v>0</v>
          </cell>
          <cell r="U54">
            <v>0</v>
          </cell>
          <cell r="V54">
            <v>0</v>
          </cell>
          <cell r="W54">
            <v>0</v>
          </cell>
          <cell r="X54">
            <v>0</v>
          </cell>
          <cell r="Y54">
            <v>0</v>
          </cell>
          <cell r="Z54">
            <v>0</v>
          </cell>
          <cell r="AA54">
            <v>0</v>
          </cell>
        </row>
        <row r="55">
          <cell r="A55">
            <v>439017</v>
          </cell>
          <cell r="B55" t="str">
            <v>Servicios de investigación científica y tecnológica</v>
          </cell>
          <cell r="C55">
            <v>5</v>
          </cell>
          <cell r="P55">
            <v>0</v>
          </cell>
          <cell r="Q55">
            <v>0</v>
          </cell>
          <cell r="R55">
            <v>0</v>
          </cell>
          <cell r="S55">
            <v>0</v>
          </cell>
          <cell r="T55">
            <v>0</v>
          </cell>
          <cell r="U55">
            <v>0</v>
          </cell>
          <cell r="V55">
            <v>0</v>
          </cell>
          <cell r="W55">
            <v>0</v>
          </cell>
          <cell r="X55">
            <v>0</v>
          </cell>
          <cell r="Y55">
            <v>0</v>
          </cell>
          <cell r="Z55">
            <v>0</v>
          </cell>
          <cell r="AA55">
            <v>0</v>
          </cell>
        </row>
        <row r="56">
          <cell r="A56">
            <v>439027</v>
          </cell>
          <cell r="B56" t="str">
            <v>Administración y operación de mercados</v>
          </cell>
          <cell r="C56">
            <v>5</v>
          </cell>
          <cell r="P56">
            <v>0</v>
          </cell>
          <cell r="Q56">
            <v>0</v>
          </cell>
          <cell r="R56">
            <v>0</v>
          </cell>
          <cell r="S56">
            <v>0</v>
          </cell>
          <cell r="T56">
            <v>0</v>
          </cell>
          <cell r="U56">
            <v>0</v>
          </cell>
          <cell r="V56">
            <v>0</v>
          </cell>
          <cell r="W56">
            <v>0</v>
          </cell>
          <cell r="X56">
            <v>0</v>
          </cell>
          <cell r="Y56">
            <v>0</v>
          </cell>
          <cell r="Z56">
            <v>0</v>
          </cell>
          <cell r="AA56">
            <v>0</v>
          </cell>
        </row>
        <row r="57">
          <cell r="A57">
            <v>439029</v>
          </cell>
          <cell r="B57" t="str">
            <v>Servicios de seguridad y escolta</v>
          </cell>
          <cell r="C57">
            <v>5</v>
          </cell>
          <cell r="P57">
            <v>0</v>
          </cell>
          <cell r="Q57">
            <v>0</v>
          </cell>
          <cell r="R57">
            <v>0</v>
          </cell>
          <cell r="S57">
            <v>0</v>
          </cell>
          <cell r="T57">
            <v>0</v>
          </cell>
          <cell r="U57">
            <v>0</v>
          </cell>
          <cell r="V57">
            <v>0</v>
          </cell>
          <cell r="W57">
            <v>0</v>
          </cell>
          <cell r="X57">
            <v>0</v>
          </cell>
          <cell r="Y57">
            <v>0</v>
          </cell>
          <cell r="Z57">
            <v>0</v>
          </cell>
          <cell r="AA57">
            <v>0</v>
          </cell>
        </row>
        <row r="58">
          <cell r="A58">
            <v>439090</v>
          </cell>
          <cell r="B58" t="str">
            <v>Otros servicios</v>
          </cell>
          <cell r="C58">
            <v>5</v>
          </cell>
          <cell r="P58">
            <v>0</v>
          </cell>
          <cell r="Q58">
            <v>0</v>
          </cell>
          <cell r="R58">
            <v>0</v>
          </cell>
          <cell r="S58">
            <v>0</v>
          </cell>
          <cell r="T58">
            <v>0</v>
          </cell>
          <cell r="U58">
            <v>0</v>
          </cell>
          <cell r="V58">
            <v>0</v>
          </cell>
          <cell r="W58">
            <v>0</v>
          </cell>
          <cell r="X58">
            <v>0</v>
          </cell>
          <cell r="Y58">
            <v>0</v>
          </cell>
          <cell r="Z58">
            <v>0</v>
          </cell>
          <cell r="AA58">
            <v>0</v>
          </cell>
        </row>
        <row r="59">
          <cell r="B59" t="str">
            <v>Devoluciones, rebajas y descuentos</v>
          </cell>
          <cell r="C59" t="str">
            <v>2</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v>42</v>
          </cell>
          <cell r="B60" t="str">
            <v>VENTA DE BIENES</v>
          </cell>
          <cell r="C60" t="str">
            <v>3</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v>4295</v>
          </cell>
          <cell r="B61" t="str">
            <v>DEVOLUCIONES, REBAJAS Y DESCUENTOS EN VENTA DE BIENES (DB)</v>
          </cell>
          <cell r="C61">
            <v>4</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429502</v>
          </cell>
          <cell r="B62" t="str">
            <v>Bienes comercializados</v>
          </cell>
          <cell r="C62">
            <v>5</v>
          </cell>
          <cell r="P62">
            <v>0</v>
          </cell>
          <cell r="Q62">
            <v>0</v>
          </cell>
          <cell r="R62">
            <v>0</v>
          </cell>
          <cell r="S62">
            <v>0</v>
          </cell>
          <cell r="T62">
            <v>0</v>
          </cell>
          <cell r="U62">
            <v>0</v>
          </cell>
          <cell r="V62">
            <v>0</v>
          </cell>
          <cell r="W62">
            <v>0</v>
          </cell>
          <cell r="X62">
            <v>0</v>
          </cell>
          <cell r="Y62">
            <v>0</v>
          </cell>
          <cell r="Z62">
            <v>0</v>
          </cell>
          <cell r="AA62">
            <v>0</v>
          </cell>
        </row>
        <row r="63">
          <cell r="A63">
            <v>43</v>
          </cell>
          <cell r="B63" t="str">
            <v>VENTA DE SERVICIOS</v>
          </cell>
          <cell r="C63" t="str">
            <v>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v>4395</v>
          </cell>
          <cell r="B64" t="str">
            <v>DEVOLUCIONES, REBAJAS Y DESCUENTOS EN VENTA DE SERVICIOS (DB)</v>
          </cell>
          <cell r="C64">
            <v>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439503</v>
          </cell>
          <cell r="B65" t="str">
            <v>Servicio de energía</v>
          </cell>
          <cell r="C65">
            <v>5</v>
          </cell>
          <cell r="P65">
            <v>0</v>
          </cell>
          <cell r="Q65">
            <v>0</v>
          </cell>
          <cell r="R65">
            <v>0</v>
          </cell>
          <cell r="S65">
            <v>0</v>
          </cell>
          <cell r="T65">
            <v>0</v>
          </cell>
          <cell r="U65">
            <v>0</v>
          </cell>
          <cell r="V65">
            <v>0</v>
          </cell>
          <cell r="W65">
            <v>0</v>
          </cell>
          <cell r="X65">
            <v>0</v>
          </cell>
          <cell r="Y65">
            <v>0</v>
          </cell>
          <cell r="Z65">
            <v>0</v>
          </cell>
          <cell r="AA65">
            <v>0</v>
          </cell>
        </row>
        <row r="66">
          <cell r="A66">
            <v>439505</v>
          </cell>
          <cell r="B66" t="str">
            <v>Servicio de gas combustible</v>
          </cell>
          <cell r="C66">
            <v>5</v>
          </cell>
          <cell r="P66">
            <v>0</v>
          </cell>
          <cell r="Q66">
            <v>0</v>
          </cell>
          <cell r="R66">
            <v>0</v>
          </cell>
          <cell r="S66">
            <v>0</v>
          </cell>
          <cell r="T66">
            <v>0</v>
          </cell>
          <cell r="U66">
            <v>0</v>
          </cell>
          <cell r="V66">
            <v>0</v>
          </cell>
          <cell r="W66">
            <v>0</v>
          </cell>
          <cell r="X66">
            <v>0</v>
          </cell>
          <cell r="Y66">
            <v>0</v>
          </cell>
          <cell r="Z66">
            <v>0</v>
          </cell>
          <cell r="AA66">
            <v>0</v>
          </cell>
        </row>
        <row r="67">
          <cell r="A67">
            <v>439507</v>
          </cell>
          <cell r="B67" t="str">
            <v>Servicio de telecomunicaciones</v>
          </cell>
          <cell r="C67">
            <v>5</v>
          </cell>
          <cell r="P67">
            <v>0</v>
          </cell>
          <cell r="Q67">
            <v>0</v>
          </cell>
          <cell r="R67">
            <v>0</v>
          </cell>
          <cell r="S67">
            <v>0</v>
          </cell>
          <cell r="T67">
            <v>0</v>
          </cell>
          <cell r="U67">
            <v>0</v>
          </cell>
          <cell r="V67">
            <v>0</v>
          </cell>
          <cell r="W67">
            <v>0</v>
          </cell>
          <cell r="X67">
            <v>0</v>
          </cell>
          <cell r="Y67">
            <v>0</v>
          </cell>
          <cell r="Z67">
            <v>0</v>
          </cell>
          <cell r="AA67">
            <v>0</v>
          </cell>
        </row>
        <row r="68">
          <cell r="A68">
            <v>439514</v>
          </cell>
          <cell r="B68" t="str">
            <v>Servicio de acueducto</v>
          </cell>
          <cell r="C68">
            <v>5</v>
          </cell>
          <cell r="P68">
            <v>0</v>
          </cell>
          <cell r="Q68">
            <v>0</v>
          </cell>
          <cell r="R68">
            <v>0</v>
          </cell>
          <cell r="S68">
            <v>0</v>
          </cell>
          <cell r="T68">
            <v>0</v>
          </cell>
          <cell r="U68">
            <v>0</v>
          </cell>
          <cell r="V68">
            <v>0</v>
          </cell>
          <cell r="W68">
            <v>0</v>
          </cell>
          <cell r="X68">
            <v>0</v>
          </cell>
          <cell r="Y68">
            <v>0</v>
          </cell>
          <cell r="Z68">
            <v>0</v>
          </cell>
          <cell r="AA68">
            <v>0</v>
          </cell>
        </row>
        <row r="69">
          <cell r="A69">
            <v>439515</v>
          </cell>
          <cell r="B69" t="str">
            <v>Servicio de alcantarillado</v>
          </cell>
          <cell r="C69">
            <v>5</v>
          </cell>
          <cell r="P69">
            <v>0</v>
          </cell>
          <cell r="Q69">
            <v>0</v>
          </cell>
          <cell r="R69">
            <v>0</v>
          </cell>
          <cell r="S69">
            <v>0</v>
          </cell>
          <cell r="T69">
            <v>0</v>
          </cell>
          <cell r="U69">
            <v>0</v>
          </cell>
          <cell r="V69">
            <v>0</v>
          </cell>
          <cell r="W69">
            <v>0</v>
          </cell>
          <cell r="X69">
            <v>0</v>
          </cell>
          <cell r="Y69">
            <v>0</v>
          </cell>
          <cell r="Z69">
            <v>0</v>
          </cell>
          <cell r="AA69">
            <v>0</v>
          </cell>
        </row>
        <row r="70">
          <cell r="A70">
            <v>439516</v>
          </cell>
          <cell r="B70" t="str">
            <v>Servicio de aseo</v>
          </cell>
          <cell r="C70">
            <v>5</v>
          </cell>
          <cell r="P70">
            <v>0</v>
          </cell>
          <cell r="Q70">
            <v>0</v>
          </cell>
          <cell r="R70">
            <v>0</v>
          </cell>
          <cell r="S70">
            <v>0</v>
          </cell>
          <cell r="T70">
            <v>0</v>
          </cell>
          <cell r="U70">
            <v>0</v>
          </cell>
          <cell r="V70">
            <v>0</v>
          </cell>
          <cell r="W70">
            <v>0</v>
          </cell>
          <cell r="X70">
            <v>0</v>
          </cell>
          <cell r="Y70">
            <v>0</v>
          </cell>
          <cell r="Z70">
            <v>0</v>
          </cell>
          <cell r="AA70">
            <v>0</v>
          </cell>
        </row>
        <row r="71">
          <cell r="A71">
            <v>439519</v>
          </cell>
          <cell r="B71" t="str">
            <v>Servicios de comunicaciones</v>
          </cell>
          <cell r="C71">
            <v>5</v>
          </cell>
          <cell r="P71">
            <v>0</v>
          </cell>
          <cell r="Q71">
            <v>0</v>
          </cell>
          <cell r="R71">
            <v>0</v>
          </cell>
          <cell r="S71">
            <v>0</v>
          </cell>
          <cell r="T71">
            <v>0</v>
          </cell>
          <cell r="U71">
            <v>0</v>
          </cell>
          <cell r="V71">
            <v>0</v>
          </cell>
          <cell r="W71">
            <v>0</v>
          </cell>
          <cell r="X71">
            <v>0</v>
          </cell>
          <cell r="Y71">
            <v>0</v>
          </cell>
          <cell r="Z71">
            <v>0</v>
          </cell>
          <cell r="AA71">
            <v>0</v>
          </cell>
        </row>
        <row r="72">
          <cell r="A72">
            <v>439590</v>
          </cell>
          <cell r="B72" t="str">
            <v>Otros servicios</v>
          </cell>
          <cell r="C72">
            <v>5</v>
          </cell>
          <cell r="P72">
            <v>0</v>
          </cell>
          <cell r="Q72">
            <v>0</v>
          </cell>
          <cell r="R72">
            <v>0</v>
          </cell>
          <cell r="S72">
            <v>0</v>
          </cell>
          <cell r="T72">
            <v>0</v>
          </cell>
          <cell r="U72">
            <v>0</v>
          </cell>
          <cell r="V72">
            <v>0</v>
          </cell>
          <cell r="W72">
            <v>0</v>
          </cell>
          <cell r="X72">
            <v>0</v>
          </cell>
          <cell r="Y72">
            <v>0</v>
          </cell>
          <cell r="Z72">
            <v>0</v>
          </cell>
          <cell r="AA72">
            <v>0</v>
          </cell>
        </row>
        <row r="73">
          <cell r="B73" t="str">
            <v>INGRESOS OPERATIVOS NETOS</v>
          </cell>
          <cell r="C73" t="str">
            <v>1</v>
          </cell>
          <cell r="D73">
            <v>31072060</v>
          </cell>
          <cell r="E73">
            <v>31868078</v>
          </cell>
          <cell r="F73">
            <v>33550024</v>
          </cell>
          <cell r="G73">
            <v>34712419</v>
          </cell>
          <cell r="H73">
            <v>33356726</v>
          </cell>
          <cell r="I73">
            <v>33498356</v>
          </cell>
          <cell r="J73">
            <v>32422352</v>
          </cell>
          <cell r="K73">
            <v>33073006</v>
          </cell>
          <cell r="L73">
            <v>33417947</v>
          </cell>
          <cell r="M73">
            <v>33097094</v>
          </cell>
          <cell r="N73">
            <v>33241844</v>
          </cell>
          <cell r="O73">
            <v>43601081</v>
          </cell>
          <cell r="P73">
            <v>31072060</v>
          </cell>
          <cell r="Q73">
            <v>62940138</v>
          </cell>
          <cell r="R73">
            <v>96490162</v>
          </cell>
          <cell r="S73">
            <v>131202581</v>
          </cell>
          <cell r="T73">
            <v>164559307</v>
          </cell>
          <cell r="U73">
            <v>198057663</v>
          </cell>
          <cell r="V73">
            <v>230480015</v>
          </cell>
          <cell r="W73">
            <v>263553021</v>
          </cell>
          <cell r="X73">
            <v>296970968</v>
          </cell>
          <cell r="Y73">
            <v>330068062</v>
          </cell>
          <cell r="Z73">
            <v>363309906</v>
          </cell>
          <cell r="AA73">
            <v>406910987</v>
          </cell>
        </row>
        <row r="74">
          <cell r="B74" t="str">
            <v>Costo de ventas - 6</v>
          </cell>
          <cell r="C74" t="str">
            <v>2</v>
          </cell>
          <cell r="D74">
            <v>19981967</v>
          </cell>
          <cell r="E74">
            <v>21817807</v>
          </cell>
          <cell r="F74">
            <v>22901324</v>
          </cell>
          <cell r="G74">
            <v>22358583</v>
          </cell>
          <cell r="H74">
            <v>23703373</v>
          </cell>
          <cell r="I74">
            <v>25751516</v>
          </cell>
          <cell r="J74">
            <v>18866125</v>
          </cell>
          <cell r="K74">
            <v>24179464</v>
          </cell>
          <cell r="L74">
            <v>23589343</v>
          </cell>
          <cell r="M74">
            <v>24267454</v>
          </cell>
          <cell r="N74">
            <v>22814356</v>
          </cell>
          <cell r="O74">
            <v>29528714</v>
          </cell>
          <cell r="P74">
            <v>19981967</v>
          </cell>
          <cell r="Q74">
            <v>41799774</v>
          </cell>
          <cell r="R74">
            <v>64701098</v>
          </cell>
          <cell r="S74">
            <v>87059681</v>
          </cell>
          <cell r="T74">
            <v>110763054</v>
          </cell>
          <cell r="U74">
            <v>136514570</v>
          </cell>
          <cell r="V74">
            <v>155380695</v>
          </cell>
          <cell r="W74">
            <v>179560159</v>
          </cell>
          <cell r="X74">
            <v>203149502</v>
          </cell>
          <cell r="Y74">
            <v>227416956</v>
          </cell>
          <cell r="Z74">
            <v>250231312</v>
          </cell>
          <cell r="AA74">
            <v>279760026</v>
          </cell>
        </row>
        <row r="75">
          <cell r="A75">
            <v>62</v>
          </cell>
          <cell r="B75" t="str">
            <v>COSTO DE VENTAS DE BIENES</v>
          </cell>
          <cell r="C75" t="str">
            <v>3</v>
          </cell>
          <cell r="D75">
            <v>68114</v>
          </cell>
          <cell r="E75">
            <v>66361</v>
          </cell>
          <cell r="F75">
            <v>28287</v>
          </cell>
          <cell r="G75">
            <v>76500</v>
          </cell>
          <cell r="H75">
            <v>211159</v>
          </cell>
          <cell r="I75">
            <v>282745</v>
          </cell>
          <cell r="J75">
            <v>45140</v>
          </cell>
          <cell r="K75">
            <v>311388</v>
          </cell>
          <cell r="L75">
            <v>591862</v>
          </cell>
          <cell r="M75">
            <v>250898</v>
          </cell>
          <cell r="N75">
            <v>263968</v>
          </cell>
          <cell r="O75">
            <v>209714</v>
          </cell>
          <cell r="P75">
            <v>68114</v>
          </cell>
          <cell r="Q75">
            <v>134475</v>
          </cell>
          <cell r="R75">
            <v>162762</v>
          </cell>
          <cell r="S75">
            <v>239262</v>
          </cell>
          <cell r="T75">
            <v>450421</v>
          </cell>
          <cell r="U75">
            <v>733166</v>
          </cell>
          <cell r="V75">
            <v>778306</v>
          </cell>
          <cell r="W75">
            <v>1089694</v>
          </cell>
          <cell r="X75">
            <v>1681556</v>
          </cell>
          <cell r="Y75">
            <v>1932454</v>
          </cell>
          <cell r="Z75">
            <v>2196422</v>
          </cell>
          <cell r="AA75">
            <v>2406136</v>
          </cell>
        </row>
        <row r="76">
          <cell r="A76">
            <v>6210</v>
          </cell>
          <cell r="B76" t="str">
            <v>BIENES COMERCIALIZADOS</v>
          </cell>
          <cell r="C76">
            <v>4</v>
          </cell>
          <cell r="D76">
            <v>68114</v>
          </cell>
          <cell r="E76">
            <v>66361</v>
          </cell>
          <cell r="F76">
            <v>28287</v>
          </cell>
          <cell r="G76">
            <v>76500</v>
          </cell>
          <cell r="H76">
            <v>211159</v>
          </cell>
          <cell r="I76">
            <v>282745</v>
          </cell>
          <cell r="J76">
            <v>45140</v>
          </cell>
          <cell r="K76">
            <v>311388</v>
          </cell>
          <cell r="L76">
            <v>591862</v>
          </cell>
          <cell r="M76">
            <v>250898</v>
          </cell>
          <cell r="N76">
            <v>263968</v>
          </cell>
          <cell r="O76">
            <v>209714</v>
          </cell>
          <cell r="P76">
            <v>68114</v>
          </cell>
          <cell r="Q76">
            <v>134475</v>
          </cell>
          <cell r="R76">
            <v>162762</v>
          </cell>
          <cell r="S76">
            <v>239262</v>
          </cell>
          <cell r="T76">
            <v>450421</v>
          </cell>
          <cell r="U76">
            <v>733166</v>
          </cell>
          <cell r="V76">
            <v>778306</v>
          </cell>
          <cell r="W76">
            <v>1089694</v>
          </cell>
          <cell r="X76">
            <v>1681556</v>
          </cell>
          <cell r="Y76">
            <v>1932454</v>
          </cell>
          <cell r="Z76">
            <v>2196422</v>
          </cell>
          <cell r="AA76">
            <v>2406136</v>
          </cell>
        </row>
        <row r="77">
          <cell r="A77">
            <v>621028</v>
          </cell>
          <cell r="B77" t="str">
            <v>Equipos de comunicación y computación</v>
          </cell>
          <cell r="C77">
            <v>5</v>
          </cell>
          <cell r="P77">
            <v>0</v>
          </cell>
          <cell r="Q77">
            <v>0</v>
          </cell>
          <cell r="R77">
            <v>0</v>
          </cell>
          <cell r="S77">
            <v>0</v>
          </cell>
          <cell r="T77">
            <v>0</v>
          </cell>
          <cell r="U77">
            <v>0</v>
          </cell>
          <cell r="V77">
            <v>0</v>
          </cell>
          <cell r="W77">
            <v>0</v>
          </cell>
          <cell r="X77">
            <v>0</v>
          </cell>
          <cell r="Y77">
            <v>0</v>
          </cell>
          <cell r="Z77">
            <v>0</v>
          </cell>
          <cell r="AA77">
            <v>0</v>
          </cell>
        </row>
        <row r="78">
          <cell r="A78">
            <v>621030</v>
          </cell>
          <cell r="B78" t="str">
            <v>Medidores de agua, luz y gas</v>
          </cell>
          <cell r="C78">
            <v>5</v>
          </cell>
          <cell r="D78">
            <v>60900</v>
          </cell>
          <cell r="E78">
            <v>17492</v>
          </cell>
          <cell r="F78">
            <v>-24013</v>
          </cell>
          <cell r="G78">
            <v>49978</v>
          </cell>
          <cell r="H78">
            <v>157701</v>
          </cell>
          <cell r="I78">
            <v>229340</v>
          </cell>
          <cell r="J78">
            <v>21645</v>
          </cell>
          <cell r="K78">
            <v>183162</v>
          </cell>
          <cell r="L78">
            <v>258384</v>
          </cell>
          <cell r="M78">
            <v>186833</v>
          </cell>
          <cell r="N78">
            <v>78453</v>
          </cell>
          <cell r="O78">
            <v>72365</v>
          </cell>
          <cell r="P78">
            <v>60900</v>
          </cell>
          <cell r="Q78">
            <v>78392</v>
          </cell>
          <cell r="R78">
            <v>54379</v>
          </cell>
          <cell r="S78">
            <v>104357</v>
          </cell>
          <cell r="T78">
            <v>262058</v>
          </cell>
          <cell r="U78">
            <v>491398</v>
          </cell>
          <cell r="V78">
            <v>513043</v>
          </cell>
          <cell r="W78">
            <v>696205</v>
          </cell>
          <cell r="X78">
            <v>954589</v>
          </cell>
          <cell r="Y78">
            <v>1141422</v>
          </cell>
          <cell r="Z78">
            <v>1219875</v>
          </cell>
          <cell r="AA78">
            <v>1292240</v>
          </cell>
        </row>
        <row r="79">
          <cell r="A79">
            <v>621090</v>
          </cell>
          <cell r="B79" t="str">
            <v>Otras ventas de bienes comercializados</v>
          </cell>
          <cell r="C79">
            <v>5</v>
          </cell>
          <cell r="D79">
            <v>7214</v>
          </cell>
          <cell r="E79">
            <v>48869</v>
          </cell>
          <cell r="F79">
            <v>52300</v>
          </cell>
          <cell r="G79">
            <v>26522</v>
          </cell>
          <cell r="H79">
            <v>53458</v>
          </cell>
          <cell r="I79">
            <v>53405</v>
          </cell>
          <cell r="J79">
            <v>23495</v>
          </cell>
          <cell r="K79">
            <v>128226</v>
          </cell>
          <cell r="L79">
            <v>333478</v>
          </cell>
          <cell r="M79">
            <v>64065</v>
          </cell>
          <cell r="N79">
            <v>185515</v>
          </cell>
          <cell r="O79">
            <v>137349</v>
          </cell>
          <cell r="P79">
            <v>7214</v>
          </cell>
          <cell r="Q79">
            <v>56083</v>
          </cell>
          <cell r="R79">
            <v>108383</v>
          </cell>
          <cell r="S79">
            <v>134905</v>
          </cell>
          <cell r="T79">
            <v>188363</v>
          </cell>
          <cell r="U79">
            <v>241768</v>
          </cell>
          <cell r="V79">
            <v>265263</v>
          </cell>
          <cell r="W79">
            <v>393489</v>
          </cell>
          <cell r="X79">
            <v>726967</v>
          </cell>
          <cell r="Y79">
            <v>791032</v>
          </cell>
          <cell r="Z79">
            <v>976547</v>
          </cell>
          <cell r="AA79">
            <v>1113896</v>
          </cell>
        </row>
        <row r="80">
          <cell r="A80">
            <v>63</v>
          </cell>
          <cell r="B80" t="str">
            <v>COSTO DE VENTAS DE SERVICIOS</v>
          </cell>
          <cell r="C80" t="str">
            <v>3</v>
          </cell>
          <cell r="D80">
            <v>21916699</v>
          </cell>
          <cell r="E80">
            <v>21870343</v>
          </cell>
          <cell r="F80">
            <v>23807638</v>
          </cell>
          <cell r="G80">
            <v>23300484</v>
          </cell>
          <cell r="H80">
            <v>24512487</v>
          </cell>
          <cell r="I80">
            <v>26514617</v>
          </cell>
          <cell r="J80">
            <v>19843506</v>
          </cell>
          <cell r="K80">
            <v>24884886</v>
          </cell>
          <cell r="L80">
            <v>24014809</v>
          </cell>
          <cell r="M80">
            <v>25049733</v>
          </cell>
          <cell r="N80">
            <v>23572458</v>
          </cell>
          <cell r="O80">
            <v>30344873</v>
          </cell>
          <cell r="P80">
            <v>21916699</v>
          </cell>
          <cell r="Q80">
            <v>43787042</v>
          </cell>
          <cell r="R80">
            <v>67594680</v>
          </cell>
          <cell r="S80">
            <v>90895164</v>
          </cell>
          <cell r="T80">
            <v>115407651</v>
          </cell>
          <cell r="U80">
            <v>141922268</v>
          </cell>
          <cell r="V80">
            <v>161765774</v>
          </cell>
          <cell r="W80">
            <v>186650660</v>
          </cell>
          <cell r="X80">
            <v>210665469</v>
          </cell>
          <cell r="Y80">
            <v>235715202</v>
          </cell>
          <cell r="Z80">
            <v>259287660</v>
          </cell>
          <cell r="AA80">
            <v>289632533</v>
          </cell>
        </row>
        <row r="81">
          <cell r="A81">
            <v>6360</v>
          </cell>
          <cell r="B81" t="str">
            <v>SERVICIOS PUBLICOS</v>
          </cell>
          <cell r="C81">
            <v>4</v>
          </cell>
          <cell r="D81">
            <v>21916699</v>
          </cell>
          <cell r="E81">
            <v>21870343</v>
          </cell>
          <cell r="F81">
            <v>23807638</v>
          </cell>
          <cell r="G81">
            <v>23300484</v>
          </cell>
          <cell r="H81">
            <v>24512487</v>
          </cell>
          <cell r="I81">
            <v>26514617</v>
          </cell>
          <cell r="J81">
            <v>19843506</v>
          </cell>
          <cell r="K81">
            <v>24884886</v>
          </cell>
          <cell r="L81">
            <v>24014809</v>
          </cell>
          <cell r="M81">
            <v>25049733</v>
          </cell>
          <cell r="N81">
            <v>23572458</v>
          </cell>
          <cell r="O81">
            <v>30344873</v>
          </cell>
          <cell r="P81">
            <v>21916699</v>
          </cell>
          <cell r="Q81">
            <v>43787042</v>
          </cell>
          <cell r="R81">
            <v>67594680</v>
          </cell>
          <cell r="S81">
            <v>90895164</v>
          </cell>
          <cell r="T81">
            <v>115407651</v>
          </cell>
          <cell r="U81">
            <v>141922268</v>
          </cell>
          <cell r="V81">
            <v>161765774</v>
          </cell>
          <cell r="W81">
            <v>186650660</v>
          </cell>
          <cell r="X81">
            <v>210665469</v>
          </cell>
          <cell r="Y81">
            <v>235715202</v>
          </cell>
          <cell r="Z81">
            <v>259287660</v>
          </cell>
          <cell r="AA81">
            <v>289632533</v>
          </cell>
        </row>
        <row r="82">
          <cell r="A82">
            <v>636001</v>
          </cell>
          <cell r="B82" t="str">
            <v>Servicios públicos</v>
          </cell>
          <cell r="C82">
            <v>5</v>
          </cell>
          <cell r="D82">
            <v>21916699</v>
          </cell>
          <cell r="E82">
            <v>21870343</v>
          </cell>
          <cell r="F82">
            <v>23807638</v>
          </cell>
          <cell r="G82">
            <v>23300484</v>
          </cell>
          <cell r="H82">
            <v>24512487</v>
          </cell>
          <cell r="I82">
            <v>26514617</v>
          </cell>
          <cell r="J82">
            <v>19843506</v>
          </cell>
          <cell r="K82">
            <v>24884886</v>
          </cell>
          <cell r="L82">
            <v>24014809</v>
          </cell>
          <cell r="M82">
            <v>25049733</v>
          </cell>
          <cell r="N82">
            <v>23572458</v>
          </cell>
          <cell r="O82">
            <v>30344873</v>
          </cell>
          <cell r="P82">
            <v>21916699</v>
          </cell>
          <cell r="Q82">
            <v>43787042</v>
          </cell>
          <cell r="R82">
            <v>67594680</v>
          </cell>
          <cell r="S82">
            <v>90895164</v>
          </cell>
          <cell r="T82">
            <v>115407651</v>
          </cell>
          <cell r="U82">
            <v>141922268</v>
          </cell>
          <cell r="V82">
            <v>161765774</v>
          </cell>
          <cell r="W82">
            <v>186650660</v>
          </cell>
          <cell r="X82">
            <v>210665469</v>
          </cell>
          <cell r="Y82">
            <v>235715202</v>
          </cell>
          <cell r="Z82">
            <v>259287660</v>
          </cell>
          <cell r="AA82">
            <v>289632533</v>
          </cell>
        </row>
        <row r="83">
          <cell r="B83" t="str">
            <v>Costo de ventas - 7</v>
          </cell>
          <cell r="C83" t="str">
            <v>2</v>
          </cell>
          <cell r="D83">
            <v>19913853</v>
          </cell>
          <cell r="E83">
            <v>21751446</v>
          </cell>
          <cell r="F83">
            <v>22873037</v>
          </cell>
          <cell r="G83">
            <v>22282083</v>
          </cell>
          <cell r="H83">
            <v>23492214</v>
          </cell>
          <cell r="I83">
            <v>25468771</v>
          </cell>
          <cell r="J83">
            <v>18820985</v>
          </cell>
          <cell r="K83">
            <v>23868076</v>
          </cell>
          <cell r="L83">
            <v>22997481</v>
          </cell>
          <cell r="M83">
            <v>24016556</v>
          </cell>
          <cell r="N83">
            <v>22550388</v>
          </cell>
          <cell r="O83">
            <v>29319000</v>
          </cell>
          <cell r="P83">
            <v>19913853</v>
          </cell>
          <cell r="Q83">
            <v>41665299</v>
          </cell>
          <cell r="R83">
            <v>64538336</v>
          </cell>
          <cell r="S83">
            <v>86820419</v>
          </cell>
          <cell r="T83">
            <v>110312633</v>
          </cell>
          <cell r="U83">
            <v>135781404</v>
          </cell>
          <cell r="V83">
            <v>154602389</v>
          </cell>
          <cell r="W83">
            <v>178470465</v>
          </cell>
          <cell r="X83">
            <v>201467946</v>
          </cell>
          <cell r="Y83">
            <v>225484502</v>
          </cell>
          <cell r="Z83">
            <v>248034890</v>
          </cell>
          <cell r="AA83">
            <v>277353890</v>
          </cell>
        </row>
        <row r="84">
          <cell r="A84">
            <v>75</v>
          </cell>
          <cell r="B84" t="str">
            <v>SERVICIOS PÚBLICOS</v>
          </cell>
          <cell r="C84" t="str">
            <v>3</v>
          </cell>
          <cell r="D84">
            <v>19913853</v>
          </cell>
          <cell r="E84">
            <v>21751446</v>
          </cell>
          <cell r="F84">
            <v>22873037</v>
          </cell>
          <cell r="G84">
            <v>22282083</v>
          </cell>
          <cell r="H84">
            <v>23492214</v>
          </cell>
          <cell r="I84">
            <v>25468771</v>
          </cell>
          <cell r="J84">
            <v>18820985</v>
          </cell>
          <cell r="K84">
            <v>23868076</v>
          </cell>
          <cell r="L84">
            <v>22997481</v>
          </cell>
          <cell r="M84">
            <v>24016556</v>
          </cell>
          <cell r="N84">
            <v>22550388</v>
          </cell>
          <cell r="O84">
            <v>29319000</v>
          </cell>
          <cell r="P84">
            <v>19913853</v>
          </cell>
          <cell r="Q84">
            <v>41665299</v>
          </cell>
          <cell r="R84">
            <v>64538336</v>
          </cell>
          <cell r="S84">
            <v>86820419</v>
          </cell>
          <cell r="T84">
            <v>110312633</v>
          </cell>
          <cell r="U84">
            <v>135781404</v>
          </cell>
          <cell r="V84">
            <v>154602389</v>
          </cell>
          <cell r="W84">
            <v>178470465</v>
          </cell>
          <cell r="X84">
            <v>201467946</v>
          </cell>
          <cell r="Y84">
            <v>225484502</v>
          </cell>
          <cell r="Z84">
            <v>248034890</v>
          </cell>
          <cell r="AA84">
            <v>277353890</v>
          </cell>
        </row>
        <row r="85">
          <cell r="A85">
            <v>7505</v>
          </cell>
          <cell r="B85" t="str">
            <v>SERVICIOS PERSONALES</v>
          </cell>
          <cell r="C85">
            <v>4</v>
          </cell>
          <cell r="D85">
            <v>1428743</v>
          </cell>
          <cell r="E85">
            <v>1751364</v>
          </cell>
          <cell r="F85">
            <v>1727529</v>
          </cell>
          <cell r="G85">
            <v>1599094</v>
          </cell>
          <cell r="H85">
            <v>1655436</v>
          </cell>
          <cell r="I85">
            <v>1618167</v>
          </cell>
          <cell r="J85">
            <v>1498504</v>
          </cell>
          <cell r="K85">
            <v>1667925</v>
          </cell>
          <cell r="L85">
            <v>1739488</v>
          </cell>
          <cell r="M85">
            <v>1642982</v>
          </cell>
          <cell r="N85">
            <v>1646856</v>
          </cell>
          <cell r="O85">
            <v>-400203</v>
          </cell>
          <cell r="P85">
            <v>1428743</v>
          </cell>
          <cell r="Q85">
            <v>3180107</v>
          </cell>
          <cell r="R85">
            <v>4907636</v>
          </cell>
          <cell r="S85">
            <v>6506730</v>
          </cell>
          <cell r="T85">
            <v>8162166</v>
          </cell>
          <cell r="U85">
            <v>9780333</v>
          </cell>
          <cell r="V85">
            <v>11278837</v>
          </cell>
          <cell r="W85">
            <v>12946762</v>
          </cell>
          <cell r="X85">
            <v>14686250</v>
          </cell>
          <cell r="Y85">
            <v>16329232</v>
          </cell>
          <cell r="Z85">
            <v>17976088</v>
          </cell>
          <cell r="AA85">
            <v>17575885</v>
          </cell>
        </row>
        <row r="86">
          <cell r="A86">
            <v>750501</v>
          </cell>
          <cell r="B86" t="str">
            <v>Sueldos de personal</v>
          </cell>
          <cell r="C86">
            <v>5</v>
          </cell>
          <cell r="D86">
            <v>291709</v>
          </cell>
          <cell r="E86">
            <v>364881</v>
          </cell>
          <cell r="F86">
            <v>379256</v>
          </cell>
          <cell r="G86">
            <v>361743</v>
          </cell>
          <cell r="H86">
            <v>380759</v>
          </cell>
          <cell r="I86">
            <v>334673</v>
          </cell>
          <cell r="J86">
            <v>379657</v>
          </cell>
          <cell r="K86">
            <v>383118</v>
          </cell>
          <cell r="L86">
            <v>376022</v>
          </cell>
          <cell r="M86">
            <v>389146</v>
          </cell>
          <cell r="N86">
            <v>373680</v>
          </cell>
          <cell r="O86">
            <v>367555</v>
          </cell>
          <cell r="P86">
            <v>291709</v>
          </cell>
          <cell r="Q86">
            <v>656590</v>
          </cell>
          <cell r="R86">
            <v>1035846</v>
          </cell>
          <cell r="S86">
            <v>1397589</v>
          </cell>
          <cell r="T86">
            <v>1778348</v>
          </cell>
          <cell r="U86">
            <v>2113021</v>
          </cell>
          <cell r="V86">
            <v>2492678</v>
          </cell>
          <cell r="W86">
            <v>2875796</v>
          </cell>
          <cell r="X86">
            <v>3251818</v>
          </cell>
          <cell r="Y86">
            <v>3640964</v>
          </cell>
          <cell r="Z86">
            <v>4014644</v>
          </cell>
          <cell r="AA86">
            <v>4382199</v>
          </cell>
        </row>
        <row r="87">
          <cell r="A87">
            <v>750502</v>
          </cell>
          <cell r="B87" t="str">
            <v>Jornales</v>
          </cell>
          <cell r="C87">
            <v>5</v>
          </cell>
          <cell r="P87">
            <v>0</v>
          </cell>
          <cell r="Q87">
            <v>0</v>
          </cell>
          <cell r="R87">
            <v>0</v>
          </cell>
          <cell r="S87">
            <v>0</v>
          </cell>
          <cell r="T87">
            <v>0</v>
          </cell>
          <cell r="U87">
            <v>0</v>
          </cell>
          <cell r="V87">
            <v>0</v>
          </cell>
          <cell r="W87">
            <v>0</v>
          </cell>
          <cell r="X87">
            <v>0</v>
          </cell>
          <cell r="Y87">
            <v>0</v>
          </cell>
          <cell r="Z87">
            <v>0</v>
          </cell>
          <cell r="AA87">
            <v>0</v>
          </cell>
        </row>
        <row r="88">
          <cell r="A88">
            <v>750503</v>
          </cell>
          <cell r="B88" t="str">
            <v>Horas extras y festivos</v>
          </cell>
          <cell r="C88">
            <v>5</v>
          </cell>
          <cell r="D88">
            <v>53844</v>
          </cell>
          <cell r="E88">
            <v>53814</v>
          </cell>
          <cell r="F88">
            <v>51510</v>
          </cell>
          <cell r="G88">
            <v>63438</v>
          </cell>
          <cell r="H88">
            <v>64787</v>
          </cell>
          <cell r="I88">
            <v>78925</v>
          </cell>
          <cell r="J88">
            <v>69170</v>
          </cell>
          <cell r="K88">
            <v>67087</v>
          </cell>
          <cell r="L88">
            <v>60118</v>
          </cell>
          <cell r="M88">
            <v>54575</v>
          </cell>
          <cell r="N88">
            <v>69209</v>
          </cell>
          <cell r="O88">
            <v>60150</v>
          </cell>
          <cell r="P88">
            <v>53844</v>
          </cell>
          <cell r="Q88">
            <v>107658</v>
          </cell>
          <cell r="R88">
            <v>159168</v>
          </cell>
          <cell r="S88">
            <v>222606</v>
          </cell>
          <cell r="T88">
            <v>287393</v>
          </cell>
          <cell r="U88">
            <v>366318</v>
          </cell>
          <cell r="V88">
            <v>435488</v>
          </cell>
          <cell r="W88">
            <v>502575</v>
          </cell>
          <cell r="X88">
            <v>562693</v>
          </cell>
          <cell r="Y88">
            <v>617268</v>
          </cell>
          <cell r="Z88">
            <v>686477</v>
          </cell>
          <cell r="AA88">
            <v>746627</v>
          </cell>
        </row>
        <row r="89">
          <cell r="A89">
            <v>750504</v>
          </cell>
          <cell r="B89" t="str">
            <v>Incapacidades</v>
          </cell>
          <cell r="C89">
            <v>5</v>
          </cell>
          <cell r="P89">
            <v>0</v>
          </cell>
          <cell r="Q89">
            <v>0</v>
          </cell>
          <cell r="R89">
            <v>0</v>
          </cell>
          <cell r="S89">
            <v>0</v>
          </cell>
          <cell r="T89">
            <v>0</v>
          </cell>
          <cell r="U89">
            <v>0</v>
          </cell>
          <cell r="V89">
            <v>0</v>
          </cell>
          <cell r="W89">
            <v>0</v>
          </cell>
          <cell r="X89">
            <v>0</v>
          </cell>
          <cell r="Y89">
            <v>0</v>
          </cell>
          <cell r="Z89">
            <v>0</v>
          </cell>
          <cell r="AA89">
            <v>0</v>
          </cell>
        </row>
        <row r="90">
          <cell r="A90">
            <v>750505</v>
          </cell>
          <cell r="B90" t="str">
            <v>Costos de representación</v>
          </cell>
          <cell r="C90">
            <v>5</v>
          </cell>
          <cell r="H90">
            <v>21187</v>
          </cell>
          <cell r="P90">
            <v>0</v>
          </cell>
          <cell r="Q90">
            <v>0</v>
          </cell>
          <cell r="R90">
            <v>0</v>
          </cell>
          <cell r="S90">
            <v>0</v>
          </cell>
          <cell r="T90">
            <v>21187</v>
          </cell>
          <cell r="U90">
            <v>21187</v>
          </cell>
          <cell r="V90">
            <v>21187</v>
          </cell>
          <cell r="W90">
            <v>21187</v>
          </cell>
          <cell r="X90">
            <v>21187</v>
          </cell>
          <cell r="Y90">
            <v>21187</v>
          </cell>
          <cell r="Z90">
            <v>21187</v>
          </cell>
          <cell r="AA90">
            <v>21187</v>
          </cell>
        </row>
        <row r="91">
          <cell r="A91">
            <v>750506</v>
          </cell>
          <cell r="B91" t="str">
            <v>Remuneración servicios técnicos</v>
          </cell>
          <cell r="C91">
            <v>5</v>
          </cell>
          <cell r="D91">
            <v>3458</v>
          </cell>
          <cell r="E91">
            <v>12600</v>
          </cell>
          <cell r="G91">
            <v>4202</v>
          </cell>
          <cell r="P91">
            <v>3458</v>
          </cell>
          <cell r="Q91">
            <v>16058</v>
          </cell>
          <cell r="R91">
            <v>16058</v>
          </cell>
          <cell r="S91">
            <v>20260</v>
          </cell>
          <cell r="T91">
            <v>20260</v>
          </cell>
          <cell r="U91">
            <v>20260</v>
          </cell>
          <cell r="V91">
            <v>20260</v>
          </cell>
          <cell r="W91">
            <v>20260</v>
          </cell>
          <cell r="X91">
            <v>20260</v>
          </cell>
          <cell r="Y91">
            <v>20260</v>
          </cell>
          <cell r="Z91">
            <v>20260</v>
          </cell>
          <cell r="AA91">
            <v>20260</v>
          </cell>
        </row>
        <row r="92">
          <cell r="A92">
            <v>750507</v>
          </cell>
          <cell r="B92" t="str">
            <v>Personal supernumerario</v>
          </cell>
          <cell r="C92">
            <v>5</v>
          </cell>
          <cell r="P92">
            <v>0</v>
          </cell>
          <cell r="Q92">
            <v>0</v>
          </cell>
          <cell r="R92">
            <v>0</v>
          </cell>
          <cell r="S92">
            <v>0</v>
          </cell>
          <cell r="T92">
            <v>0</v>
          </cell>
          <cell r="U92">
            <v>0</v>
          </cell>
          <cell r="V92">
            <v>0</v>
          </cell>
          <cell r="W92">
            <v>0</v>
          </cell>
          <cell r="X92">
            <v>0</v>
          </cell>
          <cell r="Y92">
            <v>0</v>
          </cell>
          <cell r="Z92">
            <v>0</v>
          </cell>
          <cell r="AA92">
            <v>0</v>
          </cell>
        </row>
        <row r="93">
          <cell r="A93">
            <v>750508</v>
          </cell>
          <cell r="B93" t="str">
            <v>Sueldos por comisiones al exterior</v>
          </cell>
          <cell r="C93">
            <v>5</v>
          </cell>
          <cell r="P93">
            <v>0</v>
          </cell>
          <cell r="Q93">
            <v>0</v>
          </cell>
          <cell r="R93">
            <v>0</v>
          </cell>
          <cell r="S93">
            <v>0</v>
          </cell>
          <cell r="T93">
            <v>0</v>
          </cell>
          <cell r="U93">
            <v>0</v>
          </cell>
          <cell r="V93">
            <v>0</v>
          </cell>
          <cell r="W93">
            <v>0</v>
          </cell>
          <cell r="X93">
            <v>0</v>
          </cell>
          <cell r="Y93">
            <v>0</v>
          </cell>
          <cell r="Z93">
            <v>0</v>
          </cell>
          <cell r="AA93">
            <v>0</v>
          </cell>
        </row>
        <row r="94">
          <cell r="A94">
            <v>750512</v>
          </cell>
          <cell r="B94" t="str">
            <v>Prima especial de servicios</v>
          </cell>
          <cell r="C94">
            <v>5</v>
          </cell>
          <cell r="P94">
            <v>0</v>
          </cell>
          <cell r="Q94">
            <v>0</v>
          </cell>
          <cell r="R94">
            <v>0</v>
          </cell>
          <cell r="S94">
            <v>0</v>
          </cell>
          <cell r="T94">
            <v>0</v>
          </cell>
          <cell r="U94">
            <v>0</v>
          </cell>
          <cell r="V94">
            <v>0</v>
          </cell>
          <cell r="W94">
            <v>0</v>
          </cell>
          <cell r="X94">
            <v>0</v>
          </cell>
          <cell r="Y94">
            <v>0</v>
          </cell>
          <cell r="Z94">
            <v>0</v>
          </cell>
          <cell r="AA94">
            <v>0</v>
          </cell>
        </row>
        <row r="95">
          <cell r="A95">
            <v>750513</v>
          </cell>
          <cell r="B95" t="str">
            <v>Prima de vacaciones</v>
          </cell>
          <cell r="C95">
            <v>5</v>
          </cell>
          <cell r="D95">
            <v>77964</v>
          </cell>
          <cell r="E95">
            <v>55409</v>
          </cell>
          <cell r="F95">
            <v>57126</v>
          </cell>
          <cell r="G95">
            <v>56319</v>
          </cell>
          <cell r="H95">
            <v>58982</v>
          </cell>
          <cell r="I95">
            <v>53590</v>
          </cell>
          <cell r="J95">
            <v>58967</v>
          </cell>
          <cell r="K95">
            <v>59121</v>
          </cell>
          <cell r="L95">
            <v>57503</v>
          </cell>
          <cell r="M95">
            <v>58707</v>
          </cell>
          <cell r="N95">
            <v>58123</v>
          </cell>
          <cell r="O95">
            <v>-170975</v>
          </cell>
          <cell r="P95">
            <v>77964</v>
          </cell>
          <cell r="Q95">
            <v>133373</v>
          </cell>
          <cell r="R95">
            <v>190499</v>
          </cell>
          <cell r="S95">
            <v>246818</v>
          </cell>
          <cell r="T95">
            <v>305800</v>
          </cell>
          <cell r="U95">
            <v>359390</v>
          </cell>
          <cell r="V95">
            <v>418357</v>
          </cell>
          <cell r="W95">
            <v>477478</v>
          </cell>
          <cell r="X95">
            <v>534981</v>
          </cell>
          <cell r="Y95">
            <v>593688</v>
          </cell>
          <cell r="Z95">
            <v>651811</v>
          </cell>
          <cell r="AA95">
            <v>480836</v>
          </cell>
        </row>
        <row r="96">
          <cell r="A96">
            <v>750514</v>
          </cell>
          <cell r="B96" t="str">
            <v>Prima de navidad</v>
          </cell>
          <cell r="C96">
            <v>5</v>
          </cell>
          <cell r="P96">
            <v>0</v>
          </cell>
          <cell r="Q96">
            <v>0</v>
          </cell>
          <cell r="R96">
            <v>0</v>
          </cell>
          <cell r="S96">
            <v>0</v>
          </cell>
          <cell r="T96">
            <v>0</v>
          </cell>
          <cell r="U96">
            <v>0</v>
          </cell>
          <cell r="V96">
            <v>0</v>
          </cell>
          <cell r="W96">
            <v>0</v>
          </cell>
          <cell r="X96">
            <v>0</v>
          </cell>
          <cell r="Y96">
            <v>0</v>
          </cell>
          <cell r="Z96">
            <v>0</v>
          </cell>
          <cell r="AA96">
            <v>0</v>
          </cell>
        </row>
        <row r="97">
          <cell r="A97">
            <v>750515</v>
          </cell>
          <cell r="B97" t="str">
            <v>Primas extras legales</v>
          </cell>
          <cell r="C97">
            <v>5</v>
          </cell>
          <cell r="D97">
            <v>80437</v>
          </cell>
          <cell r="E97">
            <v>96965</v>
          </cell>
          <cell r="F97">
            <v>99969</v>
          </cell>
          <cell r="G97">
            <v>98558</v>
          </cell>
          <cell r="H97">
            <v>103217</v>
          </cell>
          <cell r="I97">
            <v>93784</v>
          </cell>
          <cell r="J97">
            <v>103193</v>
          </cell>
          <cell r="K97">
            <v>103462</v>
          </cell>
          <cell r="L97">
            <v>100630</v>
          </cell>
          <cell r="M97">
            <v>102738</v>
          </cell>
          <cell r="N97">
            <v>101715</v>
          </cell>
          <cell r="O97">
            <v>-89539</v>
          </cell>
          <cell r="P97">
            <v>80437</v>
          </cell>
          <cell r="Q97">
            <v>177402</v>
          </cell>
          <cell r="R97">
            <v>277371</v>
          </cell>
          <cell r="S97">
            <v>375929</v>
          </cell>
          <cell r="T97">
            <v>479146</v>
          </cell>
          <cell r="U97">
            <v>572930</v>
          </cell>
          <cell r="V97">
            <v>676123</v>
          </cell>
          <cell r="W97">
            <v>779585</v>
          </cell>
          <cell r="X97">
            <v>880215</v>
          </cell>
          <cell r="Y97">
            <v>982953</v>
          </cell>
          <cell r="Z97">
            <v>1084668</v>
          </cell>
          <cell r="AA97">
            <v>995129</v>
          </cell>
        </row>
        <row r="98">
          <cell r="A98">
            <v>750517</v>
          </cell>
          <cell r="B98" t="str">
            <v>Otras primas</v>
          </cell>
          <cell r="C98">
            <v>5</v>
          </cell>
          <cell r="P98">
            <v>0</v>
          </cell>
          <cell r="Q98">
            <v>0</v>
          </cell>
          <cell r="R98">
            <v>0</v>
          </cell>
          <cell r="S98">
            <v>0</v>
          </cell>
          <cell r="T98">
            <v>0</v>
          </cell>
          <cell r="U98">
            <v>0</v>
          </cell>
          <cell r="V98">
            <v>0</v>
          </cell>
          <cell r="W98">
            <v>0</v>
          </cell>
          <cell r="X98">
            <v>0</v>
          </cell>
          <cell r="Y98">
            <v>0</v>
          </cell>
          <cell r="Z98">
            <v>0</v>
          </cell>
          <cell r="AA98">
            <v>0</v>
          </cell>
        </row>
        <row r="99">
          <cell r="A99">
            <v>750518</v>
          </cell>
          <cell r="B99" t="str">
            <v>Vacaciones</v>
          </cell>
          <cell r="C99">
            <v>5</v>
          </cell>
          <cell r="D99">
            <v>183269</v>
          </cell>
          <cell r="E99">
            <v>55408</v>
          </cell>
          <cell r="F99">
            <v>57126</v>
          </cell>
          <cell r="G99">
            <v>56319</v>
          </cell>
          <cell r="H99">
            <v>58981</v>
          </cell>
          <cell r="I99">
            <v>53590</v>
          </cell>
          <cell r="J99">
            <v>58967</v>
          </cell>
          <cell r="K99">
            <v>59121</v>
          </cell>
          <cell r="L99">
            <v>57503</v>
          </cell>
          <cell r="M99">
            <v>58707</v>
          </cell>
          <cell r="N99">
            <v>58123</v>
          </cell>
          <cell r="O99">
            <v>-143595</v>
          </cell>
          <cell r="P99">
            <v>183269</v>
          </cell>
          <cell r="Q99">
            <v>238677</v>
          </cell>
          <cell r="R99">
            <v>295803</v>
          </cell>
          <cell r="S99">
            <v>352122</v>
          </cell>
          <cell r="T99">
            <v>411103</v>
          </cell>
          <cell r="U99">
            <v>464693</v>
          </cell>
          <cell r="V99">
            <v>523660</v>
          </cell>
          <cell r="W99">
            <v>582781</v>
          </cell>
          <cell r="X99">
            <v>640284</v>
          </cell>
          <cell r="Y99">
            <v>698991</v>
          </cell>
          <cell r="Z99">
            <v>757114</v>
          </cell>
          <cell r="AA99">
            <v>613519</v>
          </cell>
        </row>
        <row r="100">
          <cell r="A100">
            <v>750519</v>
          </cell>
          <cell r="B100" t="str">
            <v>Bonificación especial de recreación</v>
          </cell>
          <cell r="C100">
            <v>5</v>
          </cell>
          <cell r="P100">
            <v>0</v>
          </cell>
          <cell r="Q100">
            <v>0</v>
          </cell>
          <cell r="R100">
            <v>0</v>
          </cell>
          <cell r="S100">
            <v>0</v>
          </cell>
          <cell r="T100">
            <v>0</v>
          </cell>
          <cell r="U100">
            <v>0</v>
          </cell>
          <cell r="V100">
            <v>0</v>
          </cell>
          <cell r="W100">
            <v>0</v>
          </cell>
          <cell r="X100">
            <v>0</v>
          </cell>
          <cell r="Y100">
            <v>0</v>
          </cell>
          <cell r="Z100">
            <v>0</v>
          </cell>
          <cell r="AA100">
            <v>0</v>
          </cell>
        </row>
        <row r="101">
          <cell r="A101">
            <v>750520</v>
          </cell>
          <cell r="B101" t="str">
            <v>Bonificaciones</v>
          </cell>
          <cell r="C101">
            <v>5</v>
          </cell>
          <cell r="D101">
            <v>48726</v>
          </cell>
          <cell r="E101">
            <v>145022</v>
          </cell>
          <cell r="F101">
            <v>50169</v>
          </cell>
          <cell r="G101">
            <v>51767</v>
          </cell>
          <cell r="H101">
            <v>50439</v>
          </cell>
          <cell r="I101">
            <v>48053</v>
          </cell>
          <cell r="J101">
            <v>51251</v>
          </cell>
          <cell r="K101">
            <v>52189</v>
          </cell>
          <cell r="L101">
            <v>53806</v>
          </cell>
          <cell r="M101">
            <v>51064</v>
          </cell>
          <cell r="N101">
            <v>50491</v>
          </cell>
          <cell r="O101">
            <v>49670</v>
          </cell>
          <cell r="P101">
            <v>48726</v>
          </cell>
          <cell r="Q101">
            <v>193748</v>
          </cell>
          <cell r="R101">
            <v>243917</v>
          </cell>
          <cell r="S101">
            <v>295684</v>
          </cell>
          <cell r="T101">
            <v>346123</v>
          </cell>
          <cell r="U101">
            <v>394176</v>
          </cell>
          <cell r="V101">
            <v>445427</v>
          </cell>
          <cell r="W101">
            <v>497616</v>
          </cell>
          <cell r="X101">
            <v>551422</v>
          </cell>
          <cell r="Y101">
            <v>602486</v>
          </cell>
          <cell r="Z101">
            <v>652977</v>
          </cell>
          <cell r="AA101">
            <v>702647</v>
          </cell>
        </row>
        <row r="102">
          <cell r="A102">
            <v>750521</v>
          </cell>
          <cell r="B102" t="str">
            <v>Subsidio familiar</v>
          </cell>
          <cell r="C102">
            <v>5</v>
          </cell>
          <cell r="P102">
            <v>0</v>
          </cell>
          <cell r="Q102">
            <v>0</v>
          </cell>
          <cell r="R102">
            <v>0</v>
          </cell>
          <cell r="S102">
            <v>0</v>
          </cell>
          <cell r="T102">
            <v>0</v>
          </cell>
          <cell r="U102">
            <v>0</v>
          </cell>
          <cell r="V102">
            <v>0</v>
          </cell>
          <cell r="W102">
            <v>0</v>
          </cell>
          <cell r="X102">
            <v>0</v>
          </cell>
          <cell r="Y102">
            <v>0</v>
          </cell>
          <cell r="Z102">
            <v>0</v>
          </cell>
          <cell r="AA102">
            <v>0</v>
          </cell>
        </row>
        <row r="103">
          <cell r="A103">
            <v>750522</v>
          </cell>
          <cell r="B103" t="str">
            <v>Subsidio  de alimentación</v>
          </cell>
          <cell r="C103">
            <v>5</v>
          </cell>
          <cell r="D103">
            <v>11683</v>
          </cell>
          <cell r="E103">
            <v>12862</v>
          </cell>
          <cell r="F103">
            <v>15473</v>
          </cell>
          <cell r="G103">
            <v>14995</v>
          </cell>
          <cell r="H103">
            <v>16453</v>
          </cell>
          <cell r="I103">
            <v>15331</v>
          </cell>
          <cell r="J103">
            <v>15936</v>
          </cell>
          <cell r="K103">
            <v>15378</v>
          </cell>
          <cell r="L103">
            <v>16695</v>
          </cell>
          <cell r="M103">
            <v>16514</v>
          </cell>
          <cell r="N103">
            <v>14595</v>
          </cell>
          <cell r="O103">
            <v>15488</v>
          </cell>
          <cell r="P103">
            <v>11683</v>
          </cell>
          <cell r="Q103">
            <v>24545</v>
          </cell>
          <cell r="R103">
            <v>40018</v>
          </cell>
          <cell r="S103">
            <v>55013</v>
          </cell>
          <cell r="T103">
            <v>71466</v>
          </cell>
          <cell r="U103">
            <v>86797</v>
          </cell>
          <cell r="V103">
            <v>102733</v>
          </cell>
          <cell r="W103">
            <v>118111</v>
          </cell>
          <cell r="X103">
            <v>134806</v>
          </cell>
          <cell r="Y103">
            <v>151320</v>
          </cell>
          <cell r="Z103">
            <v>165915</v>
          </cell>
          <cell r="AA103">
            <v>181403</v>
          </cell>
        </row>
        <row r="104">
          <cell r="A104">
            <v>750523</v>
          </cell>
          <cell r="B104" t="str">
            <v>Auxilio de transporte</v>
          </cell>
          <cell r="C104">
            <v>5</v>
          </cell>
          <cell r="D104">
            <v>7869</v>
          </cell>
          <cell r="E104">
            <v>9686</v>
          </cell>
          <cell r="F104">
            <v>10028</v>
          </cell>
          <cell r="G104">
            <v>9649</v>
          </cell>
          <cell r="H104">
            <v>10055</v>
          </cell>
          <cell r="I104">
            <v>9700</v>
          </cell>
          <cell r="J104">
            <v>9887</v>
          </cell>
          <cell r="K104">
            <v>9992</v>
          </cell>
          <cell r="L104">
            <v>10318</v>
          </cell>
          <cell r="M104">
            <v>10199</v>
          </cell>
          <cell r="N104">
            <v>10225</v>
          </cell>
          <cell r="O104">
            <v>8692</v>
          </cell>
          <cell r="P104">
            <v>7869</v>
          </cell>
          <cell r="Q104">
            <v>17555</v>
          </cell>
          <cell r="R104">
            <v>27583</v>
          </cell>
          <cell r="S104">
            <v>37232</v>
          </cell>
          <cell r="T104">
            <v>47287</v>
          </cell>
          <cell r="U104">
            <v>56987</v>
          </cell>
          <cell r="V104">
            <v>66874</v>
          </cell>
          <cell r="W104">
            <v>76866</v>
          </cell>
          <cell r="X104">
            <v>87184</v>
          </cell>
          <cell r="Y104">
            <v>97383</v>
          </cell>
          <cell r="Z104">
            <v>107608</v>
          </cell>
          <cell r="AA104">
            <v>116300</v>
          </cell>
        </row>
        <row r="105">
          <cell r="A105">
            <v>750524</v>
          </cell>
          <cell r="B105" t="str">
            <v>Cesantías</v>
          </cell>
          <cell r="C105">
            <v>5</v>
          </cell>
          <cell r="D105">
            <v>114910</v>
          </cell>
          <cell r="E105">
            <v>138521</v>
          </cell>
          <cell r="F105">
            <v>142814</v>
          </cell>
          <cell r="G105">
            <v>140798</v>
          </cell>
          <cell r="H105">
            <v>147453</v>
          </cell>
          <cell r="I105">
            <v>133975</v>
          </cell>
          <cell r="J105">
            <v>147419</v>
          </cell>
          <cell r="K105">
            <v>147804</v>
          </cell>
          <cell r="L105">
            <v>143757</v>
          </cell>
          <cell r="M105">
            <v>146769</v>
          </cell>
          <cell r="N105">
            <v>145307</v>
          </cell>
          <cell r="O105">
            <v>-166495</v>
          </cell>
          <cell r="P105">
            <v>114910</v>
          </cell>
          <cell r="Q105">
            <v>253431</v>
          </cell>
          <cell r="R105">
            <v>396245</v>
          </cell>
          <cell r="S105">
            <v>537043</v>
          </cell>
          <cell r="T105">
            <v>684496</v>
          </cell>
          <cell r="U105">
            <v>818471</v>
          </cell>
          <cell r="V105">
            <v>965890</v>
          </cell>
          <cell r="W105">
            <v>1113694</v>
          </cell>
          <cell r="X105">
            <v>1257451</v>
          </cell>
          <cell r="Y105">
            <v>1404220</v>
          </cell>
          <cell r="Z105">
            <v>1549527</v>
          </cell>
          <cell r="AA105">
            <v>1383032</v>
          </cell>
        </row>
        <row r="106">
          <cell r="A106">
            <v>750525</v>
          </cell>
          <cell r="B106" t="str">
            <v>Intereses a las cesantías</v>
          </cell>
          <cell r="C106">
            <v>5</v>
          </cell>
          <cell r="D106">
            <v>30643</v>
          </cell>
          <cell r="E106">
            <v>36939</v>
          </cell>
          <cell r="F106">
            <v>38084</v>
          </cell>
          <cell r="G106">
            <v>37546</v>
          </cell>
          <cell r="H106">
            <v>39321</v>
          </cell>
          <cell r="I106">
            <v>35744</v>
          </cell>
          <cell r="J106">
            <v>39312</v>
          </cell>
          <cell r="K106">
            <v>39414</v>
          </cell>
          <cell r="L106">
            <v>38335</v>
          </cell>
          <cell r="M106">
            <v>39138</v>
          </cell>
          <cell r="N106">
            <v>38749</v>
          </cell>
          <cell r="O106">
            <v>-183345</v>
          </cell>
          <cell r="P106">
            <v>30643</v>
          </cell>
          <cell r="Q106">
            <v>67582</v>
          </cell>
          <cell r="R106">
            <v>105666</v>
          </cell>
          <cell r="S106">
            <v>143212</v>
          </cell>
          <cell r="T106">
            <v>182533</v>
          </cell>
          <cell r="U106">
            <v>218277</v>
          </cell>
          <cell r="V106">
            <v>257589</v>
          </cell>
          <cell r="W106">
            <v>297003</v>
          </cell>
          <cell r="X106">
            <v>335338</v>
          </cell>
          <cell r="Y106">
            <v>374476</v>
          </cell>
          <cell r="Z106">
            <v>413225</v>
          </cell>
          <cell r="AA106">
            <v>229880</v>
          </cell>
        </row>
        <row r="107">
          <cell r="A107">
            <v>750529</v>
          </cell>
          <cell r="B107" t="str">
            <v>Indemnizaciones</v>
          </cell>
          <cell r="C107">
            <v>5</v>
          </cell>
          <cell r="P107">
            <v>0</v>
          </cell>
          <cell r="Q107">
            <v>0</v>
          </cell>
          <cell r="R107">
            <v>0</v>
          </cell>
          <cell r="S107">
            <v>0</v>
          </cell>
          <cell r="T107">
            <v>0</v>
          </cell>
          <cell r="U107">
            <v>0</v>
          </cell>
          <cell r="V107">
            <v>0</v>
          </cell>
          <cell r="W107">
            <v>0</v>
          </cell>
          <cell r="X107">
            <v>0</v>
          </cell>
          <cell r="Y107">
            <v>0</v>
          </cell>
          <cell r="Z107">
            <v>0</v>
          </cell>
          <cell r="AA107">
            <v>0</v>
          </cell>
        </row>
        <row r="108">
          <cell r="A108">
            <v>750530</v>
          </cell>
          <cell r="B108" t="str">
            <v>Capacitación, bienestar social y estímulos</v>
          </cell>
          <cell r="C108">
            <v>5</v>
          </cell>
          <cell r="D108">
            <v>30351</v>
          </cell>
          <cell r="E108">
            <v>102121</v>
          </cell>
          <cell r="F108">
            <v>189556</v>
          </cell>
          <cell r="G108">
            <v>59619</v>
          </cell>
          <cell r="H108">
            <v>34946</v>
          </cell>
          <cell r="I108">
            <v>1594</v>
          </cell>
          <cell r="J108">
            <v>32428</v>
          </cell>
          <cell r="K108">
            <v>60213</v>
          </cell>
          <cell r="L108">
            <v>180079</v>
          </cell>
          <cell r="M108">
            <v>22783</v>
          </cell>
          <cell r="N108">
            <v>16927</v>
          </cell>
          <cell r="O108">
            <v>30492</v>
          </cell>
          <cell r="P108">
            <v>30351</v>
          </cell>
          <cell r="Q108">
            <v>132472</v>
          </cell>
          <cell r="R108">
            <v>322028</v>
          </cell>
          <cell r="S108">
            <v>381647</v>
          </cell>
          <cell r="T108">
            <v>416593</v>
          </cell>
          <cell r="U108">
            <v>418187</v>
          </cell>
          <cell r="V108">
            <v>450615</v>
          </cell>
          <cell r="W108">
            <v>510828</v>
          </cell>
          <cell r="X108">
            <v>690907</v>
          </cell>
          <cell r="Y108">
            <v>713690</v>
          </cell>
          <cell r="Z108">
            <v>730617</v>
          </cell>
          <cell r="AA108">
            <v>761109</v>
          </cell>
        </row>
        <row r="109">
          <cell r="A109">
            <v>750531</v>
          </cell>
          <cell r="B109" t="str">
            <v>Dotación y suministro a trabajadores</v>
          </cell>
          <cell r="C109">
            <v>5</v>
          </cell>
          <cell r="E109">
            <v>6900</v>
          </cell>
          <cell r="F109">
            <v>11975</v>
          </cell>
          <cell r="G109">
            <v>6778</v>
          </cell>
          <cell r="H109">
            <v>3350</v>
          </cell>
          <cell r="I109">
            <v>2944</v>
          </cell>
          <cell r="J109">
            <v>11939</v>
          </cell>
          <cell r="K109">
            <v>34577</v>
          </cell>
          <cell r="L109">
            <v>23192</v>
          </cell>
          <cell r="M109">
            <v>7884</v>
          </cell>
          <cell r="N109">
            <v>-369</v>
          </cell>
          <cell r="O109">
            <v>2275</v>
          </cell>
          <cell r="P109">
            <v>0</v>
          </cell>
          <cell r="Q109">
            <v>6900</v>
          </cell>
          <cell r="R109">
            <v>18875</v>
          </cell>
          <cell r="S109">
            <v>25653</v>
          </cell>
          <cell r="T109">
            <v>29003</v>
          </cell>
          <cell r="U109">
            <v>31947</v>
          </cell>
          <cell r="V109">
            <v>43886</v>
          </cell>
          <cell r="W109">
            <v>78463</v>
          </cell>
          <cell r="X109">
            <v>101655</v>
          </cell>
          <cell r="Y109">
            <v>109539</v>
          </cell>
          <cell r="Z109">
            <v>109170</v>
          </cell>
          <cell r="AA109">
            <v>111445</v>
          </cell>
        </row>
        <row r="110">
          <cell r="A110">
            <v>750533</v>
          </cell>
          <cell r="B110" t="str">
            <v>Costos deportivos y de recreación</v>
          </cell>
          <cell r="C110">
            <v>5</v>
          </cell>
          <cell r="H110">
            <v>15000</v>
          </cell>
          <cell r="K110">
            <v>7222</v>
          </cell>
          <cell r="P110">
            <v>0</v>
          </cell>
          <cell r="Q110">
            <v>0</v>
          </cell>
          <cell r="R110">
            <v>0</v>
          </cell>
          <cell r="S110">
            <v>0</v>
          </cell>
          <cell r="T110">
            <v>15000</v>
          </cell>
          <cell r="U110">
            <v>15000</v>
          </cell>
          <cell r="V110">
            <v>15000</v>
          </cell>
          <cell r="W110">
            <v>22222</v>
          </cell>
          <cell r="X110">
            <v>22222</v>
          </cell>
          <cell r="Y110">
            <v>22222</v>
          </cell>
          <cell r="Z110">
            <v>22222</v>
          </cell>
          <cell r="AA110">
            <v>22222</v>
          </cell>
        </row>
        <row r="111">
          <cell r="A111">
            <v>750535</v>
          </cell>
          <cell r="B111" t="str">
            <v>Aportes a cajas de compensación familiar</v>
          </cell>
          <cell r="C111">
            <v>5</v>
          </cell>
          <cell r="D111">
            <v>20698</v>
          </cell>
          <cell r="E111">
            <v>19963</v>
          </cell>
          <cell r="F111">
            <v>24078</v>
          </cell>
          <cell r="G111">
            <v>21446</v>
          </cell>
          <cell r="H111">
            <v>23076</v>
          </cell>
          <cell r="I111">
            <v>40514</v>
          </cell>
          <cell r="J111">
            <v>22830</v>
          </cell>
          <cell r="K111">
            <v>24172</v>
          </cell>
          <cell r="L111">
            <v>22576</v>
          </cell>
          <cell r="M111">
            <v>22388</v>
          </cell>
          <cell r="N111">
            <v>21350</v>
          </cell>
          <cell r="O111">
            <v>59839</v>
          </cell>
          <cell r="P111">
            <v>20698</v>
          </cell>
          <cell r="Q111">
            <v>40661</v>
          </cell>
          <cell r="R111">
            <v>64739</v>
          </cell>
          <cell r="S111">
            <v>86185</v>
          </cell>
          <cell r="T111">
            <v>109261</v>
          </cell>
          <cell r="U111">
            <v>149775</v>
          </cell>
          <cell r="V111">
            <v>172605</v>
          </cell>
          <cell r="W111">
            <v>196777</v>
          </cell>
          <cell r="X111">
            <v>219353</v>
          </cell>
          <cell r="Y111">
            <v>241741</v>
          </cell>
          <cell r="Z111">
            <v>263091</v>
          </cell>
          <cell r="AA111">
            <v>322930</v>
          </cell>
        </row>
        <row r="112">
          <cell r="A112">
            <v>750536</v>
          </cell>
          <cell r="B112" t="str">
            <v>Aportes al icbf</v>
          </cell>
          <cell r="C112">
            <v>5</v>
          </cell>
          <cell r="D112">
            <v>15522</v>
          </cell>
          <cell r="E112">
            <v>14969</v>
          </cell>
          <cell r="F112">
            <v>18058</v>
          </cell>
          <cell r="G112">
            <v>16082</v>
          </cell>
          <cell r="H112">
            <v>17306</v>
          </cell>
          <cell r="I112">
            <v>30384</v>
          </cell>
          <cell r="J112">
            <v>17121</v>
          </cell>
          <cell r="K112">
            <v>18129</v>
          </cell>
          <cell r="L112">
            <v>16931</v>
          </cell>
          <cell r="M112">
            <v>16789</v>
          </cell>
          <cell r="N112">
            <v>16011</v>
          </cell>
          <cell r="O112">
            <v>44878</v>
          </cell>
          <cell r="P112">
            <v>15522</v>
          </cell>
          <cell r="Q112">
            <v>30491</v>
          </cell>
          <cell r="R112">
            <v>48549</v>
          </cell>
          <cell r="S112">
            <v>64631</v>
          </cell>
          <cell r="T112">
            <v>81937</v>
          </cell>
          <cell r="U112">
            <v>112321</v>
          </cell>
          <cell r="V112">
            <v>129442</v>
          </cell>
          <cell r="W112">
            <v>147571</v>
          </cell>
          <cell r="X112">
            <v>164502</v>
          </cell>
          <cell r="Y112">
            <v>181291</v>
          </cell>
          <cell r="Z112">
            <v>197302</v>
          </cell>
          <cell r="AA112">
            <v>242180</v>
          </cell>
        </row>
        <row r="113">
          <cell r="A113">
            <v>750537</v>
          </cell>
          <cell r="B113" t="str">
            <v>Aportes a seguridad social</v>
          </cell>
          <cell r="C113">
            <v>5</v>
          </cell>
          <cell r="D113">
            <v>78523</v>
          </cell>
          <cell r="E113">
            <v>69873</v>
          </cell>
          <cell r="F113">
            <v>70283</v>
          </cell>
          <cell r="G113">
            <v>71394</v>
          </cell>
          <cell r="H113">
            <v>74072</v>
          </cell>
          <cell r="I113">
            <v>128184</v>
          </cell>
          <cell r="J113">
            <v>71617</v>
          </cell>
          <cell r="K113">
            <v>72926</v>
          </cell>
          <cell r="L113">
            <v>66322</v>
          </cell>
          <cell r="M113">
            <v>66259</v>
          </cell>
          <cell r="N113">
            <v>65446</v>
          </cell>
          <cell r="O113">
            <v>115035</v>
          </cell>
          <cell r="P113">
            <v>78523</v>
          </cell>
          <cell r="Q113">
            <v>148396</v>
          </cell>
          <cell r="R113">
            <v>218679</v>
          </cell>
          <cell r="S113">
            <v>290073</v>
          </cell>
          <cell r="T113">
            <v>364145</v>
          </cell>
          <cell r="U113">
            <v>492329</v>
          </cell>
          <cell r="V113">
            <v>563946</v>
          </cell>
          <cell r="W113">
            <v>636872</v>
          </cell>
          <cell r="X113">
            <v>703194</v>
          </cell>
          <cell r="Y113">
            <v>769453</v>
          </cell>
          <cell r="Z113">
            <v>834899</v>
          </cell>
          <cell r="AA113">
            <v>949934</v>
          </cell>
        </row>
        <row r="114">
          <cell r="A114">
            <v>750538</v>
          </cell>
          <cell r="B114" t="str">
            <v>Aportes al sena</v>
          </cell>
          <cell r="C114">
            <v>5</v>
          </cell>
          <cell r="D114">
            <v>10349</v>
          </cell>
          <cell r="E114">
            <v>9981</v>
          </cell>
          <cell r="F114">
            <v>12038</v>
          </cell>
          <cell r="G114">
            <v>10723</v>
          </cell>
          <cell r="H114">
            <v>11537</v>
          </cell>
          <cell r="I114">
            <v>20257</v>
          </cell>
          <cell r="J114">
            <v>11414</v>
          </cell>
          <cell r="K114">
            <v>12084</v>
          </cell>
          <cell r="L114">
            <v>11287</v>
          </cell>
          <cell r="M114">
            <v>11193</v>
          </cell>
          <cell r="N114">
            <v>10675</v>
          </cell>
          <cell r="O114">
            <v>29920</v>
          </cell>
          <cell r="P114">
            <v>10349</v>
          </cell>
          <cell r="Q114">
            <v>20330</v>
          </cell>
          <cell r="R114">
            <v>32368</v>
          </cell>
          <cell r="S114">
            <v>43091</v>
          </cell>
          <cell r="T114">
            <v>54628</v>
          </cell>
          <cell r="U114">
            <v>74885</v>
          </cell>
          <cell r="V114">
            <v>86299</v>
          </cell>
          <cell r="W114">
            <v>98383</v>
          </cell>
          <cell r="X114">
            <v>109670</v>
          </cell>
          <cell r="Y114">
            <v>120863</v>
          </cell>
          <cell r="Z114">
            <v>131538</v>
          </cell>
          <cell r="AA114">
            <v>161458</v>
          </cell>
        </row>
        <row r="115">
          <cell r="A115">
            <v>750539</v>
          </cell>
          <cell r="B115" t="str">
            <v>Aportes sindicales</v>
          </cell>
          <cell r="C115">
            <v>5</v>
          </cell>
          <cell r="P115">
            <v>0</v>
          </cell>
          <cell r="Q115">
            <v>0</v>
          </cell>
          <cell r="R115">
            <v>0</v>
          </cell>
          <cell r="S115">
            <v>0</v>
          </cell>
          <cell r="T115">
            <v>0</v>
          </cell>
          <cell r="U115">
            <v>0</v>
          </cell>
          <cell r="V115">
            <v>0</v>
          </cell>
          <cell r="W115">
            <v>0</v>
          </cell>
          <cell r="X115">
            <v>0</v>
          </cell>
          <cell r="Y115">
            <v>0</v>
          </cell>
          <cell r="Z115">
            <v>0</v>
          </cell>
          <cell r="AA115">
            <v>0</v>
          </cell>
        </row>
        <row r="116">
          <cell r="A116">
            <v>750541</v>
          </cell>
          <cell r="B116" t="str">
            <v>Costos médicos y drogas</v>
          </cell>
          <cell r="C116">
            <v>5</v>
          </cell>
          <cell r="E116">
            <v>96</v>
          </cell>
          <cell r="G116">
            <v>115</v>
          </cell>
          <cell r="H116">
            <v>2448</v>
          </cell>
          <cell r="J116">
            <v>3480</v>
          </cell>
          <cell r="K116">
            <v>2900</v>
          </cell>
          <cell r="L116">
            <v>1900</v>
          </cell>
          <cell r="N116">
            <v>6167</v>
          </cell>
          <cell r="O116">
            <v>2250</v>
          </cell>
          <cell r="P116">
            <v>0</v>
          </cell>
          <cell r="Q116">
            <v>96</v>
          </cell>
          <cell r="R116">
            <v>96</v>
          </cell>
          <cell r="S116">
            <v>211</v>
          </cell>
          <cell r="T116">
            <v>2659</v>
          </cell>
          <cell r="U116">
            <v>2659</v>
          </cell>
          <cell r="V116">
            <v>6139</v>
          </cell>
          <cell r="W116">
            <v>9039</v>
          </cell>
          <cell r="X116">
            <v>10939</v>
          </cell>
          <cell r="Y116">
            <v>10939</v>
          </cell>
          <cell r="Z116">
            <v>17106</v>
          </cell>
          <cell r="AA116">
            <v>19356</v>
          </cell>
        </row>
        <row r="117">
          <cell r="A117">
            <v>750543</v>
          </cell>
          <cell r="B117" t="str">
            <v>Otros auxilios</v>
          </cell>
          <cell r="C117">
            <v>5</v>
          </cell>
          <cell r="P117">
            <v>0</v>
          </cell>
          <cell r="Q117">
            <v>0</v>
          </cell>
          <cell r="R117">
            <v>0</v>
          </cell>
          <cell r="S117">
            <v>0</v>
          </cell>
          <cell r="T117">
            <v>0</v>
          </cell>
          <cell r="U117">
            <v>0</v>
          </cell>
          <cell r="V117">
            <v>0</v>
          </cell>
          <cell r="W117">
            <v>0</v>
          </cell>
          <cell r="X117">
            <v>0</v>
          </cell>
          <cell r="Y117">
            <v>0</v>
          </cell>
          <cell r="Z117">
            <v>0</v>
          </cell>
          <cell r="AA117">
            <v>0</v>
          </cell>
        </row>
        <row r="118">
          <cell r="A118">
            <v>750544</v>
          </cell>
          <cell r="B118" t="str">
            <v>Riesgos profesionales</v>
          </cell>
          <cell r="C118">
            <v>5</v>
          </cell>
          <cell r="D118">
            <v>12135</v>
          </cell>
          <cell r="E118">
            <v>16083</v>
          </cell>
          <cell r="F118">
            <v>16525</v>
          </cell>
          <cell r="G118">
            <v>15556</v>
          </cell>
          <cell r="H118">
            <v>18084</v>
          </cell>
          <cell r="I118">
            <v>32394</v>
          </cell>
          <cell r="J118">
            <v>17652</v>
          </cell>
          <cell r="K118">
            <v>19576</v>
          </cell>
          <cell r="L118">
            <v>18828</v>
          </cell>
          <cell r="M118">
            <v>17488</v>
          </cell>
          <cell r="N118">
            <v>16694</v>
          </cell>
          <cell r="O118">
            <v>31509</v>
          </cell>
          <cell r="P118">
            <v>12135</v>
          </cell>
          <cell r="Q118">
            <v>28218</v>
          </cell>
          <cell r="R118">
            <v>44743</v>
          </cell>
          <cell r="S118">
            <v>60299</v>
          </cell>
          <cell r="T118">
            <v>78383</v>
          </cell>
          <cell r="U118">
            <v>110777</v>
          </cell>
          <cell r="V118">
            <v>128429</v>
          </cell>
          <cell r="W118">
            <v>148005</v>
          </cell>
          <cell r="X118">
            <v>166833</v>
          </cell>
          <cell r="Y118">
            <v>184321</v>
          </cell>
          <cell r="Z118">
            <v>201015</v>
          </cell>
          <cell r="AA118">
            <v>232524</v>
          </cell>
        </row>
        <row r="119">
          <cell r="A119">
            <v>750545</v>
          </cell>
          <cell r="B119" t="str">
            <v>Salario integral</v>
          </cell>
          <cell r="C119">
            <v>5</v>
          </cell>
          <cell r="D119">
            <v>8725</v>
          </cell>
          <cell r="E119">
            <v>8726</v>
          </cell>
          <cell r="F119">
            <v>8726</v>
          </cell>
          <cell r="G119">
            <v>8726</v>
          </cell>
          <cell r="H119">
            <v>8726</v>
          </cell>
          <cell r="I119">
            <v>2618</v>
          </cell>
          <cell r="J119">
            <v>8435</v>
          </cell>
          <cell r="K119">
            <v>8726</v>
          </cell>
          <cell r="L119">
            <v>8726</v>
          </cell>
          <cell r="M119">
            <v>8726</v>
          </cell>
          <cell r="N119">
            <v>8726</v>
          </cell>
          <cell r="O119">
            <v>8726</v>
          </cell>
          <cell r="P119">
            <v>8725</v>
          </cell>
          <cell r="Q119">
            <v>17451</v>
          </cell>
          <cell r="R119">
            <v>26177</v>
          </cell>
          <cell r="S119">
            <v>34903</v>
          </cell>
          <cell r="T119">
            <v>43629</v>
          </cell>
          <cell r="U119">
            <v>46247</v>
          </cell>
          <cell r="V119">
            <v>54682</v>
          </cell>
          <cell r="W119">
            <v>63408</v>
          </cell>
          <cell r="X119">
            <v>72134</v>
          </cell>
          <cell r="Y119">
            <v>80860</v>
          </cell>
          <cell r="Z119">
            <v>89586</v>
          </cell>
          <cell r="AA119">
            <v>98312</v>
          </cell>
        </row>
        <row r="120">
          <cell r="A120">
            <v>750546</v>
          </cell>
          <cell r="B120" t="str">
            <v>Contratos personal temporal</v>
          </cell>
          <cell r="C120">
            <v>5</v>
          </cell>
          <cell r="D120">
            <v>79049</v>
          </cell>
          <cell r="E120">
            <v>184976</v>
          </cell>
          <cell r="F120">
            <v>150067</v>
          </cell>
          <cell r="G120">
            <v>154990</v>
          </cell>
          <cell r="H120">
            <v>157009</v>
          </cell>
          <cell r="I120">
            <v>96916</v>
          </cell>
          <cell r="J120">
            <v>19499</v>
          </cell>
          <cell r="K120">
            <v>114566</v>
          </cell>
          <cell r="L120">
            <v>138783</v>
          </cell>
          <cell r="M120">
            <v>172460</v>
          </cell>
          <cell r="N120">
            <v>191523</v>
          </cell>
          <cell r="O120">
            <v>293295</v>
          </cell>
          <cell r="P120">
            <v>79049</v>
          </cell>
          <cell r="Q120">
            <v>264025</v>
          </cell>
          <cell r="R120">
            <v>414092</v>
          </cell>
          <cell r="S120">
            <v>569082</v>
          </cell>
          <cell r="T120">
            <v>726091</v>
          </cell>
          <cell r="U120">
            <v>823007</v>
          </cell>
          <cell r="V120">
            <v>842506</v>
          </cell>
          <cell r="W120">
            <v>957072</v>
          </cell>
          <cell r="X120">
            <v>1095855</v>
          </cell>
          <cell r="Y120">
            <v>1268315</v>
          </cell>
          <cell r="Z120">
            <v>1459838</v>
          </cell>
          <cell r="AA120">
            <v>1753133</v>
          </cell>
        </row>
        <row r="121">
          <cell r="A121">
            <v>750547</v>
          </cell>
          <cell r="B121" t="str">
            <v>Viáticos</v>
          </cell>
          <cell r="C121">
            <v>5</v>
          </cell>
          <cell r="E121">
            <v>42473</v>
          </cell>
          <cell r="F121">
            <v>24792</v>
          </cell>
          <cell r="G121">
            <v>45181</v>
          </cell>
          <cell r="H121">
            <v>32851</v>
          </cell>
          <cell r="I121">
            <v>29118</v>
          </cell>
          <cell r="J121">
            <v>33689</v>
          </cell>
          <cell r="K121">
            <v>40909</v>
          </cell>
          <cell r="L121">
            <v>31560</v>
          </cell>
          <cell r="M121">
            <v>58898</v>
          </cell>
          <cell r="N121">
            <v>64515</v>
          </cell>
          <cell r="O121">
            <v>53578</v>
          </cell>
          <cell r="P121">
            <v>0</v>
          </cell>
          <cell r="Q121">
            <v>42473</v>
          </cell>
          <cell r="R121">
            <v>67265</v>
          </cell>
          <cell r="S121">
            <v>112446</v>
          </cell>
          <cell r="T121">
            <v>145297</v>
          </cell>
          <cell r="U121">
            <v>174415</v>
          </cell>
          <cell r="V121">
            <v>208104</v>
          </cell>
          <cell r="W121">
            <v>249013</v>
          </cell>
          <cell r="X121">
            <v>280573</v>
          </cell>
          <cell r="Y121">
            <v>339471</v>
          </cell>
          <cell r="Z121">
            <v>403986</v>
          </cell>
          <cell r="AA121">
            <v>457564</v>
          </cell>
        </row>
        <row r="122">
          <cell r="A122">
            <v>750548</v>
          </cell>
          <cell r="B122" t="str">
            <v>Gastos de viaje</v>
          </cell>
          <cell r="C122">
            <v>5</v>
          </cell>
          <cell r="D122">
            <v>9998</v>
          </cell>
          <cell r="E122">
            <v>7379</v>
          </cell>
          <cell r="F122">
            <v>16760</v>
          </cell>
          <cell r="G122">
            <v>10376</v>
          </cell>
          <cell r="H122">
            <v>16060</v>
          </cell>
          <cell r="I122">
            <v>22246</v>
          </cell>
          <cell r="J122">
            <v>17970</v>
          </cell>
          <cell r="K122">
            <v>13532</v>
          </cell>
          <cell r="L122">
            <v>13977</v>
          </cell>
          <cell r="M122">
            <v>19552</v>
          </cell>
          <cell r="N122">
            <v>22566</v>
          </cell>
          <cell r="O122">
            <v>21314</v>
          </cell>
          <cell r="P122">
            <v>9998</v>
          </cell>
          <cell r="Q122">
            <v>17377</v>
          </cell>
          <cell r="R122">
            <v>34137</v>
          </cell>
          <cell r="S122">
            <v>44513</v>
          </cell>
          <cell r="T122">
            <v>60573</v>
          </cell>
          <cell r="U122">
            <v>82819</v>
          </cell>
          <cell r="V122">
            <v>100789</v>
          </cell>
          <cell r="W122">
            <v>114321</v>
          </cell>
          <cell r="X122">
            <v>128298</v>
          </cell>
          <cell r="Y122">
            <v>147850</v>
          </cell>
          <cell r="Z122">
            <v>170416</v>
          </cell>
          <cell r="AA122">
            <v>191730</v>
          </cell>
        </row>
        <row r="123">
          <cell r="A123">
            <v>750549</v>
          </cell>
          <cell r="B123" t="str">
            <v>Comisiones</v>
          </cell>
          <cell r="C123">
            <v>5</v>
          </cell>
          <cell r="P123">
            <v>0</v>
          </cell>
          <cell r="Q123">
            <v>0</v>
          </cell>
          <cell r="R123">
            <v>0</v>
          </cell>
          <cell r="S123">
            <v>0</v>
          </cell>
          <cell r="T123">
            <v>0</v>
          </cell>
          <cell r="U123">
            <v>0</v>
          </cell>
          <cell r="V123">
            <v>0</v>
          </cell>
          <cell r="W123">
            <v>0</v>
          </cell>
          <cell r="X123">
            <v>0</v>
          </cell>
          <cell r="Y123">
            <v>0</v>
          </cell>
          <cell r="Z123">
            <v>0</v>
          </cell>
          <cell r="AA123">
            <v>0</v>
          </cell>
        </row>
        <row r="124">
          <cell r="A124">
            <v>750552</v>
          </cell>
          <cell r="B124" t="str">
            <v>Prima de servicios</v>
          </cell>
          <cell r="C124">
            <v>5</v>
          </cell>
          <cell r="D124">
            <v>80437</v>
          </cell>
          <cell r="E124">
            <v>96965</v>
          </cell>
          <cell r="F124">
            <v>99969</v>
          </cell>
          <cell r="G124">
            <v>98558</v>
          </cell>
          <cell r="H124">
            <v>103217</v>
          </cell>
          <cell r="I124">
            <v>93783</v>
          </cell>
          <cell r="J124">
            <v>103193</v>
          </cell>
          <cell r="K124">
            <v>103463</v>
          </cell>
          <cell r="L124">
            <v>100630</v>
          </cell>
          <cell r="M124">
            <v>102738</v>
          </cell>
          <cell r="N124">
            <v>101715</v>
          </cell>
          <cell r="O124">
            <v>-594225</v>
          </cell>
          <cell r="P124">
            <v>80437</v>
          </cell>
          <cell r="Q124">
            <v>177402</v>
          </cell>
          <cell r="R124">
            <v>277371</v>
          </cell>
          <cell r="S124">
            <v>375929</v>
          </cell>
          <cell r="T124">
            <v>479146</v>
          </cell>
          <cell r="U124">
            <v>572929</v>
          </cell>
          <cell r="V124">
            <v>676122</v>
          </cell>
          <cell r="W124">
            <v>779585</v>
          </cell>
          <cell r="X124">
            <v>880215</v>
          </cell>
          <cell r="Y124">
            <v>982953</v>
          </cell>
          <cell r="Z124">
            <v>1084668</v>
          </cell>
          <cell r="AA124">
            <v>490443</v>
          </cell>
        </row>
        <row r="125">
          <cell r="A125">
            <v>750567</v>
          </cell>
          <cell r="B125" t="str">
            <v>Cotizaciones a entidades administradoras del régimen de prima media</v>
          </cell>
          <cell r="C125">
            <v>5</v>
          </cell>
          <cell r="D125">
            <v>97007</v>
          </cell>
          <cell r="E125">
            <v>83311</v>
          </cell>
          <cell r="F125">
            <v>83178</v>
          </cell>
          <cell r="G125">
            <v>85658</v>
          </cell>
          <cell r="H125">
            <v>91379</v>
          </cell>
          <cell r="I125">
            <v>166067</v>
          </cell>
          <cell r="J125">
            <v>90285</v>
          </cell>
          <cell r="K125">
            <v>94782</v>
          </cell>
          <cell r="L125">
            <v>89380</v>
          </cell>
          <cell r="M125">
            <v>85529</v>
          </cell>
          <cell r="N125">
            <v>82978</v>
          </cell>
          <cell r="O125">
            <v>169674</v>
          </cell>
          <cell r="P125">
            <v>97007</v>
          </cell>
          <cell r="Q125">
            <v>180318</v>
          </cell>
          <cell r="R125">
            <v>263496</v>
          </cell>
          <cell r="S125">
            <v>349154</v>
          </cell>
          <cell r="T125">
            <v>440533</v>
          </cell>
          <cell r="U125">
            <v>606600</v>
          </cell>
          <cell r="V125">
            <v>696885</v>
          </cell>
          <cell r="W125">
            <v>791667</v>
          </cell>
          <cell r="X125">
            <v>881047</v>
          </cell>
          <cell r="Y125">
            <v>966576</v>
          </cell>
          <cell r="Z125">
            <v>1049554</v>
          </cell>
          <cell r="AA125">
            <v>1219228</v>
          </cell>
        </row>
        <row r="126">
          <cell r="A126">
            <v>750568</v>
          </cell>
          <cell r="B126" t="str">
            <v>Cotización a sociedades administradoras del régimen de ahorro individual</v>
          </cell>
          <cell r="C126">
            <v>5</v>
          </cell>
          <cell r="P126">
            <v>0</v>
          </cell>
          <cell r="Q126">
            <v>0</v>
          </cell>
          <cell r="R126">
            <v>0</v>
          </cell>
          <cell r="S126">
            <v>0</v>
          </cell>
          <cell r="T126">
            <v>0</v>
          </cell>
          <cell r="U126">
            <v>0</v>
          </cell>
          <cell r="V126">
            <v>0</v>
          </cell>
          <cell r="W126">
            <v>0</v>
          </cell>
          <cell r="X126">
            <v>0</v>
          </cell>
          <cell r="Y126">
            <v>0</v>
          </cell>
          <cell r="Z126">
            <v>0</v>
          </cell>
          <cell r="AA126">
            <v>0</v>
          </cell>
        </row>
        <row r="127">
          <cell r="A127">
            <v>750570</v>
          </cell>
          <cell r="B127" t="str">
            <v>Auxilios y servicios funerarios</v>
          </cell>
          <cell r="C127">
            <v>5</v>
          </cell>
          <cell r="E127">
            <v>8476</v>
          </cell>
          <cell r="H127">
            <v>-8476</v>
          </cell>
          <cell r="P127">
            <v>0</v>
          </cell>
          <cell r="Q127">
            <v>8476</v>
          </cell>
          <cell r="R127">
            <v>8476</v>
          </cell>
          <cell r="S127">
            <v>8476</v>
          </cell>
          <cell r="T127">
            <v>0</v>
          </cell>
          <cell r="U127">
            <v>0</v>
          </cell>
          <cell r="V127">
            <v>0</v>
          </cell>
          <cell r="W127">
            <v>0</v>
          </cell>
          <cell r="X127">
            <v>0</v>
          </cell>
          <cell r="Y127">
            <v>0</v>
          </cell>
          <cell r="Z127">
            <v>0</v>
          </cell>
          <cell r="AA127">
            <v>0</v>
          </cell>
        </row>
        <row r="128">
          <cell r="A128">
            <v>750573</v>
          </cell>
          <cell r="B128" t="str">
            <v>Estimulo a la eficiencia</v>
          </cell>
          <cell r="C128">
            <v>5</v>
          </cell>
          <cell r="P128">
            <v>0</v>
          </cell>
          <cell r="Q128">
            <v>0</v>
          </cell>
          <cell r="R128">
            <v>0</v>
          </cell>
          <cell r="S128">
            <v>0</v>
          </cell>
          <cell r="T128">
            <v>0</v>
          </cell>
          <cell r="U128">
            <v>0</v>
          </cell>
          <cell r="V128">
            <v>0</v>
          </cell>
          <cell r="W128">
            <v>0</v>
          </cell>
          <cell r="X128">
            <v>0</v>
          </cell>
          <cell r="Y128">
            <v>0</v>
          </cell>
          <cell r="Z128">
            <v>0</v>
          </cell>
          <cell r="AA128">
            <v>0</v>
          </cell>
        </row>
        <row r="129">
          <cell r="A129">
            <v>750577</v>
          </cell>
          <cell r="B129" t="str">
            <v>Prima especial de quinquenio</v>
          </cell>
          <cell r="C129">
            <v>5</v>
          </cell>
          <cell r="D129">
            <v>81437</v>
          </cell>
          <cell r="E129">
            <v>96965</v>
          </cell>
          <cell r="F129">
            <v>99969</v>
          </cell>
          <cell r="G129">
            <v>98558</v>
          </cell>
          <cell r="H129">
            <v>103217</v>
          </cell>
          <cell r="I129">
            <v>93783</v>
          </cell>
          <cell r="J129">
            <v>103193</v>
          </cell>
          <cell r="K129">
            <v>103462</v>
          </cell>
          <cell r="L129">
            <v>100630</v>
          </cell>
          <cell r="M129">
            <v>102738</v>
          </cell>
          <cell r="N129">
            <v>101715</v>
          </cell>
          <cell r="O129">
            <v>-416369</v>
          </cell>
          <cell r="P129">
            <v>81437</v>
          </cell>
          <cell r="Q129">
            <v>178402</v>
          </cell>
          <cell r="R129">
            <v>278371</v>
          </cell>
          <cell r="S129">
            <v>376929</v>
          </cell>
          <cell r="T129">
            <v>480146</v>
          </cell>
          <cell r="U129">
            <v>573929</v>
          </cell>
          <cell r="V129">
            <v>677122</v>
          </cell>
          <cell r="W129">
            <v>780584</v>
          </cell>
          <cell r="X129">
            <v>881214</v>
          </cell>
          <cell r="Y129">
            <v>983952</v>
          </cell>
          <cell r="Z129">
            <v>1085667</v>
          </cell>
          <cell r="AA129">
            <v>669298</v>
          </cell>
        </row>
        <row r="130">
          <cell r="A130">
            <v>750581</v>
          </cell>
          <cell r="B130" t="str">
            <v>Aportes a la ESAP</v>
          </cell>
          <cell r="C130">
            <v>5</v>
          </cell>
          <cell r="P130">
            <v>0</v>
          </cell>
          <cell r="Q130">
            <v>0</v>
          </cell>
          <cell r="R130">
            <v>0</v>
          </cell>
          <cell r="S130">
            <v>0</v>
          </cell>
          <cell r="T130">
            <v>0</v>
          </cell>
          <cell r="U130">
            <v>0</v>
          </cell>
          <cell r="V130">
            <v>0</v>
          </cell>
          <cell r="W130">
            <v>0</v>
          </cell>
          <cell r="X130">
            <v>0</v>
          </cell>
          <cell r="Y130">
            <v>0</v>
          </cell>
          <cell r="Z130">
            <v>0</v>
          </cell>
          <cell r="AA130">
            <v>0</v>
          </cell>
        </row>
        <row r="131">
          <cell r="A131">
            <v>750590</v>
          </cell>
          <cell r="B131" t="str">
            <v>Otros servicios personales</v>
          </cell>
          <cell r="C131">
            <v>5</v>
          </cell>
          <cell r="P131">
            <v>0</v>
          </cell>
          <cell r="Q131">
            <v>0</v>
          </cell>
          <cell r="R131">
            <v>0</v>
          </cell>
          <cell r="S131">
            <v>0</v>
          </cell>
          <cell r="T131">
            <v>0</v>
          </cell>
          <cell r="U131">
            <v>0</v>
          </cell>
          <cell r="V131">
            <v>0</v>
          </cell>
          <cell r="W131">
            <v>0</v>
          </cell>
          <cell r="X131">
            <v>0</v>
          </cell>
          <cell r="Y131">
            <v>0</v>
          </cell>
          <cell r="Z131">
            <v>0</v>
          </cell>
          <cell r="AA131">
            <v>0</v>
          </cell>
        </row>
        <row r="132">
          <cell r="A132">
            <v>7510</v>
          </cell>
          <cell r="B132" t="str">
            <v>GENERALES</v>
          </cell>
          <cell r="C132">
            <v>4</v>
          </cell>
          <cell r="D132">
            <v>124414</v>
          </cell>
          <cell r="E132">
            <v>144262</v>
          </cell>
          <cell r="F132">
            <v>165064</v>
          </cell>
          <cell r="G132">
            <v>167723</v>
          </cell>
          <cell r="H132">
            <v>262797</v>
          </cell>
          <cell r="I132">
            <v>231329</v>
          </cell>
          <cell r="J132">
            <v>223320</v>
          </cell>
          <cell r="K132">
            <v>295105</v>
          </cell>
          <cell r="L132">
            <v>344008</v>
          </cell>
          <cell r="M132">
            <v>341572</v>
          </cell>
          <cell r="N132">
            <v>432578</v>
          </cell>
          <cell r="O132">
            <v>1547900</v>
          </cell>
          <cell r="P132">
            <v>124414</v>
          </cell>
          <cell r="Q132">
            <v>268676</v>
          </cell>
          <cell r="R132">
            <v>433740</v>
          </cell>
          <cell r="S132">
            <v>601463</v>
          </cell>
          <cell r="T132">
            <v>864260</v>
          </cell>
          <cell r="U132">
            <v>1095589</v>
          </cell>
          <cell r="V132">
            <v>1318909</v>
          </cell>
          <cell r="W132">
            <v>1614014</v>
          </cell>
          <cell r="X132">
            <v>1958022</v>
          </cell>
          <cell r="Y132">
            <v>2299594</v>
          </cell>
          <cell r="Z132">
            <v>2732172</v>
          </cell>
          <cell r="AA132">
            <v>4280072</v>
          </cell>
          <cell r="AB132">
            <v>0</v>
          </cell>
        </row>
        <row r="133">
          <cell r="A133">
            <v>751004</v>
          </cell>
          <cell r="B133" t="str">
            <v>Loza y cristalería</v>
          </cell>
          <cell r="C133">
            <v>5</v>
          </cell>
          <cell r="P133">
            <v>0</v>
          </cell>
          <cell r="Q133">
            <v>0</v>
          </cell>
          <cell r="R133">
            <v>0</v>
          </cell>
          <cell r="S133">
            <v>0</v>
          </cell>
          <cell r="T133">
            <v>0</v>
          </cell>
          <cell r="U133">
            <v>0</v>
          </cell>
          <cell r="V133">
            <v>0</v>
          </cell>
          <cell r="W133">
            <v>0</v>
          </cell>
          <cell r="X133">
            <v>0</v>
          </cell>
          <cell r="Y133">
            <v>0</v>
          </cell>
          <cell r="Z133">
            <v>0</v>
          </cell>
          <cell r="AA133">
            <v>0</v>
          </cell>
        </row>
        <row r="134">
          <cell r="A134">
            <v>751006</v>
          </cell>
          <cell r="B134" t="str">
            <v>Estudios y proyectos</v>
          </cell>
          <cell r="C134">
            <v>5</v>
          </cell>
          <cell r="P134">
            <v>0</v>
          </cell>
          <cell r="Q134">
            <v>0</v>
          </cell>
          <cell r="R134">
            <v>0</v>
          </cell>
          <cell r="S134">
            <v>0</v>
          </cell>
          <cell r="T134">
            <v>0</v>
          </cell>
          <cell r="U134">
            <v>0</v>
          </cell>
          <cell r="V134">
            <v>0</v>
          </cell>
          <cell r="W134">
            <v>0</v>
          </cell>
          <cell r="X134">
            <v>0</v>
          </cell>
          <cell r="Y134">
            <v>0</v>
          </cell>
          <cell r="Z134">
            <v>0</v>
          </cell>
          <cell r="AA134">
            <v>0</v>
          </cell>
        </row>
        <row r="135">
          <cell r="A135">
            <v>751013</v>
          </cell>
          <cell r="B135" t="str">
            <v>Suscripciones y afiliaciones</v>
          </cell>
          <cell r="C135">
            <v>5</v>
          </cell>
          <cell r="I135">
            <v>170</v>
          </cell>
          <cell r="L135">
            <v>27235</v>
          </cell>
          <cell r="N135">
            <v>297</v>
          </cell>
          <cell r="O135">
            <v>253</v>
          </cell>
          <cell r="P135">
            <v>0</v>
          </cell>
          <cell r="Q135">
            <v>0</v>
          </cell>
          <cell r="R135">
            <v>0</v>
          </cell>
          <cell r="S135">
            <v>0</v>
          </cell>
          <cell r="T135">
            <v>0</v>
          </cell>
          <cell r="U135">
            <v>170</v>
          </cell>
          <cell r="V135">
            <v>170</v>
          </cell>
          <cell r="W135">
            <v>170</v>
          </cell>
          <cell r="X135">
            <v>27405</v>
          </cell>
          <cell r="Y135">
            <v>27405</v>
          </cell>
          <cell r="Z135">
            <v>27702</v>
          </cell>
          <cell r="AA135">
            <v>27955</v>
          </cell>
        </row>
        <row r="136">
          <cell r="A136">
            <v>751015</v>
          </cell>
          <cell r="B136" t="str">
            <v>Obras y mejoras en propiedad ajena</v>
          </cell>
          <cell r="C136">
            <v>5</v>
          </cell>
          <cell r="O136">
            <v>2252</v>
          </cell>
          <cell r="P136">
            <v>0</v>
          </cell>
          <cell r="Q136">
            <v>0</v>
          </cell>
          <cell r="R136">
            <v>0</v>
          </cell>
          <cell r="S136">
            <v>0</v>
          </cell>
          <cell r="T136">
            <v>0</v>
          </cell>
          <cell r="U136">
            <v>0</v>
          </cell>
          <cell r="V136">
            <v>0</v>
          </cell>
          <cell r="W136">
            <v>0</v>
          </cell>
          <cell r="X136">
            <v>0</v>
          </cell>
          <cell r="Y136">
            <v>0</v>
          </cell>
          <cell r="Z136">
            <v>0</v>
          </cell>
          <cell r="AA136">
            <v>2252</v>
          </cell>
        </row>
        <row r="137">
          <cell r="A137">
            <v>751019</v>
          </cell>
          <cell r="B137" t="str">
            <v>Viáticos y gastos de viaje</v>
          </cell>
          <cell r="C137">
            <v>5</v>
          </cell>
          <cell r="P137">
            <v>0</v>
          </cell>
          <cell r="Q137">
            <v>0</v>
          </cell>
          <cell r="R137">
            <v>0</v>
          </cell>
          <cell r="S137">
            <v>0</v>
          </cell>
          <cell r="T137">
            <v>0</v>
          </cell>
          <cell r="U137">
            <v>0</v>
          </cell>
          <cell r="V137">
            <v>0</v>
          </cell>
          <cell r="W137">
            <v>0</v>
          </cell>
          <cell r="X137">
            <v>0</v>
          </cell>
          <cell r="Y137">
            <v>0</v>
          </cell>
          <cell r="Z137">
            <v>0</v>
          </cell>
          <cell r="AA137">
            <v>0</v>
          </cell>
        </row>
        <row r="138">
          <cell r="A138">
            <v>751023</v>
          </cell>
          <cell r="B138" t="str">
            <v>Publicidad y propaganda</v>
          </cell>
          <cell r="C138">
            <v>5</v>
          </cell>
          <cell r="D138">
            <v>300</v>
          </cell>
          <cell r="E138">
            <v>4547</v>
          </cell>
          <cell r="F138">
            <v>15575</v>
          </cell>
          <cell r="G138">
            <v>12833</v>
          </cell>
          <cell r="H138">
            <v>27299</v>
          </cell>
          <cell r="I138">
            <v>20883</v>
          </cell>
          <cell r="J138">
            <v>17484</v>
          </cell>
          <cell r="K138">
            <v>69416</v>
          </cell>
          <cell r="L138">
            <v>65456</v>
          </cell>
          <cell r="M138">
            <v>49975</v>
          </cell>
          <cell r="N138">
            <v>83320</v>
          </cell>
          <cell r="O138">
            <v>65669</v>
          </cell>
          <cell r="P138">
            <v>300</v>
          </cell>
          <cell r="Q138">
            <v>4847</v>
          </cell>
          <cell r="R138">
            <v>20422</v>
          </cell>
          <cell r="S138">
            <v>33255</v>
          </cell>
          <cell r="T138">
            <v>60554</v>
          </cell>
          <cell r="U138">
            <v>81437</v>
          </cell>
          <cell r="V138">
            <v>98921</v>
          </cell>
          <cell r="W138">
            <v>168337</v>
          </cell>
          <cell r="X138">
            <v>233793</v>
          </cell>
          <cell r="Y138">
            <v>283768</v>
          </cell>
          <cell r="Z138">
            <v>367088</v>
          </cell>
          <cell r="AA138">
            <v>432757</v>
          </cell>
        </row>
        <row r="139">
          <cell r="A139">
            <v>751024</v>
          </cell>
          <cell r="B139" t="str">
            <v>Impresos y publicaciones</v>
          </cell>
          <cell r="C139">
            <v>5</v>
          </cell>
          <cell r="E139">
            <v>882</v>
          </cell>
          <cell r="P139">
            <v>0</v>
          </cell>
          <cell r="Q139">
            <v>882</v>
          </cell>
          <cell r="R139">
            <v>882</v>
          </cell>
          <cell r="S139">
            <v>882</v>
          </cell>
          <cell r="T139">
            <v>882</v>
          </cell>
          <cell r="U139">
            <v>882</v>
          </cell>
          <cell r="V139">
            <v>882</v>
          </cell>
          <cell r="W139">
            <v>882</v>
          </cell>
          <cell r="X139">
            <v>882</v>
          </cell>
          <cell r="Y139">
            <v>882</v>
          </cell>
          <cell r="Z139">
            <v>882</v>
          </cell>
          <cell r="AA139">
            <v>882</v>
          </cell>
        </row>
        <row r="140">
          <cell r="A140">
            <v>751025</v>
          </cell>
          <cell r="B140" t="str">
            <v>Fotocopias, útiles de escritorio y papelería</v>
          </cell>
          <cell r="C140">
            <v>5</v>
          </cell>
          <cell r="D140">
            <v>3179</v>
          </cell>
          <cell r="E140">
            <v>3279</v>
          </cell>
          <cell r="F140">
            <v>10427</v>
          </cell>
          <cell r="G140">
            <v>8897</v>
          </cell>
          <cell r="H140">
            <v>6230</v>
          </cell>
          <cell r="I140">
            <v>4456</v>
          </cell>
          <cell r="J140">
            <v>2917</v>
          </cell>
          <cell r="K140">
            <v>11242</v>
          </cell>
          <cell r="L140">
            <v>2657</v>
          </cell>
          <cell r="M140">
            <v>6416</v>
          </cell>
          <cell r="N140">
            <v>10710</v>
          </cell>
          <cell r="O140">
            <v>23688</v>
          </cell>
          <cell r="P140">
            <v>3179</v>
          </cell>
          <cell r="Q140">
            <v>6458</v>
          </cell>
          <cell r="R140">
            <v>16885</v>
          </cell>
          <cell r="S140">
            <v>25782</v>
          </cell>
          <cell r="T140">
            <v>32012</v>
          </cell>
          <cell r="U140">
            <v>36468</v>
          </cell>
          <cell r="V140">
            <v>39385</v>
          </cell>
          <cell r="W140">
            <v>50627</v>
          </cell>
          <cell r="X140">
            <v>53284</v>
          </cell>
          <cell r="Y140">
            <v>59700</v>
          </cell>
          <cell r="Z140">
            <v>70410</v>
          </cell>
          <cell r="AA140">
            <v>94098</v>
          </cell>
        </row>
        <row r="141">
          <cell r="A141">
            <v>751026</v>
          </cell>
          <cell r="B141" t="str">
            <v>Comunicaciones</v>
          </cell>
          <cell r="C141">
            <v>5</v>
          </cell>
          <cell r="K141">
            <v>9317</v>
          </cell>
          <cell r="L141">
            <v>-404</v>
          </cell>
          <cell r="O141">
            <v>6</v>
          </cell>
          <cell r="P141">
            <v>0</v>
          </cell>
          <cell r="Q141">
            <v>0</v>
          </cell>
          <cell r="R141">
            <v>0</v>
          </cell>
          <cell r="S141">
            <v>0</v>
          </cell>
          <cell r="T141">
            <v>0</v>
          </cell>
          <cell r="U141">
            <v>0</v>
          </cell>
          <cell r="V141">
            <v>0</v>
          </cell>
          <cell r="W141">
            <v>9317</v>
          </cell>
          <cell r="X141">
            <v>8913</v>
          </cell>
          <cell r="Y141">
            <v>8913</v>
          </cell>
          <cell r="Z141">
            <v>8913</v>
          </cell>
          <cell r="AA141">
            <v>8919</v>
          </cell>
        </row>
        <row r="142">
          <cell r="A142">
            <v>751027</v>
          </cell>
          <cell r="B142" t="str">
            <v>Promoción y divulgación</v>
          </cell>
          <cell r="C142">
            <v>5</v>
          </cell>
          <cell r="K142">
            <v>40405</v>
          </cell>
          <cell r="L142">
            <v>3655</v>
          </cell>
          <cell r="N142">
            <v>68320</v>
          </cell>
          <cell r="O142">
            <v>86076</v>
          </cell>
          <cell r="P142">
            <v>0</v>
          </cell>
          <cell r="Q142">
            <v>0</v>
          </cell>
          <cell r="R142">
            <v>0</v>
          </cell>
          <cell r="S142">
            <v>0</v>
          </cell>
          <cell r="T142">
            <v>0</v>
          </cell>
          <cell r="U142">
            <v>0</v>
          </cell>
          <cell r="V142">
            <v>0</v>
          </cell>
          <cell r="W142">
            <v>40405</v>
          </cell>
          <cell r="X142">
            <v>44060</v>
          </cell>
          <cell r="Y142">
            <v>44060</v>
          </cell>
          <cell r="Z142">
            <v>112380</v>
          </cell>
          <cell r="AA142">
            <v>198456</v>
          </cell>
        </row>
        <row r="143">
          <cell r="A143">
            <v>751036</v>
          </cell>
          <cell r="B143" t="str">
            <v>Seguridad industrial</v>
          </cell>
          <cell r="C143">
            <v>5</v>
          </cell>
          <cell r="F143">
            <v>1589</v>
          </cell>
          <cell r="G143">
            <v>2111</v>
          </cell>
          <cell r="H143">
            <v>34377</v>
          </cell>
          <cell r="I143">
            <v>15409</v>
          </cell>
          <cell r="J143">
            <v>6802</v>
          </cell>
          <cell r="K143">
            <v>11044</v>
          </cell>
          <cell r="L143">
            <v>32507</v>
          </cell>
          <cell r="M143">
            <v>63748</v>
          </cell>
          <cell r="N143">
            <v>63319</v>
          </cell>
          <cell r="O143">
            <v>75122</v>
          </cell>
          <cell r="P143">
            <v>0</v>
          </cell>
          <cell r="Q143">
            <v>0</v>
          </cell>
          <cell r="R143">
            <v>1589</v>
          </cell>
          <cell r="S143">
            <v>3700</v>
          </cell>
          <cell r="T143">
            <v>38077</v>
          </cell>
          <cell r="U143">
            <v>53486</v>
          </cell>
          <cell r="V143">
            <v>60288</v>
          </cell>
          <cell r="W143">
            <v>71332</v>
          </cell>
          <cell r="X143">
            <v>103839</v>
          </cell>
          <cell r="Y143">
            <v>167587</v>
          </cell>
          <cell r="Z143">
            <v>230906</v>
          </cell>
          <cell r="AA143">
            <v>306028</v>
          </cell>
        </row>
        <row r="144">
          <cell r="A144">
            <v>751037</v>
          </cell>
          <cell r="B144" t="str">
            <v>Transporte, fletes y acarreos</v>
          </cell>
          <cell r="C144">
            <v>5</v>
          </cell>
          <cell r="D144">
            <v>4194</v>
          </cell>
          <cell r="E144">
            <v>1492</v>
          </cell>
          <cell r="F144">
            <v>12121</v>
          </cell>
          <cell r="G144">
            <v>12225</v>
          </cell>
          <cell r="H144">
            <v>4802</v>
          </cell>
          <cell r="I144">
            <v>6687</v>
          </cell>
          <cell r="J144">
            <v>7104</v>
          </cell>
          <cell r="K144">
            <v>7486</v>
          </cell>
          <cell r="L144">
            <v>7759</v>
          </cell>
          <cell r="M144">
            <v>9214</v>
          </cell>
          <cell r="N144">
            <v>11446</v>
          </cell>
          <cell r="O144">
            <v>15477</v>
          </cell>
          <cell r="P144">
            <v>4194</v>
          </cell>
          <cell r="Q144">
            <v>5686</v>
          </cell>
          <cell r="R144">
            <v>17807</v>
          </cell>
          <cell r="S144">
            <v>30032</v>
          </cell>
          <cell r="T144">
            <v>34834</v>
          </cell>
          <cell r="U144">
            <v>41521</v>
          </cell>
          <cell r="V144">
            <v>48625</v>
          </cell>
          <cell r="W144">
            <v>56111</v>
          </cell>
          <cell r="X144">
            <v>63870</v>
          </cell>
          <cell r="Y144">
            <v>73084</v>
          </cell>
          <cell r="Z144">
            <v>84530</v>
          </cell>
          <cell r="AA144">
            <v>100007</v>
          </cell>
        </row>
        <row r="145">
          <cell r="A145">
            <v>751038</v>
          </cell>
          <cell r="B145" t="str">
            <v>Imprevistos</v>
          </cell>
          <cell r="C145">
            <v>5</v>
          </cell>
          <cell r="P145">
            <v>0</v>
          </cell>
          <cell r="Q145">
            <v>0</v>
          </cell>
          <cell r="R145">
            <v>0</v>
          </cell>
          <cell r="S145">
            <v>0</v>
          </cell>
          <cell r="T145">
            <v>0</v>
          </cell>
          <cell r="U145">
            <v>0</v>
          </cell>
          <cell r="V145">
            <v>0</v>
          </cell>
          <cell r="W145">
            <v>0</v>
          </cell>
          <cell r="X145">
            <v>0</v>
          </cell>
          <cell r="Y145">
            <v>0</v>
          </cell>
          <cell r="Z145">
            <v>0</v>
          </cell>
          <cell r="AA145">
            <v>0</v>
          </cell>
        </row>
        <row r="146">
          <cell r="A146">
            <v>751040</v>
          </cell>
          <cell r="B146" t="str">
            <v>Eventos culturales</v>
          </cell>
          <cell r="C146">
            <v>5</v>
          </cell>
          <cell r="P146">
            <v>0</v>
          </cell>
          <cell r="Q146">
            <v>0</v>
          </cell>
          <cell r="R146">
            <v>0</v>
          </cell>
          <cell r="S146">
            <v>0</v>
          </cell>
          <cell r="T146">
            <v>0</v>
          </cell>
          <cell r="U146">
            <v>0</v>
          </cell>
          <cell r="V146">
            <v>0</v>
          </cell>
          <cell r="W146">
            <v>0</v>
          </cell>
          <cell r="X146">
            <v>0</v>
          </cell>
          <cell r="Y146">
            <v>0</v>
          </cell>
          <cell r="Z146">
            <v>0</v>
          </cell>
          <cell r="AA146">
            <v>0</v>
          </cell>
        </row>
        <row r="147">
          <cell r="A147">
            <v>751041</v>
          </cell>
          <cell r="B147" t="str">
            <v>Contratos de administración</v>
          </cell>
          <cell r="C147">
            <v>5</v>
          </cell>
          <cell r="P147">
            <v>0</v>
          </cell>
          <cell r="Q147">
            <v>0</v>
          </cell>
          <cell r="R147">
            <v>0</v>
          </cell>
          <cell r="S147">
            <v>0</v>
          </cell>
          <cell r="T147">
            <v>0</v>
          </cell>
          <cell r="U147">
            <v>0</v>
          </cell>
          <cell r="V147">
            <v>0</v>
          </cell>
          <cell r="W147">
            <v>0</v>
          </cell>
          <cell r="X147">
            <v>0</v>
          </cell>
          <cell r="Y147">
            <v>0</v>
          </cell>
          <cell r="Z147">
            <v>0</v>
          </cell>
          <cell r="AA147">
            <v>0</v>
          </cell>
        </row>
        <row r="148">
          <cell r="A148">
            <v>751042</v>
          </cell>
          <cell r="B148" t="str">
            <v>Sostenimiento de semovientes</v>
          </cell>
          <cell r="C148">
            <v>5</v>
          </cell>
          <cell r="P148">
            <v>0</v>
          </cell>
          <cell r="Q148">
            <v>0</v>
          </cell>
          <cell r="R148">
            <v>0</v>
          </cell>
          <cell r="S148">
            <v>0</v>
          </cell>
          <cell r="T148">
            <v>0</v>
          </cell>
          <cell r="U148">
            <v>0</v>
          </cell>
          <cell r="V148">
            <v>0</v>
          </cell>
          <cell r="W148">
            <v>0</v>
          </cell>
          <cell r="X148">
            <v>0</v>
          </cell>
          <cell r="Y148">
            <v>0</v>
          </cell>
          <cell r="Z148">
            <v>0</v>
          </cell>
          <cell r="AA148">
            <v>0</v>
          </cell>
        </row>
        <row r="149">
          <cell r="A149">
            <v>751044</v>
          </cell>
          <cell r="B149" t="str">
            <v>Servicios portuarios y aeroportuarios</v>
          </cell>
          <cell r="C149">
            <v>5</v>
          </cell>
          <cell r="P149">
            <v>0</v>
          </cell>
          <cell r="Q149">
            <v>0</v>
          </cell>
          <cell r="R149">
            <v>0</v>
          </cell>
          <cell r="S149">
            <v>0</v>
          </cell>
          <cell r="T149">
            <v>0</v>
          </cell>
          <cell r="U149">
            <v>0</v>
          </cell>
          <cell r="V149">
            <v>0</v>
          </cell>
          <cell r="W149">
            <v>0</v>
          </cell>
          <cell r="X149">
            <v>0</v>
          </cell>
          <cell r="Y149">
            <v>0</v>
          </cell>
          <cell r="Z149">
            <v>0</v>
          </cell>
          <cell r="AA149">
            <v>0</v>
          </cell>
        </row>
        <row r="150">
          <cell r="A150">
            <v>751045</v>
          </cell>
          <cell r="B150" t="str">
            <v>Costos por control de calidad</v>
          </cell>
          <cell r="C150">
            <v>5</v>
          </cell>
          <cell r="P150">
            <v>0</v>
          </cell>
          <cell r="Q150">
            <v>0</v>
          </cell>
          <cell r="R150">
            <v>0</v>
          </cell>
          <cell r="S150">
            <v>0</v>
          </cell>
          <cell r="T150">
            <v>0</v>
          </cell>
          <cell r="U150">
            <v>0</v>
          </cell>
          <cell r="V150">
            <v>0</v>
          </cell>
          <cell r="W150">
            <v>0</v>
          </cell>
          <cell r="X150">
            <v>0</v>
          </cell>
          <cell r="Y150">
            <v>0</v>
          </cell>
          <cell r="Z150">
            <v>0</v>
          </cell>
          <cell r="AA150">
            <v>0</v>
          </cell>
        </row>
        <row r="151">
          <cell r="A151">
            <v>751046</v>
          </cell>
          <cell r="B151" t="str">
            <v>Elementos de aseo, lavandería y cafetería</v>
          </cell>
          <cell r="C151">
            <v>5</v>
          </cell>
          <cell r="P151">
            <v>0</v>
          </cell>
          <cell r="Q151">
            <v>0</v>
          </cell>
          <cell r="R151">
            <v>0</v>
          </cell>
          <cell r="S151">
            <v>0</v>
          </cell>
          <cell r="T151">
            <v>0</v>
          </cell>
          <cell r="U151">
            <v>0</v>
          </cell>
          <cell r="V151">
            <v>0</v>
          </cell>
          <cell r="W151">
            <v>0</v>
          </cell>
          <cell r="X151">
            <v>0</v>
          </cell>
          <cell r="Y151">
            <v>0</v>
          </cell>
          <cell r="Z151">
            <v>0</v>
          </cell>
          <cell r="AA151">
            <v>0</v>
          </cell>
        </row>
        <row r="152">
          <cell r="A152">
            <v>751047</v>
          </cell>
          <cell r="B152" t="str">
            <v>Videos</v>
          </cell>
          <cell r="C152">
            <v>5</v>
          </cell>
          <cell r="P152">
            <v>0</v>
          </cell>
          <cell r="Q152">
            <v>0</v>
          </cell>
          <cell r="R152">
            <v>0</v>
          </cell>
          <cell r="S152">
            <v>0</v>
          </cell>
          <cell r="T152">
            <v>0</v>
          </cell>
          <cell r="U152">
            <v>0</v>
          </cell>
          <cell r="V152">
            <v>0</v>
          </cell>
          <cell r="W152">
            <v>0</v>
          </cell>
          <cell r="X152">
            <v>0</v>
          </cell>
          <cell r="Y152">
            <v>0</v>
          </cell>
          <cell r="Z152">
            <v>0</v>
          </cell>
          <cell r="AA152">
            <v>0</v>
          </cell>
        </row>
        <row r="153">
          <cell r="A153">
            <v>751048</v>
          </cell>
          <cell r="B153" t="str">
            <v>Licencias y salvoconductos</v>
          </cell>
          <cell r="C153">
            <v>5</v>
          </cell>
          <cell r="P153">
            <v>0</v>
          </cell>
          <cell r="Q153">
            <v>0</v>
          </cell>
          <cell r="R153">
            <v>0</v>
          </cell>
          <cell r="S153">
            <v>0</v>
          </cell>
          <cell r="T153">
            <v>0</v>
          </cell>
          <cell r="U153">
            <v>0</v>
          </cell>
          <cell r="V153">
            <v>0</v>
          </cell>
          <cell r="W153">
            <v>0</v>
          </cell>
          <cell r="X153">
            <v>0</v>
          </cell>
          <cell r="Y153">
            <v>0</v>
          </cell>
          <cell r="Z153">
            <v>0</v>
          </cell>
          <cell r="AA153">
            <v>0</v>
          </cell>
        </row>
        <row r="154">
          <cell r="A154">
            <v>751049</v>
          </cell>
          <cell r="B154" t="str">
            <v>Relaciones públicas</v>
          </cell>
          <cell r="C154">
            <v>5</v>
          </cell>
          <cell r="P154">
            <v>0</v>
          </cell>
          <cell r="Q154">
            <v>0</v>
          </cell>
          <cell r="R154">
            <v>0</v>
          </cell>
          <cell r="S154">
            <v>0</v>
          </cell>
          <cell r="T154">
            <v>0</v>
          </cell>
          <cell r="U154">
            <v>0</v>
          </cell>
          <cell r="V154">
            <v>0</v>
          </cell>
          <cell r="W154">
            <v>0</v>
          </cell>
          <cell r="X154">
            <v>0</v>
          </cell>
          <cell r="Y154">
            <v>0</v>
          </cell>
          <cell r="Z154">
            <v>0</v>
          </cell>
          <cell r="AA154">
            <v>0</v>
          </cell>
        </row>
        <row r="155">
          <cell r="A155">
            <v>751050</v>
          </cell>
          <cell r="B155" t="str">
            <v>Contratos de aprendizaje</v>
          </cell>
          <cell r="C155">
            <v>5</v>
          </cell>
          <cell r="P155">
            <v>0</v>
          </cell>
          <cell r="Q155">
            <v>0</v>
          </cell>
          <cell r="R155">
            <v>0</v>
          </cell>
          <cell r="S155">
            <v>0</v>
          </cell>
          <cell r="T155">
            <v>0</v>
          </cell>
          <cell r="U155">
            <v>0</v>
          </cell>
          <cell r="V155">
            <v>0</v>
          </cell>
          <cell r="W155">
            <v>0</v>
          </cell>
          <cell r="X155">
            <v>0</v>
          </cell>
          <cell r="Y155">
            <v>0</v>
          </cell>
          <cell r="Z155">
            <v>0</v>
          </cell>
          <cell r="AA155">
            <v>0</v>
          </cell>
        </row>
        <row r="156">
          <cell r="A156">
            <v>751090</v>
          </cell>
          <cell r="B156" t="str">
            <v>Otros costos generales</v>
          </cell>
          <cell r="C156">
            <v>5</v>
          </cell>
          <cell r="D156">
            <v>116741</v>
          </cell>
          <cell r="E156">
            <v>134062</v>
          </cell>
          <cell r="F156">
            <v>125352</v>
          </cell>
          <cell r="G156">
            <v>131657</v>
          </cell>
          <cell r="H156">
            <v>190089</v>
          </cell>
          <cell r="I156">
            <v>183724</v>
          </cell>
          <cell r="J156">
            <v>189013</v>
          </cell>
          <cell r="K156">
            <v>146195</v>
          </cell>
          <cell r="L156">
            <v>205143</v>
          </cell>
          <cell r="M156">
            <v>212219</v>
          </cell>
          <cell r="N156">
            <v>195166</v>
          </cell>
          <cell r="O156">
            <v>1279357</v>
          </cell>
          <cell r="P156">
            <v>116741</v>
          </cell>
          <cell r="Q156">
            <v>250803</v>
          </cell>
          <cell r="R156">
            <v>376155</v>
          </cell>
          <cell r="S156">
            <v>507812</v>
          </cell>
          <cell r="T156">
            <v>697901</v>
          </cell>
          <cell r="U156">
            <v>881625</v>
          </cell>
          <cell r="V156">
            <v>1070638</v>
          </cell>
          <cell r="W156">
            <v>1216833</v>
          </cell>
          <cell r="X156">
            <v>1421976</v>
          </cell>
          <cell r="Y156">
            <v>1634195</v>
          </cell>
          <cell r="Z156">
            <v>1829361</v>
          </cell>
          <cell r="AA156">
            <v>3108718</v>
          </cell>
        </row>
        <row r="157">
          <cell r="A157">
            <v>7517</v>
          </cell>
          <cell r="B157" t="str">
            <v>ARRENDAMIENTOS</v>
          </cell>
          <cell r="C157">
            <v>4</v>
          </cell>
          <cell r="D157">
            <v>25518</v>
          </cell>
          <cell r="E157">
            <v>32009</v>
          </cell>
          <cell r="F157">
            <v>31489</v>
          </cell>
          <cell r="G157">
            <v>4658</v>
          </cell>
          <cell r="H157">
            <v>29019</v>
          </cell>
          <cell r="I157">
            <v>29373</v>
          </cell>
          <cell r="J157">
            <v>31068</v>
          </cell>
          <cell r="K157">
            <v>55969</v>
          </cell>
          <cell r="L157">
            <v>31445</v>
          </cell>
          <cell r="M157">
            <v>5180</v>
          </cell>
          <cell r="N157">
            <v>55910</v>
          </cell>
          <cell r="O157">
            <v>31464</v>
          </cell>
          <cell r="P157">
            <v>25518</v>
          </cell>
          <cell r="Q157">
            <v>57527</v>
          </cell>
          <cell r="R157">
            <v>89016</v>
          </cell>
          <cell r="S157">
            <v>93674</v>
          </cell>
          <cell r="T157">
            <v>122693</v>
          </cell>
          <cell r="U157">
            <v>152066</v>
          </cell>
          <cell r="V157">
            <v>183134</v>
          </cell>
          <cell r="W157">
            <v>239103</v>
          </cell>
          <cell r="X157">
            <v>270548</v>
          </cell>
          <cell r="Y157">
            <v>275728</v>
          </cell>
          <cell r="Z157">
            <v>331638</v>
          </cell>
          <cell r="AA157">
            <v>363102</v>
          </cell>
        </row>
        <row r="158">
          <cell r="A158">
            <v>751701</v>
          </cell>
          <cell r="B158" t="str">
            <v>Terrenos</v>
          </cell>
          <cell r="C158">
            <v>5</v>
          </cell>
          <cell r="P158">
            <v>0</v>
          </cell>
          <cell r="Q158">
            <v>0</v>
          </cell>
          <cell r="R158">
            <v>0</v>
          </cell>
          <cell r="S158">
            <v>0</v>
          </cell>
          <cell r="T158">
            <v>0</v>
          </cell>
          <cell r="U158">
            <v>0</v>
          </cell>
          <cell r="V158">
            <v>0</v>
          </cell>
          <cell r="W158">
            <v>0</v>
          </cell>
          <cell r="X158">
            <v>0</v>
          </cell>
          <cell r="Y158">
            <v>0</v>
          </cell>
          <cell r="Z158">
            <v>0</v>
          </cell>
          <cell r="AA158">
            <v>0</v>
          </cell>
        </row>
        <row r="159">
          <cell r="A159">
            <v>751702</v>
          </cell>
          <cell r="B159" t="str">
            <v>Construcciones y edificaciones</v>
          </cell>
          <cell r="C159">
            <v>5</v>
          </cell>
          <cell r="E159">
            <v>7317</v>
          </cell>
          <cell r="F159">
            <v>4782</v>
          </cell>
          <cell r="G159">
            <v>4658</v>
          </cell>
          <cell r="H159">
            <v>5265</v>
          </cell>
          <cell r="I159">
            <v>5836</v>
          </cell>
          <cell r="J159">
            <v>7754</v>
          </cell>
          <cell r="K159">
            <v>5043</v>
          </cell>
          <cell r="L159">
            <v>6445</v>
          </cell>
          <cell r="M159">
            <v>5180</v>
          </cell>
          <cell r="N159">
            <v>5845</v>
          </cell>
          <cell r="O159">
            <v>7027</v>
          </cell>
          <cell r="P159">
            <v>0</v>
          </cell>
          <cell r="Q159">
            <v>7317</v>
          </cell>
          <cell r="R159">
            <v>12099</v>
          </cell>
          <cell r="S159">
            <v>16757</v>
          </cell>
          <cell r="T159">
            <v>22022</v>
          </cell>
          <cell r="U159">
            <v>27858</v>
          </cell>
          <cell r="V159">
            <v>35612</v>
          </cell>
          <cell r="W159">
            <v>40655</v>
          </cell>
          <cell r="X159">
            <v>47100</v>
          </cell>
          <cell r="Y159">
            <v>52280</v>
          </cell>
          <cell r="Z159">
            <v>58125</v>
          </cell>
          <cell r="AA159">
            <v>65152</v>
          </cell>
        </row>
        <row r="160">
          <cell r="A160">
            <v>751703</v>
          </cell>
          <cell r="B160" t="str">
            <v>Maquinaria y equipo</v>
          </cell>
          <cell r="C160">
            <v>5</v>
          </cell>
          <cell r="H160">
            <v>23754</v>
          </cell>
          <cell r="I160">
            <v>23537</v>
          </cell>
          <cell r="J160">
            <v>23314</v>
          </cell>
          <cell r="K160">
            <v>50926</v>
          </cell>
          <cell r="L160">
            <v>25000</v>
          </cell>
          <cell r="N160">
            <v>50065</v>
          </cell>
          <cell r="O160">
            <v>24437</v>
          </cell>
          <cell r="P160">
            <v>0</v>
          </cell>
          <cell r="Q160">
            <v>0</v>
          </cell>
          <cell r="R160">
            <v>0</v>
          </cell>
          <cell r="S160">
            <v>0</v>
          </cell>
          <cell r="T160">
            <v>23754</v>
          </cell>
          <cell r="U160">
            <v>47291</v>
          </cell>
          <cell r="V160">
            <v>70605</v>
          </cell>
          <cell r="W160">
            <v>121531</v>
          </cell>
          <cell r="X160">
            <v>146531</v>
          </cell>
          <cell r="Y160">
            <v>146531</v>
          </cell>
          <cell r="Z160">
            <v>196596</v>
          </cell>
          <cell r="AA160">
            <v>221033</v>
          </cell>
        </row>
        <row r="161">
          <cell r="A161">
            <v>751704</v>
          </cell>
          <cell r="B161" t="str">
            <v>Equipo de oficina</v>
          </cell>
          <cell r="C161">
            <v>5</v>
          </cell>
          <cell r="D161">
            <v>25518</v>
          </cell>
          <cell r="E161">
            <v>24692</v>
          </cell>
          <cell r="F161">
            <v>26707</v>
          </cell>
          <cell r="P161">
            <v>25518</v>
          </cell>
          <cell r="Q161">
            <v>50210</v>
          </cell>
          <cell r="R161">
            <v>76917</v>
          </cell>
          <cell r="S161">
            <v>76917</v>
          </cell>
          <cell r="T161">
            <v>76917</v>
          </cell>
          <cell r="U161">
            <v>76917</v>
          </cell>
          <cell r="V161">
            <v>76917</v>
          </cell>
          <cell r="W161">
            <v>76917</v>
          </cell>
          <cell r="X161">
            <v>76917</v>
          </cell>
          <cell r="Y161">
            <v>76917</v>
          </cell>
          <cell r="Z161">
            <v>76917</v>
          </cell>
          <cell r="AA161">
            <v>76917</v>
          </cell>
        </row>
        <row r="162">
          <cell r="A162">
            <v>751705</v>
          </cell>
          <cell r="B162" t="str">
            <v>Equipo de computación y comunicación</v>
          </cell>
          <cell r="C162">
            <v>5</v>
          </cell>
          <cell r="P162">
            <v>0</v>
          </cell>
          <cell r="Q162">
            <v>0</v>
          </cell>
          <cell r="R162">
            <v>0</v>
          </cell>
          <cell r="S162">
            <v>0</v>
          </cell>
          <cell r="T162">
            <v>0</v>
          </cell>
          <cell r="U162">
            <v>0</v>
          </cell>
          <cell r="V162">
            <v>0</v>
          </cell>
          <cell r="W162">
            <v>0</v>
          </cell>
          <cell r="X162">
            <v>0</v>
          </cell>
          <cell r="Y162">
            <v>0</v>
          </cell>
          <cell r="Z162">
            <v>0</v>
          </cell>
          <cell r="AA162">
            <v>0</v>
          </cell>
        </row>
        <row r="163">
          <cell r="A163">
            <v>751707</v>
          </cell>
          <cell r="B163" t="str">
            <v>Flota y equipo de transporte</v>
          </cell>
          <cell r="C163">
            <v>5</v>
          </cell>
          <cell r="P163">
            <v>0</v>
          </cell>
          <cell r="Q163">
            <v>0</v>
          </cell>
          <cell r="R163">
            <v>0</v>
          </cell>
          <cell r="S163">
            <v>0</v>
          </cell>
          <cell r="T163">
            <v>0</v>
          </cell>
          <cell r="U163">
            <v>0</v>
          </cell>
          <cell r="V163">
            <v>0</v>
          </cell>
          <cell r="W163">
            <v>0</v>
          </cell>
          <cell r="X163">
            <v>0</v>
          </cell>
          <cell r="Y163">
            <v>0</v>
          </cell>
          <cell r="Z163">
            <v>0</v>
          </cell>
          <cell r="AA163">
            <v>0</v>
          </cell>
        </row>
        <row r="164">
          <cell r="A164">
            <v>751790</v>
          </cell>
          <cell r="B164" t="str">
            <v>Otros</v>
          </cell>
          <cell r="C164">
            <v>5</v>
          </cell>
          <cell r="P164">
            <v>0</v>
          </cell>
          <cell r="Q164">
            <v>0</v>
          </cell>
          <cell r="R164">
            <v>0</v>
          </cell>
          <cell r="S164">
            <v>0</v>
          </cell>
          <cell r="T164">
            <v>0</v>
          </cell>
          <cell r="U164">
            <v>0</v>
          </cell>
          <cell r="V164">
            <v>0</v>
          </cell>
          <cell r="W164">
            <v>0</v>
          </cell>
          <cell r="X164">
            <v>0</v>
          </cell>
          <cell r="Y164">
            <v>0</v>
          </cell>
          <cell r="Z164">
            <v>0</v>
          </cell>
          <cell r="AA164">
            <v>0</v>
          </cell>
        </row>
        <row r="165">
          <cell r="A165">
            <v>7530</v>
          </cell>
          <cell r="B165" t="str">
            <v>COSTO DE BIENES Y SERVICIOS PÚBLICOS PARA LA VENTA</v>
          </cell>
          <cell r="C165">
            <v>4</v>
          </cell>
          <cell r="D165">
            <v>17470236</v>
          </cell>
          <cell r="E165">
            <v>17901400</v>
          </cell>
          <cell r="F165">
            <v>18582990</v>
          </cell>
          <cell r="G165">
            <v>18422747</v>
          </cell>
          <cell r="H165">
            <v>19272781</v>
          </cell>
          <cell r="I165">
            <v>21500776</v>
          </cell>
          <cell r="J165">
            <v>13996292</v>
          </cell>
          <cell r="K165">
            <v>18457377</v>
          </cell>
          <cell r="L165">
            <v>17249610</v>
          </cell>
          <cell r="M165">
            <v>17497779</v>
          </cell>
          <cell r="N165">
            <v>15922725</v>
          </cell>
          <cell r="O165">
            <v>18879270</v>
          </cell>
          <cell r="P165">
            <v>17470236</v>
          </cell>
          <cell r="Q165">
            <v>35371636</v>
          </cell>
          <cell r="R165">
            <v>53954626</v>
          </cell>
          <cell r="S165">
            <v>72377373</v>
          </cell>
          <cell r="T165">
            <v>91650154</v>
          </cell>
          <cell r="U165">
            <v>113150930</v>
          </cell>
          <cell r="V165">
            <v>127147222</v>
          </cell>
          <cell r="W165">
            <v>145604599</v>
          </cell>
          <cell r="X165">
            <v>162854209</v>
          </cell>
          <cell r="Y165">
            <v>180351988</v>
          </cell>
          <cell r="Z165">
            <v>196274713</v>
          </cell>
          <cell r="AA165">
            <v>215153983</v>
          </cell>
        </row>
        <row r="166">
          <cell r="A166">
            <v>753001</v>
          </cell>
          <cell r="B166" t="str">
            <v>Compras en bloque y/o a largo plazo</v>
          </cell>
          <cell r="C166">
            <v>5</v>
          </cell>
          <cell r="D166">
            <v>11779077</v>
          </cell>
          <cell r="E166">
            <v>11886070</v>
          </cell>
          <cell r="F166">
            <v>12988209</v>
          </cell>
          <cell r="G166">
            <v>11522958</v>
          </cell>
          <cell r="H166">
            <v>11679425</v>
          </cell>
          <cell r="I166">
            <v>10605917</v>
          </cell>
          <cell r="J166">
            <v>10904436</v>
          </cell>
          <cell r="K166">
            <v>11150514</v>
          </cell>
          <cell r="L166">
            <v>10650577</v>
          </cell>
          <cell r="M166">
            <v>11750458</v>
          </cell>
          <cell r="N166">
            <v>10999615</v>
          </cell>
          <cell r="O166">
            <v>12263556</v>
          </cell>
          <cell r="P166">
            <v>11779077</v>
          </cell>
          <cell r="Q166">
            <v>23665147</v>
          </cell>
          <cell r="R166">
            <v>36653356</v>
          </cell>
          <cell r="S166">
            <v>48176314</v>
          </cell>
          <cell r="T166">
            <v>59855739</v>
          </cell>
          <cell r="U166">
            <v>70461656</v>
          </cell>
          <cell r="V166">
            <v>81366092</v>
          </cell>
          <cell r="W166">
            <v>92516606</v>
          </cell>
          <cell r="X166">
            <v>103167183</v>
          </cell>
          <cell r="Y166">
            <v>114917641</v>
          </cell>
          <cell r="Z166">
            <v>125917256</v>
          </cell>
          <cell r="AA166">
            <v>138180812</v>
          </cell>
        </row>
        <row r="167">
          <cell r="A167">
            <v>753002</v>
          </cell>
          <cell r="B167" t="str">
            <v>Compras en bolsa  y/o a corto plazo</v>
          </cell>
          <cell r="C167">
            <v>5</v>
          </cell>
          <cell r="D167">
            <v>1604952</v>
          </cell>
          <cell r="E167">
            <v>1817634</v>
          </cell>
          <cell r="F167">
            <v>990729</v>
          </cell>
          <cell r="G167">
            <v>2481623</v>
          </cell>
          <cell r="H167">
            <v>3045691</v>
          </cell>
          <cell r="I167">
            <v>6518325</v>
          </cell>
          <cell r="J167">
            <v>-1229933</v>
          </cell>
          <cell r="K167">
            <v>2751063</v>
          </cell>
          <cell r="L167">
            <v>2324635</v>
          </cell>
          <cell r="M167">
            <v>1362371</v>
          </cell>
          <cell r="N167">
            <v>885073</v>
          </cell>
          <cell r="O167">
            <v>1406103</v>
          </cell>
          <cell r="P167">
            <v>1604952</v>
          </cell>
          <cell r="Q167">
            <v>3422586</v>
          </cell>
          <cell r="R167">
            <v>4413315</v>
          </cell>
          <cell r="S167">
            <v>6894938</v>
          </cell>
          <cell r="T167">
            <v>9940629</v>
          </cell>
          <cell r="U167">
            <v>16458954</v>
          </cell>
          <cell r="V167">
            <v>15229021</v>
          </cell>
          <cell r="W167">
            <v>17980084</v>
          </cell>
          <cell r="X167">
            <v>20304719</v>
          </cell>
          <cell r="Y167">
            <v>21667090</v>
          </cell>
          <cell r="Z167">
            <v>22552163</v>
          </cell>
          <cell r="AA167">
            <v>23958266</v>
          </cell>
        </row>
        <row r="168">
          <cell r="A168">
            <v>753003</v>
          </cell>
          <cell r="B168" t="str">
            <v>Cargos de acceso e interconexión servicio de telecomunicaciones</v>
          </cell>
          <cell r="C168">
            <v>5</v>
          </cell>
          <cell r="P168">
            <v>0</v>
          </cell>
          <cell r="Q168">
            <v>0</v>
          </cell>
          <cell r="R168">
            <v>0</v>
          </cell>
          <cell r="S168">
            <v>0</v>
          </cell>
          <cell r="T168">
            <v>0</v>
          </cell>
          <cell r="U168">
            <v>0</v>
          </cell>
          <cell r="V168">
            <v>0</v>
          </cell>
          <cell r="W168">
            <v>0</v>
          </cell>
          <cell r="X168">
            <v>0</v>
          </cell>
          <cell r="Y168">
            <v>0</v>
          </cell>
          <cell r="Z168">
            <v>0</v>
          </cell>
          <cell r="AA168">
            <v>0</v>
          </cell>
        </row>
        <row r="169">
          <cell r="A169">
            <v>753004</v>
          </cell>
          <cell r="B169" t="str">
            <v>Costo por conexión</v>
          </cell>
          <cell r="C169">
            <v>5</v>
          </cell>
          <cell r="D169">
            <v>277233</v>
          </cell>
          <cell r="E169">
            <v>283333</v>
          </cell>
          <cell r="F169">
            <v>236883</v>
          </cell>
          <cell r="G169">
            <v>317352</v>
          </cell>
          <cell r="H169">
            <v>286357</v>
          </cell>
          <cell r="I169">
            <v>308681</v>
          </cell>
          <cell r="J169">
            <v>392910</v>
          </cell>
          <cell r="K169">
            <v>303486</v>
          </cell>
          <cell r="L169">
            <v>292835</v>
          </cell>
          <cell r="M169">
            <v>271546</v>
          </cell>
          <cell r="N169">
            <v>299379</v>
          </cell>
          <cell r="O169">
            <v>1379640</v>
          </cell>
          <cell r="P169">
            <v>277233</v>
          </cell>
          <cell r="Q169">
            <v>560566</v>
          </cell>
          <cell r="R169">
            <v>797449</v>
          </cell>
          <cell r="S169">
            <v>1114801</v>
          </cell>
          <cell r="T169">
            <v>1401158</v>
          </cell>
          <cell r="U169">
            <v>1709839</v>
          </cell>
          <cell r="V169">
            <v>2102749</v>
          </cell>
          <cell r="W169">
            <v>2406235</v>
          </cell>
          <cell r="X169">
            <v>2699070</v>
          </cell>
          <cell r="Y169">
            <v>2970616</v>
          </cell>
          <cell r="Z169">
            <v>3269995</v>
          </cell>
          <cell r="AA169">
            <v>4649635</v>
          </cell>
        </row>
        <row r="170">
          <cell r="A170">
            <v>753005</v>
          </cell>
          <cell r="B170" t="str">
            <v>Uso de líneas, redes y ductos</v>
          </cell>
          <cell r="C170">
            <v>5</v>
          </cell>
          <cell r="D170">
            <v>3808974</v>
          </cell>
          <cell r="E170">
            <v>3914363</v>
          </cell>
          <cell r="F170">
            <v>4367169</v>
          </cell>
          <cell r="G170">
            <v>4100814</v>
          </cell>
          <cell r="H170">
            <v>4261308</v>
          </cell>
          <cell r="I170">
            <v>4067853</v>
          </cell>
          <cell r="J170">
            <v>3928879</v>
          </cell>
          <cell r="K170">
            <v>4252314</v>
          </cell>
          <cell r="L170">
            <v>3981563</v>
          </cell>
          <cell r="M170">
            <v>4113404</v>
          </cell>
          <cell r="N170">
            <v>3738658</v>
          </cell>
          <cell r="O170">
            <v>3829971</v>
          </cell>
          <cell r="P170">
            <v>3808974</v>
          </cell>
          <cell r="Q170">
            <v>7723337</v>
          </cell>
          <cell r="R170">
            <v>12090506</v>
          </cell>
          <cell r="S170">
            <v>16191320</v>
          </cell>
          <cell r="T170">
            <v>20452628</v>
          </cell>
          <cell r="U170">
            <v>24520481</v>
          </cell>
          <cell r="V170">
            <v>28449360</v>
          </cell>
          <cell r="W170">
            <v>32701674</v>
          </cell>
          <cell r="X170">
            <v>36683237</v>
          </cell>
          <cell r="Y170">
            <v>40796641</v>
          </cell>
          <cell r="Z170">
            <v>44535299</v>
          </cell>
          <cell r="AA170">
            <v>48365270</v>
          </cell>
        </row>
        <row r="171">
          <cell r="A171">
            <v>753006</v>
          </cell>
          <cell r="B171" t="str">
            <v>Costo de distribución  y/o comercialización de gas natural</v>
          </cell>
          <cell r="C171">
            <v>5</v>
          </cell>
          <cell r="P171">
            <v>0</v>
          </cell>
          <cell r="Q171">
            <v>0</v>
          </cell>
          <cell r="R171">
            <v>0</v>
          </cell>
          <cell r="S171">
            <v>0</v>
          </cell>
          <cell r="T171">
            <v>0</v>
          </cell>
          <cell r="U171">
            <v>0</v>
          </cell>
          <cell r="V171">
            <v>0</v>
          </cell>
          <cell r="W171">
            <v>0</v>
          </cell>
          <cell r="X171">
            <v>0</v>
          </cell>
          <cell r="Y171">
            <v>0</v>
          </cell>
          <cell r="Z171">
            <v>0</v>
          </cell>
          <cell r="AA171">
            <v>0</v>
          </cell>
        </row>
        <row r="172">
          <cell r="A172">
            <v>753007</v>
          </cell>
          <cell r="B172" t="str">
            <v>Manejo comercial y financiero del servicio</v>
          </cell>
          <cell r="C172">
            <v>5</v>
          </cell>
          <cell r="P172">
            <v>0</v>
          </cell>
          <cell r="Q172">
            <v>0</v>
          </cell>
          <cell r="R172">
            <v>0</v>
          </cell>
          <cell r="S172">
            <v>0</v>
          </cell>
          <cell r="T172">
            <v>0</v>
          </cell>
          <cell r="U172">
            <v>0</v>
          </cell>
          <cell r="V172">
            <v>0</v>
          </cell>
          <cell r="W172">
            <v>0</v>
          </cell>
          <cell r="X172">
            <v>0</v>
          </cell>
          <cell r="Y172">
            <v>0</v>
          </cell>
          <cell r="Z172">
            <v>0</v>
          </cell>
          <cell r="AA172">
            <v>0</v>
          </cell>
        </row>
        <row r="173">
          <cell r="A173">
            <v>753010</v>
          </cell>
          <cell r="B173" t="str">
            <v>Contrato de concesión</v>
          </cell>
          <cell r="C173">
            <v>5</v>
          </cell>
          <cell r="P173">
            <v>0</v>
          </cell>
          <cell r="Q173">
            <v>0</v>
          </cell>
          <cell r="R173">
            <v>0</v>
          </cell>
          <cell r="S173">
            <v>0</v>
          </cell>
          <cell r="T173">
            <v>0</v>
          </cell>
          <cell r="U173">
            <v>0</v>
          </cell>
          <cell r="V173">
            <v>0</v>
          </cell>
          <cell r="W173">
            <v>0</v>
          </cell>
          <cell r="X173">
            <v>0</v>
          </cell>
          <cell r="Y173">
            <v>0</v>
          </cell>
          <cell r="Z173">
            <v>0</v>
          </cell>
          <cell r="AA173">
            <v>0</v>
          </cell>
        </row>
        <row r="174">
          <cell r="A174">
            <v>753011</v>
          </cell>
          <cell r="B174" t="str">
            <v>Costos asociados a las transacciones en el mercado mayorista</v>
          </cell>
          <cell r="C174">
            <v>5</v>
          </cell>
          <cell r="P174">
            <v>0</v>
          </cell>
          <cell r="Q174">
            <v>0</v>
          </cell>
          <cell r="R174">
            <v>0</v>
          </cell>
          <cell r="S174">
            <v>0</v>
          </cell>
          <cell r="T174">
            <v>0</v>
          </cell>
          <cell r="U174">
            <v>0</v>
          </cell>
          <cell r="V174">
            <v>0</v>
          </cell>
          <cell r="W174">
            <v>0</v>
          </cell>
          <cell r="X174">
            <v>0</v>
          </cell>
          <cell r="Y174">
            <v>0</v>
          </cell>
          <cell r="Z174">
            <v>0</v>
          </cell>
          <cell r="AA174">
            <v>0</v>
          </cell>
        </row>
        <row r="175">
          <cell r="A175">
            <v>753090</v>
          </cell>
          <cell r="B175" t="str">
            <v>Otros</v>
          </cell>
          <cell r="C175">
            <v>5</v>
          </cell>
          <cell r="P175">
            <v>0</v>
          </cell>
          <cell r="Q175">
            <v>0</v>
          </cell>
          <cell r="R175">
            <v>0</v>
          </cell>
          <cell r="S175">
            <v>0</v>
          </cell>
          <cell r="T175">
            <v>0</v>
          </cell>
          <cell r="U175">
            <v>0</v>
          </cell>
          <cell r="V175">
            <v>0</v>
          </cell>
          <cell r="W175">
            <v>0</v>
          </cell>
          <cell r="X175">
            <v>0</v>
          </cell>
          <cell r="Y175">
            <v>0</v>
          </cell>
          <cell r="Z175">
            <v>0</v>
          </cell>
          <cell r="AA175">
            <v>0</v>
          </cell>
        </row>
        <row r="176">
          <cell r="A176">
            <v>7535</v>
          </cell>
          <cell r="B176" t="str">
            <v>LICENCIAS, CONTRIBUCIONES Y REGALÍAS</v>
          </cell>
          <cell r="C176">
            <v>4</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v>753505</v>
          </cell>
          <cell r="B177" t="str">
            <v>Ley 56 de 1981</v>
          </cell>
          <cell r="C177">
            <v>5</v>
          </cell>
          <cell r="P177">
            <v>0</v>
          </cell>
          <cell r="Q177">
            <v>0</v>
          </cell>
          <cell r="R177">
            <v>0</v>
          </cell>
          <cell r="S177">
            <v>0</v>
          </cell>
          <cell r="T177">
            <v>0</v>
          </cell>
          <cell r="U177">
            <v>0</v>
          </cell>
          <cell r="V177">
            <v>0</v>
          </cell>
          <cell r="W177">
            <v>0</v>
          </cell>
          <cell r="X177">
            <v>0</v>
          </cell>
          <cell r="Y177">
            <v>0</v>
          </cell>
          <cell r="Z177">
            <v>0</v>
          </cell>
          <cell r="AA177">
            <v>0</v>
          </cell>
        </row>
        <row r="178">
          <cell r="A178">
            <v>753506</v>
          </cell>
          <cell r="B178" t="str">
            <v>Medio ambiente – ley 99 de 1993</v>
          </cell>
          <cell r="C178">
            <v>5</v>
          </cell>
          <cell r="P178">
            <v>0</v>
          </cell>
          <cell r="Q178">
            <v>0</v>
          </cell>
          <cell r="R178">
            <v>0</v>
          </cell>
          <cell r="S178">
            <v>0</v>
          </cell>
          <cell r="T178">
            <v>0</v>
          </cell>
          <cell r="U178">
            <v>0</v>
          </cell>
          <cell r="V178">
            <v>0</v>
          </cell>
          <cell r="W178">
            <v>0</v>
          </cell>
          <cell r="X178">
            <v>0</v>
          </cell>
          <cell r="Y178">
            <v>0</v>
          </cell>
          <cell r="Z178">
            <v>0</v>
          </cell>
          <cell r="AA178">
            <v>0</v>
          </cell>
        </row>
        <row r="179">
          <cell r="A179">
            <v>753509</v>
          </cell>
          <cell r="B179" t="str">
            <v>Fazni</v>
          </cell>
          <cell r="C179">
            <v>5</v>
          </cell>
          <cell r="P179">
            <v>0</v>
          </cell>
          <cell r="Q179">
            <v>0</v>
          </cell>
          <cell r="R179">
            <v>0</v>
          </cell>
          <cell r="S179">
            <v>0</v>
          </cell>
          <cell r="T179">
            <v>0</v>
          </cell>
          <cell r="U179">
            <v>0</v>
          </cell>
          <cell r="V179">
            <v>0</v>
          </cell>
          <cell r="W179">
            <v>0</v>
          </cell>
          <cell r="X179">
            <v>0</v>
          </cell>
          <cell r="Y179">
            <v>0</v>
          </cell>
          <cell r="Z179">
            <v>0</v>
          </cell>
          <cell r="AA179">
            <v>0</v>
          </cell>
        </row>
        <row r="180">
          <cell r="A180">
            <v>753510</v>
          </cell>
          <cell r="B180" t="str">
            <v>Faer</v>
          </cell>
          <cell r="C180">
            <v>5</v>
          </cell>
          <cell r="P180">
            <v>0</v>
          </cell>
          <cell r="Q180">
            <v>0</v>
          </cell>
          <cell r="R180">
            <v>0</v>
          </cell>
          <cell r="S180">
            <v>0</v>
          </cell>
          <cell r="T180">
            <v>0</v>
          </cell>
          <cell r="U180">
            <v>0</v>
          </cell>
          <cell r="V180">
            <v>0</v>
          </cell>
          <cell r="W180">
            <v>0</v>
          </cell>
          <cell r="X180">
            <v>0</v>
          </cell>
          <cell r="Y180">
            <v>0</v>
          </cell>
          <cell r="Z180">
            <v>0</v>
          </cell>
          <cell r="AA180">
            <v>0</v>
          </cell>
        </row>
        <row r="181">
          <cell r="A181">
            <v>753511</v>
          </cell>
          <cell r="B181" t="str">
            <v>Cuota de fomento de gas</v>
          </cell>
          <cell r="C181">
            <v>5</v>
          </cell>
          <cell r="P181">
            <v>0</v>
          </cell>
          <cell r="Q181">
            <v>0</v>
          </cell>
          <cell r="R181">
            <v>0</v>
          </cell>
          <cell r="S181">
            <v>0</v>
          </cell>
          <cell r="T181">
            <v>0</v>
          </cell>
          <cell r="U181">
            <v>0</v>
          </cell>
          <cell r="V181">
            <v>0</v>
          </cell>
          <cell r="W181">
            <v>0</v>
          </cell>
          <cell r="X181">
            <v>0</v>
          </cell>
          <cell r="Y181">
            <v>0</v>
          </cell>
          <cell r="Z181">
            <v>0</v>
          </cell>
          <cell r="AA181">
            <v>0</v>
          </cell>
        </row>
        <row r="182">
          <cell r="A182">
            <v>753512</v>
          </cell>
          <cell r="B182" t="str">
            <v>Ministerio de comunicaciones y/o fondo de comunicaciones</v>
          </cell>
          <cell r="C182">
            <v>5</v>
          </cell>
          <cell r="P182">
            <v>0</v>
          </cell>
          <cell r="Q182">
            <v>0</v>
          </cell>
          <cell r="R182">
            <v>0</v>
          </cell>
          <cell r="S182">
            <v>0</v>
          </cell>
          <cell r="T182">
            <v>0</v>
          </cell>
          <cell r="U182">
            <v>0</v>
          </cell>
          <cell r="V182">
            <v>0</v>
          </cell>
          <cell r="W182">
            <v>0</v>
          </cell>
          <cell r="X182">
            <v>0</v>
          </cell>
          <cell r="Y182">
            <v>0</v>
          </cell>
          <cell r="Z182">
            <v>0</v>
          </cell>
          <cell r="AA182">
            <v>0</v>
          </cell>
        </row>
        <row r="183">
          <cell r="A183">
            <v>753513</v>
          </cell>
          <cell r="B183" t="str">
            <v>Comité de estratificación –ley 505 de 1999</v>
          </cell>
          <cell r="C183">
            <v>5</v>
          </cell>
          <cell r="P183">
            <v>0</v>
          </cell>
          <cell r="Q183">
            <v>0</v>
          </cell>
          <cell r="R183">
            <v>0</v>
          </cell>
          <cell r="S183">
            <v>0</v>
          </cell>
          <cell r="T183">
            <v>0</v>
          </cell>
          <cell r="U183">
            <v>0</v>
          </cell>
          <cell r="V183">
            <v>0</v>
          </cell>
          <cell r="W183">
            <v>0</v>
          </cell>
          <cell r="X183">
            <v>0</v>
          </cell>
          <cell r="Y183">
            <v>0</v>
          </cell>
          <cell r="Z183">
            <v>0</v>
          </cell>
          <cell r="AA183">
            <v>0</v>
          </cell>
        </row>
        <row r="184">
          <cell r="A184">
            <v>753590</v>
          </cell>
          <cell r="B184" t="str">
            <v>Otras contribuciones</v>
          </cell>
          <cell r="C184">
            <v>5</v>
          </cell>
          <cell r="P184">
            <v>0</v>
          </cell>
          <cell r="Q184">
            <v>0</v>
          </cell>
          <cell r="R184">
            <v>0</v>
          </cell>
          <cell r="S184">
            <v>0</v>
          </cell>
          <cell r="T184">
            <v>0</v>
          </cell>
          <cell r="U184">
            <v>0</v>
          </cell>
          <cell r="V184">
            <v>0</v>
          </cell>
          <cell r="W184">
            <v>0</v>
          </cell>
          <cell r="X184">
            <v>0</v>
          </cell>
          <cell r="Y184">
            <v>0</v>
          </cell>
          <cell r="Z184">
            <v>0</v>
          </cell>
          <cell r="AA184">
            <v>0</v>
          </cell>
        </row>
        <row r="185">
          <cell r="A185">
            <v>7537</v>
          </cell>
          <cell r="B185" t="str">
            <v>CONSUMO  DE INSUMOS DIRECTOS</v>
          </cell>
          <cell r="C185">
            <v>4</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753701</v>
          </cell>
          <cell r="B186" t="str">
            <v>Productos químicos</v>
          </cell>
          <cell r="C186">
            <v>5</v>
          </cell>
          <cell r="P186">
            <v>0</v>
          </cell>
          <cell r="Q186">
            <v>0</v>
          </cell>
          <cell r="R186">
            <v>0</v>
          </cell>
          <cell r="S186">
            <v>0</v>
          </cell>
          <cell r="T186">
            <v>0</v>
          </cell>
          <cell r="U186">
            <v>0</v>
          </cell>
          <cell r="V186">
            <v>0</v>
          </cell>
          <cell r="W186">
            <v>0</v>
          </cell>
          <cell r="X186">
            <v>0</v>
          </cell>
          <cell r="Y186">
            <v>0</v>
          </cell>
          <cell r="Z186">
            <v>0</v>
          </cell>
          <cell r="AA186">
            <v>0</v>
          </cell>
        </row>
        <row r="187">
          <cell r="A187">
            <v>753702</v>
          </cell>
          <cell r="B187" t="str">
            <v>Gas combustible</v>
          </cell>
          <cell r="C187">
            <v>5</v>
          </cell>
          <cell r="P187">
            <v>0</v>
          </cell>
          <cell r="Q187">
            <v>0</v>
          </cell>
          <cell r="R187">
            <v>0</v>
          </cell>
          <cell r="S187">
            <v>0</v>
          </cell>
          <cell r="T187">
            <v>0</v>
          </cell>
          <cell r="U187">
            <v>0</v>
          </cell>
          <cell r="V187">
            <v>0</v>
          </cell>
          <cell r="W187">
            <v>0</v>
          </cell>
          <cell r="X187">
            <v>0</v>
          </cell>
          <cell r="Y187">
            <v>0</v>
          </cell>
          <cell r="Z187">
            <v>0</v>
          </cell>
          <cell r="AA187">
            <v>0</v>
          </cell>
        </row>
        <row r="188">
          <cell r="A188">
            <v>753704</v>
          </cell>
          <cell r="B188" t="str">
            <v>Energía</v>
          </cell>
          <cell r="C188">
            <v>5</v>
          </cell>
          <cell r="P188">
            <v>0</v>
          </cell>
          <cell r="Q188">
            <v>0</v>
          </cell>
          <cell r="R188">
            <v>0</v>
          </cell>
          <cell r="S188">
            <v>0</v>
          </cell>
          <cell r="T188">
            <v>0</v>
          </cell>
          <cell r="U188">
            <v>0</v>
          </cell>
          <cell r="V188">
            <v>0</v>
          </cell>
          <cell r="W188">
            <v>0</v>
          </cell>
          <cell r="X188">
            <v>0</v>
          </cell>
          <cell r="Y188">
            <v>0</v>
          </cell>
          <cell r="Z188">
            <v>0</v>
          </cell>
          <cell r="AA188">
            <v>0</v>
          </cell>
        </row>
        <row r="189">
          <cell r="A189">
            <v>753705</v>
          </cell>
          <cell r="B189" t="str">
            <v>Acpm, fuel oil</v>
          </cell>
          <cell r="C189">
            <v>5</v>
          </cell>
          <cell r="P189">
            <v>0</v>
          </cell>
          <cell r="Q189">
            <v>0</v>
          </cell>
          <cell r="R189">
            <v>0</v>
          </cell>
          <cell r="S189">
            <v>0</v>
          </cell>
          <cell r="T189">
            <v>0</v>
          </cell>
          <cell r="U189">
            <v>0</v>
          </cell>
          <cell r="V189">
            <v>0</v>
          </cell>
          <cell r="W189">
            <v>0</v>
          </cell>
          <cell r="X189">
            <v>0</v>
          </cell>
          <cell r="Y189">
            <v>0</v>
          </cell>
          <cell r="Z189">
            <v>0</v>
          </cell>
          <cell r="AA189">
            <v>0</v>
          </cell>
        </row>
        <row r="190">
          <cell r="A190">
            <v>753790</v>
          </cell>
          <cell r="B190" t="str">
            <v>Otros elementos de consumo de insumos directos</v>
          </cell>
          <cell r="C190">
            <v>5</v>
          </cell>
          <cell r="P190">
            <v>0</v>
          </cell>
          <cell r="Q190">
            <v>0</v>
          </cell>
          <cell r="R190">
            <v>0</v>
          </cell>
          <cell r="S190">
            <v>0</v>
          </cell>
          <cell r="T190">
            <v>0</v>
          </cell>
          <cell r="U190">
            <v>0</v>
          </cell>
          <cell r="V190">
            <v>0</v>
          </cell>
          <cell r="W190">
            <v>0</v>
          </cell>
          <cell r="X190">
            <v>0</v>
          </cell>
          <cell r="Y190">
            <v>0</v>
          </cell>
          <cell r="Z190">
            <v>0</v>
          </cell>
          <cell r="AA190">
            <v>0</v>
          </cell>
        </row>
        <row r="191">
          <cell r="A191">
            <v>7540</v>
          </cell>
          <cell r="B191" t="str">
            <v>ORDENES Y CONTRATOS DE MANTENIMIENTO Y REPARACIONES</v>
          </cell>
          <cell r="C191">
            <v>4</v>
          </cell>
          <cell r="D191">
            <v>188888</v>
          </cell>
          <cell r="E191">
            <v>793817</v>
          </cell>
          <cell r="F191">
            <v>810800</v>
          </cell>
          <cell r="G191">
            <v>264531</v>
          </cell>
          <cell r="H191">
            <v>647857</v>
          </cell>
          <cell r="I191">
            <v>530642</v>
          </cell>
          <cell r="J191">
            <v>1010994</v>
          </cell>
          <cell r="K191">
            <v>984894</v>
          </cell>
          <cell r="L191">
            <v>1004721</v>
          </cell>
          <cell r="M191">
            <v>1199018</v>
          </cell>
          <cell r="N191">
            <v>1280196</v>
          </cell>
          <cell r="O191">
            <v>3479114</v>
          </cell>
          <cell r="P191">
            <v>188888</v>
          </cell>
          <cell r="Q191">
            <v>982705</v>
          </cell>
          <cell r="R191">
            <v>1793505</v>
          </cell>
          <cell r="S191">
            <v>2058036</v>
          </cell>
          <cell r="T191">
            <v>2705893</v>
          </cell>
          <cell r="U191">
            <v>3236535</v>
          </cell>
          <cell r="V191">
            <v>4247529</v>
          </cell>
          <cell r="W191">
            <v>5232423</v>
          </cell>
          <cell r="X191">
            <v>6237144</v>
          </cell>
          <cell r="Y191">
            <v>7436162</v>
          </cell>
          <cell r="Z191">
            <v>8716358</v>
          </cell>
          <cell r="AA191">
            <v>12195472</v>
          </cell>
          <cell r="AB191">
            <v>0</v>
          </cell>
        </row>
        <row r="192">
          <cell r="A192">
            <v>754001</v>
          </cell>
          <cell r="B192" t="str">
            <v>Mantenimiento de construcciones y edificaciones</v>
          </cell>
          <cell r="C192">
            <v>5</v>
          </cell>
          <cell r="E192">
            <v>16255</v>
          </cell>
          <cell r="F192">
            <v>14990</v>
          </cell>
          <cell r="G192">
            <v>1469</v>
          </cell>
          <cell r="I192">
            <v>1328</v>
          </cell>
          <cell r="J192">
            <v>22965</v>
          </cell>
          <cell r="L192">
            <v>81121</v>
          </cell>
          <cell r="M192">
            <v>340</v>
          </cell>
          <cell r="N192">
            <v>10435</v>
          </cell>
          <cell r="O192">
            <v>34065</v>
          </cell>
          <cell r="P192">
            <v>0</v>
          </cell>
          <cell r="Q192">
            <v>16255</v>
          </cell>
          <cell r="R192">
            <v>31245</v>
          </cell>
          <cell r="S192">
            <v>32714</v>
          </cell>
          <cell r="T192">
            <v>32714</v>
          </cell>
          <cell r="U192">
            <v>34042</v>
          </cell>
          <cell r="V192">
            <v>57007</v>
          </cell>
          <cell r="W192">
            <v>57007</v>
          </cell>
          <cell r="X192">
            <v>138128</v>
          </cell>
          <cell r="Y192">
            <v>138468</v>
          </cell>
          <cell r="Z192">
            <v>148903</v>
          </cell>
          <cell r="AA192">
            <v>182968</v>
          </cell>
        </row>
        <row r="193">
          <cell r="A193">
            <v>754002</v>
          </cell>
          <cell r="B193" t="str">
            <v>Mantenimiento maquinaria y equipo</v>
          </cell>
          <cell r="C193">
            <v>5</v>
          </cell>
          <cell r="E193">
            <v>53132</v>
          </cell>
          <cell r="F193">
            <v>1453</v>
          </cell>
          <cell r="G193">
            <v>5403</v>
          </cell>
          <cell r="H193">
            <v>8468</v>
          </cell>
          <cell r="I193">
            <v>10189</v>
          </cell>
          <cell r="J193">
            <v>205908</v>
          </cell>
          <cell r="K193">
            <v>3624</v>
          </cell>
          <cell r="L193">
            <v>1224</v>
          </cell>
          <cell r="M193">
            <v>2925</v>
          </cell>
          <cell r="N193">
            <v>46606</v>
          </cell>
          <cell r="O193">
            <v>189506</v>
          </cell>
          <cell r="P193">
            <v>0</v>
          </cell>
          <cell r="Q193">
            <v>53132</v>
          </cell>
          <cell r="R193">
            <v>54585</v>
          </cell>
          <cell r="S193">
            <v>59988</v>
          </cell>
          <cell r="T193">
            <v>68456</v>
          </cell>
          <cell r="U193">
            <v>78645</v>
          </cell>
          <cell r="V193">
            <v>284553</v>
          </cell>
          <cell r="W193">
            <v>288177</v>
          </cell>
          <cell r="X193">
            <v>289401</v>
          </cell>
          <cell r="Y193">
            <v>292326</v>
          </cell>
          <cell r="Z193">
            <v>338932</v>
          </cell>
          <cell r="AA193">
            <v>528438</v>
          </cell>
        </row>
        <row r="194">
          <cell r="A194">
            <v>754003</v>
          </cell>
          <cell r="B194" t="str">
            <v>Mantenimiento de equipo de oficina</v>
          </cell>
          <cell r="C194">
            <v>5</v>
          </cell>
          <cell r="H194">
            <v>601</v>
          </cell>
          <cell r="I194">
            <v>80</v>
          </cell>
          <cell r="J194">
            <v>4548</v>
          </cell>
          <cell r="K194">
            <v>12</v>
          </cell>
          <cell r="L194">
            <v>12272</v>
          </cell>
          <cell r="M194">
            <v>1124</v>
          </cell>
          <cell r="N194">
            <v>1834</v>
          </cell>
          <cell r="O194">
            <v>36695</v>
          </cell>
          <cell r="P194">
            <v>0</v>
          </cell>
          <cell r="Q194">
            <v>0</v>
          </cell>
          <cell r="R194">
            <v>0</v>
          </cell>
          <cell r="S194">
            <v>0</v>
          </cell>
          <cell r="T194">
            <v>601</v>
          </cell>
          <cell r="U194">
            <v>681</v>
          </cell>
          <cell r="V194">
            <v>5229</v>
          </cell>
          <cell r="W194">
            <v>5241</v>
          </cell>
          <cell r="X194">
            <v>17513</v>
          </cell>
          <cell r="Y194">
            <v>18637</v>
          </cell>
          <cell r="Z194">
            <v>20471</v>
          </cell>
          <cell r="AA194">
            <v>57166</v>
          </cell>
        </row>
        <row r="195">
          <cell r="A195">
            <v>754004</v>
          </cell>
          <cell r="B195" t="str">
            <v>Mantenimiento de equipo computación y comunicación</v>
          </cell>
          <cell r="C195">
            <v>5</v>
          </cell>
          <cell r="D195">
            <v>2995</v>
          </cell>
          <cell r="E195">
            <v>22972</v>
          </cell>
          <cell r="F195">
            <v>8998</v>
          </cell>
          <cell r="G195">
            <v>2995</v>
          </cell>
          <cell r="H195">
            <v>84624</v>
          </cell>
          <cell r="I195">
            <v>71336</v>
          </cell>
          <cell r="J195">
            <v>47483</v>
          </cell>
          <cell r="K195">
            <v>254241</v>
          </cell>
          <cell r="L195">
            <v>16540</v>
          </cell>
          <cell r="M195">
            <v>61351</v>
          </cell>
          <cell r="N195">
            <v>20076</v>
          </cell>
          <cell r="O195">
            <v>191493</v>
          </cell>
          <cell r="P195">
            <v>2995</v>
          </cell>
          <cell r="Q195">
            <v>25967</v>
          </cell>
          <cell r="R195">
            <v>34965</v>
          </cell>
          <cell r="S195">
            <v>37960</v>
          </cell>
          <cell r="T195">
            <v>122584</v>
          </cell>
          <cell r="U195">
            <v>193920</v>
          </cell>
          <cell r="V195">
            <v>241403</v>
          </cell>
          <cell r="W195">
            <v>495644</v>
          </cell>
          <cell r="X195">
            <v>512184</v>
          </cell>
          <cell r="Y195">
            <v>573535</v>
          </cell>
          <cell r="Z195">
            <v>593611</v>
          </cell>
          <cell r="AA195">
            <v>785104</v>
          </cell>
        </row>
        <row r="196">
          <cell r="A196">
            <v>754005</v>
          </cell>
          <cell r="B196" t="str">
            <v>Mantenimiento equipo de transporte, tracción y elevación</v>
          </cell>
          <cell r="C196">
            <v>5</v>
          </cell>
          <cell r="D196">
            <v>8754</v>
          </cell>
          <cell r="E196">
            <v>15686</v>
          </cell>
          <cell r="F196">
            <v>24774</v>
          </cell>
          <cell r="G196">
            <v>901</v>
          </cell>
          <cell r="H196">
            <v>3729</v>
          </cell>
          <cell r="I196">
            <v>1467</v>
          </cell>
          <cell r="J196">
            <v>4211</v>
          </cell>
          <cell r="K196">
            <v>30546</v>
          </cell>
          <cell r="L196">
            <v>6685</v>
          </cell>
          <cell r="M196">
            <v>1825</v>
          </cell>
          <cell r="N196">
            <v>15140</v>
          </cell>
          <cell r="O196">
            <v>68368</v>
          </cell>
          <cell r="P196">
            <v>8754</v>
          </cell>
          <cell r="Q196">
            <v>24440</v>
          </cell>
          <cell r="R196">
            <v>49214</v>
          </cell>
          <cell r="S196">
            <v>50115</v>
          </cell>
          <cell r="T196">
            <v>53844</v>
          </cell>
          <cell r="U196">
            <v>55311</v>
          </cell>
          <cell r="V196">
            <v>59522</v>
          </cell>
          <cell r="W196">
            <v>90068</v>
          </cell>
          <cell r="X196">
            <v>96753</v>
          </cell>
          <cell r="Y196">
            <v>98578</v>
          </cell>
          <cell r="Z196">
            <v>113718</v>
          </cell>
          <cell r="AA196">
            <v>182086</v>
          </cell>
        </row>
        <row r="197">
          <cell r="A197">
            <v>754006</v>
          </cell>
          <cell r="B197" t="str">
            <v>Mantenimiento terrenos</v>
          </cell>
          <cell r="C197">
            <v>5</v>
          </cell>
          <cell r="P197">
            <v>0</v>
          </cell>
          <cell r="Q197">
            <v>0</v>
          </cell>
          <cell r="R197">
            <v>0</v>
          </cell>
          <cell r="S197">
            <v>0</v>
          </cell>
          <cell r="T197">
            <v>0</v>
          </cell>
          <cell r="U197">
            <v>0</v>
          </cell>
          <cell r="V197">
            <v>0</v>
          </cell>
          <cell r="W197">
            <v>0</v>
          </cell>
          <cell r="X197">
            <v>0</v>
          </cell>
          <cell r="Y197">
            <v>0</v>
          </cell>
          <cell r="Z197">
            <v>0</v>
          </cell>
          <cell r="AA197">
            <v>0</v>
          </cell>
        </row>
        <row r="198">
          <cell r="A198">
            <v>754007</v>
          </cell>
          <cell r="B198" t="str">
            <v>Mantenimiento líneas, redes y ductos</v>
          </cell>
          <cell r="C198">
            <v>5</v>
          </cell>
          <cell r="D198">
            <v>177139</v>
          </cell>
          <cell r="E198">
            <v>449630</v>
          </cell>
          <cell r="F198">
            <v>338941</v>
          </cell>
          <cell r="G198">
            <v>230228</v>
          </cell>
          <cell r="H198">
            <v>530360</v>
          </cell>
          <cell r="I198">
            <v>345837</v>
          </cell>
          <cell r="J198">
            <v>503794</v>
          </cell>
          <cell r="K198">
            <v>578244</v>
          </cell>
          <cell r="L198">
            <v>743044</v>
          </cell>
          <cell r="M198">
            <v>897449</v>
          </cell>
          <cell r="N198">
            <v>1022726</v>
          </cell>
          <cell r="O198">
            <v>2654127</v>
          </cell>
          <cell r="P198">
            <v>177139</v>
          </cell>
          <cell r="Q198">
            <v>626769</v>
          </cell>
          <cell r="R198">
            <v>965710</v>
          </cell>
          <cell r="S198">
            <v>1195938</v>
          </cell>
          <cell r="T198">
            <v>1726298</v>
          </cell>
          <cell r="U198">
            <v>2072135</v>
          </cell>
          <cell r="V198">
            <v>2575929</v>
          </cell>
          <cell r="W198">
            <v>3154173</v>
          </cell>
          <cell r="X198">
            <v>3897217</v>
          </cell>
          <cell r="Y198">
            <v>4794666</v>
          </cell>
          <cell r="Z198">
            <v>5817392</v>
          </cell>
          <cell r="AA198">
            <v>8471519</v>
          </cell>
        </row>
        <row r="199">
          <cell r="A199">
            <v>754008</v>
          </cell>
          <cell r="B199" t="str">
            <v>Mantenimiento de plantas</v>
          </cell>
          <cell r="C199">
            <v>5</v>
          </cell>
          <cell r="P199">
            <v>0</v>
          </cell>
          <cell r="Q199">
            <v>0</v>
          </cell>
          <cell r="R199">
            <v>0</v>
          </cell>
          <cell r="S199">
            <v>0</v>
          </cell>
          <cell r="T199">
            <v>0</v>
          </cell>
          <cell r="U199">
            <v>0</v>
          </cell>
          <cell r="V199">
            <v>0</v>
          </cell>
          <cell r="W199">
            <v>0</v>
          </cell>
          <cell r="X199">
            <v>0</v>
          </cell>
          <cell r="Y199">
            <v>0</v>
          </cell>
          <cell r="Z199">
            <v>0</v>
          </cell>
          <cell r="AA199">
            <v>0</v>
          </cell>
        </row>
        <row r="200">
          <cell r="A200">
            <v>754009</v>
          </cell>
          <cell r="B200" t="str">
            <v>Reparaciones de construcciones y edificaciones</v>
          </cell>
          <cell r="C200">
            <v>5</v>
          </cell>
          <cell r="L200">
            <v>1000</v>
          </cell>
          <cell r="O200">
            <v>10986</v>
          </cell>
          <cell r="P200">
            <v>0</v>
          </cell>
          <cell r="Q200">
            <v>0</v>
          </cell>
          <cell r="R200">
            <v>0</v>
          </cell>
          <cell r="S200">
            <v>0</v>
          </cell>
          <cell r="T200">
            <v>0</v>
          </cell>
          <cell r="U200">
            <v>0</v>
          </cell>
          <cell r="V200">
            <v>0</v>
          </cell>
          <cell r="W200">
            <v>0</v>
          </cell>
          <cell r="X200">
            <v>1000</v>
          </cell>
          <cell r="Y200">
            <v>1000</v>
          </cell>
          <cell r="Z200">
            <v>1000</v>
          </cell>
          <cell r="AA200">
            <v>11986</v>
          </cell>
        </row>
        <row r="201">
          <cell r="A201">
            <v>754010</v>
          </cell>
          <cell r="B201" t="str">
            <v>Reparaciones de maquinaria y equipo</v>
          </cell>
          <cell r="C201">
            <v>5</v>
          </cell>
          <cell r="E201">
            <v>32776</v>
          </cell>
          <cell r="F201">
            <v>235734</v>
          </cell>
          <cell r="I201">
            <v>29959</v>
          </cell>
          <cell r="K201">
            <v>113372</v>
          </cell>
          <cell r="M201">
            <v>126668</v>
          </cell>
          <cell r="N201">
            <v>154791</v>
          </cell>
          <cell r="O201">
            <v>179589</v>
          </cell>
          <cell r="P201">
            <v>0</v>
          </cell>
          <cell r="Q201">
            <v>32776</v>
          </cell>
          <cell r="R201">
            <v>268510</v>
          </cell>
          <cell r="S201">
            <v>268510</v>
          </cell>
          <cell r="T201">
            <v>268510</v>
          </cell>
          <cell r="U201">
            <v>298469</v>
          </cell>
          <cell r="V201">
            <v>298469</v>
          </cell>
          <cell r="W201">
            <v>411841</v>
          </cell>
          <cell r="X201">
            <v>411841</v>
          </cell>
          <cell r="Y201">
            <v>538509</v>
          </cell>
          <cell r="Z201">
            <v>693300</v>
          </cell>
          <cell r="AA201">
            <v>872889</v>
          </cell>
        </row>
        <row r="202">
          <cell r="A202">
            <v>754011</v>
          </cell>
          <cell r="B202" t="str">
            <v>Reparaciones de equipo de oficina</v>
          </cell>
          <cell r="C202">
            <v>5</v>
          </cell>
          <cell r="P202">
            <v>0</v>
          </cell>
          <cell r="Q202">
            <v>0</v>
          </cell>
          <cell r="R202">
            <v>0</v>
          </cell>
          <cell r="S202">
            <v>0</v>
          </cell>
          <cell r="T202">
            <v>0</v>
          </cell>
          <cell r="U202">
            <v>0</v>
          </cell>
          <cell r="V202">
            <v>0</v>
          </cell>
          <cell r="W202">
            <v>0</v>
          </cell>
          <cell r="X202">
            <v>0</v>
          </cell>
          <cell r="Y202">
            <v>0</v>
          </cell>
          <cell r="Z202">
            <v>0</v>
          </cell>
          <cell r="AA202">
            <v>0</v>
          </cell>
        </row>
        <row r="203">
          <cell r="A203">
            <v>754012</v>
          </cell>
          <cell r="B203" t="str">
            <v>Reparaciones de equipo de computación y comunicación</v>
          </cell>
          <cell r="C203">
            <v>5</v>
          </cell>
          <cell r="P203">
            <v>0</v>
          </cell>
          <cell r="Q203">
            <v>0</v>
          </cell>
          <cell r="R203">
            <v>0</v>
          </cell>
          <cell r="S203">
            <v>0</v>
          </cell>
          <cell r="T203">
            <v>0</v>
          </cell>
          <cell r="U203">
            <v>0</v>
          </cell>
          <cell r="V203">
            <v>0</v>
          </cell>
          <cell r="W203">
            <v>0</v>
          </cell>
          <cell r="X203">
            <v>0</v>
          </cell>
          <cell r="Y203">
            <v>0</v>
          </cell>
          <cell r="Z203">
            <v>0</v>
          </cell>
          <cell r="AA203">
            <v>0</v>
          </cell>
        </row>
        <row r="204">
          <cell r="A204">
            <v>754013</v>
          </cell>
          <cell r="B204" t="str">
            <v>Reparaciones equipo de transporte, tracción y elevación</v>
          </cell>
          <cell r="C204">
            <v>5</v>
          </cell>
          <cell r="F204">
            <v>383</v>
          </cell>
          <cell r="H204">
            <v>20075</v>
          </cell>
          <cell r="I204">
            <v>1243</v>
          </cell>
          <cell r="J204">
            <v>6369</v>
          </cell>
          <cell r="K204">
            <v>4855</v>
          </cell>
          <cell r="L204">
            <v>2390</v>
          </cell>
          <cell r="M204">
            <v>33476</v>
          </cell>
          <cell r="N204">
            <v>2928</v>
          </cell>
          <cell r="O204">
            <v>48423</v>
          </cell>
          <cell r="P204">
            <v>0</v>
          </cell>
          <cell r="Q204">
            <v>0</v>
          </cell>
          <cell r="R204">
            <v>383</v>
          </cell>
          <cell r="S204">
            <v>383</v>
          </cell>
          <cell r="T204">
            <v>20458</v>
          </cell>
          <cell r="U204">
            <v>21701</v>
          </cell>
          <cell r="V204">
            <v>28070</v>
          </cell>
          <cell r="W204">
            <v>32925</v>
          </cell>
          <cell r="X204">
            <v>35315</v>
          </cell>
          <cell r="Y204">
            <v>68791</v>
          </cell>
          <cell r="Z204">
            <v>71719</v>
          </cell>
          <cell r="AA204">
            <v>120142</v>
          </cell>
        </row>
        <row r="205">
          <cell r="A205">
            <v>754014</v>
          </cell>
          <cell r="B205" t="str">
            <v>Reparación de líneas, redes y ductos</v>
          </cell>
          <cell r="C205">
            <v>5</v>
          </cell>
          <cell r="E205">
            <v>203366</v>
          </cell>
          <cell r="F205">
            <v>59160</v>
          </cell>
          <cell r="I205">
            <v>61083</v>
          </cell>
          <cell r="J205">
            <v>134570</v>
          </cell>
          <cell r="L205">
            <v>91872</v>
          </cell>
          <cell r="M205">
            <v>780</v>
          </cell>
          <cell r="N205">
            <v>348</v>
          </cell>
          <cell r="O205">
            <v>32071</v>
          </cell>
          <cell r="P205">
            <v>0</v>
          </cell>
          <cell r="Q205">
            <v>203366</v>
          </cell>
          <cell r="R205">
            <v>262526</v>
          </cell>
          <cell r="S205">
            <v>262526</v>
          </cell>
          <cell r="T205">
            <v>262526</v>
          </cell>
          <cell r="U205">
            <v>323609</v>
          </cell>
          <cell r="V205">
            <v>458179</v>
          </cell>
          <cell r="W205">
            <v>458179</v>
          </cell>
          <cell r="X205">
            <v>550051</v>
          </cell>
          <cell r="Y205">
            <v>550831</v>
          </cell>
          <cell r="Z205">
            <v>551179</v>
          </cell>
          <cell r="AA205">
            <v>583250</v>
          </cell>
        </row>
        <row r="206">
          <cell r="A206">
            <v>754015</v>
          </cell>
          <cell r="B206" t="str">
            <v>Reparación de plantas</v>
          </cell>
          <cell r="C206">
            <v>5</v>
          </cell>
          <cell r="P206">
            <v>0</v>
          </cell>
          <cell r="Q206">
            <v>0</v>
          </cell>
          <cell r="R206">
            <v>0</v>
          </cell>
          <cell r="S206">
            <v>0</v>
          </cell>
          <cell r="T206">
            <v>0</v>
          </cell>
          <cell r="U206">
            <v>0</v>
          </cell>
          <cell r="V206">
            <v>0</v>
          </cell>
          <cell r="W206">
            <v>0</v>
          </cell>
          <cell r="X206">
            <v>0</v>
          </cell>
          <cell r="Y206">
            <v>0</v>
          </cell>
          <cell r="Z206">
            <v>0</v>
          </cell>
          <cell r="AA206">
            <v>0</v>
          </cell>
        </row>
        <row r="207">
          <cell r="A207">
            <v>754090</v>
          </cell>
          <cell r="B207" t="str">
            <v>Otros contratos de  mantenimiento y reparaciones</v>
          </cell>
          <cell r="C207">
            <v>5</v>
          </cell>
          <cell r="F207">
            <v>126367</v>
          </cell>
          <cell r="G207">
            <v>23535</v>
          </cell>
          <cell r="I207">
            <v>8120</v>
          </cell>
          <cell r="J207">
            <v>81146</v>
          </cell>
          <cell r="L207">
            <v>48573</v>
          </cell>
          <cell r="M207">
            <v>73080</v>
          </cell>
          <cell r="N207">
            <v>5312</v>
          </cell>
          <cell r="O207">
            <v>33791</v>
          </cell>
          <cell r="P207">
            <v>0</v>
          </cell>
          <cell r="Q207">
            <v>0</v>
          </cell>
          <cell r="R207">
            <v>126367</v>
          </cell>
          <cell r="S207">
            <v>149902</v>
          </cell>
          <cell r="T207">
            <v>149902</v>
          </cell>
          <cell r="U207">
            <v>158022</v>
          </cell>
          <cell r="V207">
            <v>239168</v>
          </cell>
          <cell r="W207">
            <v>239168</v>
          </cell>
          <cell r="X207">
            <v>287741</v>
          </cell>
          <cell r="Y207">
            <v>360821</v>
          </cell>
          <cell r="Z207">
            <v>366133</v>
          </cell>
          <cell r="AA207">
            <v>399924</v>
          </cell>
        </row>
        <row r="208">
          <cell r="A208">
            <v>7542</v>
          </cell>
          <cell r="B208" t="str">
            <v>HONORARIOS</v>
          </cell>
          <cell r="C208">
            <v>4</v>
          </cell>
          <cell r="D208">
            <v>39623</v>
          </cell>
          <cell r="E208">
            <v>50868</v>
          </cell>
          <cell r="F208">
            <v>166745</v>
          </cell>
          <cell r="G208">
            <v>140538</v>
          </cell>
          <cell r="H208">
            <v>175992</v>
          </cell>
          <cell r="I208">
            <v>172364</v>
          </cell>
          <cell r="J208">
            <v>235074</v>
          </cell>
          <cell r="K208">
            <v>181711</v>
          </cell>
          <cell r="L208">
            <v>260382</v>
          </cell>
          <cell r="M208">
            <v>274089</v>
          </cell>
          <cell r="N208">
            <v>334984</v>
          </cell>
          <cell r="O208">
            <v>820414</v>
          </cell>
          <cell r="P208">
            <v>39623</v>
          </cell>
          <cell r="Q208">
            <v>90491</v>
          </cell>
          <cell r="R208">
            <v>257236</v>
          </cell>
          <cell r="S208">
            <v>397774</v>
          </cell>
          <cell r="T208">
            <v>573766</v>
          </cell>
          <cell r="U208">
            <v>746130</v>
          </cell>
          <cell r="V208">
            <v>981204</v>
          </cell>
          <cell r="W208">
            <v>1162915</v>
          </cell>
          <cell r="X208">
            <v>1423297</v>
          </cell>
          <cell r="Y208">
            <v>1697386</v>
          </cell>
          <cell r="Z208">
            <v>2032370</v>
          </cell>
          <cell r="AA208">
            <v>2852784</v>
          </cell>
        </row>
        <row r="209">
          <cell r="A209">
            <v>754204</v>
          </cell>
          <cell r="B209" t="str">
            <v>Avalúos</v>
          </cell>
          <cell r="C209">
            <v>5</v>
          </cell>
          <cell r="P209">
            <v>0</v>
          </cell>
          <cell r="Q209">
            <v>0</v>
          </cell>
          <cell r="R209">
            <v>0</v>
          </cell>
          <cell r="S209">
            <v>0</v>
          </cell>
          <cell r="T209">
            <v>0</v>
          </cell>
          <cell r="U209">
            <v>0</v>
          </cell>
          <cell r="V209">
            <v>0</v>
          </cell>
          <cell r="W209">
            <v>0</v>
          </cell>
          <cell r="X209">
            <v>0</v>
          </cell>
          <cell r="Y209">
            <v>0</v>
          </cell>
          <cell r="Z209">
            <v>0</v>
          </cell>
          <cell r="AA209">
            <v>0</v>
          </cell>
        </row>
        <row r="210">
          <cell r="A210">
            <v>754207</v>
          </cell>
          <cell r="B210" t="str">
            <v>Asesoría técnica</v>
          </cell>
          <cell r="C210">
            <v>5</v>
          </cell>
          <cell r="D210">
            <v>5900</v>
          </cell>
          <cell r="E210">
            <v>32043</v>
          </cell>
          <cell r="F210">
            <v>56183</v>
          </cell>
          <cell r="G210">
            <v>44854</v>
          </cell>
          <cell r="H210">
            <v>75561</v>
          </cell>
          <cell r="I210">
            <v>49148</v>
          </cell>
          <cell r="J210">
            <v>41198</v>
          </cell>
          <cell r="K210">
            <v>32640</v>
          </cell>
          <cell r="L210">
            <v>21731</v>
          </cell>
          <cell r="M210">
            <v>112040</v>
          </cell>
          <cell r="N210">
            <v>151935</v>
          </cell>
          <cell r="O210">
            <v>320378</v>
          </cell>
          <cell r="P210">
            <v>5900</v>
          </cell>
          <cell r="Q210">
            <v>37943</v>
          </cell>
          <cell r="R210">
            <v>94126</v>
          </cell>
          <cell r="S210">
            <v>138980</v>
          </cell>
          <cell r="T210">
            <v>214541</v>
          </cell>
          <cell r="U210">
            <v>263689</v>
          </cell>
          <cell r="V210">
            <v>304887</v>
          </cell>
          <cell r="W210">
            <v>337527</v>
          </cell>
          <cell r="X210">
            <v>359258</v>
          </cell>
          <cell r="Y210">
            <v>471298</v>
          </cell>
          <cell r="Z210">
            <v>623233</v>
          </cell>
          <cell r="AA210">
            <v>943611</v>
          </cell>
        </row>
        <row r="211">
          <cell r="A211">
            <v>754208</v>
          </cell>
          <cell r="B211" t="str">
            <v>Diseños y estudios</v>
          </cell>
          <cell r="C211">
            <v>5</v>
          </cell>
          <cell r="P211">
            <v>0</v>
          </cell>
          <cell r="Q211">
            <v>0</v>
          </cell>
          <cell r="R211">
            <v>0</v>
          </cell>
          <cell r="S211">
            <v>0</v>
          </cell>
          <cell r="T211">
            <v>0</v>
          </cell>
          <cell r="U211">
            <v>0</v>
          </cell>
          <cell r="V211">
            <v>0</v>
          </cell>
          <cell r="W211">
            <v>0</v>
          </cell>
          <cell r="X211">
            <v>0</v>
          </cell>
          <cell r="Y211">
            <v>0</v>
          </cell>
          <cell r="Z211">
            <v>0</v>
          </cell>
          <cell r="AA211">
            <v>0</v>
          </cell>
        </row>
        <row r="212">
          <cell r="A212">
            <v>754290</v>
          </cell>
          <cell r="B212" t="str">
            <v>Otros</v>
          </cell>
          <cell r="C212">
            <v>5</v>
          </cell>
          <cell r="D212">
            <v>33723</v>
          </cell>
          <cell r="E212">
            <v>18825</v>
          </cell>
          <cell r="F212">
            <v>110562</v>
          </cell>
          <cell r="G212">
            <v>95684</v>
          </cell>
          <cell r="H212">
            <v>100431</v>
          </cell>
          <cell r="I212">
            <v>123216</v>
          </cell>
          <cell r="J212">
            <v>193876</v>
          </cell>
          <cell r="K212">
            <v>149071</v>
          </cell>
          <cell r="L212">
            <v>238651</v>
          </cell>
          <cell r="M212">
            <v>162049</v>
          </cell>
          <cell r="N212">
            <v>183049</v>
          </cell>
          <cell r="O212">
            <v>500036</v>
          </cell>
          <cell r="P212">
            <v>33723</v>
          </cell>
          <cell r="Q212">
            <v>52548</v>
          </cell>
          <cell r="R212">
            <v>163110</v>
          </cell>
          <cell r="S212">
            <v>258794</v>
          </cell>
          <cell r="T212">
            <v>359225</v>
          </cell>
          <cell r="U212">
            <v>482441</v>
          </cell>
          <cell r="V212">
            <v>676317</v>
          </cell>
          <cell r="W212">
            <v>825388</v>
          </cell>
          <cell r="X212">
            <v>1064039</v>
          </cell>
          <cell r="Y212">
            <v>1226088</v>
          </cell>
          <cell r="Z212">
            <v>1409137</v>
          </cell>
          <cell r="AA212">
            <v>1909173</v>
          </cell>
        </row>
        <row r="213">
          <cell r="A213">
            <v>7545</v>
          </cell>
          <cell r="B213" t="str">
            <v>SERVICIOS PÚBLICOS</v>
          </cell>
          <cell r="C213">
            <v>4</v>
          </cell>
          <cell r="D213">
            <v>30666</v>
          </cell>
          <cell r="E213">
            <v>41027</v>
          </cell>
          <cell r="F213">
            <v>52479</v>
          </cell>
          <cell r="G213">
            <v>31148</v>
          </cell>
          <cell r="H213">
            <v>32014</v>
          </cell>
          <cell r="I213">
            <v>41668</v>
          </cell>
          <cell r="J213">
            <v>36600</v>
          </cell>
          <cell r="K213">
            <v>29034</v>
          </cell>
          <cell r="L213">
            <v>47545</v>
          </cell>
          <cell r="M213">
            <v>32846</v>
          </cell>
          <cell r="N213">
            <v>41339</v>
          </cell>
          <cell r="O213">
            <v>37060</v>
          </cell>
          <cell r="P213">
            <v>30666</v>
          </cell>
          <cell r="Q213">
            <v>71693</v>
          </cell>
          <cell r="R213">
            <v>124172</v>
          </cell>
          <cell r="S213">
            <v>155320</v>
          </cell>
          <cell r="T213">
            <v>187334</v>
          </cell>
          <cell r="U213">
            <v>229002</v>
          </cell>
          <cell r="V213">
            <v>265602</v>
          </cell>
          <cell r="W213">
            <v>294636</v>
          </cell>
          <cell r="X213">
            <v>342181</v>
          </cell>
          <cell r="Y213">
            <v>375027</v>
          </cell>
          <cell r="Z213">
            <v>416366</v>
          </cell>
          <cell r="AA213">
            <v>453426</v>
          </cell>
        </row>
        <row r="214">
          <cell r="A214">
            <v>754501</v>
          </cell>
          <cell r="B214" t="str">
            <v>Acueducto</v>
          </cell>
          <cell r="C214">
            <v>5</v>
          </cell>
          <cell r="D214">
            <v>868</v>
          </cell>
          <cell r="E214">
            <v>808</v>
          </cell>
          <cell r="F214">
            <v>774</v>
          </cell>
          <cell r="G214">
            <v>1016</v>
          </cell>
          <cell r="H214">
            <v>913</v>
          </cell>
          <cell r="I214">
            <v>766</v>
          </cell>
          <cell r="J214">
            <v>835</v>
          </cell>
          <cell r="K214">
            <v>922</v>
          </cell>
          <cell r="L214">
            <v>2436</v>
          </cell>
          <cell r="M214">
            <v>2348</v>
          </cell>
          <cell r="N214">
            <v>2333</v>
          </cell>
          <cell r="O214">
            <v>1412</v>
          </cell>
          <cell r="P214">
            <v>868</v>
          </cell>
          <cell r="Q214">
            <v>1676</v>
          </cell>
          <cell r="R214">
            <v>2450</v>
          </cell>
          <cell r="S214">
            <v>3466</v>
          </cell>
          <cell r="T214">
            <v>4379</v>
          </cell>
          <cell r="U214">
            <v>5145</v>
          </cell>
          <cell r="V214">
            <v>5980</v>
          </cell>
          <cell r="W214">
            <v>6902</v>
          </cell>
          <cell r="X214">
            <v>9338</v>
          </cell>
          <cell r="Y214">
            <v>11686</v>
          </cell>
          <cell r="Z214">
            <v>14019</v>
          </cell>
          <cell r="AA214">
            <v>15431</v>
          </cell>
        </row>
        <row r="215">
          <cell r="A215">
            <v>754502</v>
          </cell>
          <cell r="B215" t="str">
            <v>Alcantarillado</v>
          </cell>
          <cell r="C215">
            <v>5</v>
          </cell>
          <cell r="P215">
            <v>0</v>
          </cell>
          <cell r="Q215">
            <v>0</v>
          </cell>
          <cell r="R215">
            <v>0</v>
          </cell>
          <cell r="S215">
            <v>0</v>
          </cell>
          <cell r="T215">
            <v>0</v>
          </cell>
          <cell r="U215">
            <v>0</v>
          </cell>
          <cell r="V215">
            <v>0</v>
          </cell>
          <cell r="W215">
            <v>0</v>
          </cell>
          <cell r="X215">
            <v>0</v>
          </cell>
          <cell r="Y215">
            <v>0</v>
          </cell>
          <cell r="Z215">
            <v>0</v>
          </cell>
          <cell r="AA215">
            <v>0</v>
          </cell>
        </row>
        <row r="216">
          <cell r="A216">
            <v>754503</v>
          </cell>
          <cell r="B216" t="str">
            <v>Aseo</v>
          </cell>
          <cell r="C216">
            <v>5</v>
          </cell>
          <cell r="F216">
            <v>1138</v>
          </cell>
          <cell r="G216">
            <v>300</v>
          </cell>
          <cell r="H216">
            <v>395</v>
          </cell>
          <cell r="L216">
            <v>251</v>
          </cell>
          <cell r="M216">
            <v>255</v>
          </cell>
          <cell r="N216">
            <v>172</v>
          </cell>
          <cell r="O216">
            <v>174</v>
          </cell>
          <cell r="P216">
            <v>0</v>
          </cell>
          <cell r="Q216">
            <v>0</v>
          </cell>
          <cell r="R216">
            <v>1138</v>
          </cell>
          <cell r="S216">
            <v>1438</v>
          </cell>
          <cell r="T216">
            <v>1833</v>
          </cell>
          <cell r="U216">
            <v>1833</v>
          </cell>
          <cell r="V216">
            <v>1833</v>
          </cell>
          <cell r="W216">
            <v>1833</v>
          </cell>
          <cell r="X216">
            <v>2084</v>
          </cell>
          <cell r="Y216">
            <v>2339</v>
          </cell>
          <cell r="Z216">
            <v>2511</v>
          </cell>
          <cell r="AA216">
            <v>2685</v>
          </cell>
        </row>
        <row r="217">
          <cell r="A217">
            <v>754504</v>
          </cell>
          <cell r="B217" t="str">
            <v>Energía y alumbrado</v>
          </cell>
          <cell r="C217">
            <v>5</v>
          </cell>
          <cell r="P217">
            <v>0</v>
          </cell>
          <cell r="Q217">
            <v>0</v>
          </cell>
          <cell r="R217">
            <v>0</v>
          </cell>
          <cell r="S217">
            <v>0</v>
          </cell>
          <cell r="T217">
            <v>0</v>
          </cell>
          <cell r="U217">
            <v>0</v>
          </cell>
          <cell r="V217">
            <v>0</v>
          </cell>
          <cell r="W217">
            <v>0</v>
          </cell>
          <cell r="X217">
            <v>0</v>
          </cell>
          <cell r="Y217">
            <v>0</v>
          </cell>
          <cell r="Z217">
            <v>0</v>
          </cell>
          <cell r="AA217">
            <v>0</v>
          </cell>
        </row>
        <row r="218">
          <cell r="A218">
            <v>754505</v>
          </cell>
          <cell r="B218" t="str">
            <v>Telecomunicaciones</v>
          </cell>
          <cell r="C218">
            <v>5</v>
          </cell>
          <cell r="D218">
            <v>29798</v>
          </cell>
          <cell r="E218">
            <v>40219</v>
          </cell>
          <cell r="F218">
            <v>50567</v>
          </cell>
          <cell r="G218">
            <v>29832</v>
          </cell>
          <cell r="H218">
            <v>30706</v>
          </cell>
          <cell r="I218">
            <v>40902</v>
          </cell>
          <cell r="J218">
            <v>35765</v>
          </cell>
          <cell r="K218">
            <v>28112</v>
          </cell>
          <cell r="L218">
            <v>44858</v>
          </cell>
          <cell r="M218">
            <v>30243</v>
          </cell>
          <cell r="N218">
            <v>38834</v>
          </cell>
          <cell r="O218">
            <v>35474</v>
          </cell>
          <cell r="P218">
            <v>29798</v>
          </cell>
          <cell r="Q218">
            <v>70017</v>
          </cell>
          <cell r="R218">
            <v>120584</v>
          </cell>
          <cell r="S218">
            <v>150416</v>
          </cell>
          <cell r="T218">
            <v>181122</v>
          </cell>
          <cell r="U218">
            <v>222024</v>
          </cell>
          <cell r="V218">
            <v>257789</v>
          </cell>
          <cell r="W218">
            <v>285901</v>
          </cell>
          <cell r="X218">
            <v>330759</v>
          </cell>
          <cell r="Y218">
            <v>361002</v>
          </cell>
          <cell r="Z218">
            <v>399836</v>
          </cell>
          <cell r="AA218">
            <v>435310</v>
          </cell>
        </row>
        <row r="219">
          <cell r="A219">
            <v>754506</v>
          </cell>
          <cell r="B219" t="str">
            <v>Gas combustible</v>
          </cell>
          <cell r="C219">
            <v>5</v>
          </cell>
          <cell r="P219">
            <v>0</v>
          </cell>
          <cell r="Q219">
            <v>0</v>
          </cell>
          <cell r="R219">
            <v>0</v>
          </cell>
          <cell r="S219">
            <v>0</v>
          </cell>
          <cell r="T219">
            <v>0</v>
          </cell>
          <cell r="U219">
            <v>0</v>
          </cell>
          <cell r="V219">
            <v>0</v>
          </cell>
          <cell r="W219">
            <v>0</v>
          </cell>
          <cell r="X219">
            <v>0</v>
          </cell>
          <cell r="Y219">
            <v>0</v>
          </cell>
          <cell r="Z219">
            <v>0</v>
          </cell>
          <cell r="AA219">
            <v>0</v>
          </cell>
        </row>
        <row r="220">
          <cell r="A220">
            <v>7550</v>
          </cell>
          <cell r="B220" t="str">
            <v>MATERIALES Y OTROS COSTOS DE OPERACIÓN</v>
          </cell>
          <cell r="C220">
            <v>4</v>
          </cell>
          <cell r="D220">
            <v>39198</v>
          </cell>
          <cell r="E220">
            <v>208393</v>
          </cell>
          <cell r="F220">
            <v>284361</v>
          </cell>
          <cell r="G220">
            <v>354110</v>
          </cell>
          <cell r="H220">
            <v>287951</v>
          </cell>
          <cell r="I220">
            <v>242318</v>
          </cell>
          <cell r="J220">
            <v>297213</v>
          </cell>
          <cell r="K220">
            <v>371186</v>
          </cell>
          <cell r="L220">
            <v>340342</v>
          </cell>
          <cell r="M220">
            <v>348056</v>
          </cell>
          <cell r="N220">
            <v>484182</v>
          </cell>
          <cell r="O220">
            <v>725871</v>
          </cell>
          <cell r="P220">
            <v>39198</v>
          </cell>
          <cell r="Q220">
            <v>247591</v>
          </cell>
          <cell r="R220">
            <v>531952</v>
          </cell>
          <cell r="S220">
            <v>886062</v>
          </cell>
          <cell r="T220">
            <v>1174013</v>
          </cell>
          <cell r="U220">
            <v>1416331</v>
          </cell>
          <cell r="V220">
            <v>1713544</v>
          </cell>
          <cell r="W220">
            <v>2084730</v>
          </cell>
          <cell r="X220">
            <v>2425072</v>
          </cell>
          <cell r="Y220">
            <v>2773128</v>
          </cell>
          <cell r="Z220">
            <v>3257310</v>
          </cell>
          <cell r="AA220">
            <v>3983181</v>
          </cell>
          <cell r="AB220">
            <v>0</v>
          </cell>
        </row>
        <row r="221">
          <cell r="A221">
            <v>755001</v>
          </cell>
          <cell r="B221" t="str">
            <v>Repuestos para vehículos</v>
          </cell>
          <cell r="C221">
            <v>5</v>
          </cell>
          <cell r="F221">
            <v>45832</v>
          </cell>
          <cell r="G221">
            <v>309</v>
          </cell>
          <cell r="H221">
            <v>16450</v>
          </cell>
          <cell r="I221">
            <v>2476</v>
          </cell>
          <cell r="J221">
            <v>13591</v>
          </cell>
          <cell r="K221">
            <v>53450</v>
          </cell>
          <cell r="L221">
            <v>7078</v>
          </cell>
          <cell r="M221">
            <v>359</v>
          </cell>
          <cell r="N221">
            <v>17901</v>
          </cell>
          <cell r="O221">
            <v>8808</v>
          </cell>
          <cell r="P221">
            <v>0</v>
          </cell>
          <cell r="Q221">
            <v>0</v>
          </cell>
          <cell r="R221">
            <v>45832</v>
          </cell>
          <cell r="S221">
            <v>46141</v>
          </cell>
          <cell r="T221">
            <v>62591</v>
          </cell>
          <cell r="U221">
            <v>65067</v>
          </cell>
          <cell r="V221">
            <v>78658</v>
          </cell>
          <cell r="W221">
            <v>132108</v>
          </cell>
          <cell r="X221">
            <v>139186</v>
          </cell>
          <cell r="Y221">
            <v>139545</v>
          </cell>
          <cell r="Z221">
            <v>157446</v>
          </cell>
          <cell r="AA221">
            <v>166254</v>
          </cell>
        </row>
        <row r="222">
          <cell r="A222">
            <v>755002</v>
          </cell>
          <cell r="B222" t="str">
            <v>Llantas y neumáticos</v>
          </cell>
          <cell r="C222">
            <v>5</v>
          </cell>
          <cell r="D222">
            <v>1643</v>
          </cell>
          <cell r="E222">
            <v>3922</v>
          </cell>
          <cell r="G222">
            <v>8822</v>
          </cell>
          <cell r="J222">
            <v>25420</v>
          </cell>
          <cell r="K222">
            <v>4282</v>
          </cell>
          <cell r="L222">
            <v>13137</v>
          </cell>
          <cell r="N222">
            <v>7735</v>
          </cell>
          <cell r="O222">
            <v>3481</v>
          </cell>
          <cell r="P222">
            <v>1643</v>
          </cell>
          <cell r="Q222">
            <v>5565</v>
          </cell>
          <cell r="R222">
            <v>5565</v>
          </cell>
          <cell r="S222">
            <v>14387</v>
          </cell>
          <cell r="T222">
            <v>14387</v>
          </cell>
          <cell r="U222">
            <v>14387</v>
          </cell>
          <cell r="V222">
            <v>39807</v>
          </cell>
          <cell r="W222">
            <v>44089</v>
          </cell>
          <cell r="X222">
            <v>57226</v>
          </cell>
          <cell r="Y222">
            <v>57226</v>
          </cell>
          <cell r="Z222">
            <v>64961</v>
          </cell>
          <cell r="AA222">
            <v>68442</v>
          </cell>
        </row>
        <row r="223">
          <cell r="A223">
            <v>755003</v>
          </cell>
          <cell r="B223" t="str">
            <v>Rodamiento</v>
          </cell>
          <cell r="C223">
            <v>5</v>
          </cell>
          <cell r="P223">
            <v>0</v>
          </cell>
          <cell r="Q223">
            <v>0</v>
          </cell>
          <cell r="R223">
            <v>0</v>
          </cell>
          <cell r="S223">
            <v>0</v>
          </cell>
          <cell r="T223">
            <v>0</v>
          </cell>
          <cell r="U223">
            <v>0</v>
          </cell>
          <cell r="V223">
            <v>0</v>
          </cell>
          <cell r="W223">
            <v>0</v>
          </cell>
          <cell r="X223">
            <v>0</v>
          </cell>
          <cell r="Y223">
            <v>0</v>
          </cell>
          <cell r="Z223">
            <v>0</v>
          </cell>
          <cell r="AA223">
            <v>0</v>
          </cell>
        </row>
        <row r="224">
          <cell r="A224">
            <v>755004</v>
          </cell>
          <cell r="B224" t="str">
            <v>Combustibles y lubricantes</v>
          </cell>
          <cell r="C224">
            <v>5</v>
          </cell>
          <cell r="D224">
            <v>14147</v>
          </cell>
          <cell r="E224">
            <v>18193</v>
          </cell>
          <cell r="F224">
            <v>28142</v>
          </cell>
          <cell r="G224">
            <v>27123</v>
          </cell>
          <cell r="H224">
            <v>24798</v>
          </cell>
          <cell r="I224">
            <v>23683</v>
          </cell>
          <cell r="J224">
            <v>22961</v>
          </cell>
          <cell r="K224">
            <v>30536</v>
          </cell>
          <cell r="L224">
            <v>30979</v>
          </cell>
          <cell r="M224">
            <v>28936</v>
          </cell>
          <cell r="N224">
            <v>25972</v>
          </cell>
          <cell r="O224">
            <v>36288</v>
          </cell>
          <cell r="P224">
            <v>14147</v>
          </cell>
          <cell r="Q224">
            <v>32340</v>
          </cell>
          <cell r="R224">
            <v>60482</v>
          </cell>
          <cell r="S224">
            <v>87605</v>
          </cell>
          <cell r="T224">
            <v>112403</v>
          </cell>
          <cell r="U224">
            <v>136086</v>
          </cell>
          <cell r="V224">
            <v>159047</v>
          </cell>
          <cell r="W224">
            <v>189583</v>
          </cell>
          <cell r="X224">
            <v>220562</v>
          </cell>
          <cell r="Y224">
            <v>249498</v>
          </cell>
          <cell r="Z224">
            <v>275470</v>
          </cell>
          <cell r="AA224">
            <v>311758</v>
          </cell>
        </row>
        <row r="225">
          <cell r="A225">
            <v>755005</v>
          </cell>
          <cell r="B225" t="str">
            <v>Materiales para construcción</v>
          </cell>
          <cell r="C225">
            <v>5</v>
          </cell>
          <cell r="O225">
            <v>60</v>
          </cell>
          <cell r="P225">
            <v>0</v>
          </cell>
          <cell r="Q225">
            <v>0</v>
          </cell>
          <cell r="R225">
            <v>0</v>
          </cell>
          <cell r="S225">
            <v>0</v>
          </cell>
          <cell r="T225">
            <v>0</v>
          </cell>
          <cell r="U225">
            <v>0</v>
          </cell>
          <cell r="V225">
            <v>0</v>
          </cell>
          <cell r="W225">
            <v>0</v>
          </cell>
          <cell r="X225">
            <v>0</v>
          </cell>
          <cell r="Y225">
            <v>0</v>
          </cell>
          <cell r="Z225">
            <v>0</v>
          </cell>
          <cell r="AA225">
            <v>60</v>
          </cell>
        </row>
        <row r="226">
          <cell r="A226">
            <v>755006</v>
          </cell>
          <cell r="B226" t="str">
            <v>Materiales para laboratorio</v>
          </cell>
          <cell r="C226">
            <v>5</v>
          </cell>
          <cell r="P226">
            <v>0</v>
          </cell>
          <cell r="Q226">
            <v>0</v>
          </cell>
          <cell r="R226">
            <v>0</v>
          </cell>
          <cell r="S226">
            <v>0</v>
          </cell>
          <cell r="T226">
            <v>0</v>
          </cell>
          <cell r="U226">
            <v>0</v>
          </cell>
          <cell r="V226">
            <v>0</v>
          </cell>
          <cell r="W226">
            <v>0</v>
          </cell>
          <cell r="X226">
            <v>0</v>
          </cell>
          <cell r="Y226">
            <v>0</v>
          </cell>
          <cell r="Z226">
            <v>0</v>
          </cell>
          <cell r="AA226">
            <v>0</v>
          </cell>
        </row>
        <row r="227">
          <cell r="A227">
            <v>755007</v>
          </cell>
          <cell r="B227" t="str">
            <v>Elementos y accesorios de energía</v>
          </cell>
          <cell r="C227">
            <v>5</v>
          </cell>
          <cell r="P227">
            <v>0</v>
          </cell>
          <cell r="Q227">
            <v>0</v>
          </cell>
          <cell r="R227">
            <v>0</v>
          </cell>
          <cell r="S227">
            <v>0</v>
          </cell>
          <cell r="T227">
            <v>0</v>
          </cell>
          <cell r="U227">
            <v>0</v>
          </cell>
          <cell r="V227">
            <v>0</v>
          </cell>
          <cell r="W227">
            <v>0</v>
          </cell>
          <cell r="X227">
            <v>0</v>
          </cell>
          <cell r="Y227">
            <v>0</v>
          </cell>
          <cell r="Z227">
            <v>0</v>
          </cell>
          <cell r="AA227">
            <v>0</v>
          </cell>
        </row>
        <row r="228">
          <cell r="A228">
            <v>755008</v>
          </cell>
          <cell r="B228" t="str">
            <v>Elementos y accesorios de gas combustible</v>
          </cell>
          <cell r="C228">
            <v>5</v>
          </cell>
          <cell r="P228">
            <v>0</v>
          </cell>
          <cell r="Q228">
            <v>0</v>
          </cell>
          <cell r="R228">
            <v>0</v>
          </cell>
          <cell r="S228">
            <v>0</v>
          </cell>
          <cell r="T228">
            <v>0</v>
          </cell>
          <cell r="U228">
            <v>0</v>
          </cell>
          <cell r="V228">
            <v>0</v>
          </cell>
          <cell r="W228">
            <v>0</v>
          </cell>
          <cell r="X228">
            <v>0</v>
          </cell>
          <cell r="Y228">
            <v>0</v>
          </cell>
          <cell r="Z228">
            <v>0</v>
          </cell>
          <cell r="AA228">
            <v>0</v>
          </cell>
        </row>
        <row r="229">
          <cell r="A229">
            <v>755009</v>
          </cell>
          <cell r="B229" t="str">
            <v>Elementos y accesorios de telecomunicaciones</v>
          </cell>
          <cell r="C229">
            <v>5</v>
          </cell>
          <cell r="P229">
            <v>0</v>
          </cell>
          <cell r="Q229">
            <v>0</v>
          </cell>
          <cell r="R229">
            <v>0</v>
          </cell>
          <cell r="S229">
            <v>0</v>
          </cell>
          <cell r="T229">
            <v>0</v>
          </cell>
          <cell r="U229">
            <v>0</v>
          </cell>
          <cell r="V229">
            <v>0</v>
          </cell>
          <cell r="W229">
            <v>0</v>
          </cell>
          <cell r="X229">
            <v>0</v>
          </cell>
          <cell r="Y229">
            <v>0</v>
          </cell>
          <cell r="Z229">
            <v>0</v>
          </cell>
          <cell r="AA229">
            <v>0</v>
          </cell>
        </row>
        <row r="230">
          <cell r="A230">
            <v>755010</v>
          </cell>
          <cell r="B230" t="str">
            <v>Elementos y accesorios de acueducto</v>
          </cell>
          <cell r="C230">
            <v>5</v>
          </cell>
          <cell r="P230">
            <v>0</v>
          </cell>
          <cell r="Q230">
            <v>0</v>
          </cell>
          <cell r="R230">
            <v>0</v>
          </cell>
          <cell r="S230">
            <v>0</v>
          </cell>
          <cell r="T230">
            <v>0</v>
          </cell>
          <cell r="U230">
            <v>0</v>
          </cell>
          <cell r="V230">
            <v>0</v>
          </cell>
          <cell r="W230">
            <v>0</v>
          </cell>
          <cell r="X230">
            <v>0</v>
          </cell>
          <cell r="Y230">
            <v>0</v>
          </cell>
          <cell r="Z230">
            <v>0</v>
          </cell>
          <cell r="AA230">
            <v>0</v>
          </cell>
        </row>
        <row r="231">
          <cell r="A231">
            <v>755011</v>
          </cell>
          <cell r="B231" t="str">
            <v>Elementos y accesorios de alcantarillado</v>
          </cell>
          <cell r="C231">
            <v>5</v>
          </cell>
          <cell r="P231">
            <v>0</v>
          </cell>
          <cell r="Q231">
            <v>0</v>
          </cell>
          <cell r="R231">
            <v>0</v>
          </cell>
          <cell r="S231">
            <v>0</v>
          </cell>
          <cell r="T231">
            <v>0</v>
          </cell>
          <cell r="U231">
            <v>0</v>
          </cell>
          <cell r="V231">
            <v>0</v>
          </cell>
          <cell r="W231">
            <v>0</v>
          </cell>
          <cell r="X231">
            <v>0</v>
          </cell>
          <cell r="Y231">
            <v>0</v>
          </cell>
          <cell r="Z231">
            <v>0</v>
          </cell>
          <cell r="AA231">
            <v>0</v>
          </cell>
        </row>
        <row r="232">
          <cell r="A232">
            <v>755012</v>
          </cell>
          <cell r="B232" t="str">
            <v>Elementos y accesorios de aseo</v>
          </cell>
          <cell r="C232">
            <v>5</v>
          </cell>
          <cell r="P232">
            <v>0</v>
          </cell>
          <cell r="Q232">
            <v>0</v>
          </cell>
          <cell r="R232">
            <v>0</v>
          </cell>
          <cell r="S232">
            <v>0</v>
          </cell>
          <cell r="T232">
            <v>0</v>
          </cell>
          <cell r="U232">
            <v>0</v>
          </cell>
          <cell r="V232">
            <v>0</v>
          </cell>
          <cell r="W232">
            <v>0</v>
          </cell>
          <cell r="X232">
            <v>0</v>
          </cell>
          <cell r="Y232">
            <v>0</v>
          </cell>
          <cell r="Z232">
            <v>0</v>
          </cell>
          <cell r="AA232">
            <v>0</v>
          </cell>
        </row>
        <row r="233">
          <cell r="A233">
            <v>755013</v>
          </cell>
          <cell r="B233" t="str">
            <v>Otros elementos y materiales</v>
          </cell>
          <cell r="C233">
            <v>5</v>
          </cell>
          <cell r="D233">
            <v>23408</v>
          </cell>
          <cell r="E233">
            <v>35764</v>
          </cell>
          <cell r="F233">
            <v>80121</v>
          </cell>
          <cell r="G233">
            <v>29435</v>
          </cell>
          <cell r="H233">
            <v>91717</v>
          </cell>
          <cell r="I233">
            <v>25967</v>
          </cell>
          <cell r="J233">
            <v>28273</v>
          </cell>
          <cell r="K233">
            <v>39875</v>
          </cell>
          <cell r="L233">
            <v>81994</v>
          </cell>
          <cell r="M233">
            <v>115461</v>
          </cell>
          <cell r="N233">
            <v>139484</v>
          </cell>
          <cell r="O233">
            <v>212838</v>
          </cell>
          <cell r="P233">
            <v>23408</v>
          </cell>
          <cell r="Q233">
            <v>59172</v>
          </cell>
          <cell r="R233">
            <v>139293</v>
          </cell>
          <cell r="S233">
            <v>168728</v>
          </cell>
          <cell r="T233">
            <v>260445</v>
          </cell>
          <cell r="U233">
            <v>286412</v>
          </cell>
          <cell r="V233">
            <v>314685</v>
          </cell>
          <cell r="W233">
            <v>354560</v>
          </cell>
          <cell r="X233">
            <v>436554</v>
          </cell>
          <cell r="Y233">
            <v>552015</v>
          </cell>
          <cell r="Z233">
            <v>691499</v>
          </cell>
          <cell r="AA233">
            <v>904337</v>
          </cell>
        </row>
        <row r="234">
          <cell r="A234">
            <v>755014</v>
          </cell>
          <cell r="B234" t="str">
            <v>Otros repuestos</v>
          </cell>
          <cell r="C234">
            <v>5</v>
          </cell>
          <cell r="M234">
            <v>12</v>
          </cell>
          <cell r="P234">
            <v>0</v>
          </cell>
          <cell r="Q234">
            <v>0</v>
          </cell>
          <cell r="R234">
            <v>0</v>
          </cell>
          <cell r="S234">
            <v>0</v>
          </cell>
          <cell r="T234">
            <v>0</v>
          </cell>
          <cell r="U234">
            <v>0</v>
          </cell>
          <cell r="V234">
            <v>0</v>
          </cell>
          <cell r="W234">
            <v>0</v>
          </cell>
          <cell r="X234">
            <v>0</v>
          </cell>
          <cell r="Y234">
            <v>12</v>
          </cell>
          <cell r="Z234">
            <v>12</v>
          </cell>
          <cell r="AA234">
            <v>12</v>
          </cell>
        </row>
        <row r="235">
          <cell r="A235">
            <v>755015</v>
          </cell>
          <cell r="B235" t="str">
            <v>Costos de gestión ambiental</v>
          </cell>
          <cell r="C235">
            <v>5</v>
          </cell>
          <cell r="E235">
            <v>150514</v>
          </cell>
          <cell r="F235">
            <v>130266</v>
          </cell>
          <cell r="G235">
            <v>288019</v>
          </cell>
          <cell r="H235">
            <v>154986</v>
          </cell>
          <cell r="I235">
            <v>185754</v>
          </cell>
          <cell r="J235">
            <v>206954</v>
          </cell>
          <cell r="K235">
            <v>243043</v>
          </cell>
          <cell r="L235">
            <v>206737</v>
          </cell>
          <cell r="M235">
            <v>203288</v>
          </cell>
          <cell r="N235">
            <v>293090</v>
          </cell>
          <cell r="O235">
            <v>464396</v>
          </cell>
          <cell r="P235">
            <v>0</v>
          </cell>
          <cell r="Q235">
            <v>150514</v>
          </cell>
          <cell r="R235">
            <v>280780</v>
          </cell>
          <cell r="S235">
            <v>568799</v>
          </cell>
          <cell r="T235">
            <v>723785</v>
          </cell>
          <cell r="U235">
            <v>909539</v>
          </cell>
          <cell r="V235">
            <v>1116493</v>
          </cell>
          <cell r="W235">
            <v>1359536</v>
          </cell>
          <cell r="X235">
            <v>1566273</v>
          </cell>
          <cell r="Y235">
            <v>1769561</v>
          </cell>
          <cell r="Z235">
            <v>2062651</v>
          </cell>
          <cell r="AA235">
            <v>2527047</v>
          </cell>
        </row>
        <row r="236">
          <cell r="A236">
            <v>755090</v>
          </cell>
          <cell r="B236" t="str">
            <v>Otros costos</v>
          </cell>
          <cell r="C236">
            <v>5</v>
          </cell>
          <cell r="G236">
            <v>402</v>
          </cell>
          <cell r="I236">
            <v>4438</v>
          </cell>
          <cell r="J236">
            <v>14</v>
          </cell>
          <cell r="L236">
            <v>417</v>
          </cell>
          <cell r="P236">
            <v>0</v>
          </cell>
          <cell r="Q236">
            <v>0</v>
          </cell>
          <cell r="R236">
            <v>0</v>
          </cell>
          <cell r="S236">
            <v>402</v>
          </cell>
          <cell r="T236">
            <v>402</v>
          </cell>
          <cell r="U236">
            <v>4840</v>
          </cell>
          <cell r="V236">
            <v>4854</v>
          </cell>
          <cell r="W236">
            <v>4854</v>
          </cell>
          <cell r="X236">
            <v>5271</v>
          </cell>
          <cell r="Y236">
            <v>5271</v>
          </cell>
          <cell r="Z236">
            <v>5271</v>
          </cell>
          <cell r="AA236">
            <v>5271</v>
          </cell>
        </row>
        <row r="237">
          <cell r="A237">
            <v>7555</v>
          </cell>
          <cell r="B237" t="str">
            <v>COSTO DE PÉRDIDAS EN PRESTACIÓN DEL SERVICIO  DE ACUEDUCTO</v>
          </cell>
          <cell r="C237">
            <v>4</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v>755501</v>
          </cell>
          <cell r="B238" t="str">
            <v>Técnicas</v>
          </cell>
          <cell r="C238">
            <v>5</v>
          </cell>
          <cell r="P238">
            <v>0</v>
          </cell>
          <cell r="Q238">
            <v>0</v>
          </cell>
          <cell r="R238">
            <v>0</v>
          </cell>
          <cell r="S238">
            <v>0</v>
          </cell>
          <cell r="T238">
            <v>0</v>
          </cell>
          <cell r="U238">
            <v>0</v>
          </cell>
          <cell r="V238">
            <v>0</v>
          </cell>
          <cell r="W238">
            <v>0</v>
          </cell>
          <cell r="X238">
            <v>0</v>
          </cell>
          <cell r="Y238">
            <v>0</v>
          </cell>
          <cell r="Z238">
            <v>0</v>
          </cell>
          <cell r="AA238">
            <v>0</v>
          </cell>
        </row>
        <row r="239">
          <cell r="A239">
            <v>7560</v>
          </cell>
          <cell r="B239" t="str">
            <v>SEGUROS</v>
          </cell>
          <cell r="C239">
            <v>4</v>
          </cell>
          <cell r="D239">
            <v>156692</v>
          </cell>
          <cell r="E239">
            <v>156692</v>
          </cell>
          <cell r="F239">
            <v>156692</v>
          </cell>
          <cell r="G239">
            <v>156692</v>
          </cell>
          <cell r="H239">
            <v>156692</v>
          </cell>
          <cell r="I239">
            <v>156693</v>
          </cell>
          <cell r="J239">
            <v>156693</v>
          </cell>
          <cell r="K239">
            <v>156693</v>
          </cell>
          <cell r="L239">
            <v>156692</v>
          </cell>
          <cell r="M239">
            <v>149319</v>
          </cell>
          <cell r="N239">
            <v>149319</v>
          </cell>
          <cell r="O239">
            <v>149606</v>
          </cell>
          <cell r="P239">
            <v>156692</v>
          </cell>
          <cell r="Q239">
            <v>313384</v>
          </cell>
          <cell r="R239">
            <v>470076</v>
          </cell>
          <cell r="S239">
            <v>626768</v>
          </cell>
          <cell r="T239">
            <v>783460</v>
          </cell>
          <cell r="U239">
            <v>940153</v>
          </cell>
          <cell r="V239">
            <v>1096846</v>
          </cell>
          <cell r="W239">
            <v>1253539</v>
          </cell>
          <cell r="X239">
            <v>1410231</v>
          </cell>
          <cell r="Y239">
            <v>1559550</v>
          </cell>
          <cell r="Z239">
            <v>1708869</v>
          </cell>
          <cell r="AA239">
            <v>1858475</v>
          </cell>
        </row>
        <row r="240">
          <cell r="A240">
            <v>756001</v>
          </cell>
          <cell r="B240" t="str">
            <v>De manejo</v>
          </cell>
          <cell r="C240">
            <v>5</v>
          </cell>
          <cell r="P240">
            <v>0</v>
          </cell>
          <cell r="Q240">
            <v>0</v>
          </cell>
          <cell r="R240">
            <v>0</v>
          </cell>
          <cell r="S240">
            <v>0</v>
          </cell>
          <cell r="T240">
            <v>0</v>
          </cell>
          <cell r="U240">
            <v>0</v>
          </cell>
          <cell r="V240">
            <v>0</v>
          </cell>
          <cell r="W240">
            <v>0</v>
          </cell>
          <cell r="X240">
            <v>0</v>
          </cell>
          <cell r="Y240">
            <v>0</v>
          </cell>
          <cell r="Z240">
            <v>0</v>
          </cell>
          <cell r="AA240">
            <v>0</v>
          </cell>
        </row>
        <row r="241">
          <cell r="A241">
            <v>756002</v>
          </cell>
          <cell r="B241" t="str">
            <v>De cumplimiento</v>
          </cell>
          <cell r="C241">
            <v>5</v>
          </cell>
          <cell r="P241">
            <v>0</v>
          </cell>
          <cell r="Q241">
            <v>0</v>
          </cell>
          <cell r="R241">
            <v>0</v>
          </cell>
          <cell r="S241">
            <v>0</v>
          </cell>
          <cell r="T241">
            <v>0</v>
          </cell>
          <cell r="U241">
            <v>0</v>
          </cell>
          <cell r="V241">
            <v>0</v>
          </cell>
          <cell r="W241">
            <v>0</v>
          </cell>
          <cell r="X241">
            <v>0</v>
          </cell>
          <cell r="Y241">
            <v>0</v>
          </cell>
          <cell r="Z241">
            <v>0</v>
          </cell>
          <cell r="AA241">
            <v>0</v>
          </cell>
        </row>
        <row r="242">
          <cell r="A242">
            <v>756003</v>
          </cell>
          <cell r="B242" t="str">
            <v>De corriente débil</v>
          </cell>
          <cell r="C242">
            <v>5</v>
          </cell>
          <cell r="D242">
            <v>2981</v>
          </cell>
          <cell r="E242">
            <v>2982</v>
          </cell>
          <cell r="F242">
            <v>2981</v>
          </cell>
          <cell r="G242">
            <v>2981</v>
          </cell>
          <cell r="H242">
            <v>2981</v>
          </cell>
          <cell r="I242">
            <v>2981</v>
          </cell>
          <cell r="J242">
            <v>2981</v>
          </cell>
          <cell r="K242">
            <v>2981</v>
          </cell>
          <cell r="L242">
            <v>2981</v>
          </cell>
          <cell r="M242">
            <v>2981</v>
          </cell>
          <cell r="N242">
            <v>2981</v>
          </cell>
          <cell r="O242">
            <v>2981</v>
          </cell>
          <cell r="P242">
            <v>2981</v>
          </cell>
          <cell r="Q242">
            <v>5963</v>
          </cell>
          <cell r="R242">
            <v>8944</v>
          </cell>
          <cell r="S242">
            <v>11925</v>
          </cell>
          <cell r="T242">
            <v>14906</v>
          </cell>
          <cell r="U242">
            <v>17887</v>
          </cell>
          <cell r="V242">
            <v>20868</v>
          </cell>
          <cell r="W242">
            <v>23849</v>
          </cell>
          <cell r="X242">
            <v>26830</v>
          </cell>
          <cell r="Y242">
            <v>29811</v>
          </cell>
          <cell r="Z242">
            <v>32792</v>
          </cell>
          <cell r="AA242">
            <v>35773</v>
          </cell>
        </row>
        <row r="243">
          <cell r="A243">
            <v>756004</v>
          </cell>
          <cell r="B243" t="str">
            <v>De vida colectiva</v>
          </cell>
          <cell r="C243">
            <v>5</v>
          </cell>
          <cell r="D243">
            <v>5028</v>
          </cell>
          <cell r="E243">
            <v>5028</v>
          </cell>
          <cell r="F243">
            <v>5028</v>
          </cell>
          <cell r="G243">
            <v>5028</v>
          </cell>
          <cell r="H243">
            <v>5028</v>
          </cell>
          <cell r="I243">
            <v>5028</v>
          </cell>
          <cell r="J243">
            <v>5028</v>
          </cell>
          <cell r="K243">
            <v>5028</v>
          </cell>
          <cell r="L243">
            <v>5028</v>
          </cell>
          <cell r="M243">
            <v>5028</v>
          </cell>
          <cell r="N243">
            <v>5028</v>
          </cell>
          <cell r="O243">
            <v>5028</v>
          </cell>
          <cell r="P243">
            <v>5028</v>
          </cell>
          <cell r="Q243">
            <v>10056</v>
          </cell>
          <cell r="R243">
            <v>15084</v>
          </cell>
          <cell r="S243">
            <v>20112</v>
          </cell>
          <cell r="T243">
            <v>25140</v>
          </cell>
          <cell r="U243">
            <v>30168</v>
          </cell>
          <cell r="V243">
            <v>35196</v>
          </cell>
          <cell r="W243">
            <v>40224</v>
          </cell>
          <cell r="X243">
            <v>45252</v>
          </cell>
          <cell r="Y243">
            <v>50280</v>
          </cell>
          <cell r="Z243">
            <v>55308</v>
          </cell>
          <cell r="AA243">
            <v>60336</v>
          </cell>
        </row>
        <row r="244">
          <cell r="A244">
            <v>756005</v>
          </cell>
          <cell r="B244" t="str">
            <v>De incendio</v>
          </cell>
          <cell r="C244">
            <v>5</v>
          </cell>
          <cell r="D244">
            <v>17527</v>
          </cell>
          <cell r="E244">
            <v>17527</v>
          </cell>
          <cell r="F244">
            <v>17527</v>
          </cell>
          <cell r="G244">
            <v>17527</v>
          </cell>
          <cell r="H244">
            <v>17527</v>
          </cell>
          <cell r="I244">
            <v>17527</v>
          </cell>
          <cell r="J244">
            <v>17527</v>
          </cell>
          <cell r="K244">
            <v>17527</v>
          </cell>
          <cell r="L244">
            <v>17527</v>
          </cell>
          <cell r="M244">
            <v>17527</v>
          </cell>
          <cell r="N244">
            <v>17527</v>
          </cell>
          <cell r="O244">
            <v>17527</v>
          </cell>
          <cell r="P244">
            <v>17527</v>
          </cell>
          <cell r="Q244">
            <v>35054</v>
          </cell>
          <cell r="R244">
            <v>52581</v>
          </cell>
          <cell r="S244">
            <v>70108</v>
          </cell>
          <cell r="T244">
            <v>87635</v>
          </cell>
          <cell r="U244">
            <v>105162</v>
          </cell>
          <cell r="V244">
            <v>122689</v>
          </cell>
          <cell r="W244">
            <v>140216</v>
          </cell>
          <cell r="X244">
            <v>157743</v>
          </cell>
          <cell r="Y244">
            <v>175270</v>
          </cell>
          <cell r="Z244">
            <v>192797</v>
          </cell>
          <cell r="AA244">
            <v>210324</v>
          </cell>
        </row>
        <row r="245">
          <cell r="A245">
            <v>756006</v>
          </cell>
          <cell r="B245" t="str">
            <v>De terremoto</v>
          </cell>
          <cell r="C245">
            <v>5</v>
          </cell>
          <cell r="P245">
            <v>0</v>
          </cell>
          <cell r="Q245">
            <v>0</v>
          </cell>
          <cell r="R245">
            <v>0</v>
          </cell>
          <cell r="S245">
            <v>0</v>
          </cell>
          <cell r="T245">
            <v>0</v>
          </cell>
          <cell r="U245">
            <v>0</v>
          </cell>
          <cell r="V245">
            <v>0</v>
          </cell>
          <cell r="W245">
            <v>0</v>
          </cell>
          <cell r="X245">
            <v>0</v>
          </cell>
          <cell r="Y245">
            <v>0</v>
          </cell>
          <cell r="Z245">
            <v>0</v>
          </cell>
          <cell r="AA245">
            <v>0</v>
          </cell>
        </row>
        <row r="246">
          <cell r="A246">
            <v>756007</v>
          </cell>
          <cell r="B246" t="str">
            <v>De sustracción y hurto</v>
          </cell>
          <cell r="C246">
            <v>5</v>
          </cell>
          <cell r="D246">
            <v>1123</v>
          </cell>
          <cell r="E246">
            <v>1123</v>
          </cell>
          <cell r="F246">
            <v>1123</v>
          </cell>
          <cell r="G246">
            <v>1123</v>
          </cell>
          <cell r="H246">
            <v>1123</v>
          </cell>
          <cell r="I246">
            <v>1123</v>
          </cell>
          <cell r="J246">
            <v>1123</v>
          </cell>
          <cell r="K246">
            <v>1123</v>
          </cell>
          <cell r="L246">
            <v>1123</v>
          </cell>
          <cell r="M246">
            <v>1123</v>
          </cell>
          <cell r="N246">
            <v>1123</v>
          </cell>
          <cell r="O246">
            <v>1123</v>
          </cell>
          <cell r="P246">
            <v>1123</v>
          </cell>
          <cell r="Q246">
            <v>2246</v>
          </cell>
          <cell r="R246">
            <v>3369</v>
          </cell>
          <cell r="S246">
            <v>4492</v>
          </cell>
          <cell r="T246">
            <v>5615</v>
          </cell>
          <cell r="U246">
            <v>6738</v>
          </cell>
          <cell r="V246">
            <v>7861</v>
          </cell>
          <cell r="W246">
            <v>8984</v>
          </cell>
          <cell r="X246">
            <v>10107</v>
          </cell>
          <cell r="Y246">
            <v>11230</v>
          </cell>
          <cell r="Z246">
            <v>12353</v>
          </cell>
          <cell r="AA246">
            <v>13476</v>
          </cell>
        </row>
        <row r="247">
          <cell r="A247">
            <v>756008</v>
          </cell>
          <cell r="B247" t="str">
            <v>De flota y equipo de transporte</v>
          </cell>
          <cell r="C247">
            <v>5</v>
          </cell>
          <cell r="D247">
            <v>8150</v>
          </cell>
          <cell r="E247">
            <v>8150</v>
          </cell>
          <cell r="F247">
            <v>8150</v>
          </cell>
          <cell r="G247">
            <v>8150</v>
          </cell>
          <cell r="H247">
            <v>8150</v>
          </cell>
          <cell r="I247">
            <v>8151</v>
          </cell>
          <cell r="J247">
            <v>8151</v>
          </cell>
          <cell r="K247">
            <v>8151</v>
          </cell>
          <cell r="L247">
            <v>8150</v>
          </cell>
          <cell r="M247">
            <v>8014</v>
          </cell>
          <cell r="N247">
            <v>8014</v>
          </cell>
          <cell r="O247">
            <v>8014</v>
          </cell>
          <cell r="P247">
            <v>8150</v>
          </cell>
          <cell r="Q247">
            <v>16300</v>
          </cell>
          <cell r="R247">
            <v>24450</v>
          </cell>
          <cell r="S247">
            <v>32600</v>
          </cell>
          <cell r="T247">
            <v>40750</v>
          </cell>
          <cell r="U247">
            <v>48901</v>
          </cell>
          <cell r="V247">
            <v>57052</v>
          </cell>
          <cell r="W247">
            <v>65203</v>
          </cell>
          <cell r="X247">
            <v>73353</v>
          </cell>
          <cell r="Y247">
            <v>81367</v>
          </cell>
          <cell r="Z247">
            <v>89381</v>
          </cell>
          <cell r="AA247">
            <v>97395</v>
          </cell>
        </row>
        <row r="248">
          <cell r="A248">
            <v>756009</v>
          </cell>
          <cell r="B248" t="str">
            <v>De responsabilidad civil y extracontractual</v>
          </cell>
          <cell r="C248">
            <v>5</v>
          </cell>
          <cell r="D248">
            <v>37831</v>
          </cell>
          <cell r="E248">
            <v>37831</v>
          </cell>
          <cell r="F248">
            <v>37831</v>
          </cell>
          <cell r="G248">
            <v>37831</v>
          </cell>
          <cell r="H248">
            <v>37831</v>
          </cell>
          <cell r="I248">
            <v>37831</v>
          </cell>
          <cell r="J248">
            <v>37831</v>
          </cell>
          <cell r="K248">
            <v>37831</v>
          </cell>
          <cell r="L248">
            <v>37831</v>
          </cell>
          <cell r="M248">
            <v>30594</v>
          </cell>
          <cell r="N248">
            <v>30594</v>
          </cell>
          <cell r="O248">
            <v>30881</v>
          </cell>
          <cell r="P248">
            <v>37831</v>
          </cell>
          <cell r="Q248">
            <v>75662</v>
          </cell>
          <cell r="R248">
            <v>113493</v>
          </cell>
          <cell r="S248">
            <v>151324</v>
          </cell>
          <cell r="T248">
            <v>189155</v>
          </cell>
          <cell r="U248">
            <v>226986</v>
          </cell>
          <cell r="V248">
            <v>264817</v>
          </cell>
          <cell r="W248">
            <v>302648</v>
          </cell>
          <cell r="X248">
            <v>340479</v>
          </cell>
          <cell r="Y248">
            <v>371073</v>
          </cell>
          <cell r="Z248">
            <v>401667</v>
          </cell>
          <cell r="AA248">
            <v>432548</v>
          </cell>
        </row>
        <row r="249">
          <cell r="A249">
            <v>756010</v>
          </cell>
          <cell r="B249" t="str">
            <v>De rotura de maquinaria</v>
          </cell>
          <cell r="C249">
            <v>5</v>
          </cell>
          <cell r="D249">
            <v>30997</v>
          </cell>
          <cell r="E249">
            <v>30997</v>
          </cell>
          <cell r="F249">
            <v>30997</v>
          </cell>
          <cell r="G249">
            <v>30997</v>
          </cell>
          <cell r="H249">
            <v>30997</v>
          </cell>
          <cell r="I249">
            <v>30997</v>
          </cell>
          <cell r="J249">
            <v>30997</v>
          </cell>
          <cell r="K249">
            <v>30997</v>
          </cell>
          <cell r="L249">
            <v>30997</v>
          </cell>
          <cell r="M249">
            <v>30997</v>
          </cell>
          <cell r="N249">
            <v>30997</v>
          </cell>
          <cell r="O249">
            <v>30997</v>
          </cell>
          <cell r="P249">
            <v>30997</v>
          </cell>
          <cell r="Q249">
            <v>61994</v>
          </cell>
          <cell r="R249">
            <v>92991</v>
          </cell>
          <cell r="S249">
            <v>123988</v>
          </cell>
          <cell r="T249">
            <v>154985</v>
          </cell>
          <cell r="U249">
            <v>185982</v>
          </cell>
          <cell r="V249">
            <v>216979</v>
          </cell>
          <cell r="W249">
            <v>247976</v>
          </cell>
          <cell r="X249">
            <v>278973</v>
          </cell>
          <cell r="Y249">
            <v>309970</v>
          </cell>
          <cell r="Z249">
            <v>340967</v>
          </cell>
          <cell r="AA249">
            <v>371964</v>
          </cell>
        </row>
        <row r="250">
          <cell r="A250">
            <v>756012</v>
          </cell>
          <cell r="B250" t="str">
            <v>De terrorismo</v>
          </cell>
          <cell r="C250">
            <v>5</v>
          </cell>
          <cell r="P250">
            <v>0</v>
          </cell>
          <cell r="Q250">
            <v>0</v>
          </cell>
          <cell r="R250">
            <v>0</v>
          </cell>
          <cell r="S250">
            <v>0</v>
          </cell>
          <cell r="T250">
            <v>0</v>
          </cell>
          <cell r="U250">
            <v>0</v>
          </cell>
          <cell r="V250">
            <v>0</v>
          </cell>
          <cell r="W250">
            <v>0</v>
          </cell>
          <cell r="X250">
            <v>0</v>
          </cell>
          <cell r="Y250">
            <v>0</v>
          </cell>
          <cell r="Z250">
            <v>0</v>
          </cell>
          <cell r="AA250">
            <v>0</v>
          </cell>
        </row>
        <row r="251">
          <cell r="A251">
            <v>756090</v>
          </cell>
          <cell r="B251" t="str">
            <v>Otros seguros</v>
          </cell>
          <cell r="C251">
            <v>5</v>
          </cell>
          <cell r="D251">
            <v>53055</v>
          </cell>
          <cell r="E251">
            <v>53054</v>
          </cell>
          <cell r="F251">
            <v>53055</v>
          </cell>
          <cell r="G251">
            <v>53055</v>
          </cell>
          <cell r="H251">
            <v>53055</v>
          </cell>
          <cell r="I251">
            <v>53055</v>
          </cell>
          <cell r="J251">
            <v>53055</v>
          </cell>
          <cell r="K251">
            <v>53055</v>
          </cell>
          <cell r="L251">
            <v>53055</v>
          </cell>
          <cell r="M251">
            <v>53055</v>
          </cell>
          <cell r="N251">
            <v>53055</v>
          </cell>
          <cell r="O251">
            <v>53055</v>
          </cell>
          <cell r="P251">
            <v>53055</v>
          </cell>
          <cell r="Q251">
            <v>106109</v>
          </cell>
          <cell r="R251">
            <v>159164</v>
          </cell>
          <cell r="S251">
            <v>212219</v>
          </cell>
          <cell r="T251">
            <v>265274</v>
          </cell>
          <cell r="U251">
            <v>318329</v>
          </cell>
          <cell r="V251">
            <v>371384</v>
          </cell>
          <cell r="W251">
            <v>424439</v>
          </cell>
          <cell r="X251">
            <v>477494</v>
          </cell>
          <cell r="Y251">
            <v>530549</v>
          </cell>
          <cell r="Z251">
            <v>583604</v>
          </cell>
          <cell r="AA251">
            <v>636659</v>
          </cell>
        </row>
        <row r="252">
          <cell r="A252">
            <v>7565</v>
          </cell>
          <cell r="B252" t="str">
            <v>IMPUESTOS Y TASAS</v>
          </cell>
          <cell r="C252">
            <v>4</v>
          </cell>
          <cell r="D252">
            <v>7375</v>
          </cell>
          <cell r="E252">
            <v>9450</v>
          </cell>
          <cell r="F252">
            <v>15493</v>
          </cell>
          <cell r="G252">
            <v>81181</v>
          </cell>
          <cell r="H252">
            <v>57084</v>
          </cell>
          <cell r="I252">
            <v>60308</v>
          </cell>
          <cell r="J252">
            <v>-33465</v>
          </cell>
          <cell r="K252">
            <v>13827</v>
          </cell>
          <cell r="L252">
            <v>11387</v>
          </cell>
          <cell r="M252">
            <v>21282</v>
          </cell>
          <cell r="N252">
            <v>16935</v>
          </cell>
          <cell r="O252">
            <v>31123</v>
          </cell>
          <cell r="P252">
            <v>7375</v>
          </cell>
          <cell r="Q252">
            <v>16825</v>
          </cell>
          <cell r="R252">
            <v>32318</v>
          </cell>
          <cell r="S252">
            <v>113499</v>
          </cell>
          <cell r="T252">
            <v>170583</v>
          </cell>
          <cell r="U252">
            <v>230891</v>
          </cell>
          <cell r="V252">
            <v>197426</v>
          </cell>
          <cell r="W252">
            <v>211253</v>
          </cell>
          <cell r="X252">
            <v>222640</v>
          </cell>
          <cell r="Y252">
            <v>243922</v>
          </cell>
          <cell r="Z252">
            <v>260857</v>
          </cell>
          <cell r="AA252">
            <v>291980</v>
          </cell>
        </row>
        <row r="253">
          <cell r="A253">
            <v>756502</v>
          </cell>
          <cell r="B253" t="str">
            <v>De timbre</v>
          </cell>
          <cell r="C253">
            <v>5</v>
          </cell>
          <cell r="P253">
            <v>0</v>
          </cell>
          <cell r="Q253">
            <v>0</v>
          </cell>
          <cell r="R253">
            <v>0</v>
          </cell>
          <cell r="S253">
            <v>0</v>
          </cell>
          <cell r="T253">
            <v>0</v>
          </cell>
          <cell r="U253">
            <v>0</v>
          </cell>
          <cell r="V253">
            <v>0</v>
          </cell>
          <cell r="W253">
            <v>0</v>
          </cell>
          <cell r="X253">
            <v>0</v>
          </cell>
          <cell r="Y253">
            <v>0</v>
          </cell>
          <cell r="Z253">
            <v>0</v>
          </cell>
          <cell r="AA253">
            <v>0</v>
          </cell>
        </row>
        <row r="254">
          <cell r="A254">
            <v>756503</v>
          </cell>
          <cell r="B254" t="str">
            <v>Predial</v>
          </cell>
          <cell r="C254">
            <v>5</v>
          </cell>
          <cell r="E254">
            <v>866</v>
          </cell>
          <cell r="F254">
            <v>4254</v>
          </cell>
          <cell r="G254">
            <v>72065</v>
          </cell>
          <cell r="M254">
            <v>335</v>
          </cell>
          <cell r="O254">
            <v>462</v>
          </cell>
          <cell r="P254">
            <v>0</v>
          </cell>
          <cell r="Q254">
            <v>866</v>
          </cell>
          <cell r="R254">
            <v>5120</v>
          </cell>
          <cell r="S254">
            <v>77185</v>
          </cell>
          <cell r="T254">
            <v>77185</v>
          </cell>
          <cell r="U254">
            <v>77185</v>
          </cell>
          <cell r="V254">
            <v>77185</v>
          </cell>
          <cell r="W254">
            <v>77185</v>
          </cell>
          <cell r="X254">
            <v>77185</v>
          </cell>
          <cell r="Y254">
            <v>77520</v>
          </cell>
          <cell r="Z254">
            <v>77520</v>
          </cell>
          <cell r="AA254">
            <v>77982</v>
          </cell>
        </row>
        <row r="255">
          <cell r="A255">
            <v>756504</v>
          </cell>
          <cell r="B255" t="str">
            <v>De valorización</v>
          </cell>
          <cell r="C255">
            <v>5</v>
          </cell>
          <cell r="P255">
            <v>0</v>
          </cell>
          <cell r="Q255">
            <v>0</v>
          </cell>
          <cell r="R255">
            <v>0</v>
          </cell>
          <cell r="S255">
            <v>0</v>
          </cell>
          <cell r="T255">
            <v>0</v>
          </cell>
          <cell r="U255">
            <v>0</v>
          </cell>
          <cell r="V255">
            <v>0</v>
          </cell>
          <cell r="W255">
            <v>0</v>
          </cell>
          <cell r="X255">
            <v>0</v>
          </cell>
          <cell r="Y255">
            <v>0</v>
          </cell>
          <cell r="Z255">
            <v>0</v>
          </cell>
          <cell r="AA255">
            <v>0</v>
          </cell>
        </row>
        <row r="256">
          <cell r="A256">
            <v>756505</v>
          </cell>
          <cell r="B256" t="str">
            <v>De vehículos</v>
          </cell>
          <cell r="C256">
            <v>5</v>
          </cell>
          <cell r="E256">
            <v>2810</v>
          </cell>
          <cell r="F256">
            <v>2258</v>
          </cell>
          <cell r="H256">
            <v>3848</v>
          </cell>
          <cell r="I256">
            <v>40848</v>
          </cell>
          <cell r="M256">
            <v>5784</v>
          </cell>
          <cell r="O256">
            <v>555</v>
          </cell>
          <cell r="P256">
            <v>0</v>
          </cell>
          <cell r="Q256">
            <v>2810</v>
          </cell>
          <cell r="R256">
            <v>5068</v>
          </cell>
          <cell r="S256">
            <v>5068</v>
          </cell>
          <cell r="T256">
            <v>8916</v>
          </cell>
          <cell r="U256">
            <v>49764</v>
          </cell>
          <cell r="V256">
            <v>49764</v>
          </cell>
          <cell r="W256">
            <v>49764</v>
          </cell>
          <cell r="X256">
            <v>49764</v>
          </cell>
          <cell r="Y256">
            <v>55548</v>
          </cell>
          <cell r="Z256">
            <v>55548</v>
          </cell>
          <cell r="AA256">
            <v>56103</v>
          </cell>
        </row>
        <row r="257">
          <cell r="A257">
            <v>756506</v>
          </cell>
          <cell r="B257" t="str">
            <v>Registro</v>
          </cell>
          <cell r="C257">
            <v>5</v>
          </cell>
          <cell r="P257">
            <v>0</v>
          </cell>
          <cell r="Q257">
            <v>0</v>
          </cell>
          <cell r="R257">
            <v>0</v>
          </cell>
          <cell r="S257">
            <v>0</v>
          </cell>
          <cell r="T257">
            <v>0</v>
          </cell>
          <cell r="U257">
            <v>0</v>
          </cell>
          <cell r="V257">
            <v>0</v>
          </cell>
          <cell r="W257">
            <v>0</v>
          </cell>
          <cell r="X257">
            <v>0</v>
          </cell>
          <cell r="Y257">
            <v>0</v>
          </cell>
          <cell r="Z257">
            <v>0</v>
          </cell>
          <cell r="AA257">
            <v>0</v>
          </cell>
        </row>
        <row r="258">
          <cell r="A258">
            <v>756507</v>
          </cell>
          <cell r="B258" t="str">
            <v>Tasa por utilización de recursos naturales</v>
          </cell>
          <cell r="C258">
            <v>5</v>
          </cell>
          <cell r="P258">
            <v>0</v>
          </cell>
          <cell r="Q258">
            <v>0</v>
          </cell>
          <cell r="R258">
            <v>0</v>
          </cell>
          <cell r="S258">
            <v>0</v>
          </cell>
          <cell r="T258">
            <v>0</v>
          </cell>
          <cell r="U258">
            <v>0</v>
          </cell>
          <cell r="V258">
            <v>0</v>
          </cell>
          <cell r="W258">
            <v>0</v>
          </cell>
          <cell r="X258">
            <v>0</v>
          </cell>
          <cell r="Y258">
            <v>0</v>
          </cell>
          <cell r="Z258">
            <v>0</v>
          </cell>
          <cell r="AA258">
            <v>0</v>
          </cell>
        </row>
        <row r="259">
          <cell r="A259">
            <v>756508</v>
          </cell>
          <cell r="B259" t="str">
            <v>Tasa por contaminación de recursos naturales</v>
          </cell>
          <cell r="C259">
            <v>5</v>
          </cell>
          <cell r="P259">
            <v>0</v>
          </cell>
          <cell r="Q259">
            <v>0</v>
          </cell>
          <cell r="R259">
            <v>0</v>
          </cell>
          <cell r="S259">
            <v>0</v>
          </cell>
          <cell r="T259">
            <v>0</v>
          </cell>
          <cell r="U259">
            <v>0</v>
          </cell>
          <cell r="V259">
            <v>0</v>
          </cell>
          <cell r="W259">
            <v>0</v>
          </cell>
          <cell r="X259">
            <v>0</v>
          </cell>
          <cell r="Y259">
            <v>0</v>
          </cell>
          <cell r="Z259">
            <v>0</v>
          </cell>
          <cell r="AA259">
            <v>0</v>
          </cell>
        </row>
        <row r="260">
          <cell r="A260">
            <v>756510</v>
          </cell>
          <cell r="B260" t="str">
            <v>Peajes de carreteras</v>
          </cell>
          <cell r="C260">
            <v>5</v>
          </cell>
          <cell r="E260">
            <v>38</v>
          </cell>
          <cell r="N260">
            <v>3320</v>
          </cell>
          <cell r="O260">
            <v>1603</v>
          </cell>
          <cell r="P260">
            <v>0</v>
          </cell>
          <cell r="Q260">
            <v>38</v>
          </cell>
          <cell r="R260">
            <v>38</v>
          </cell>
          <cell r="S260">
            <v>38</v>
          </cell>
          <cell r="T260">
            <v>38</v>
          </cell>
          <cell r="U260">
            <v>38</v>
          </cell>
          <cell r="V260">
            <v>38</v>
          </cell>
          <cell r="W260">
            <v>38</v>
          </cell>
          <cell r="X260">
            <v>38</v>
          </cell>
          <cell r="Y260">
            <v>38</v>
          </cell>
          <cell r="Z260">
            <v>3358</v>
          </cell>
          <cell r="AA260">
            <v>4961</v>
          </cell>
        </row>
        <row r="261">
          <cell r="A261">
            <v>756590</v>
          </cell>
          <cell r="B261" t="str">
            <v>Otros impuestos</v>
          </cell>
          <cell r="C261">
            <v>5</v>
          </cell>
          <cell r="D261">
            <v>7375</v>
          </cell>
          <cell r="E261">
            <v>5736</v>
          </cell>
          <cell r="F261">
            <v>8981</v>
          </cell>
          <cell r="G261">
            <v>9116</v>
          </cell>
          <cell r="H261">
            <v>53236</v>
          </cell>
          <cell r="I261">
            <v>19460</v>
          </cell>
          <cell r="J261">
            <v>-33465</v>
          </cell>
          <cell r="K261">
            <v>13827</v>
          </cell>
          <cell r="L261">
            <v>11387</v>
          </cell>
          <cell r="M261">
            <v>15163</v>
          </cell>
          <cell r="N261">
            <v>13615</v>
          </cell>
          <cell r="O261">
            <v>28503</v>
          </cell>
          <cell r="P261">
            <v>7375</v>
          </cell>
          <cell r="Q261">
            <v>13111</v>
          </cell>
          <cell r="R261">
            <v>22092</v>
          </cell>
          <cell r="S261">
            <v>31208</v>
          </cell>
          <cell r="T261">
            <v>84444</v>
          </cell>
          <cell r="U261">
            <v>103904</v>
          </cell>
          <cell r="V261">
            <v>70439</v>
          </cell>
          <cell r="W261">
            <v>84266</v>
          </cell>
          <cell r="X261">
            <v>95653</v>
          </cell>
          <cell r="Y261">
            <v>110816</v>
          </cell>
          <cell r="Z261">
            <v>124431</v>
          </cell>
          <cell r="AA261">
            <v>152934</v>
          </cell>
        </row>
        <row r="262">
          <cell r="A262">
            <v>7570</v>
          </cell>
          <cell r="B262" t="str">
            <v>ÓRDENES Y CONTRATOS POR OTROS  SERVICIOS</v>
          </cell>
          <cell r="C262">
            <v>4</v>
          </cell>
          <cell r="D262">
            <v>402500</v>
          </cell>
          <cell r="E262">
            <v>662164</v>
          </cell>
          <cell r="F262">
            <v>879395</v>
          </cell>
          <cell r="G262">
            <v>1059661</v>
          </cell>
          <cell r="H262">
            <v>914591</v>
          </cell>
          <cell r="I262">
            <v>885133</v>
          </cell>
          <cell r="J262">
            <v>1368692</v>
          </cell>
          <cell r="K262">
            <v>1654355</v>
          </cell>
          <cell r="L262">
            <v>1811861</v>
          </cell>
          <cell r="M262">
            <v>2504433</v>
          </cell>
          <cell r="N262">
            <v>2185364</v>
          </cell>
          <cell r="O262">
            <v>4017381</v>
          </cell>
          <cell r="P262">
            <v>402500</v>
          </cell>
          <cell r="Q262">
            <v>1064664</v>
          </cell>
          <cell r="R262">
            <v>1944059</v>
          </cell>
          <cell r="S262">
            <v>3003720</v>
          </cell>
          <cell r="T262">
            <v>3918311</v>
          </cell>
          <cell r="U262">
            <v>4803444</v>
          </cell>
          <cell r="V262">
            <v>6172136</v>
          </cell>
          <cell r="W262">
            <v>7826491</v>
          </cell>
          <cell r="X262">
            <v>9638352</v>
          </cell>
          <cell r="Y262">
            <v>12142785</v>
          </cell>
          <cell r="Z262">
            <v>14328149</v>
          </cell>
          <cell r="AA262">
            <v>18345530</v>
          </cell>
          <cell r="AB262">
            <v>0</v>
          </cell>
        </row>
        <row r="263">
          <cell r="A263">
            <v>757001</v>
          </cell>
          <cell r="B263" t="str">
            <v>Aseo</v>
          </cell>
          <cell r="C263">
            <v>5</v>
          </cell>
          <cell r="D263">
            <v>8097</v>
          </cell>
          <cell r="E263">
            <v>26990</v>
          </cell>
          <cell r="F263">
            <v>5755</v>
          </cell>
          <cell r="G263">
            <v>8320</v>
          </cell>
          <cell r="H263">
            <v>16543</v>
          </cell>
          <cell r="I263">
            <v>10000</v>
          </cell>
          <cell r="J263">
            <v>4521</v>
          </cell>
          <cell r="K263">
            <v>8824</v>
          </cell>
          <cell r="L263">
            <v>10160</v>
          </cell>
          <cell r="M263">
            <v>4800</v>
          </cell>
          <cell r="N263">
            <v>12231</v>
          </cell>
          <cell r="O263">
            <v>21055</v>
          </cell>
          <cell r="P263">
            <v>8097</v>
          </cell>
          <cell r="Q263">
            <v>35087</v>
          </cell>
          <cell r="R263">
            <v>40842</v>
          </cell>
          <cell r="S263">
            <v>49162</v>
          </cell>
          <cell r="T263">
            <v>65705</v>
          </cell>
          <cell r="U263">
            <v>75705</v>
          </cell>
          <cell r="V263">
            <v>80226</v>
          </cell>
          <cell r="W263">
            <v>89050</v>
          </cell>
          <cell r="X263">
            <v>99210</v>
          </cell>
          <cell r="Y263">
            <v>104010</v>
          </cell>
          <cell r="Z263">
            <v>116241</v>
          </cell>
          <cell r="AA263">
            <v>137296</v>
          </cell>
        </row>
        <row r="264">
          <cell r="A264">
            <v>757002</v>
          </cell>
          <cell r="B264" t="str">
            <v>Vigilancia y seguridad</v>
          </cell>
          <cell r="C264">
            <v>5</v>
          </cell>
          <cell r="F264">
            <v>176269</v>
          </cell>
          <cell r="G264">
            <v>145806</v>
          </cell>
          <cell r="H264">
            <v>37522</v>
          </cell>
          <cell r="I264">
            <v>34779</v>
          </cell>
          <cell r="J264">
            <v>170998</v>
          </cell>
          <cell r="K264">
            <v>193965</v>
          </cell>
          <cell r="L264">
            <v>86358</v>
          </cell>
          <cell r="M264">
            <v>166965</v>
          </cell>
          <cell r="N264">
            <v>91384</v>
          </cell>
          <cell r="O264">
            <v>163704</v>
          </cell>
          <cell r="P264">
            <v>0</v>
          </cell>
          <cell r="Q264">
            <v>0</v>
          </cell>
          <cell r="R264">
            <v>176269</v>
          </cell>
          <cell r="S264">
            <v>322075</v>
          </cell>
          <cell r="T264">
            <v>359597</v>
          </cell>
          <cell r="U264">
            <v>394376</v>
          </cell>
          <cell r="V264">
            <v>565374</v>
          </cell>
          <cell r="W264">
            <v>759339</v>
          </cell>
          <cell r="X264">
            <v>845697</v>
          </cell>
          <cell r="Y264">
            <v>1012662</v>
          </cell>
          <cell r="Z264">
            <v>1104046</v>
          </cell>
          <cell r="AA264">
            <v>1267750</v>
          </cell>
        </row>
        <row r="265">
          <cell r="A265">
            <v>757003</v>
          </cell>
          <cell r="B265" t="str">
            <v>Casino y cafetería</v>
          </cell>
          <cell r="C265">
            <v>5</v>
          </cell>
          <cell r="P265">
            <v>0</v>
          </cell>
          <cell r="Q265">
            <v>0</v>
          </cell>
          <cell r="R265">
            <v>0</v>
          </cell>
          <cell r="S265">
            <v>0</v>
          </cell>
          <cell r="T265">
            <v>0</v>
          </cell>
          <cell r="U265">
            <v>0</v>
          </cell>
          <cell r="V265">
            <v>0</v>
          </cell>
          <cell r="W265">
            <v>0</v>
          </cell>
          <cell r="X265">
            <v>0</v>
          </cell>
          <cell r="Y265">
            <v>0</v>
          </cell>
          <cell r="Z265">
            <v>0</v>
          </cell>
          <cell r="AA265">
            <v>0</v>
          </cell>
        </row>
        <row r="266">
          <cell r="A266">
            <v>757004</v>
          </cell>
          <cell r="B266" t="str">
            <v>Toma de lectura</v>
          </cell>
          <cell r="C266">
            <v>5</v>
          </cell>
          <cell r="D266">
            <v>62113</v>
          </cell>
          <cell r="E266">
            <v>111501</v>
          </cell>
          <cell r="F266">
            <v>87347</v>
          </cell>
          <cell r="G266">
            <v>98414</v>
          </cell>
          <cell r="H266">
            <v>202611</v>
          </cell>
          <cell r="I266">
            <v>130458</v>
          </cell>
          <cell r="J266">
            <v>174063</v>
          </cell>
          <cell r="K266">
            <v>162639</v>
          </cell>
          <cell r="L266">
            <v>133709</v>
          </cell>
          <cell r="M266">
            <v>156458</v>
          </cell>
          <cell r="N266">
            <v>118744</v>
          </cell>
          <cell r="O266">
            <v>166694</v>
          </cell>
          <cell r="P266">
            <v>62113</v>
          </cell>
          <cell r="Q266">
            <v>173614</v>
          </cell>
          <cell r="R266">
            <v>260961</v>
          </cell>
          <cell r="S266">
            <v>359375</v>
          </cell>
          <cell r="T266">
            <v>561986</v>
          </cell>
          <cell r="U266">
            <v>692444</v>
          </cell>
          <cell r="V266">
            <v>866507</v>
          </cell>
          <cell r="W266">
            <v>1029146</v>
          </cell>
          <cell r="X266">
            <v>1162855</v>
          </cell>
          <cell r="Y266">
            <v>1319313</v>
          </cell>
          <cell r="Z266">
            <v>1438057</v>
          </cell>
          <cell r="AA266">
            <v>1604751</v>
          </cell>
        </row>
        <row r="267">
          <cell r="A267">
            <v>757005</v>
          </cell>
          <cell r="B267" t="str">
            <v>Entrega de facturas</v>
          </cell>
          <cell r="C267">
            <v>5</v>
          </cell>
          <cell r="D267">
            <v>52084</v>
          </cell>
          <cell r="E267">
            <v>106288</v>
          </cell>
          <cell r="F267">
            <v>72619</v>
          </cell>
          <cell r="G267">
            <v>89714</v>
          </cell>
          <cell r="H267">
            <v>137213</v>
          </cell>
          <cell r="I267">
            <v>104886</v>
          </cell>
          <cell r="J267">
            <v>80163</v>
          </cell>
          <cell r="K267">
            <v>138942</v>
          </cell>
          <cell r="L267">
            <v>109389</v>
          </cell>
          <cell r="M267">
            <v>136707</v>
          </cell>
          <cell r="N267">
            <v>81792</v>
          </cell>
          <cell r="O267">
            <v>142777</v>
          </cell>
          <cell r="P267">
            <v>52084</v>
          </cell>
          <cell r="Q267">
            <v>158372</v>
          </cell>
          <cell r="R267">
            <v>230991</v>
          </cell>
          <cell r="S267">
            <v>320705</v>
          </cell>
          <cell r="T267">
            <v>457918</v>
          </cell>
          <cell r="U267">
            <v>562804</v>
          </cell>
          <cell r="V267">
            <v>642967</v>
          </cell>
          <cell r="W267">
            <v>781909</v>
          </cell>
          <cell r="X267">
            <v>891298</v>
          </cell>
          <cell r="Y267">
            <v>1028005</v>
          </cell>
          <cell r="Z267">
            <v>1109797</v>
          </cell>
          <cell r="AA267">
            <v>1252574</v>
          </cell>
        </row>
        <row r="268">
          <cell r="A268">
            <v>757006</v>
          </cell>
          <cell r="B268" t="str">
            <v>Ventas de derechos por comisión</v>
          </cell>
          <cell r="C268">
            <v>5</v>
          </cell>
          <cell r="P268">
            <v>0</v>
          </cell>
          <cell r="Q268">
            <v>0</v>
          </cell>
          <cell r="R268">
            <v>0</v>
          </cell>
          <cell r="S268">
            <v>0</v>
          </cell>
          <cell r="T268">
            <v>0</v>
          </cell>
          <cell r="U268">
            <v>0</v>
          </cell>
          <cell r="V268">
            <v>0</v>
          </cell>
          <cell r="W268">
            <v>0</v>
          </cell>
          <cell r="X268">
            <v>0</v>
          </cell>
          <cell r="Y268">
            <v>0</v>
          </cell>
          <cell r="Z268">
            <v>0</v>
          </cell>
          <cell r="AA268">
            <v>0</v>
          </cell>
        </row>
        <row r="269">
          <cell r="A269">
            <v>757007</v>
          </cell>
          <cell r="B269" t="str">
            <v>Administración de infraestructura informática</v>
          </cell>
          <cell r="C269">
            <v>5</v>
          </cell>
          <cell r="P269">
            <v>0</v>
          </cell>
          <cell r="Q269">
            <v>0</v>
          </cell>
          <cell r="R269">
            <v>0</v>
          </cell>
          <cell r="S269">
            <v>0</v>
          </cell>
          <cell r="T269">
            <v>0</v>
          </cell>
          <cell r="U269">
            <v>0</v>
          </cell>
          <cell r="V269">
            <v>0</v>
          </cell>
          <cell r="W269">
            <v>0</v>
          </cell>
          <cell r="X269">
            <v>0</v>
          </cell>
          <cell r="Y269">
            <v>0</v>
          </cell>
          <cell r="Z269">
            <v>0</v>
          </cell>
          <cell r="AA269">
            <v>0</v>
          </cell>
        </row>
        <row r="270">
          <cell r="A270">
            <v>757008</v>
          </cell>
          <cell r="B270" t="str">
            <v>Suministros y servicios informáticos</v>
          </cell>
          <cell r="C270">
            <v>5</v>
          </cell>
          <cell r="F270">
            <v>30740</v>
          </cell>
          <cell r="P270">
            <v>0</v>
          </cell>
          <cell r="Q270">
            <v>0</v>
          </cell>
          <cell r="R270">
            <v>30740</v>
          </cell>
          <cell r="S270">
            <v>30740</v>
          </cell>
          <cell r="T270">
            <v>30740</v>
          </cell>
          <cell r="U270">
            <v>30740</v>
          </cell>
          <cell r="V270">
            <v>30740</v>
          </cell>
          <cell r="W270">
            <v>30740</v>
          </cell>
          <cell r="X270">
            <v>30740</v>
          </cell>
          <cell r="Y270">
            <v>30740</v>
          </cell>
          <cell r="Z270">
            <v>30740</v>
          </cell>
          <cell r="AA270">
            <v>30740</v>
          </cell>
        </row>
        <row r="271">
          <cell r="A271">
            <v>757009</v>
          </cell>
          <cell r="B271" t="str">
            <v>Servicios de instalación y desinstalación</v>
          </cell>
          <cell r="C271">
            <v>5</v>
          </cell>
          <cell r="D271">
            <v>80874</v>
          </cell>
          <cell r="E271">
            <v>31340</v>
          </cell>
          <cell r="F271">
            <v>107983</v>
          </cell>
          <cell r="G271">
            <v>351304</v>
          </cell>
          <cell r="H271">
            <v>55279</v>
          </cell>
          <cell r="I271">
            <v>216043</v>
          </cell>
          <cell r="J271">
            <v>434112</v>
          </cell>
          <cell r="K271">
            <v>801471</v>
          </cell>
          <cell r="L271">
            <v>1023171</v>
          </cell>
          <cell r="M271">
            <v>1480340</v>
          </cell>
          <cell r="N271">
            <v>1214353</v>
          </cell>
          <cell r="O271">
            <v>2106340</v>
          </cell>
          <cell r="P271">
            <v>80874</v>
          </cell>
          <cell r="Q271">
            <v>112214</v>
          </cell>
          <cell r="R271">
            <v>220197</v>
          </cell>
          <cell r="S271">
            <v>571501</v>
          </cell>
          <cell r="T271">
            <v>626780</v>
          </cell>
          <cell r="U271">
            <v>842823</v>
          </cell>
          <cell r="V271">
            <v>1276935</v>
          </cell>
          <cell r="W271">
            <v>2078406</v>
          </cell>
          <cell r="X271">
            <v>3101577</v>
          </cell>
          <cell r="Y271">
            <v>4581917</v>
          </cell>
          <cell r="Z271">
            <v>5796270</v>
          </cell>
          <cell r="AA271">
            <v>7902610</v>
          </cell>
        </row>
        <row r="272">
          <cell r="A272">
            <v>757090</v>
          </cell>
          <cell r="B272" t="str">
            <v>Otros contratos</v>
          </cell>
          <cell r="C272">
            <v>5</v>
          </cell>
          <cell r="D272">
            <v>199332</v>
          </cell>
          <cell r="E272">
            <v>386045</v>
          </cell>
          <cell r="F272">
            <v>398682</v>
          </cell>
          <cell r="G272">
            <v>366103</v>
          </cell>
          <cell r="H272">
            <v>465423</v>
          </cell>
          <cell r="I272">
            <v>388967</v>
          </cell>
          <cell r="J272">
            <v>504835</v>
          </cell>
          <cell r="K272">
            <v>348514</v>
          </cell>
          <cell r="L272">
            <v>449074</v>
          </cell>
          <cell r="M272">
            <v>559163</v>
          </cell>
          <cell r="N272">
            <v>666860</v>
          </cell>
          <cell r="O272">
            <v>1416811</v>
          </cell>
          <cell r="P272">
            <v>199332</v>
          </cell>
          <cell r="Q272">
            <v>585377</v>
          </cell>
          <cell r="R272">
            <v>984059</v>
          </cell>
          <cell r="S272">
            <v>1350162</v>
          </cell>
          <cell r="T272">
            <v>1815585</v>
          </cell>
          <cell r="U272">
            <v>2204552</v>
          </cell>
          <cell r="V272">
            <v>2709387</v>
          </cell>
          <cell r="W272">
            <v>3057901</v>
          </cell>
          <cell r="X272">
            <v>3506975</v>
          </cell>
          <cell r="Y272">
            <v>4066138</v>
          </cell>
          <cell r="Z272">
            <v>4732998</v>
          </cell>
          <cell r="AA272">
            <v>6149809</v>
          </cell>
        </row>
        <row r="273">
          <cell r="B273" t="str">
            <v>COSTO DE VENTAS</v>
          </cell>
          <cell r="C273" t="str">
            <v>1</v>
          </cell>
          <cell r="D273">
            <v>19981967</v>
          </cell>
          <cell r="E273">
            <v>21817807</v>
          </cell>
          <cell r="F273">
            <v>22901324</v>
          </cell>
          <cell r="G273">
            <v>22358583</v>
          </cell>
          <cell r="H273">
            <v>23703373</v>
          </cell>
          <cell r="I273">
            <v>25751516</v>
          </cell>
          <cell r="J273">
            <v>18866125</v>
          </cell>
          <cell r="K273">
            <v>24179464</v>
          </cell>
          <cell r="L273">
            <v>23589343</v>
          </cell>
          <cell r="M273">
            <v>24267454</v>
          </cell>
          <cell r="N273">
            <v>22814356</v>
          </cell>
          <cell r="O273">
            <v>29528714</v>
          </cell>
          <cell r="P273">
            <v>19981967</v>
          </cell>
          <cell r="Q273">
            <v>41799774</v>
          </cell>
          <cell r="R273">
            <v>64701098</v>
          </cell>
          <cell r="S273">
            <v>87059681</v>
          </cell>
          <cell r="T273">
            <v>110763054</v>
          </cell>
          <cell r="U273">
            <v>136514570</v>
          </cell>
          <cell r="V273">
            <v>155380695</v>
          </cell>
          <cell r="W273">
            <v>179560159</v>
          </cell>
          <cell r="X273">
            <v>203149502</v>
          </cell>
          <cell r="Y273">
            <v>227416956</v>
          </cell>
          <cell r="Z273">
            <v>250231312</v>
          </cell>
          <cell r="AA273">
            <v>279760026</v>
          </cell>
        </row>
        <row r="274">
          <cell r="B274" t="str">
            <v>UTILIDAD BRUTA</v>
          </cell>
          <cell r="C274" t="str">
            <v>1</v>
          </cell>
          <cell r="D274">
            <v>11090093</v>
          </cell>
          <cell r="E274">
            <v>10050271</v>
          </cell>
          <cell r="F274">
            <v>10648700</v>
          </cell>
          <cell r="G274">
            <v>12353836</v>
          </cell>
          <cell r="H274">
            <v>9653353</v>
          </cell>
          <cell r="I274">
            <v>7746840</v>
          </cell>
          <cell r="J274">
            <v>13556227</v>
          </cell>
          <cell r="K274">
            <v>8893542</v>
          </cell>
          <cell r="L274">
            <v>9828604</v>
          </cell>
          <cell r="M274">
            <v>8829640</v>
          </cell>
          <cell r="N274">
            <v>10427488</v>
          </cell>
          <cell r="O274">
            <v>14072367</v>
          </cell>
          <cell r="P274">
            <v>11090093</v>
          </cell>
          <cell r="Q274">
            <v>21140364</v>
          </cell>
          <cell r="R274">
            <v>31789064</v>
          </cell>
          <cell r="S274">
            <v>44142900</v>
          </cell>
          <cell r="T274">
            <v>53796253</v>
          </cell>
          <cell r="U274">
            <v>61543093</v>
          </cell>
          <cell r="V274">
            <v>75099320</v>
          </cell>
          <cell r="W274">
            <v>83992862</v>
          </cell>
          <cell r="X274">
            <v>93821466</v>
          </cell>
          <cell r="Y274">
            <v>102651106</v>
          </cell>
          <cell r="Z274">
            <v>113078594</v>
          </cell>
          <cell r="AA274">
            <v>127150961</v>
          </cell>
        </row>
        <row r="275">
          <cell r="B275" t="str">
            <v>Gastos de administración</v>
          </cell>
          <cell r="C275" t="str">
            <v>2</v>
          </cell>
          <cell r="D275">
            <v>1040257</v>
          </cell>
          <cell r="E275">
            <v>1562497</v>
          </cell>
          <cell r="F275">
            <v>2001876</v>
          </cell>
          <cell r="G275">
            <v>1629090</v>
          </cell>
          <cell r="H275">
            <v>2580647</v>
          </cell>
          <cell r="I275">
            <v>1638971</v>
          </cell>
          <cell r="J275">
            <v>2166719</v>
          </cell>
          <cell r="K275">
            <v>2009970</v>
          </cell>
          <cell r="L275">
            <v>2273654</v>
          </cell>
          <cell r="M275">
            <v>2133557</v>
          </cell>
          <cell r="N275">
            <v>1890308</v>
          </cell>
          <cell r="O275">
            <v>3235870</v>
          </cell>
          <cell r="P275">
            <v>1040257</v>
          </cell>
          <cell r="Q275">
            <v>2602754</v>
          </cell>
          <cell r="R275">
            <v>4604630</v>
          </cell>
          <cell r="S275">
            <v>6233720</v>
          </cell>
          <cell r="T275">
            <v>8814367</v>
          </cell>
          <cell r="U275">
            <v>10453338</v>
          </cell>
          <cell r="V275">
            <v>12620057</v>
          </cell>
          <cell r="W275">
            <v>14630027</v>
          </cell>
          <cell r="X275">
            <v>16903681</v>
          </cell>
          <cell r="Y275">
            <v>19037238</v>
          </cell>
          <cell r="Z275">
            <v>20927546</v>
          </cell>
          <cell r="AA275">
            <v>24163416</v>
          </cell>
        </row>
        <row r="276">
          <cell r="A276">
            <v>51</v>
          </cell>
          <cell r="B276" t="str">
            <v>DE ADMINISTRACIÓN</v>
          </cell>
          <cell r="C276" t="str">
            <v>3</v>
          </cell>
          <cell r="D276">
            <v>1040257</v>
          </cell>
          <cell r="E276">
            <v>1562497</v>
          </cell>
          <cell r="F276">
            <v>2001876</v>
          </cell>
          <cell r="G276">
            <v>1629090</v>
          </cell>
          <cell r="H276">
            <v>2580647</v>
          </cell>
          <cell r="I276">
            <v>1638971</v>
          </cell>
          <cell r="J276">
            <v>2166719</v>
          </cell>
          <cell r="K276">
            <v>2009970</v>
          </cell>
          <cell r="L276">
            <v>2273654</v>
          </cell>
          <cell r="M276">
            <v>2133557</v>
          </cell>
          <cell r="N276">
            <v>1890308</v>
          </cell>
          <cell r="O276">
            <v>3235870</v>
          </cell>
          <cell r="P276">
            <v>1040257</v>
          </cell>
          <cell r="Q276">
            <v>2602754</v>
          </cell>
          <cell r="R276">
            <v>4604630</v>
          </cell>
          <cell r="S276">
            <v>6233720</v>
          </cell>
          <cell r="T276">
            <v>8814367</v>
          </cell>
          <cell r="U276">
            <v>10453338</v>
          </cell>
          <cell r="V276">
            <v>12620057</v>
          </cell>
          <cell r="W276">
            <v>14630027</v>
          </cell>
          <cell r="X276">
            <v>16903681</v>
          </cell>
          <cell r="Y276">
            <v>19037238</v>
          </cell>
          <cell r="Z276">
            <v>20927546</v>
          </cell>
          <cell r="AA276">
            <v>24163416</v>
          </cell>
        </row>
        <row r="277">
          <cell r="A277">
            <v>5101</v>
          </cell>
          <cell r="B277" t="str">
            <v>SUELDOS Y SALARIOS</v>
          </cell>
          <cell r="C277">
            <v>4</v>
          </cell>
          <cell r="D277">
            <v>537403</v>
          </cell>
          <cell r="E277">
            <v>706778</v>
          </cell>
          <cell r="F277">
            <v>855069</v>
          </cell>
          <cell r="G277">
            <v>723758</v>
          </cell>
          <cell r="H277">
            <v>679527</v>
          </cell>
          <cell r="I277">
            <v>594311</v>
          </cell>
          <cell r="J277">
            <v>608563</v>
          </cell>
          <cell r="K277">
            <v>657212</v>
          </cell>
          <cell r="L277">
            <v>675903</v>
          </cell>
          <cell r="M277">
            <v>645956</v>
          </cell>
          <cell r="N277">
            <v>671783</v>
          </cell>
          <cell r="O277">
            <v>397867</v>
          </cell>
          <cell r="P277">
            <v>537403</v>
          </cell>
          <cell r="Q277">
            <v>1244181</v>
          </cell>
          <cell r="R277">
            <v>2099250</v>
          </cell>
          <cell r="S277">
            <v>2823008</v>
          </cell>
          <cell r="T277">
            <v>3502535</v>
          </cell>
          <cell r="U277">
            <v>4096846</v>
          </cell>
          <cell r="V277">
            <v>4705409</v>
          </cell>
          <cell r="W277">
            <v>5362621</v>
          </cell>
          <cell r="X277">
            <v>6038524</v>
          </cell>
          <cell r="Y277">
            <v>6684480</v>
          </cell>
          <cell r="Z277">
            <v>7356263</v>
          </cell>
          <cell r="AA277">
            <v>7754130</v>
          </cell>
        </row>
        <row r="278">
          <cell r="A278">
            <v>510101</v>
          </cell>
          <cell r="B278" t="str">
            <v>Sueldos del personal</v>
          </cell>
          <cell r="C278">
            <v>5</v>
          </cell>
          <cell r="D278">
            <v>146303</v>
          </cell>
          <cell r="E278">
            <v>180631</v>
          </cell>
          <cell r="F278">
            <v>189556</v>
          </cell>
          <cell r="G278">
            <v>184445</v>
          </cell>
          <cell r="H278">
            <v>186966</v>
          </cell>
          <cell r="I278">
            <v>181932</v>
          </cell>
          <cell r="J278">
            <v>187583</v>
          </cell>
          <cell r="K278">
            <v>190580</v>
          </cell>
          <cell r="L278">
            <v>183938</v>
          </cell>
          <cell r="M278">
            <v>184003</v>
          </cell>
          <cell r="N278">
            <v>176406</v>
          </cell>
          <cell r="O278">
            <v>190038</v>
          </cell>
          <cell r="P278">
            <v>146303</v>
          </cell>
          <cell r="Q278">
            <v>326934</v>
          </cell>
          <cell r="R278">
            <v>516490</v>
          </cell>
          <cell r="S278">
            <v>700935</v>
          </cell>
          <cell r="T278">
            <v>887901</v>
          </cell>
          <cell r="U278">
            <v>1069833</v>
          </cell>
          <cell r="V278">
            <v>1257416</v>
          </cell>
          <cell r="W278">
            <v>1447996</v>
          </cell>
          <cell r="X278">
            <v>1631934</v>
          </cell>
          <cell r="Y278">
            <v>1815937</v>
          </cell>
          <cell r="Z278">
            <v>1992343</v>
          </cell>
          <cell r="AA278">
            <v>2182381</v>
          </cell>
        </row>
        <row r="279">
          <cell r="A279">
            <v>510102</v>
          </cell>
          <cell r="B279" t="str">
            <v>Jornales</v>
          </cell>
          <cell r="C279">
            <v>5</v>
          </cell>
          <cell r="P279">
            <v>0</v>
          </cell>
          <cell r="Q279">
            <v>0</v>
          </cell>
          <cell r="R279">
            <v>0</v>
          </cell>
          <cell r="S279">
            <v>0</v>
          </cell>
          <cell r="T279">
            <v>0</v>
          </cell>
          <cell r="U279">
            <v>0</v>
          </cell>
          <cell r="V279">
            <v>0</v>
          </cell>
          <cell r="W279">
            <v>0</v>
          </cell>
          <cell r="X279">
            <v>0</v>
          </cell>
          <cell r="Y279">
            <v>0</v>
          </cell>
          <cell r="Z279">
            <v>0</v>
          </cell>
          <cell r="AA279">
            <v>0</v>
          </cell>
        </row>
        <row r="280">
          <cell r="A280">
            <v>510103</v>
          </cell>
          <cell r="B280" t="str">
            <v>Horas extras y festivos</v>
          </cell>
          <cell r="C280">
            <v>5</v>
          </cell>
          <cell r="D280">
            <v>2317</v>
          </cell>
          <cell r="E280">
            <v>2421</v>
          </cell>
          <cell r="F280">
            <v>719</v>
          </cell>
          <cell r="G280">
            <v>263</v>
          </cell>
          <cell r="H280">
            <v>348</v>
          </cell>
          <cell r="I280">
            <v>543</v>
          </cell>
          <cell r="J280">
            <v>584</v>
          </cell>
          <cell r="K280">
            <v>174</v>
          </cell>
          <cell r="L280">
            <v>1133</v>
          </cell>
          <cell r="M280">
            <v>607</v>
          </cell>
          <cell r="N280">
            <v>598</v>
          </cell>
          <cell r="O280">
            <v>65</v>
          </cell>
          <cell r="P280">
            <v>2317</v>
          </cell>
          <cell r="Q280">
            <v>4738</v>
          </cell>
          <cell r="R280">
            <v>5457</v>
          </cell>
          <cell r="S280">
            <v>5720</v>
          </cell>
          <cell r="T280">
            <v>6068</v>
          </cell>
          <cell r="U280">
            <v>6611</v>
          </cell>
          <cell r="V280">
            <v>7195</v>
          </cell>
          <cell r="W280">
            <v>7369</v>
          </cell>
          <cell r="X280">
            <v>8502</v>
          </cell>
          <cell r="Y280">
            <v>9109</v>
          </cell>
          <cell r="Z280">
            <v>9707</v>
          </cell>
          <cell r="AA280">
            <v>9772</v>
          </cell>
        </row>
        <row r="281">
          <cell r="A281">
            <v>510105</v>
          </cell>
          <cell r="B281" t="str">
            <v>Gastos de representación</v>
          </cell>
          <cell r="C281">
            <v>5</v>
          </cell>
          <cell r="G281">
            <v>903</v>
          </cell>
          <cell r="H281">
            <v>4546</v>
          </cell>
          <cell r="I281">
            <v>14210</v>
          </cell>
          <cell r="J281">
            <v>2796</v>
          </cell>
          <cell r="K281">
            <v>9198</v>
          </cell>
          <cell r="L281">
            <v>13932</v>
          </cell>
          <cell r="M281">
            <v>3900</v>
          </cell>
          <cell r="N281">
            <v>19083</v>
          </cell>
          <cell r="O281">
            <v>4590</v>
          </cell>
          <cell r="P281">
            <v>0</v>
          </cell>
          <cell r="Q281">
            <v>0</v>
          </cell>
          <cell r="R281">
            <v>0</v>
          </cell>
          <cell r="S281">
            <v>903</v>
          </cell>
          <cell r="T281">
            <v>5449</v>
          </cell>
          <cell r="U281">
            <v>19659</v>
          </cell>
          <cell r="V281">
            <v>22455</v>
          </cell>
          <cell r="W281">
            <v>31653</v>
          </cell>
          <cell r="X281">
            <v>45585</v>
          </cell>
          <cell r="Y281">
            <v>49485</v>
          </cell>
          <cell r="Z281">
            <v>68568</v>
          </cell>
          <cell r="AA281">
            <v>73158</v>
          </cell>
        </row>
        <row r="282">
          <cell r="A282">
            <v>510106</v>
          </cell>
          <cell r="B282" t="str">
            <v>Remuneración servicios técnicos</v>
          </cell>
          <cell r="C282">
            <v>5</v>
          </cell>
          <cell r="P282">
            <v>0</v>
          </cell>
          <cell r="Q282">
            <v>0</v>
          </cell>
          <cell r="R282">
            <v>0</v>
          </cell>
          <cell r="S282">
            <v>0</v>
          </cell>
          <cell r="T282">
            <v>0</v>
          </cell>
          <cell r="U282">
            <v>0</v>
          </cell>
          <cell r="V282">
            <v>0</v>
          </cell>
          <cell r="W282">
            <v>0</v>
          </cell>
          <cell r="X282">
            <v>0</v>
          </cell>
          <cell r="Y282">
            <v>0</v>
          </cell>
          <cell r="Z282">
            <v>0</v>
          </cell>
          <cell r="AA282">
            <v>0</v>
          </cell>
        </row>
        <row r="283">
          <cell r="A283">
            <v>510107</v>
          </cell>
          <cell r="B283" t="str">
            <v>Personal supernumerario</v>
          </cell>
          <cell r="C283">
            <v>5</v>
          </cell>
          <cell r="P283">
            <v>0</v>
          </cell>
          <cell r="Q283">
            <v>0</v>
          </cell>
          <cell r="R283">
            <v>0</v>
          </cell>
          <cell r="S283">
            <v>0</v>
          </cell>
          <cell r="T283">
            <v>0</v>
          </cell>
          <cell r="U283">
            <v>0</v>
          </cell>
          <cell r="V283">
            <v>0</v>
          </cell>
          <cell r="W283">
            <v>0</v>
          </cell>
          <cell r="X283">
            <v>0</v>
          </cell>
          <cell r="Y283">
            <v>0</v>
          </cell>
          <cell r="Z283">
            <v>0</v>
          </cell>
          <cell r="AA283">
            <v>0</v>
          </cell>
        </row>
        <row r="284">
          <cell r="A284">
            <v>510109</v>
          </cell>
          <cell r="B284" t="str">
            <v>Honorarios</v>
          </cell>
          <cell r="C284">
            <v>5</v>
          </cell>
          <cell r="P284">
            <v>0</v>
          </cell>
          <cell r="Q284">
            <v>0</v>
          </cell>
          <cell r="R284">
            <v>0</v>
          </cell>
          <cell r="S284">
            <v>0</v>
          </cell>
          <cell r="T284">
            <v>0</v>
          </cell>
          <cell r="U284">
            <v>0</v>
          </cell>
          <cell r="V284">
            <v>0</v>
          </cell>
          <cell r="W284">
            <v>0</v>
          </cell>
          <cell r="X284">
            <v>0</v>
          </cell>
          <cell r="Y284">
            <v>0</v>
          </cell>
          <cell r="Z284">
            <v>0</v>
          </cell>
          <cell r="AA284">
            <v>0</v>
          </cell>
        </row>
        <row r="285">
          <cell r="A285">
            <v>510113</v>
          </cell>
          <cell r="B285" t="str">
            <v>Prima de vacaciones</v>
          </cell>
          <cell r="C285">
            <v>5</v>
          </cell>
          <cell r="D285">
            <v>20044</v>
          </cell>
          <cell r="E285">
            <v>24880</v>
          </cell>
          <cell r="F285">
            <v>24688</v>
          </cell>
          <cell r="G285">
            <v>24180</v>
          </cell>
          <cell r="H285">
            <v>24762</v>
          </cell>
          <cell r="I285">
            <v>23770</v>
          </cell>
          <cell r="J285">
            <v>24423</v>
          </cell>
          <cell r="K285">
            <v>24721</v>
          </cell>
          <cell r="L285">
            <v>23672</v>
          </cell>
          <cell r="M285">
            <v>23841</v>
          </cell>
          <cell r="N285">
            <v>23076</v>
          </cell>
          <cell r="O285">
            <v>-36138</v>
          </cell>
          <cell r="P285">
            <v>20044</v>
          </cell>
          <cell r="Q285">
            <v>44924</v>
          </cell>
          <cell r="R285">
            <v>69612</v>
          </cell>
          <cell r="S285">
            <v>93792</v>
          </cell>
          <cell r="T285">
            <v>118554</v>
          </cell>
          <cell r="U285">
            <v>142324</v>
          </cell>
          <cell r="V285">
            <v>166747</v>
          </cell>
          <cell r="W285">
            <v>191468</v>
          </cell>
          <cell r="X285">
            <v>215140</v>
          </cell>
          <cell r="Y285">
            <v>238981</v>
          </cell>
          <cell r="Z285">
            <v>262057</v>
          </cell>
          <cell r="AA285">
            <v>225919</v>
          </cell>
        </row>
        <row r="286">
          <cell r="A286">
            <v>510114</v>
          </cell>
          <cell r="B286" t="str">
            <v>Prima de navidad</v>
          </cell>
          <cell r="C286">
            <v>5</v>
          </cell>
          <cell r="P286">
            <v>0</v>
          </cell>
          <cell r="Q286">
            <v>0</v>
          </cell>
          <cell r="R286">
            <v>0</v>
          </cell>
          <cell r="S286">
            <v>0</v>
          </cell>
          <cell r="T286">
            <v>0</v>
          </cell>
          <cell r="U286">
            <v>0</v>
          </cell>
          <cell r="V286">
            <v>0</v>
          </cell>
          <cell r="W286">
            <v>0</v>
          </cell>
          <cell r="X286">
            <v>0</v>
          </cell>
          <cell r="Y286">
            <v>0</v>
          </cell>
          <cell r="Z286">
            <v>0</v>
          </cell>
          <cell r="AA286">
            <v>0</v>
          </cell>
        </row>
        <row r="287">
          <cell r="A287">
            <v>510117</v>
          </cell>
          <cell r="B287" t="str">
            <v>Vacaciones</v>
          </cell>
          <cell r="C287">
            <v>5</v>
          </cell>
          <cell r="D287">
            <v>20944</v>
          </cell>
          <cell r="E287">
            <v>24880</v>
          </cell>
          <cell r="F287">
            <v>24688</v>
          </cell>
          <cell r="G287">
            <v>24180</v>
          </cell>
          <cell r="H287">
            <v>24762</v>
          </cell>
          <cell r="I287">
            <v>23770</v>
          </cell>
          <cell r="J287">
            <v>24423</v>
          </cell>
          <cell r="K287">
            <v>24721</v>
          </cell>
          <cell r="L287">
            <v>23672</v>
          </cell>
          <cell r="M287">
            <v>23841</v>
          </cell>
          <cell r="N287">
            <v>23076</v>
          </cell>
          <cell r="O287">
            <v>-29293</v>
          </cell>
          <cell r="P287">
            <v>20944</v>
          </cell>
          <cell r="Q287">
            <v>45824</v>
          </cell>
          <cell r="R287">
            <v>70512</v>
          </cell>
          <cell r="S287">
            <v>94692</v>
          </cell>
          <cell r="T287">
            <v>119454</v>
          </cell>
          <cell r="U287">
            <v>143224</v>
          </cell>
          <cell r="V287">
            <v>167647</v>
          </cell>
          <cell r="W287">
            <v>192368</v>
          </cell>
          <cell r="X287">
            <v>216040</v>
          </cell>
          <cell r="Y287">
            <v>239881</v>
          </cell>
          <cell r="Z287">
            <v>262957</v>
          </cell>
          <cell r="AA287">
            <v>233664</v>
          </cell>
        </row>
        <row r="288">
          <cell r="A288">
            <v>510118</v>
          </cell>
          <cell r="B288" t="str">
            <v>Bonificación especial de recreación</v>
          </cell>
          <cell r="C288">
            <v>5</v>
          </cell>
          <cell r="P288">
            <v>0</v>
          </cell>
          <cell r="Q288">
            <v>0</v>
          </cell>
          <cell r="R288">
            <v>0</v>
          </cell>
          <cell r="S288">
            <v>0</v>
          </cell>
          <cell r="T288">
            <v>0</v>
          </cell>
          <cell r="U288">
            <v>0</v>
          </cell>
          <cell r="V288">
            <v>0</v>
          </cell>
          <cell r="W288">
            <v>0</v>
          </cell>
          <cell r="X288">
            <v>0</v>
          </cell>
          <cell r="Y288">
            <v>0</v>
          </cell>
          <cell r="Z288">
            <v>0</v>
          </cell>
          <cell r="AA288">
            <v>0</v>
          </cell>
        </row>
        <row r="289">
          <cell r="A289">
            <v>510119</v>
          </cell>
          <cell r="B289" t="str">
            <v>Bonificaciones</v>
          </cell>
          <cell r="C289">
            <v>5</v>
          </cell>
          <cell r="D289">
            <v>18540</v>
          </cell>
          <cell r="E289">
            <v>57740</v>
          </cell>
          <cell r="F289">
            <v>21505</v>
          </cell>
          <cell r="G289">
            <v>18540</v>
          </cell>
          <cell r="H289">
            <v>19192</v>
          </cell>
          <cell r="I289">
            <v>19055</v>
          </cell>
          <cell r="J289">
            <v>18025</v>
          </cell>
          <cell r="K289">
            <v>17510</v>
          </cell>
          <cell r="L289">
            <v>17510</v>
          </cell>
          <cell r="M289">
            <v>17510</v>
          </cell>
          <cell r="N289">
            <v>17510</v>
          </cell>
          <cell r="O289">
            <v>17510</v>
          </cell>
          <cell r="P289">
            <v>18540</v>
          </cell>
          <cell r="Q289">
            <v>76280</v>
          </cell>
          <cell r="R289">
            <v>97785</v>
          </cell>
          <cell r="S289">
            <v>116325</v>
          </cell>
          <cell r="T289">
            <v>135517</v>
          </cell>
          <cell r="U289">
            <v>154572</v>
          </cell>
          <cell r="V289">
            <v>172597</v>
          </cell>
          <cell r="W289">
            <v>190107</v>
          </cell>
          <cell r="X289">
            <v>207617</v>
          </cell>
          <cell r="Y289">
            <v>225127</v>
          </cell>
          <cell r="Z289">
            <v>242637</v>
          </cell>
          <cell r="AA289">
            <v>260147</v>
          </cell>
        </row>
        <row r="290">
          <cell r="A290">
            <v>510123</v>
          </cell>
          <cell r="B290" t="str">
            <v>Auxilio de transporte</v>
          </cell>
          <cell r="C290">
            <v>5</v>
          </cell>
          <cell r="D290">
            <v>1261</v>
          </cell>
          <cell r="E290">
            <v>1583</v>
          </cell>
          <cell r="F290">
            <v>1722</v>
          </cell>
          <cell r="G290">
            <v>1699</v>
          </cell>
          <cell r="H290">
            <v>1726</v>
          </cell>
          <cell r="I290">
            <v>1556</v>
          </cell>
          <cell r="J290">
            <v>1542</v>
          </cell>
          <cell r="K290">
            <v>1734</v>
          </cell>
          <cell r="L290">
            <v>1775</v>
          </cell>
          <cell r="M290">
            <v>1783</v>
          </cell>
          <cell r="N290">
            <v>1667</v>
          </cell>
          <cell r="O290">
            <v>1531</v>
          </cell>
          <cell r="P290">
            <v>1261</v>
          </cell>
          <cell r="Q290">
            <v>2844</v>
          </cell>
          <cell r="R290">
            <v>4566</v>
          </cell>
          <cell r="S290">
            <v>6265</v>
          </cell>
          <cell r="T290">
            <v>7991</v>
          </cell>
          <cell r="U290">
            <v>9547</v>
          </cell>
          <cell r="V290">
            <v>11089</v>
          </cell>
          <cell r="W290">
            <v>12823</v>
          </cell>
          <cell r="X290">
            <v>14598</v>
          </cell>
          <cell r="Y290">
            <v>16381</v>
          </cell>
          <cell r="Z290">
            <v>18048</v>
          </cell>
          <cell r="AA290">
            <v>19579</v>
          </cell>
        </row>
        <row r="291">
          <cell r="A291">
            <v>510124</v>
          </cell>
          <cell r="B291" t="str">
            <v>Cesantías</v>
          </cell>
          <cell r="C291">
            <v>5</v>
          </cell>
          <cell r="D291">
            <v>50109</v>
          </cell>
          <cell r="E291">
            <v>62199</v>
          </cell>
          <cell r="F291">
            <v>61720</v>
          </cell>
          <cell r="G291">
            <v>60449</v>
          </cell>
          <cell r="H291">
            <v>61906</v>
          </cell>
          <cell r="I291">
            <v>59424</v>
          </cell>
          <cell r="J291">
            <v>61058</v>
          </cell>
          <cell r="K291">
            <v>61803</v>
          </cell>
          <cell r="L291">
            <v>59179</v>
          </cell>
          <cell r="M291">
            <v>59603</v>
          </cell>
          <cell r="N291">
            <v>57691</v>
          </cell>
          <cell r="O291">
            <v>-25109</v>
          </cell>
          <cell r="P291">
            <v>50109</v>
          </cell>
          <cell r="Q291">
            <v>112308</v>
          </cell>
          <cell r="R291">
            <v>174028</v>
          </cell>
          <cell r="S291">
            <v>234477</v>
          </cell>
          <cell r="T291">
            <v>296383</v>
          </cell>
          <cell r="U291">
            <v>355807</v>
          </cell>
          <cell r="V291">
            <v>416865</v>
          </cell>
          <cell r="W291">
            <v>478668</v>
          </cell>
          <cell r="X291">
            <v>537847</v>
          </cell>
          <cell r="Y291">
            <v>597450</v>
          </cell>
          <cell r="Z291">
            <v>655141</v>
          </cell>
          <cell r="AA291">
            <v>630032</v>
          </cell>
        </row>
        <row r="292">
          <cell r="A292">
            <v>510125</v>
          </cell>
          <cell r="B292" t="str">
            <v>Intereses a las cesantías</v>
          </cell>
          <cell r="C292">
            <v>5</v>
          </cell>
          <cell r="D292">
            <v>13362</v>
          </cell>
          <cell r="E292">
            <v>16587</v>
          </cell>
          <cell r="F292">
            <v>16459</v>
          </cell>
          <cell r="G292">
            <v>16120</v>
          </cell>
          <cell r="H292">
            <v>16508</v>
          </cell>
          <cell r="I292">
            <v>15846</v>
          </cell>
          <cell r="J292">
            <v>16282</v>
          </cell>
          <cell r="K292">
            <v>16481</v>
          </cell>
          <cell r="L292">
            <v>15781</v>
          </cell>
          <cell r="M292">
            <v>15894</v>
          </cell>
          <cell r="N292">
            <v>15384</v>
          </cell>
          <cell r="O292">
            <v>-41432</v>
          </cell>
          <cell r="P292">
            <v>13362</v>
          </cell>
          <cell r="Q292">
            <v>29949</v>
          </cell>
          <cell r="R292">
            <v>46408</v>
          </cell>
          <cell r="S292">
            <v>62528</v>
          </cell>
          <cell r="T292">
            <v>79036</v>
          </cell>
          <cell r="U292">
            <v>94882</v>
          </cell>
          <cell r="V292">
            <v>111164</v>
          </cell>
          <cell r="W292">
            <v>127645</v>
          </cell>
          <cell r="X292">
            <v>143426</v>
          </cell>
          <cell r="Y292">
            <v>159320</v>
          </cell>
          <cell r="Z292">
            <v>174704</v>
          </cell>
          <cell r="AA292">
            <v>133272</v>
          </cell>
        </row>
        <row r="293">
          <cell r="A293">
            <v>510130</v>
          </cell>
          <cell r="B293" t="str">
            <v>Capacitación, bienestar social y estímulos</v>
          </cell>
          <cell r="C293">
            <v>5</v>
          </cell>
          <cell r="D293">
            <v>50351</v>
          </cell>
          <cell r="E293">
            <v>28514</v>
          </cell>
          <cell r="F293">
            <v>200136</v>
          </cell>
          <cell r="G293">
            <v>82802</v>
          </cell>
          <cell r="H293">
            <v>30973</v>
          </cell>
          <cell r="I293">
            <v>21641</v>
          </cell>
          <cell r="J293">
            <v>68313</v>
          </cell>
          <cell r="K293">
            <v>40927</v>
          </cell>
          <cell r="L293">
            <v>55516</v>
          </cell>
          <cell r="M293">
            <v>44585</v>
          </cell>
          <cell r="N293">
            <v>40137</v>
          </cell>
          <cell r="O293">
            <v>195078</v>
          </cell>
          <cell r="P293">
            <v>50351</v>
          </cell>
          <cell r="Q293">
            <v>78865</v>
          </cell>
          <cell r="R293">
            <v>279001</v>
          </cell>
          <cell r="S293">
            <v>361803</v>
          </cell>
          <cell r="T293">
            <v>392776</v>
          </cell>
          <cell r="U293">
            <v>414417</v>
          </cell>
          <cell r="V293">
            <v>482730</v>
          </cell>
          <cell r="W293">
            <v>523657</v>
          </cell>
          <cell r="X293">
            <v>579173</v>
          </cell>
          <cell r="Y293">
            <v>623758</v>
          </cell>
          <cell r="Z293">
            <v>663895</v>
          </cell>
          <cell r="AA293">
            <v>858973</v>
          </cell>
        </row>
        <row r="294">
          <cell r="A294">
            <v>510131</v>
          </cell>
          <cell r="B294" t="str">
            <v>Dotación y suministro a trabajadores</v>
          </cell>
          <cell r="C294">
            <v>5</v>
          </cell>
          <cell r="D294">
            <v>186</v>
          </cell>
          <cell r="E294">
            <v>16273</v>
          </cell>
          <cell r="F294">
            <v>26071</v>
          </cell>
          <cell r="G294">
            <v>10948</v>
          </cell>
          <cell r="H294">
            <v>4379</v>
          </cell>
          <cell r="K294">
            <v>613</v>
          </cell>
          <cell r="L294">
            <v>1433</v>
          </cell>
          <cell r="M294">
            <v>1262</v>
          </cell>
          <cell r="N294">
            <v>869</v>
          </cell>
          <cell r="O294">
            <v>56</v>
          </cell>
          <cell r="P294">
            <v>186</v>
          </cell>
          <cell r="Q294">
            <v>16459</v>
          </cell>
          <cell r="R294">
            <v>42530</v>
          </cell>
          <cell r="S294">
            <v>53478</v>
          </cell>
          <cell r="T294">
            <v>57857</v>
          </cell>
          <cell r="U294">
            <v>57857</v>
          </cell>
          <cell r="V294">
            <v>57857</v>
          </cell>
          <cell r="W294">
            <v>58470</v>
          </cell>
          <cell r="X294">
            <v>59903</v>
          </cell>
          <cell r="Y294">
            <v>61165</v>
          </cell>
          <cell r="Z294">
            <v>62034</v>
          </cell>
          <cell r="AA294">
            <v>62090</v>
          </cell>
        </row>
        <row r="295">
          <cell r="A295">
            <v>510133</v>
          </cell>
          <cell r="B295" t="str">
            <v>Gastos deportivos y de recreación</v>
          </cell>
          <cell r="C295">
            <v>5</v>
          </cell>
          <cell r="E295">
            <v>6180</v>
          </cell>
          <cell r="G295">
            <v>6180</v>
          </cell>
          <cell r="H295">
            <v>145</v>
          </cell>
          <cell r="K295">
            <v>210</v>
          </cell>
          <cell r="L295">
            <v>22500</v>
          </cell>
          <cell r="N295">
            <v>200</v>
          </cell>
          <cell r="O295">
            <v>-22500</v>
          </cell>
          <cell r="P295">
            <v>0</v>
          </cell>
          <cell r="Q295">
            <v>6180</v>
          </cell>
          <cell r="R295">
            <v>6180</v>
          </cell>
          <cell r="S295">
            <v>12360</v>
          </cell>
          <cell r="T295">
            <v>12505</v>
          </cell>
          <cell r="U295">
            <v>12505</v>
          </cell>
          <cell r="V295">
            <v>12505</v>
          </cell>
          <cell r="W295">
            <v>12715</v>
          </cell>
          <cell r="X295">
            <v>35215</v>
          </cell>
          <cell r="Y295">
            <v>35215</v>
          </cell>
          <cell r="Z295">
            <v>35415</v>
          </cell>
          <cell r="AA295">
            <v>12915</v>
          </cell>
        </row>
        <row r="296">
          <cell r="A296">
            <v>510145</v>
          </cell>
          <cell r="B296" t="str">
            <v>Salario integral</v>
          </cell>
          <cell r="C296">
            <v>5</v>
          </cell>
          <cell r="D296">
            <v>8946</v>
          </cell>
          <cell r="E296">
            <v>13167</v>
          </cell>
          <cell r="F296">
            <v>8703</v>
          </cell>
          <cell r="G296">
            <v>12275</v>
          </cell>
          <cell r="H296">
            <v>13390</v>
          </cell>
          <cell r="I296">
            <v>13390</v>
          </cell>
          <cell r="J296">
            <v>13390</v>
          </cell>
          <cell r="K296">
            <v>13390</v>
          </cell>
          <cell r="L296">
            <v>10043</v>
          </cell>
          <cell r="M296">
            <v>12051</v>
          </cell>
          <cell r="N296">
            <v>13390</v>
          </cell>
          <cell r="O296">
            <v>4240</v>
          </cell>
          <cell r="P296">
            <v>8946</v>
          </cell>
          <cell r="Q296">
            <v>22113</v>
          </cell>
          <cell r="R296">
            <v>30816</v>
          </cell>
          <cell r="S296">
            <v>43091</v>
          </cell>
          <cell r="T296">
            <v>56481</v>
          </cell>
          <cell r="U296">
            <v>69871</v>
          </cell>
          <cell r="V296">
            <v>83261</v>
          </cell>
          <cell r="W296">
            <v>96651</v>
          </cell>
          <cell r="X296">
            <v>106694</v>
          </cell>
          <cell r="Y296">
            <v>118745</v>
          </cell>
          <cell r="Z296">
            <v>132135</v>
          </cell>
          <cell r="AA296">
            <v>136375</v>
          </cell>
        </row>
        <row r="297">
          <cell r="A297">
            <v>510146</v>
          </cell>
          <cell r="B297" t="str">
            <v>Contratos de personal temporal</v>
          </cell>
          <cell r="C297">
            <v>5</v>
          </cell>
          <cell r="D297">
            <v>66908</v>
          </cell>
          <cell r="E297">
            <v>117507</v>
          </cell>
          <cell r="F297">
            <v>111151</v>
          </cell>
          <cell r="G297">
            <v>109058</v>
          </cell>
          <cell r="H297">
            <v>110003</v>
          </cell>
          <cell r="I297">
            <v>62660</v>
          </cell>
          <cell r="J297">
            <v>23619</v>
          </cell>
          <cell r="K297">
            <v>55568</v>
          </cell>
          <cell r="L297">
            <v>79169</v>
          </cell>
          <cell r="M297">
            <v>67187</v>
          </cell>
          <cell r="N297">
            <v>110130</v>
          </cell>
          <cell r="O297">
            <v>205360</v>
          </cell>
          <cell r="P297">
            <v>66908</v>
          </cell>
          <cell r="Q297">
            <v>184415</v>
          </cell>
          <cell r="R297">
            <v>295566</v>
          </cell>
          <cell r="S297">
            <v>404624</v>
          </cell>
          <cell r="T297">
            <v>514627</v>
          </cell>
          <cell r="U297">
            <v>577287</v>
          </cell>
          <cell r="V297">
            <v>600906</v>
          </cell>
          <cell r="W297">
            <v>656474</v>
          </cell>
          <cell r="X297">
            <v>735643</v>
          </cell>
          <cell r="Y297">
            <v>802830</v>
          </cell>
          <cell r="Z297">
            <v>912960</v>
          </cell>
          <cell r="AA297">
            <v>1118320</v>
          </cell>
        </row>
        <row r="298">
          <cell r="A298">
            <v>510147</v>
          </cell>
          <cell r="B298" t="str">
            <v>Viáticos</v>
          </cell>
          <cell r="C298">
            <v>5</v>
          </cell>
          <cell r="E298">
            <v>14906</v>
          </cell>
          <cell r="F298">
            <v>15186</v>
          </cell>
          <cell r="G298">
            <v>27007</v>
          </cell>
          <cell r="H298">
            <v>27635</v>
          </cell>
          <cell r="I298">
            <v>10428</v>
          </cell>
          <cell r="J298">
            <v>12402</v>
          </cell>
          <cell r="K298">
            <v>31100</v>
          </cell>
          <cell r="L298">
            <v>12582</v>
          </cell>
          <cell r="M298">
            <v>32009</v>
          </cell>
          <cell r="N298">
            <v>26860</v>
          </cell>
          <cell r="O298">
            <v>23810</v>
          </cell>
          <cell r="P298">
            <v>0</v>
          </cell>
          <cell r="Q298">
            <v>14906</v>
          </cell>
          <cell r="R298">
            <v>30092</v>
          </cell>
          <cell r="S298">
            <v>57099</v>
          </cell>
          <cell r="T298">
            <v>84734</v>
          </cell>
          <cell r="U298">
            <v>95162</v>
          </cell>
          <cell r="V298">
            <v>107564</v>
          </cell>
          <cell r="W298">
            <v>138664</v>
          </cell>
          <cell r="X298">
            <v>151246</v>
          </cell>
          <cell r="Y298">
            <v>183255</v>
          </cell>
          <cell r="Z298">
            <v>210115</v>
          </cell>
          <cell r="AA298">
            <v>233925</v>
          </cell>
        </row>
        <row r="299">
          <cell r="A299">
            <v>510148</v>
          </cell>
          <cell r="B299" t="str">
            <v>Gastos de viaje</v>
          </cell>
          <cell r="C299">
            <v>5</v>
          </cell>
          <cell r="D299">
            <v>32729</v>
          </cell>
          <cell r="E299">
            <v>8492</v>
          </cell>
          <cell r="F299">
            <v>22968</v>
          </cell>
          <cell r="G299">
            <v>17632</v>
          </cell>
          <cell r="H299">
            <v>22067</v>
          </cell>
          <cell r="I299">
            <v>20937</v>
          </cell>
          <cell r="J299">
            <v>25600</v>
          </cell>
          <cell r="K299">
            <v>38688</v>
          </cell>
          <cell r="L299">
            <v>29449</v>
          </cell>
          <cell r="M299">
            <v>32479</v>
          </cell>
          <cell r="N299">
            <v>24514</v>
          </cell>
          <cell r="O299">
            <v>29232</v>
          </cell>
          <cell r="P299">
            <v>32729</v>
          </cell>
          <cell r="Q299">
            <v>41221</v>
          </cell>
          <cell r="R299">
            <v>64189</v>
          </cell>
          <cell r="S299">
            <v>81821</v>
          </cell>
          <cell r="T299">
            <v>103888</v>
          </cell>
          <cell r="U299">
            <v>124825</v>
          </cell>
          <cell r="V299">
            <v>150425</v>
          </cell>
          <cell r="W299">
            <v>189113</v>
          </cell>
          <cell r="X299">
            <v>218562</v>
          </cell>
          <cell r="Y299">
            <v>251041</v>
          </cell>
          <cell r="Z299">
            <v>275555</v>
          </cell>
          <cell r="AA299">
            <v>304787</v>
          </cell>
        </row>
        <row r="300">
          <cell r="A300">
            <v>510149</v>
          </cell>
          <cell r="B300" t="str">
            <v>Comisiones</v>
          </cell>
          <cell r="C300">
            <v>5</v>
          </cell>
          <cell r="P300">
            <v>0</v>
          </cell>
          <cell r="Q300">
            <v>0</v>
          </cell>
          <cell r="R300">
            <v>0</v>
          </cell>
          <cell r="S300">
            <v>0</v>
          </cell>
          <cell r="T300">
            <v>0</v>
          </cell>
          <cell r="U300">
            <v>0</v>
          </cell>
          <cell r="V300">
            <v>0</v>
          </cell>
          <cell r="W300">
            <v>0</v>
          </cell>
          <cell r="X300">
            <v>0</v>
          </cell>
          <cell r="Y300">
            <v>0</v>
          </cell>
          <cell r="Z300">
            <v>0</v>
          </cell>
          <cell r="AA300">
            <v>0</v>
          </cell>
        </row>
        <row r="301">
          <cell r="A301">
            <v>510152</v>
          </cell>
          <cell r="B301" t="str">
            <v>Prima de servicios</v>
          </cell>
          <cell r="C301">
            <v>5</v>
          </cell>
          <cell r="D301">
            <v>35076</v>
          </cell>
          <cell r="E301">
            <v>43540</v>
          </cell>
          <cell r="F301">
            <v>43204</v>
          </cell>
          <cell r="G301">
            <v>42314</v>
          </cell>
          <cell r="H301">
            <v>43334</v>
          </cell>
          <cell r="I301">
            <v>41597</v>
          </cell>
          <cell r="J301">
            <v>42741</v>
          </cell>
          <cell r="K301">
            <v>43262</v>
          </cell>
          <cell r="L301">
            <v>41426</v>
          </cell>
          <cell r="M301">
            <v>41722</v>
          </cell>
          <cell r="N301">
            <v>40383</v>
          </cell>
          <cell r="O301">
            <v>-41358</v>
          </cell>
          <cell r="P301">
            <v>35076</v>
          </cell>
          <cell r="Q301">
            <v>78616</v>
          </cell>
          <cell r="R301">
            <v>121820</v>
          </cell>
          <cell r="S301">
            <v>164134</v>
          </cell>
          <cell r="T301">
            <v>207468</v>
          </cell>
          <cell r="U301">
            <v>249065</v>
          </cell>
          <cell r="V301">
            <v>291806</v>
          </cell>
          <cell r="W301">
            <v>335068</v>
          </cell>
          <cell r="X301">
            <v>376494</v>
          </cell>
          <cell r="Y301">
            <v>418216</v>
          </cell>
          <cell r="Z301">
            <v>458599</v>
          </cell>
          <cell r="AA301">
            <v>417241</v>
          </cell>
        </row>
        <row r="302">
          <cell r="A302">
            <v>510155</v>
          </cell>
          <cell r="B302" t="str">
            <v>Remuneración electoral</v>
          </cell>
          <cell r="C302">
            <v>5</v>
          </cell>
          <cell r="P302">
            <v>0</v>
          </cell>
          <cell r="Q302">
            <v>0</v>
          </cell>
          <cell r="R302">
            <v>0</v>
          </cell>
          <cell r="S302">
            <v>0</v>
          </cell>
          <cell r="T302">
            <v>0</v>
          </cell>
          <cell r="U302">
            <v>0</v>
          </cell>
          <cell r="V302">
            <v>0</v>
          </cell>
          <cell r="W302">
            <v>0</v>
          </cell>
          <cell r="X302">
            <v>0</v>
          </cell>
          <cell r="Y302">
            <v>0</v>
          </cell>
          <cell r="Z302">
            <v>0</v>
          </cell>
          <cell r="AA302">
            <v>0</v>
          </cell>
        </row>
        <row r="303">
          <cell r="A303">
            <v>510160</v>
          </cell>
          <cell r="B303" t="str">
            <v>Subsidio de alimentación</v>
          </cell>
          <cell r="C303">
            <v>5</v>
          </cell>
          <cell r="D303">
            <v>164</v>
          </cell>
          <cell r="E303">
            <v>199</v>
          </cell>
          <cell r="F303">
            <v>184</v>
          </cell>
          <cell r="G303">
            <v>134</v>
          </cell>
          <cell r="H303">
            <v>217</v>
          </cell>
          <cell r="I303">
            <v>359</v>
          </cell>
          <cell r="J303">
            <v>301</v>
          </cell>
          <cell r="K303">
            <v>8</v>
          </cell>
          <cell r="L303">
            <v>342</v>
          </cell>
          <cell r="M303">
            <v>234</v>
          </cell>
          <cell r="N303">
            <v>42</v>
          </cell>
          <cell r="P303">
            <v>164</v>
          </cell>
          <cell r="Q303">
            <v>363</v>
          </cell>
          <cell r="R303">
            <v>547</v>
          </cell>
          <cell r="S303">
            <v>681</v>
          </cell>
          <cell r="T303">
            <v>898</v>
          </cell>
          <cell r="U303">
            <v>1257</v>
          </cell>
          <cell r="V303">
            <v>1558</v>
          </cell>
          <cell r="W303">
            <v>1566</v>
          </cell>
          <cell r="X303">
            <v>1908</v>
          </cell>
          <cell r="Y303">
            <v>2142</v>
          </cell>
          <cell r="Z303">
            <v>2184</v>
          </cell>
          <cell r="AA303">
            <v>2184</v>
          </cell>
        </row>
        <row r="304">
          <cell r="A304">
            <v>510164</v>
          </cell>
          <cell r="B304" t="str">
            <v>Otras primas</v>
          </cell>
          <cell r="C304">
            <v>5</v>
          </cell>
          <cell r="D304">
            <v>70163</v>
          </cell>
          <cell r="E304">
            <v>87079</v>
          </cell>
          <cell r="F304">
            <v>86409</v>
          </cell>
          <cell r="G304">
            <v>84629</v>
          </cell>
          <cell r="H304">
            <v>86668</v>
          </cell>
          <cell r="I304">
            <v>83193</v>
          </cell>
          <cell r="J304">
            <v>85481</v>
          </cell>
          <cell r="K304">
            <v>86524</v>
          </cell>
          <cell r="L304">
            <v>82851</v>
          </cell>
          <cell r="M304">
            <v>83445</v>
          </cell>
          <cell r="N304">
            <v>80767</v>
          </cell>
          <cell r="O304">
            <v>-77813</v>
          </cell>
          <cell r="P304">
            <v>70163</v>
          </cell>
          <cell r="Q304">
            <v>157242</v>
          </cell>
          <cell r="R304">
            <v>243651</v>
          </cell>
          <cell r="S304">
            <v>328280</v>
          </cell>
          <cell r="T304">
            <v>414948</v>
          </cell>
          <cell r="U304">
            <v>498141</v>
          </cell>
          <cell r="V304">
            <v>583622</v>
          </cell>
          <cell r="W304">
            <v>670146</v>
          </cell>
          <cell r="X304">
            <v>752997</v>
          </cell>
          <cell r="Y304">
            <v>836442</v>
          </cell>
          <cell r="Z304">
            <v>917209</v>
          </cell>
          <cell r="AA304">
            <v>839396</v>
          </cell>
        </row>
        <row r="305">
          <cell r="A305">
            <v>510190</v>
          </cell>
          <cell r="B305" t="str">
            <v>Otros sueldos y salarios</v>
          </cell>
          <cell r="C305">
            <v>5</v>
          </cell>
          <cell r="P305">
            <v>0</v>
          </cell>
          <cell r="Q305">
            <v>0</v>
          </cell>
          <cell r="R305">
            <v>0</v>
          </cell>
          <cell r="S305">
            <v>0</v>
          </cell>
          <cell r="T305">
            <v>0</v>
          </cell>
          <cell r="U305">
            <v>0</v>
          </cell>
          <cell r="V305">
            <v>0</v>
          </cell>
          <cell r="W305">
            <v>0</v>
          </cell>
          <cell r="X305">
            <v>0</v>
          </cell>
          <cell r="Y305">
            <v>0</v>
          </cell>
          <cell r="Z305">
            <v>0</v>
          </cell>
          <cell r="AA305">
            <v>0</v>
          </cell>
        </row>
        <row r="306">
          <cell r="A306">
            <v>5102</v>
          </cell>
          <cell r="B306" t="str">
            <v>CONTRIBUCIONES IMPUTADAS</v>
          </cell>
          <cell r="C306">
            <v>4</v>
          </cell>
          <cell r="D306">
            <v>0</v>
          </cell>
          <cell r="E306">
            <v>0</v>
          </cell>
          <cell r="F306">
            <v>0</v>
          </cell>
          <cell r="G306">
            <v>2265</v>
          </cell>
          <cell r="H306">
            <v>650</v>
          </cell>
          <cell r="I306">
            <v>228</v>
          </cell>
          <cell r="J306">
            <v>20</v>
          </cell>
          <cell r="K306">
            <v>9825</v>
          </cell>
          <cell r="L306">
            <v>1309</v>
          </cell>
          <cell r="M306">
            <v>3181</v>
          </cell>
          <cell r="N306">
            <v>1437</v>
          </cell>
          <cell r="O306">
            <v>6929</v>
          </cell>
          <cell r="P306">
            <v>0</v>
          </cell>
          <cell r="Q306">
            <v>0</v>
          </cell>
          <cell r="R306">
            <v>0</v>
          </cell>
          <cell r="S306">
            <v>2265</v>
          </cell>
          <cell r="T306">
            <v>2915</v>
          </cell>
          <cell r="U306">
            <v>3143</v>
          </cell>
          <cell r="V306">
            <v>3163</v>
          </cell>
          <cell r="W306">
            <v>12988</v>
          </cell>
          <cell r="X306">
            <v>14297</v>
          </cell>
          <cell r="Y306">
            <v>17478</v>
          </cell>
          <cell r="Z306">
            <v>18915</v>
          </cell>
          <cell r="AA306">
            <v>25844</v>
          </cell>
        </row>
        <row r="307">
          <cell r="A307">
            <v>510201</v>
          </cell>
          <cell r="B307" t="str">
            <v>Incapacidades</v>
          </cell>
          <cell r="C307">
            <v>5</v>
          </cell>
          <cell r="P307">
            <v>0</v>
          </cell>
          <cell r="Q307">
            <v>0</v>
          </cell>
          <cell r="R307">
            <v>0</v>
          </cell>
          <cell r="S307">
            <v>0</v>
          </cell>
          <cell r="T307">
            <v>0</v>
          </cell>
          <cell r="U307">
            <v>0</v>
          </cell>
          <cell r="V307">
            <v>0</v>
          </cell>
          <cell r="W307">
            <v>0</v>
          </cell>
          <cell r="X307">
            <v>0</v>
          </cell>
          <cell r="Y307">
            <v>0</v>
          </cell>
          <cell r="Z307">
            <v>0</v>
          </cell>
          <cell r="AA307">
            <v>0</v>
          </cell>
        </row>
        <row r="308">
          <cell r="A308">
            <v>510202</v>
          </cell>
          <cell r="B308" t="str">
            <v>Subsidio familiar</v>
          </cell>
          <cell r="C308">
            <v>5</v>
          </cell>
          <cell r="P308">
            <v>0</v>
          </cell>
          <cell r="Q308">
            <v>0</v>
          </cell>
          <cell r="R308">
            <v>0</v>
          </cell>
          <cell r="S308">
            <v>0</v>
          </cell>
          <cell r="T308">
            <v>0</v>
          </cell>
          <cell r="U308">
            <v>0</v>
          </cell>
          <cell r="V308">
            <v>0</v>
          </cell>
          <cell r="W308">
            <v>0</v>
          </cell>
          <cell r="X308">
            <v>0</v>
          </cell>
          <cell r="Y308">
            <v>0</v>
          </cell>
          <cell r="Z308">
            <v>0</v>
          </cell>
          <cell r="AA308">
            <v>0</v>
          </cell>
        </row>
        <row r="309">
          <cell r="A309">
            <v>510203</v>
          </cell>
          <cell r="B309" t="str">
            <v>Indemnizaciones</v>
          </cell>
          <cell r="C309">
            <v>5</v>
          </cell>
          <cell r="P309">
            <v>0</v>
          </cell>
          <cell r="Q309">
            <v>0</v>
          </cell>
          <cell r="R309">
            <v>0</v>
          </cell>
          <cell r="S309">
            <v>0</v>
          </cell>
          <cell r="T309">
            <v>0</v>
          </cell>
          <cell r="U309">
            <v>0</v>
          </cell>
          <cell r="V309">
            <v>0</v>
          </cell>
          <cell r="W309">
            <v>0</v>
          </cell>
          <cell r="X309">
            <v>0</v>
          </cell>
          <cell r="Y309">
            <v>0</v>
          </cell>
          <cell r="Z309">
            <v>0</v>
          </cell>
          <cell r="AA309">
            <v>0</v>
          </cell>
        </row>
        <row r="310">
          <cell r="A310">
            <v>510204</v>
          </cell>
          <cell r="B310" t="str">
            <v>Gastos médicos y drogas</v>
          </cell>
          <cell r="C310">
            <v>5</v>
          </cell>
          <cell r="H310">
            <v>2915</v>
          </cell>
          <cell r="I310">
            <v>228</v>
          </cell>
          <cell r="J310">
            <v>20</v>
          </cell>
          <cell r="K310">
            <v>9825</v>
          </cell>
          <cell r="L310">
            <v>1260</v>
          </cell>
          <cell r="M310">
            <v>3181</v>
          </cell>
          <cell r="N310">
            <v>1437</v>
          </cell>
          <cell r="O310">
            <v>6978</v>
          </cell>
          <cell r="P310">
            <v>0</v>
          </cell>
          <cell r="Q310">
            <v>0</v>
          </cell>
          <cell r="R310">
            <v>0</v>
          </cell>
          <cell r="S310">
            <v>0</v>
          </cell>
          <cell r="T310">
            <v>2915</v>
          </cell>
          <cell r="U310">
            <v>3143</v>
          </cell>
          <cell r="V310">
            <v>3163</v>
          </cell>
          <cell r="W310">
            <v>12988</v>
          </cell>
          <cell r="X310">
            <v>14248</v>
          </cell>
          <cell r="Y310">
            <v>17429</v>
          </cell>
          <cell r="Z310">
            <v>18866</v>
          </cell>
          <cell r="AA310">
            <v>25844</v>
          </cell>
        </row>
        <row r="311">
          <cell r="A311">
            <v>510290</v>
          </cell>
          <cell r="B311" t="str">
            <v>Otras contribuciones imputadas</v>
          </cell>
          <cell r="C311">
            <v>5</v>
          </cell>
          <cell r="G311">
            <v>2265</v>
          </cell>
          <cell r="H311">
            <v>-2265</v>
          </cell>
          <cell r="L311">
            <v>49</v>
          </cell>
          <cell r="O311">
            <v>-49</v>
          </cell>
          <cell r="P311">
            <v>0</v>
          </cell>
          <cell r="Q311">
            <v>0</v>
          </cell>
          <cell r="R311">
            <v>0</v>
          </cell>
          <cell r="S311">
            <v>2265</v>
          </cell>
          <cell r="T311">
            <v>0</v>
          </cell>
          <cell r="U311">
            <v>0</v>
          </cell>
          <cell r="V311">
            <v>0</v>
          </cell>
          <cell r="W311">
            <v>0</v>
          </cell>
          <cell r="X311">
            <v>49</v>
          </cell>
          <cell r="Y311">
            <v>49</v>
          </cell>
          <cell r="Z311">
            <v>49</v>
          </cell>
          <cell r="AA311">
            <v>0</v>
          </cell>
        </row>
        <row r="312">
          <cell r="A312">
            <v>5103</v>
          </cell>
          <cell r="B312" t="str">
            <v>CONTRIBUCIONES EFECTIVAS</v>
          </cell>
          <cell r="C312">
            <v>4</v>
          </cell>
          <cell r="D312">
            <v>362746</v>
          </cell>
          <cell r="E312">
            <v>366563</v>
          </cell>
          <cell r="F312">
            <v>357586</v>
          </cell>
          <cell r="G312">
            <v>366818</v>
          </cell>
          <cell r="H312">
            <v>367075</v>
          </cell>
          <cell r="I312">
            <v>439182</v>
          </cell>
          <cell r="J312">
            <v>363203</v>
          </cell>
          <cell r="K312">
            <v>381236</v>
          </cell>
          <cell r="L312">
            <v>360179</v>
          </cell>
          <cell r="M312">
            <v>354745</v>
          </cell>
          <cell r="N312">
            <v>363702</v>
          </cell>
          <cell r="O312">
            <v>410036</v>
          </cell>
          <cell r="P312">
            <v>362746</v>
          </cell>
          <cell r="Q312">
            <v>729309</v>
          </cell>
          <cell r="R312">
            <v>1086895</v>
          </cell>
          <cell r="S312">
            <v>1453713</v>
          </cell>
          <cell r="T312">
            <v>1820788</v>
          </cell>
          <cell r="U312">
            <v>2259970</v>
          </cell>
          <cell r="V312">
            <v>2623173</v>
          </cell>
          <cell r="W312">
            <v>3004409</v>
          </cell>
          <cell r="X312">
            <v>3364588</v>
          </cell>
          <cell r="Y312">
            <v>3719333</v>
          </cell>
          <cell r="Z312">
            <v>4083035</v>
          </cell>
          <cell r="AA312">
            <v>4493071</v>
          </cell>
          <cell r="AB312">
            <v>0</v>
          </cell>
        </row>
        <row r="313">
          <cell r="A313">
            <v>510301</v>
          </cell>
          <cell r="B313" t="str">
            <v>Seguros de vida</v>
          </cell>
          <cell r="C313">
            <v>5</v>
          </cell>
          <cell r="D313">
            <v>1969</v>
          </cell>
          <cell r="E313">
            <v>1606</v>
          </cell>
          <cell r="F313">
            <v>1606</v>
          </cell>
          <cell r="G313">
            <v>1606</v>
          </cell>
          <cell r="H313">
            <v>10548</v>
          </cell>
          <cell r="I313">
            <v>1606</v>
          </cell>
          <cell r="J313">
            <v>1606</v>
          </cell>
          <cell r="K313">
            <v>1606</v>
          </cell>
          <cell r="L313">
            <v>1606</v>
          </cell>
          <cell r="M313">
            <v>1588</v>
          </cell>
          <cell r="N313">
            <v>1588</v>
          </cell>
          <cell r="O313">
            <v>1588</v>
          </cell>
          <cell r="P313">
            <v>1969</v>
          </cell>
          <cell r="Q313">
            <v>3575</v>
          </cell>
          <cell r="R313">
            <v>5181</v>
          </cell>
          <cell r="S313">
            <v>6787</v>
          </cell>
          <cell r="T313">
            <v>17335</v>
          </cell>
          <cell r="U313">
            <v>18941</v>
          </cell>
          <cell r="V313">
            <v>20547</v>
          </cell>
          <cell r="W313">
            <v>22153</v>
          </cell>
          <cell r="X313">
            <v>23759</v>
          </cell>
          <cell r="Y313">
            <v>25347</v>
          </cell>
          <cell r="Z313">
            <v>26935</v>
          </cell>
          <cell r="AA313">
            <v>28523</v>
          </cell>
        </row>
        <row r="314">
          <cell r="A314">
            <v>510302</v>
          </cell>
          <cell r="B314" t="str">
            <v>Aportes a cajas de compensación familiar</v>
          </cell>
          <cell r="C314">
            <v>5</v>
          </cell>
          <cell r="D314">
            <v>8131</v>
          </cell>
          <cell r="E314">
            <v>9128</v>
          </cell>
          <cell r="F314">
            <v>9987</v>
          </cell>
          <cell r="G314">
            <v>11155</v>
          </cell>
          <cell r="H314">
            <v>8754</v>
          </cell>
          <cell r="I314">
            <v>18007</v>
          </cell>
          <cell r="J314">
            <v>9140</v>
          </cell>
          <cell r="K314">
            <v>10559</v>
          </cell>
          <cell r="L314">
            <v>9250</v>
          </cell>
          <cell r="M314">
            <v>9467</v>
          </cell>
          <cell r="N314">
            <v>8592</v>
          </cell>
          <cell r="O314">
            <v>24262</v>
          </cell>
          <cell r="P314">
            <v>8131</v>
          </cell>
          <cell r="Q314">
            <v>17259</v>
          </cell>
          <cell r="R314">
            <v>27246</v>
          </cell>
          <cell r="S314">
            <v>38401</v>
          </cell>
          <cell r="T314">
            <v>47155</v>
          </cell>
          <cell r="U314">
            <v>65162</v>
          </cell>
          <cell r="V314">
            <v>74302</v>
          </cell>
          <cell r="W314">
            <v>84861</v>
          </cell>
          <cell r="X314">
            <v>94111</v>
          </cell>
          <cell r="Y314">
            <v>103578</v>
          </cell>
          <cell r="Z314">
            <v>112170</v>
          </cell>
          <cell r="AA314">
            <v>136432</v>
          </cell>
        </row>
        <row r="315">
          <cell r="A315">
            <v>510303</v>
          </cell>
          <cell r="B315" t="str">
            <v>Cotizaciones a seguridad social en salud</v>
          </cell>
          <cell r="C315">
            <v>5</v>
          </cell>
          <cell r="D315">
            <v>170796</v>
          </cell>
          <cell r="E315">
            <v>173232</v>
          </cell>
          <cell r="F315">
            <v>167144</v>
          </cell>
          <cell r="G315">
            <v>170080</v>
          </cell>
          <cell r="H315">
            <v>167602</v>
          </cell>
          <cell r="I315">
            <v>196529</v>
          </cell>
          <cell r="J315">
            <v>166979</v>
          </cell>
          <cell r="K315">
            <v>168713</v>
          </cell>
          <cell r="L315">
            <v>161359</v>
          </cell>
          <cell r="M315">
            <v>160450</v>
          </cell>
          <cell r="N315">
            <v>164147</v>
          </cell>
          <cell r="O315">
            <v>163875</v>
          </cell>
          <cell r="P315">
            <v>170796</v>
          </cell>
          <cell r="Q315">
            <v>344028</v>
          </cell>
          <cell r="R315">
            <v>511172</v>
          </cell>
          <cell r="S315">
            <v>681252</v>
          </cell>
          <cell r="T315">
            <v>848854</v>
          </cell>
          <cell r="U315">
            <v>1045383</v>
          </cell>
          <cell r="V315">
            <v>1212362</v>
          </cell>
          <cell r="W315">
            <v>1381075</v>
          </cell>
          <cell r="X315">
            <v>1542434</v>
          </cell>
          <cell r="Y315">
            <v>1702884</v>
          </cell>
          <cell r="Z315">
            <v>1867031</v>
          </cell>
          <cell r="AA315">
            <v>2030906</v>
          </cell>
        </row>
        <row r="316">
          <cell r="A316">
            <v>510304</v>
          </cell>
          <cell r="B316" t="str">
            <v>Aportes sindicales</v>
          </cell>
          <cell r="C316">
            <v>5</v>
          </cell>
          <cell r="E316">
            <v>1681</v>
          </cell>
          <cell r="F316">
            <v>172</v>
          </cell>
          <cell r="G316">
            <v>1545</v>
          </cell>
          <cell r="J316">
            <v>1545</v>
          </cell>
          <cell r="K316">
            <v>12360</v>
          </cell>
          <cell r="L316">
            <v>1545</v>
          </cell>
          <cell r="M316">
            <v>167</v>
          </cell>
          <cell r="N316">
            <v>6180</v>
          </cell>
          <cell r="O316">
            <v>93</v>
          </cell>
          <cell r="P316">
            <v>0</v>
          </cell>
          <cell r="Q316">
            <v>1681</v>
          </cell>
          <cell r="R316">
            <v>1853</v>
          </cell>
          <cell r="S316">
            <v>3398</v>
          </cell>
          <cell r="T316">
            <v>3398</v>
          </cell>
          <cell r="U316">
            <v>3398</v>
          </cell>
          <cell r="V316">
            <v>4943</v>
          </cell>
          <cell r="W316">
            <v>17303</v>
          </cell>
          <cell r="X316">
            <v>18848</v>
          </cell>
          <cell r="Y316">
            <v>19015</v>
          </cell>
          <cell r="Z316">
            <v>25195</v>
          </cell>
          <cell r="AA316">
            <v>25288</v>
          </cell>
        </row>
        <row r="317">
          <cell r="A317">
            <v>510305</v>
          </cell>
          <cell r="B317" t="str">
            <v>Cotizaciones a riesgos profesionales</v>
          </cell>
          <cell r="C317">
            <v>5</v>
          </cell>
          <cell r="D317">
            <v>1120</v>
          </cell>
          <cell r="E317">
            <v>1886</v>
          </cell>
          <cell r="F317">
            <v>1567</v>
          </cell>
          <cell r="G317">
            <v>1581</v>
          </cell>
          <cell r="H317">
            <v>1478</v>
          </cell>
          <cell r="I317">
            <v>3000</v>
          </cell>
          <cell r="J317">
            <v>1511</v>
          </cell>
          <cell r="K317">
            <v>1841</v>
          </cell>
          <cell r="L317">
            <v>1529</v>
          </cell>
          <cell r="M317">
            <v>1420</v>
          </cell>
          <cell r="N317">
            <v>1465</v>
          </cell>
          <cell r="O317">
            <v>2499</v>
          </cell>
          <cell r="P317">
            <v>1120</v>
          </cell>
          <cell r="Q317">
            <v>3006</v>
          </cell>
          <cell r="R317">
            <v>4573</v>
          </cell>
          <cell r="S317">
            <v>6154</v>
          </cell>
          <cell r="T317">
            <v>7632</v>
          </cell>
          <cell r="U317">
            <v>10632</v>
          </cell>
          <cell r="V317">
            <v>12143</v>
          </cell>
          <cell r="W317">
            <v>13984</v>
          </cell>
          <cell r="X317">
            <v>15513</v>
          </cell>
          <cell r="Y317">
            <v>16933</v>
          </cell>
          <cell r="Z317">
            <v>18398</v>
          </cell>
          <cell r="AA317">
            <v>20897</v>
          </cell>
        </row>
        <row r="318">
          <cell r="A318">
            <v>510306</v>
          </cell>
          <cell r="B318" t="str">
            <v>Cotizaciones a entidades administradoras del régimen de prima media</v>
          </cell>
          <cell r="C318">
            <v>5</v>
          </cell>
          <cell r="P318">
            <v>0</v>
          </cell>
          <cell r="Q318">
            <v>0</v>
          </cell>
          <cell r="R318">
            <v>0</v>
          </cell>
          <cell r="S318">
            <v>0</v>
          </cell>
          <cell r="T318">
            <v>0</v>
          </cell>
          <cell r="U318">
            <v>0</v>
          </cell>
          <cell r="V318">
            <v>0</v>
          </cell>
          <cell r="W318">
            <v>0</v>
          </cell>
          <cell r="X318">
            <v>0</v>
          </cell>
          <cell r="Y318">
            <v>0</v>
          </cell>
          <cell r="Z318">
            <v>0</v>
          </cell>
          <cell r="AA318">
            <v>0</v>
          </cell>
        </row>
        <row r="319">
          <cell r="A319">
            <v>510307</v>
          </cell>
          <cell r="B319" t="str">
            <v>Cotizaciones a entidades administradoras del régimen de ahorro individual</v>
          </cell>
          <cell r="C319">
            <v>5</v>
          </cell>
          <cell r="D319">
            <v>180730</v>
          </cell>
          <cell r="E319">
            <v>179030</v>
          </cell>
          <cell r="F319">
            <v>177110</v>
          </cell>
          <cell r="G319">
            <v>180851</v>
          </cell>
          <cell r="H319">
            <v>178693</v>
          </cell>
          <cell r="I319">
            <v>220040</v>
          </cell>
          <cell r="J319">
            <v>182422</v>
          </cell>
          <cell r="K319">
            <v>186157</v>
          </cell>
          <cell r="L319">
            <v>184890</v>
          </cell>
          <cell r="M319">
            <v>181653</v>
          </cell>
          <cell r="N319">
            <v>181730</v>
          </cell>
          <cell r="O319">
            <v>217719</v>
          </cell>
          <cell r="P319">
            <v>180730</v>
          </cell>
          <cell r="Q319">
            <v>359760</v>
          </cell>
          <cell r="R319">
            <v>536870</v>
          </cell>
          <cell r="S319">
            <v>717721</v>
          </cell>
          <cell r="T319">
            <v>896414</v>
          </cell>
          <cell r="U319">
            <v>1116454</v>
          </cell>
          <cell r="V319">
            <v>1298876</v>
          </cell>
          <cell r="W319">
            <v>1485033</v>
          </cell>
          <cell r="X319">
            <v>1669923</v>
          </cell>
          <cell r="Y319">
            <v>1851576</v>
          </cell>
          <cell r="Z319">
            <v>2033306</v>
          </cell>
          <cell r="AA319">
            <v>2251025</v>
          </cell>
        </row>
        <row r="320">
          <cell r="A320">
            <v>510308</v>
          </cell>
          <cell r="B320" t="str">
            <v>Medicina prepagada</v>
          </cell>
          <cell r="C320">
            <v>5</v>
          </cell>
          <cell r="P320">
            <v>0</v>
          </cell>
          <cell r="Q320">
            <v>0</v>
          </cell>
          <cell r="R320">
            <v>0</v>
          </cell>
          <cell r="S320">
            <v>0</v>
          </cell>
          <cell r="T320">
            <v>0</v>
          </cell>
          <cell r="U320">
            <v>0</v>
          </cell>
          <cell r="V320">
            <v>0</v>
          </cell>
          <cell r="W320">
            <v>0</v>
          </cell>
          <cell r="X320">
            <v>0</v>
          </cell>
          <cell r="Y320">
            <v>0</v>
          </cell>
          <cell r="Z320">
            <v>0</v>
          </cell>
          <cell r="AA320">
            <v>0</v>
          </cell>
        </row>
        <row r="321">
          <cell r="A321">
            <v>510390</v>
          </cell>
          <cell r="B321" t="str">
            <v>Otras contribuciones efectivas</v>
          </cell>
          <cell r="C321">
            <v>5</v>
          </cell>
          <cell r="P321">
            <v>0</v>
          </cell>
          <cell r="Q321">
            <v>0</v>
          </cell>
          <cell r="R321">
            <v>0</v>
          </cell>
          <cell r="S321">
            <v>0</v>
          </cell>
          <cell r="T321">
            <v>0</v>
          </cell>
          <cell r="U321">
            <v>0</v>
          </cell>
          <cell r="V321">
            <v>0</v>
          </cell>
          <cell r="W321">
            <v>0</v>
          </cell>
          <cell r="X321">
            <v>0</v>
          </cell>
          <cell r="Y321">
            <v>0</v>
          </cell>
          <cell r="Z321">
            <v>0</v>
          </cell>
          <cell r="AA321">
            <v>0</v>
          </cell>
        </row>
        <row r="322">
          <cell r="A322">
            <v>5104</v>
          </cell>
          <cell r="B322" t="str">
            <v>APORTES SOBRE LA NÓMINA</v>
          </cell>
          <cell r="C322">
            <v>4</v>
          </cell>
          <cell r="D322">
            <v>10163</v>
          </cell>
          <cell r="E322">
            <v>11406</v>
          </cell>
          <cell r="F322">
            <v>12482</v>
          </cell>
          <cell r="G322">
            <v>13942</v>
          </cell>
          <cell r="H322">
            <v>10940</v>
          </cell>
          <cell r="I322">
            <v>22509</v>
          </cell>
          <cell r="J322">
            <v>11423</v>
          </cell>
          <cell r="K322">
            <v>13196</v>
          </cell>
          <cell r="L322">
            <v>11562</v>
          </cell>
          <cell r="M322">
            <v>11833</v>
          </cell>
          <cell r="N322">
            <v>10739</v>
          </cell>
          <cell r="O322">
            <v>30328</v>
          </cell>
          <cell r="P322">
            <v>10163</v>
          </cell>
          <cell r="Q322">
            <v>21569</v>
          </cell>
          <cell r="R322">
            <v>34051</v>
          </cell>
          <cell r="S322">
            <v>47993</v>
          </cell>
          <cell r="T322">
            <v>58933</v>
          </cell>
          <cell r="U322">
            <v>81442</v>
          </cell>
          <cell r="V322">
            <v>92865</v>
          </cell>
          <cell r="W322">
            <v>106061</v>
          </cell>
          <cell r="X322">
            <v>117623</v>
          </cell>
          <cell r="Y322">
            <v>129456</v>
          </cell>
          <cell r="Z322">
            <v>140195</v>
          </cell>
          <cell r="AA322">
            <v>170523</v>
          </cell>
        </row>
        <row r="323">
          <cell r="A323">
            <v>510401</v>
          </cell>
          <cell r="B323" t="str">
            <v>Aportes al icbf</v>
          </cell>
          <cell r="C323">
            <v>5</v>
          </cell>
          <cell r="D323">
            <v>6098</v>
          </cell>
          <cell r="E323">
            <v>6844</v>
          </cell>
          <cell r="F323">
            <v>7489</v>
          </cell>
          <cell r="G323">
            <v>8365</v>
          </cell>
          <cell r="H323">
            <v>6565</v>
          </cell>
          <cell r="I323">
            <v>13505</v>
          </cell>
          <cell r="J323">
            <v>6855</v>
          </cell>
          <cell r="K323">
            <v>7918</v>
          </cell>
          <cell r="L323">
            <v>6937</v>
          </cell>
          <cell r="M323">
            <v>7100</v>
          </cell>
          <cell r="N323">
            <v>6443</v>
          </cell>
          <cell r="O323">
            <v>18196</v>
          </cell>
          <cell r="P323">
            <v>6098</v>
          </cell>
          <cell r="Q323">
            <v>12942</v>
          </cell>
          <cell r="R323">
            <v>20431</v>
          </cell>
          <cell r="S323">
            <v>28796</v>
          </cell>
          <cell r="T323">
            <v>35361</v>
          </cell>
          <cell r="U323">
            <v>48866</v>
          </cell>
          <cell r="V323">
            <v>55721</v>
          </cell>
          <cell r="W323">
            <v>63639</v>
          </cell>
          <cell r="X323">
            <v>70576</v>
          </cell>
          <cell r="Y323">
            <v>77676</v>
          </cell>
          <cell r="Z323">
            <v>84119</v>
          </cell>
          <cell r="AA323">
            <v>102315</v>
          </cell>
        </row>
        <row r="324">
          <cell r="A324">
            <v>510402</v>
          </cell>
          <cell r="B324" t="str">
            <v>Aportes al sena</v>
          </cell>
          <cell r="C324">
            <v>5</v>
          </cell>
          <cell r="D324">
            <v>4065</v>
          </cell>
          <cell r="E324">
            <v>4562</v>
          </cell>
          <cell r="F324">
            <v>4993</v>
          </cell>
          <cell r="G324">
            <v>5577</v>
          </cell>
          <cell r="H324">
            <v>4375</v>
          </cell>
          <cell r="I324">
            <v>9004</v>
          </cell>
          <cell r="J324">
            <v>4568</v>
          </cell>
          <cell r="K324">
            <v>5278</v>
          </cell>
          <cell r="L324">
            <v>4625</v>
          </cell>
          <cell r="M324">
            <v>4733</v>
          </cell>
          <cell r="N324">
            <v>4296</v>
          </cell>
          <cell r="O324">
            <v>12132</v>
          </cell>
          <cell r="P324">
            <v>4065</v>
          </cell>
          <cell r="Q324">
            <v>8627</v>
          </cell>
          <cell r="R324">
            <v>13620</v>
          </cell>
          <cell r="S324">
            <v>19197</v>
          </cell>
          <cell r="T324">
            <v>23572</v>
          </cell>
          <cell r="U324">
            <v>32576</v>
          </cell>
          <cell r="V324">
            <v>37144</v>
          </cell>
          <cell r="W324">
            <v>42422</v>
          </cell>
          <cell r="X324">
            <v>47047</v>
          </cell>
          <cell r="Y324">
            <v>51780</v>
          </cell>
          <cell r="Z324">
            <v>56076</v>
          </cell>
          <cell r="AA324">
            <v>68208</v>
          </cell>
        </row>
        <row r="325">
          <cell r="A325">
            <v>510403</v>
          </cell>
          <cell r="B325" t="str">
            <v>Aportes esap</v>
          </cell>
          <cell r="C325">
            <v>5</v>
          </cell>
          <cell r="P325">
            <v>0</v>
          </cell>
          <cell r="Q325">
            <v>0</v>
          </cell>
          <cell r="R325">
            <v>0</v>
          </cell>
          <cell r="S325">
            <v>0</v>
          </cell>
          <cell r="T325">
            <v>0</v>
          </cell>
          <cell r="U325">
            <v>0</v>
          </cell>
          <cell r="V325">
            <v>0</v>
          </cell>
          <cell r="W325">
            <v>0</v>
          </cell>
          <cell r="X325">
            <v>0</v>
          </cell>
          <cell r="Y325">
            <v>0</v>
          </cell>
          <cell r="Z325">
            <v>0</v>
          </cell>
          <cell r="AA325">
            <v>0</v>
          </cell>
        </row>
        <row r="326">
          <cell r="A326">
            <v>5111</v>
          </cell>
          <cell r="B326" t="str">
            <v>GENERALES</v>
          </cell>
          <cell r="C326">
            <v>4</v>
          </cell>
          <cell r="D326">
            <v>127692</v>
          </cell>
          <cell r="E326">
            <v>291468</v>
          </cell>
          <cell r="F326">
            <v>628202</v>
          </cell>
          <cell r="G326">
            <v>483820</v>
          </cell>
          <cell r="H326">
            <v>650240</v>
          </cell>
          <cell r="I326">
            <v>407577</v>
          </cell>
          <cell r="J326">
            <v>598758</v>
          </cell>
          <cell r="K326">
            <v>626768</v>
          </cell>
          <cell r="L326">
            <v>798793</v>
          </cell>
          <cell r="M326">
            <v>763869</v>
          </cell>
          <cell r="N326">
            <v>503060</v>
          </cell>
          <cell r="O326">
            <v>1609726</v>
          </cell>
          <cell r="P326">
            <v>127692</v>
          </cell>
          <cell r="Q326">
            <v>419160</v>
          </cell>
          <cell r="R326">
            <v>1047362</v>
          </cell>
          <cell r="S326">
            <v>1531182</v>
          </cell>
          <cell r="T326">
            <v>2181422</v>
          </cell>
          <cell r="U326">
            <v>2588999</v>
          </cell>
          <cell r="V326">
            <v>3187757</v>
          </cell>
          <cell r="W326">
            <v>3814525</v>
          </cell>
          <cell r="X326">
            <v>4613318</v>
          </cell>
          <cell r="Y326">
            <v>5377187</v>
          </cell>
          <cell r="Z326">
            <v>5880247</v>
          </cell>
          <cell r="AA326">
            <v>7489973</v>
          </cell>
          <cell r="AB326">
            <v>0</v>
          </cell>
        </row>
        <row r="327">
          <cell r="A327">
            <v>511105</v>
          </cell>
          <cell r="B327" t="str">
            <v>Gastos de organización y puesta en marcha</v>
          </cell>
          <cell r="C327">
            <v>5</v>
          </cell>
          <cell r="P327">
            <v>0</v>
          </cell>
          <cell r="Q327">
            <v>0</v>
          </cell>
          <cell r="R327">
            <v>0</v>
          </cell>
          <cell r="S327">
            <v>0</v>
          </cell>
          <cell r="T327">
            <v>0</v>
          </cell>
          <cell r="U327">
            <v>0</v>
          </cell>
          <cell r="V327">
            <v>0</v>
          </cell>
          <cell r="W327">
            <v>0</v>
          </cell>
          <cell r="X327">
            <v>0</v>
          </cell>
          <cell r="Y327">
            <v>0</v>
          </cell>
          <cell r="Z327">
            <v>0</v>
          </cell>
          <cell r="AA327">
            <v>0</v>
          </cell>
        </row>
        <row r="328">
          <cell r="A328">
            <v>511106</v>
          </cell>
          <cell r="B328" t="str">
            <v>Estudios y proyectos</v>
          </cell>
          <cell r="C328">
            <v>5</v>
          </cell>
          <cell r="P328">
            <v>0</v>
          </cell>
          <cell r="Q328">
            <v>0</v>
          </cell>
          <cell r="R328">
            <v>0</v>
          </cell>
          <cell r="S328">
            <v>0</v>
          </cell>
          <cell r="T328">
            <v>0</v>
          </cell>
          <cell r="U328">
            <v>0</v>
          </cell>
          <cell r="V328">
            <v>0</v>
          </cell>
          <cell r="W328">
            <v>0</v>
          </cell>
          <cell r="X328">
            <v>0</v>
          </cell>
          <cell r="Y328">
            <v>0</v>
          </cell>
          <cell r="Z328">
            <v>0</v>
          </cell>
          <cell r="AA328">
            <v>0</v>
          </cell>
        </row>
        <row r="329">
          <cell r="A329">
            <v>511111</v>
          </cell>
          <cell r="B329" t="str">
            <v>Comisiones, honorarios y servicios</v>
          </cell>
          <cell r="C329">
            <v>5</v>
          </cell>
          <cell r="D329">
            <v>13932</v>
          </cell>
          <cell r="E329">
            <v>73280</v>
          </cell>
          <cell r="F329">
            <v>100914</v>
          </cell>
          <cell r="G329">
            <v>66885</v>
          </cell>
          <cell r="H329">
            <v>97051</v>
          </cell>
          <cell r="I329">
            <v>93460</v>
          </cell>
          <cell r="J329">
            <v>189833</v>
          </cell>
          <cell r="K329">
            <v>191593</v>
          </cell>
          <cell r="L329">
            <v>234360</v>
          </cell>
          <cell r="M329">
            <v>186833</v>
          </cell>
          <cell r="N329">
            <v>178534</v>
          </cell>
          <cell r="O329">
            <v>509117</v>
          </cell>
          <cell r="P329">
            <v>13932</v>
          </cell>
          <cell r="Q329">
            <v>87212</v>
          </cell>
          <cell r="R329">
            <v>188126</v>
          </cell>
          <cell r="S329">
            <v>255011</v>
          </cell>
          <cell r="T329">
            <v>352062</v>
          </cell>
          <cell r="U329">
            <v>445522</v>
          </cell>
          <cell r="V329">
            <v>635355</v>
          </cell>
          <cell r="W329">
            <v>826948</v>
          </cell>
          <cell r="X329">
            <v>1061308</v>
          </cell>
          <cell r="Y329">
            <v>1248141</v>
          </cell>
          <cell r="Z329">
            <v>1426675</v>
          </cell>
          <cell r="AA329">
            <v>1935792</v>
          </cell>
        </row>
        <row r="330">
          <cell r="A330">
            <v>511113</v>
          </cell>
          <cell r="B330" t="str">
            <v>Vigilancia y seguridad</v>
          </cell>
          <cell r="C330">
            <v>5</v>
          </cell>
          <cell r="F330">
            <v>178657</v>
          </cell>
          <cell r="G330">
            <v>69321</v>
          </cell>
          <cell r="H330">
            <v>56284</v>
          </cell>
          <cell r="I330">
            <v>52168</v>
          </cell>
          <cell r="J330">
            <v>9298</v>
          </cell>
          <cell r="K330">
            <v>55823</v>
          </cell>
          <cell r="L330">
            <v>48255</v>
          </cell>
          <cell r="M330">
            <v>60179</v>
          </cell>
          <cell r="N330">
            <v>26924</v>
          </cell>
          <cell r="O330">
            <v>2073</v>
          </cell>
          <cell r="P330">
            <v>0</v>
          </cell>
          <cell r="Q330">
            <v>0</v>
          </cell>
          <cell r="R330">
            <v>178657</v>
          </cell>
          <cell r="S330">
            <v>247978</v>
          </cell>
          <cell r="T330">
            <v>304262</v>
          </cell>
          <cell r="U330">
            <v>356430</v>
          </cell>
          <cell r="V330">
            <v>365728</v>
          </cell>
          <cell r="W330">
            <v>421551</v>
          </cell>
          <cell r="X330">
            <v>469806</v>
          </cell>
          <cell r="Y330">
            <v>529985</v>
          </cell>
          <cell r="Z330">
            <v>556909</v>
          </cell>
          <cell r="AA330">
            <v>558982</v>
          </cell>
        </row>
        <row r="331">
          <cell r="A331">
            <v>511114</v>
          </cell>
          <cell r="B331" t="str">
            <v>Materiales y suministros</v>
          </cell>
          <cell r="C331">
            <v>5</v>
          </cell>
          <cell r="D331">
            <v>215</v>
          </cell>
          <cell r="E331">
            <v>62</v>
          </cell>
          <cell r="G331">
            <v>2802</v>
          </cell>
          <cell r="H331">
            <v>649</v>
          </cell>
          <cell r="I331">
            <v>1345</v>
          </cell>
          <cell r="J331">
            <v>1897</v>
          </cell>
          <cell r="K331">
            <v>3656</v>
          </cell>
          <cell r="L331">
            <v>4574</v>
          </cell>
          <cell r="M331">
            <v>2075</v>
          </cell>
          <cell r="N331">
            <v>3182</v>
          </cell>
          <cell r="O331">
            <v>9601</v>
          </cell>
          <cell r="P331">
            <v>215</v>
          </cell>
          <cell r="Q331">
            <v>277</v>
          </cell>
          <cell r="R331">
            <v>277</v>
          </cell>
          <cell r="S331">
            <v>3079</v>
          </cell>
          <cell r="T331">
            <v>3728</v>
          </cell>
          <cell r="U331">
            <v>5073</v>
          </cell>
          <cell r="V331">
            <v>6970</v>
          </cell>
          <cell r="W331">
            <v>10626</v>
          </cell>
          <cell r="X331">
            <v>15200</v>
          </cell>
          <cell r="Y331">
            <v>17275</v>
          </cell>
          <cell r="Z331">
            <v>20457</v>
          </cell>
          <cell r="AA331">
            <v>30058</v>
          </cell>
        </row>
        <row r="332">
          <cell r="A332">
            <v>511115</v>
          </cell>
          <cell r="B332" t="str">
            <v>Mantenimiento</v>
          </cell>
          <cell r="C332">
            <v>5</v>
          </cell>
          <cell r="D332">
            <v>11739</v>
          </cell>
          <cell r="E332">
            <v>33427</v>
          </cell>
          <cell r="F332">
            <v>58624</v>
          </cell>
          <cell r="G332">
            <v>53328</v>
          </cell>
          <cell r="H332">
            <v>237670</v>
          </cell>
          <cell r="I332">
            <v>58199</v>
          </cell>
          <cell r="J332">
            <v>83362</v>
          </cell>
          <cell r="K332">
            <v>100578</v>
          </cell>
          <cell r="L332">
            <v>151626</v>
          </cell>
          <cell r="M332">
            <v>271402</v>
          </cell>
          <cell r="N332">
            <v>98801</v>
          </cell>
          <cell r="O332">
            <v>511878</v>
          </cell>
          <cell r="P332">
            <v>11739</v>
          </cell>
          <cell r="Q332">
            <v>45166</v>
          </cell>
          <cell r="R332">
            <v>103790</v>
          </cell>
          <cell r="S332">
            <v>157118</v>
          </cell>
          <cell r="T332">
            <v>394788</v>
          </cell>
          <cell r="U332">
            <v>452987</v>
          </cell>
          <cell r="V332">
            <v>536349</v>
          </cell>
          <cell r="W332">
            <v>636927</v>
          </cell>
          <cell r="X332">
            <v>788553</v>
          </cell>
          <cell r="Y332">
            <v>1059955</v>
          </cell>
          <cell r="Z332">
            <v>1158756</v>
          </cell>
          <cell r="AA332">
            <v>1670634</v>
          </cell>
        </row>
        <row r="333">
          <cell r="A333">
            <v>511116</v>
          </cell>
          <cell r="B333" t="str">
            <v>Reparaciones</v>
          </cell>
          <cell r="C333">
            <v>5</v>
          </cell>
          <cell r="H333">
            <v>2000</v>
          </cell>
          <cell r="I333">
            <v>2577</v>
          </cell>
          <cell r="J333">
            <v>8353</v>
          </cell>
          <cell r="K333">
            <v>15709</v>
          </cell>
          <cell r="L333">
            <v>9424</v>
          </cell>
          <cell r="M333">
            <v>135</v>
          </cell>
          <cell r="N333">
            <v>2709</v>
          </cell>
          <cell r="O333">
            <v>16298</v>
          </cell>
          <cell r="P333">
            <v>0</v>
          </cell>
          <cell r="Q333">
            <v>0</v>
          </cell>
          <cell r="R333">
            <v>0</v>
          </cell>
          <cell r="S333">
            <v>0</v>
          </cell>
          <cell r="T333">
            <v>2000</v>
          </cell>
          <cell r="U333">
            <v>4577</v>
          </cell>
          <cell r="V333">
            <v>12930</v>
          </cell>
          <cell r="W333">
            <v>28639</v>
          </cell>
          <cell r="X333">
            <v>38063</v>
          </cell>
          <cell r="Y333">
            <v>38198</v>
          </cell>
          <cell r="Z333">
            <v>40907</v>
          </cell>
          <cell r="AA333">
            <v>57205</v>
          </cell>
        </row>
        <row r="334">
          <cell r="A334">
            <v>511117</v>
          </cell>
          <cell r="B334" t="str">
            <v>Servicios públicos</v>
          </cell>
          <cell r="C334">
            <v>5</v>
          </cell>
          <cell r="D334">
            <v>11495</v>
          </cell>
          <cell r="E334">
            <v>12879</v>
          </cell>
          <cell r="F334">
            <v>19076</v>
          </cell>
          <cell r="G334">
            <v>19208</v>
          </cell>
          <cell r="H334">
            <v>18906</v>
          </cell>
          <cell r="I334">
            <v>13432</v>
          </cell>
          <cell r="J334">
            <v>11884</v>
          </cell>
          <cell r="K334">
            <v>12028</v>
          </cell>
          <cell r="L334">
            <v>12309</v>
          </cell>
          <cell r="M334">
            <v>11014</v>
          </cell>
          <cell r="N334">
            <v>12894</v>
          </cell>
          <cell r="O334">
            <v>14390</v>
          </cell>
          <cell r="P334">
            <v>11495</v>
          </cell>
          <cell r="Q334">
            <v>24374</v>
          </cell>
          <cell r="R334">
            <v>43450</v>
          </cell>
          <cell r="S334">
            <v>62658</v>
          </cell>
          <cell r="T334">
            <v>81564</v>
          </cell>
          <cell r="U334">
            <v>94996</v>
          </cell>
          <cell r="V334">
            <v>106880</v>
          </cell>
          <cell r="W334">
            <v>118908</v>
          </cell>
          <cell r="X334">
            <v>131217</v>
          </cell>
          <cell r="Y334">
            <v>142231</v>
          </cell>
          <cell r="Z334">
            <v>155125</v>
          </cell>
          <cell r="AA334">
            <v>169515</v>
          </cell>
        </row>
        <row r="335">
          <cell r="A335">
            <v>511118</v>
          </cell>
          <cell r="B335" t="str">
            <v>Arrendamiento</v>
          </cell>
          <cell r="C335">
            <v>5</v>
          </cell>
          <cell r="D335">
            <v>8988</v>
          </cell>
          <cell r="E335">
            <v>6756</v>
          </cell>
          <cell r="F335">
            <v>10950</v>
          </cell>
          <cell r="G335">
            <v>18687</v>
          </cell>
          <cell r="H335">
            <v>7633</v>
          </cell>
          <cell r="I335">
            <v>17419</v>
          </cell>
          <cell r="J335">
            <v>11908</v>
          </cell>
          <cell r="K335">
            <v>11485</v>
          </cell>
          <cell r="L335">
            <v>13135</v>
          </cell>
          <cell r="M335">
            <v>13618</v>
          </cell>
          <cell r="N335">
            <v>13078</v>
          </cell>
          <cell r="O335">
            <v>24823</v>
          </cell>
          <cell r="P335">
            <v>8988</v>
          </cell>
          <cell r="Q335">
            <v>15744</v>
          </cell>
          <cell r="R335">
            <v>26694</v>
          </cell>
          <cell r="S335">
            <v>45381</v>
          </cell>
          <cell r="T335">
            <v>53014</v>
          </cell>
          <cell r="U335">
            <v>70433</v>
          </cell>
          <cell r="V335">
            <v>82341</v>
          </cell>
          <cell r="W335">
            <v>93826</v>
          </cell>
          <cell r="X335">
            <v>106961</v>
          </cell>
          <cell r="Y335">
            <v>120579</v>
          </cell>
          <cell r="Z335">
            <v>133657</v>
          </cell>
          <cell r="AA335">
            <v>158480</v>
          </cell>
        </row>
        <row r="336">
          <cell r="A336">
            <v>511119</v>
          </cell>
          <cell r="B336" t="str">
            <v>Viáticos y gastos de viaje</v>
          </cell>
          <cell r="C336">
            <v>5</v>
          </cell>
          <cell r="F336">
            <v>1892</v>
          </cell>
          <cell r="P336">
            <v>0</v>
          </cell>
          <cell r="Q336">
            <v>0</v>
          </cell>
          <cell r="R336">
            <v>1892</v>
          </cell>
          <cell r="S336">
            <v>1892</v>
          </cell>
          <cell r="T336">
            <v>1892</v>
          </cell>
          <cell r="U336">
            <v>1892</v>
          </cell>
          <cell r="V336">
            <v>1892</v>
          </cell>
          <cell r="W336">
            <v>1892</v>
          </cell>
          <cell r="X336">
            <v>1892</v>
          </cell>
          <cell r="Y336">
            <v>1892</v>
          </cell>
          <cell r="Z336">
            <v>1892</v>
          </cell>
          <cell r="AA336">
            <v>1892</v>
          </cell>
        </row>
        <row r="337">
          <cell r="A337">
            <v>511120</v>
          </cell>
          <cell r="B337" t="str">
            <v>Publicidad y propaganda</v>
          </cell>
          <cell r="C337">
            <v>5</v>
          </cell>
          <cell r="D337">
            <v>2580</v>
          </cell>
          <cell r="E337">
            <v>8451</v>
          </cell>
          <cell r="F337">
            <v>86889</v>
          </cell>
          <cell r="G337">
            <v>89700</v>
          </cell>
          <cell r="H337">
            <v>14392</v>
          </cell>
          <cell r="I337">
            <v>16230</v>
          </cell>
          <cell r="J337">
            <v>72906</v>
          </cell>
          <cell r="K337">
            <v>35513</v>
          </cell>
          <cell r="L337">
            <v>111301</v>
          </cell>
          <cell r="M337">
            <v>62703</v>
          </cell>
          <cell r="N337">
            <v>39935</v>
          </cell>
          <cell r="O337">
            <v>124629</v>
          </cell>
          <cell r="P337">
            <v>2580</v>
          </cell>
          <cell r="Q337">
            <v>11031</v>
          </cell>
          <cell r="R337">
            <v>97920</v>
          </cell>
          <cell r="S337">
            <v>187620</v>
          </cell>
          <cell r="T337">
            <v>202012</v>
          </cell>
          <cell r="U337">
            <v>218242</v>
          </cell>
          <cell r="V337">
            <v>291148</v>
          </cell>
          <cell r="W337">
            <v>326661</v>
          </cell>
          <cell r="X337">
            <v>437962</v>
          </cell>
          <cell r="Y337">
            <v>500665</v>
          </cell>
          <cell r="Z337">
            <v>540600</v>
          </cell>
          <cell r="AA337">
            <v>665229</v>
          </cell>
        </row>
        <row r="338">
          <cell r="A338">
            <v>511121</v>
          </cell>
          <cell r="B338" t="str">
            <v>Impresos, publicaciones, suscripciones y afiliaciones</v>
          </cell>
          <cell r="C338">
            <v>5</v>
          </cell>
          <cell r="E338">
            <v>25035</v>
          </cell>
          <cell r="F338">
            <v>18563</v>
          </cell>
          <cell r="G338">
            <v>17600</v>
          </cell>
          <cell r="H338">
            <v>16556</v>
          </cell>
          <cell r="I338">
            <v>6449</v>
          </cell>
          <cell r="J338">
            <v>23680</v>
          </cell>
          <cell r="K338">
            <v>19942</v>
          </cell>
          <cell r="L338">
            <v>16011</v>
          </cell>
          <cell r="N338">
            <v>2934</v>
          </cell>
          <cell r="O338">
            <v>40112</v>
          </cell>
          <cell r="P338">
            <v>0</v>
          </cell>
          <cell r="Q338">
            <v>25035</v>
          </cell>
          <cell r="R338">
            <v>43598</v>
          </cell>
          <cell r="S338">
            <v>61198</v>
          </cell>
          <cell r="T338">
            <v>77754</v>
          </cell>
          <cell r="U338">
            <v>84203</v>
          </cell>
          <cell r="V338">
            <v>107883</v>
          </cell>
          <cell r="W338">
            <v>127825</v>
          </cell>
          <cell r="X338">
            <v>143836</v>
          </cell>
          <cell r="Y338">
            <v>143836</v>
          </cell>
          <cell r="Z338">
            <v>146770</v>
          </cell>
          <cell r="AA338">
            <v>186882</v>
          </cell>
        </row>
        <row r="339">
          <cell r="A339">
            <v>511122</v>
          </cell>
          <cell r="B339" t="str">
            <v>Fotocopias</v>
          </cell>
          <cell r="C339">
            <v>5</v>
          </cell>
          <cell r="D339">
            <v>3389</v>
          </cell>
          <cell r="E339">
            <v>7152</v>
          </cell>
          <cell r="F339">
            <v>6841</v>
          </cell>
          <cell r="G339">
            <v>10744</v>
          </cell>
          <cell r="H339">
            <v>4035</v>
          </cell>
          <cell r="I339">
            <v>4462</v>
          </cell>
          <cell r="J339">
            <v>2795</v>
          </cell>
          <cell r="K339">
            <v>6976</v>
          </cell>
          <cell r="L339">
            <v>4636</v>
          </cell>
          <cell r="M339">
            <v>3753</v>
          </cell>
          <cell r="N339">
            <v>6859</v>
          </cell>
          <cell r="O339">
            <v>16489</v>
          </cell>
          <cell r="P339">
            <v>3389</v>
          </cell>
          <cell r="Q339">
            <v>10541</v>
          </cell>
          <cell r="R339">
            <v>17382</v>
          </cell>
          <cell r="S339">
            <v>28126</v>
          </cell>
          <cell r="T339">
            <v>32161</v>
          </cell>
          <cell r="U339">
            <v>36623</v>
          </cell>
          <cell r="V339">
            <v>39418</v>
          </cell>
          <cell r="W339">
            <v>46394</v>
          </cell>
          <cell r="X339">
            <v>51030</v>
          </cell>
          <cell r="Y339">
            <v>54783</v>
          </cell>
          <cell r="Z339">
            <v>61642</v>
          </cell>
          <cell r="AA339">
            <v>78131</v>
          </cell>
        </row>
        <row r="340">
          <cell r="A340">
            <v>511123</v>
          </cell>
          <cell r="B340" t="str">
            <v>Comunicaciones y transporte</v>
          </cell>
          <cell r="C340">
            <v>5</v>
          </cell>
          <cell r="D340">
            <v>5818</v>
          </cell>
          <cell r="E340">
            <v>9223</v>
          </cell>
          <cell r="F340">
            <v>10791</v>
          </cell>
          <cell r="G340">
            <v>10054</v>
          </cell>
          <cell r="H340">
            <v>12006</v>
          </cell>
          <cell r="I340">
            <v>7787</v>
          </cell>
          <cell r="J340">
            <v>11861</v>
          </cell>
          <cell r="K340">
            <v>15862</v>
          </cell>
          <cell r="L340">
            <v>12283</v>
          </cell>
          <cell r="M340">
            <v>7383</v>
          </cell>
          <cell r="N340">
            <v>3780</v>
          </cell>
          <cell r="O340">
            <v>7695</v>
          </cell>
          <cell r="P340">
            <v>5818</v>
          </cell>
          <cell r="Q340">
            <v>15041</v>
          </cell>
          <cell r="R340">
            <v>25832</v>
          </cell>
          <cell r="S340">
            <v>35886</v>
          </cell>
          <cell r="T340">
            <v>47892</v>
          </cell>
          <cell r="U340">
            <v>55679</v>
          </cell>
          <cell r="V340">
            <v>67540</v>
          </cell>
          <cell r="W340">
            <v>83402</v>
          </cell>
          <cell r="X340">
            <v>95685</v>
          </cell>
          <cell r="Y340">
            <v>103068</v>
          </cell>
          <cell r="Z340">
            <v>106848</v>
          </cell>
          <cell r="AA340">
            <v>114543</v>
          </cell>
        </row>
        <row r="341">
          <cell r="A341">
            <v>511125</v>
          </cell>
          <cell r="B341" t="str">
            <v>Seguros generales</v>
          </cell>
          <cell r="C341">
            <v>5</v>
          </cell>
          <cell r="D341">
            <v>43161</v>
          </cell>
          <cell r="E341">
            <v>36878</v>
          </cell>
          <cell r="F341">
            <v>29763</v>
          </cell>
          <cell r="G341">
            <v>30369</v>
          </cell>
          <cell r="H341">
            <v>34107</v>
          </cell>
          <cell r="I341">
            <v>29211</v>
          </cell>
          <cell r="J341">
            <v>62944</v>
          </cell>
          <cell r="K341">
            <v>43621</v>
          </cell>
          <cell r="L341">
            <v>28712</v>
          </cell>
          <cell r="M341">
            <v>27671</v>
          </cell>
          <cell r="N341">
            <v>30103</v>
          </cell>
          <cell r="O341">
            <v>41630</v>
          </cell>
          <cell r="P341">
            <v>43161</v>
          </cell>
          <cell r="Q341">
            <v>80039</v>
          </cell>
          <cell r="R341">
            <v>109802</v>
          </cell>
          <cell r="S341">
            <v>140171</v>
          </cell>
          <cell r="T341">
            <v>174278</v>
          </cell>
          <cell r="U341">
            <v>203489</v>
          </cell>
          <cell r="V341">
            <v>266433</v>
          </cell>
          <cell r="W341">
            <v>310054</v>
          </cell>
          <cell r="X341">
            <v>338766</v>
          </cell>
          <cell r="Y341">
            <v>366437</v>
          </cell>
          <cell r="Z341">
            <v>396540</v>
          </cell>
          <cell r="AA341">
            <v>438170</v>
          </cell>
        </row>
        <row r="342">
          <cell r="A342">
            <v>511127</v>
          </cell>
          <cell r="B342" t="str">
            <v>Promoción y divulgación</v>
          </cell>
          <cell r="C342">
            <v>5</v>
          </cell>
          <cell r="P342">
            <v>0</v>
          </cell>
          <cell r="Q342">
            <v>0</v>
          </cell>
          <cell r="R342">
            <v>0</v>
          </cell>
          <cell r="S342">
            <v>0</v>
          </cell>
          <cell r="T342">
            <v>0</v>
          </cell>
          <cell r="U342">
            <v>0</v>
          </cell>
          <cell r="V342">
            <v>0</v>
          </cell>
          <cell r="W342">
            <v>0</v>
          </cell>
          <cell r="X342">
            <v>0</v>
          </cell>
          <cell r="Y342">
            <v>0</v>
          </cell>
          <cell r="Z342">
            <v>0</v>
          </cell>
          <cell r="AA342">
            <v>0</v>
          </cell>
        </row>
        <row r="343">
          <cell r="A343">
            <v>511132</v>
          </cell>
          <cell r="B343" t="str">
            <v>Diseños y estudios</v>
          </cell>
          <cell r="C343">
            <v>5</v>
          </cell>
          <cell r="P343">
            <v>0</v>
          </cell>
          <cell r="Q343">
            <v>0</v>
          </cell>
          <cell r="R343">
            <v>0</v>
          </cell>
          <cell r="S343">
            <v>0</v>
          </cell>
          <cell r="T343">
            <v>0</v>
          </cell>
          <cell r="U343">
            <v>0</v>
          </cell>
          <cell r="V343">
            <v>0</v>
          </cell>
          <cell r="W343">
            <v>0</v>
          </cell>
          <cell r="X343">
            <v>0</v>
          </cell>
          <cell r="Y343">
            <v>0</v>
          </cell>
          <cell r="Z343">
            <v>0</v>
          </cell>
          <cell r="AA343">
            <v>0</v>
          </cell>
        </row>
        <row r="344">
          <cell r="A344">
            <v>511133</v>
          </cell>
          <cell r="B344" t="str">
            <v>Seguridad industrial</v>
          </cell>
          <cell r="C344">
            <v>5</v>
          </cell>
          <cell r="F344">
            <v>280</v>
          </cell>
          <cell r="G344">
            <v>1461</v>
          </cell>
          <cell r="H344">
            <v>88532</v>
          </cell>
          <cell r="I344">
            <v>1638</v>
          </cell>
          <cell r="J344">
            <v>1066</v>
          </cell>
          <cell r="K344">
            <v>9405</v>
          </cell>
          <cell r="L344">
            <v>19136</v>
          </cell>
          <cell r="M344">
            <v>6528</v>
          </cell>
          <cell r="N344">
            <v>570</v>
          </cell>
          <cell r="O344">
            <v>68985</v>
          </cell>
          <cell r="P344">
            <v>0</v>
          </cell>
          <cell r="Q344">
            <v>0</v>
          </cell>
          <cell r="R344">
            <v>280</v>
          </cell>
          <cell r="S344">
            <v>1741</v>
          </cell>
          <cell r="T344">
            <v>90273</v>
          </cell>
          <cell r="U344">
            <v>91911</v>
          </cell>
          <cell r="V344">
            <v>92977</v>
          </cell>
          <cell r="W344">
            <v>102382</v>
          </cell>
          <cell r="X344">
            <v>121518</v>
          </cell>
          <cell r="Y344">
            <v>128046</v>
          </cell>
          <cell r="Z344">
            <v>128616</v>
          </cell>
          <cell r="AA344">
            <v>197601</v>
          </cell>
        </row>
        <row r="345">
          <cell r="A345">
            <v>511137</v>
          </cell>
          <cell r="B345" t="str">
            <v>Eventos culturales</v>
          </cell>
          <cell r="C345">
            <v>5</v>
          </cell>
          <cell r="E345">
            <v>5220</v>
          </cell>
          <cell r="F345">
            <v>7540</v>
          </cell>
          <cell r="G345">
            <v>1136</v>
          </cell>
          <cell r="M345">
            <v>1000</v>
          </cell>
          <cell r="O345">
            <v>1600</v>
          </cell>
          <cell r="P345">
            <v>0</v>
          </cell>
          <cell r="Q345">
            <v>5220</v>
          </cell>
          <cell r="R345">
            <v>12760</v>
          </cell>
          <cell r="S345">
            <v>13896</v>
          </cell>
          <cell r="T345">
            <v>13896</v>
          </cell>
          <cell r="U345">
            <v>13896</v>
          </cell>
          <cell r="V345">
            <v>13896</v>
          </cell>
          <cell r="W345">
            <v>13896</v>
          </cell>
          <cell r="X345">
            <v>13896</v>
          </cell>
          <cell r="Y345">
            <v>14896</v>
          </cell>
          <cell r="Z345">
            <v>14896</v>
          </cell>
          <cell r="AA345">
            <v>16496</v>
          </cell>
        </row>
        <row r="346">
          <cell r="A346">
            <v>511140</v>
          </cell>
          <cell r="B346" t="str">
            <v>Contratos de administración</v>
          </cell>
          <cell r="C346">
            <v>5</v>
          </cell>
          <cell r="E346">
            <v>24768</v>
          </cell>
          <cell r="F346">
            <v>13336</v>
          </cell>
          <cell r="G346">
            <v>13336</v>
          </cell>
          <cell r="H346">
            <v>13336</v>
          </cell>
          <cell r="I346">
            <v>13336</v>
          </cell>
          <cell r="J346">
            <v>13336</v>
          </cell>
          <cell r="K346">
            <v>26247</v>
          </cell>
          <cell r="L346">
            <v>21271</v>
          </cell>
          <cell r="M346">
            <v>24577</v>
          </cell>
          <cell r="N346">
            <v>36218</v>
          </cell>
          <cell r="O346">
            <v>82149</v>
          </cell>
          <cell r="P346">
            <v>0</v>
          </cell>
          <cell r="Q346">
            <v>24768</v>
          </cell>
          <cell r="R346">
            <v>38104</v>
          </cell>
          <cell r="S346">
            <v>51440</v>
          </cell>
          <cell r="T346">
            <v>64776</v>
          </cell>
          <cell r="U346">
            <v>78112</v>
          </cell>
          <cell r="V346">
            <v>91448</v>
          </cell>
          <cell r="W346">
            <v>117695</v>
          </cell>
          <cell r="X346">
            <v>138966</v>
          </cell>
          <cell r="Y346">
            <v>163543</v>
          </cell>
          <cell r="Z346">
            <v>199761</v>
          </cell>
          <cell r="AA346">
            <v>281910</v>
          </cell>
        </row>
        <row r="347">
          <cell r="A347">
            <v>511142</v>
          </cell>
          <cell r="B347" t="str">
            <v>Gastos de operación aduanera</v>
          </cell>
          <cell r="C347">
            <v>5</v>
          </cell>
          <cell r="P347">
            <v>0</v>
          </cell>
          <cell r="Q347">
            <v>0</v>
          </cell>
          <cell r="R347">
            <v>0</v>
          </cell>
          <cell r="S347">
            <v>0</v>
          </cell>
          <cell r="T347">
            <v>0</v>
          </cell>
          <cell r="U347">
            <v>0</v>
          </cell>
          <cell r="V347">
            <v>0</v>
          </cell>
          <cell r="W347">
            <v>0</v>
          </cell>
          <cell r="X347">
            <v>0</v>
          </cell>
          <cell r="Y347">
            <v>0</v>
          </cell>
          <cell r="Z347">
            <v>0</v>
          </cell>
          <cell r="AA347">
            <v>0</v>
          </cell>
        </row>
        <row r="348">
          <cell r="A348">
            <v>511146</v>
          </cell>
          <cell r="B348" t="str">
            <v>Combustibles y lubricantes</v>
          </cell>
          <cell r="C348">
            <v>5</v>
          </cell>
          <cell r="D348">
            <v>573</v>
          </cell>
          <cell r="E348">
            <v>1010</v>
          </cell>
          <cell r="F348">
            <v>1000</v>
          </cell>
          <cell r="G348">
            <v>550</v>
          </cell>
          <cell r="H348">
            <v>720</v>
          </cell>
          <cell r="I348">
            <v>850</v>
          </cell>
          <cell r="J348">
            <v>447</v>
          </cell>
          <cell r="L348">
            <v>1240</v>
          </cell>
          <cell r="M348">
            <v>877</v>
          </cell>
          <cell r="N348">
            <v>724</v>
          </cell>
          <cell r="O348">
            <v>580</v>
          </cell>
          <cell r="P348">
            <v>573</v>
          </cell>
          <cell r="Q348">
            <v>1583</v>
          </cell>
          <cell r="R348">
            <v>2583</v>
          </cell>
          <cell r="S348">
            <v>3133</v>
          </cell>
          <cell r="T348">
            <v>3853</v>
          </cell>
          <cell r="U348">
            <v>4703</v>
          </cell>
          <cell r="V348">
            <v>5150</v>
          </cell>
          <cell r="W348">
            <v>5150</v>
          </cell>
          <cell r="X348">
            <v>6390</v>
          </cell>
          <cell r="Y348">
            <v>7267</v>
          </cell>
          <cell r="Z348">
            <v>7991</v>
          </cell>
          <cell r="AA348">
            <v>8571</v>
          </cell>
        </row>
        <row r="349">
          <cell r="A349">
            <v>511149</v>
          </cell>
          <cell r="B349" t="str">
            <v>Servicios de aseo, cafetería, restaurante y lavandería</v>
          </cell>
          <cell r="C349">
            <v>5</v>
          </cell>
          <cell r="D349">
            <v>12056</v>
          </cell>
          <cell r="E349">
            <v>885</v>
          </cell>
          <cell r="F349">
            <v>22801</v>
          </cell>
          <cell r="G349">
            <v>19413</v>
          </cell>
          <cell r="H349">
            <v>12000</v>
          </cell>
          <cell r="I349">
            <v>17604</v>
          </cell>
          <cell r="J349">
            <v>24000</v>
          </cell>
          <cell r="K349">
            <v>20000</v>
          </cell>
          <cell r="L349">
            <v>19154</v>
          </cell>
          <cell r="M349">
            <v>24316</v>
          </cell>
          <cell r="N349">
            <v>18162</v>
          </cell>
          <cell r="O349">
            <v>19719</v>
          </cell>
          <cell r="P349">
            <v>12056</v>
          </cell>
          <cell r="Q349">
            <v>12941</v>
          </cell>
          <cell r="R349">
            <v>35742</v>
          </cell>
          <cell r="S349">
            <v>55155</v>
          </cell>
          <cell r="T349">
            <v>67155</v>
          </cell>
          <cell r="U349">
            <v>84759</v>
          </cell>
          <cell r="V349">
            <v>108759</v>
          </cell>
          <cell r="W349">
            <v>128759</v>
          </cell>
          <cell r="X349">
            <v>147913</v>
          </cell>
          <cell r="Y349">
            <v>172229</v>
          </cell>
          <cell r="Z349">
            <v>190391</v>
          </cell>
          <cell r="AA349">
            <v>210110</v>
          </cell>
        </row>
        <row r="350">
          <cell r="A350">
            <v>511150</v>
          </cell>
          <cell r="B350" t="str">
            <v>Procesamiento de información</v>
          </cell>
          <cell r="C350">
            <v>5</v>
          </cell>
          <cell r="D350">
            <v>2975</v>
          </cell>
          <cell r="E350">
            <v>41086</v>
          </cell>
          <cell r="F350">
            <v>55727</v>
          </cell>
          <cell r="G350">
            <v>48633</v>
          </cell>
          <cell r="H350">
            <v>29871</v>
          </cell>
          <cell r="I350">
            <v>54533</v>
          </cell>
          <cell r="J350">
            <v>38562</v>
          </cell>
          <cell r="K350">
            <v>30421</v>
          </cell>
          <cell r="L350">
            <v>79004</v>
          </cell>
          <cell r="M350">
            <v>49429</v>
          </cell>
          <cell r="N350">
            <v>11681</v>
          </cell>
          <cell r="O350">
            <v>36657</v>
          </cell>
          <cell r="P350">
            <v>2975</v>
          </cell>
          <cell r="Q350">
            <v>44061</v>
          </cell>
          <cell r="R350">
            <v>99788</v>
          </cell>
          <cell r="S350">
            <v>148421</v>
          </cell>
          <cell r="T350">
            <v>178292</v>
          </cell>
          <cell r="U350">
            <v>232825</v>
          </cell>
          <cell r="V350">
            <v>271387</v>
          </cell>
          <cell r="W350">
            <v>301808</v>
          </cell>
          <cell r="X350">
            <v>380812</v>
          </cell>
          <cell r="Y350">
            <v>430241</v>
          </cell>
          <cell r="Z350">
            <v>441922</v>
          </cell>
          <cell r="AA350">
            <v>478579</v>
          </cell>
        </row>
        <row r="351">
          <cell r="A351">
            <v>511151</v>
          </cell>
          <cell r="B351" t="str">
            <v>Gastos por control de calidad</v>
          </cell>
          <cell r="C351">
            <v>5</v>
          </cell>
          <cell r="P351">
            <v>0</v>
          </cell>
          <cell r="Q351">
            <v>0</v>
          </cell>
          <cell r="R351">
            <v>0</v>
          </cell>
          <cell r="S351">
            <v>0</v>
          </cell>
          <cell r="T351">
            <v>0</v>
          </cell>
          <cell r="U351">
            <v>0</v>
          </cell>
          <cell r="V351">
            <v>0</v>
          </cell>
          <cell r="W351">
            <v>0</v>
          </cell>
          <cell r="X351">
            <v>0</v>
          </cell>
          <cell r="Y351">
            <v>0</v>
          </cell>
          <cell r="Z351">
            <v>0</v>
          </cell>
          <cell r="AA351">
            <v>0</v>
          </cell>
        </row>
        <row r="352">
          <cell r="A352">
            <v>511154</v>
          </cell>
          <cell r="B352" t="str">
            <v>Organización de eventos</v>
          </cell>
          <cell r="C352">
            <v>5</v>
          </cell>
          <cell r="P352">
            <v>0</v>
          </cell>
          <cell r="Q352">
            <v>0</v>
          </cell>
          <cell r="R352">
            <v>0</v>
          </cell>
          <cell r="S352">
            <v>0</v>
          </cell>
          <cell r="T352">
            <v>0</v>
          </cell>
          <cell r="U352">
            <v>0</v>
          </cell>
          <cell r="V352">
            <v>0</v>
          </cell>
          <cell r="W352">
            <v>0</v>
          </cell>
          <cell r="X352">
            <v>0</v>
          </cell>
          <cell r="Y352">
            <v>0</v>
          </cell>
          <cell r="Z352">
            <v>0</v>
          </cell>
          <cell r="AA352">
            <v>0</v>
          </cell>
        </row>
        <row r="353">
          <cell r="A353">
            <v>511155</v>
          </cell>
          <cell r="B353" t="str">
            <v>Elementos de aseo, lavandería y cafetería</v>
          </cell>
          <cell r="C353">
            <v>5</v>
          </cell>
          <cell r="P353">
            <v>0</v>
          </cell>
          <cell r="Q353">
            <v>0</v>
          </cell>
          <cell r="R353">
            <v>0</v>
          </cell>
          <cell r="S353">
            <v>0</v>
          </cell>
          <cell r="T353">
            <v>0</v>
          </cell>
          <cell r="U353">
            <v>0</v>
          </cell>
          <cell r="V353">
            <v>0</v>
          </cell>
          <cell r="W353">
            <v>0</v>
          </cell>
          <cell r="X353">
            <v>0</v>
          </cell>
          <cell r="Y353">
            <v>0</v>
          </cell>
          <cell r="Z353">
            <v>0</v>
          </cell>
          <cell r="AA353">
            <v>0</v>
          </cell>
        </row>
        <row r="354">
          <cell r="A354">
            <v>511156</v>
          </cell>
          <cell r="B354" t="str">
            <v>Bodegaje</v>
          </cell>
          <cell r="C354">
            <v>5</v>
          </cell>
          <cell r="P354">
            <v>0</v>
          </cell>
          <cell r="Q354">
            <v>0</v>
          </cell>
          <cell r="R354">
            <v>0</v>
          </cell>
          <cell r="S354">
            <v>0</v>
          </cell>
          <cell r="T354">
            <v>0</v>
          </cell>
          <cell r="U354">
            <v>0</v>
          </cell>
          <cell r="V354">
            <v>0</v>
          </cell>
          <cell r="W354">
            <v>0</v>
          </cell>
          <cell r="X354">
            <v>0</v>
          </cell>
          <cell r="Y354">
            <v>0</v>
          </cell>
          <cell r="Z354">
            <v>0</v>
          </cell>
          <cell r="AA354">
            <v>0</v>
          </cell>
        </row>
        <row r="355">
          <cell r="A355">
            <v>511157</v>
          </cell>
          <cell r="B355" t="str">
            <v>Concursos y licitaciones</v>
          </cell>
          <cell r="C355">
            <v>5</v>
          </cell>
          <cell r="P355">
            <v>0</v>
          </cell>
          <cell r="Q355">
            <v>0</v>
          </cell>
          <cell r="R355">
            <v>0</v>
          </cell>
          <cell r="S355">
            <v>0</v>
          </cell>
          <cell r="T355">
            <v>0</v>
          </cell>
          <cell r="U355">
            <v>0</v>
          </cell>
          <cell r="V355">
            <v>0</v>
          </cell>
          <cell r="W355">
            <v>0</v>
          </cell>
          <cell r="X355">
            <v>0</v>
          </cell>
          <cell r="Y355">
            <v>0</v>
          </cell>
          <cell r="Z355">
            <v>0</v>
          </cell>
          <cell r="AA355">
            <v>0</v>
          </cell>
        </row>
        <row r="356">
          <cell r="A356">
            <v>511158</v>
          </cell>
          <cell r="B356" t="str">
            <v>Videos</v>
          </cell>
          <cell r="C356">
            <v>5</v>
          </cell>
          <cell r="P356">
            <v>0</v>
          </cell>
          <cell r="Q356">
            <v>0</v>
          </cell>
          <cell r="R356">
            <v>0</v>
          </cell>
          <cell r="S356">
            <v>0</v>
          </cell>
          <cell r="T356">
            <v>0</v>
          </cell>
          <cell r="U356">
            <v>0</v>
          </cell>
          <cell r="V356">
            <v>0</v>
          </cell>
          <cell r="W356">
            <v>0</v>
          </cell>
          <cell r="X356">
            <v>0</v>
          </cell>
          <cell r="Y356">
            <v>0</v>
          </cell>
          <cell r="Z356">
            <v>0</v>
          </cell>
          <cell r="AA356">
            <v>0</v>
          </cell>
        </row>
        <row r="357">
          <cell r="A357">
            <v>511159</v>
          </cell>
          <cell r="B357" t="str">
            <v>Licencias y salvoconductos</v>
          </cell>
          <cell r="C357">
            <v>5</v>
          </cell>
          <cell r="P357">
            <v>0</v>
          </cell>
          <cell r="Q357">
            <v>0</v>
          </cell>
          <cell r="R357">
            <v>0</v>
          </cell>
          <cell r="S357">
            <v>0</v>
          </cell>
          <cell r="T357">
            <v>0</v>
          </cell>
          <cell r="U357">
            <v>0</v>
          </cell>
          <cell r="V357">
            <v>0</v>
          </cell>
          <cell r="W357">
            <v>0</v>
          </cell>
          <cell r="X357">
            <v>0</v>
          </cell>
          <cell r="Y357">
            <v>0</v>
          </cell>
          <cell r="Z357">
            <v>0</v>
          </cell>
          <cell r="AA357">
            <v>0</v>
          </cell>
        </row>
        <row r="358">
          <cell r="A358">
            <v>511161</v>
          </cell>
          <cell r="B358" t="str">
            <v>Relaciones públicas</v>
          </cell>
          <cell r="C358">
            <v>5</v>
          </cell>
          <cell r="D358">
            <v>4965</v>
          </cell>
          <cell r="E358">
            <v>433</v>
          </cell>
          <cell r="F358">
            <v>2712</v>
          </cell>
          <cell r="G358">
            <v>3197</v>
          </cell>
          <cell r="H358">
            <v>858</v>
          </cell>
          <cell r="I358">
            <v>814</v>
          </cell>
          <cell r="J358">
            <v>590</v>
          </cell>
          <cell r="K358">
            <v>1944</v>
          </cell>
          <cell r="L358">
            <v>1555</v>
          </cell>
          <cell r="M358">
            <v>3054</v>
          </cell>
          <cell r="N358">
            <v>1071</v>
          </cell>
          <cell r="O358">
            <v>4688</v>
          </cell>
          <cell r="P358">
            <v>4965</v>
          </cell>
          <cell r="Q358">
            <v>5398</v>
          </cell>
          <cell r="R358">
            <v>8110</v>
          </cell>
          <cell r="S358">
            <v>11307</v>
          </cell>
          <cell r="T358">
            <v>12165</v>
          </cell>
          <cell r="U358">
            <v>12979</v>
          </cell>
          <cell r="V358">
            <v>13569</v>
          </cell>
          <cell r="W358">
            <v>15513</v>
          </cell>
          <cell r="X358">
            <v>17068</v>
          </cell>
          <cell r="Y358">
            <v>20122</v>
          </cell>
          <cell r="Z358">
            <v>21193</v>
          </cell>
          <cell r="AA358">
            <v>25881</v>
          </cell>
        </row>
        <row r="359">
          <cell r="A359">
            <v>511162</v>
          </cell>
          <cell r="B359" t="str">
            <v>Equipo de seguridad industrial</v>
          </cell>
          <cell r="C359">
            <v>5</v>
          </cell>
          <cell r="P359">
            <v>0</v>
          </cell>
          <cell r="Q359">
            <v>0</v>
          </cell>
          <cell r="R359">
            <v>0</v>
          </cell>
          <cell r="S359">
            <v>0</v>
          </cell>
          <cell r="T359">
            <v>0</v>
          </cell>
          <cell r="U359">
            <v>0</v>
          </cell>
          <cell r="V359">
            <v>0</v>
          </cell>
          <cell r="W359">
            <v>0</v>
          </cell>
          <cell r="X359">
            <v>0</v>
          </cell>
          <cell r="Y359">
            <v>0</v>
          </cell>
          <cell r="Z359">
            <v>0</v>
          </cell>
          <cell r="AA359">
            <v>0</v>
          </cell>
        </row>
        <row r="360">
          <cell r="A360">
            <v>511163</v>
          </cell>
          <cell r="B360" t="str">
            <v>Contratos de aprendizaje</v>
          </cell>
          <cell r="C360">
            <v>5</v>
          </cell>
          <cell r="P360">
            <v>0</v>
          </cell>
          <cell r="Q360">
            <v>0</v>
          </cell>
          <cell r="R360">
            <v>0</v>
          </cell>
          <cell r="S360">
            <v>0</v>
          </cell>
          <cell r="T360">
            <v>0</v>
          </cell>
          <cell r="U360">
            <v>0</v>
          </cell>
          <cell r="V360">
            <v>0</v>
          </cell>
          <cell r="W360">
            <v>0</v>
          </cell>
          <cell r="X360">
            <v>0</v>
          </cell>
          <cell r="Y360">
            <v>0</v>
          </cell>
          <cell r="Z360">
            <v>0</v>
          </cell>
          <cell r="AA360">
            <v>0</v>
          </cell>
        </row>
        <row r="361">
          <cell r="A361">
            <v>511164</v>
          </cell>
          <cell r="B361" t="str">
            <v>Gastos legales</v>
          </cell>
          <cell r="C361">
            <v>5</v>
          </cell>
          <cell r="D361">
            <v>200</v>
          </cell>
          <cell r="E361">
            <v>417</v>
          </cell>
          <cell r="F361">
            <v>1846</v>
          </cell>
          <cell r="G361">
            <v>616</v>
          </cell>
          <cell r="H361">
            <v>995</v>
          </cell>
          <cell r="I361">
            <v>192</v>
          </cell>
          <cell r="J361">
            <v>2115</v>
          </cell>
          <cell r="K361">
            <v>1860</v>
          </cell>
          <cell r="L361">
            <v>286</v>
          </cell>
          <cell r="M361">
            <v>409</v>
          </cell>
          <cell r="N361">
            <v>1056</v>
          </cell>
          <cell r="O361">
            <v>2913</v>
          </cell>
          <cell r="P361">
            <v>200</v>
          </cell>
          <cell r="Q361">
            <v>617</v>
          </cell>
          <cell r="R361">
            <v>2463</v>
          </cell>
          <cell r="S361">
            <v>3079</v>
          </cell>
          <cell r="T361">
            <v>4074</v>
          </cell>
          <cell r="U361">
            <v>4266</v>
          </cell>
          <cell r="V361">
            <v>6381</v>
          </cell>
          <cell r="W361">
            <v>8241</v>
          </cell>
          <cell r="X361">
            <v>8527</v>
          </cell>
          <cell r="Y361">
            <v>8936</v>
          </cell>
          <cell r="Z361">
            <v>9992</v>
          </cell>
          <cell r="AA361">
            <v>12905</v>
          </cell>
        </row>
        <row r="362">
          <cell r="A362">
            <v>511165</v>
          </cell>
          <cell r="B362" t="str">
            <v>Intangibles</v>
          </cell>
          <cell r="C362">
            <v>5</v>
          </cell>
          <cell r="P362">
            <v>0</v>
          </cell>
          <cell r="Q362">
            <v>0</v>
          </cell>
          <cell r="R362">
            <v>0</v>
          </cell>
          <cell r="S362">
            <v>0</v>
          </cell>
          <cell r="T362">
            <v>0</v>
          </cell>
          <cell r="U362">
            <v>0</v>
          </cell>
          <cell r="V362">
            <v>0</v>
          </cell>
          <cell r="W362">
            <v>0</v>
          </cell>
          <cell r="X362">
            <v>0</v>
          </cell>
          <cell r="Y362">
            <v>0</v>
          </cell>
          <cell r="Z362">
            <v>0</v>
          </cell>
          <cell r="AA362">
            <v>0</v>
          </cell>
        </row>
        <row r="363">
          <cell r="A363">
            <v>511166</v>
          </cell>
          <cell r="B363" t="str">
            <v>Costas procesales</v>
          </cell>
          <cell r="C363">
            <v>5</v>
          </cell>
          <cell r="P363">
            <v>0</v>
          </cell>
          <cell r="Q363">
            <v>0</v>
          </cell>
          <cell r="R363">
            <v>0</v>
          </cell>
          <cell r="S363">
            <v>0</v>
          </cell>
          <cell r="T363">
            <v>0</v>
          </cell>
          <cell r="U363">
            <v>0</v>
          </cell>
          <cell r="V363">
            <v>0</v>
          </cell>
          <cell r="W363">
            <v>0</v>
          </cell>
          <cell r="X363">
            <v>0</v>
          </cell>
          <cell r="Y363">
            <v>0</v>
          </cell>
          <cell r="Z363">
            <v>0</v>
          </cell>
          <cell r="AA363">
            <v>0</v>
          </cell>
        </row>
        <row r="364">
          <cell r="A364">
            <v>511190</v>
          </cell>
          <cell r="B364" t="str">
            <v>Otros gastos generales</v>
          </cell>
          <cell r="C364">
            <v>5</v>
          </cell>
          <cell r="D364">
            <v>5606</v>
          </cell>
          <cell r="E364">
            <v>4506</v>
          </cell>
          <cell r="G364">
            <v>6780</v>
          </cell>
          <cell r="H364">
            <v>2639</v>
          </cell>
          <cell r="I364">
            <v>15871</v>
          </cell>
          <cell r="J364">
            <v>27921</v>
          </cell>
          <cell r="K364">
            <v>24105</v>
          </cell>
          <cell r="L364">
            <v>10521</v>
          </cell>
          <cell r="M364">
            <v>6913</v>
          </cell>
          <cell r="N364">
            <v>13845</v>
          </cell>
          <cell r="O364">
            <v>73700</v>
          </cell>
          <cell r="P364">
            <v>5606</v>
          </cell>
          <cell r="Q364">
            <v>10112</v>
          </cell>
          <cell r="R364">
            <v>10112</v>
          </cell>
          <cell r="S364">
            <v>16892</v>
          </cell>
          <cell r="T364">
            <v>19531</v>
          </cell>
          <cell r="U364">
            <v>35402</v>
          </cell>
          <cell r="V364">
            <v>63323</v>
          </cell>
          <cell r="W364">
            <v>87428</v>
          </cell>
          <cell r="X364">
            <v>97949</v>
          </cell>
          <cell r="Y364">
            <v>104862</v>
          </cell>
          <cell r="Z364">
            <v>118707</v>
          </cell>
          <cell r="AA364">
            <v>192407</v>
          </cell>
        </row>
        <row r="365">
          <cell r="A365">
            <v>5120</v>
          </cell>
          <cell r="B365" t="str">
            <v>IMPUESTOS, CONTRIBUCIONES Y TASAS</v>
          </cell>
          <cell r="C365">
            <v>4</v>
          </cell>
          <cell r="D365">
            <v>2253</v>
          </cell>
          <cell r="E365">
            <v>186282</v>
          </cell>
          <cell r="F365">
            <v>148537</v>
          </cell>
          <cell r="G365">
            <v>38487</v>
          </cell>
          <cell r="H365">
            <v>872215</v>
          </cell>
          <cell r="I365">
            <v>175164</v>
          </cell>
          <cell r="J365">
            <v>584752</v>
          </cell>
          <cell r="K365">
            <v>321733</v>
          </cell>
          <cell r="L365">
            <v>425908</v>
          </cell>
          <cell r="M365">
            <v>353973</v>
          </cell>
          <cell r="N365">
            <v>339587</v>
          </cell>
          <cell r="O365">
            <v>780984</v>
          </cell>
          <cell r="P365">
            <v>2253</v>
          </cell>
          <cell r="Q365">
            <v>188535</v>
          </cell>
          <cell r="R365">
            <v>337072</v>
          </cell>
          <cell r="S365">
            <v>375559</v>
          </cell>
          <cell r="T365">
            <v>1247774</v>
          </cell>
          <cell r="U365">
            <v>1422938</v>
          </cell>
          <cell r="V365">
            <v>2007690</v>
          </cell>
          <cell r="W365">
            <v>2329423</v>
          </cell>
          <cell r="X365">
            <v>2755331</v>
          </cell>
          <cell r="Y365">
            <v>3109304</v>
          </cell>
          <cell r="Z365">
            <v>3448891</v>
          </cell>
          <cell r="AA365">
            <v>4229875</v>
          </cell>
          <cell r="AB365">
            <v>0</v>
          </cell>
        </row>
        <row r="366">
          <cell r="A366">
            <v>512001</v>
          </cell>
          <cell r="B366" t="str">
            <v>Impuesto predial unificado</v>
          </cell>
          <cell r="C366">
            <v>5</v>
          </cell>
          <cell r="E366">
            <v>4682</v>
          </cell>
          <cell r="G366">
            <v>28422</v>
          </cell>
          <cell r="P366">
            <v>0</v>
          </cell>
          <cell r="Q366">
            <v>4682</v>
          </cell>
          <cell r="R366">
            <v>4682</v>
          </cell>
          <cell r="S366">
            <v>33104</v>
          </cell>
          <cell r="T366">
            <v>33104</v>
          </cell>
          <cell r="U366">
            <v>33104</v>
          </cell>
          <cell r="V366">
            <v>33104</v>
          </cell>
          <cell r="W366">
            <v>33104</v>
          </cell>
          <cell r="X366">
            <v>33104</v>
          </cell>
          <cell r="Y366">
            <v>33104</v>
          </cell>
          <cell r="Z366">
            <v>33104</v>
          </cell>
          <cell r="AA366">
            <v>33104</v>
          </cell>
        </row>
        <row r="367">
          <cell r="A367">
            <v>512002</v>
          </cell>
          <cell r="B367" t="str">
            <v>Cuota de fiscalización y auditaje</v>
          </cell>
          <cell r="C367">
            <v>5</v>
          </cell>
          <cell r="O367">
            <v>1233323</v>
          </cell>
          <cell r="P367">
            <v>0</v>
          </cell>
          <cell r="Q367">
            <v>0</v>
          </cell>
          <cell r="R367">
            <v>0</v>
          </cell>
          <cell r="S367">
            <v>0</v>
          </cell>
          <cell r="T367">
            <v>0</v>
          </cell>
          <cell r="U367">
            <v>0</v>
          </cell>
          <cell r="V367">
            <v>0</v>
          </cell>
          <cell r="W367">
            <v>0</v>
          </cell>
          <cell r="X367">
            <v>0</v>
          </cell>
          <cell r="Y367">
            <v>0</v>
          </cell>
          <cell r="Z367">
            <v>0</v>
          </cell>
          <cell r="AA367">
            <v>1233323</v>
          </cell>
        </row>
        <row r="368">
          <cell r="A368">
            <v>512007</v>
          </cell>
          <cell r="B368" t="str">
            <v>Multas</v>
          </cell>
          <cell r="C368">
            <v>5</v>
          </cell>
          <cell r="P368">
            <v>0</v>
          </cell>
          <cell r="Q368">
            <v>0</v>
          </cell>
          <cell r="R368">
            <v>0</v>
          </cell>
          <cell r="S368">
            <v>0</v>
          </cell>
          <cell r="T368">
            <v>0</v>
          </cell>
          <cell r="U368">
            <v>0</v>
          </cell>
          <cell r="V368">
            <v>0</v>
          </cell>
          <cell r="W368">
            <v>0</v>
          </cell>
          <cell r="X368">
            <v>0</v>
          </cell>
          <cell r="Y368">
            <v>0</v>
          </cell>
          <cell r="Z368">
            <v>0</v>
          </cell>
          <cell r="AA368">
            <v>0</v>
          </cell>
        </row>
        <row r="369">
          <cell r="A369">
            <v>512008</v>
          </cell>
          <cell r="B369" t="str">
            <v>Sanciones</v>
          </cell>
          <cell r="C369">
            <v>5</v>
          </cell>
          <cell r="E369">
            <v>166174</v>
          </cell>
          <cell r="K369">
            <v>261</v>
          </cell>
          <cell r="P369">
            <v>0</v>
          </cell>
          <cell r="Q369">
            <v>166174</v>
          </cell>
          <cell r="R369">
            <v>166174</v>
          </cell>
          <cell r="S369">
            <v>166174</v>
          </cell>
          <cell r="T369">
            <v>166174</v>
          </cell>
          <cell r="U369">
            <v>166174</v>
          </cell>
          <cell r="V369">
            <v>166174</v>
          </cell>
          <cell r="W369">
            <v>166435</v>
          </cell>
          <cell r="X369">
            <v>166435</v>
          </cell>
          <cell r="Y369">
            <v>166435</v>
          </cell>
          <cell r="Z369">
            <v>166435</v>
          </cell>
          <cell r="AA369">
            <v>166435</v>
          </cell>
        </row>
        <row r="370">
          <cell r="A370">
            <v>512009</v>
          </cell>
          <cell r="B370" t="str">
            <v>Impuesto de industria y comercio</v>
          </cell>
          <cell r="C370">
            <v>5</v>
          </cell>
          <cell r="J370">
            <v>37919</v>
          </cell>
          <cell r="P370">
            <v>0</v>
          </cell>
          <cell r="Q370">
            <v>0</v>
          </cell>
          <cell r="R370">
            <v>0</v>
          </cell>
          <cell r="S370">
            <v>0</v>
          </cell>
          <cell r="T370">
            <v>0</v>
          </cell>
          <cell r="U370">
            <v>0</v>
          </cell>
          <cell r="V370">
            <v>37919</v>
          </cell>
          <cell r="W370">
            <v>37919</v>
          </cell>
          <cell r="X370">
            <v>37919</v>
          </cell>
          <cell r="Y370">
            <v>37919</v>
          </cell>
          <cell r="Z370">
            <v>37919</v>
          </cell>
          <cell r="AA370">
            <v>37919</v>
          </cell>
        </row>
        <row r="371">
          <cell r="A371">
            <v>512010</v>
          </cell>
          <cell r="B371" t="str">
            <v>Tasas</v>
          </cell>
          <cell r="C371">
            <v>5</v>
          </cell>
          <cell r="P371">
            <v>0</v>
          </cell>
          <cell r="Q371">
            <v>0</v>
          </cell>
          <cell r="R371">
            <v>0</v>
          </cell>
          <cell r="S371">
            <v>0</v>
          </cell>
          <cell r="T371">
            <v>0</v>
          </cell>
          <cell r="U371">
            <v>0</v>
          </cell>
          <cell r="V371">
            <v>0</v>
          </cell>
          <cell r="W371">
            <v>0</v>
          </cell>
          <cell r="X371">
            <v>0</v>
          </cell>
          <cell r="Y371">
            <v>0</v>
          </cell>
          <cell r="Z371">
            <v>0</v>
          </cell>
          <cell r="AA371">
            <v>0</v>
          </cell>
        </row>
        <row r="372">
          <cell r="A372">
            <v>512011</v>
          </cell>
          <cell r="B372" t="str">
            <v>Impuesto sobre vehículos automotores</v>
          </cell>
          <cell r="C372">
            <v>5</v>
          </cell>
          <cell r="I372">
            <v>4000</v>
          </cell>
          <cell r="O372">
            <v>800</v>
          </cell>
          <cell r="P372">
            <v>0</v>
          </cell>
          <cell r="Q372">
            <v>0</v>
          </cell>
          <cell r="R372">
            <v>0</v>
          </cell>
          <cell r="S372">
            <v>0</v>
          </cell>
          <cell r="T372">
            <v>0</v>
          </cell>
          <cell r="U372">
            <v>4000</v>
          </cell>
          <cell r="V372">
            <v>4000</v>
          </cell>
          <cell r="W372">
            <v>4000</v>
          </cell>
          <cell r="X372">
            <v>4000</v>
          </cell>
          <cell r="Y372">
            <v>4000</v>
          </cell>
          <cell r="Z372">
            <v>4000</v>
          </cell>
          <cell r="AA372">
            <v>4800</v>
          </cell>
        </row>
        <row r="373">
          <cell r="A373">
            <v>512012</v>
          </cell>
          <cell r="B373" t="str">
            <v>Impuesto de registro</v>
          </cell>
          <cell r="C373">
            <v>5</v>
          </cell>
          <cell r="P373">
            <v>0</v>
          </cell>
          <cell r="Q373">
            <v>0</v>
          </cell>
          <cell r="R373">
            <v>0</v>
          </cell>
          <cell r="S373">
            <v>0</v>
          </cell>
          <cell r="T373">
            <v>0</v>
          </cell>
          <cell r="U373">
            <v>0</v>
          </cell>
          <cell r="V373">
            <v>0</v>
          </cell>
          <cell r="W373">
            <v>0</v>
          </cell>
          <cell r="X373">
            <v>0</v>
          </cell>
          <cell r="Y373">
            <v>0</v>
          </cell>
          <cell r="Z373">
            <v>0</v>
          </cell>
          <cell r="AA373">
            <v>0</v>
          </cell>
        </row>
        <row r="374">
          <cell r="A374">
            <v>512017</v>
          </cell>
          <cell r="B374" t="str">
            <v>Intereses de mora</v>
          </cell>
          <cell r="C374">
            <v>5</v>
          </cell>
          <cell r="P374">
            <v>0</v>
          </cell>
          <cell r="Q374">
            <v>0</v>
          </cell>
          <cell r="R374">
            <v>0</v>
          </cell>
          <cell r="S374">
            <v>0</v>
          </cell>
          <cell r="T374">
            <v>0</v>
          </cell>
          <cell r="U374">
            <v>0</v>
          </cell>
          <cell r="V374">
            <v>0</v>
          </cell>
          <cell r="W374">
            <v>0</v>
          </cell>
          <cell r="X374">
            <v>0</v>
          </cell>
          <cell r="Y374">
            <v>0</v>
          </cell>
          <cell r="Z374">
            <v>0</v>
          </cell>
          <cell r="AA374">
            <v>0</v>
          </cell>
        </row>
        <row r="375">
          <cell r="A375">
            <v>512023</v>
          </cell>
          <cell r="B375" t="str">
            <v>Impuesto al patrimonio</v>
          </cell>
          <cell r="C375">
            <v>5</v>
          </cell>
          <cell r="H375">
            <v>861279</v>
          </cell>
          <cell r="I375">
            <v>172256</v>
          </cell>
          <cell r="J375">
            <v>172256</v>
          </cell>
          <cell r="K375">
            <v>172256</v>
          </cell>
          <cell r="L375">
            <v>172256</v>
          </cell>
          <cell r="M375">
            <v>172256</v>
          </cell>
          <cell r="N375">
            <v>172256</v>
          </cell>
          <cell r="O375">
            <v>172256</v>
          </cell>
          <cell r="P375">
            <v>0</v>
          </cell>
          <cell r="Q375">
            <v>0</v>
          </cell>
          <cell r="R375">
            <v>0</v>
          </cell>
          <cell r="S375">
            <v>0</v>
          </cell>
          <cell r="T375">
            <v>861279</v>
          </cell>
          <cell r="U375">
            <v>1033535</v>
          </cell>
          <cell r="V375">
            <v>1205791</v>
          </cell>
          <cell r="W375">
            <v>1378047</v>
          </cell>
          <cell r="X375">
            <v>1550303</v>
          </cell>
          <cell r="Y375">
            <v>1722559</v>
          </cell>
          <cell r="Z375">
            <v>1894815</v>
          </cell>
          <cell r="AA375">
            <v>2067071</v>
          </cell>
        </row>
        <row r="376">
          <cell r="A376">
            <v>512024</v>
          </cell>
          <cell r="B376" t="str">
            <v>Gravamen a los movimientos financieros</v>
          </cell>
          <cell r="C376">
            <v>5</v>
          </cell>
          <cell r="D376">
            <v>2253</v>
          </cell>
          <cell r="E376">
            <v>15426</v>
          </cell>
          <cell r="F376">
            <v>9019</v>
          </cell>
          <cell r="G376">
            <v>9820</v>
          </cell>
          <cell r="H376">
            <v>10936</v>
          </cell>
          <cell r="I376">
            <v>-1092</v>
          </cell>
          <cell r="J376">
            <v>12631</v>
          </cell>
          <cell r="K376">
            <v>568</v>
          </cell>
          <cell r="L376">
            <v>15365</v>
          </cell>
          <cell r="M376">
            <v>15403</v>
          </cell>
          <cell r="N376">
            <v>1016</v>
          </cell>
          <cell r="O376">
            <v>60146</v>
          </cell>
          <cell r="P376">
            <v>2253</v>
          </cell>
          <cell r="Q376">
            <v>17679</v>
          </cell>
          <cell r="R376">
            <v>26698</v>
          </cell>
          <cell r="S376">
            <v>36518</v>
          </cell>
          <cell r="T376">
            <v>47454</v>
          </cell>
          <cell r="U376">
            <v>46362</v>
          </cell>
          <cell r="V376">
            <v>58993</v>
          </cell>
          <cell r="W376">
            <v>59561</v>
          </cell>
          <cell r="X376">
            <v>74926</v>
          </cell>
          <cell r="Y376">
            <v>90329</v>
          </cell>
          <cell r="Z376">
            <v>91345</v>
          </cell>
          <cell r="AA376">
            <v>151491</v>
          </cell>
        </row>
        <row r="377">
          <cell r="A377">
            <v>512025</v>
          </cell>
          <cell r="B377" t="str">
            <v>Impuesto de timbre</v>
          </cell>
          <cell r="C377">
            <v>5</v>
          </cell>
          <cell r="P377">
            <v>0</v>
          </cell>
          <cell r="Q377">
            <v>0</v>
          </cell>
          <cell r="R377">
            <v>0</v>
          </cell>
          <cell r="S377">
            <v>0</v>
          </cell>
          <cell r="T377">
            <v>0</v>
          </cell>
          <cell r="U377">
            <v>0</v>
          </cell>
          <cell r="V377">
            <v>0</v>
          </cell>
          <cell r="W377">
            <v>0</v>
          </cell>
          <cell r="X377">
            <v>0</v>
          </cell>
          <cell r="Y377">
            <v>0</v>
          </cell>
          <cell r="Z377">
            <v>0</v>
          </cell>
          <cell r="AA377">
            <v>0</v>
          </cell>
        </row>
        <row r="378">
          <cell r="A378">
            <v>512026</v>
          </cell>
          <cell r="B378" t="str">
            <v>Contribuciones</v>
          </cell>
          <cell r="C378">
            <v>5</v>
          </cell>
          <cell r="F378">
            <v>139518</v>
          </cell>
          <cell r="G378">
            <v>7</v>
          </cell>
          <cell r="J378">
            <v>361946</v>
          </cell>
          <cell r="K378">
            <v>148885</v>
          </cell>
          <cell r="L378">
            <v>238287</v>
          </cell>
          <cell r="M378">
            <v>166314</v>
          </cell>
          <cell r="N378">
            <v>166315</v>
          </cell>
          <cell r="O378">
            <v>-685541</v>
          </cell>
          <cell r="P378">
            <v>0</v>
          </cell>
          <cell r="Q378">
            <v>0</v>
          </cell>
          <cell r="R378">
            <v>139518</v>
          </cell>
          <cell r="S378">
            <v>139525</v>
          </cell>
          <cell r="T378">
            <v>139525</v>
          </cell>
          <cell r="U378">
            <v>139525</v>
          </cell>
          <cell r="V378">
            <v>501471</v>
          </cell>
          <cell r="W378">
            <v>650356</v>
          </cell>
          <cell r="X378">
            <v>888643</v>
          </cell>
          <cell r="Y378">
            <v>1054957</v>
          </cell>
          <cell r="Z378">
            <v>1221272</v>
          </cell>
          <cell r="AA378">
            <v>535731</v>
          </cell>
        </row>
        <row r="379">
          <cell r="A379">
            <v>512090</v>
          </cell>
          <cell r="B379" t="str">
            <v>Otros impuestos</v>
          </cell>
          <cell r="C379">
            <v>5</v>
          </cell>
          <cell r="G379">
            <v>238</v>
          </cell>
          <cell r="K379">
            <v>-237</v>
          </cell>
          <cell r="P379">
            <v>0</v>
          </cell>
          <cell r="Q379">
            <v>0</v>
          </cell>
          <cell r="R379">
            <v>0</v>
          </cell>
          <cell r="S379">
            <v>238</v>
          </cell>
          <cell r="T379">
            <v>238</v>
          </cell>
          <cell r="U379">
            <v>238</v>
          </cell>
          <cell r="V379">
            <v>238</v>
          </cell>
          <cell r="W379">
            <v>1</v>
          </cell>
          <cell r="X379">
            <v>1</v>
          </cell>
          <cell r="Y379">
            <v>1</v>
          </cell>
          <cell r="Z379">
            <v>1</v>
          </cell>
          <cell r="AA379">
            <v>1</v>
          </cell>
        </row>
        <row r="380">
          <cell r="B380" t="str">
            <v>EBITDA</v>
          </cell>
          <cell r="C380" t="str">
            <v>1</v>
          </cell>
          <cell r="D380">
            <v>10049836</v>
          </cell>
          <cell r="E380">
            <v>8487774</v>
          </cell>
          <cell r="F380">
            <v>8646824</v>
          </cell>
          <cell r="G380">
            <v>10724746</v>
          </cell>
          <cell r="H380">
            <v>7072706</v>
          </cell>
          <cell r="I380">
            <v>6107869</v>
          </cell>
          <cell r="J380">
            <v>11389508</v>
          </cell>
          <cell r="K380">
            <v>6883572</v>
          </cell>
          <cell r="L380">
            <v>7554950</v>
          </cell>
          <cell r="M380">
            <v>6696083</v>
          </cell>
          <cell r="N380">
            <v>8537180</v>
          </cell>
          <cell r="O380">
            <v>10836497</v>
          </cell>
          <cell r="P380">
            <v>10049836</v>
          </cell>
          <cell r="Q380">
            <v>18537610</v>
          </cell>
          <cell r="R380">
            <v>27184434</v>
          </cell>
          <cell r="S380">
            <v>37909180</v>
          </cell>
          <cell r="T380">
            <v>44981886</v>
          </cell>
          <cell r="U380">
            <v>51089755</v>
          </cell>
          <cell r="V380">
            <v>62479263</v>
          </cell>
          <cell r="W380">
            <v>69362835</v>
          </cell>
          <cell r="X380">
            <v>76917785</v>
          </cell>
          <cell r="Y380">
            <v>83613868</v>
          </cell>
          <cell r="Z380">
            <v>92151048</v>
          </cell>
          <cell r="AA380">
            <v>102987545</v>
          </cell>
          <cell r="AB380">
            <v>0</v>
          </cell>
        </row>
        <row r="381">
          <cell r="B381" t="str">
            <v>Costo de ventas 7- (No efectiva)</v>
          </cell>
          <cell r="C381" t="str">
            <v>2</v>
          </cell>
          <cell r="D381">
            <v>1033719</v>
          </cell>
          <cell r="E381">
            <v>-853994</v>
          </cell>
          <cell r="F381">
            <v>-47141</v>
          </cell>
          <cell r="G381">
            <v>44194</v>
          </cell>
          <cell r="H381">
            <v>44194</v>
          </cell>
          <cell r="I381">
            <v>44194</v>
          </cell>
          <cell r="J381">
            <v>44194</v>
          </cell>
          <cell r="K381">
            <v>44194</v>
          </cell>
          <cell r="L381">
            <v>44194</v>
          </cell>
          <cell r="M381">
            <v>44194</v>
          </cell>
          <cell r="N381">
            <v>44194</v>
          </cell>
          <cell r="O381">
            <v>44194</v>
          </cell>
          <cell r="P381">
            <v>1033719</v>
          </cell>
          <cell r="Q381">
            <v>179725</v>
          </cell>
          <cell r="R381">
            <v>132584</v>
          </cell>
          <cell r="S381">
            <v>176778</v>
          </cell>
          <cell r="T381">
            <v>220972</v>
          </cell>
          <cell r="U381">
            <v>265166</v>
          </cell>
          <cell r="V381">
            <v>309360</v>
          </cell>
          <cell r="W381">
            <v>353554</v>
          </cell>
          <cell r="X381">
            <v>397748</v>
          </cell>
          <cell r="Y381">
            <v>441942</v>
          </cell>
          <cell r="Z381">
            <v>486136</v>
          </cell>
          <cell r="AA381">
            <v>530330</v>
          </cell>
        </row>
        <row r="382">
          <cell r="A382">
            <v>75</v>
          </cell>
          <cell r="B382" t="str">
            <v>SERVICIOS PÚBLICOS (No Efectiva)</v>
          </cell>
          <cell r="C382" t="str">
            <v>3</v>
          </cell>
          <cell r="D382">
            <v>1033719</v>
          </cell>
          <cell r="E382">
            <v>-853994</v>
          </cell>
          <cell r="F382">
            <v>-47141</v>
          </cell>
          <cell r="G382">
            <v>44194</v>
          </cell>
          <cell r="H382">
            <v>44194</v>
          </cell>
          <cell r="I382">
            <v>44194</v>
          </cell>
          <cell r="J382">
            <v>44194</v>
          </cell>
          <cell r="K382">
            <v>44194</v>
          </cell>
          <cell r="L382">
            <v>44194</v>
          </cell>
          <cell r="M382">
            <v>44194</v>
          </cell>
          <cell r="N382">
            <v>44194</v>
          </cell>
          <cell r="O382">
            <v>44194</v>
          </cell>
          <cell r="P382">
            <v>1033719</v>
          </cell>
          <cell r="Q382">
            <v>179725</v>
          </cell>
          <cell r="R382">
            <v>132584</v>
          </cell>
          <cell r="S382">
            <v>176778</v>
          </cell>
          <cell r="T382">
            <v>220972</v>
          </cell>
          <cell r="U382">
            <v>265166</v>
          </cell>
          <cell r="V382">
            <v>309360</v>
          </cell>
          <cell r="W382">
            <v>353554</v>
          </cell>
          <cell r="X382">
            <v>397748</v>
          </cell>
          <cell r="Y382">
            <v>441942</v>
          </cell>
          <cell r="Z382">
            <v>486136</v>
          </cell>
          <cell r="AA382">
            <v>530330</v>
          </cell>
        </row>
        <row r="383">
          <cell r="A383">
            <v>7505</v>
          </cell>
          <cell r="B383" t="str">
            <v>SERVICIOS PERSONALES</v>
          </cell>
          <cell r="C383">
            <v>4</v>
          </cell>
          <cell r="D383">
            <v>1033719</v>
          </cell>
          <cell r="E383">
            <v>-853994</v>
          </cell>
          <cell r="F383">
            <v>-47141</v>
          </cell>
          <cell r="G383">
            <v>44194</v>
          </cell>
          <cell r="H383">
            <v>44194</v>
          </cell>
          <cell r="I383">
            <v>44194</v>
          </cell>
          <cell r="J383">
            <v>44194</v>
          </cell>
          <cell r="K383">
            <v>44194</v>
          </cell>
          <cell r="L383">
            <v>44194</v>
          </cell>
          <cell r="M383">
            <v>44194</v>
          </cell>
          <cell r="N383">
            <v>44194</v>
          </cell>
          <cell r="O383">
            <v>44194</v>
          </cell>
          <cell r="P383">
            <v>1033719</v>
          </cell>
          <cell r="Q383">
            <v>179725</v>
          </cell>
          <cell r="R383">
            <v>132584</v>
          </cell>
          <cell r="S383">
            <v>176778</v>
          </cell>
          <cell r="T383">
            <v>220972</v>
          </cell>
          <cell r="U383">
            <v>265166</v>
          </cell>
          <cell r="V383">
            <v>309360</v>
          </cell>
          <cell r="W383">
            <v>353554</v>
          </cell>
          <cell r="X383">
            <v>397748</v>
          </cell>
          <cell r="Y383">
            <v>441942</v>
          </cell>
          <cell r="Z383">
            <v>486136</v>
          </cell>
          <cell r="AA383">
            <v>530330</v>
          </cell>
        </row>
        <row r="384">
          <cell r="A384">
            <v>750562</v>
          </cell>
          <cell r="B384" t="str">
            <v>Amortización del cálculo actuarial de futuras pensiones</v>
          </cell>
          <cell r="C384">
            <v>5</v>
          </cell>
          <cell r="D384">
            <v>1033719</v>
          </cell>
          <cell r="E384">
            <v>-853994</v>
          </cell>
          <cell r="F384">
            <v>-47141</v>
          </cell>
          <cell r="G384">
            <v>44194</v>
          </cell>
          <cell r="H384">
            <v>44194</v>
          </cell>
          <cell r="I384">
            <v>44194</v>
          </cell>
          <cell r="J384">
            <v>44194</v>
          </cell>
          <cell r="K384">
            <v>44194</v>
          </cell>
          <cell r="L384">
            <v>44194</v>
          </cell>
          <cell r="M384">
            <v>44194</v>
          </cell>
          <cell r="N384">
            <v>44194</v>
          </cell>
          <cell r="O384">
            <v>44194</v>
          </cell>
          <cell r="P384">
            <v>1033719</v>
          </cell>
          <cell r="Q384">
            <v>179725</v>
          </cell>
          <cell r="R384">
            <v>132584</v>
          </cell>
          <cell r="S384">
            <v>176778</v>
          </cell>
          <cell r="T384">
            <v>220972</v>
          </cell>
          <cell r="U384">
            <v>265166</v>
          </cell>
          <cell r="V384">
            <v>309360</v>
          </cell>
          <cell r="W384">
            <v>353554</v>
          </cell>
          <cell r="X384">
            <v>397748</v>
          </cell>
          <cell r="Y384">
            <v>441942</v>
          </cell>
          <cell r="Z384">
            <v>486136</v>
          </cell>
          <cell r="AA384">
            <v>530330</v>
          </cell>
        </row>
        <row r="385">
          <cell r="A385">
            <v>7510</v>
          </cell>
          <cell r="B385" t="str">
            <v>GENERALES (No efectiva)</v>
          </cell>
          <cell r="C385">
            <v>4</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row>
        <row r="386">
          <cell r="A386">
            <v>751006.02</v>
          </cell>
          <cell r="B386" t="str">
            <v>Estudios y proyectos (No efectiva)</v>
          </cell>
          <cell r="C386" t="str">
            <v>5</v>
          </cell>
          <cell r="P386">
            <v>0</v>
          </cell>
          <cell r="Q386">
            <v>0</v>
          </cell>
          <cell r="R386">
            <v>0</v>
          </cell>
          <cell r="S386">
            <v>0</v>
          </cell>
          <cell r="T386">
            <v>0</v>
          </cell>
          <cell r="U386">
            <v>0</v>
          </cell>
          <cell r="V386">
            <v>0</v>
          </cell>
          <cell r="W386">
            <v>0</v>
          </cell>
          <cell r="X386">
            <v>0</v>
          </cell>
          <cell r="Y386">
            <v>0</v>
          </cell>
          <cell r="Z386">
            <v>0</v>
          </cell>
          <cell r="AA386">
            <v>0</v>
          </cell>
        </row>
        <row r="387">
          <cell r="A387">
            <v>751015.02</v>
          </cell>
          <cell r="B387" t="str">
            <v>Obras y mejoras en propiedad ajena (No Efectiva)</v>
          </cell>
          <cell r="C387" t="str">
            <v>5</v>
          </cell>
          <cell r="P387">
            <v>0</v>
          </cell>
          <cell r="Q387">
            <v>0</v>
          </cell>
          <cell r="R387">
            <v>0</v>
          </cell>
          <cell r="S387">
            <v>0</v>
          </cell>
          <cell r="T387">
            <v>0</v>
          </cell>
          <cell r="U387">
            <v>0</v>
          </cell>
          <cell r="V387">
            <v>0</v>
          </cell>
          <cell r="W387">
            <v>0</v>
          </cell>
          <cell r="X387">
            <v>0</v>
          </cell>
          <cell r="Y387">
            <v>0</v>
          </cell>
          <cell r="Z387">
            <v>0</v>
          </cell>
          <cell r="AA387">
            <v>0</v>
          </cell>
        </row>
        <row r="388">
          <cell r="B388" t="str">
            <v>Costos de provisiones, depreciaciones y amortizaciones</v>
          </cell>
          <cell r="C388" t="str">
            <v>2</v>
          </cell>
          <cell r="D388">
            <v>969127</v>
          </cell>
          <cell r="E388">
            <v>972891</v>
          </cell>
          <cell r="F388">
            <v>981742</v>
          </cell>
          <cell r="G388">
            <v>974207</v>
          </cell>
          <cell r="H388">
            <v>976079</v>
          </cell>
          <cell r="I388">
            <v>1001652</v>
          </cell>
          <cell r="J388">
            <v>978327</v>
          </cell>
          <cell r="K388">
            <v>972616</v>
          </cell>
          <cell r="L388">
            <v>973134</v>
          </cell>
          <cell r="M388">
            <v>988983</v>
          </cell>
          <cell r="N388">
            <v>977876</v>
          </cell>
          <cell r="O388">
            <v>981679</v>
          </cell>
          <cell r="P388">
            <v>969127</v>
          </cell>
          <cell r="Q388">
            <v>1942018</v>
          </cell>
          <cell r="R388">
            <v>2923760</v>
          </cell>
          <cell r="S388">
            <v>3897967</v>
          </cell>
          <cell r="T388">
            <v>4874046</v>
          </cell>
          <cell r="U388">
            <v>5875698</v>
          </cell>
          <cell r="V388">
            <v>6854025</v>
          </cell>
          <cell r="W388">
            <v>7826641</v>
          </cell>
          <cell r="X388">
            <v>8799775</v>
          </cell>
          <cell r="Y388">
            <v>9788758</v>
          </cell>
          <cell r="Z388">
            <v>10766634</v>
          </cell>
          <cell r="AA388">
            <v>11748313</v>
          </cell>
          <cell r="AB388">
            <v>0</v>
          </cell>
        </row>
        <row r="389">
          <cell r="A389">
            <v>75</v>
          </cell>
          <cell r="B389" t="str">
            <v>SERVICIOS PÚBLICOS (No Efectiva)</v>
          </cell>
          <cell r="C389" t="str">
            <v>3</v>
          </cell>
          <cell r="D389">
            <v>969127</v>
          </cell>
          <cell r="E389">
            <v>972891</v>
          </cell>
          <cell r="F389">
            <v>981742</v>
          </cell>
          <cell r="G389">
            <v>974207</v>
          </cell>
          <cell r="H389">
            <v>976079</v>
          </cell>
          <cell r="I389">
            <v>1001652</v>
          </cell>
          <cell r="J389">
            <v>978327</v>
          </cell>
          <cell r="K389">
            <v>972616</v>
          </cell>
          <cell r="L389">
            <v>973134</v>
          </cell>
          <cell r="M389">
            <v>988983</v>
          </cell>
          <cell r="N389">
            <v>977876</v>
          </cell>
          <cell r="O389">
            <v>981679</v>
          </cell>
          <cell r="P389">
            <v>969127</v>
          </cell>
          <cell r="Q389">
            <v>1942018</v>
          </cell>
          <cell r="R389">
            <v>2923760</v>
          </cell>
          <cell r="S389">
            <v>3897967</v>
          </cell>
          <cell r="T389">
            <v>4874046</v>
          </cell>
          <cell r="U389">
            <v>5875698</v>
          </cell>
          <cell r="V389">
            <v>6854025</v>
          </cell>
          <cell r="W389">
            <v>7826641</v>
          </cell>
          <cell r="X389">
            <v>8799775</v>
          </cell>
          <cell r="Y389">
            <v>9788758</v>
          </cell>
          <cell r="Z389">
            <v>10766634</v>
          </cell>
          <cell r="AA389">
            <v>11748313</v>
          </cell>
        </row>
        <row r="390">
          <cell r="A390">
            <v>7515</v>
          </cell>
          <cell r="B390" t="str">
            <v>DEPRECIACIONES</v>
          </cell>
          <cell r="C390">
            <v>4</v>
          </cell>
          <cell r="D390">
            <v>969127</v>
          </cell>
          <cell r="E390">
            <v>972891</v>
          </cell>
          <cell r="F390">
            <v>981742</v>
          </cell>
          <cell r="G390">
            <v>974207</v>
          </cell>
          <cell r="H390">
            <v>976079</v>
          </cell>
          <cell r="I390">
            <v>1001652</v>
          </cell>
          <cell r="J390">
            <v>978327</v>
          </cell>
          <cell r="K390">
            <v>972616</v>
          </cell>
          <cell r="L390">
            <v>973134</v>
          </cell>
          <cell r="M390">
            <v>988983</v>
          </cell>
          <cell r="N390">
            <v>977876</v>
          </cell>
          <cell r="O390">
            <v>981679</v>
          </cell>
          <cell r="P390">
            <v>969127</v>
          </cell>
          <cell r="Q390">
            <v>1942018</v>
          </cell>
          <cell r="R390">
            <v>2923760</v>
          </cell>
          <cell r="S390">
            <v>3897967</v>
          </cell>
          <cell r="T390">
            <v>4874046</v>
          </cell>
          <cell r="U390">
            <v>5875698</v>
          </cell>
          <cell r="V390">
            <v>6854025</v>
          </cell>
          <cell r="W390">
            <v>7826641</v>
          </cell>
          <cell r="X390">
            <v>8799775</v>
          </cell>
          <cell r="Y390">
            <v>9788758</v>
          </cell>
          <cell r="Z390">
            <v>10766634</v>
          </cell>
          <cell r="AA390">
            <v>11748313</v>
          </cell>
        </row>
        <row r="391">
          <cell r="A391">
            <v>751501</v>
          </cell>
          <cell r="B391" t="str">
            <v>Depreciación edificaciones</v>
          </cell>
          <cell r="C391">
            <v>5</v>
          </cell>
          <cell r="D391">
            <v>14146</v>
          </cell>
          <cell r="E391">
            <v>14146</v>
          </cell>
          <cell r="F391">
            <v>14274</v>
          </cell>
          <cell r="G391">
            <v>14274</v>
          </cell>
          <cell r="H391">
            <v>14274</v>
          </cell>
          <cell r="I391">
            <v>14274</v>
          </cell>
          <cell r="J391">
            <v>14347</v>
          </cell>
          <cell r="K391">
            <v>14347</v>
          </cell>
          <cell r="L391">
            <v>14416</v>
          </cell>
          <cell r="M391">
            <v>14024</v>
          </cell>
          <cell r="N391">
            <v>13840</v>
          </cell>
          <cell r="O391">
            <v>13840</v>
          </cell>
          <cell r="P391">
            <v>14146</v>
          </cell>
          <cell r="Q391">
            <v>28292</v>
          </cell>
          <cell r="R391">
            <v>42566</v>
          </cell>
          <cell r="S391">
            <v>56840</v>
          </cell>
          <cell r="T391">
            <v>71114</v>
          </cell>
          <cell r="U391">
            <v>85388</v>
          </cell>
          <cell r="V391">
            <v>99735</v>
          </cell>
          <cell r="W391">
            <v>114082</v>
          </cell>
          <cell r="X391">
            <v>128498</v>
          </cell>
          <cell r="Y391">
            <v>142522</v>
          </cell>
          <cell r="Z391">
            <v>156362</v>
          </cell>
          <cell r="AA391">
            <v>170202</v>
          </cell>
        </row>
        <row r="392">
          <cell r="A392">
            <v>751502</v>
          </cell>
          <cell r="B392" t="str">
            <v>Depreciación plantas, ductos y túneles</v>
          </cell>
          <cell r="C392">
            <v>5</v>
          </cell>
          <cell r="D392">
            <v>161946</v>
          </cell>
          <cell r="E392">
            <v>161959</v>
          </cell>
          <cell r="F392">
            <v>161958</v>
          </cell>
          <cell r="G392">
            <v>163732</v>
          </cell>
          <cell r="H392">
            <v>167807</v>
          </cell>
          <cell r="I392">
            <v>168819</v>
          </cell>
          <cell r="J392">
            <v>164227</v>
          </cell>
          <cell r="K392">
            <v>164467</v>
          </cell>
          <cell r="L392">
            <v>164466</v>
          </cell>
          <cell r="M392">
            <v>165718</v>
          </cell>
          <cell r="N392">
            <v>165551</v>
          </cell>
          <cell r="O392">
            <v>166251</v>
          </cell>
          <cell r="P392">
            <v>161946</v>
          </cell>
          <cell r="Q392">
            <v>323905</v>
          </cell>
          <cell r="R392">
            <v>485863</v>
          </cell>
          <cell r="S392">
            <v>649595</v>
          </cell>
          <cell r="T392">
            <v>817402</v>
          </cell>
          <cell r="U392">
            <v>986221</v>
          </cell>
          <cell r="V392">
            <v>1150448</v>
          </cell>
          <cell r="W392">
            <v>1314915</v>
          </cell>
          <cell r="X392">
            <v>1479381</v>
          </cell>
          <cell r="Y392">
            <v>1645099</v>
          </cell>
          <cell r="Z392">
            <v>1810650</v>
          </cell>
          <cell r="AA392">
            <v>1976901</v>
          </cell>
        </row>
        <row r="393">
          <cell r="A393">
            <v>751503</v>
          </cell>
          <cell r="B393" t="str">
            <v>Depreciación redes, líneas, cables</v>
          </cell>
          <cell r="C393">
            <v>5</v>
          </cell>
          <cell r="D393">
            <v>711944</v>
          </cell>
          <cell r="E393">
            <v>716176</v>
          </cell>
          <cell r="F393">
            <v>724409</v>
          </cell>
          <cell r="G393">
            <v>715539</v>
          </cell>
          <cell r="H393">
            <v>714191</v>
          </cell>
          <cell r="I393">
            <v>734040</v>
          </cell>
          <cell r="J393">
            <v>719851</v>
          </cell>
          <cell r="K393">
            <v>714959</v>
          </cell>
          <cell r="L393">
            <v>715442</v>
          </cell>
          <cell r="M393">
            <v>725477</v>
          </cell>
          <cell r="N393">
            <v>715093</v>
          </cell>
          <cell r="O393">
            <v>721308</v>
          </cell>
          <cell r="P393">
            <v>711944</v>
          </cell>
          <cell r="Q393">
            <v>1428120</v>
          </cell>
          <cell r="R393">
            <v>2152529</v>
          </cell>
          <cell r="S393">
            <v>2868068</v>
          </cell>
          <cell r="T393">
            <v>3582259</v>
          </cell>
          <cell r="U393">
            <v>4316299</v>
          </cell>
          <cell r="V393">
            <v>5036150</v>
          </cell>
          <cell r="W393">
            <v>5751109</v>
          </cell>
          <cell r="X393">
            <v>6466551</v>
          </cell>
          <cell r="Y393">
            <v>7192028</v>
          </cell>
          <cell r="Z393">
            <v>7907121</v>
          </cell>
          <cell r="AA393">
            <v>8628429</v>
          </cell>
        </row>
        <row r="394">
          <cell r="A394">
            <v>751504</v>
          </cell>
          <cell r="B394" t="str">
            <v>Depreciación maquinaria y equipo</v>
          </cell>
          <cell r="C394">
            <v>5</v>
          </cell>
          <cell r="D394">
            <v>20678</v>
          </cell>
          <cell r="E394">
            <v>20587</v>
          </cell>
          <cell r="F394">
            <v>20785</v>
          </cell>
          <cell r="G394">
            <v>20659</v>
          </cell>
          <cell r="H394">
            <v>19853</v>
          </cell>
          <cell r="I394">
            <v>24528</v>
          </cell>
          <cell r="J394">
            <v>20688</v>
          </cell>
          <cell r="K394">
            <v>20697</v>
          </cell>
          <cell r="L394">
            <v>20444</v>
          </cell>
          <cell r="M394">
            <v>20451</v>
          </cell>
          <cell r="N394">
            <v>20494</v>
          </cell>
          <cell r="O394">
            <v>19735</v>
          </cell>
          <cell r="P394">
            <v>20678</v>
          </cell>
          <cell r="Q394">
            <v>41265</v>
          </cell>
          <cell r="R394">
            <v>62050</v>
          </cell>
          <cell r="S394">
            <v>82709</v>
          </cell>
          <cell r="T394">
            <v>102562</v>
          </cell>
          <cell r="U394">
            <v>127090</v>
          </cell>
          <cell r="V394">
            <v>147778</v>
          </cell>
          <cell r="W394">
            <v>168475</v>
          </cell>
          <cell r="X394">
            <v>188919</v>
          </cell>
          <cell r="Y394">
            <v>209370</v>
          </cell>
          <cell r="Z394">
            <v>229864</v>
          </cell>
          <cell r="AA394">
            <v>249599</v>
          </cell>
        </row>
        <row r="395">
          <cell r="A395">
            <v>751505</v>
          </cell>
          <cell r="B395" t="str">
            <v>Depreciación equipo médico y científico</v>
          </cell>
          <cell r="C395">
            <v>5</v>
          </cell>
          <cell r="P395">
            <v>0</v>
          </cell>
          <cell r="Q395">
            <v>0</v>
          </cell>
          <cell r="R395">
            <v>0</v>
          </cell>
          <cell r="S395">
            <v>0</v>
          </cell>
          <cell r="T395">
            <v>0</v>
          </cell>
          <cell r="U395">
            <v>0</v>
          </cell>
          <cell r="V395">
            <v>0</v>
          </cell>
          <cell r="W395">
            <v>0</v>
          </cell>
          <cell r="X395">
            <v>0</v>
          </cell>
          <cell r="Y395">
            <v>0</v>
          </cell>
          <cell r="Z395">
            <v>0</v>
          </cell>
          <cell r="AA395">
            <v>0</v>
          </cell>
        </row>
        <row r="396">
          <cell r="A396">
            <v>751506</v>
          </cell>
          <cell r="B396" t="str">
            <v>Depreciación muebles, enseres y equipo de oficina</v>
          </cell>
          <cell r="C396">
            <v>5</v>
          </cell>
          <cell r="D396">
            <v>4433</v>
          </cell>
          <cell r="E396">
            <v>4456</v>
          </cell>
          <cell r="F396">
            <v>4681</v>
          </cell>
          <cell r="G396">
            <v>4566</v>
          </cell>
          <cell r="H396">
            <v>6002</v>
          </cell>
          <cell r="I396">
            <v>4709</v>
          </cell>
          <cell r="J396">
            <v>4708</v>
          </cell>
          <cell r="K396">
            <v>4718</v>
          </cell>
          <cell r="L396">
            <v>5135</v>
          </cell>
          <cell r="M396">
            <v>5288</v>
          </cell>
          <cell r="N396">
            <v>5315</v>
          </cell>
          <cell r="O396">
            <v>5996</v>
          </cell>
          <cell r="P396">
            <v>4433</v>
          </cell>
          <cell r="Q396">
            <v>8889</v>
          </cell>
          <cell r="R396">
            <v>13570</v>
          </cell>
          <cell r="S396">
            <v>18136</v>
          </cell>
          <cell r="T396">
            <v>24138</v>
          </cell>
          <cell r="U396">
            <v>28847</v>
          </cell>
          <cell r="V396">
            <v>33555</v>
          </cell>
          <cell r="W396">
            <v>38273</v>
          </cell>
          <cell r="X396">
            <v>43408</v>
          </cell>
          <cell r="Y396">
            <v>48696</v>
          </cell>
          <cell r="Z396">
            <v>54011</v>
          </cell>
          <cell r="AA396">
            <v>60007</v>
          </cell>
        </row>
        <row r="397">
          <cell r="A397">
            <v>751507</v>
          </cell>
          <cell r="B397" t="str">
            <v>Depreciación equipo de comunicación y computación</v>
          </cell>
          <cell r="C397">
            <v>5</v>
          </cell>
          <cell r="D397">
            <v>31550</v>
          </cell>
          <cell r="E397">
            <v>31136</v>
          </cell>
          <cell r="F397">
            <v>31151</v>
          </cell>
          <cell r="G397">
            <v>31007</v>
          </cell>
          <cell r="H397">
            <v>29472</v>
          </cell>
          <cell r="I397">
            <v>30809</v>
          </cell>
          <cell r="J397">
            <v>30047</v>
          </cell>
          <cell r="K397">
            <v>29288</v>
          </cell>
          <cell r="L397">
            <v>29091</v>
          </cell>
          <cell r="M397">
            <v>33882</v>
          </cell>
          <cell r="N397">
            <v>33453</v>
          </cell>
          <cell r="O397">
            <v>31132</v>
          </cell>
          <cell r="P397">
            <v>31550</v>
          </cell>
          <cell r="Q397">
            <v>62686</v>
          </cell>
          <cell r="R397">
            <v>93837</v>
          </cell>
          <cell r="S397">
            <v>124844</v>
          </cell>
          <cell r="T397">
            <v>154316</v>
          </cell>
          <cell r="U397">
            <v>185125</v>
          </cell>
          <cell r="V397">
            <v>215172</v>
          </cell>
          <cell r="W397">
            <v>244460</v>
          </cell>
          <cell r="X397">
            <v>273551</v>
          </cell>
          <cell r="Y397">
            <v>307433</v>
          </cell>
          <cell r="Z397">
            <v>340886</v>
          </cell>
          <cell r="AA397">
            <v>372018</v>
          </cell>
        </row>
        <row r="398">
          <cell r="A398">
            <v>751508</v>
          </cell>
          <cell r="B398" t="str">
            <v>Depreciación equipo de centros de control</v>
          </cell>
          <cell r="C398">
            <v>5</v>
          </cell>
          <cell r="P398">
            <v>0</v>
          </cell>
          <cell r="Q398">
            <v>0</v>
          </cell>
          <cell r="R398">
            <v>0</v>
          </cell>
          <cell r="S398">
            <v>0</v>
          </cell>
          <cell r="T398">
            <v>0</v>
          </cell>
          <cell r="U398">
            <v>0</v>
          </cell>
          <cell r="V398">
            <v>0</v>
          </cell>
          <cell r="W398">
            <v>0</v>
          </cell>
          <cell r="X398">
            <v>0</v>
          </cell>
          <cell r="Y398">
            <v>0</v>
          </cell>
          <cell r="Z398">
            <v>0</v>
          </cell>
          <cell r="AA398">
            <v>0</v>
          </cell>
        </row>
        <row r="399">
          <cell r="A399">
            <v>751509</v>
          </cell>
          <cell r="B399" t="str">
            <v>Depreciación equipo de transporte, tracción y elevación</v>
          </cell>
          <cell r="C399">
            <v>5</v>
          </cell>
          <cell r="D399">
            <v>24430</v>
          </cell>
          <cell r="E399">
            <v>24431</v>
          </cell>
          <cell r="F399">
            <v>24484</v>
          </cell>
          <cell r="G399">
            <v>24430</v>
          </cell>
          <cell r="H399">
            <v>24480</v>
          </cell>
          <cell r="I399">
            <v>24473</v>
          </cell>
          <cell r="J399">
            <v>24459</v>
          </cell>
          <cell r="K399">
            <v>24140</v>
          </cell>
          <cell r="L399">
            <v>24140</v>
          </cell>
          <cell r="M399">
            <v>24143</v>
          </cell>
          <cell r="N399">
            <v>24130</v>
          </cell>
          <cell r="O399">
            <v>23417</v>
          </cell>
          <cell r="P399">
            <v>24430</v>
          </cell>
          <cell r="Q399">
            <v>48861</v>
          </cell>
          <cell r="R399">
            <v>73345</v>
          </cell>
          <cell r="S399">
            <v>97775</v>
          </cell>
          <cell r="T399">
            <v>122255</v>
          </cell>
          <cell r="U399">
            <v>146728</v>
          </cell>
          <cell r="V399">
            <v>171187</v>
          </cell>
          <cell r="W399">
            <v>195327</v>
          </cell>
          <cell r="X399">
            <v>219467</v>
          </cell>
          <cell r="Y399">
            <v>243610</v>
          </cell>
          <cell r="Z399">
            <v>267740</v>
          </cell>
          <cell r="AA399">
            <v>291157</v>
          </cell>
        </row>
        <row r="400">
          <cell r="A400">
            <v>751510</v>
          </cell>
          <cell r="B400" t="str">
            <v>Depreciación equipo de comedor, cocina, despensa y hotelería</v>
          </cell>
          <cell r="C400">
            <v>5</v>
          </cell>
          <cell r="P400">
            <v>0</v>
          </cell>
          <cell r="Q400">
            <v>0</v>
          </cell>
          <cell r="R400">
            <v>0</v>
          </cell>
          <cell r="S400">
            <v>0</v>
          </cell>
          <cell r="T400">
            <v>0</v>
          </cell>
          <cell r="U400">
            <v>0</v>
          </cell>
          <cell r="V400">
            <v>0</v>
          </cell>
          <cell r="W400">
            <v>0</v>
          </cell>
          <cell r="X400">
            <v>0</v>
          </cell>
          <cell r="Y400">
            <v>0</v>
          </cell>
          <cell r="Z400">
            <v>0</v>
          </cell>
          <cell r="AA400">
            <v>0</v>
          </cell>
        </row>
        <row r="401">
          <cell r="A401">
            <v>751511</v>
          </cell>
          <cell r="B401" t="str">
            <v>Depreciación bienes adquiridos en leasing financiero</v>
          </cell>
          <cell r="C401">
            <v>5</v>
          </cell>
          <cell r="P401">
            <v>0</v>
          </cell>
          <cell r="Q401">
            <v>0</v>
          </cell>
          <cell r="R401">
            <v>0</v>
          </cell>
          <cell r="S401">
            <v>0</v>
          </cell>
          <cell r="T401">
            <v>0</v>
          </cell>
          <cell r="U401">
            <v>0</v>
          </cell>
          <cell r="V401">
            <v>0</v>
          </cell>
          <cell r="W401">
            <v>0</v>
          </cell>
          <cell r="X401">
            <v>0</v>
          </cell>
          <cell r="Y401">
            <v>0</v>
          </cell>
          <cell r="Z401">
            <v>0</v>
          </cell>
          <cell r="AA401">
            <v>0</v>
          </cell>
        </row>
        <row r="402">
          <cell r="A402">
            <v>751590</v>
          </cell>
          <cell r="B402" t="str">
            <v>Otras depreciaciones</v>
          </cell>
          <cell r="C402">
            <v>5</v>
          </cell>
          <cell r="P402">
            <v>0</v>
          </cell>
          <cell r="Q402">
            <v>0</v>
          </cell>
          <cell r="R402">
            <v>0</v>
          </cell>
          <cell r="S402">
            <v>0</v>
          </cell>
          <cell r="T402">
            <v>0</v>
          </cell>
          <cell r="U402">
            <v>0</v>
          </cell>
          <cell r="V402">
            <v>0</v>
          </cell>
          <cell r="W402">
            <v>0</v>
          </cell>
          <cell r="X402">
            <v>0</v>
          </cell>
          <cell r="Y402">
            <v>0</v>
          </cell>
          <cell r="Z402">
            <v>0</v>
          </cell>
          <cell r="AA402">
            <v>0</v>
          </cell>
        </row>
        <row r="403">
          <cell r="A403">
            <v>7520</v>
          </cell>
          <cell r="B403" t="str">
            <v>AMORTIZACIONES</v>
          </cell>
          <cell r="C403">
            <v>4</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row>
        <row r="404">
          <cell r="A404">
            <v>752006</v>
          </cell>
          <cell r="B404" t="str">
            <v>Amortización intangibles</v>
          </cell>
          <cell r="C404">
            <v>5</v>
          </cell>
          <cell r="P404">
            <v>0</v>
          </cell>
          <cell r="Q404">
            <v>0</v>
          </cell>
          <cell r="R404">
            <v>0</v>
          </cell>
          <cell r="S404">
            <v>0</v>
          </cell>
          <cell r="T404">
            <v>0</v>
          </cell>
          <cell r="U404">
            <v>0</v>
          </cell>
          <cell r="V404">
            <v>0</v>
          </cell>
          <cell r="W404">
            <v>0</v>
          </cell>
          <cell r="X404">
            <v>0</v>
          </cell>
          <cell r="Y404">
            <v>0</v>
          </cell>
          <cell r="Z404">
            <v>0</v>
          </cell>
          <cell r="AA404">
            <v>0</v>
          </cell>
        </row>
        <row r="405">
          <cell r="A405">
            <v>752007</v>
          </cell>
          <cell r="B405" t="str">
            <v>Amortización bienes entregados a terceros</v>
          </cell>
          <cell r="C405">
            <v>5</v>
          </cell>
          <cell r="P405">
            <v>0</v>
          </cell>
          <cell r="Q405">
            <v>0</v>
          </cell>
          <cell r="R405">
            <v>0</v>
          </cell>
          <cell r="S405">
            <v>0</v>
          </cell>
          <cell r="T405">
            <v>0</v>
          </cell>
          <cell r="U405">
            <v>0</v>
          </cell>
          <cell r="V405">
            <v>0</v>
          </cell>
          <cell r="W405">
            <v>0</v>
          </cell>
          <cell r="X405">
            <v>0</v>
          </cell>
          <cell r="Y405">
            <v>0</v>
          </cell>
          <cell r="Z405">
            <v>0</v>
          </cell>
          <cell r="AA405">
            <v>0</v>
          </cell>
        </row>
        <row r="406">
          <cell r="A406">
            <v>752008</v>
          </cell>
          <cell r="B406" t="str">
            <v>Amortización mejoras en propiedades ajenas</v>
          </cell>
          <cell r="C406">
            <v>5</v>
          </cell>
          <cell r="P406">
            <v>0</v>
          </cell>
          <cell r="Q406">
            <v>0</v>
          </cell>
          <cell r="R406">
            <v>0</v>
          </cell>
          <cell r="S406">
            <v>0</v>
          </cell>
          <cell r="T406">
            <v>0</v>
          </cell>
          <cell r="U406">
            <v>0</v>
          </cell>
          <cell r="V406">
            <v>0</v>
          </cell>
          <cell r="W406">
            <v>0</v>
          </cell>
          <cell r="X406">
            <v>0</v>
          </cell>
          <cell r="Y406">
            <v>0</v>
          </cell>
          <cell r="Z406">
            <v>0</v>
          </cell>
          <cell r="AA406">
            <v>0</v>
          </cell>
        </row>
        <row r="407">
          <cell r="A407">
            <v>752090</v>
          </cell>
          <cell r="B407" t="str">
            <v>Otras amortizaciones</v>
          </cell>
          <cell r="C407">
            <v>5</v>
          </cell>
          <cell r="P407">
            <v>0</v>
          </cell>
          <cell r="Q407">
            <v>0</v>
          </cell>
          <cell r="R407">
            <v>0</v>
          </cell>
          <cell r="S407">
            <v>0</v>
          </cell>
          <cell r="T407">
            <v>0</v>
          </cell>
          <cell r="U407">
            <v>0</v>
          </cell>
          <cell r="V407">
            <v>0</v>
          </cell>
          <cell r="W407">
            <v>0</v>
          </cell>
          <cell r="X407">
            <v>0</v>
          </cell>
          <cell r="Y407">
            <v>0</v>
          </cell>
          <cell r="Z407">
            <v>0</v>
          </cell>
          <cell r="AA407">
            <v>0</v>
          </cell>
        </row>
        <row r="408">
          <cell r="B408" t="str">
            <v>Gastos de administración (No efectiva)</v>
          </cell>
          <cell r="C408" t="str">
            <v>2</v>
          </cell>
          <cell r="D408">
            <v>385224</v>
          </cell>
          <cell r="E408">
            <v>2268386</v>
          </cell>
          <cell r="F408">
            <v>3213807</v>
          </cell>
          <cell r="G408">
            <v>3066918</v>
          </cell>
          <cell r="H408">
            <v>3066918</v>
          </cell>
          <cell r="I408">
            <v>3066918</v>
          </cell>
          <cell r="J408">
            <v>3066918</v>
          </cell>
          <cell r="K408">
            <v>3066918</v>
          </cell>
          <cell r="L408">
            <v>3066918</v>
          </cell>
          <cell r="M408">
            <v>3066918</v>
          </cell>
          <cell r="N408">
            <v>3066918</v>
          </cell>
          <cell r="O408">
            <v>3066918</v>
          </cell>
          <cell r="P408">
            <v>385224</v>
          </cell>
          <cell r="Q408">
            <v>2653610</v>
          </cell>
          <cell r="R408">
            <v>5867417</v>
          </cell>
          <cell r="S408">
            <v>8934335</v>
          </cell>
          <cell r="T408">
            <v>12001253</v>
          </cell>
          <cell r="U408">
            <v>15068171</v>
          </cell>
          <cell r="V408">
            <v>18135089</v>
          </cell>
          <cell r="W408">
            <v>21202007</v>
          </cell>
          <cell r="X408">
            <v>24268925</v>
          </cell>
          <cell r="Y408">
            <v>27335843</v>
          </cell>
          <cell r="Z408">
            <v>30402761</v>
          </cell>
          <cell r="AA408">
            <v>33469679</v>
          </cell>
        </row>
        <row r="409">
          <cell r="A409">
            <v>51</v>
          </cell>
          <cell r="B409" t="str">
            <v>DE ADMINISTRACIÓN (No efectiva)</v>
          </cell>
          <cell r="C409" t="str">
            <v>3</v>
          </cell>
          <cell r="D409">
            <v>385224</v>
          </cell>
          <cell r="E409">
            <v>2268386</v>
          </cell>
          <cell r="F409">
            <v>3213807</v>
          </cell>
          <cell r="G409">
            <v>3066918</v>
          </cell>
          <cell r="H409">
            <v>3066918</v>
          </cell>
          <cell r="I409">
            <v>3066918</v>
          </cell>
          <cell r="J409">
            <v>3066918</v>
          </cell>
          <cell r="K409">
            <v>3066918</v>
          </cell>
          <cell r="L409">
            <v>3066918</v>
          </cell>
          <cell r="M409">
            <v>3066918</v>
          </cell>
          <cell r="N409">
            <v>3066918</v>
          </cell>
          <cell r="O409">
            <v>3066918</v>
          </cell>
          <cell r="P409">
            <v>385224</v>
          </cell>
          <cell r="Q409">
            <v>2653610</v>
          </cell>
          <cell r="R409">
            <v>5867417</v>
          </cell>
          <cell r="S409">
            <v>8934335</v>
          </cell>
          <cell r="T409">
            <v>12001253</v>
          </cell>
          <cell r="U409">
            <v>15068171</v>
          </cell>
          <cell r="V409">
            <v>18135089</v>
          </cell>
          <cell r="W409">
            <v>21202007</v>
          </cell>
          <cell r="X409">
            <v>24268925</v>
          </cell>
          <cell r="Y409">
            <v>27335843</v>
          </cell>
          <cell r="Z409">
            <v>30402761</v>
          </cell>
          <cell r="AA409">
            <v>33469679</v>
          </cell>
        </row>
        <row r="410">
          <cell r="A410">
            <v>5102</v>
          </cell>
          <cell r="B410" t="str">
            <v>CONTRIBUCIONES IMPUTADAS (no efectiva)</v>
          </cell>
          <cell r="C410">
            <v>4</v>
          </cell>
          <cell r="D410">
            <v>385224</v>
          </cell>
          <cell r="E410">
            <v>2268386</v>
          </cell>
          <cell r="F410">
            <v>3213807</v>
          </cell>
          <cell r="G410">
            <v>3066918</v>
          </cell>
          <cell r="H410">
            <v>3066918</v>
          </cell>
          <cell r="I410">
            <v>3066918</v>
          </cell>
          <cell r="J410">
            <v>3066918</v>
          </cell>
          <cell r="K410">
            <v>3066918</v>
          </cell>
          <cell r="L410">
            <v>3066918</v>
          </cell>
          <cell r="M410">
            <v>3066918</v>
          </cell>
          <cell r="N410">
            <v>3066918</v>
          </cell>
          <cell r="O410">
            <v>3066918</v>
          </cell>
          <cell r="P410">
            <v>385224</v>
          </cell>
          <cell r="Q410">
            <v>2653610</v>
          </cell>
          <cell r="R410">
            <v>5867417</v>
          </cell>
          <cell r="S410">
            <v>8934335</v>
          </cell>
          <cell r="T410">
            <v>12001253</v>
          </cell>
          <cell r="U410">
            <v>15068171</v>
          </cell>
          <cell r="V410">
            <v>18135089</v>
          </cell>
          <cell r="W410">
            <v>21202007</v>
          </cell>
          <cell r="X410">
            <v>24268925</v>
          </cell>
          <cell r="Y410">
            <v>27335843</v>
          </cell>
          <cell r="Z410">
            <v>30402761</v>
          </cell>
          <cell r="AA410">
            <v>33469679</v>
          </cell>
        </row>
        <row r="411">
          <cell r="A411">
            <v>510209</v>
          </cell>
          <cell r="B411" t="str">
            <v>Amortización cálculo actuarial pensiones actuales</v>
          </cell>
          <cell r="C411">
            <v>5</v>
          </cell>
          <cell r="D411">
            <v>293435</v>
          </cell>
          <cell r="E411">
            <v>2360175</v>
          </cell>
          <cell r="F411">
            <v>3213807</v>
          </cell>
          <cell r="G411">
            <v>3066918</v>
          </cell>
          <cell r="H411">
            <v>3066918</v>
          </cell>
          <cell r="I411">
            <v>3066918</v>
          </cell>
          <cell r="J411">
            <v>3066918</v>
          </cell>
          <cell r="K411">
            <v>3066918</v>
          </cell>
          <cell r="L411">
            <v>3066918</v>
          </cell>
          <cell r="M411">
            <v>3066918</v>
          </cell>
          <cell r="N411">
            <v>3066918</v>
          </cell>
          <cell r="O411">
            <v>3066918</v>
          </cell>
          <cell r="P411">
            <v>293435</v>
          </cell>
          <cell r="Q411">
            <v>2653610</v>
          </cell>
          <cell r="R411">
            <v>5867417</v>
          </cell>
          <cell r="S411">
            <v>8934335</v>
          </cell>
          <cell r="T411">
            <v>12001253</v>
          </cell>
          <cell r="U411">
            <v>15068171</v>
          </cell>
          <cell r="V411">
            <v>18135089</v>
          </cell>
          <cell r="W411">
            <v>21202007</v>
          </cell>
          <cell r="X411">
            <v>24268925</v>
          </cell>
          <cell r="Y411">
            <v>27335843</v>
          </cell>
          <cell r="Z411">
            <v>30402761</v>
          </cell>
          <cell r="AA411">
            <v>33469679</v>
          </cell>
        </row>
        <row r="412">
          <cell r="A412">
            <v>510210</v>
          </cell>
          <cell r="B412" t="str">
            <v>Amortización cálculo actuarial de futuras pensiones</v>
          </cell>
          <cell r="C412">
            <v>5</v>
          </cell>
          <cell r="D412">
            <v>89513</v>
          </cell>
          <cell r="E412">
            <v>-89513</v>
          </cell>
          <cell r="P412">
            <v>89513</v>
          </cell>
          <cell r="Q412">
            <v>0</v>
          </cell>
          <cell r="R412">
            <v>0</v>
          </cell>
          <cell r="S412">
            <v>0</v>
          </cell>
          <cell r="T412">
            <v>0</v>
          </cell>
          <cell r="U412">
            <v>0</v>
          </cell>
          <cell r="V412">
            <v>0</v>
          </cell>
          <cell r="W412">
            <v>0</v>
          </cell>
          <cell r="X412">
            <v>0</v>
          </cell>
          <cell r="Y412">
            <v>0</v>
          </cell>
          <cell r="Z412">
            <v>0</v>
          </cell>
          <cell r="AA412">
            <v>0</v>
          </cell>
        </row>
        <row r="413">
          <cell r="A413">
            <v>510211</v>
          </cell>
          <cell r="B413" t="str">
            <v>Amortización cálculo actuarial de cuotas partes de pensiones</v>
          </cell>
          <cell r="C413">
            <v>5</v>
          </cell>
          <cell r="D413">
            <v>2276</v>
          </cell>
          <cell r="E413">
            <v>-2276</v>
          </cell>
          <cell r="P413">
            <v>2276</v>
          </cell>
          <cell r="Q413">
            <v>0</v>
          </cell>
          <cell r="R413">
            <v>0</v>
          </cell>
          <cell r="S413">
            <v>0</v>
          </cell>
          <cell r="T413">
            <v>0</v>
          </cell>
          <cell r="U413">
            <v>0</v>
          </cell>
          <cell r="V413">
            <v>0</v>
          </cell>
          <cell r="W413">
            <v>0</v>
          </cell>
          <cell r="X413">
            <v>0</v>
          </cell>
          <cell r="Y413">
            <v>0</v>
          </cell>
          <cell r="Z413">
            <v>0</v>
          </cell>
          <cell r="AA413">
            <v>0</v>
          </cell>
        </row>
        <row r="414">
          <cell r="A414">
            <v>510212</v>
          </cell>
          <cell r="B414" t="str">
            <v>Amortización de la liquidación provisional de cuotas partes de bonos pensionales</v>
          </cell>
          <cell r="C414">
            <v>5</v>
          </cell>
          <cell r="P414">
            <v>0</v>
          </cell>
          <cell r="Q414">
            <v>0</v>
          </cell>
          <cell r="R414">
            <v>0</v>
          </cell>
          <cell r="S414">
            <v>0</v>
          </cell>
          <cell r="T414">
            <v>0</v>
          </cell>
          <cell r="U414">
            <v>0</v>
          </cell>
          <cell r="V414">
            <v>0</v>
          </cell>
          <cell r="W414">
            <v>0</v>
          </cell>
          <cell r="X414">
            <v>0</v>
          </cell>
          <cell r="Y414">
            <v>0</v>
          </cell>
          <cell r="Z414">
            <v>0</v>
          </cell>
          <cell r="AA414">
            <v>0</v>
          </cell>
        </row>
        <row r="415">
          <cell r="A415">
            <v>5111</v>
          </cell>
          <cell r="B415" t="str">
            <v>GENERALES (No efectiva)</v>
          </cell>
          <cell r="C415">
            <v>4</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row>
        <row r="416">
          <cell r="A416">
            <v>511106.02</v>
          </cell>
          <cell r="B416" t="str">
            <v>Estudios y proyectos (No efectiva)</v>
          </cell>
          <cell r="C416" t="str">
            <v>5</v>
          </cell>
          <cell r="P416">
            <v>0</v>
          </cell>
          <cell r="Q416">
            <v>0</v>
          </cell>
          <cell r="R416">
            <v>0</v>
          </cell>
          <cell r="S416">
            <v>0</v>
          </cell>
          <cell r="T416">
            <v>0</v>
          </cell>
          <cell r="U416">
            <v>0</v>
          </cell>
          <cell r="V416">
            <v>0</v>
          </cell>
          <cell r="W416">
            <v>0</v>
          </cell>
          <cell r="X416">
            <v>0</v>
          </cell>
          <cell r="Y416">
            <v>0</v>
          </cell>
          <cell r="Z416">
            <v>0</v>
          </cell>
          <cell r="AA416">
            <v>0</v>
          </cell>
        </row>
        <row r="417">
          <cell r="A417">
            <v>511112</v>
          </cell>
          <cell r="B417" t="str">
            <v>Obras y mejoras en propiedad ajena</v>
          </cell>
          <cell r="C417">
            <v>5</v>
          </cell>
          <cell r="P417">
            <v>0</v>
          </cell>
          <cell r="Q417">
            <v>0</v>
          </cell>
          <cell r="R417">
            <v>0</v>
          </cell>
          <cell r="S417">
            <v>0</v>
          </cell>
          <cell r="T417">
            <v>0</v>
          </cell>
          <cell r="U417">
            <v>0</v>
          </cell>
          <cell r="V417">
            <v>0</v>
          </cell>
          <cell r="W417">
            <v>0</v>
          </cell>
          <cell r="X417">
            <v>0</v>
          </cell>
          <cell r="Y417">
            <v>0</v>
          </cell>
          <cell r="Z417">
            <v>0</v>
          </cell>
          <cell r="AA417">
            <v>0</v>
          </cell>
        </row>
        <row r="418">
          <cell r="A418">
            <v>511165.02</v>
          </cell>
          <cell r="B418" t="str">
            <v>Intangibles (No efectiva)</v>
          </cell>
          <cell r="C418" t="str">
            <v>5</v>
          </cell>
          <cell r="P418">
            <v>0</v>
          </cell>
          <cell r="Q418">
            <v>0</v>
          </cell>
          <cell r="R418">
            <v>0</v>
          </cell>
          <cell r="S418">
            <v>0</v>
          </cell>
          <cell r="T418">
            <v>0</v>
          </cell>
          <cell r="U418">
            <v>0</v>
          </cell>
          <cell r="V418">
            <v>0</v>
          </cell>
          <cell r="W418">
            <v>0</v>
          </cell>
          <cell r="X418">
            <v>0</v>
          </cell>
          <cell r="Y418">
            <v>0</v>
          </cell>
          <cell r="Z418">
            <v>0</v>
          </cell>
          <cell r="AA418">
            <v>0</v>
          </cell>
        </row>
        <row r="419">
          <cell r="A419">
            <v>5120</v>
          </cell>
          <cell r="B419" t="str">
            <v>IMPUESTOS, CONTRIBUCIONES Y TASAS (No efectiva)</v>
          </cell>
          <cell r="C419">
            <v>4</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row>
        <row r="420">
          <cell r="A420">
            <v>512006</v>
          </cell>
          <cell r="B420" t="str">
            <v>Valorización</v>
          </cell>
          <cell r="C420">
            <v>5</v>
          </cell>
          <cell r="P420">
            <v>0</v>
          </cell>
          <cell r="Q420">
            <v>0</v>
          </cell>
          <cell r="R420">
            <v>0</v>
          </cell>
          <cell r="S420">
            <v>0</v>
          </cell>
          <cell r="T420">
            <v>0</v>
          </cell>
          <cell r="U420">
            <v>0</v>
          </cell>
          <cell r="V420">
            <v>0</v>
          </cell>
          <cell r="W420">
            <v>0</v>
          </cell>
          <cell r="X420">
            <v>0</v>
          </cell>
          <cell r="Y420">
            <v>0</v>
          </cell>
          <cell r="Z420">
            <v>0</v>
          </cell>
          <cell r="AA420">
            <v>0</v>
          </cell>
        </row>
        <row r="421">
          <cell r="B421" t="str">
            <v>Gastos de provisiones, depreciaciones y amortizaciones</v>
          </cell>
          <cell r="C421" t="str">
            <v>2</v>
          </cell>
          <cell r="D421">
            <v>300930</v>
          </cell>
          <cell r="E421">
            <v>796862</v>
          </cell>
          <cell r="F421">
            <v>660584</v>
          </cell>
          <cell r="G421">
            <v>974385</v>
          </cell>
          <cell r="H421">
            <v>4362569</v>
          </cell>
          <cell r="I421">
            <v>887013</v>
          </cell>
          <cell r="J421">
            <v>469866</v>
          </cell>
          <cell r="K421">
            <v>331607</v>
          </cell>
          <cell r="L421">
            <v>341149</v>
          </cell>
          <cell r="M421">
            <v>856654</v>
          </cell>
          <cell r="N421">
            <v>-180126</v>
          </cell>
          <cell r="O421">
            <v>1558894</v>
          </cell>
          <cell r="P421">
            <v>300930</v>
          </cell>
          <cell r="Q421">
            <v>1097792</v>
          </cell>
          <cell r="R421">
            <v>1758376</v>
          </cell>
          <cell r="S421">
            <v>2732761</v>
          </cell>
          <cell r="T421">
            <v>7095330</v>
          </cell>
          <cell r="U421">
            <v>7982343</v>
          </cell>
          <cell r="V421">
            <v>8452209</v>
          </cell>
          <cell r="W421">
            <v>8783816</v>
          </cell>
          <cell r="X421">
            <v>9124965</v>
          </cell>
          <cell r="Y421">
            <v>9981619</v>
          </cell>
          <cell r="Z421">
            <v>9801493</v>
          </cell>
          <cell r="AA421">
            <v>11360387</v>
          </cell>
          <cell r="AB421">
            <v>0</v>
          </cell>
        </row>
        <row r="422">
          <cell r="A422">
            <v>53</v>
          </cell>
          <cell r="B422" t="str">
            <v>PROVISIONES, DEPRECIACIONES Y AMORTIZACIONES</v>
          </cell>
          <cell r="C422" t="str">
            <v>3</v>
          </cell>
          <cell r="D422">
            <v>300930</v>
          </cell>
          <cell r="E422">
            <v>796862</v>
          </cell>
          <cell r="F422">
            <v>660584</v>
          </cell>
          <cell r="G422">
            <v>974385</v>
          </cell>
          <cell r="H422">
            <v>4362569</v>
          </cell>
          <cell r="I422">
            <v>887013</v>
          </cell>
          <cell r="J422">
            <v>469866</v>
          </cell>
          <cell r="K422">
            <v>331607</v>
          </cell>
          <cell r="L422">
            <v>341149</v>
          </cell>
          <cell r="M422">
            <v>856654</v>
          </cell>
          <cell r="N422">
            <v>-180126</v>
          </cell>
          <cell r="O422">
            <v>1558894</v>
          </cell>
          <cell r="P422">
            <v>300930</v>
          </cell>
          <cell r="Q422">
            <v>1097792</v>
          </cell>
          <cell r="R422">
            <v>1758376</v>
          </cell>
          <cell r="S422">
            <v>2732761</v>
          </cell>
          <cell r="T422">
            <v>7095330</v>
          </cell>
          <cell r="U422">
            <v>7982343</v>
          </cell>
          <cell r="V422">
            <v>8452209</v>
          </cell>
          <cell r="W422">
            <v>8783816</v>
          </cell>
          <cell r="X422">
            <v>9124965</v>
          </cell>
          <cell r="Y422">
            <v>9981619</v>
          </cell>
          <cell r="Z422">
            <v>9801493</v>
          </cell>
          <cell r="AA422">
            <v>11360387</v>
          </cell>
        </row>
        <row r="423">
          <cell r="A423">
            <v>5304</v>
          </cell>
          <cell r="B423" t="str">
            <v>PROVISIÓN PARA DEUDORES (No efectiva)</v>
          </cell>
          <cell r="C423">
            <v>4</v>
          </cell>
          <cell r="D423">
            <v>1363</v>
          </cell>
          <cell r="E423">
            <v>488443</v>
          </cell>
          <cell r="F423">
            <v>336105</v>
          </cell>
          <cell r="G423">
            <v>641792</v>
          </cell>
          <cell r="H423">
            <v>4027783</v>
          </cell>
          <cell r="I423">
            <v>565866</v>
          </cell>
          <cell r="J423">
            <v>157771</v>
          </cell>
          <cell r="K423">
            <v>10997</v>
          </cell>
          <cell r="L423">
            <v>0</v>
          </cell>
          <cell r="M423">
            <v>524425</v>
          </cell>
          <cell r="N423">
            <v>-514235</v>
          </cell>
          <cell r="O423">
            <v>290907</v>
          </cell>
          <cell r="P423">
            <v>1363</v>
          </cell>
          <cell r="Q423">
            <v>489806</v>
          </cell>
          <cell r="R423">
            <v>825911</v>
          </cell>
          <cell r="S423">
            <v>1467703</v>
          </cell>
          <cell r="T423">
            <v>5495486</v>
          </cell>
          <cell r="U423">
            <v>6061352</v>
          </cell>
          <cell r="V423">
            <v>6219123</v>
          </cell>
          <cell r="W423">
            <v>6230120</v>
          </cell>
          <cell r="X423">
            <v>6230120</v>
          </cell>
          <cell r="Y423">
            <v>6754545</v>
          </cell>
          <cell r="Z423">
            <v>6240310</v>
          </cell>
          <cell r="AA423">
            <v>6531217</v>
          </cell>
        </row>
        <row r="424">
          <cell r="A424">
            <v>530404</v>
          </cell>
          <cell r="B424" t="str">
            <v>Venta de bienes</v>
          </cell>
          <cell r="C424">
            <v>5</v>
          </cell>
          <cell r="P424">
            <v>0</v>
          </cell>
          <cell r="Q424">
            <v>0</v>
          </cell>
          <cell r="R424">
            <v>0</v>
          </cell>
          <cell r="S424">
            <v>0</v>
          </cell>
          <cell r="T424">
            <v>0</v>
          </cell>
          <cell r="U424">
            <v>0</v>
          </cell>
          <cell r="V424">
            <v>0</v>
          </cell>
          <cell r="W424">
            <v>0</v>
          </cell>
          <cell r="X424">
            <v>0</v>
          </cell>
          <cell r="Y424">
            <v>0</v>
          </cell>
          <cell r="Z424">
            <v>0</v>
          </cell>
          <cell r="AA424">
            <v>0</v>
          </cell>
        </row>
        <row r="425">
          <cell r="A425">
            <v>530405</v>
          </cell>
          <cell r="B425" t="str">
            <v>Prestación de servicios</v>
          </cell>
          <cell r="C425">
            <v>5</v>
          </cell>
          <cell r="P425">
            <v>0</v>
          </cell>
          <cell r="Q425">
            <v>0</v>
          </cell>
          <cell r="R425">
            <v>0</v>
          </cell>
          <cell r="S425">
            <v>0</v>
          </cell>
          <cell r="T425">
            <v>0</v>
          </cell>
          <cell r="U425">
            <v>0</v>
          </cell>
          <cell r="V425">
            <v>0</v>
          </cell>
          <cell r="W425">
            <v>0</v>
          </cell>
          <cell r="X425">
            <v>0</v>
          </cell>
          <cell r="Y425">
            <v>0</v>
          </cell>
          <cell r="Z425">
            <v>0</v>
          </cell>
          <cell r="AA425">
            <v>0</v>
          </cell>
        </row>
        <row r="426">
          <cell r="A426">
            <v>530409</v>
          </cell>
          <cell r="B426" t="str">
            <v>Préstamos concedidos</v>
          </cell>
          <cell r="C426">
            <v>5</v>
          </cell>
          <cell r="P426">
            <v>0</v>
          </cell>
          <cell r="Q426">
            <v>0</v>
          </cell>
          <cell r="R426">
            <v>0</v>
          </cell>
          <cell r="S426">
            <v>0</v>
          </cell>
          <cell r="T426">
            <v>0</v>
          </cell>
          <cell r="U426">
            <v>0</v>
          </cell>
          <cell r="V426">
            <v>0</v>
          </cell>
          <cell r="W426">
            <v>0</v>
          </cell>
          <cell r="X426">
            <v>0</v>
          </cell>
          <cell r="Y426">
            <v>0</v>
          </cell>
          <cell r="Z426">
            <v>0</v>
          </cell>
          <cell r="AA426">
            <v>0</v>
          </cell>
        </row>
        <row r="427">
          <cell r="A427">
            <v>530414</v>
          </cell>
          <cell r="B427" t="str">
            <v>Servicio de energía</v>
          </cell>
          <cell r="C427">
            <v>5</v>
          </cell>
          <cell r="D427">
            <v>1363</v>
          </cell>
          <cell r="E427">
            <v>488443</v>
          </cell>
          <cell r="F427">
            <v>336105</v>
          </cell>
          <cell r="G427">
            <v>641792</v>
          </cell>
          <cell r="H427">
            <v>4027783</v>
          </cell>
          <cell r="I427">
            <v>565866</v>
          </cell>
          <cell r="J427">
            <v>157771</v>
          </cell>
          <cell r="K427">
            <v>10997</v>
          </cell>
          <cell r="M427">
            <v>524425</v>
          </cell>
          <cell r="N427">
            <v>-514235</v>
          </cell>
          <cell r="O427">
            <v>290907</v>
          </cell>
          <cell r="P427">
            <v>1363</v>
          </cell>
          <cell r="Q427">
            <v>489806</v>
          </cell>
          <cell r="R427">
            <v>825911</v>
          </cell>
          <cell r="S427">
            <v>1467703</v>
          </cell>
          <cell r="T427">
            <v>5495486</v>
          </cell>
          <cell r="U427">
            <v>6061352</v>
          </cell>
          <cell r="V427">
            <v>6219123</v>
          </cell>
          <cell r="W427">
            <v>6230120</v>
          </cell>
          <cell r="X427">
            <v>6230120</v>
          </cell>
          <cell r="Y427">
            <v>6754545</v>
          </cell>
          <cell r="Z427">
            <v>6240310</v>
          </cell>
          <cell r="AA427">
            <v>6531217</v>
          </cell>
        </row>
        <row r="428">
          <cell r="A428">
            <v>530415</v>
          </cell>
          <cell r="B428" t="str">
            <v>Servicio de acueducto</v>
          </cell>
          <cell r="C428">
            <v>5</v>
          </cell>
          <cell r="P428">
            <v>0</v>
          </cell>
          <cell r="Q428">
            <v>0</v>
          </cell>
          <cell r="R428">
            <v>0</v>
          </cell>
          <cell r="S428">
            <v>0</v>
          </cell>
          <cell r="T428">
            <v>0</v>
          </cell>
          <cell r="U428">
            <v>0</v>
          </cell>
          <cell r="V428">
            <v>0</v>
          </cell>
          <cell r="W428">
            <v>0</v>
          </cell>
          <cell r="X428">
            <v>0</v>
          </cell>
          <cell r="Y428">
            <v>0</v>
          </cell>
          <cell r="Z428">
            <v>0</v>
          </cell>
          <cell r="AA428">
            <v>0</v>
          </cell>
        </row>
        <row r="429">
          <cell r="A429">
            <v>530416</v>
          </cell>
          <cell r="B429" t="str">
            <v>Servicio de alcantarillado</v>
          </cell>
          <cell r="C429">
            <v>5</v>
          </cell>
          <cell r="P429">
            <v>0</v>
          </cell>
          <cell r="Q429">
            <v>0</v>
          </cell>
          <cell r="R429">
            <v>0</v>
          </cell>
          <cell r="S429">
            <v>0</v>
          </cell>
          <cell r="T429">
            <v>0</v>
          </cell>
          <cell r="U429">
            <v>0</v>
          </cell>
          <cell r="V429">
            <v>0</v>
          </cell>
          <cell r="W429">
            <v>0</v>
          </cell>
          <cell r="X429">
            <v>0</v>
          </cell>
          <cell r="Y429">
            <v>0</v>
          </cell>
          <cell r="Z429">
            <v>0</v>
          </cell>
          <cell r="AA429">
            <v>0</v>
          </cell>
        </row>
        <row r="430">
          <cell r="A430">
            <v>530418</v>
          </cell>
          <cell r="B430" t="str">
            <v>Servicio de gas combustible</v>
          </cell>
          <cell r="C430">
            <v>5</v>
          </cell>
          <cell r="P430">
            <v>0</v>
          </cell>
          <cell r="Q430">
            <v>0</v>
          </cell>
          <cell r="R430">
            <v>0</v>
          </cell>
          <cell r="S430">
            <v>0</v>
          </cell>
          <cell r="T430">
            <v>0</v>
          </cell>
          <cell r="U430">
            <v>0</v>
          </cell>
          <cell r="V430">
            <v>0</v>
          </cell>
          <cell r="W430">
            <v>0</v>
          </cell>
          <cell r="X430">
            <v>0</v>
          </cell>
          <cell r="Y430">
            <v>0</v>
          </cell>
          <cell r="Z430">
            <v>0</v>
          </cell>
          <cell r="AA430">
            <v>0</v>
          </cell>
        </row>
        <row r="431">
          <cell r="A431">
            <v>530419</v>
          </cell>
          <cell r="B431" t="str">
            <v>Servicio de telecomunicaciones</v>
          </cell>
          <cell r="C431">
            <v>5</v>
          </cell>
          <cell r="P431">
            <v>0</v>
          </cell>
          <cell r="Q431">
            <v>0</v>
          </cell>
          <cell r="R431">
            <v>0</v>
          </cell>
          <cell r="S431">
            <v>0</v>
          </cell>
          <cell r="T431">
            <v>0</v>
          </cell>
          <cell r="U431">
            <v>0</v>
          </cell>
          <cell r="V431">
            <v>0</v>
          </cell>
          <cell r="W431">
            <v>0</v>
          </cell>
          <cell r="X431">
            <v>0</v>
          </cell>
          <cell r="Y431">
            <v>0</v>
          </cell>
          <cell r="Z431">
            <v>0</v>
          </cell>
          <cell r="AA431">
            <v>0</v>
          </cell>
        </row>
        <row r="432">
          <cell r="A432">
            <v>530490</v>
          </cell>
          <cell r="B432" t="str">
            <v>Otros deudores</v>
          </cell>
          <cell r="C432">
            <v>5</v>
          </cell>
          <cell r="P432">
            <v>0</v>
          </cell>
          <cell r="Q432">
            <v>0</v>
          </cell>
          <cell r="R432">
            <v>0</v>
          </cell>
          <cell r="S432">
            <v>0</v>
          </cell>
          <cell r="T432">
            <v>0</v>
          </cell>
          <cell r="U432">
            <v>0</v>
          </cell>
          <cell r="V432">
            <v>0</v>
          </cell>
          <cell r="W432">
            <v>0</v>
          </cell>
          <cell r="X432">
            <v>0</v>
          </cell>
          <cell r="Y432">
            <v>0</v>
          </cell>
          <cell r="Z432">
            <v>0</v>
          </cell>
          <cell r="AA432">
            <v>0</v>
          </cell>
        </row>
        <row r="433">
          <cell r="A433">
            <v>5306</v>
          </cell>
          <cell r="B433" t="str">
            <v>PROVISIÓN PARA PROTECCIÓN DE INVENTARIOS (No efectiva)</v>
          </cell>
          <cell r="C433">
            <v>4</v>
          </cell>
          <cell r="D433">
            <v>0</v>
          </cell>
          <cell r="E433">
            <v>0</v>
          </cell>
          <cell r="F433">
            <v>0</v>
          </cell>
          <cell r="G433">
            <v>0</v>
          </cell>
          <cell r="H433">
            <v>0</v>
          </cell>
          <cell r="I433">
            <v>0</v>
          </cell>
          <cell r="J433">
            <v>0</v>
          </cell>
          <cell r="K433">
            <v>0</v>
          </cell>
          <cell r="L433">
            <v>0</v>
          </cell>
          <cell r="M433">
            <v>0</v>
          </cell>
          <cell r="N433">
            <v>0</v>
          </cell>
          <cell r="O433">
            <v>668648</v>
          </cell>
          <cell r="P433">
            <v>0</v>
          </cell>
          <cell r="Q433">
            <v>0</v>
          </cell>
          <cell r="R433">
            <v>0</v>
          </cell>
          <cell r="S433">
            <v>0</v>
          </cell>
          <cell r="T433">
            <v>0</v>
          </cell>
          <cell r="U433">
            <v>0</v>
          </cell>
          <cell r="V433">
            <v>0</v>
          </cell>
          <cell r="W433">
            <v>0</v>
          </cell>
          <cell r="X433">
            <v>0</v>
          </cell>
          <cell r="Y433">
            <v>0</v>
          </cell>
          <cell r="Z433">
            <v>0</v>
          </cell>
          <cell r="AA433">
            <v>668648</v>
          </cell>
        </row>
        <row r="434">
          <cell r="A434">
            <v>530602</v>
          </cell>
          <cell r="B434" t="str">
            <v>Mercancías en existencia</v>
          </cell>
          <cell r="C434">
            <v>5</v>
          </cell>
          <cell r="P434">
            <v>0</v>
          </cell>
          <cell r="Q434">
            <v>0</v>
          </cell>
          <cell r="R434">
            <v>0</v>
          </cell>
          <cell r="S434">
            <v>0</v>
          </cell>
          <cell r="T434">
            <v>0</v>
          </cell>
          <cell r="U434">
            <v>0</v>
          </cell>
          <cell r="V434">
            <v>0</v>
          </cell>
          <cell r="W434">
            <v>0</v>
          </cell>
          <cell r="X434">
            <v>0</v>
          </cell>
          <cell r="Y434">
            <v>0</v>
          </cell>
          <cell r="Z434">
            <v>0</v>
          </cell>
          <cell r="AA434">
            <v>0</v>
          </cell>
        </row>
        <row r="435">
          <cell r="A435">
            <v>530606</v>
          </cell>
          <cell r="B435" t="str">
            <v>Materiales para la prestación de servicios</v>
          </cell>
          <cell r="C435">
            <v>5</v>
          </cell>
          <cell r="O435">
            <v>668648</v>
          </cell>
          <cell r="P435">
            <v>0</v>
          </cell>
          <cell r="Q435">
            <v>0</v>
          </cell>
          <cell r="R435">
            <v>0</v>
          </cell>
          <cell r="S435">
            <v>0</v>
          </cell>
          <cell r="T435">
            <v>0</v>
          </cell>
          <cell r="U435">
            <v>0</v>
          </cell>
          <cell r="V435">
            <v>0</v>
          </cell>
          <cell r="W435">
            <v>0</v>
          </cell>
          <cell r="X435">
            <v>0</v>
          </cell>
          <cell r="Y435">
            <v>0</v>
          </cell>
          <cell r="Z435">
            <v>0</v>
          </cell>
          <cell r="AA435">
            <v>668648</v>
          </cell>
        </row>
        <row r="436">
          <cell r="A436">
            <v>5307</v>
          </cell>
          <cell r="B436" t="str">
            <v>PROVISIÓN PARA PROTECCIÓN DE PROPIEDADES, PLANTA Y EQUIPO (No efectiva)</v>
          </cell>
          <cell r="C436">
            <v>4</v>
          </cell>
          <cell r="D436">
            <v>0</v>
          </cell>
          <cell r="E436">
            <v>0</v>
          </cell>
          <cell r="F436">
            <v>0</v>
          </cell>
          <cell r="G436">
            <v>0</v>
          </cell>
          <cell r="H436">
            <v>0</v>
          </cell>
          <cell r="I436">
            <v>0</v>
          </cell>
          <cell r="J436">
            <v>0</v>
          </cell>
          <cell r="K436">
            <v>0</v>
          </cell>
          <cell r="L436">
            <v>0</v>
          </cell>
          <cell r="M436">
            <v>0</v>
          </cell>
          <cell r="N436">
            <v>0</v>
          </cell>
          <cell r="O436">
            <v>151238</v>
          </cell>
          <cell r="P436">
            <v>0</v>
          </cell>
          <cell r="Q436">
            <v>0</v>
          </cell>
          <cell r="R436">
            <v>0</v>
          </cell>
          <cell r="S436">
            <v>0</v>
          </cell>
          <cell r="T436">
            <v>0</v>
          </cell>
          <cell r="U436">
            <v>0</v>
          </cell>
          <cell r="V436">
            <v>0</v>
          </cell>
          <cell r="W436">
            <v>0</v>
          </cell>
          <cell r="X436">
            <v>0</v>
          </cell>
          <cell r="Y436">
            <v>0</v>
          </cell>
          <cell r="Z436">
            <v>0</v>
          </cell>
          <cell r="AA436">
            <v>151238</v>
          </cell>
        </row>
        <row r="437">
          <cell r="A437">
            <v>530701</v>
          </cell>
          <cell r="B437" t="str">
            <v>Terrenos</v>
          </cell>
          <cell r="C437">
            <v>5</v>
          </cell>
          <cell r="O437">
            <v>18977</v>
          </cell>
          <cell r="P437">
            <v>0</v>
          </cell>
          <cell r="Q437">
            <v>0</v>
          </cell>
          <cell r="R437">
            <v>0</v>
          </cell>
          <cell r="S437">
            <v>0</v>
          </cell>
          <cell r="T437">
            <v>0</v>
          </cell>
          <cell r="U437">
            <v>0</v>
          </cell>
          <cell r="V437">
            <v>0</v>
          </cell>
          <cell r="W437">
            <v>0</v>
          </cell>
          <cell r="X437">
            <v>0</v>
          </cell>
          <cell r="Y437">
            <v>0</v>
          </cell>
          <cell r="Z437">
            <v>0</v>
          </cell>
          <cell r="AA437">
            <v>18977</v>
          </cell>
        </row>
        <row r="438">
          <cell r="A438">
            <v>530705</v>
          </cell>
          <cell r="B438" t="str">
            <v>Edificaciones</v>
          </cell>
          <cell r="C438">
            <v>5</v>
          </cell>
          <cell r="P438">
            <v>0</v>
          </cell>
          <cell r="Q438">
            <v>0</v>
          </cell>
          <cell r="R438">
            <v>0</v>
          </cell>
          <cell r="S438">
            <v>0</v>
          </cell>
          <cell r="T438">
            <v>0</v>
          </cell>
          <cell r="U438">
            <v>0</v>
          </cell>
          <cell r="V438">
            <v>0</v>
          </cell>
          <cell r="W438">
            <v>0</v>
          </cell>
          <cell r="X438">
            <v>0</v>
          </cell>
          <cell r="Y438">
            <v>0</v>
          </cell>
          <cell r="Z438">
            <v>0</v>
          </cell>
          <cell r="AA438">
            <v>0</v>
          </cell>
        </row>
        <row r="439">
          <cell r="A439">
            <v>530706</v>
          </cell>
          <cell r="B439" t="str">
            <v>Plantas, ductos y túneles</v>
          </cell>
          <cell r="C439">
            <v>5</v>
          </cell>
          <cell r="P439">
            <v>0</v>
          </cell>
          <cell r="Q439">
            <v>0</v>
          </cell>
          <cell r="R439">
            <v>0</v>
          </cell>
          <cell r="S439">
            <v>0</v>
          </cell>
          <cell r="T439">
            <v>0</v>
          </cell>
          <cell r="U439">
            <v>0</v>
          </cell>
          <cell r="V439">
            <v>0</v>
          </cell>
          <cell r="W439">
            <v>0</v>
          </cell>
          <cell r="X439">
            <v>0</v>
          </cell>
          <cell r="Y439">
            <v>0</v>
          </cell>
          <cell r="Z439">
            <v>0</v>
          </cell>
          <cell r="AA439">
            <v>0</v>
          </cell>
        </row>
        <row r="440">
          <cell r="A440">
            <v>530707</v>
          </cell>
          <cell r="B440" t="str">
            <v>Redes, líneas y cables</v>
          </cell>
          <cell r="C440">
            <v>5</v>
          </cell>
          <cell r="P440">
            <v>0</v>
          </cell>
          <cell r="Q440">
            <v>0</v>
          </cell>
          <cell r="R440">
            <v>0</v>
          </cell>
          <cell r="S440">
            <v>0</v>
          </cell>
          <cell r="T440">
            <v>0</v>
          </cell>
          <cell r="U440">
            <v>0</v>
          </cell>
          <cell r="V440">
            <v>0</v>
          </cell>
          <cell r="W440">
            <v>0</v>
          </cell>
          <cell r="X440">
            <v>0</v>
          </cell>
          <cell r="Y440">
            <v>0</v>
          </cell>
          <cell r="Z440">
            <v>0</v>
          </cell>
          <cell r="AA440">
            <v>0</v>
          </cell>
        </row>
        <row r="441">
          <cell r="A441">
            <v>530708</v>
          </cell>
          <cell r="B441" t="str">
            <v>Maquinaria y equipo</v>
          </cell>
          <cell r="C441">
            <v>5</v>
          </cell>
          <cell r="O441">
            <v>8223</v>
          </cell>
          <cell r="P441">
            <v>0</v>
          </cell>
          <cell r="Q441">
            <v>0</v>
          </cell>
          <cell r="R441">
            <v>0</v>
          </cell>
          <cell r="S441">
            <v>0</v>
          </cell>
          <cell r="T441">
            <v>0</v>
          </cell>
          <cell r="U441">
            <v>0</v>
          </cell>
          <cell r="V441">
            <v>0</v>
          </cell>
          <cell r="W441">
            <v>0</v>
          </cell>
          <cell r="X441">
            <v>0</v>
          </cell>
          <cell r="Y441">
            <v>0</v>
          </cell>
          <cell r="Z441">
            <v>0</v>
          </cell>
          <cell r="AA441">
            <v>8223</v>
          </cell>
        </row>
        <row r="442">
          <cell r="A442">
            <v>530709</v>
          </cell>
          <cell r="B442" t="str">
            <v>Equipo médico y científico</v>
          </cell>
          <cell r="C442">
            <v>5</v>
          </cell>
          <cell r="P442">
            <v>0</v>
          </cell>
          <cell r="Q442">
            <v>0</v>
          </cell>
          <cell r="R442">
            <v>0</v>
          </cell>
          <cell r="S442">
            <v>0</v>
          </cell>
          <cell r="T442">
            <v>0</v>
          </cell>
          <cell r="U442">
            <v>0</v>
          </cell>
          <cell r="V442">
            <v>0</v>
          </cell>
          <cell r="W442">
            <v>0</v>
          </cell>
          <cell r="X442">
            <v>0</v>
          </cell>
          <cell r="Y442">
            <v>0</v>
          </cell>
          <cell r="Z442">
            <v>0</v>
          </cell>
          <cell r="AA442">
            <v>0</v>
          </cell>
        </row>
        <row r="443">
          <cell r="A443">
            <v>530711</v>
          </cell>
          <cell r="B443" t="str">
            <v>Equipos de comunicación y computación</v>
          </cell>
          <cell r="C443">
            <v>5</v>
          </cell>
          <cell r="O443">
            <v>124038</v>
          </cell>
          <cell r="P443">
            <v>0</v>
          </cell>
          <cell r="Q443">
            <v>0</v>
          </cell>
          <cell r="R443">
            <v>0</v>
          </cell>
          <cell r="S443">
            <v>0</v>
          </cell>
          <cell r="T443">
            <v>0</v>
          </cell>
          <cell r="U443">
            <v>0</v>
          </cell>
          <cell r="V443">
            <v>0</v>
          </cell>
          <cell r="W443">
            <v>0</v>
          </cell>
          <cell r="X443">
            <v>0</v>
          </cell>
          <cell r="Y443">
            <v>0</v>
          </cell>
          <cell r="Z443">
            <v>0</v>
          </cell>
          <cell r="AA443">
            <v>124038</v>
          </cell>
        </row>
        <row r="444">
          <cell r="A444">
            <v>5313</v>
          </cell>
          <cell r="B444" t="str">
            <v>PROVISIÓN PARA OBLIGACIONES FISCALES (No efectiva)</v>
          </cell>
          <cell r="C444">
            <v>4</v>
          </cell>
          <cell r="D444">
            <v>247172</v>
          </cell>
          <cell r="E444">
            <v>255278</v>
          </cell>
          <cell r="F444">
            <v>271382</v>
          </cell>
          <cell r="G444">
            <v>279889</v>
          </cell>
          <cell r="H444">
            <v>282307</v>
          </cell>
          <cell r="I444">
            <v>268991</v>
          </cell>
          <cell r="J444">
            <v>259639</v>
          </cell>
          <cell r="K444">
            <v>264559</v>
          </cell>
          <cell r="L444">
            <v>268181</v>
          </cell>
          <cell r="M444">
            <v>264769</v>
          </cell>
          <cell r="N444">
            <v>267161</v>
          </cell>
          <cell r="O444">
            <v>372365</v>
          </cell>
          <cell r="P444">
            <v>247172</v>
          </cell>
          <cell r="Q444">
            <v>502450</v>
          </cell>
          <cell r="R444">
            <v>773832</v>
          </cell>
          <cell r="S444">
            <v>1053721</v>
          </cell>
          <cell r="T444">
            <v>1336028</v>
          </cell>
          <cell r="U444">
            <v>1605019</v>
          </cell>
          <cell r="V444">
            <v>1864658</v>
          </cell>
          <cell r="W444">
            <v>2129217</v>
          </cell>
          <cell r="X444">
            <v>2397398</v>
          </cell>
          <cell r="Y444">
            <v>2662167</v>
          </cell>
          <cell r="Z444">
            <v>2929328</v>
          </cell>
          <cell r="AA444">
            <v>3301693</v>
          </cell>
        </row>
        <row r="445">
          <cell r="A445">
            <v>531302</v>
          </cell>
          <cell r="B445" t="str">
            <v>Impuesto de industria y comercio</v>
          </cell>
          <cell r="C445">
            <v>5</v>
          </cell>
          <cell r="D445">
            <v>247172</v>
          </cell>
          <cell r="E445">
            <v>255278</v>
          </cell>
          <cell r="F445">
            <v>271382</v>
          </cell>
          <cell r="G445">
            <v>279889</v>
          </cell>
          <cell r="H445">
            <v>282307</v>
          </cell>
          <cell r="I445">
            <v>268991</v>
          </cell>
          <cell r="J445">
            <v>259639</v>
          </cell>
          <cell r="K445">
            <v>264559</v>
          </cell>
          <cell r="L445">
            <v>268181</v>
          </cell>
          <cell r="M445">
            <v>264769</v>
          </cell>
          <cell r="N445">
            <v>267161</v>
          </cell>
          <cell r="O445">
            <v>372365</v>
          </cell>
          <cell r="P445">
            <v>247172</v>
          </cell>
          <cell r="Q445">
            <v>502450</v>
          </cell>
          <cell r="R445">
            <v>773832</v>
          </cell>
          <cell r="S445">
            <v>1053721</v>
          </cell>
          <cell r="T445">
            <v>1336028</v>
          </cell>
          <cell r="U445">
            <v>1605019</v>
          </cell>
          <cell r="V445">
            <v>1864658</v>
          </cell>
          <cell r="W445">
            <v>2129217</v>
          </cell>
          <cell r="X445">
            <v>2397398</v>
          </cell>
          <cell r="Y445">
            <v>2662167</v>
          </cell>
          <cell r="Z445">
            <v>2929328</v>
          </cell>
          <cell r="AA445">
            <v>3301693</v>
          </cell>
        </row>
        <row r="446">
          <cell r="A446">
            <v>5317</v>
          </cell>
          <cell r="B446" t="str">
            <v>PROVISIONES DIVERSAS (No efectiva)</v>
          </cell>
          <cell r="C446">
            <v>4</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row>
        <row r="447">
          <cell r="A447">
            <v>531705</v>
          </cell>
          <cell r="B447" t="str">
            <v>Reposición de activos</v>
          </cell>
          <cell r="C447">
            <v>5</v>
          </cell>
          <cell r="P447">
            <v>0</v>
          </cell>
          <cell r="Q447">
            <v>0</v>
          </cell>
          <cell r="R447">
            <v>0</v>
          </cell>
          <cell r="S447">
            <v>0</v>
          </cell>
          <cell r="T447">
            <v>0</v>
          </cell>
          <cell r="U447">
            <v>0</v>
          </cell>
          <cell r="V447">
            <v>0</v>
          </cell>
          <cell r="W447">
            <v>0</v>
          </cell>
          <cell r="X447">
            <v>0</v>
          </cell>
          <cell r="Y447">
            <v>0</v>
          </cell>
          <cell r="Z447">
            <v>0</v>
          </cell>
          <cell r="AA447">
            <v>0</v>
          </cell>
        </row>
        <row r="448">
          <cell r="A448">
            <v>531790</v>
          </cell>
          <cell r="B448" t="str">
            <v>Otras provisiones diversas</v>
          </cell>
          <cell r="C448">
            <v>5</v>
          </cell>
          <cell r="P448">
            <v>0</v>
          </cell>
          <cell r="Q448">
            <v>0</v>
          </cell>
          <cell r="R448">
            <v>0</v>
          </cell>
          <cell r="S448">
            <v>0</v>
          </cell>
          <cell r="T448">
            <v>0</v>
          </cell>
          <cell r="U448">
            <v>0</v>
          </cell>
          <cell r="V448">
            <v>0</v>
          </cell>
          <cell r="W448">
            <v>0</v>
          </cell>
          <cell r="X448">
            <v>0</v>
          </cell>
          <cell r="Y448">
            <v>0</v>
          </cell>
          <cell r="Z448">
            <v>0</v>
          </cell>
          <cell r="AA448">
            <v>0</v>
          </cell>
        </row>
        <row r="449">
          <cell r="A449">
            <v>5330</v>
          </cell>
          <cell r="B449" t="str">
            <v>DEPRECIACIÓN DE PROPIEDADES, PLANTA Y EQUIPO</v>
          </cell>
          <cell r="C449">
            <v>4</v>
          </cell>
          <cell r="D449">
            <v>52395</v>
          </cell>
          <cell r="E449">
            <v>53141</v>
          </cell>
          <cell r="F449">
            <v>53097</v>
          </cell>
          <cell r="G449">
            <v>52704</v>
          </cell>
          <cell r="H449">
            <v>52479</v>
          </cell>
          <cell r="I449">
            <v>52156</v>
          </cell>
          <cell r="J449">
            <v>52456</v>
          </cell>
          <cell r="K449">
            <v>56051</v>
          </cell>
          <cell r="L449">
            <v>72968</v>
          </cell>
          <cell r="M449">
            <v>67460</v>
          </cell>
          <cell r="N449">
            <v>66948</v>
          </cell>
          <cell r="O449">
            <v>64958</v>
          </cell>
          <cell r="P449">
            <v>52395</v>
          </cell>
          <cell r="Q449">
            <v>105536</v>
          </cell>
          <cell r="R449">
            <v>158633</v>
          </cell>
          <cell r="S449">
            <v>211337</v>
          </cell>
          <cell r="T449">
            <v>263816</v>
          </cell>
          <cell r="U449">
            <v>315972</v>
          </cell>
          <cell r="V449">
            <v>368428</v>
          </cell>
          <cell r="W449">
            <v>424479</v>
          </cell>
          <cell r="X449">
            <v>497447</v>
          </cell>
          <cell r="Y449">
            <v>564907</v>
          </cell>
          <cell r="Z449">
            <v>631855</v>
          </cell>
          <cell r="AA449">
            <v>696813</v>
          </cell>
        </row>
        <row r="450">
          <cell r="A450">
            <v>533001</v>
          </cell>
          <cell r="B450" t="str">
            <v>Edificaciones</v>
          </cell>
          <cell r="C450">
            <v>5</v>
          </cell>
          <cell r="D450">
            <v>16926</v>
          </cell>
          <cell r="E450">
            <v>16927</v>
          </cell>
          <cell r="F450">
            <v>17591</v>
          </cell>
          <cell r="G450">
            <v>17063</v>
          </cell>
          <cell r="H450">
            <v>17063</v>
          </cell>
          <cell r="I450">
            <v>17063</v>
          </cell>
          <cell r="J450">
            <v>17063</v>
          </cell>
          <cell r="K450">
            <v>17063</v>
          </cell>
          <cell r="L450">
            <v>17063</v>
          </cell>
          <cell r="M450">
            <v>17063</v>
          </cell>
          <cell r="N450">
            <v>17063</v>
          </cell>
          <cell r="O450">
            <v>17063</v>
          </cell>
          <cell r="P450">
            <v>16926</v>
          </cell>
          <cell r="Q450">
            <v>33853</v>
          </cell>
          <cell r="R450">
            <v>51444</v>
          </cell>
          <cell r="S450">
            <v>68507</v>
          </cell>
          <cell r="T450">
            <v>85570</v>
          </cell>
          <cell r="U450">
            <v>102633</v>
          </cell>
          <cell r="V450">
            <v>119696</v>
          </cell>
          <cell r="W450">
            <v>136759</v>
          </cell>
          <cell r="X450">
            <v>153822</v>
          </cell>
          <cell r="Y450">
            <v>170885</v>
          </cell>
          <cell r="Z450">
            <v>187948</v>
          </cell>
          <cell r="AA450">
            <v>205011</v>
          </cell>
        </row>
        <row r="451">
          <cell r="A451">
            <v>533002</v>
          </cell>
          <cell r="B451" t="str">
            <v>Plantas, ductos y túneles</v>
          </cell>
          <cell r="C451">
            <v>5</v>
          </cell>
          <cell r="D451">
            <v>126</v>
          </cell>
          <cell r="E451">
            <v>127</v>
          </cell>
          <cell r="F451">
            <v>127</v>
          </cell>
          <cell r="G451">
            <v>249</v>
          </cell>
          <cell r="H451">
            <v>1454</v>
          </cell>
          <cell r="I451">
            <v>113</v>
          </cell>
          <cell r="J451">
            <v>239</v>
          </cell>
          <cell r="N451">
            <v>127</v>
          </cell>
          <cell r="O451">
            <v>-10</v>
          </cell>
          <cell r="P451">
            <v>126</v>
          </cell>
          <cell r="Q451">
            <v>253</v>
          </cell>
          <cell r="R451">
            <v>380</v>
          </cell>
          <cell r="S451">
            <v>629</v>
          </cell>
          <cell r="T451">
            <v>2083</v>
          </cell>
          <cell r="U451">
            <v>2196</v>
          </cell>
          <cell r="V451">
            <v>2435</v>
          </cell>
          <cell r="W451">
            <v>2435</v>
          </cell>
          <cell r="X451">
            <v>2435</v>
          </cell>
          <cell r="Y451">
            <v>2435</v>
          </cell>
          <cell r="Z451">
            <v>2562</v>
          </cell>
          <cell r="AA451">
            <v>2552</v>
          </cell>
        </row>
        <row r="452">
          <cell r="A452">
            <v>533003</v>
          </cell>
          <cell r="B452" t="str">
            <v>Redes, líneas y cables</v>
          </cell>
          <cell r="C452">
            <v>5</v>
          </cell>
          <cell r="P452">
            <v>0</v>
          </cell>
          <cell r="Q452">
            <v>0</v>
          </cell>
          <cell r="R452">
            <v>0</v>
          </cell>
          <cell r="S452">
            <v>0</v>
          </cell>
          <cell r="T452">
            <v>0</v>
          </cell>
          <cell r="U452">
            <v>0</v>
          </cell>
          <cell r="V452">
            <v>0</v>
          </cell>
          <cell r="W452">
            <v>0</v>
          </cell>
          <cell r="X452">
            <v>0</v>
          </cell>
          <cell r="Y452">
            <v>0</v>
          </cell>
          <cell r="Z452">
            <v>0</v>
          </cell>
          <cell r="AA452">
            <v>0</v>
          </cell>
        </row>
        <row r="453">
          <cell r="A453">
            <v>533004</v>
          </cell>
          <cell r="B453" t="str">
            <v>Maquinaria y equipo</v>
          </cell>
          <cell r="C453">
            <v>5</v>
          </cell>
          <cell r="D453">
            <v>496</v>
          </cell>
          <cell r="E453">
            <v>1065</v>
          </cell>
          <cell r="F453">
            <v>837</v>
          </cell>
          <cell r="G453">
            <v>886</v>
          </cell>
          <cell r="H453">
            <v>565</v>
          </cell>
          <cell r="I453">
            <v>793</v>
          </cell>
          <cell r="J453">
            <v>792</v>
          </cell>
          <cell r="K453">
            <v>814</v>
          </cell>
          <cell r="L453">
            <v>766</v>
          </cell>
          <cell r="M453">
            <v>773</v>
          </cell>
          <cell r="N453">
            <v>782</v>
          </cell>
          <cell r="O453">
            <v>933</v>
          </cell>
          <cell r="P453">
            <v>496</v>
          </cell>
          <cell r="Q453">
            <v>1561</v>
          </cell>
          <cell r="R453">
            <v>2398</v>
          </cell>
          <cell r="S453">
            <v>3284</v>
          </cell>
          <cell r="T453">
            <v>3849</v>
          </cell>
          <cell r="U453">
            <v>4642</v>
          </cell>
          <cell r="V453">
            <v>5434</v>
          </cell>
          <cell r="W453">
            <v>6248</v>
          </cell>
          <cell r="X453">
            <v>7014</v>
          </cell>
          <cell r="Y453">
            <v>7787</v>
          </cell>
          <cell r="Z453">
            <v>8569</v>
          </cell>
          <cell r="AA453">
            <v>9502</v>
          </cell>
        </row>
        <row r="454">
          <cell r="A454">
            <v>533005</v>
          </cell>
          <cell r="B454" t="str">
            <v>Equipo médico y científico</v>
          </cell>
          <cell r="C454">
            <v>5</v>
          </cell>
          <cell r="P454">
            <v>0</v>
          </cell>
          <cell r="Q454">
            <v>0</v>
          </cell>
          <cell r="R454">
            <v>0</v>
          </cell>
          <cell r="S454">
            <v>0</v>
          </cell>
          <cell r="T454">
            <v>0</v>
          </cell>
          <cell r="U454">
            <v>0</v>
          </cell>
          <cell r="V454">
            <v>0</v>
          </cell>
          <cell r="W454">
            <v>0</v>
          </cell>
          <cell r="X454">
            <v>0</v>
          </cell>
          <cell r="Y454">
            <v>0</v>
          </cell>
          <cell r="Z454">
            <v>0</v>
          </cell>
          <cell r="AA454">
            <v>0</v>
          </cell>
        </row>
        <row r="455">
          <cell r="A455">
            <v>533006</v>
          </cell>
          <cell r="B455" t="str">
            <v>Muebles, enseres y equipo de oficina</v>
          </cell>
          <cell r="C455">
            <v>5</v>
          </cell>
          <cell r="D455">
            <v>5493</v>
          </cell>
          <cell r="E455">
            <v>5841</v>
          </cell>
          <cell r="F455">
            <v>6279</v>
          </cell>
          <cell r="G455">
            <v>6269</v>
          </cell>
          <cell r="H455">
            <v>6270</v>
          </cell>
          <cell r="I455">
            <v>6157</v>
          </cell>
          <cell r="J455">
            <v>6481</v>
          </cell>
          <cell r="K455">
            <v>6496</v>
          </cell>
          <cell r="L455">
            <v>7992</v>
          </cell>
          <cell r="M455">
            <v>14927</v>
          </cell>
          <cell r="N455">
            <v>14925</v>
          </cell>
          <cell r="O455">
            <v>15101</v>
          </cell>
          <cell r="P455">
            <v>5493</v>
          </cell>
          <cell r="Q455">
            <v>11334</v>
          </cell>
          <cell r="R455">
            <v>17613</v>
          </cell>
          <cell r="S455">
            <v>23882</v>
          </cell>
          <cell r="T455">
            <v>30152</v>
          </cell>
          <cell r="U455">
            <v>36309</v>
          </cell>
          <cell r="V455">
            <v>42790</v>
          </cell>
          <cell r="W455">
            <v>49286</v>
          </cell>
          <cell r="X455">
            <v>57278</v>
          </cell>
          <cell r="Y455">
            <v>72205</v>
          </cell>
          <cell r="Z455">
            <v>87130</v>
          </cell>
          <cell r="AA455">
            <v>102231</v>
          </cell>
        </row>
        <row r="456">
          <cell r="A456">
            <v>533007</v>
          </cell>
          <cell r="B456" t="str">
            <v>Equipo de comunicación y computación</v>
          </cell>
          <cell r="C456">
            <v>5</v>
          </cell>
          <cell r="D456">
            <v>27564</v>
          </cell>
          <cell r="E456">
            <v>27391</v>
          </cell>
          <cell r="F456">
            <v>26473</v>
          </cell>
          <cell r="G456">
            <v>26447</v>
          </cell>
          <cell r="H456">
            <v>25337</v>
          </cell>
          <cell r="I456">
            <v>26183</v>
          </cell>
          <cell r="J456">
            <v>26034</v>
          </cell>
          <cell r="K456">
            <v>29831</v>
          </cell>
          <cell r="L456">
            <v>29491</v>
          </cell>
          <cell r="M456">
            <v>32841</v>
          </cell>
          <cell r="N456">
            <v>32195</v>
          </cell>
          <cell r="O456">
            <v>30015</v>
          </cell>
          <cell r="P456">
            <v>27564</v>
          </cell>
          <cell r="Q456">
            <v>54955</v>
          </cell>
          <cell r="R456">
            <v>81428</v>
          </cell>
          <cell r="S456">
            <v>107875</v>
          </cell>
          <cell r="T456">
            <v>133212</v>
          </cell>
          <cell r="U456">
            <v>159395</v>
          </cell>
          <cell r="V456">
            <v>185429</v>
          </cell>
          <cell r="W456">
            <v>215260</v>
          </cell>
          <cell r="X456">
            <v>244751</v>
          </cell>
          <cell r="Y456">
            <v>277592</v>
          </cell>
          <cell r="Z456">
            <v>309787</v>
          </cell>
          <cell r="AA456">
            <v>339802</v>
          </cell>
        </row>
        <row r="457">
          <cell r="A457">
            <v>533008</v>
          </cell>
          <cell r="B457" t="str">
            <v>Equipo de transporte, tracción y elevación</v>
          </cell>
          <cell r="C457">
            <v>5</v>
          </cell>
          <cell r="D457">
            <v>1790</v>
          </cell>
          <cell r="E457">
            <v>1790</v>
          </cell>
          <cell r="F457">
            <v>1790</v>
          </cell>
          <cell r="G457">
            <v>1790</v>
          </cell>
          <cell r="H457">
            <v>1790</v>
          </cell>
          <cell r="I457">
            <v>1847</v>
          </cell>
          <cell r="J457">
            <v>1847</v>
          </cell>
          <cell r="K457">
            <v>1847</v>
          </cell>
          <cell r="L457">
            <v>17656</v>
          </cell>
          <cell r="M457">
            <v>1856</v>
          </cell>
          <cell r="N457">
            <v>1856</v>
          </cell>
          <cell r="O457">
            <v>1856</v>
          </cell>
          <cell r="P457">
            <v>1790</v>
          </cell>
          <cell r="Q457">
            <v>3580</v>
          </cell>
          <cell r="R457">
            <v>5370</v>
          </cell>
          <cell r="S457">
            <v>7160</v>
          </cell>
          <cell r="T457">
            <v>8950</v>
          </cell>
          <cell r="U457">
            <v>10797</v>
          </cell>
          <cell r="V457">
            <v>12644</v>
          </cell>
          <cell r="W457">
            <v>14491</v>
          </cell>
          <cell r="X457">
            <v>32147</v>
          </cell>
          <cell r="Y457">
            <v>34003</v>
          </cell>
          <cell r="Z457">
            <v>35859</v>
          </cell>
          <cell r="AA457">
            <v>37715</v>
          </cell>
        </row>
        <row r="458">
          <cell r="A458">
            <v>533009</v>
          </cell>
          <cell r="B458" t="str">
            <v>Equipos de comedor, cocina, despensa y hotelería</v>
          </cell>
          <cell r="C458">
            <v>5</v>
          </cell>
          <cell r="P458">
            <v>0</v>
          </cell>
          <cell r="Q458">
            <v>0</v>
          </cell>
          <cell r="R458">
            <v>0</v>
          </cell>
          <cell r="S458">
            <v>0</v>
          </cell>
          <cell r="T458">
            <v>0</v>
          </cell>
          <cell r="U458">
            <v>0</v>
          </cell>
          <cell r="V458">
            <v>0</v>
          </cell>
          <cell r="W458">
            <v>0</v>
          </cell>
          <cell r="X458">
            <v>0</v>
          </cell>
          <cell r="Y458">
            <v>0</v>
          </cell>
          <cell r="Z458">
            <v>0</v>
          </cell>
          <cell r="AA458">
            <v>0</v>
          </cell>
        </row>
        <row r="459">
          <cell r="A459">
            <v>5344</v>
          </cell>
          <cell r="B459" t="str">
            <v>AMORTIZACIÓN DE BIENES ENTREGADOS A TERCEROS</v>
          </cell>
          <cell r="C459">
            <v>4</v>
          </cell>
          <cell r="D459">
            <v>0</v>
          </cell>
          <cell r="E459">
            <v>0</v>
          </cell>
          <cell r="F459">
            <v>0</v>
          </cell>
          <cell r="G459">
            <v>0</v>
          </cell>
          <cell r="H459">
            <v>0</v>
          </cell>
          <cell r="I459">
            <v>0</v>
          </cell>
          <cell r="J459">
            <v>0</v>
          </cell>
          <cell r="K459">
            <v>0</v>
          </cell>
          <cell r="L459">
            <v>0</v>
          </cell>
          <cell r="M459">
            <v>0</v>
          </cell>
          <cell r="N459">
            <v>0</v>
          </cell>
          <cell r="O459">
            <v>10778</v>
          </cell>
          <cell r="P459">
            <v>0</v>
          </cell>
          <cell r="Q459">
            <v>0</v>
          </cell>
          <cell r="R459">
            <v>0</v>
          </cell>
          <cell r="S459">
            <v>0</v>
          </cell>
          <cell r="T459">
            <v>0</v>
          </cell>
          <cell r="U459">
            <v>0</v>
          </cell>
          <cell r="V459">
            <v>0</v>
          </cell>
          <cell r="W459">
            <v>0</v>
          </cell>
          <cell r="X459">
            <v>0</v>
          </cell>
          <cell r="Y459">
            <v>0</v>
          </cell>
          <cell r="Z459">
            <v>0</v>
          </cell>
          <cell r="AA459">
            <v>10778</v>
          </cell>
        </row>
        <row r="460">
          <cell r="A460">
            <v>534402</v>
          </cell>
          <cell r="B460" t="str">
            <v>Bienes inmuebles entregados en administración</v>
          </cell>
          <cell r="C460">
            <v>5</v>
          </cell>
          <cell r="O460">
            <v>10778</v>
          </cell>
          <cell r="P460">
            <v>0</v>
          </cell>
          <cell r="Q460">
            <v>0</v>
          </cell>
          <cell r="R460">
            <v>0</v>
          </cell>
          <cell r="S460">
            <v>0</v>
          </cell>
          <cell r="T460">
            <v>0</v>
          </cell>
          <cell r="U460">
            <v>0</v>
          </cell>
          <cell r="V460">
            <v>0</v>
          </cell>
          <cell r="W460">
            <v>0</v>
          </cell>
          <cell r="X460">
            <v>0</v>
          </cell>
          <cell r="Y460">
            <v>0</v>
          </cell>
          <cell r="Z460">
            <v>0</v>
          </cell>
          <cell r="AA460">
            <v>10778</v>
          </cell>
        </row>
        <row r="461">
          <cell r="A461">
            <v>534490</v>
          </cell>
          <cell r="B461" t="str">
            <v>Otros bienes entregados a terceros</v>
          </cell>
          <cell r="C461">
            <v>5</v>
          </cell>
          <cell r="P461">
            <v>0</v>
          </cell>
          <cell r="Q461">
            <v>0</v>
          </cell>
          <cell r="R461">
            <v>0</v>
          </cell>
          <cell r="S461">
            <v>0</v>
          </cell>
          <cell r="T461">
            <v>0</v>
          </cell>
          <cell r="U461">
            <v>0</v>
          </cell>
          <cell r="V461">
            <v>0</v>
          </cell>
          <cell r="W461">
            <v>0</v>
          </cell>
          <cell r="X461">
            <v>0</v>
          </cell>
          <cell r="Y461">
            <v>0</v>
          </cell>
          <cell r="Z461">
            <v>0</v>
          </cell>
          <cell r="AA461">
            <v>0</v>
          </cell>
        </row>
        <row r="462">
          <cell r="A462">
            <v>5345</v>
          </cell>
          <cell r="B462" t="str">
            <v>AMORTIZACIÓN DE INTANGIBLES</v>
          </cell>
          <cell r="C462">
            <v>4</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row>
        <row r="463">
          <cell r="A463">
            <v>534505</v>
          </cell>
          <cell r="B463" t="str">
            <v>Derechos</v>
          </cell>
          <cell r="C463">
            <v>5</v>
          </cell>
          <cell r="P463">
            <v>0</v>
          </cell>
          <cell r="Q463">
            <v>0</v>
          </cell>
          <cell r="R463">
            <v>0</v>
          </cell>
          <cell r="S463">
            <v>0</v>
          </cell>
          <cell r="T463">
            <v>0</v>
          </cell>
          <cell r="U463">
            <v>0</v>
          </cell>
          <cell r="V463">
            <v>0</v>
          </cell>
          <cell r="W463">
            <v>0</v>
          </cell>
          <cell r="X463">
            <v>0</v>
          </cell>
          <cell r="Y463">
            <v>0</v>
          </cell>
          <cell r="Z463">
            <v>0</v>
          </cell>
          <cell r="AA463">
            <v>0</v>
          </cell>
        </row>
        <row r="464">
          <cell r="A464">
            <v>534506</v>
          </cell>
          <cell r="B464" t="str">
            <v>Know how</v>
          </cell>
          <cell r="C464">
            <v>5</v>
          </cell>
          <cell r="P464">
            <v>0</v>
          </cell>
          <cell r="Q464">
            <v>0</v>
          </cell>
          <cell r="R464">
            <v>0</v>
          </cell>
          <cell r="S464">
            <v>0</v>
          </cell>
          <cell r="T464">
            <v>0</v>
          </cell>
          <cell r="U464">
            <v>0</v>
          </cell>
          <cell r="V464">
            <v>0</v>
          </cell>
          <cell r="W464">
            <v>0</v>
          </cell>
          <cell r="X464">
            <v>0</v>
          </cell>
          <cell r="Y464">
            <v>0</v>
          </cell>
          <cell r="Z464">
            <v>0</v>
          </cell>
          <cell r="AA464">
            <v>0</v>
          </cell>
        </row>
        <row r="465">
          <cell r="A465">
            <v>534507</v>
          </cell>
          <cell r="B465" t="str">
            <v>Licencias</v>
          </cell>
          <cell r="C465">
            <v>5</v>
          </cell>
          <cell r="P465">
            <v>0</v>
          </cell>
          <cell r="Q465">
            <v>0</v>
          </cell>
          <cell r="R465">
            <v>0</v>
          </cell>
          <cell r="S465">
            <v>0</v>
          </cell>
          <cell r="T465">
            <v>0</v>
          </cell>
          <cell r="U465">
            <v>0</v>
          </cell>
          <cell r="V465">
            <v>0</v>
          </cell>
          <cell r="W465">
            <v>0</v>
          </cell>
          <cell r="X465">
            <v>0</v>
          </cell>
          <cell r="Y465">
            <v>0</v>
          </cell>
          <cell r="Z465">
            <v>0</v>
          </cell>
          <cell r="AA465">
            <v>0</v>
          </cell>
        </row>
        <row r="466">
          <cell r="A466">
            <v>534508</v>
          </cell>
          <cell r="B466" t="str">
            <v>Software</v>
          </cell>
          <cell r="C466">
            <v>5</v>
          </cell>
          <cell r="P466">
            <v>0</v>
          </cell>
          <cell r="Q466">
            <v>0</v>
          </cell>
          <cell r="R466">
            <v>0</v>
          </cell>
          <cell r="S466">
            <v>0</v>
          </cell>
          <cell r="T466">
            <v>0</v>
          </cell>
          <cell r="U466">
            <v>0</v>
          </cell>
          <cell r="V466">
            <v>0</v>
          </cell>
          <cell r="W466">
            <v>0</v>
          </cell>
          <cell r="X466">
            <v>0</v>
          </cell>
          <cell r="Y466">
            <v>0</v>
          </cell>
          <cell r="Z466">
            <v>0</v>
          </cell>
          <cell r="AA466">
            <v>0</v>
          </cell>
        </row>
        <row r="467">
          <cell r="A467">
            <v>534509</v>
          </cell>
          <cell r="B467" t="str">
            <v>Servidumbres</v>
          </cell>
          <cell r="C467">
            <v>5</v>
          </cell>
          <cell r="P467">
            <v>0</v>
          </cell>
          <cell r="Q467">
            <v>0</v>
          </cell>
          <cell r="R467">
            <v>0</v>
          </cell>
          <cell r="S467">
            <v>0</v>
          </cell>
          <cell r="T467">
            <v>0</v>
          </cell>
          <cell r="U467">
            <v>0</v>
          </cell>
          <cell r="V467">
            <v>0</v>
          </cell>
          <cell r="W467">
            <v>0</v>
          </cell>
          <cell r="X467">
            <v>0</v>
          </cell>
          <cell r="Y467">
            <v>0</v>
          </cell>
          <cell r="Z467">
            <v>0</v>
          </cell>
          <cell r="AA467">
            <v>0</v>
          </cell>
        </row>
        <row r="468">
          <cell r="A468">
            <v>534590</v>
          </cell>
          <cell r="B468" t="str">
            <v>Otros intangibles</v>
          </cell>
          <cell r="C468">
            <v>5</v>
          </cell>
          <cell r="P468">
            <v>0</v>
          </cell>
          <cell r="Q468">
            <v>0</v>
          </cell>
          <cell r="R468">
            <v>0</v>
          </cell>
          <cell r="S468">
            <v>0</v>
          </cell>
          <cell r="T468">
            <v>0</v>
          </cell>
          <cell r="U468">
            <v>0</v>
          </cell>
          <cell r="V468">
            <v>0</v>
          </cell>
          <cell r="W468">
            <v>0</v>
          </cell>
          <cell r="X468">
            <v>0</v>
          </cell>
          <cell r="Y468">
            <v>0</v>
          </cell>
          <cell r="Z468">
            <v>0</v>
          </cell>
          <cell r="AA468">
            <v>0</v>
          </cell>
        </row>
        <row r="469">
          <cell r="B469" t="str">
            <v>EXCEDENTE OPERACIONAL</v>
          </cell>
          <cell r="C469" t="str">
            <v>1</v>
          </cell>
          <cell r="D469">
            <v>7360836</v>
          </cell>
          <cell r="E469">
            <v>5303629</v>
          </cell>
          <cell r="F469">
            <v>3837832</v>
          </cell>
          <cell r="G469">
            <v>5665042</v>
          </cell>
          <cell r="H469">
            <v>-1377054</v>
          </cell>
          <cell r="I469">
            <v>1108092</v>
          </cell>
          <cell r="J469">
            <v>6830203</v>
          </cell>
          <cell r="K469">
            <v>2468237</v>
          </cell>
          <cell r="L469">
            <v>3129555</v>
          </cell>
          <cell r="M469">
            <v>1739334</v>
          </cell>
          <cell r="N469">
            <v>4628318</v>
          </cell>
          <cell r="O469">
            <v>5184812</v>
          </cell>
          <cell r="P469">
            <v>7360836</v>
          </cell>
          <cell r="Q469">
            <v>12664465</v>
          </cell>
          <cell r="R469">
            <v>16502297</v>
          </cell>
          <cell r="S469">
            <v>22167339</v>
          </cell>
          <cell r="T469">
            <v>20790285</v>
          </cell>
          <cell r="U469">
            <v>21898377</v>
          </cell>
          <cell r="V469">
            <v>28728580</v>
          </cell>
          <cell r="W469">
            <v>31196817</v>
          </cell>
          <cell r="X469">
            <v>34326372</v>
          </cell>
          <cell r="Y469">
            <v>36065706</v>
          </cell>
          <cell r="Z469">
            <v>40694024</v>
          </cell>
          <cell r="AA469">
            <v>45878836</v>
          </cell>
        </row>
        <row r="470">
          <cell r="B470" t="str">
            <v>Ingresos no operacionales</v>
          </cell>
          <cell r="C470" t="str">
            <v>2</v>
          </cell>
          <cell r="D470">
            <v>527427</v>
          </cell>
          <cell r="E470">
            <v>639281</v>
          </cell>
          <cell r="F470">
            <v>985896</v>
          </cell>
          <cell r="G470">
            <v>722118</v>
          </cell>
          <cell r="H470">
            <v>608067</v>
          </cell>
          <cell r="I470">
            <v>1337574</v>
          </cell>
          <cell r="J470">
            <v>1682546</v>
          </cell>
          <cell r="K470">
            <v>841601</v>
          </cell>
          <cell r="L470">
            <v>1371736</v>
          </cell>
          <cell r="M470">
            <v>784711</v>
          </cell>
          <cell r="N470">
            <v>1062965</v>
          </cell>
          <cell r="O470">
            <v>933217</v>
          </cell>
          <cell r="P470">
            <v>527427</v>
          </cell>
          <cell r="Q470">
            <v>1166708</v>
          </cell>
          <cell r="R470">
            <v>2152604</v>
          </cell>
          <cell r="S470">
            <v>2874722</v>
          </cell>
          <cell r="T470">
            <v>3482789</v>
          </cell>
          <cell r="U470">
            <v>4820363</v>
          </cell>
          <cell r="V470">
            <v>6502909</v>
          </cell>
          <cell r="W470">
            <v>7344510</v>
          </cell>
          <cell r="X470">
            <v>8716246</v>
          </cell>
          <cell r="Y470">
            <v>9500957</v>
          </cell>
          <cell r="Z470">
            <v>10563922</v>
          </cell>
          <cell r="AA470">
            <v>11497139</v>
          </cell>
        </row>
        <row r="471">
          <cell r="A471">
            <v>48</v>
          </cell>
          <cell r="B471" t="str">
            <v>OTROS INGRESOS</v>
          </cell>
          <cell r="C471" t="str">
            <v>3</v>
          </cell>
          <cell r="D471">
            <v>527427</v>
          </cell>
          <cell r="E471">
            <v>639281</v>
          </cell>
          <cell r="F471">
            <v>985896</v>
          </cell>
          <cell r="G471">
            <v>722118</v>
          </cell>
          <cell r="H471">
            <v>608067</v>
          </cell>
          <cell r="I471">
            <v>1337574</v>
          </cell>
          <cell r="J471">
            <v>1682546</v>
          </cell>
          <cell r="K471">
            <v>841601</v>
          </cell>
          <cell r="L471">
            <v>1371736</v>
          </cell>
          <cell r="M471">
            <v>784711</v>
          </cell>
          <cell r="N471">
            <v>1062965</v>
          </cell>
          <cell r="O471">
            <v>933217</v>
          </cell>
          <cell r="P471">
            <v>527427</v>
          </cell>
          <cell r="Q471">
            <v>1166708</v>
          </cell>
          <cell r="R471">
            <v>2152604</v>
          </cell>
          <cell r="S471">
            <v>2874722</v>
          </cell>
          <cell r="T471">
            <v>3482789</v>
          </cell>
          <cell r="U471">
            <v>4820363</v>
          </cell>
          <cell r="V471">
            <v>6502909</v>
          </cell>
          <cell r="W471">
            <v>7344510</v>
          </cell>
          <cell r="X471">
            <v>8716246</v>
          </cell>
          <cell r="Y471">
            <v>9500957</v>
          </cell>
          <cell r="Z471">
            <v>10563922</v>
          </cell>
          <cell r="AA471">
            <v>11497139</v>
          </cell>
        </row>
        <row r="472">
          <cell r="A472">
            <v>4805</v>
          </cell>
          <cell r="B472" t="str">
            <v>FINANCIEROS</v>
          </cell>
          <cell r="C472">
            <v>4</v>
          </cell>
          <cell r="D472">
            <v>509330</v>
          </cell>
          <cell r="E472">
            <v>531854</v>
          </cell>
          <cell r="F472">
            <v>590323</v>
          </cell>
          <cell r="G472">
            <v>611667</v>
          </cell>
          <cell r="H472">
            <v>599721</v>
          </cell>
          <cell r="I472">
            <v>667044</v>
          </cell>
          <cell r="J472">
            <v>630940</v>
          </cell>
          <cell r="K472">
            <v>820811</v>
          </cell>
          <cell r="L472">
            <v>703776</v>
          </cell>
          <cell r="M472">
            <v>1144138</v>
          </cell>
          <cell r="N472">
            <v>1030130</v>
          </cell>
          <cell r="O472">
            <v>487505</v>
          </cell>
          <cell r="P472">
            <v>509330</v>
          </cell>
          <cell r="Q472">
            <v>1041184</v>
          </cell>
          <cell r="R472">
            <v>1631507</v>
          </cell>
          <cell r="S472">
            <v>2243174</v>
          </cell>
          <cell r="T472">
            <v>2842895</v>
          </cell>
          <cell r="U472">
            <v>3509939</v>
          </cell>
          <cell r="V472">
            <v>4140879</v>
          </cell>
          <cell r="W472">
            <v>4961690</v>
          </cell>
          <cell r="X472">
            <v>5665466</v>
          </cell>
          <cell r="Y472">
            <v>6809604</v>
          </cell>
          <cell r="Z472">
            <v>7839734</v>
          </cell>
          <cell r="AA472">
            <v>8327239</v>
          </cell>
          <cell r="AB472">
            <v>0</v>
          </cell>
        </row>
        <row r="473">
          <cell r="A473">
            <v>480504</v>
          </cell>
          <cell r="B473" t="str">
            <v>Intereses de deudores</v>
          </cell>
          <cell r="C473">
            <v>5</v>
          </cell>
          <cell r="D473">
            <v>29077</v>
          </cell>
          <cell r="E473">
            <v>28568</v>
          </cell>
          <cell r="F473">
            <v>33998</v>
          </cell>
          <cell r="G473">
            <v>44658</v>
          </cell>
          <cell r="H473">
            <v>34164</v>
          </cell>
          <cell r="I473">
            <v>37780</v>
          </cell>
          <cell r="J473">
            <v>32994</v>
          </cell>
          <cell r="K473">
            <v>33829</v>
          </cell>
          <cell r="L473">
            <v>34893</v>
          </cell>
          <cell r="M473">
            <v>23069</v>
          </cell>
          <cell r="N473">
            <v>34329</v>
          </cell>
          <cell r="O473">
            <v>52628</v>
          </cell>
          <cell r="P473">
            <v>29077</v>
          </cell>
          <cell r="Q473">
            <v>57645</v>
          </cell>
          <cell r="R473">
            <v>91643</v>
          </cell>
          <cell r="S473">
            <v>136301</v>
          </cell>
          <cell r="T473">
            <v>170465</v>
          </cell>
          <cell r="U473">
            <v>208245</v>
          </cell>
          <cell r="V473">
            <v>241239</v>
          </cell>
          <cell r="W473">
            <v>275068</v>
          </cell>
          <cell r="X473">
            <v>309961</v>
          </cell>
          <cell r="Y473">
            <v>333030</v>
          </cell>
          <cell r="Z473">
            <v>367359</v>
          </cell>
          <cell r="AA473">
            <v>419987</v>
          </cell>
        </row>
        <row r="474">
          <cell r="A474">
            <v>480507</v>
          </cell>
          <cell r="B474" t="str">
            <v>Rendimiento por reajuste monetario</v>
          </cell>
          <cell r="C474">
            <v>5</v>
          </cell>
          <cell r="P474">
            <v>0</v>
          </cell>
          <cell r="Q474">
            <v>0</v>
          </cell>
          <cell r="R474">
            <v>0</v>
          </cell>
          <cell r="S474">
            <v>0</v>
          </cell>
          <cell r="T474">
            <v>0</v>
          </cell>
          <cell r="U474">
            <v>0</v>
          </cell>
          <cell r="V474">
            <v>0</v>
          </cell>
          <cell r="W474">
            <v>0</v>
          </cell>
          <cell r="X474">
            <v>0</v>
          </cell>
          <cell r="Y474">
            <v>0</v>
          </cell>
          <cell r="Z474">
            <v>0</v>
          </cell>
          <cell r="AA474">
            <v>0</v>
          </cell>
        </row>
        <row r="475">
          <cell r="A475">
            <v>480513</v>
          </cell>
          <cell r="B475" t="str">
            <v>Intereses de mora</v>
          </cell>
          <cell r="C475">
            <v>5</v>
          </cell>
          <cell r="D475">
            <v>170645</v>
          </cell>
          <cell r="E475">
            <v>187391</v>
          </cell>
          <cell r="F475">
            <v>199567</v>
          </cell>
          <cell r="G475">
            <v>195986</v>
          </cell>
          <cell r="H475">
            <v>114467</v>
          </cell>
          <cell r="I475">
            <v>246994</v>
          </cell>
          <cell r="J475">
            <v>218302</v>
          </cell>
          <cell r="K475">
            <v>248468</v>
          </cell>
          <cell r="L475">
            <v>236277</v>
          </cell>
          <cell r="M475">
            <v>243516</v>
          </cell>
          <cell r="N475">
            <v>223526</v>
          </cell>
          <cell r="O475">
            <v>246693</v>
          </cell>
          <cell r="P475">
            <v>170645</v>
          </cell>
          <cell r="Q475">
            <v>358036</v>
          </cell>
          <cell r="R475">
            <v>557603</v>
          </cell>
          <cell r="S475">
            <v>753589</v>
          </cell>
          <cell r="T475">
            <v>868056</v>
          </cell>
          <cell r="U475">
            <v>1115050</v>
          </cell>
          <cell r="V475">
            <v>1333352</v>
          </cell>
          <cell r="W475">
            <v>1581820</v>
          </cell>
          <cell r="X475">
            <v>1818097</v>
          </cell>
          <cell r="Y475">
            <v>2061613</v>
          </cell>
          <cell r="Z475">
            <v>2285139</v>
          </cell>
          <cell r="AA475">
            <v>2531832</v>
          </cell>
        </row>
        <row r="476">
          <cell r="A476">
            <v>480522</v>
          </cell>
          <cell r="B476" t="str">
            <v>Intereses sobre depósitos en instituciones financieras</v>
          </cell>
          <cell r="C476">
            <v>5</v>
          </cell>
          <cell r="D476">
            <v>37294</v>
          </cell>
          <cell r="E476">
            <v>52542</v>
          </cell>
          <cell r="F476">
            <v>75986</v>
          </cell>
          <cell r="G476">
            <v>80348</v>
          </cell>
          <cell r="H476">
            <v>266271</v>
          </cell>
          <cell r="I476">
            <v>101088</v>
          </cell>
          <cell r="J476">
            <v>108854</v>
          </cell>
          <cell r="K476">
            <v>262498</v>
          </cell>
          <cell r="L476">
            <v>135577</v>
          </cell>
          <cell r="M476">
            <v>576031</v>
          </cell>
          <cell r="N476">
            <v>488144</v>
          </cell>
          <cell r="O476">
            <v>-764655</v>
          </cell>
          <cell r="P476">
            <v>37294</v>
          </cell>
          <cell r="Q476">
            <v>89836</v>
          </cell>
          <cell r="R476">
            <v>165822</v>
          </cell>
          <cell r="S476">
            <v>246170</v>
          </cell>
          <cell r="T476">
            <v>512441</v>
          </cell>
          <cell r="U476">
            <v>613529</v>
          </cell>
          <cell r="V476">
            <v>722383</v>
          </cell>
          <cell r="W476">
            <v>984881</v>
          </cell>
          <cell r="X476">
            <v>1120458</v>
          </cell>
          <cell r="Y476">
            <v>1696489</v>
          </cell>
          <cell r="Z476">
            <v>2184633</v>
          </cell>
          <cell r="AA476">
            <v>1419978</v>
          </cell>
        </row>
        <row r="477">
          <cell r="A477">
            <v>480527</v>
          </cell>
          <cell r="B477" t="str">
            <v>Dividendos y participaciones</v>
          </cell>
          <cell r="C477">
            <v>5</v>
          </cell>
          <cell r="D477">
            <v>41</v>
          </cell>
          <cell r="E477">
            <v>81</v>
          </cell>
          <cell r="F477">
            <v>41</v>
          </cell>
          <cell r="G477">
            <v>44</v>
          </cell>
          <cell r="H477">
            <v>43</v>
          </cell>
          <cell r="I477">
            <v>43</v>
          </cell>
          <cell r="J477">
            <v>1089</v>
          </cell>
          <cell r="K477">
            <v>43</v>
          </cell>
          <cell r="L477">
            <v>43</v>
          </cell>
          <cell r="N477">
            <v>1045</v>
          </cell>
          <cell r="P477">
            <v>41</v>
          </cell>
          <cell r="Q477">
            <v>122</v>
          </cell>
          <cell r="R477">
            <v>163</v>
          </cell>
          <cell r="S477">
            <v>207</v>
          </cell>
          <cell r="T477">
            <v>250</v>
          </cell>
          <cell r="U477">
            <v>293</v>
          </cell>
          <cell r="V477">
            <v>1382</v>
          </cell>
          <cell r="W477">
            <v>1425</v>
          </cell>
          <cell r="X477">
            <v>1468</v>
          </cell>
          <cell r="Y477">
            <v>1468</v>
          </cell>
          <cell r="Z477">
            <v>2513</v>
          </cell>
          <cell r="AA477">
            <v>2513</v>
          </cell>
        </row>
        <row r="478">
          <cell r="A478">
            <v>480535</v>
          </cell>
          <cell r="B478" t="str">
            <v>Rendimientos sobre depósitos en administración</v>
          </cell>
          <cell r="C478">
            <v>5</v>
          </cell>
          <cell r="P478">
            <v>0</v>
          </cell>
          <cell r="Q478">
            <v>0</v>
          </cell>
          <cell r="R478">
            <v>0</v>
          </cell>
          <cell r="S478">
            <v>0</v>
          </cell>
          <cell r="T478">
            <v>0</v>
          </cell>
          <cell r="U478">
            <v>0</v>
          </cell>
          <cell r="V478">
            <v>0</v>
          </cell>
          <cell r="W478">
            <v>0</v>
          </cell>
          <cell r="X478">
            <v>0</v>
          </cell>
          <cell r="Y478">
            <v>0</v>
          </cell>
          <cell r="Z478">
            <v>0</v>
          </cell>
          <cell r="AA478">
            <v>0</v>
          </cell>
        </row>
        <row r="479">
          <cell r="A479">
            <v>480536</v>
          </cell>
          <cell r="B479" t="str">
            <v>Rendimientos encargos fiduciarios pensiones</v>
          </cell>
          <cell r="C479">
            <v>5</v>
          </cell>
          <cell r="D479">
            <v>14555</v>
          </cell>
          <cell r="E479">
            <v>11429</v>
          </cell>
          <cell r="F479">
            <v>23326</v>
          </cell>
          <cell r="G479">
            <v>14735</v>
          </cell>
          <cell r="H479">
            <v>-64044</v>
          </cell>
          <cell r="P479">
            <v>14555</v>
          </cell>
          <cell r="Q479">
            <v>25984</v>
          </cell>
          <cell r="R479">
            <v>49310</v>
          </cell>
          <cell r="S479">
            <v>64045</v>
          </cell>
          <cell r="T479">
            <v>1</v>
          </cell>
          <cell r="U479">
            <v>1</v>
          </cell>
          <cell r="V479">
            <v>1</v>
          </cell>
          <cell r="W479">
            <v>1</v>
          </cell>
          <cell r="X479">
            <v>1</v>
          </cell>
          <cell r="Y479">
            <v>1</v>
          </cell>
          <cell r="Z479">
            <v>1</v>
          </cell>
          <cell r="AA479">
            <v>1</v>
          </cell>
        </row>
        <row r="480">
          <cell r="A480">
            <v>480539</v>
          </cell>
          <cell r="B480" t="str">
            <v>Intereses de fondos vendidos con compromiso de reventa</v>
          </cell>
          <cell r="C480">
            <v>5</v>
          </cell>
          <cell r="P480">
            <v>0</v>
          </cell>
          <cell r="Q480">
            <v>0</v>
          </cell>
          <cell r="R480">
            <v>0</v>
          </cell>
          <cell r="S480">
            <v>0</v>
          </cell>
          <cell r="T480">
            <v>0</v>
          </cell>
          <cell r="U480">
            <v>0</v>
          </cell>
          <cell r="V480">
            <v>0</v>
          </cell>
          <cell r="W480">
            <v>0</v>
          </cell>
          <cell r="X480">
            <v>0</v>
          </cell>
          <cell r="Y480">
            <v>0</v>
          </cell>
          <cell r="Z480">
            <v>0</v>
          </cell>
          <cell r="AA480">
            <v>0</v>
          </cell>
        </row>
        <row r="481">
          <cell r="A481">
            <v>480572</v>
          </cell>
          <cell r="B481" t="str">
            <v>Utilidad en derechos en fideicomiso</v>
          </cell>
          <cell r="C481">
            <v>5</v>
          </cell>
          <cell r="O481">
            <v>611661</v>
          </cell>
          <cell r="P481">
            <v>0</v>
          </cell>
          <cell r="Q481">
            <v>0</v>
          </cell>
          <cell r="R481">
            <v>0</v>
          </cell>
          <cell r="S481">
            <v>0</v>
          </cell>
          <cell r="T481">
            <v>0</v>
          </cell>
          <cell r="U481">
            <v>0</v>
          </cell>
          <cell r="V481">
            <v>0</v>
          </cell>
          <cell r="W481">
            <v>0</v>
          </cell>
          <cell r="X481">
            <v>0</v>
          </cell>
          <cell r="Y481">
            <v>0</v>
          </cell>
          <cell r="Z481">
            <v>0</v>
          </cell>
          <cell r="AA481">
            <v>611661</v>
          </cell>
        </row>
        <row r="482">
          <cell r="A482">
            <v>480573</v>
          </cell>
          <cell r="B482" t="str">
            <v>Utilidad en negociación de divisas</v>
          </cell>
          <cell r="C482">
            <v>5</v>
          </cell>
          <cell r="P482">
            <v>0</v>
          </cell>
          <cell r="Q482">
            <v>0</v>
          </cell>
          <cell r="R482">
            <v>0</v>
          </cell>
          <cell r="S482">
            <v>0</v>
          </cell>
          <cell r="T482">
            <v>0</v>
          </cell>
          <cell r="U482">
            <v>0</v>
          </cell>
          <cell r="V482">
            <v>0</v>
          </cell>
          <cell r="W482">
            <v>0</v>
          </cell>
          <cell r="X482">
            <v>0</v>
          </cell>
          <cell r="Y482">
            <v>0</v>
          </cell>
          <cell r="Z482">
            <v>0</v>
          </cell>
          <cell r="AA482">
            <v>0</v>
          </cell>
        </row>
        <row r="483">
          <cell r="A483">
            <v>480580</v>
          </cell>
          <cell r="B483" t="str">
            <v>Utilidad en la valoración de derivados</v>
          </cell>
          <cell r="C483">
            <v>5</v>
          </cell>
          <cell r="P483">
            <v>0</v>
          </cell>
          <cell r="Q483">
            <v>0</v>
          </cell>
          <cell r="R483">
            <v>0</v>
          </cell>
          <cell r="S483">
            <v>0</v>
          </cell>
          <cell r="T483">
            <v>0</v>
          </cell>
          <cell r="U483">
            <v>0</v>
          </cell>
          <cell r="V483">
            <v>0</v>
          </cell>
          <cell r="W483">
            <v>0</v>
          </cell>
          <cell r="X483">
            <v>0</v>
          </cell>
          <cell r="Y483">
            <v>0</v>
          </cell>
          <cell r="Z483">
            <v>0</v>
          </cell>
          <cell r="AA483">
            <v>0</v>
          </cell>
        </row>
        <row r="484">
          <cell r="A484">
            <v>480584</v>
          </cell>
          <cell r="B484" t="str">
            <v>Utilidad por valoración de las inversiones de administración de liquidez en títulos de deuda</v>
          </cell>
          <cell r="C484">
            <v>5</v>
          </cell>
          <cell r="P484">
            <v>0</v>
          </cell>
          <cell r="Q484">
            <v>0</v>
          </cell>
          <cell r="R484">
            <v>0</v>
          </cell>
          <cell r="S484">
            <v>0</v>
          </cell>
          <cell r="T484">
            <v>0</v>
          </cell>
          <cell r="U484">
            <v>0</v>
          </cell>
          <cell r="V484">
            <v>0</v>
          </cell>
          <cell r="W484">
            <v>0</v>
          </cell>
          <cell r="X484">
            <v>0</v>
          </cell>
          <cell r="Y484">
            <v>0</v>
          </cell>
          <cell r="Z484">
            <v>0</v>
          </cell>
          <cell r="AA484">
            <v>0</v>
          </cell>
        </row>
        <row r="485">
          <cell r="A485">
            <v>480585</v>
          </cell>
          <cell r="B485" t="str">
            <v>Utilidad por valoración de las inversiones de administración de liquidez en títulos participativos</v>
          </cell>
          <cell r="C485">
            <v>5</v>
          </cell>
          <cell r="P485">
            <v>0</v>
          </cell>
          <cell r="Q485">
            <v>0</v>
          </cell>
          <cell r="R485">
            <v>0</v>
          </cell>
          <cell r="S485">
            <v>0</v>
          </cell>
          <cell r="T485">
            <v>0</v>
          </cell>
          <cell r="U485">
            <v>0</v>
          </cell>
          <cell r="V485">
            <v>0</v>
          </cell>
          <cell r="W485">
            <v>0</v>
          </cell>
          <cell r="X485">
            <v>0</v>
          </cell>
          <cell r="Y485">
            <v>0</v>
          </cell>
          <cell r="Z485">
            <v>0</v>
          </cell>
          <cell r="AA485">
            <v>0</v>
          </cell>
        </row>
        <row r="486">
          <cell r="A486">
            <v>480587</v>
          </cell>
          <cell r="B486" t="str">
            <v>Utilidad en negociación y venta de inversiones en títulos de deuda</v>
          </cell>
          <cell r="C486">
            <v>5</v>
          </cell>
          <cell r="P486">
            <v>0</v>
          </cell>
          <cell r="Q486">
            <v>0</v>
          </cell>
          <cell r="R486">
            <v>0</v>
          </cell>
          <cell r="S486">
            <v>0</v>
          </cell>
          <cell r="T486">
            <v>0</v>
          </cell>
          <cell r="U486">
            <v>0</v>
          </cell>
          <cell r="V486">
            <v>0</v>
          </cell>
          <cell r="W486">
            <v>0</v>
          </cell>
          <cell r="X486">
            <v>0</v>
          </cell>
          <cell r="Y486">
            <v>0</v>
          </cell>
          <cell r="Z486">
            <v>0</v>
          </cell>
          <cell r="AA486">
            <v>0</v>
          </cell>
        </row>
        <row r="487">
          <cell r="A487">
            <v>480588</v>
          </cell>
          <cell r="B487" t="str">
            <v>Utilidad en negociación y venta de inversiones en títulos participativos</v>
          </cell>
          <cell r="C487">
            <v>5</v>
          </cell>
          <cell r="P487">
            <v>0</v>
          </cell>
          <cell r="Q487">
            <v>0</v>
          </cell>
          <cell r="R487">
            <v>0</v>
          </cell>
          <cell r="S487">
            <v>0</v>
          </cell>
          <cell r="T487">
            <v>0</v>
          </cell>
          <cell r="U487">
            <v>0</v>
          </cell>
          <cell r="V487">
            <v>0</v>
          </cell>
          <cell r="W487">
            <v>0</v>
          </cell>
          <cell r="X487">
            <v>0</v>
          </cell>
          <cell r="Y487">
            <v>0</v>
          </cell>
          <cell r="Z487">
            <v>0</v>
          </cell>
          <cell r="AA487">
            <v>0</v>
          </cell>
        </row>
        <row r="488">
          <cell r="A488">
            <v>480590</v>
          </cell>
          <cell r="B488" t="str">
            <v>Otros ingresos financieros</v>
          </cell>
          <cell r="C488">
            <v>5</v>
          </cell>
          <cell r="D488">
            <v>257718</v>
          </cell>
          <cell r="E488">
            <v>251843</v>
          </cell>
          <cell r="F488">
            <v>257405</v>
          </cell>
          <cell r="G488">
            <v>275896</v>
          </cell>
          <cell r="H488">
            <v>248820</v>
          </cell>
          <cell r="I488">
            <v>281139</v>
          </cell>
          <cell r="J488">
            <v>269701</v>
          </cell>
          <cell r="K488">
            <v>275973</v>
          </cell>
          <cell r="L488">
            <v>296986</v>
          </cell>
          <cell r="M488">
            <v>301522</v>
          </cell>
          <cell r="N488">
            <v>283086</v>
          </cell>
          <cell r="O488">
            <v>341178</v>
          </cell>
          <cell r="P488">
            <v>257718</v>
          </cell>
          <cell r="Q488">
            <v>509561</v>
          </cell>
          <cell r="R488">
            <v>766966</v>
          </cell>
          <cell r="S488">
            <v>1042862</v>
          </cell>
          <cell r="T488">
            <v>1291682</v>
          </cell>
          <cell r="U488">
            <v>1572821</v>
          </cell>
          <cell r="V488">
            <v>1842522</v>
          </cell>
          <cell r="W488">
            <v>2118495</v>
          </cell>
          <cell r="X488">
            <v>2415481</v>
          </cell>
          <cell r="Y488">
            <v>2717003</v>
          </cell>
          <cell r="Z488">
            <v>3000089</v>
          </cell>
          <cell r="AA488">
            <v>3341267</v>
          </cell>
        </row>
        <row r="489">
          <cell r="A489">
            <v>4806</v>
          </cell>
          <cell r="B489" t="str">
            <v>AJUSTE POR DIFERENCIA EN CAMBIO</v>
          </cell>
          <cell r="C489">
            <v>4</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row>
        <row r="490">
          <cell r="A490">
            <v>480601</v>
          </cell>
          <cell r="B490" t="str">
            <v>Efectivo</v>
          </cell>
          <cell r="C490">
            <v>5</v>
          </cell>
          <cell r="P490">
            <v>0</v>
          </cell>
          <cell r="Q490">
            <v>0</v>
          </cell>
          <cell r="R490">
            <v>0</v>
          </cell>
          <cell r="S490">
            <v>0</v>
          </cell>
          <cell r="T490">
            <v>0</v>
          </cell>
          <cell r="U490">
            <v>0</v>
          </cell>
          <cell r="V490">
            <v>0</v>
          </cell>
          <cell r="W490">
            <v>0</v>
          </cell>
          <cell r="X490">
            <v>0</v>
          </cell>
          <cell r="Y490">
            <v>0</v>
          </cell>
          <cell r="Z490">
            <v>0</v>
          </cell>
          <cell r="AA490">
            <v>0</v>
          </cell>
        </row>
        <row r="491">
          <cell r="A491">
            <v>480602</v>
          </cell>
          <cell r="B491" t="str">
            <v>Deudores</v>
          </cell>
          <cell r="C491">
            <v>5</v>
          </cell>
          <cell r="P491">
            <v>0</v>
          </cell>
          <cell r="Q491">
            <v>0</v>
          </cell>
          <cell r="R491">
            <v>0</v>
          </cell>
          <cell r="S491">
            <v>0</v>
          </cell>
          <cell r="T491">
            <v>0</v>
          </cell>
          <cell r="U491">
            <v>0</v>
          </cell>
          <cell r="V491">
            <v>0</v>
          </cell>
          <cell r="W491">
            <v>0</v>
          </cell>
          <cell r="X491">
            <v>0</v>
          </cell>
          <cell r="Y491">
            <v>0</v>
          </cell>
          <cell r="Z491">
            <v>0</v>
          </cell>
          <cell r="AA491">
            <v>0</v>
          </cell>
        </row>
        <row r="492">
          <cell r="A492">
            <v>480612</v>
          </cell>
          <cell r="B492" t="str">
            <v>Adquisición de bienes y servicios nacionales</v>
          </cell>
          <cell r="C492">
            <v>5</v>
          </cell>
          <cell r="P492">
            <v>0</v>
          </cell>
          <cell r="Q492">
            <v>0</v>
          </cell>
          <cell r="R492">
            <v>0</v>
          </cell>
          <cell r="S492">
            <v>0</v>
          </cell>
          <cell r="T492">
            <v>0</v>
          </cell>
          <cell r="U492">
            <v>0</v>
          </cell>
          <cell r="V492">
            <v>0</v>
          </cell>
          <cell r="W492">
            <v>0</v>
          </cell>
          <cell r="X492">
            <v>0</v>
          </cell>
          <cell r="Y492">
            <v>0</v>
          </cell>
          <cell r="Z492">
            <v>0</v>
          </cell>
          <cell r="AA492">
            <v>0</v>
          </cell>
        </row>
        <row r="493">
          <cell r="A493">
            <v>480613</v>
          </cell>
          <cell r="B493" t="str">
            <v>Adquisición de bienes y servicios del exterior</v>
          </cell>
          <cell r="C493">
            <v>5</v>
          </cell>
          <cell r="P493">
            <v>0</v>
          </cell>
          <cell r="Q493">
            <v>0</v>
          </cell>
          <cell r="R493">
            <v>0</v>
          </cell>
          <cell r="S493">
            <v>0</v>
          </cell>
          <cell r="T493">
            <v>0</v>
          </cell>
          <cell r="U493">
            <v>0</v>
          </cell>
          <cell r="V493">
            <v>0</v>
          </cell>
          <cell r="W493">
            <v>0</v>
          </cell>
          <cell r="X493">
            <v>0</v>
          </cell>
          <cell r="Y493">
            <v>0</v>
          </cell>
          <cell r="Z493">
            <v>0</v>
          </cell>
          <cell r="AA493">
            <v>0</v>
          </cell>
        </row>
        <row r="494">
          <cell r="A494">
            <v>480634</v>
          </cell>
          <cell r="B494" t="str">
            <v>Operaciones de banca central e instituciones financieras</v>
          </cell>
          <cell r="C494">
            <v>5</v>
          </cell>
          <cell r="P494">
            <v>0</v>
          </cell>
          <cell r="Q494">
            <v>0</v>
          </cell>
          <cell r="R494">
            <v>0</v>
          </cell>
          <cell r="S494">
            <v>0</v>
          </cell>
          <cell r="T494">
            <v>0</v>
          </cell>
          <cell r="U494">
            <v>0</v>
          </cell>
          <cell r="V494">
            <v>0</v>
          </cell>
          <cell r="W494">
            <v>0</v>
          </cell>
          <cell r="X494">
            <v>0</v>
          </cell>
          <cell r="Y494">
            <v>0</v>
          </cell>
          <cell r="Z494">
            <v>0</v>
          </cell>
          <cell r="AA494">
            <v>0</v>
          </cell>
        </row>
        <row r="495">
          <cell r="A495">
            <v>480636</v>
          </cell>
          <cell r="B495" t="str">
            <v>Inversiones</v>
          </cell>
          <cell r="C495">
            <v>5</v>
          </cell>
          <cell r="P495">
            <v>0</v>
          </cell>
          <cell r="Q495">
            <v>0</v>
          </cell>
          <cell r="R495">
            <v>0</v>
          </cell>
          <cell r="S495">
            <v>0</v>
          </cell>
          <cell r="T495">
            <v>0</v>
          </cell>
          <cell r="U495">
            <v>0</v>
          </cell>
          <cell r="V495">
            <v>0</v>
          </cell>
          <cell r="W495">
            <v>0</v>
          </cell>
          <cell r="X495">
            <v>0</v>
          </cell>
          <cell r="Y495">
            <v>0</v>
          </cell>
          <cell r="Z495">
            <v>0</v>
          </cell>
          <cell r="AA495">
            <v>0</v>
          </cell>
        </row>
        <row r="496">
          <cell r="A496">
            <v>480637</v>
          </cell>
          <cell r="B496" t="str">
            <v>Operaciones de crédito público internas de corto plazo</v>
          </cell>
          <cell r="C496">
            <v>5</v>
          </cell>
          <cell r="P496">
            <v>0</v>
          </cell>
          <cell r="Q496">
            <v>0</v>
          </cell>
          <cell r="R496">
            <v>0</v>
          </cell>
          <cell r="S496">
            <v>0</v>
          </cell>
          <cell r="T496">
            <v>0</v>
          </cell>
          <cell r="U496">
            <v>0</v>
          </cell>
          <cell r="V496">
            <v>0</v>
          </cell>
          <cell r="W496">
            <v>0</v>
          </cell>
          <cell r="X496">
            <v>0</v>
          </cell>
          <cell r="Y496">
            <v>0</v>
          </cell>
          <cell r="Z496">
            <v>0</v>
          </cell>
          <cell r="AA496">
            <v>0</v>
          </cell>
        </row>
        <row r="497">
          <cell r="A497">
            <v>480639</v>
          </cell>
          <cell r="B497" t="str">
            <v>Operaciones de crédito público externas de corto plazo</v>
          </cell>
          <cell r="C497">
            <v>5</v>
          </cell>
          <cell r="P497">
            <v>0</v>
          </cell>
          <cell r="Q497">
            <v>0</v>
          </cell>
          <cell r="R497">
            <v>0</v>
          </cell>
          <cell r="S497">
            <v>0</v>
          </cell>
          <cell r="T497">
            <v>0</v>
          </cell>
          <cell r="U497">
            <v>0</v>
          </cell>
          <cell r="V497">
            <v>0</v>
          </cell>
          <cell r="W497">
            <v>0</v>
          </cell>
          <cell r="X497">
            <v>0</v>
          </cell>
          <cell r="Y497">
            <v>0</v>
          </cell>
          <cell r="Z497">
            <v>0</v>
          </cell>
          <cell r="AA497">
            <v>0</v>
          </cell>
        </row>
        <row r="498">
          <cell r="A498">
            <v>480640</v>
          </cell>
          <cell r="B498" t="str">
            <v>Operaciones de crédito público externas de largo plazo</v>
          </cell>
          <cell r="C498">
            <v>5</v>
          </cell>
          <cell r="P498">
            <v>0</v>
          </cell>
          <cell r="Q498">
            <v>0</v>
          </cell>
          <cell r="R498">
            <v>0</v>
          </cell>
          <cell r="S498">
            <v>0</v>
          </cell>
          <cell r="T498">
            <v>0</v>
          </cell>
          <cell r="U498">
            <v>0</v>
          </cell>
          <cell r="V498">
            <v>0</v>
          </cell>
          <cell r="W498">
            <v>0</v>
          </cell>
          <cell r="X498">
            <v>0</v>
          </cell>
          <cell r="Y498">
            <v>0</v>
          </cell>
          <cell r="Z498">
            <v>0</v>
          </cell>
          <cell r="AA498">
            <v>0</v>
          </cell>
        </row>
        <row r="499">
          <cell r="A499">
            <v>480690</v>
          </cell>
          <cell r="B499" t="str">
            <v>Otros ajustes por diferencia en cambio</v>
          </cell>
          <cell r="C499">
            <v>5</v>
          </cell>
          <cell r="P499">
            <v>0</v>
          </cell>
          <cell r="Q499">
            <v>0</v>
          </cell>
          <cell r="R499">
            <v>0</v>
          </cell>
          <cell r="S499">
            <v>0</v>
          </cell>
          <cell r="T499">
            <v>0</v>
          </cell>
          <cell r="U499">
            <v>0</v>
          </cell>
          <cell r="V499">
            <v>0</v>
          </cell>
          <cell r="W499">
            <v>0</v>
          </cell>
          <cell r="X499">
            <v>0</v>
          </cell>
          <cell r="Y499">
            <v>0</v>
          </cell>
          <cell r="Z499">
            <v>0</v>
          </cell>
          <cell r="AA499">
            <v>0</v>
          </cell>
        </row>
        <row r="500">
          <cell r="A500">
            <v>4807</v>
          </cell>
          <cell r="B500" t="str">
            <v>UTILIDAD POR EL MÉTODO DE PARTICIPACIÓN PATRIMONIAL</v>
          </cell>
          <cell r="C500">
            <v>4</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row>
        <row r="501">
          <cell r="A501">
            <v>480731</v>
          </cell>
          <cell r="B501" t="str">
            <v>Inversiones en empresas industriales y comerciales del estado societarias</v>
          </cell>
          <cell r="C501">
            <v>5</v>
          </cell>
          <cell r="P501">
            <v>0</v>
          </cell>
          <cell r="Q501">
            <v>0</v>
          </cell>
          <cell r="R501">
            <v>0</v>
          </cell>
          <cell r="S501">
            <v>0</v>
          </cell>
          <cell r="T501">
            <v>0</v>
          </cell>
          <cell r="U501">
            <v>0</v>
          </cell>
          <cell r="V501">
            <v>0</v>
          </cell>
          <cell r="W501">
            <v>0</v>
          </cell>
          <cell r="X501">
            <v>0</v>
          </cell>
          <cell r="Y501">
            <v>0</v>
          </cell>
          <cell r="Z501">
            <v>0</v>
          </cell>
          <cell r="AA501">
            <v>0</v>
          </cell>
        </row>
        <row r="502">
          <cell r="A502">
            <v>480732</v>
          </cell>
          <cell r="B502" t="str">
            <v>Inversiones en sociedades de economía mixta</v>
          </cell>
          <cell r="C502">
            <v>5</v>
          </cell>
          <cell r="P502">
            <v>0</v>
          </cell>
          <cell r="Q502">
            <v>0</v>
          </cell>
          <cell r="R502">
            <v>0</v>
          </cell>
          <cell r="S502">
            <v>0</v>
          </cell>
          <cell r="T502">
            <v>0</v>
          </cell>
          <cell r="U502">
            <v>0</v>
          </cell>
          <cell r="V502">
            <v>0</v>
          </cell>
          <cell r="W502">
            <v>0</v>
          </cell>
          <cell r="X502">
            <v>0</v>
          </cell>
          <cell r="Y502">
            <v>0</v>
          </cell>
          <cell r="Z502">
            <v>0</v>
          </cell>
          <cell r="AA502">
            <v>0</v>
          </cell>
        </row>
        <row r="503">
          <cell r="A503">
            <v>480733</v>
          </cell>
          <cell r="B503" t="str">
            <v>Inversiones en sociedades públicas</v>
          </cell>
          <cell r="C503">
            <v>5</v>
          </cell>
          <cell r="P503">
            <v>0</v>
          </cell>
          <cell r="Q503">
            <v>0</v>
          </cell>
          <cell r="R503">
            <v>0</v>
          </cell>
          <cell r="S503">
            <v>0</v>
          </cell>
          <cell r="T503">
            <v>0</v>
          </cell>
          <cell r="U503">
            <v>0</v>
          </cell>
          <cell r="V503">
            <v>0</v>
          </cell>
          <cell r="W503">
            <v>0</v>
          </cell>
          <cell r="X503">
            <v>0</v>
          </cell>
          <cell r="Y503">
            <v>0</v>
          </cell>
          <cell r="Z503">
            <v>0</v>
          </cell>
          <cell r="AA503">
            <v>0</v>
          </cell>
        </row>
        <row r="504">
          <cell r="A504">
            <v>480734</v>
          </cell>
          <cell r="B504" t="str">
            <v>Inversiones en entidades privadas</v>
          </cell>
          <cell r="C504">
            <v>5</v>
          </cell>
          <cell r="P504">
            <v>0</v>
          </cell>
          <cell r="Q504">
            <v>0</v>
          </cell>
          <cell r="R504">
            <v>0</v>
          </cell>
          <cell r="S504">
            <v>0</v>
          </cell>
          <cell r="T504">
            <v>0</v>
          </cell>
          <cell r="U504">
            <v>0</v>
          </cell>
          <cell r="V504">
            <v>0</v>
          </cell>
          <cell r="W504">
            <v>0</v>
          </cell>
          <cell r="X504">
            <v>0</v>
          </cell>
          <cell r="Y504">
            <v>0</v>
          </cell>
          <cell r="Z504">
            <v>0</v>
          </cell>
          <cell r="AA504">
            <v>0</v>
          </cell>
        </row>
        <row r="505">
          <cell r="A505">
            <v>480735</v>
          </cell>
          <cell r="B505" t="str">
            <v>Inversiones en entidades del exterior</v>
          </cell>
          <cell r="C505">
            <v>5</v>
          </cell>
          <cell r="P505">
            <v>0</v>
          </cell>
          <cell r="Q505">
            <v>0</v>
          </cell>
          <cell r="R505">
            <v>0</v>
          </cell>
          <cell r="S505">
            <v>0</v>
          </cell>
          <cell r="T505">
            <v>0</v>
          </cell>
          <cell r="U505">
            <v>0</v>
          </cell>
          <cell r="V505">
            <v>0</v>
          </cell>
          <cell r="W505">
            <v>0</v>
          </cell>
          <cell r="X505">
            <v>0</v>
          </cell>
          <cell r="Y505">
            <v>0</v>
          </cell>
          <cell r="Z505">
            <v>0</v>
          </cell>
          <cell r="AA505">
            <v>0</v>
          </cell>
        </row>
        <row r="506">
          <cell r="A506">
            <v>4808</v>
          </cell>
          <cell r="B506" t="str">
            <v>OTROS INGRESOS ORDINARIOS</v>
          </cell>
          <cell r="C506">
            <v>4</v>
          </cell>
          <cell r="D506">
            <v>7043</v>
          </cell>
          <cell r="E506">
            <v>1067</v>
          </cell>
          <cell r="F506">
            <v>120</v>
          </cell>
          <cell r="G506">
            <v>343</v>
          </cell>
          <cell r="H506">
            <v>187</v>
          </cell>
          <cell r="I506">
            <v>662</v>
          </cell>
          <cell r="J506">
            <v>18557</v>
          </cell>
          <cell r="K506">
            <v>20240</v>
          </cell>
          <cell r="L506">
            <v>12108</v>
          </cell>
          <cell r="M506">
            <v>17832</v>
          </cell>
          <cell r="N506">
            <v>785</v>
          </cell>
          <cell r="O506">
            <v>8588</v>
          </cell>
          <cell r="P506">
            <v>7043</v>
          </cell>
          <cell r="Q506">
            <v>8110</v>
          </cell>
          <cell r="R506">
            <v>8230</v>
          </cell>
          <cell r="S506">
            <v>8573</v>
          </cell>
          <cell r="T506">
            <v>8760</v>
          </cell>
          <cell r="U506">
            <v>9422</v>
          </cell>
          <cell r="V506">
            <v>27979</v>
          </cell>
          <cell r="W506">
            <v>48219</v>
          </cell>
          <cell r="X506">
            <v>60327</v>
          </cell>
          <cell r="Y506">
            <v>78159</v>
          </cell>
          <cell r="Z506">
            <v>78944</v>
          </cell>
          <cell r="AA506">
            <v>87532</v>
          </cell>
        </row>
        <row r="507">
          <cell r="A507">
            <v>480802</v>
          </cell>
          <cell r="B507" t="str">
            <v>Venta de pliegos</v>
          </cell>
          <cell r="C507">
            <v>5</v>
          </cell>
          <cell r="D507">
            <v>6700</v>
          </cell>
          <cell r="E507">
            <v>400</v>
          </cell>
          <cell r="F507">
            <v>-160</v>
          </cell>
          <cell r="H507">
            <v>100</v>
          </cell>
          <cell r="I507">
            <v>120</v>
          </cell>
          <cell r="K507">
            <v>8000</v>
          </cell>
          <cell r="L507">
            <v>20</v>
          </cell>
          <cell r="N507">
            <v>500</v>
          </cell>
          <cell r="O507">
            <v>8240</v>
          </cell>
          <cell r="P507">
            <v>6700</v>
          </cell>
          <cell r="Q507">
            <v>7100</v>
          </cell>
          <cell r="R507">
            <v>6940</v>
          </cell>
          <cell r="S507">
            <v>6940</v>
          </cell>
          <cell r="T507">
            <v>7040</v>
          </cell>
          <cell r="U507">
            <v>7160</v>
          </cell>
          <cell r="V507">
            <v>7160</v>
          </cell>
          <cell r="W507">
            <v>15160</v>
          </cell>
          <cell r="X507">
            <v>15180</v>
          </cell>
          <cell r="Y507">
            <v>15180</v>
          </cell>
          <cell r="Z507">
            <v>15680</v>
          </cell>
          <cell r="AA507">
            <v>23920</v>
          </cell>
        </row>
        <row r="508">
          <cell r="A508">
            <v>480803</v>
          </cell>
          <cell r="B508" t="str">
            <v>Cuotas partes de pensiones</v>
          </cell>
          <cell r="C508">
            <v>5</v>
          </cell>
          <cell r="J508">
            <v>18343</v>
          </cell>
          <cell r="K508">
            <v>11785</v>
          </cell>
          <cell r="L508">
            <v>11650</v>
          </cell>
          <cell r="M508">
            <v>17484</v>
          </cell>
          <cell r="P508">
            <v>0</v>
          </cell>
          <cell r="Q508">
            <v>0</v>
          </cell>
          <cell r="R508">
            <v>0</v>
          </cell>
          <cell r="S508">
            <v>0</v>
          </cell>
          <cell r="T508">
            <v>0</v>
          </cell>
          <cell r="U508">
            <v>0</v>
          </cell>
          <cell r="V508">
            <v>18343</v>
          </cell>
          <cell r="W508">
            <v>30128</v>
          </cell>
          <cell r="X508">
            <v>41778</v>
          </cell>
          <cell r="Y508">
            <v>59262</v>
          </cell>
          <cell r="Z508">
            <v>59262</v>
          </cell>
          <cell r="AA508">
            <v>59262</v>
          </cell>
        </row>
        <row r="509">
          <cell r="A509">
            <v>480805</v>
          </cell>
          <cell r="B509" t="str">
            <v>Utilidad en venta de activos</v>
          </cell>
          <cell r="C509">
            <v>5</v>
          </cell>
          <cell r="P509">
            <v>0</v>
          </cell>
          <cell r="Q509">
            <v>0</v>
          </cell>
          <cell r="R509">
            <v>0</v>
          </cell>
          <cell r="S509">
            <v>0</v>
          </cell>
          <cell r="T509">
            <v>0</v>
          </cell>
          <cell r="U509">
            <v>0</v>
          </cell>
          <cell r="V509">
            <v>0</v>
          </cell>
          <cell r="W509">
            <v>0</v>
          </cell>
          <cell r="X509">
            <v>0</v>
          </cell>
          <cell r="Y509">
            <v>0</v>
          </cell>
          <cell r="Z509">
            <v>0</v>
          </cell>
          <cell r="AA509">
            <v>0</v>
          </cell>
        </row>
        <row r="510">
          <cell r="A510">
            <v>480806</v>
          </cell>
          <cell r="B510" t="str">
            <v>Publicaciones</v>
          </cell>
          <cell r="C510">
            <v>5</v>
          </cell>
          <cell r="P510">
            <v>0</v>
          </cell>
          <cell r="Q510">
            <v>0</v>
          </cell>
          <cell r="R510">
            <v>0</v>
          </cell>
          <cell r="S510">
            <v>0</v>
          </cell>
          <cell r="T510">
            <v>0</v>
          </cell>
          <cell r="U510">
            <v>0</v>
          </cell>
          <cell r="V510">
            <v>0</v>
          </cell>
          <cell r="W510">
            <v>0</v>
          </cell>
          <cell r="X510">
            <v>0</v>
          </cell>
          <cell r="Y510">
            <v>0</v>
          </cell>
          <cell r="Z510">
            <v>0</v>
          </cell>
          <cell r="AA510">
            <v>0</v>
          </cell>
        </row>
        <row r="511">
          <cell r="A511">
            <v>480807</v>
          </cell>
          <cell r="B511" t="str">
            <v>Margen en la comercialización de bienes y servicios</v>
          </cell>
          <cell r="C511">
            <v>5</v>
          </cell>
          <cell r="P511">
            <v>0</v>
          </cell>
          <cell r="Q511">
            <v>0</v>
          </cell>
          <cell r="R511">
            <v>0</v>
          </cell>
          <cell r="S511">
            <v>0</v>
          </cell>
          <cell r="T511">
            <v>0</v>
          </cell>
          <cell r="U511">
            <v>0</v>
          </cell>
          <cell r="V511">
            <v>0</v>
          </cell>
          <cell r="W511">
            <v>0</v>
          </cell>
          <cell r="X511">
            <v>0</v>
          </cell>
          <cell r="Y511">
            <v>0</v>
          </cell>
          <cell r="Z511">
            <v>0</v>
          </cell>
          <cell r="AA511">
            <v>0</v>
          </cell>
        </row>
        <row r="512">
          <cell r="A512">
            <v>480808</v>
          </cell>
          <cell r="B512" t="str">
            <v>Honorarios</v>
          </cell>
          <cell r="C512">
            <v>5</v>
          </cell>
          <cell r="P512">
            <v>0</v>
          </cell>
          <cell r="Q512">
            <v>0</v>
          </cell>
          <cell r="R512">
            <v>0</v>
          </cell>
          <cell r="S512">
            <v>0</v>
          </cell>
          <cell r="T512">
            <v>0</v>
          </cell>
          <cell r="U512">
            <v>0</v>
          </cell>
          <cell r="V512">
            <v>0</v>
          </cell>
          <cell r="W512">
            <v>0</v>
          </cell>
          <cell r="X512">
            <v>0</v>
          </cell>
          <cell r="Y512">
            <v>0</v>
          </cell>
          <cell r="Z512">
            <v>0</v>
          </cell>
          <cell r="AA512">
            <v>0</v>
          </cell>
        </row>
        <row r="513">
          <cell r="A513">
            <v>480813</v>
          </cell>
          <cell r="B513" t="str">
            <v>Comisiones</v>
          </cell>
          <cell r="C513">
            <v>5</v>
          </cell>
          <cell r="P513">
            <v>0</v>
          </cell>
          <cell r="Q513">
            <v>0</v>
          </cell>
          <cell r="R513">
            <v>0</v>
          </cell>
          <cell r="S513">
            <v>0</v>
          </cell>
          <cell r="T513">
            <v>0</v>
          </cell>
          <cell r="U513">
            <v>0</v>
          </cell>
          <cell r="V513">
            <v>0</v>
          </cell>
          <cell r="W513">
            <v>0</v>
          </cell>
          <cell r="X513">
            <v>0</v>
          </cell>
          <cell r="Y513">
            <v>0</v>
          </cell>
          <cell r="Z513">
            <v>0</v>
          </cell>
          <cell r="AA513">
            <v>0</v>
          </cell>
        </row>
        <row r="514">
          <cell r="A514">
            <v>480815</v>
          </cell>
          <cell r="B514" t="str">
            <v>Fotocopias</v>
          </cell>
          <cell r="C514">
            <v>5</v>
          </cell>
          <cell r="P514">
            <v>0</v>
          </cell>
          <cell r="Q514">
            <v>0</v>
          </cell>
          <cell r="R514">
            <v>0</v>
          </cell>
          <cell r="S514">
            <v>0</v>
          </cell>
          <cell r="T514">
            <v>0</v>
          </cell>
          <cell r="U514">
            <v>0</v>
          </cell>
          <cell r="V514">
            <v>0</v>
          </cell>
          <cell r="W514">
            <v>0</v>
          </cell>
          <cell r="X514">
            <v>0</v>
          </cell>
          <cell r="Y514">
            <v>0</v>
          </cell>
          <cell r="Z514">
            <v>0</v>
          </cell>
          <cell r="AA514">
            <v>0</v>
          </cell>
        </row>
        <row r="515">
          <cell r="A515">
            <v>480817</v>
          </cell>
          <cell r="B515" t="str">
            <v>Arrendamientos</v>
          </cell>
          <cell r="C515">
            <v>5</v>
          </cell>
          <cell r="D515">
            <v>343</v>
          </cell>
          <cell r="E515">
            <v>667</v>
          </cell>
          <cell r="F515">
            <v>280</v>
          </cell>
          <cell r="G515">
            <v>343</v>
          </cell>
          <cell r="H515">
            <v>87</v>
          </cell>
          <cell r="I515">
            <v>542</v>
          </cell>
          <cell r="J515">
            <v>214</v>
          </cell>
          <cell r="K515">
            <v>455</v>
          </cell>
          <cell r="L515">
            <v>438</v>
          </cell>
          <cell r="M515">
            <v>348</v>
          </cell>
          <cell r="N515">
            <v>285</v>
          </cell>
          <cell r="O515">
            <v>348</v>
          </cell>
          <cell r="P515">
            <v>343</v>
          </cell>
          <cell r="Q515">
            <v>1010</v>
          </cell>
          <cell r="R515">
            <v>1290</v>
          </cell>
          <cell r="S515">
            <v>1633</v>
          </cell>
          <cell r="T515">
            <v>1720</v>
          </cell>
          <cell r="U515">
            <v>2262</v>
          </cell>
          <cell r="V515">
            <v>2476</v>
          </cell>
          <cell r="W515">
            <v>2931</v>
          </cell>
          <cell r="X515">
            <v>3369</v>
          </cell>
          <cell r="Y515">
            <v>3717</v>
          </cell>
          <cell r="Z515">
            <v>4002</v>
          </cell>
          <cell r="AA515">
            <v>4350</v>
          </cell>
        </row>
        <row r="516">
          <cell r="A516">
            <v>480818</v>
          </cell>
          <cell r="B516" t="str">
            <v>Contratos para la gestión de servicios públicos</v>
          </cell>
          <cell r="C516">
            <v>5</v>
          </cell>
          <cell r="P516">
            <v>0</v>
          </cell>
          <cell r="Q516">
            <v>0</v>
          </cell>
          <cell r="R516">
            <v>0</v>
          </cell>
          <cell r="S516">
            <v>0</v>
          </cell>
          <cell r="T516">
            <v>0</v>
          </cell>
          <cell r="U516">
            <v>0</v>
          </cell>
          <cell r="V516">
            <v>0</v>
          </cell>
          <cell r="W516">
            <v>0</v>
          </cell>
          <cell r="X516">
            <v>0</v>
          </cell>
          <cell r="Y516">
            <v>0</v>
          </cell>
          <cell r="Z516">
            <v>0</v>
          </cell>
          <cell r="AA516">
            <v>0</v>
          </cell>
        </row>
        <row r="517">
          <cell r="A517">
            <v>480890</v>
          </cell>
          <cell r="B517" t="str">
            <v>Otros ingresos ordinarios</v>
          </cell>
          <cell r="C517">
            <v>5</v>
          </cell>
          <cell r="P517">
            <v>0</v>
          </cell>
          <cell r="Q517">
            <v>0</v>
          </cell>
          <cell r="R517">
            <v>0</v>
          </cell>
          <cell r="S517">
            <v>0</v>
          </cell>
          <cell r="T517">
            <v>0</v>
          </cell>
          <cell r="U517">
            <v>0</v>
          </cell>
          <cell r="V517">
            <v>0</v>
          </cell>
          <cell r="W517">
            <v>0</v>
          </cell>
          <cell r="X517">
            <v>0</v>
          </cell>
          <cell r="Y517">
            <v>0</v>
          </cell>
          <cell r="Z517">
            <v>0</v>
          </cell>
          <cell r="AA517">
            <v>0</v>
          </cell>
        </row>
        <row r="518">
          <cell r="A518">
            <v>4810</v>
          </cell>
          <cell r="B518" t="str">
            <v>EXTRAORDINARIOS</v>
          </cell>
          <cell r="C518">
            <v>4</v>
          </cell>
          <cell r="D518">
            <v>11054</v>
          </cell>
          <cell r="E518">
            <v>106360</v>
          </cell>
          <cell r="F518">
            <v>395453</v>
          </cell>
          <cell r="G518">
            <v>110108</v>
          </cell>
          <cell r="H518">
            <v>8159</v>
          </cell>
          <cell r="I518">
            <v>669868</v>
          </cell>
          <cell r="J518">
            <v>1033049</v>
          </cell>
          <cell r="K518">
            <v>550</v>
          </cell>
          <cell r="L518">
            <v>655852</v>
          </cell>
          <cell r="M518">
            <v>-377259</v>
          </cell>
          <cell r="N518">
            <v>32050</v>
          </cell>
          <cell r="O518">
            <v>437124</v>
          </cell>
          <cell r="P518">
            <v>11054</v>
          </cell>
          <cell r="Q518">
            <v>117414</v>
          </cell>
          <cell r="R518">
            <v>512867</v>
          </cell>
          <cell r="S518">
            <v>622975</v>
          </cell>
          <cell r="T518">
            <v>631134</v>
          </cell>
          <cell r="U518">
            <v>1301002</v>
          </cell>
          <cell r="V518">
            <v>2334051</v>
          </cell>
          <cell r="W518">
            <v>2334601</v>
          </cell>
          <cell r="X518">
            <v>2990453</v>
          </cell>
          <cell r="Y518">
            <v>2613194</v>
          </cell>
          <cell r="Z518">
            <v>2645244</v>
          </cell>
          <cell r="AA518">
            <v>3082368</v>
          </cell>
        </row>
        <row r="519">
          <cell r="A519">
            <v>481007</v>
          </cell>
          <cell r="B519" t="str">
            <v>Sobrantes</v>
          </cell>
          <cell r="C519">
            <v>5</v>
          </cell>
          <cell r="D519">
            <v>33</v>
          </cell>
          <cell r="P519">
            <v>33</v>
          </cell>
          <cell r="Q519">
            <v>33</v>
          </cell>
          <cell r="R519">
            <v>33</v>
          </cell>
          <cell r="S519">
            <v>33</v>
          </cell>
          <cell r="T519">
            <v>33</v>
          </cell>
          <cell r="U519">
            <v>33</v>
          </cell>
          <cell r="V519">
            <v>33</v>
          </cell>
          <cell r="W519">
            <v>33</v>
          </cell>
          <cell r="X519">
            <v>33</v>
          </cell>
          <cell r="Y519">
            <v>33</v>
          </cell>
          <cell r="Z519">
            <v>33</v>
          </cell>
          <cell r="AA519">
            <v>33</v>
          </cell>
        </row>
        <row r="520">
          <cell r="A520">
            <v>481008</v>
          </cell>
          <cell r="B520" t="str">
            <v>Recuperaciones</v>
          </cell>
          <cell r="C520">
            <v>5</v>
          </cell>
          <cell r="D520">
            <v>8343</v>
          </cell>
          <cell r="E520">
            <v>105191</v>
          </cell>
          <cell r="F520">
            <v>17455</v>
          </cell>
          <cell r="G520">
            <v>4771</v>
          </cell>
          <cell r="H520">
            <v>33</v>
          </cell>
          <cell r="I520">
            <v>669081</v>
          </cell>
          <cell r="J520">
            <v>23629</v>
          </cell>
          <cell r="K520">
            <v>383</v>
          </cell>
          <cell r="L520">
            <v>636065</v>
          </cell>
          <cell r="M520">
            <v>-381501</v>
          </cell>
          <cell r="N520">
            <v>23345</v>
          </cell>
          <cell r="O520">
            <v>433917</v>
          </cell>
          <cell r="P520">
            <v>8343</v>
          </cell>
          <cell r="Q520">
            <v>113534</v>
          </cell>
          <cell r="R520">
            <v>130989</v>
          </cell>
          <cell r="S520">
            <v>135760</v>
          </cell>
          <cell r="T520">
            <v>135793</v>
          </cell>
          <cell r="U520">
            <v>804874</v>
          </cell>
          <cell r="V520">
            <v>828503</v>
          </cell>
          <cell r="W520">
            <v>828886</v>
          </cell>
          <cell r="X520">
            <v>1464951</v>
          </cell>
          <cell r="Y520">
            <v>1083450</v>
          </cell>
          <cell r="Z520">
            <v>1106795</v>
          </cell>
          <cell r="AA520">
            <v>1540712</v>
          </cell>
        </row>
        <row r="521">
          <cell r="A521">
            <v>481047</v>
          </cell>
          <cell r="B521" t="str">
            <v>Aprovechamientos</v>
          </cell>
          <cell r="C521">
            <v>5</v>
          </cell>
          <cell r="D521">
            <v>2677</v>
          </cell>
          <cell r="E521">
            <v>168</v>
          </cell>
          <cell r="F521">
            <v>27231</v>
          </cell>
          <cell r="G521">
            <v>104090</v>
          </cell>
          <cell r="I521">
            <v>725</v>
          </cell>
          <cell r="J521">
            <v>891</v>
          </cell>
          <cell r="K521">
            <v>66</v>
          </cell>
          <cell r="L521">
            <v>16284</v>
          </cell>
          <cell r="M521">
            <v>5129</v>
          </cell>
          <cell r="N521">
            <v>1901</v>
          </cell>
          <cell r="O521">
            <v>3111</v>
          </cell>
          <cell r="P521">
            <v>2677</v>
          </cell>
          <cell r="Q521">
            <v>2845</v>
          </cell>
          <cell r="R521">
            <v>30076</v>
          </cell>
          <cell r="S521">
            <v>134166</v>
          </cell>
          <cell r="T521">
            <v>134166</v>
          </cell>
          <cell r="U521">
            <v>134891</v>
          </cell>
          <cell r="V521">
            <v>135782</v>
          </cell>
          <cell r="W521">
            <v>135848</v>
          </cell>
          <cell r="X521">
            <v>152132</v>
          </cell>
          <cell r="Y521">
            <v>157261</v>
          </cell>
          <cell r="Z521">
            <v>159162</v>
          </cell>
          <cell r="AA521">
            <v>162273</v>
          </cell>
        </row>
        <row r="522">
          <cell r="A522">
            <v>481049</v>
          </cell>
          <cell r="B522" t="str">
            <v>Indemnizaciones</v>
          </cell>
          <cell r="C522">
            <v>5</v>
          </cell>
          <cell r="F522">
            <v>347929</v>
          </cell>
          <cell r="G522">
            <v>1247</v>
          </cell>
          <cell r="H522">
            <v>985</v>
          </cell>
          <cell r="J522">
            <v>1008423</v>
          </cell>
          <cell r="K522">
            <v>101</v>
          </cell>
          <cell r="L522">
            <v>3500</v>
          </cell>
          <cell r="M522">
            <v>-985</v>
          </cell>
          <cell r="P522">
            <v>0</v>
          </cell>
          <cell r="Q522">
            <v>0</v>
          </cell>
          <cell r="R522">
            <v>347929</v>
          </cell>
          <cell r="S522">
            <v>349176</v>
          </cell>
          <cell r="T522">
            <v>350161</v>
          </cell>
          <cell r="U522">
            <v>350161</v>
          </cell>
          <cell r="V522">
            <v>1358584</v>
          </cell>
          <cell r="W522">
            <v>1358685</v>
          </cell>
          <cell r="X522">
            <v>1362185</v>
          </cell>
          <cell r="Y522">
            <v>1361200</v>
          </cell>
          <cell r="Z522">
            <v>1361200</v>
          </cell>
          <cell r="AA522">
            <v>1361200</v>
          </cell>
        </row>
        <row r="523">
          <cell r="A523">
            <v>481090</v>
          </cell>
          <cell r="B523" t="str">
            <v>Otros ingresos extraordinarios</v>
          </cell>
          <cell r="C523">
            <v>5</v>
          </cell>
          <cell r="D523">
            <v>1</v>
          </cell>
          <cell r="E523">
            <v>1001</v>
          </cell>
          <cell r="F523">
            <v>2838</v>
          </cell>
          <cell r="H523">
            <v>7141</v>
          </cell>
          <cell r="I523">
            <v>62</v>
          </cell>
          <cell r="J523">
            <v>106</v>
          </cell>
          <cell r="L523">
            <v>3</v>
          </cell>
          <cell r="M523">
            <v>98</v>
          </cell>
          <cell r="N523">
            <v>6804</v>
          </cell>
          <cell r="O523">
            <v>96</v>
          </cell>
          <cell r="P523">
            <v>1</v>
          </cell>
          <cell r="Q523">
            <v>1002</v>
          </cell>
          <cell r="R523">
            <v>3840</v>
          </cell>
          <cell r="S523">
            <v>3840</v>
          </cell>
          <cell r="T523">
            <v>10981</v>
          </cell>
          <cell r="U523">
            <v>11043</v>
          </cell>
          <cell r="V523">
            <v>11149</v>
          </cell>
          <cell r="W523">
            <v>11149</v>
          </cell>
          <cell r="X523">
            <v>11152</v>
          </cell>
          <cell r="Y523">
            <v>11250</v>
          </cell>
          <cell r="Z523">
            <v>18054</v>
          </cell>
          <cell r="AA523">
            <v>18150</v>
          </cell>
        </row>
        <row r="524">
          <cell r="A524">
            <v>4815</v>
          </cell>
          <cell r="B524" t="str">
            <v>AJUSTE DE EJERCICIOS ANTERIORES</v>
          </cell>
          <cell r="C524">
            <v>4</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row>
        <row r="525">
          <cell r="A525">
            <v>481554</v>
          </cell>
          <cell r="B525" t="str">
            <v>Ingresos fiscales</v>
          </cell>
          <cell r="C525">
            <v>5</v>
          </cell>
          <cell r="P525">
            <v>0</v>
          </cell>
          <cell r="Q525">
            <v>0</v>
          </cell>
          <cell r="R525">
            <v>0</v>
          </cell>
          <cell r="S525">
            <v>0</v>
          </cell>
          <cell r="T525">
            <v>0</v>
          </cell>
          <cell r="U525">
            <v>0</v>
          </cell>
          <cell r="V525">
            <v>0</v>
          </cell>
          <cell r="W525">
            <v>0</v>
          </cell>
          <cell r="X525">
            <v>0</v>
          </cell>
          <cell r="Y525">
            <v>0</v>
          </cell>
          <cell r="Z525">
            <v>0</v>
          </cell>
          <cell r="AA525">
            <v>0</v>
          </cell>
        </row>
        <row r="526">
          <cell r="A526">
            <v>481555</v>
          </cell>
          <cell r="B526" t="str">
            <v>Venta de bienes</v>
          </cell>
          <cell r="C526">
            <v>5</v>
          </cell>
          <cell r="P526">
            <v>0</v>
          </cell>
          <cell r="Q526">
            <v>0</v>
          </cell>
          <cell r="R526">
            <v>0</v>
          </cell>
          <cell r="S526">
            <v>0</v>
          </cell>
          <cell r="T526">
            <v>0</v>
          </cell>
          <cell r="U526">
            <v>0</v>
          </cell>
          <cell r="V526">
            <v>0</v>
          </cell>
          <cell r="W526">
            <v>0</v>
          </cell>
          <cell r="X526">
            <v>0</v>
          </cell>
          <cell r="Y526">
            <v>0</v>
          </cell>
          <cell r="Z526">
            <v>0</v>
          </cell>
          <cell r="AA526">
            <v>0</v>
          </cell>
        </row>
        <row r="527">
          <cell r="A527">
            <v>481556</v>
          </cell>
          <cell r="B527" t="str">
            <v>Venta de servicios</v>
          </cell>
          <cell r="C527">
            <v>5</v>
          </cell>
          <cell r="P527">
            <v>0</v>
          </cell>
          <cell r="Q527">
            <v>0</v>
          </cell>
          <cell r="R527">
            <v>0</v>
          </cell>
          <cell r="S527">
            <v>0</v>
          </cell>
          <cell r="T527">
            <v>0</v>
          </cell>
          <cell r="U527">
            <v>0</v>
          </cell>
          <cell r="V527">
            <v>0</v>
          </cell>
          <cell r="W527">
            <v>0</v>
          </cell>
          <cell r="X527">
            <v>0</v>
          </cell>
          <cell r="Y527">
            <v>0</v>
          </cell>
          <cell r="Z527">
            <v>0</v>
          </cell>
          <cell r="AA527">
            <v>0</v>
          </cell>
        </row>
        <row r="528">
          <cell r="A528">
            <v>481559</v>
          </cell>
          <cell r="B528" t="str">
            <v>Otros ingresos</v>
          </cell>
          <cell r="C528">
            <v>5</v>
          </cell>
          <cell r="P528">
            <v>0</v>
          </cell>
          <cell r="Q528">
            <v>0</v>
          </cell>
          <cell r="R528">
            <v>0</v>
          </cell>
          <cell r="S528">
            <v>0</v>
          </cell>
          <cell r="T528">
            <v>0</v>
          </cell>
          <cell r="U528">
            <v>0</v>
          </cell>
          <cell r="V528">
            <v>0</v>
          </cell>
          <cell r="W528">
            <v>0</v>
          </cell>
          <cell r="X528">
            <v>0</v>
          </cell>
          <cell r="Y528">
            <v>0</v>
          </cell>
          <cell r="Z528">
            <v>0</v>
          </cell>
          <cell r="AA528">
            <v>0</v>
          </cell>
        </row>
        <row r="529">
          <cell r="B529" t="str">
            <v>Gastos de provisiones, depreciaciones y amortizaciones</v>
          </cell>
          <cell r="C529" t="str">
            <v>2</v>
          </cell>
          <cell r="D529">
            <v>0</v>
          </cell>
          <cell r="E529">
            <v>0</v>
          </cell>
          <cell r="F529">
            <v>0</v>
          </cell>
          <cell r="G529">
            <v>0</v>
          </cell>
          <cell r="H529">
            <v>0</v>
          </cell>
          <cell r="I529">
            <v>0</v>
          </cell>
          <cell r="J529">
            <v>0</v>
          </cell>
          <cell r="K529">
            <v>0</v>
          </cell>
          <cell r="L529">
            <v>0</v>
          </cell>
          <cell r="M529">
            <v>0</v>
          </cell>
          <cell r="N529">
            <v>0</v>
          </cell>
          <cell r="O529">
            <v>4184039</v>
          </cell>
          <cell r="P529">
            <v>0</v>
          </cell>
          <cell r="Q529">
            <v>0</v>
          </cell>
          <cell r="R529">
            <v>0</v>
          </cell>
          <cell r="S529">
            <v>0</v>
          </cell>
          <cell r="T529">
            <v>0</v>
          </cell>
          <cell r="U529">
            <v>0</v>
          </cell>
          <cell r="V529">
            <v>0</v>
          </cell>
          <cell r="W529">
            <v>0</v>
          </cell>
          <cell r="X529">
            <v>0</v>
          </cell>
          <cell r="Y529">
            <v>0</v>
          </cell>
          <cell r="Z529">
            <v>0</v>
          </cell>
          <cell r="AA529">
            <v>4184039</v>
          </cell>
        </row>
        <row r="530">
          <cell r="A530">
            <v>53</v>
          </cell>
          <cell r="B530" t="str">
            <v>PROVISIONES, DEPRECIACIONES Y AMORTIZACIONES</v>
          </cell>
          <cell r="C530" t="str">
            <v>3</v>
          </cell>
          <cell r="D530">
            <v>0</v>
          </cell>
          <cell r="E530">
            <v>0</v>
          </cell>
          <cell r="F530">
            <v>0</v>
          </cell>
          <cell r="G530">
            <v>0</v>
          </cell>
          <cell r="H530">
            <v>0</v>
          </cell>
          <cell r="I530">
            <v>0</v>
          </cell>
          <cell r="J530">
            <v>0</v>
          </cell>
          <cell r="K530">
            <v>0</v>
          </cell>
          <cell r="L530">
            <v>0</v>
          </cell>
          <cell r="M530">
            <v>0</v>
          </cell>
          <cell r="N530">
            <v>0</v>
          </cell>
          <cell r="O530">
            <v>4184039</v>
          </cell>
          <cell r="P530">
            <v>0</v>
          </cell>
          <cell r="Q530">
            <v>0</v>
          </cell>
          <cell r="R530">
            <v>0</v>
          </cell>
          <cell r="S530">
            <v>0</v>
          </cell>
          <cell r="T530">
            <v>0</v>
          </cell>
          <cell r="U530">
            <v>0</v>
          </cell>
          <cell r="V530">
            <v>0</v>
          </cell>
          <cell r="W530">
            <v>0</v>
          </cell>
          <cell r="X530">
            <v>0</v>
          </cell>
          <cell r="Y530">
            <v>0</v>
          </cell>
          <cell r="Z530">
            <v>0</v>
          </cell>
          <cell r="AA530">
            <v>4184039</v>
          </cell>
        </row>
        <row r="531">
          <cell r="A531">
            <v>5302</v>
          </cell>
          <cell r="B531" t="str">
            <v>PROVISIÓN PARA PROTECCIÓN DE INVERSIONES</v>
          </cell>
          <cell r="C531">
            <v>4</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row>
        <row r="532">
          <cell r="A532">
            <v>530234</v>
          </cell>
          <cell r="B532" t="str">
            <v>Inversiones patrimoniales en entidades no controladas</v>
          </cell>
          <cell r="C532">
            <v>5</v>
          </cell>
          <cell r="P532">
            <v>0</v>
          </cell>
          <cell r="Q532">
            <v>0</v>
          </cell>
          <cell r="R532">
            <v>0</v>
          </cell>
          <cell r="S532">
            <v>0</v>
          </cell>
          <cell r="T532">
            <v>0</v>
          </cell>
          <cell r="U532">
            <v>0</v>
          </cell>
          <cell r="V532">
            <v>0</v>
          </cell>
          <cell r="W532">
            <v>0</v>
          </cell>
          <cell r="X532">
            <v>0</v>
          </cell>
          <cell r="Y532">
            <v>0</v>
          </cell>
          <cell r="Z532">
            <v>0</v>
          </cell>
          <cell r="AA532">
            <v>0</v>
          </cell>
        </row>
        <row r="533">
          <cell r="A533">
            <v>530235</v>
          </cell>
          <cell r="B533" t="str">
            <v>Inversiones patrimoniales en entidades controladas</v>
          </cell>
          <cell r="C533">
            <v>5</v>
          </cell>
          <cell r="P533">
            <v>0</v>
          </cell>
          <cell r="Q533">
            <v>0</v>
          </cell>
          <cell r="R533">
            <v>0</v>
          </cell>
          <cell r="S533">
            <v>0</v>
          </cell>
          <cell r="T533">
            <v>0</v>
          </cell>
          <cell r="U533">
            <v>0</v>
          </cell>
          <cell r="V533">
            <v>0</v>
          </cell>
          <cell r="W533">
            <v>0</v>
          </cell>
          <cell r="X533">
            <v>0</v>
          </cell>
          <cell r="Y533">
            <v>0</v>
          </cell>
          <cell r="Z533">
            <v>0</v>
          </cell>
          <cell r="AA533">
            <v>0</v>
          </cell>
        </row>
        <row r="534">
          <cell r="A534">
            <v>5313</v>
          </cell>
          <cell r="B534" t="str">
            <v>PROVISIÓN PARA OBLIGACIONES FISCALES</v>
          </cell>
          <cell r="C534">
            <v>4</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row>
        <row r="535">
          <cell r="A535">
            <v>531390</v>
          </cell>
          <cell r="B535" t="str">
            <v>Otras provisiones para obligaciones fiscales</v>
          </cell>
          <cell r="C535">
            <v>5</v>
          </cell>
          <cell r="P535">
            <v>0</v>
          </cell>
          <cell r="Q535">
            <v>0</v>
          </cell>
          <cell r="R535">
            <v>0</v>
          </cell>
          <cell r="S535">
            <v>0</v>
          </cell>
          <cell r="T535">
            <v>0</v>
          </cell>
          <cell r="U535">
            <v>0</v>
          </cell>
          <cell r="V535">
            <v>0</v>
          </cell>
          <cell r="W535">
            <v>0</v>
          </cell>
          <cell r="X535">
            <v>0</v>
          </cell>
          <cell r="Y535">
            <v>0</v>
          </cell>
          <cell r="Z535">
            <v>0</v>
          </cell>
          <cell r="AA535">
            <v>0</v>
          </cell>
        </row>
        <row r="536">
          <cell r="A536">
            <v>5314</v>
          </cell>
          <cell r="B536" t="str">
            <v>PROVISIÓN PARA CONTINGENCIAS</v>
          </cell>
          <cell r="C536">
            <v>4</v>
          </cell>
          <cell r="D536">
            <v>0</v>
          </cell>
          <cell r="E536">
            <v>0</v>
          </cell>
          <cell r="F536">
            <v>0</v>
          </cell>
          <cell r="G536">
            <v>0</v>
          </cell>
          <cell r="H536">
            <v>0</v>
          </cell>
          <cell r="I536">
            <v>0</v>
          </cell>
          <cell r="J536">
            <v>0</v>
          </cell>
          <cell r="K536">
            <v>0</v>
          </cell>
          <cell r="L536">
            <v>0</v>
          </cell>
          <cell r="M536">
            <v>0</v>
          </cell>
          <cell r="N536">
            <v>0</v>
          </cell>
          <cell r="O536">
            <v>4184039</v>
          </cell>
          <cell r="P536">
            <v>0</v>
          </cell>
          <cell r="Q536">
            <v>0</v>
          </cell>
          <cell r="R536">
            <v>0</v>
          </cell>
          <cell r="S536">
            <v>0</v>
          </cell>
          <cell r="T536">
            <v>0</v>
          </cell>
          <cell r="U536">
            <v>0</v>
          </cell>
          <cell r="V536">
            <v>0</v>
          </cell>
          <cell r="W536">
            <v>0</v>
          </cell>
          <cell r="X536">
            <v>0</v>
          </cell>
          <cell r="Y536">
            <v>0</v>
          </cell>
          <cell r="Z536">
            <v>0</v>
          </cell>
          <cell r="AA536">
            <v>4184039</v>
          </cell>
        </row>
        <row r="537">
          <cell r="A537">
            <v>531401</v>
          </cell>
          <cell r="B537" t="str">
            <v>Litigios</v>
          </cell>
          <cell r="C537">
            <v>5</v>
          </cell>
          <cell r="O537">
            <v>4184039</v>
          </cell>
          <cell r="P537">
            <v>0</v>
          </cell>
          <cell r="Q537">
            <v>0</v>
          </cell>
          <cell r="R537">
            <v>0</v>
          </cell>
          <cell r="S537">
            <v>0</v>
          </cell>
          <cell r="T537">
            <v>0</v>
          </cell>
          <cell r="U537">
            <v>0</v>
          </cell>
          <cell r="V537">
            <v>0</v>
          </cell>
          <cell r="W537">
            <v>0</v>
          </cell>
          <cell r="X537">
            <v>0</v>
          </cell>
          <cell r="Y537">
            <v>0</v>
          </cell>
          <cell r="Z537">
            <v>0</v>
          </cell>
          <cell r="AA537">
            <v>4184039</v>
          </cell>
        </row>
        <row r="538">
          <cell r="A538">
            <v>531402</v>
          </cell>
          <cell r="B538" t="str">
            <v>Obligaciones potenciales</v>
          </cell>
          <cell r="C538">
            <v>5</v>
          </cell>
          <cell r="P538">
            <v>0</v>
          </cell>
          <cell r="Q538">
            <v>0</v>
          </cell>
          <cell r="R538">
            <v>0</v>
          </cell>
          <cell r="S538">
            <v>0</v>
          </cell>
          <cell r="T538">
            <v>0</v>
          </cell>
          <cell r="U538">
            <v>0</v>
          </cell>
          <cell r="V538">
            <v>0</v>
          </cell>
          <cell r="W538">
            <v>0</v>
          </cell>
          <cell r="X538">
            <v>0</v>
          </cell>
          <cell r="Y538">
            <v>0</v>
          </cell>
          <cell r="Z538">
            <v>0</v>
          </cell>
          <cell r="AA538">
            <v>0</v>
          </cell>
        </row>
        <row r="539">
          <cell r="A539">
            <v>531407</v>
          </cell>
          <cell r="B539" t="str">
            <v>Riesgos no asegurados</v>
          </cell>
          <cell r="C539">
            <v>5</v>
          </cell>
          <cell r="P539">
            <v>0</v>
          </cell>
          <cell r="Q539">
            <v>0</v>
          </cell>
          <cell r="R539">
            <v>0</v>
          </cell>
          <cell r="S539">
            <v>0</v>
          </cell>
          <cell r="T539">
            <v>0</v>
          </cell>
          <cell r="U539">
            <v>0</v>
          </cell>
          <cell r="V539">
            <v>0</v>
          </cell>
          <cell r="W539">
            <v>0</v>
          </cell>
          <cell r="X539">
            <v>0</v>
          </cell>
          <cell r="Y539">
            <v>0</v>
          </cell>
          <cell r="Z539">
            <v>0</v>
          </cell>
          <cell r="AA539">
            <v>0</v>
          </cell>
        </row>
        <row r="540">
          <cell r="A540">
            <v>531410</v>
          </cell>
          <cell r="B540" t="str">
            <v>Conmutación pensional</v>
          </cell>
          <cell r="C540">
            <v>5</v>
          </cell>
          <cell r="P540">
            <v>0</v>
          </cell>
          <cell r="Q540">
            <v>0</v>
          </cell>
          <cell r="R540">
            <v>0</v>
          </cell>
          <cell r="S540">
            <v>0</v>
          </cell>
          <cell r="T540">
            <v>0</v>
          </cell>
          <cell r="U540">
            <v>0</v>
          </cell>
          <cell r="V540">
            <v>0</v>
          </cell>
          <cell r="W540">
            <v>0</v>
          </cell>
          <cell r="X540">
            <v>0</v>
          </cell>
          <cell r="Y540">
            <v>0</v>
          </cell>
          <cell r="Z540">
            <v>0</v>
          </cell>
          <cell r="AA540">
            <v>0</v>
          </cell>
        </row>
        <row r="541">
          <cell r="A541">
            <v>531490</v>
          </cell>
          <cell r="B541" t="str">
            <v>Otras provisiones para contingencias</v>
          </cell>
          <cell r="C541">
            <v>5</v>
          </cell>
          <cell r="P541">
            <v>0</v>
          </cell>
          <cell r="Q541">
            <v>0</v>
          </cell>
          <cell r="R541">
            <v>0</v>
          </cell>
          <cell r="S541">
            <v>0</v>
          </cell>
          <cell r="T541">
            <v>0</v>
          </cell>
          <cell r="U541">
            <v>0</v>
          </cell>
          <cell r="V541">
            <v>0</v>
          </cell>
          <cell r="W541">
            <v>0</v>
          </cell>
          <cell r="X541">
            <v>0</v>
          </cell>
          <cell r="Y541">
            <v>0</v>
          </cell>
          <cell r="Z541">
            <v>0</v>
          </cell>
          <cell r="AA541">
            <v>0</v>
          </cell>
        </row>
        <row r="542">
          <cell r="A542">
            <v>5345</v>
          </cell>
          <cell r="B542" t="str">
            <v>AMORTIZACIÓN DE INTANGIBLES</v>
          </cell>
          <cell r="C542">
            <v>4</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row>
        <row r="543">
          <cell r="A543">
            <v>534501</v>
          </cell>
          <cell r="B543" t="str">
            <v>Crédito mercantil</v>
          </cell>
          <cell r="C543">
            <v>5</v>
          </cell>
          <cell r="P543">
            <v>0</v>
          </cell>
          <cell r="Q543">
            <v>0</v>
          </cell>
          <cell r="R543">
            <v>0</v>
          </cell>
          <cell r="S543">
            <v>0</v>
          </cell>
          <cell r="T543">
            <v>0</v>
          </cell>
          <cell r="U543">
            <v>0</v>
          </cell>
          <cell r="V543">
            <v>0</v>
          </cell>
          <cell r="W543">
            <v>0</v>
          </cell>
          <cell r="X543">
            <v>0</v>
          </cell>
          <cell r="Y543">
            <v>0</v>
          </cell>
          <cell r="Z543">
            <v>0</v>
          </cell>
          <cell r="AA543">
            <v>0</v>
          </cell>
        </row>
        <row r="544">
          <cell r="B544" t="str">
            <v>Gastos no operacionales</v>
          </cell>
          <cell r="C544" t="str">
            <v>2</v>
          </cell>
          <cell r="D544">
            <v>677754</v>
          </cell>
          <cell r="E544">
            <v>419594</v>
          </cell>
          <cell r="F544">
            <v>-10894</v>
          </cell>
          <cell r="G544">
            <v>-185599</v>
          </cell>
          <cell r="H544">
            <v>174712</v>
          </cell>
          <cell r="I544">
            <v>183182</v>
          </cell>
          <cell r="J544">
            <v>218862</v>
          </cell>
          <cell r="K544">
            <v>228844</v>
          </cell>
          <cell r="L544">
            <v>227881</v>
          </cell>
          <cell r="M544">
            <v>175993</v>
          </cell>
          <cell r="N544">
            <v>218165</v>
          </cell>
          <cell r="O544">
            <v>813422</v>
          </cell>
          <cell r="P544">
            <v>677754</v>
          </cell>
          <cell r="Q544">
            <v>1097348</v>
          </cell>
          <cell r="R544">
            <v>1086454</v>
          </cell>
          <cell r="S544">
            <v>900855</v>
          </cell>
          <cell r="T544">
            <v>1075567</v>
          </cell>
          <cell r="U544">
            <v>1258749</v>
          </cell>
          <cell r="V544">
            <v>1477611</v>
          </cell>
          <cell r="W544">
            <v>1706455</v>
          </cell>
          <cell r="X544">
            <v>1934336</v>
          </cell>
          <cell r="Y544">
            <v>2110329</v>
          </cell>
          <cell r="Z544">
            <v>2328494</v>
          </cell>
          <cell r="AA544">
            <v>3141916</v>
          </cell>
        </row>
        <row r="545">
          <cell r="A545">
            <v>58</v>
          </cell>
          <cell r="B545" t="str">
            <v>OTROS GASTOS</v>
          </cell>
          <cell r="C545" t="str">
            <v>3</v>
          </cell>
          <cell r="D545">
            <v>677754</v>
          </cell>
          <cell r="E545">
            <v>419594</v>
          </cell>
          <cell r="F545">
            <v>-10894</v>
          </cell>
          <cell r="G545">
            <v>-185599</v>
          </cell>
          <cell r="H545">
            <v>174712</v>
          </cell>
          <cell r="I545">
            <v>183182</v>
          </cell>
          <cell r="J545">
            <v>218862</v>
          </cell>
          <cell r="K545">
            <v>228844</v>
          </cell>
          <cell r="L545">
            <v>227881</v>
          </cell>
          <cell r="M545">
            <v>175993</v>
          </cell>
          <cell r="N545">
            <v>218165</v>
          </cell>
          <cell r="O545">
            <v>813422</v>
          </cell>
          <cell r="P545">
            <v>677754</v>
          </cell>
          <cell r="Q545">
            <v>1097348</v>
          </cell>
          <cell r="R545">
            <v>1086454</v>
          </cell>
          <cell r="S545">
            <v>900855</v>
          </cell>
          <cell r="T545">
            <v>1075567</v>
          </cell>
          <cell r="U545">
            <v>1258749</v>
          </cell>
          <cell r="V545">
            <v>1477611</v>
          </cell>
          <cell r="W545">
            <v>1706455</v>
          </cell>
          <cell r="X545">
            <v>1934336</v>
          </cell>
          <cell r="Y545">
            <v>2110329</v>
          </cell>
          <cell r="Z545">
            <v>2328494</v>
          </cell>
          <cell r="AA545">
            <v>3141916</v>
          </cell>
        </row>
        <row r="546">
          <cell r="A546">
            <v>5801</v>
          </cell>
          <cell r="B546" t="str">
            <v>INTERESES</v>
          </cell>
          <cell r="C546">
            <v>4</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row>
        <row r="547">
          <cell r="A547">
            <v>580110</v>
          </cell>
          <cell r="B547" t="str">
            <v>Adquisición de bienes y servicios</v>
          </cell>
          <cell r="C547">
            <v>5</v>
          </cell>
          <cell r="P547">
            <v>0</v>
          </cell>
          <cell r="Q547">
            <v>0</v>
          </cell>
          <cell r="R547">
            <v>0</v>
          </cell>
          <cell r="S547">
            <v>0</v>
          </cell>
          <cell r="T547">
            <v>0</v>
          </cell>
          <cell r="U547">
            <v>0</v>
          </cell>
          <cell r="V547">
            <v>0</v>
          </cell>
          <cell r="W547">
            <v>0</v>
          </cell>
          <cell r="X547">
            <v>0</v>
          </cell>
          <cell r="Y547">
            <v>0</v>
          </cell>
          <cell r="Z547">
            <v>0</v>
          </cell>
          <cell r="AA547">
            <v>0</v>
          </cell>
        </row>
        <row r="548">
          <cell r="A548">
            <v>580134</v>
          </cell>
          <cell r="B548" t="str">
            <v>Operaciones de crédito público internas de corto plazo</v>
          </cell>
          <cell r="C548">
            <v>5</v>
          </cell>
          <cell r="P548">
            <v>0</v>
          </cell>
          <cell r="Q548">
            <v>0</v>
          </cell>
          <cell r="R548">
            <v>0</v>
          </cell>
          <cell r="S548">
            <v>0</v>
          </cell>
          <cell r="T548">
            <v>0</v>
          </cell>
          <cell r="U548">
            <v>0</v>
          </cell>
          <cell r="V548">
            <v>0</v>
          </cell>
          <cell r="W548">
            <v>0</v>
          </cell>
          <cell r="X548">
            <v>0</v>
          </cell>
          <cell r="Y548">
            <v>0</v>
          </cell>
          <cell r="Z548">
            <v>0</v>
          </cell>
          <cell r="AA548">
            <v>0</v>
          </cell>
        </row>
        <row r="549">
          <cell r="A549">
            <v>580135</v>
          </cell>
          <cell r="B549" t="str">
            <v>Operaciones de crédito público internas de largo plazo</v>
          </cell>
          <cell r="C549">
            <v>5</v>
          </cell>
          <cell r="P549">
            <v>0</v>
          </cell>
          <cell r="Q549">
            <v>0</v>
          </cell>
          <cell r="R549">
            <v>0</v>
          </cell>
          <cell r="S549">
            <v>0</v>
          </cell>
          <cell r="T549">
            <v>0</v>
          </cell>
          <cell r="U549">
            <v>0</v>
          </cell>
          <cell r="V549">
            <v>0</v>
          </cell>
          <cell r="W549">
            <v>0</v>
          </cell>
          <cell r="X549">
            <v>0</v>
          </cell>
          <cell r="Y549">
            <v>0</v>
          </cell>
          <cell r="Z549">
            <v>0</v>
          </cell>
          <cell r="AA549">
            <v>0</v>
          </cell>
        </row>
        <row r="550">
          <cell r="A550">
            <v>580137</v>
          </cell>
          <cell r="B550" t="str">
            <v>Operaciones de crédito público externas de largo plazo</v>
          </cell>
          <cell r="C550">
            <v>5</v>
          </cell>
          <cell r="P550">
            <v>0</v>
          </cell>
          <cell r="Q550">
            <v>0</v>
          </cell>
          <cell r="R550">
            <v>0</v>
          </cell>
          <cell r="S550">
            <v>0</v>
          </cell>
          <cell r="T550">
            <v>0</v>
          </cell>
          <cell r="U550">
            <v>0</v>
          </cell>
          <cell r="V550">
            <v>0</v>
          </cell>
          <cell r="W550">
            <v>0</v>
          </cell>
          <cell r="X550">
            <v>0</v>
          </cell>
          <cell r="Y550">
            <v>0</v>
          </cell>
          <cell r="Z550">
            <v>0</v>
          </cell>
          <cell r="AA550">
            <v>0</v>
          </cell>
        </row>
        <row r="551">
          <cell r="A551">
            <v>580139</v>
          </cell>
          <cell r="B551" t="str">
            <v>Operaciones de financiamiento internas de corto plazo</v>
          </cell>
          <cell r="C551">
            <v>5</v>
          </cell>
          <cell r="P551">
            <v>0</v>
          </cell>
          <cell r="Q551">
            <v>0</v>
          </cell>
          <cell r="R551">
            <v>0</v>
          </cell>
          <cell r="S551">
            <v>0</v>
          </cell>
          <cell r="T551">
            <v>0</v>
          </cell>
          <cell r="U551">
            <v>0</v>
          </cell>
          <cell r="V551">
            <v>0</v>
          </cell>
          <cell r="W551">
            <v>0</v>
          </cell>
          <cell r="X551">
            <v>0</v>
          </cell>
          <cell r="Y551">
            <v>0</v>
          </cell>
          <cell r="Z551">
            <v>0</v>
          </cell>
          <cell r="AA551">
            <v>0</v>
          </cell>
        </row>
        <row r="552">
          <cell r="A552">
            <v>580140</v>
          </cell>
          <cell r="B552" t="str">
            <v>Operaciones de financiamiento internas de largo plazo</v>
          </cell>
          <cell r="C552">
            <v>5</v>
          </cell>
          <cell r="P552">
            <v>0</v>
          </cell>
          <cell r="Q552">
            <v>0</v>
          </cell>
          <cell r="R552">
            <v>0</v>
          </cell>
          <cell r="S552">
            <v>0</v>
          </cell>
          <cell r="T552">
            <v>0</v>
          </cell>
          <cell r="U552">
            <v>0</v>
          </cell>
          <cell r="V552">
            <v>0</v>
          </cell>
          <cell r="W552">
            <v>0</v>
          </cell>
          <cell r="X552">
            <v>0</v>
          </cell>
          <cell r="Y552">
            <v>0</v>
          </cell>
          <cell r="Z552">
            <v>0</v>
          </cell>
          <cell r="AA552">
            <v>0</v>
          </cell>
        </row>
        <row r="553">
          <cell r="A553">
            <v>580141</v>
          </cell>
          <cell r="B553" t="str">
            <v>Operaciones de financiamiento externas de corto plazo</v>
          </cell>
          <cell r="C553">
            <v>5</v>
          </cell>
          <cell r="P553">
            <v>0</v>
          </cell>
          <cell r="Q553">
            <v>0</v>
          </cell>
          <cell r="R553">
            <v>0</v>
          </cell>
          <cell r="S553">
            <v>0</v>
          </cell>
          <cell r="T553">
            <v>0</v>
          </cell>
          <cell r="U553">
            <v>0</v>
          </cell>
          <cell r="V553">
            <v>0</v>
          </cell>
          <cell r="W553">
            <v>0</v>
          </cell>
          <cell r="X553">
            <v>0</v>
          </cell>
          <cell r="Y553">
            <v>0</v>
          </cell>
          <cell r="Z553">
            <v>0</v>
          </cell>
          <cell r="AA553">
            <v>0</v>
          </cell>
        </row>
        <row r="554">
          <cell r="A554">
            <v>580144</v>
          </cell>
          <cell r="B554" t="str">
            <v>Títulos que no constituyen operaciones de crédito público ni operaciones de financiamiento</v>
          </cell>
          <cell r="C554">
            <v>5</v>
          </cell>
          <cell r="P554">
            <v>0</v>
          </cell>
          <cell r="Q554">
            <v>0</v>
          </cell>
          <cell r="R554">
            <v>0</v>
          </cell>
          <cell r="S554">
            <v>0</v>
          </cell>
          <cell r="T554">
            <v>0</v>
          </cell>
          <cell r="U554">
            <v>0</v>
          </cell>
          <cell r="V554">
            <v>0</v>
          </cell>
          <cell r="W554">
            <v>0</v>
          </cell>
          <cell r="X554">
            <v>0</v>
          </cell>
          <cell r="Y554">
            <v>0</v>
          </cell>
          <cell r="Z554">
            <v>0</v>
          </cell>
          <cell r="AA554">
            <v>0</v>
          </cell>
        </row>
        <row r="555">
          <cell r="A555">
            <v>580190</v>
          </cell>
          <cell r="B555" t="str">
            <v>Otros intereses</v>
          </cell>
          <cell r="C555">
            <v>5</v>
          </cell>
          <cell r="P555">
            <v>0</v>
          </cell>
          <cell r="Q555">
            <v>0</v>
          </cell>
          <cell r="R555">
            <v>0</v>
          </cell>
          <cell r="S555">
            <v>0</v>
          </cell>
          <cell r="T555">
            <v>0</v>
          </cell>
          <cell r="U555">
            <v>0</v>
          </cell>
          <cell r="V555">
            <v>0</v>
          </cell>
          <cell r="W555">
            <v>0</v>
          </cell>
          <cell r="X555">
            <v>0</v>
          </cell>
          <cell r="Y555">
            <v>0</v>
          </cell>
          <cell r="Z555">
            <v>0</v>
          </cell>
          <cell r="AA555">
            <v>0</v>
          </cell>
        </row>
        <row r="556">
          <cell r="A556">
            <v>5802</v>
          </cell>
          <cell r="B556" t="str">
            <v>COMISIONES</v>
          </cell>
          <cell r="C556">
            <v>4</v>
          </cell>
          <cell r="D556">
            <v>107626</v>
          </cell>
          <cell r="E556">
            <v>182160</v>
          </cell>
          <cell r="F556">
            <v>140023</v>
          </cell>
          <cell r="G556">
            <v>182366</v>
          </cell>
          <cell r="H556">
            <v>278642</v>
          </cell>
          <cell r="I556">
            <v>167689</v>
          </cell>
          <cell r="J556">
            <v>186619</v>
          </cell>
          <cell r="K556">
            <v>188697</v>
          </cell>
          <cell r="L556">
            <v>155742</v>
          </cell>
          <cell r="M556">
            <v>162633</v>
          </cell>
          <cell r="N556">
            <v>194521</v>
          </cell>
          <cell r="O556">
            <v>284484</v>
          </cell>
          <cell r="P556">
            <v>107626</v>
          </cell>
          <cell r="Q556">
            <v>289786</v>
          </cell>
          <cell r="R556">
            <v>429809</v>
          </cell>
          <cell r="S556">
            <v>612175</v>
          </cell>
          <cell r="T556">
            <v>890817</v>
          </cell>
          <cell r="U556">
            <v>1058506</v>
          </cell>
          <cell r="V556">
            <v>1245125</v>
          </cell>
          <cell r="W556">
            <v>1433822</v>
          </cell>
          <cell r="X556">
            <v>1589564</v>
          </cell>
          <cell r="Y556">
            <v>1752197</v>
          </cell>
          <cell r="Z556">
            <v>1946718</v>
          </cell>
          <cell r="AA556">
            <v>2231202</v>
          </cell>
        </row>
        <row r="557">
          <cell r="A557">
            <v>580206</v>
          </cell>
          <cell r="B557" t="str">
            <v>Adquisición de bienes y servicios</v>
          </cell>
          <cell r="C557">
            <v>5</v>
          </cell>
          <cell r="P557">
            <v>0</v>
          </cell>
          <cell r="Q557">
            <v>0</v>
          </cell>
          <cell r="R557">
            <v>0</v>
          </cell>
          <cell r="S557">
            <v>0</v>
          </cell>
          <cell r="T557">
            <v>0</v>
          </cell>
          <cell r="U557">
            <v>0</v>
          </cell>
          <cell r="V557">
            <v>0</v>
          </cell>
          <cell r="W557">
            <v>0</v>
          </cell>
          <cell r="X557">
            <v>0</v>
          </cell>
          <cell r="Y557">
            <v>0</v>
          </cell>
          <cell r="Z557">
            <v>0</v>
          </cell>
          <cell r="AA557">
            <v>0</v>
          </cell>
        </row>
        <row r="558">
          <cell r="A558">
            <v>580228</v>
          </cell>
          <cell r="B558" t="str">
            <v>Operaciones de crédito público internas de largo plazo</v>
          </cell>
          <cell r="C558">
            <v>5</v>
          </cell>
          <cell r="I558">
            <v>167689</v>
          </cell>
          <cell r="P558">
            <v>0</v>
          </cell>
          <cell r="Q558">
            <v>0</v>
          </cell>
          <cell r="R558">
            <v>0</v>
          </cell>
          <cell r="S558">
            <v>0</v>
          </cell>
          <cell r="T558">
            <v>0</v>
          </cell>
          <cell r="U558">
            <v>167689</v>
          </cell>
          <cell r="V558">
            <v>167689</v>
          </cell>
          <cell r="W558">
            <v>167689</v>
          </cell>
          <cell r="X558">
            <v>167689</v>
          </cell>
          <cell r="Y558">
            <v>167689</v>
          </cell>
          <cell r="Z558">
            <v>167689</v>
          </cell>
          <cell r="AA558">
            <v>167689</v>
          </cell>
        </row>
        <row r="559">
          <cell r="A559">
            <v>580230</v>
          </cell>
          <cell r="B559" t="str">
            <v>Operaciones de crédito público externas de largo plazo</v>
          </cell>
          <cell r="C559">
            <v>5</v>
          </cell>
          <cell r="P559">
            <v>0</v>
          </cell>
          <cell r="Q559">
            <v>0</v>
          </cell>
          <cell r="R559">
            <v>0</v>
          </cell>
          <cell r="S559">
            <v>0</v>
          </cell>
          <cell r="T559">
            <v>0</v>
          </cell>
          <cell r="U559">
            <v>0</v>
          </cell>
          <cell r="V559">
            <v>0</v>
          </cell>
          <cell r="W559">
            <v>0</v>
          </cell>
          <cell r="X559">
            <v>0</v>
          </cell>
          <cell r="Y559">
            <v>0</v>
          </cell>
          <cell r="Z559">
            <v>0</v>
          </cell>
          <cell r="AA559">
            <v>0</v>
          </cell>
        </row>
        <row r="560">
          <cell r="A560">
            <v>580237</v>
          </cell>
          <cell r="B560" t="str">
            <v>Comisiones sobre depósitos en administración</v>
          </cell>
          <cell r="C560">
            <v>5</v>
          </cell>
          <cell r="P560">
            <v>0</v>
          </cell>
          <cell r="Q560">
            <v>0</v>
          </cell>
          <cell r="R560">
            <v>0</v>
          </cell>
          <cell r="S560">
            <v>0</v>
          </cell>
          <cell r="T560">
            <v>0</v>
          </cell>
          <cell r="U560">
            <v>0</v>
          </cell>
          <cell r="V560">
            <v>0</v>
          </cell>
          <cell r="W560">
            <v>0</v>
          </cell>
          <cell r="X560">
            <v>0</v>
          </cell>
          <cell r="Y560">
            <v>0</v>
          </cell>
          <cell r="Z560">
            <v>0</v>
          </cell>
          <cell r="AA560">
            <v>0</v>
          </cell>
        </row>
        <row r="561">
          <cell r="A561">
            <v>580238</v>
          </cell>
          <cell r="B561" t="str">
            <v>Comisiones y otros gastos bancarios</v>
          </cell>
          <cell r="C561">
            <v>5</v>
          </cell>
          <cell r="D561">
            <v>107626</v>
          </cell>
          <cell r="E561">
            <v>182160</v>
          </cell>
          <cell r="F561">
            <v>140023</v>
          </cell>
          <cell r="G561">
            <v>182366</v>
          </cell>
          <cell r="H561">
            <v>278642</v>
          </cell>
          <cell r="J561">
            <v>186619</v>
          </cell>
          <cell r="K561">
            <v>188697</v>
          </cell>
          <cell r="L561">
            <v>155742</v>
          </cell>
          <cell r="M561">
            <v>162633</v>
          </cell>
          <cell r="N561">
            <v>194521</v>
          </cell>
          <cell r="O561">
            <v>284484</v>
          </cell>
          <cell r="P561">
            <v>107626</v>
          </cell>
          <cell r="Q561">
            <v>289786</v>
          </cell>
          <cell r="R561">
            <v>429809</v>
          </cell>
          <cell r="S561">
            <v>612175</v>
          </cell>
          <cell r="T561">
            <v>890817</v>
          </cell>
          <cell r="U561">
            <v>890817</v>
          </cell>
          <cell r="V561">
            <v>1077436</v>
          </cell>
          <cell r="W561">
            <v>1266133</v>
          </cell>
          <cell r="X561">
            <v>1421875</v>
          </cell>
          <cell r="Y561">
            <v>1584508</v>
          </cell>
          <cell r="Z561">
            <v>1779029</v>
          </cell>
          <cell r="AA561">
            <v>2063513</v>
          </cell>
        </row>
        <row r="562">
          <cell r="A562">
            <v>580290</v>
          </cell>
          <cell r="B562" t="str">
            <v>Otras comisiones</v>
          </cell>
          <cell r="C562">
            <v>5</v>
          </cell>
          <cell r="P562">
            <v>0</v>
          </cell>
          <cell r="Q562">
            <v>0</v>
          </cell>
          <cell r="R562">
            <v>0</v>
          </cell>
          <cell r="S562">
            <v>0</v>
          </cell>
          <cell r="T562">
            <v>0</v>
          </cell>
          <cell r="U562">
            <v>0</v>
          </cell>
          <cell r="V562">
            <v>0</v>
          </cell>
          <cell r="W562">
            <v>0</v>
          </cell>
          <cell r="X562">
            <v>0</v>
          </cell>
          <cell r="Y562">
            <v>0</v>
          </cell>
          <cell r="Z562">
            <v>0</v>
          </cell>
          <cell r="AA562">
            <v>0</v>
          </cell>
        </row>
        <row r="563">
          <cell r="A563">
            <v>5803</v>
          </cell>
          <cell r="B563" t="str">
            <v>AJUSTE POR DIFERENCIA EN CAMBIO</v>
          </cell>
          <cell r="C563">
            <v>4</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row>
        <row r="564">
          <cell r="A564">
            <v>580301</v>
          </cell>
          <cell r="B564" t="str">
            <v>Efectivo</v>
          </cell>
          <cell r="C564">
            <v>5</v>
          </cell>
          <cell r="P564">
            <v>0</v>
          </cell>
          <cell r="Q564">
            <v>0</v>
          </cell>
          <cell r="R564">
            <v>0</v>
          </cell>
          <cell r="S564">
            <v>0</v>
          </cell>
          <cell r="T564">
            <v>0</v>
          </cell>
          <cell r="U564">
            <v>0</v>
          </cell>
          <cell r="V564">
            <v>0</v>
          </cell>
          <cell r="W564">
            <v>0</v>
          </cell>
          <cell r="X564">
            <v>0</v>
          </cell>
          <cell r="Y564">
            <v>0</v>
          </cell>
          <cell r="Z564">
            <v>0</v>
          </cell>
          <cell r="AA564">
            <v>0</v>
          </cell>
        </row>
        <row r="565">
          <cell r="A565">
            <v>580302</v>
          </cell>
          <cell r="B565" t="str">
            <v>Deudores</v>
          </cell>
          <cell r="C565">
            <v>5</v>
          </cell>
          <cell r="P565">
            <v>0</v>
          </cell>
          <cell r="Q565">
            <v>0</v>
          </cell>
          <cell r="R565">
            <v>0</v>
          </cell>
          <cell r="S565">
            <v>0</v>
          </cell>
          <cell r="T565">
            <v>0</v>
          </cell>
          <cell r="U565">
            <v>0</v>
          </cell>
          <cell r="V565">
            <v>0</v>
          </cell>
          <cell r="W565">
            <v>0</v>
          </cell>
          <cell r="X565">
            <v>0</v>
          </cell>
          <cell r="Y565">
            <v>0</v>
          </cell>
          <cell r="Z565">
            <v>0</v>
          </cell>
          <cell r="AA565">
            <v>0</v>
          </cell>
        </row>
        <row r="566">
          <cell r="A566">
            <v>580312</v>
          </cell>
          <cell r="B566" t="str">
            <v>Adquisición de bienes y servicios nacionales</v>
          </cell>
          <cell r="C566">
            <v>5</v>
          </cell>
          <cell r="P566">
            <v>0</v>
          </cell>
          <cell r="Q566">
            <v>0</v>
          </cell>
          <cell r="R566">
            <v>0</v>
          </cell>
          <cell r="S566">
            <v>0</v>
          </cell>
          <cell r="T566">
            <v>0</v>
          </cell>
          <cell r="U566">
            <v>0</v>
          </cell>
          <cell r="V566">
            <v>0</v>
          </cell>
          <cell r="W566">
            <v>0</v>
          </cell>
          <cell r="X566">
            <v>0</v>
          </cell>
          <cell r="Y566">
            <v>0</v>
          </cell>
          <cell r="Z566">
            <v>0</v>
          </cell>
          <cell r="AA566">
            <v>0</v>
          </cell>
        </row>
        <row r="567">
          <cell r="A567">
            <v>580313</v>
          </cell>
          <cell r="B567" t="str">
            <v>Adquisición de bienes y servicios del exterior</v>
          </cell>
          <cell r="C567">
            <v>5</v>
          </cell>
          <cell r="P567">
            <v>0</v>
          </cell>
          <cell r="Q567">
            <v>0</v>
          </cell>
          <cell r="R567">
            <v>0</v>
          </cell>
          <cell r="S567">
            <v>0</v>
          </cell>
          <cell r="T567">
            <v>0</v>
          </cell>
          <cell r="U567">
            <v>0</v>
          </cell>
          <cell r="V567">
            <v>0</v>
          </cell>
          <cell r="W567">
            <v>0</v>
          </cell>
          <cell r="X567">
            <v>0</v>
          </cell>
          <cell r="Y567">
            <v>0</v>
          </cell>
          <cell r="Z567">
            <v>0</v>
          </cell>
          <cell r="AA567">
            <v>0</v>
          </cell>
        </row>
        <row r="568">
          <cell r="A568">
            <v>580336</v>
          </cell>
          <cell r="B568" t="str">
            <v>Inversiones</v>
          </cell>
          <cell r="C568">
            <v>5</v>
          </cell>
          <cell r="P568">
            <v>0</v>
          </cell>
          <cell r="Q568">
            <v>0</v>
          </cell>
          <cell r="R568">
            <v>0</v>
          </cell>
          <cell r="S568">
            <v>0</v>
          </cell>
          <cell r="T568">
            <v>0</v>
          </cell>
          <cell r="U568">
            <v>0</v>
          </cell>
          <cell r="V568">
            <v>0</v>
          </cell>
          <cell r="W568">
            <v>0</v>
          </cell>
          <cell r="X568">
            <v>0</v>
          </cell>
          <cell r="Y568">
            <v>0</v>
          </cell>
          <cell r="Z568">
            <v>0</v>
          </cell>
          <cell r="AA568">
            <v>0</v>
          </cell>
        </row>
        <row r="569">
          <cell r="A569">
            <v>580339</v>
          </cell>
          <cell r="B569" t="str">
            <v>Operaciones de crédito público externas de corto plazo</v>
          </cell>
          <cell r="C569">
            <v>5</v>
          </cell>
          <cell r="P569">
            <v>0</v>
          </cell>
          <cell r="Q569">
            <v>0</v>
          </cell>
          <cell r="R569">
            <v>0</v>
          </cell>
          <cell r="S569">
            <v>0</v>
          </cell>
          <cell r="T569">
            <v>0</v>
          </cell>
          <cell r="U569">
            <v>0</v>
          </cell>
          <cell r="V569">
            <v>0</v>
          </cell>
          <cell r="W569">
            <v>0</v>
          </cell>
          <cell r="X569">
            <v>0</v>
          </cell>
          <cell r="Y569">
            <v>0</v>
          </cell>
          <cell r="Z569">
            <v>0</v>
          </cell>
          <cell r="AA569">
            <v>0</v>
          </cell>
        </row>
        <row r="570">
          <cell r="A570">
            <v>580340</v>
          </cell>
          <cell r="B570" t="str">
            <v>Operaciones de crédito público externas de largo plazo</v>
          </cell>
          <cell r="C570">
            <v>5</v>
          </cell>
          <cell r="P570">
            <v>0</v>
          </cell>
          <cell r="Q570">
            <v>0</v>
          </cell>
          <cell r="R570">
            <v>0</v>
          </cell>
          <cell r="S570">
            <v>0</v>
          </cell>
          <cell r="T570">
            <v>0</v>
          </cell>
          <cell r="U570">
            <v>0</v>
          </cell>
          <cell r="V570">
            <v>0</v>
          </cell>
          <cell r="W570">
            <v>0</v>
          </cell>
          <cell r="X570">
            <v>0</v>
          </cell>
          <cell r="Y570">
            <v>0</v>
          </cell>
          <cell r="Z570">
            <v>0</v>
          </cell>
          <cell r="AA570">
            <v>0</v>
          </cell>
        </row>
        <row r="571">
          <cell r="A571">
            <v>580344</v>
          </cell>
          <cell r="B571" t="str">
            <v>Operaciones de financiamiento externas de corto plazo</v>
          </cell>
          <cell r="C571">
            <v>5</v>
          </cell>
          <cell r="P571">
            <v>0</v>
          </cell>
          <cell r="Q571">
            <v>0</v>
          </cell>
          <cell r="R571">
            <v>0</v>
          </cell>
          <cell r="S571">
            <v>0</v>
          </cell>
          <cell r="T571">
            <v>0</v>
          </cell>
          <cell r="U571">
            <v>0</v>
          </cell>
          <cell r="V571">
            <v>0</v>
          </cell>
          <cell r="W571">
            <v>0</v>
          </cell>
          <cell r="X571">
            <v>0</v>
          </cell>
          <cell r="Y571">
            <v>0</v>
          </cell>
          <cell r="Z571">
            <v>0</v>
          </cell>
          <cell r="AA571">
            <v>0</v>
          </cell>
        </row>
        <row r="572">
          <cell r="A572">
            <v>580390</v>
          </cell>
          <cell r="B572" t="str">
            <v>Otros ajustes por diferencia en cambio</v>
          </cell>
          <cell r="C572">
            <v>5</v>
          </cell>
          <cell r="P572">
            <v>0</v>
          </cell>
          <cell r="Q572">
            <v>0</v>
          </cell>
          <cell r="R572">
            <v>0</v>
          </cell>
          <cell r="S572">
            <v>0</v>
          </cell>
          <cell r="T572">
            <v>0</v>
          </cell>
          <cell r="U572">
            <v>0</v>
          </cell>
          <cell r="V572">
            <v>0</v>
          </cell>
          <cell r="W572">
            <v>0</v>
          </cell>
          <cell r="X572">
            <v>0</v>
          </cell>
          <cell r="Y572">
            <v>0</v>
          </cell>
          <cell r="Z572">
            <v>0</v>
          </cell>
          <cell r="AA572">
            <v>0</v>
          </cell>
        </row>
        <row r="573">
          <cell r="A573">
            <v>5805</v>
          </cell>
          <cell r="B573" t="str">
            <v>FINANCIEROS</v>
          </cell>
          <cell r="C573">
            <v>4</v>
          </cell>
          <cell r="D573">
            <v>564664</v>
          </cell>
          <cell r="E573">
            <v>96319</v>
          </cell>
          <cell r="F573">
            <v>-169867</v>
          </cell>
          <cell r="G573">
            <v>-362795</v>
          </cell>
          <cell r="H573">
            <v>-127757</v>
          </cell>
          <cell r="I573">
            <v>31</v>
          </cell>
          <cell r="J573">
            <v>200</v>
          </cell>
          <cell r="K573">
            <v>14</v>
          </cell>
          <cell r="L573">
            <v>782</v>
          </cell>
          <cell r="M573">
            <v>0</v>
          </cell>
          <cell r="N573">
            <v>138</v>
          </cell>
          <cell r="O573">
            <v>210</v>
          </cell>
          <cell r="P573">
            <v>564664</v>
          </cell>
          <cell r="Q573">
            <v>660983</v>
          </cell>
          <cell r="R573">
            <v>491116</v>
          </cell>
          <cell r="S573">
            <v>128321</v>
          </cell>
          <cell r="T573">
            <v>564</v>
          </cell>
          <cell r="U573">
            <v>595</v>
          </cell>
          <cell r="V573">
            <v>795</v>
          </cell>
          <cell r="W573">
            <v>809</v>
          </cell>
          <cell r="X573">
            <v>1591</v>
          </cell>
          <cell r="Y573">
            <v>1591</v>
          </cell>
          <cell r="Z573">
            <v>1729</v>
          </cell>
          <cell r="AA573">
            <v>1939</v>
          </cell>
        </row>
        <row r="574">
          <cell r="A574">
            <v>580526</v>
          </cell>
          <cell r="B574" t="str">
            <v>Administración de fiducia</v>
          </cell>
          <cell r="C574">
            <v>5</v>
          </cell>
          <cell r="P574">
            <v>0</v>
          </cell>
          <cell r="Q574">
            <v>0</v>
          </cell>
          <cell r="R574">
            <v>0</v>
          </cell>
          <cell r="S574">
            <v>0</v>
          </cell>
          <cell r="T574">
            <v>0</v>
          </cell>
          <cell r="U574">
            <v>0</v>
          </cell>
          <cell r="V574">
            <v>0</v>
          </cell>
          <cell r="W574">
            <v>0</v>
          </cell>
          <cell r="X574">
            <v>0</v>
          </cell>
          <cell r="Y574">
            <v>0</v>
          </cell>
          <cell r="Z574">
            <v>0</v>
          </cell>
          <cell r="AA574">
            <v>0</v>
          </cell>
        </row>
        <row r="575">
          <cell r="A575">
            <v>580527</v>
          </cell>
          <cell r="B575" t="str">
            <v>Administración y emisión de títulos valores</v>
          </cell>
          <cell r="C575">
            <v>5</v>
          </cell>
          <cell r="P575">
            <v>0</v>
          </cell>
          <cell r="Q575">
            <v>0</v>
          </cell>
          <cell r="R575">
            <v>0</v>
          </cell>
          <cell r="S575">
            <v>0</v>
          </cell>
          <cell r="T575">
            <v>0</v>
          </cell>
          <cell r="U575">
            <v>0</v>
          </cell>
          <cell r="V575">
            <v>0</v>
          </cell>
          <cell r="W575">
            <v>0</v>
          </cell>
          <cell r="X575">
            <v>0</v>
          </cell>
          <cell r="Y575">
            <v>0</v>
          </cell>
          <cell r="Z575">
            <v>0</v>
          </cell>
          <cell r="AA575">
            <v>0</v>
          </cell>
        </row>
        <row r="576">
          <cell r="A576">
            <v>580559</v>
          </cell>
          <cell r="B576" t="str">
            <v>Pérdida en derechos en fideicomiso</v>
          </cell>
          <cell r="C576">
            <v>5</v>
          </cell>
          <cell r="P576">
            <v>0</v>
          </cell>
          <cell r="Q576">
            <v>0</v>
          </cell>
          <cell r="R576">
            <v>0</v>
          </cell>
          <cell r="S576">
            <v>0</v>
          </cell>
          <cell r="T576">
            <v>0</v>
          </cell>
          <cell r="U576">
            <v>0</v>
          </cell>
          <cell r="V576">
            <v>0</v>
          </cell>
          <cell r="W576">
            <v>0</v>
          </cell>
          <cell r="X576">
            <v>0</v>
          </cell>
          <cell r="Y576">
            <v>0</v>
          </cell>
          <cell r="Z576">
            <v>0</v>
          </cell>
          <cell r="AA576">
            <v>0</v>
          </cell>
        </row>
        <row r="577">
          <cell r="A577">
            <v>580564</v>
          </cell>
          <cell r="B577" t="str">
            <v>Descuento amortizado de bonos y títulos de financiamiento externo de largo plazo</v>
          </cell>
          <cell r="C577">
            <v>5</v>
          </cell>
          <cell r="P577">
            <v>0</v>
          </cell>
          <cell r="Q577">
            <v>0</v>
          </cell>
          <cell r="R577">
            <v>0</v>
          </cell>
          <cell r="S577">
            <v>0</v>
          </cell>
          <cell r="T577">
            <v>0</v>
          </cell>
          <cell r="U577">
            <v>0</v>
          </cell>
          <cell r="V577">
            <v>0</v>
          </cell>
          <cell r="W577">
            <v>0</v>
          </cell>
          <cell r="X577">
            <v>0</v>
          </cell>
          <cell r="Y577">
            <v>0</v>
          </cell>
          <cell r="Z577">
            <v>0</v>
          </cell>
          <cell r="AA577">
            <v>0</v>
          </cell>
        </row>
        <row r="578">
          <cell r="A578">
            <v>580565</v>
          </cell>
          <cell r="B578" t="str">
            <v>Pérdida en la valoración de derivados</v>
          </cell>
          <cell r="C578">
            <v>5</v>
          </cell>
          <cell r="P578">
            <v>0</v>
          </cell>
          <cell r="Q578">
            <v>0</v>
          </cell>
          <cell r="R578">
            <v>0</v>
          </cell>
          <cell r="S578">
            <v>0</v>
          </cell>
          <cell r="T578">
            <v>0</v>
          </cell>
          <cell r="U578">
            <v>0</v>
          </cell>
          <cell r="V578">
            <v>0</v>
          </cell>
          <cell r="W578">
            <v>0</v>
          </cell>
          <cell r="X578">
            <v>0</v>
          </cell>
          <cell r="Y578">
            <v>0</v>
          </cell>
          <cell r="Z578">
            <v>0</v>
          </cell>
          <cell r="AA578">
            <v>0</v>
          </cell>
        </row>
        <row r="579">
          <cell r="A579">
            <v>580566</v>
          </cell>
          <cell r="B579" t="str">
            <v>Prima en compra de opciones</v>
          </cell>
          <cell r="C579">
            <v>5</v>
          </cell>
          <cell r="P579">
            <v>0</v>
          </cell>
          <cell r="Q579">
            <v>0</v>
          </cell>
          <cell r="R579">
            <v>0</v>
          </cell>
          <cell r="S579">
            <v>0</v>
          </cell>
          <cell r="T579">
            <v>0</v>
          </cell>
          <cell r="U579">
            <v>0</v>
          </cell>
          <cell r="V579">
            <v>0</v>
          </cell>
          <cell r="W579">
            <v>0</v>
          </cell>
          <cell r="X579">
            <v>0</v>
          </cell>
          <cell r="Y579">
            <v>0</v>
          </cell>
          <cell r="Z579">
            <v>0</v>
          </cell>
          <cell r="AA579">
            <v>0</v>
          </cell>
        </row>
        <row r="580">
          <cell r="A580">
            <v>580568</v>
          </cell>
          <cell r="B580" t="str">
            <v>Pérdida por valoración de las inversiones de administración de liquidez en títulos de deuda</v>
          </cell>
          <cell r="C580">
            <v>5</v>
          </cell>
          <cell r="P580">
            <v>0</v>
          </cell>
          <cell r="Q580">
            <v>0</v>
          </cell>
          <cell r="R580">
            <v>0</v>
          </cell>
          <cell r="S580">
            <v>0</v>
          </cell>
          <cell r="T580">
            <v>0</v>
          </cell>
          <cell r="U580">
            <v>0</v>
          </cell>
          <cell r="V580">
            <v>0</v>
          </cell>
          <cell r="W580">
            <v>0</v>
          </cell>
          <cell r="X580">
            <v>0</v>
          </cell>
          <cell r="Y580">
            <v>0</v>
          </cell>
          <cell r="Z580">
            <v>0</v>
          </cell>
          <cell r="AA580">
            <v>0</v>
          </cell>
        </row>
        <row r="581">
          <cell r="A581">
            <v>580569</v>
          </cell>
          <cell r="B581" t="str">
            <v>Pérdida por valoración de las inversiones de administración de liquidez en títulos participativos</v>
          </cell>
          <cell r="C581">
            <v>5</v>
          </cell>
          <cell r="D581">
            <v>557372</v>
          </cell>
          <cell r="E581">
            <v>81801</v>
          </cell>
          <cell r="F581">
            <v>-148621</v>
          </cell>
          <cell r="G581">
            <v>-362795</v>
          </cell>
          <cell r="H581">
            <v>-127757</v>
          </cell>
          <cell r="P581">
            <v>557372</v>
          </cell>
          <cell r="Q581">
            <v>639173</v>
          </cell>
          <cell r="R581">
            <v>490552</v>
          </cell>
          <cell r="S581">
            <v>127757</v>
          </cell>
          <cell r="T581">
            <v>0</v>
          </cell>
          <cell r="U581">
            <v>0</v>
          </cell>
          <cell r="V581">
            <v>0</v>
          </cell>
          <cell r="W581">
            <v>0</v>
          </cell>
          <cell r="X581">
            <v>0</v>
          </cell>
          <cell r="Y581">
            <v>0</v>
          </cell>
          <cell r="Z581">
            <v>0</v>
          </cell>
          <cell r="AA581">
            <v>0</v>
          </cell>
        </row>
        <row r="582">
          <cell r="A582">
            <v>580570</v>
          </cell>
          <cell r="B582" t="str">
            <v>Pérdida por valoración de las inversiones con fines de política en títulos de deuda</v>
          </cell>
          <cell r="C582">
            <v>5</v>
          </cell>
          <cell r="P582">
            <v>0</v>
          </cell>
          <cell r="Q582">
            <v>0</v>
          </cell>
          <cell r="R582">
            <v>0</v>
          </cell>
          <cell r="S582">
            <v>0</v>
          </cell>
          <cell r="T582">
            <v>0</v>
          </cell>
          <cell r="U582">
            <v>0</v>
          </cell>
          <cell r="V582">
            <v>0</v>
          </cell>
          <cell r="W582">
            <v>0</v>
          </cell>
          <cell r="X582">
            <v>0</v>
          </cell>
          <cell r="Y582">
            <v>0</v>
          </cell>
          <cell r="Z582">
            <v>0</v>
          </cell>
          <cell r="AA582">
            <v>0</v>
          </cell>
        </row>
        <row r="583">
          <cell r="A583">
            <v>580571</v>
          </cell>
          <cell r="B583" t="str">
            <v>Pérdida en negociación y venta de inversiones en títulos de deuda</v>
          </cell>
          <cell r="C583">
            <v>5</v>
          </cell>
          <cell r="P583">
            <v>0</v>
          </cell>
          <cell r="Q583">
            <v>0</v>
          </cell>
          <cell r="R583">
            <v>0</v>
          </cell>
          <cell r="S583">
            <v>0</v>
          </cell>
          <cell r="T583">
            <v>0</v>
          </cell>
          <cell r="U583">
            <v>0</v>
          </cell>
          <cell r="V583">
            <v>0</v>
          </cell>
          <cell r="W583">
            <v>0</v>
          </cell>
          <cell r="X583">
            <v>0</v>
          </cell>
          <cell r="Y583">
            <v>0</v>
          </cell>
          <cell r="Z583">
            <v>0</v>
          </cell>
          <cell r="AA583">
            <v>0</v>
          </cell>
        </row>
        <row r="584">
          <cell r="A584">
            <v>580572</v>
          </cell>
          <cell r="B584" t="str">
            <v>Pérdida en negociación y venta de inversiones en títulos participativos</v>
          </cell>
          <cell r="C584">
            <v>5</v>
          </cell>
          <cell r="P584">
            <v>0</v>
          </cell>
          <cell r="Q584">
            <v>0</v>
          </cell>
          <cell r="R584">
            <v>0</v>
          </cell>
          <cell r="S584">
            <v>0</v>
          </cell>
          <cell r="T584">
            <v>0</v>
          </cell>
          <cell r="U584">
            <v>0</v>
          </cell>
          <cell r="V584">
            <v>0</v>
          </cell>
          <cell r="W584">
            <v>0</v>
          </cell>
          <cell r="X584">
            <v>0</v>
          </cell>
          <cell r="Y584">
            <v>0</v>
          </cell>
          <cell r="Z584">
            <v>0</v>
          </cell>
          <cell r="AA584">
            <v>0</v>
          </cell>
        </row>
        <row r="585">
          <cell r="A585">
            <v>580590</v>
          </cell>
          <cell r="B585" t="str">
            <v>Otros gastos financieros</v>
          </cell>
          <cell r="C585">
            <v>5</v>
          </cell>
          <cell r="D585">
            <v>7292</v>
          </cell>
          <cell r="E585">
            <v>14518</v>
          </cell>
          <cell r="F585">
            <v>-21246</v>
          </cell>
          <cell r="I585">
            <v>31</v>
          </cell>
          <cell r="J585">
            <v>200</v>
          </cell>
          <cell r="K585">
            <v>14</v>
          </cell>
          <cell r="L585">
            <v>782</v>
          </cell>
          <cell r="N585">
            <v>138</v>
          </cell>
          <cell r="O585">
            <v>210</v>
          </cell>
          <cell r="P585">
            <v>7292</v>
          </cell>
          <cell r="Q585">
            <v>21810</v>
          </cell>
          <cell r="R585">
            <v>564</v>
          </cell>
          <cell r="S585">
            <v>564</v>
          </cell>
          <cell r="T585">
            <v>564</v>
          </cell>
          <cell r="U585">
            <v>595</v>
          </cell>
          <cell r="V585">
            <v>795</v>
          </cell>
          <cell r="W585">
            <v>809</v>
          </cell>
          <cell r="X585">
            <v>1591</v>
          </cell>
          <cell r="Y585">
            <v>1591</v>
          </cell>
          <cell r="Z585">
            <v>1729</v>
          </cell>
          <cell r="AA585">
            <v>1939</v>
          </cell>
        </row>
        <row r="586">
          <cell r="A586">
            <v>5806</v>
          </cell>
          <cell r="B586" t="str">
            <v>PÉRDIDA POR EL MÉTODO DE PARTICIPACIÓN PATRIMONIAL</v>
          </cell>
          <cell r="C586">
            <v>4</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row>
        <row r="587">
          <cell r="A587">
            <v>580631</v>
          </cell>
          <cell r="B587" t="str">
            <v>Inversiones en empresas industriales y comerciales del estado societarias</v>
          </cell>
          <cell r="C587">
            <v>5</v>
          </cell>
          <cell r="P587">
            <v>0</v>
          </cell>
          <cell r="Q587">
            <v>0</v>
          </cell>
          <cell r="R587">
            <v>0</v>
          </cell>
          <cell r="S587">
            <v>0</v>
          </cell>
          <cell r="T587">
            <v>0</v>
          </cell>
          <cell r="U587">
            <v>0</v>
          </cell>
          <cell r="V587">
            <v>0</v>
          </cell>
          <cell r="W587">
            <v>0</v>
          </cell>
          <cell r="X587">
            <v>0</v>
          </cell>
          <cell r="Y587">
            <v>0</v>
          </cell>
          <cell r="Z587">
            <v>0</v>
          </cell>
          <cell r="AA587">
            <v>0</v>
          </cell>
        </row>
        <row r="588">
          <cell r="A588">
            <v>580632</v>
          </cell>
          <cell r="B588" t="str">
            <v>Inversiones en sociedades de economía mixta</v>
          </cell>
          <cell r="C588">
            <v>5</v>
          </cell>
          <cell r="P588">
            <v>0</v>
          </cell>
          <cell r="Q588">
            <v>0</v>
          </cell>
          <cell r="R588">
            <v>0</v>
          </cell>
          <cell r="S588">
            <v>0</v>
          </cell>
          <cell r="T588">
            <v>0</v>
          </cell>
          <cell r="U588">
            <v>0</v>
          </cell>
          <cell r="V588">
            <v>0</v>
          </cell>
          <cell r="W588">
            <v>0</v>
          </cell>
          <cell r="X588">
            <v>0</v>
          </cell>
          <cell r="Y588">
            <v>0</v>
          </cell>
          <cell r="Z588">
            <v>0</v>
          </cell>
          <cell r="AA588">
            <v>0</v>
          </cell>
        </row>
        <row r="589">
          <cell r="A589">
            <v>580633</v>
          </cell>
          <cell r="B589" t="str">
            <v>Inversiones en sociedades públicas</v>
          </cell>
          <cell r="C589">
            <v>5</v>
          </cell>
          <cell r="P589">
            <v>0</v>
          </cell>
          <cell r="Q589">
            <v>0</v>
          </cell>
          <cell r="R589">
            <v>0</v>
          </cell>
          <cell r="S589">
            <v>0</v>
          </cell>
          <cell r="T589">
            <v>0</v>
          </cell>
          <cell r="U589">
            <v>0</v>
          </cell>
          <cell r="V589">
            <v>0</v>
          </cell>
          <cell r="W589">
            <v>0</v>
          </cell>
          <cell r="X589">
            <v>0</v>
          </cell>
          <cell r="Y589">
            <v>0</v>
          </cell>
          <cell r="Z589">
            <v>0</v>
          </cell>
          <cell r="AA589">
            <v>0</v>
          </cell>
        </row>
        <row r="590">
          <cell r="A590">
            <v>580634</v>
          </cell>
          <cell r="B590" t="str">
            <v>Inversiones en entidades privadas</v>
          </cell>
          <cell r="C590">
            <v>5</v>
          </cell>
          <cell r="P590">
            <v>0</v>
          </cell>
          <cell r="Q590">
            <v>0</v>
          </cell>
          <cell r="R590">
            <v>0</v>
          </cell>
          <cell r="S590">
            <v>0</v>
          </cell>
          <cell r="T590">
            <v>0</v>
          </cell>
          <cell r="U590">
            <v>0</v>
          </cell>
          <cell r="V590">
            <v>0</v>
          </cell>
          <cell r="W590">
            <v>0</v>
          </cell>
          <cell r="X590">
            <v>0</v>
          </cell>
          <cell r="Y590">
            <v>0</v>
          </cell>
          <cell r="Z590">
            <v>0</v>
          </cell>
          <cell r="AA590">
            <v>0</v>
          </cell>
        </row>
        <row r="591">
          <cell r="A591">
            <v>580635</v>
          </cell>
          <cell r="B591" t="str">
            <v>Inversiones en entidades del exterior</v>
          </cell>
          <cell r="C591">
            <v>5</v>
          </cell>
          <cell r="P591">
            <v>0</v>
          </cell>
          <cell r="Q591">
            <v>0</v>
          </cell>
          <cell r="R591">
            <v>0</v>
          </cell>
          <cell r="S591">
            <v>0</v>
          </cell>
          <cell r="T591">
            <v>0</v>
          </cell>
          <cell r="U591">
            <v>0</v>
          </cell>
          <cell r="V591">
            <v>0</v>
          </cell>
          <cell r="W591">
            <v>0</v>
          </cell>
          <cell r="X591">
            <v>0</v>
          </cell>
          <cell r="Y591">
            <v>0</v>
          </cell>
          <cell r="Z591">
            <v>0</v>
          </cell>
          <cell r="AA591">
            <v>0</v>
          </cell>
        </row>
        <row r="592">
          <cell r="A592">
            <v>5808</v>
          </cell>
          <cell r="B592" t="str">
            <v>OTROS GASTOS ORDINARIOS</v>
          </cell>
          <cell r="C592">
            <v>4</v>
          </cell>
          <cell r="D592">
            <v>2719</v>
          </cell>
          <cell r="E592">
            <v>53308</v>
          </cell>
          <cell r="F592">
            <v>14883</v>
          </cell>
          <cell r="G592">
            <v>-7848</v>
          </cell>
          <cell r="H592">
            <v>3194</v>
          </cell>
          <cell r="I592">
            <v>5973</v>
          </cell>
          <cell r="J592">
            <v>6016</v>
          </cell>
          <cell r="K592">
            <v>11627</v>
          </cell>
          <cell r="L592">
            <v>57551</v>
          </cell>
          <cell r="M592">
            <v>5837</v>
          </cell>
          <cell r="N592">
            <v>9185</v>
          </cell>
          <cell r="O592">
            <v>466701</v>
          </cell>
          <cell r="P592">
            <v>2719</v>
          </cell>
          <cell r="Q592">
            <v>56027</v>
          </cell>
          <cell r="R592">
            <v>70910</v>
          </cell>
          <cell r="S592">
            <v>63062</v>
          </cell>
          <cell r="T592">
            <v>66256</v>
          </cell>
          <cell r="U592">
            <v>72229</v>
          </cell>
          <cell r="V592">
            <v>78245</v>
          </cell>
          <cell r="W592">
            <v>89872</v>
          </cell>
          <cell r="X592">
            <v>147423</v>
          </cell>
          <cell r="Y592">
            <v>153260</v>
          </cell>
          <cell r="Z592">
            <v>162445</v>
          </cell>
          <cell r="AA592">
            <v>629146</v>
          </cell>
        </row>
        <row r="593">
          <cell r="A593">
            <v>580801</v>
          </cell>
          <cell r="B593" t="str">
            <v>Pérdida en venta de activos</v>
          </cell>
          <cell r="C593">
            <v>5</v>
          </cell>
          <cell r="D593">
            <v>528</v>
          </cell>
          <cell r="E593">
            <v>51495</v>
          </cell>
          <cell r="F593">
            <v>-52023</v>
          </cell>
          <cell r="P593">
            <v>528</v>
          </cell>
          <cell r="Q593">
            <v>52023</v>
          </cell>
          <cell r="R593">
            <v>0</v>
          </cell>
          <cell r="S593">
            <v>0</v>
          </cell>
          <cell r="T593">
            <v>0</v>
          </cell>
          <cell r="U593">
            <v>0</v>
          </cell>
          <cell r="V593">
            <v>0</v>
          </cell>
          <cell r="W593">
            <v>0</v>
          </cell>
          <cell r="X593">
            <v>0</v>
          </cell>
          <cell r="Y593">
            <v>0</v>
          </cell>
          <cell r="Z593">
            <v>0</v>
          </cell>
          <cell r="AA593">
            <v>0</v>
          </cell>
        </row>
        <row r="594">
          <cell r="A594">
            <v>580802</v>
          </cell>
          <cell r="B594" t="str">
            <v>Pérdida en retiro de activos</v>
          </cell>
          <cell r="C594">
            <v>5</v>
          </cell>
          <cell r="F594">
            <v>57801</v>
          </cell>
          <cell r="G594">
            <v>-9760</v>
          </cell>
          <cell r="H594">
            <v>163</v>
          </cell>
          <cell r="I594">
            <v>3055</v>
          </cell>
          <cell r="L594">
            <v>50534</v>
          </cell>
          <cell r="M594">
            <v>1</v>
          </cell>
          <cell r="N594">
            <v>2970</v>
          </cell>
          <cell r="O594">
            <v>209219</v>
          </cell>
          <cell r="P594">
            <v>0</v>
          </cell>
          <cell r="Q594">
            <v>0</v>
          </cell>
          <cell r="R594">
            <v>57801</v>
          </cell>
          <cell r="S594">
            <v>48041</v>
          </cell>
          <cell r="T594">
            <v>48204</v>
          </cell>
          <cell r="U594">
            <v>51259</v>
          </cell>
          <cell r="V594">
            <v>51259</v>
          </cell>
          <cell r="W594">
            <v>51259</v>
          </cell>
          <cell r="X594">
            <v>101793</v>
          </cell>
          <cell r="Y594">
            <v>101794</v>
          </cell>
          <cell r="Z594">
            <v>104764</v>
          </cell>
          <cell r="AA594">
            <v>313983</v>
          </cell>
        </row>
        <row r="595">
          <cell r="A595">
            <v>580803</v>
          </cell>
          <cell r="B595" t="str">
            <v>Impuestos asumidos</v>
          </cell>
          <cell r="C595">
            <v>5</v>
          </cell>
          <cell r="D595">
            <v>2191</v>
          </cell>
          <cell r="E595">
            <v>1813</v>
          </cell>
          <cell r="F595">
            <v>9105</v>
          </cell>
          <cell r="G595">
            <v>1912</v>
          </cell>
          <cell r="H595">
            <v>3031</v>
          </cell>
          <cell r="I595">
            <v>2918</v>
          </cell>
          <cell r="J595">
            <v>6016</v>
          </cell>
          <cell r="K595">
            <v>11627</v>
          </cell>
          <cell r="L595">
            <v>7017</v>
          </cell>
          <cell r="M595">
            <v>5836</v>
          </cell>
          <cell r="N595">
            <v>6215</v>
          </cell>
          <cell r="O595">
            <v>257482</v>
          </cell>
          <cell r="P595">
            <v>2191</v>
          </cell>
          <cell r="Q595">
            <v>4004</v>
          </cell>
          <cell r="R595">
            <v>13109</v>
          </cell>
          <cell r="S595">
            <v>15021</v>
          </cell>
          <cell r="T595">
            <v>18052</v>
          </cell>
          <cell r="U595">
            <v>20970</v>
          </cell>
          <cell r="V595">
            <v>26986</v>
          </cell>
          <cell r="W595">
            <v>38613</v>
          </cell>
          <cell r="X595">
            <v>45630</v>
          </cell>
          <cell r="Y595">
            <v>51466</v>
          </cell>
          <cell r="Z595">
            <v>57681</v>
          </cell>
          <cell r="AA595">
            <v>315163</v>
          </cell>
        </row>
        <row r="596">
          <cell r="A596">
            <v>580809</v>
          </cell>
          <cell r="B596" t="str">
            <v>Aportes en entidades no societarias</v>
          </cell>
          <cell r="C596">
            <v>5</v>
          </cell>
          <cell r="P596">
            <v>0</v>
          </cell>
          <cell r="Q596">
            <v>0</v>
          </cell>
          <cell r="R596">
            <v>0</v>
          </cell>
          <cell r="S596">
            <v>0</v>
          </cell>
          <cell r="T596">
            <v>0</v>
          </cell>
          <cell r="U596">
            <v>0</v>
          </cell>
          <cell r="V596">
            <v>0</v>
          </cell>
          <cell r="W596">
            <v>0</v>
          </cell>
          <cell r="X596">
            <v>0</v>
          </cell>
          <cell r="Y596">
            <v>0</v>
          </cell>
          <cell r="Z596">
            <v>0</v>
          </cell>
          <cell r="AA596">
            <v>0</v>
          </cell>
        </row>
        <row r="597">
          <cell r="A597">
            <v>580811</v>
          </cell>
          <cell r="B597" t="str">
            <v>Donaciones</v>
          </cell>
          <cell r="C597">
            <v>5</v>
          </cell>
          <cell r="P597">
            <v>0</v>
          </cell>
          <cell r="Q597">
            <v>0</v>
          </cell>
          <cell r="R597">
            <v>0</v>
          </cell>
          <cell r="S597">
            <v>0</v>
          </cell>
          <cell r="T597">
            <v>0</v>
          </cell>
          <cell r="U597">
            <v>0</v>
          </cell>
          <cell r="V597">
            <v>0</v>
          </cell>
          <cell r="W597">
            <v>0</v>
          </cell>
          <cell r="X597">
            <v>0</v>
          </cell>
          <cell r="Y597">
            <v>0</v>
          </cell>
          <cell r="Z597">
            <v>0</v>
          </cell>
          <cell r="AA597">
            <v>0</v>
          </cell>
        </row>
        <row r="598">
          <cell r="A598">
            <v>580812</v>
          </cell>
          <cell r="B598" t="str">
            <v>Sentencias</v>
          </cell>
          <cell r="C598">
            <v>5</v>
          </cell>
          <cell r="P598">
            <v>0</v>
          </cell>
          <cell r="Q598">
            <v>0</v>
          </cell>
          <cell r="R598">
            <v>0</v>
          </cell>
          <cell r="S598">
            <v>0</v>
          </cell>
          <cell r="T598">
            <v>0</v>
          </cell>
          <cell r="U598">
            <v>0</v>
          </cell>
          <cell r="V598">
            <v>0</v>
          </cell>
          <cell r="W598">
            <v>0</v>
          </cell>
          <cell r="X598">
            <v>0</v>
          </cell>
          <cell r="Y598">
            <v>0</v>
          </cell>
          <cell r="Z598">
            <v>0</v>
          </cell>
          <cell r="AA598">
            <v>0</v>
          </cell>
        </row>
        <row r="599">
          <cell r="A599">
            <v>580813</v>
          </cell>
          <cell r="B599" t="str">
            <v>Laudos arbitrales y conciliaciones extrajudiciales</v>
          </cell>
          <cell r="C599">
            <v>5</v>
          </cell>
          <cell r="P599">
            <v>0</v>
          </cell>
          <cell r="Q599">
            <v>0</v>
          </cell>
          <cell r="R599">
            <v>0</v>
          </cell>
          <cell r="S599">
            <v>0</v>
          </cell>
          <cell r="T599">
            <v>0</v>
          </cell>
          <cell r="U599">
            <v>0</v>
          </cell>
          <cell r="V599">
            <v>0</v>
          </cell>
          <cell r="W599">
            <v>0</v>
          </cell>
          <cell r="X599">
            <v>0</v>
          </cell>
          <cell r="Y599">
            <v>0</v>
          </cell>
          <cell r="Z599">
            <v>0</v>
          </cell>
          <cell r="AA599">
            <v>0</v>
          </cell>
        </row>
        <row r="600">
          <cell r="A600">
            <v>5810</v>
          </cell>
          <cell r="B600" t="str">
            <v>EXTRAORDINARIOS</v>
          </cell>
          <cell r="C600">
            <v>4</v>
          </cell>
          <cell r="D600">
            <v>2745</v>
          </cell>
          <cell r="E600">
            <v>87807</v>
          </cell>
          <cell r="F600">
            <v>4067</v>
          </cell>
          <cell r="G600">
            <v>2678</v>
          </cell>
          <cell r="H600">
            <v>20633</v>
          </cell>
          <cell r="I600">
            <v>9489</v>
          </cell>
          <cell r="J600">
            <v>26027</v>
          </cell>
          <cell r="K600">
            <v>28506</v>
          </cell>
          <cell r="L600">
            <v>13806</v>
          </cell>
          <cell r="M600">
            <v>7523</v>
          </cell>
          <cell r="N600">
            <v>14321</v>
          </cell>
          <cell r="O600">
            <v>62027</v>
          </cell>
          <cell r="P600">
            <v>2745</v>
          </cell>
          <cell r="Q600">
            <v>90552</v>
          </cell>
          <cell r="R600">
            <v>94619</v>
          </cell>
          <cell r="S600">
            <v>97297</v>
          </cell>
          <cell r="T600">
            <v>117930</v>
          </cell>
          <cell r="U600">
            <v>127419</v>
          </cell>
          <cell r="V600">
            <v>153446</v>
          </cell>
          <cell r="W600">
            <v>181952</v>
          </cell>
          <cell r="X600">
            <v>195758</v>
          </cell>
          <cell r="Y600">
            <v>203281</v>
          </cell>
          <cell r="Z600">
            <v>217602</v>
          </cell>
          <cell r="AA600">
            <v>279629</v>
          </cell>
        </row>
        <row r="601">
          <cell r="A601">
            <v>581003</v>
          </cell>
          <cell r="B601" t="str">
            <v>Ajustes o mermas sin responsabilidad</v>
          </cell>
          <cell r="C601">
            <v>5</v>
          </cell>
          <cell r="P601">
            <v>0</v>
          </cell>
          <cell r="Q601">
            <v>0</v>
          </cell>
          <cell r="R601">
            <v>0</v>
          </cell>
          <cell r="S601">
            <v>0</v>
          </cell>
          <cell r="T601">
            <v>0</v>
          </cell>
          <cell r="U601">
            <v>0</v>
          </cell>
          <cell r="V601">
            <v>0</v>
          </cell>
          <cell r="W601">
            <v>0</v>
          </cell>
          <cell r="X601">
            <v>0</v>
          </cell>
          <cell r="Y601">
            <v>0</v>
          </cell>
          <cell r="Z601">
            <v>0</v>
          </cell>
          <cell r="AA601">
            <v>0</v>
          </cell>
        </row>
        <row r="602">
          <cell r="A602">
            <v>581006</v>
          </cell>
          <cell r="B602" t="str">
            <v>Pérdidas en siniestros</v>
          </cell>
          <cell r="C602">
            <v>5</v>
          </cell>
          <cell r="P602">
            <v>0</v>
          </cell>
          <cell r="Q602">
            <v>0</v>
          </cell>
          <cell r="R602">
            <v>0</v>
          </cell>
          <cell r="S602">
            <v>0</v>
          </cell>
          <cell r="T602">
            <v>0</v>
          </cell>
          <cell r="U602">
            <v>0</v>
          </cell>
          <cell r="V602">
            <v>0</v>
          </cell>
          <cell r="W602">
            <v>0</v>
          </cell>
          <cell r="X602">
            <v>0</v>
          </cell>
          <cell r="Y602">
            <v>0</v>
          </cell>
          <cell r="Z602">
            <v>0</v>
          </cell>
          <cell r="AA602">
            <v>0</v>
          </cell>
        </row>
        <row r="603">
          <cell r="A603">
            <v>581090</v>
          </cell>
          <cell r="B603" t="str">
            <v>Otros gastos extraordinarios</v>
          </cell>
          <cell r="C603">
            <v>5</v>
          </cell>
          <cell r="D603">
            <v>2745</v>
          </cell>
          <cell r="E603">
            <v>87807</v>
          </cell>
          <cell r="F603">
            <v>4067</v>
          </cell>
          <cell r="G603">
            <v>2678</v>
          </cell>
          <cell r="H603">
            <v>20633</v>
          </cell>
          <cell r="I603">
            <v>9489</v>
          </cell>
          <cell r="J603">
            <v>26027</v>
          </cell>
          <cell r="K603">
            <v>28506</v>
          </cell>
          <cell r="L603">
            <v>13806</v>
          </cell>
          <cell r="M603">
            <v>7523</v>
          </cell>
          <cell r="N603">
            <v>14321</v>
          </cell>
          <cell r="O603">
            <v>62027</v>
          </cell>
          <cell r="P603">
            <v>2745</v>
          </cell>
          <cell r="Q603">
            <v>90552</v>
          </cell>
          <cell r="R603">
            <v>94619</v>
          </cell>
          <cell r="S603">
            <v>97297</v>
          </cell>
          <cell r="T603">
            <v>117930</v>
          </cell>
          <cell r="U603">
            <v>127419</v>
          </cell>
          <cell r="V603">
            <v>153446</v>
          </cell>
          <cell r="W603">
            <v>181952</v>
          </cell>
          <cell r="X603">
            <v>195758</v>
          </cell>
          <cell r="Y603">
            <v>203281</v>
          </cell>
          <cell r="Z603">
            <v>217602</v>
          </cell>
          <cell r="AA603">
            <v>279629</v>
          </cell>
        </row>
        <row r="604">
          <cell r="A604">
            <v>5815</v>
          </cell>
          <cell r="B604" t="str">
            <v>AJUSTE DE EJERCICIOS ANTERIORES</v>
          </cell>
          <cell r="C604">
            <v>4</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row>
        <row r="605">
          <cell r="A605">
            <v>581588</v>
          </cell>
          <cell r="B605" t="str">
            <v>Gastos de administración</v>
          </cell>
          <cell r="C605">
            <v>5</v>
          </cell>
          <cell r="P605">
            <v>0</v>
          </cell>
          <cell r="Q605">
            <v>0</v>
          </cell>
          <cell r="R605">
            <v>0</v>
          </cell>
          <cell r="S605">
            <v>0</v>
          </cell>
          <cell r="T605">
            <v>0</v>
          </cell>
          <cell r="U605">
            <v>0</v>
          </cell>
          <cell r="V605">
            <v>0</v>
          </cell>
          <cell r="W605">
            <v>0</v>
          </cell>
          <cell r="X605">
            <v>0</v>
          </cell>
          <cell r="Y605">
            <v>0</v>
          </cell>
          <cell r="Z605">
            <v>0</v>
          </cell>
          <cell r="AA605">
            <v>0</v>
          </cell>
        </row>
        <row r="606">
          <cell r="A606">
            <v>581589</v>
          </cell>
          <cell r="B606" t="str">
            <v>Gastos de operación</v>
          </cell>
          <cell r="C606">
            <v>5</v>
          </cell>
          <cell r="P606">
            <v>0</v>
          </cell>
          <cell r="Q606">
            <v>0</v>
          </cell>
          <cell r="R606">
            <v>0</v>
          </cell>
          <cell r="S606">
            <v>0</v>
          </cell>
          <cell r="T606">
            <v>0</v>
          </cell>
          <cell r="U606">
            <v>0</v>
          </cell>
          <cell r="V606">
            <v>0</v>
          </cell>
          <cell r="W606">
            <v>0</v>
          </cell>
          <cell r="X606">
            <v>0</v>
          </cell>
          <cell r="Y606">
            <v>0</v>
          </cell>
          <cell r="Z606">
            <v>0</v>
          </cell>
          <cell r="AA606">
            <v>0</v>
          </cell>
        </row>
        <row r="607">
          <cell r="A607">
            <v>581590</v>
          </cell>
          <cell r="B607" t="str">
            <v>Provisiones, depreciaciones y amortizaciones</v>
          </cell>
          <cell r="C607">
            <v>5</v>
          </cell>
          <cell r="P607">
            <v>0</v>
          </cell>
          <cell r="Q607">
            <v>0</v>
          </cell>
          <cell r="R607">
            <v>0</v>
          </cell>
          <cell r="S607">
            <v>0</v>
          </cell>
          <cell r="T607">
            <v>0</v>
          </cell>
          <cell r="U607">
            <v>0</v>
          </cell>
          <cell r="V607">
            <v>0</v>
          </cell>
          <cell r="W607">
            <v>0</v>
          </cell>
          <cell r="X607">
            <v>0</v>
          </cell>
          <cell r="Y607">
            <v>0</v>
          </cell>
          <cell r="Z607">
            <v>0</v>
          </cell>
          <cell r="AA607">
            <v>0</v>
          </cell>
        </row>
        <row r="608">
          <cell r="A608">
            <v>581593</v>
          </cell>
          <cell r="B608" t="str">
            <v>Otros gastos</v>
          </cell>
          <cell r="C608">
            <v>5</v>
          </cell>
          <cell r="P608">
            <v>0</v>
          </cell>
          <cell r="Q608">
            <v>0</v>
          </cell>
          <cell r="R608">
            <v>0</v>
          </cell>
          <cell r="S608">
            <v>0</v>
          </cell>
          <cell r="T608">
            <v>0</v>
          </cell>
          <cell r="U608">
            <v>0</v>
          </cell>
          <cell r="V608">
            <v>0</v>
          </cell>
          <cell r="W608">
            <v>0</v>
          </cell>
          <cell r="X608">
            <v>0</v>
          </cell>
          <cell r="Y608">
            <v>0</v>
          </cell>
          <cell r="Z608">
            <v>0</v>
          </cell>
          <cell r="AA608">
            <v>0</v>
          </cell>
        </row>
        <row r="609">
          <cell r="A609">
            <v>5899</v>
          </cell>
          <cell r="B609" t="str">
            <v>GASTOS ASIGNADOS A COSTOS DE PRODUCCIÓN Y/O A SERVICIOS</v>
          </cell>
          <cell r="C609">
            <v>4</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row>
        <row r="610">
          <cell r="A610">
            <v>589924</v>
          </cell>
          <cell r="B610" t="str">
            <v>Servicios</v>
          </cell>
          <cell r="C610">
            <v>5</v>
          </cell>
          <cell r="P610">
            <v>0</v>
          </cell>
          <cell r="Q610">
            <v>0</v>
          </cell>
          <cell r="R610">
            <v>0</v>
          </cell>
          <cell r="S610">
            <v>0</v>
          </cell>
          <cell r="T610">
            <v>0</v>
          </cell>
          <cell r="U610">
            <v>0</v>
          </cell>
          <cell r="V610">
            <v>0</v>
          </cell>
          <cell r="W610">
            <v>0</v>
          </cell>
          <cell r="X610">
            <v>0</v>
          </cell>
          <cell r="Y610">
            <v>0</v>
          </cell>
          <cell r="Z610">
            <v>0</v>
          </cell>
          <cell r="AA610">
            <v>0</v>
          </cell>
        </row>
        <row r="611">
          <cell r="A611">
            <v>589998</v>
          </cell>
          <cell r="B611" t="str">
            <v>Gastos asignados (cr)</v>
          </cell>
          <cell r="C611">
            <v>5</v>
          </cell>
          <cell r="P611">
            <v>0</v>
          </cell>
          <cell r="Q611">
            <v>0</v>
          </cell>
          <cell r="R611">
            <v>0</v>
          </cell>
          <cell r="S611">
            <v>0</v>
          </cell>
          <cell r="T611">
            <v>0</v>
          </cell>
          <cell r="U611">
            <v>0</v>
          </cell>
          <cell r="V611">
            <v>0</v>
          </cell>
          <cell r="W611">
            <v>0</v>
          </cell>
          <cell r="X611">
            <v>0</v>
          </cell>
          <cell r="Y611">
            <v>0</v>
          </cell>
          <cell r="Z611">
            <v>0</v>
          </cell>
          <cell r="AA611">
            <v>0</v>
          </cell>
        </row>
        <row r="612">
          <cell r="B612" t="str">
            <v>EXCEDENTE DEL EJERCICIO ANTES DE IMPUESTOS</v>
          </cell>
          <cell r="C612" t="str">
            <v>1</v>
          </cell>
          <cell r="D612">
            <v>7210509</v>
          </cell>
          <cell r="E612">
            <v>5523316</v>
          </cell>
          <cell r="F612">
            <v>4834622</v>
          </cell>
          <cell r="G612">
            <v>6572759</v>
          </cell>
          <cell r="H612">
            <v>-943699</v>
          </cell>
          <cell r="I612">
            <v>2262484</v>
          </cell>
          <cell r="J612">
            <v>8293887</v>
          </cell>
          <cell r="K612">
            <v>3080994</v>
          </cell>
          <cell r="L612">
            <v>4273410</v>
          </cell>
          <cell r="M612">
            <v>2348052</v>
          </cell>
          <cell r="N612">
            <v>5473118</v>
          </cell>
          <cell r="O612">
            <v>1120568</v>
          </cell>
          <cell r="P612">
            <v>7210509</v>
          </cell>
          <cell r="Q612">
            <v>12733825</v>
          </cell>
          <cell r="R612">
            <v>17568447</v>
          </cell>
          <cell r="S612">
            <v>24141206</v>
          </cell>
          <cell r="T612">
            <v>23197507</v>
          </cell>
          <cell r="U612">
            <v>25459991</v>
          </cell>
          <cell r="V612">
            <v>33753878</v>
          </cell>
          <cell r="W612">
            <v>36834872</v>
          </cell>
          <cell r="X612">
            <v>41108282</v>
          </cell>
          <cell r="Y612">
            <v>43456334</v>
          </cell>
          <cell r="Z612">
            <v>48929452</v>
          </cell>
          <cell r="AA612">
            <v>50050020</v>
          </cell>
          <cell r="AB612">
            <v>-4351728</v>
          </cell>
        </row>
        <row r="613">
          <cell r="B613" t="str">
            <v>Provisión impuesto de renta</v>
          </cell>
          <cell r="C613" t="str">
            <v>2</v>
          </cell>
          <cell r="D613">
            <v>2054180</v>
          </cell>
          <cell r="E613">
            <v>1571282</v>
          </cell>
          <cell r="F613">
            <v>1254088</v>
          </cell>
          <cell r="G613">
            <v>2448159</v>
          </cell>
          <cell r="H613">
            <v>-331726</v>
          </cell>
          <cell r="I613">
            <v>66132</v>
          </cell>
          <cell r="J613">
            <v>2403835</v>
          </cell>
          <cell r="K613">
            <v>743478</v>
          </cell>
          <cell r="L613">
            <v>377442</v>
          </cell>
          <cell r="M613">
            <v>575979</v>
          </cell>
          <cell r="N613">
            <v>1142245</v>
          </cell>
          <cell r="O613">
            <v>3472874</v>
          </cell>
          <cell r="P613">
            <v>2054180</v>
          </cell>
          <cell r="Q613">
            <v>3625462</v>
          </cell>
          <cell r="R613">
            <v>4879550</v>
          </cell>
          <cell r="S613">
            <v>7327709</v>
          </cell>
          <cell r="T613">
            <v>6995983</v>
          </cell>
          <cell r="U613">
            <v>7062115</v>
          </cell>
          <cell r="V613">
            <v>9465950</v>
          </cell>
          <cell r="W613">
            <v>10209428</v>
          </cell>
          <cell r="X613">
            <v>10586870</v>
          </cell>
          <cell r="Y613">
            <v>11162849</v>
          </cell>
          <cell r="Z613">
            <v>12305094</v>
          </cell>
          <cell r="AA613">
            <v>15777968</v>
          </cell>
        </row>
        <row r="614">
          <cell r="A614">
            <v>53</v>
          </cell>
          <cell r="B614" t="str">
            <v>PROVISIONES, DEPRECIACIONES Y AMORTIZACIONES</v>
          </cell>
          <cell r="C614" t="str">
            <v>3</v>
          </cell>
          <cell r="D614">
            <v>2054180</v>
          </cell>
          <cell r="E614">
            <v>1571282</v>
          </cell>
          <cell r="F614">
            <v>1254088</v>
          </cell>
          <cell r="G614">
            <v>2448159</v>
          </cell>
          <cell r="H614">
            <v>-331726</v>
          </cell>
          <cell r="I614">
            <v>66132</v>
          </cell>
          <cell r="J614">
            <v>2403835</v>
          </cell>
          <cell r="K614">
            <v>743478</v>
          </cell>
          <cell r="L614">
            <v>377442</v>
          </cell>
          <cell r="M614">
            <v>575979</v>
          </cell>
          <cell r="N614">
            <v>1142245</v>
          </cell>
          <cell r="O614">
            <v>3472874</v>
          </cell>
          <cell r="P614">
            <v>2054180</v>
          </cell>
          <cell r="Q614">
            <v>3625462</v>
          </cell>
          <cell r="R614">
            <v>4879550</v>
          </cell>
          <cell r="S614">
            <v>7327709</v>
          </cell>
          <cell r="T614">
            <v>6995983</v>
          </cell>
          <cell r="U614">
            <v>7062115</v>
          </cell>
          <cell r="V614">
            <v>9465950</v>
          </cell>
          <cell r="W614">
            <v>10209428</v>
          </cell>
          <cell r="X614">
            <v>10586870</v>
          </cell>
          <cell r="Y614">
            <v>11162849</v>
          </cell>
          <cell r="Z614">
            <v>12305094</v>
          </cell>
          <cell r="AA614">
            <v>15777968</v>
          </cell>
        </row>
        <row r="615">
          <cell r="A615">
            <v>5313</v>
          </cell>
          <cell r="B615" t="str">
            <v>PROVISIÓN PARA OBLIGACIONES FISCALES</v>
          </cell>
          <cell r="C615">
            <v>4</v>
          </cell>
          <cell r="D615">
            <v>2054180</v>
          </cell>
          <cell r="E615">
            <v>1571282</v>
          </cell>
          <cell r="F615">
            <v>1254088</v>
          </cell>
          <cell r="G615">
            <v>2448159</v>
          </cell>
          <cell r="H615">
            <v>-331726</v>
          </cell>
          <cell r="I615">
            <v>66132</v>
          </cell>
          <cell r="J615">
            <v>2403835</v>
          </cell>
          <cell r="K615">
            <v>743478</v>
          </cell>
          <cell r="L615">
            <v>377442</v>
          </cell>
          <cell r="M615">
            <v>575979</v>
          </cell>
          <cell r="N615">
            <v>1142245</v>
          </cell>
          <cell r="O615">
            <v>3472874</v>
          </cell>
          <cell r="P615">
            <v>2054180</v>
          </cell>
          <cell r="Q615">
            <v>3625462</v>
          </cell>
          <cell r="R615">
            <v>4879550</v>
          </cell>
          <cell r="S615">
            <v>7327709</v>
          </cell>
          <cell r="T615">
            <v>6995983</v>
          </cell>
          <cell r="U615">
            <v>7062115</v>
          </cell>
          <cell r="V615">
            <v>9465950</v>
          </cell>
          <cell r="W615">
            <v>10209428</v>
          </cell>
          <cell r="X615">
            <v>10586870</v>
          </cell>
          <cell r="Y615">
            <v>11162849</v>
          </cell>
          <cell r="Z615">
            <v>12305094</v>
          </cell>
          <cell r="AA615">
            <v>15777968</v>
          </cell>
        </row>
        <row r="616">
          <cell r="A616">
            <v>531301</v>
          </cell>
          <cell r="B616" t="str">
            <v>Impuesto sobre la renta y complementarios</v>
          </cell>
          <cell r="C616">
            <v>5</v>
          </cell>
          <cell r="D616">
            <v>2054180</v>
          </cell>
          <cell r="E616">
            <v>1571282</v>
          </cell>
          <cell r="F616">
            <v>1254088</v>
          </cell>
          <cell r="G616">
            <v>2448159</v>
          </cell>
          <cell r="H616">
            <v>-331726</v>
          </cell>
          <cell r="I616">
            <v>66132</v>
          </cell>
          <cell r="J616">
            <v>2403835</v>
          </cell>
          <cell r="K616">
            <v>743478</v>
          </cell>
          <cell r="L616">
            <v>377442</v>
          </cell>
          <cell r="M616">
            <v>575979</v>
          </cell>
          <cell r="N616">
            <v>1142245</v>
          </cell>
          <cell r="O616">
            <v>3472874</v>
          </cell>
          <cell r="P616">
            <v>2054180</v>
          </cell>
          <cell r="Q616">
            <v>3625462</v>
          </cell>
          <cell r="R616">
            <v>4879550</v>
          </cell>
          <cell r="S616">
            <v>7327709</v>
          </cell>
          <cell r="T616">
            <v>6995983</v>
          </cell>
          <cell r="U616">
            <v>7062115</v>
          </cell>
          <cell r="V616">
            <v>9465950</v>
          </cell>
          <cell r="W616">
            <v>10209428</v>
          </cell>
          <cell r="X616">
            <v>10586870</v>
          </cell>
          <cell r="Y616">
            <v>11162849</v>
          </cell>
          <cell r="Z616">
            <v>12305094</v>
          </cell>
          <cell r="AA616">
            <v>15777968</v>
          </cell>
        </row>
        <row r="617">
          <cell r="B617" t="str">
            <v>Transferencia de costos de producción a costos de ventas</v>
          </cell>
          <cell r="C617">
            <v>2</v>
          </cell>
          <cell r="D617">
            <v>-21916699</v>
          </cell>
          <cell r="E617">
            <v>-21870343</v>
          </cell>
          <cell r="F617">
            <v>-23807638</v>
          </cell>
          <cell r="G617">
            <v>-23300484</v>
          </cell>
          <cell r="H617">
            <v>-24512487</v>
          </cell>
          <cell r="I617">
            <v>-26514617</v>
          </cell>
          <cell r="J617">
            <v>-19843506</v>
          </cell>
          <cell r="K617">
            <v>-24884886</v>
          </cell>
          <cell r="L617">
            <v>-24014809</v>
          </cell>
          <cell r="M617">
            <v>-25049733</v>
          </cell>
          <cell r="N617">
            <v>-23572458</v>
          </cell>
          <cell r="O617">
            <v>-30344873</v>
          </cell>
          <cell r="P617">
            <v>-21916699</v>
          </cell>
          <cell r="Q617">
            <v>-43787042</v>
          </cell>
          <cell r="R617">
            <v>-67594680</v>
          </cell>
          <cell r="S617">
            <v>-90895164</v>
          </cell>
          <cell r="T617">
            <v>-115407651</v>
          </cell>
          <cell r="U617">
            <v>-141922268</v>
          </cell>
          <cell r="V617">
            <v>-161765774</v>
          </cell>
          <cell r="W617">
            <v>-186650660</v>
          </cell>
          <cell r="X617">
            <v>-210665469</v>
          </cell>
          <cell r="Y617">
            <v>-235715202</v>
          </cell>
          <cell r="Z617">
            <v>-259287660</v>
          </cell>
          <cell r="AA617">
            <v>-289632533</v>
          </cell>
        </row>
        <row r="618">
          <cell r="A618">
            <v>7595</v>
          </cell>
          <cell r="B618" t="str">
            <v>TRANSFERENCIA MENSUAL DE COSTOS POR CLASE DE SERVICIO (CR)</v>
          </cell>
          <cell r="C618">
            <v>4</v>
          </cell>
          <cell r="D618">
            <v>-21916699</v>
          </cell>
          <cell r="E618">
            <v>-21870343</v>
          </cell>
          <cell r="F618">
            <v>-23807638</v>
          </cell>
          <cell r="G618">
            <v>-23300484</v>
          </cell>
          <cell r="H618">
            <v>-24512487</v>
          </cell>
          <cell r="I618">
            <v>-26514617</v>
          </cell>
          <cell r="J618">
            <v>-19843506</v>
          </cell>
          <cell r="K618">
            <v>-24884886</v>
          </cell>
          <cell r="L618">
            <v>-24014809</v>
          </cell>
          <cell r="M618">
            <v>-25049733</v>
          </cell>
          <cell r="N618">
            <v>-23572458</v>
          </cell>
          <cell r="O618">
            <v>-30344873</v>
          </cell>
          <cell r="P618">
            <v>-21916699</v>
          </cell>
          <cell r="Q618">
            <v>-43787042</v>
          </cell>
          <cell r="R618">
            <v>-67594680</v>
          </cell>
          <cell r="S618">
            <v>-90895164</v>
          </cell>
          <cell r="T618">
            <v>-115407651</v>
          </cell>
          <cell r="U618">
            <v>-141922268</v>
          </cell>
          <cell r="V618">
            <v>-161765774</v>
          </cell>
          <cell r="W618">
            <v>-186650660</v>
          </cell>
          <cell r="X618">
            <v>-210665469</v>
          </cell>
          <cell r="Y618">
            <v>-235715202</v>
          </cell>
          <cell r="Z618">
            <v>-259287660</v>
          </cell>
          <cell r="AA618">
            <v>-289632533</v>
          </cell>
        </row>
        <row r="619">
          <cell r="A619">
            <v>759521</v>
          </cell>
          <cell r="B619" t="str">
            <v>Servicios públicos</v>
          </cell>
          <cell r="C619">
            <v>5</v>
          </cell>
          <cell r="D619">
            <v>-21916699</v>
          </cell>
          <cell r="E619">
            <v>-21870343</v>
          </cell>
          <cell r="F619">
            <v>-23807638</v>
          </cell>
          <cell r="G619">
            <v>-23300484</v>
          </cell>
          <cell r="H619">
            <v>-24512487</v>
          </cell>
          <cell r="I619">
            <v>-26514617</v>
          </cell>
          <cell r="J619">
            <v>-19843506</v>
          </cell>
          <cell r="K619">
            <v>-24884886</v>
          </cell>
          <cell r="L619">
            <v>-24014809</v>
          </cell>
          <cell r="M619">
            <v>-25049733</v>
          </cell>
          <cell r="N619">
            <v>-23572458</v>
          </cell>
          <cell r="O619">
            <v>-30344873</v>
          </cell>
          <cell r="P619">
            <v>-21916699</v>
          </cell>
          <cell r="Q619">
            <v>-43787042</v>
          </cell>
          <cell r="R619">
            <v>-67594680</v>
          </cell>
          <cell r="S619">
            <v>-90895164</v>
          </cell>
          <cell r="T619">
            <v>-115407651</v>
          </cell>
          <cell r="U619">
            <v>-141922268</v>
          </cell>
          <cell r="V619">
            <v>-161765774</v>
          </cell>
          <cell r="W619">
            <v>-186650660</v>
          </cell>
          <cell r="X619">
            <v>-210665469</v>
          </cell>
          <cell r="Y619">
            <v>-235715202</v>
          </cell>
          <cell r="Z619">
            <v>-259287660</v>
          </cell>
          <cell r="AA619">
            <v>-289632533</v>
          </cell>
        </row>
        <row r="620">
          <cell r="B620" t="str">
            <v>Cierre de ingresos, gastos y costos</v>
          </cell>
          <cell r="C620" t="str">
            <v>2</v>
          </cell>
          <cell r="D620">
            <v>5156329</v>
          </cell>
          <cell r="E620">
            <v>3952034</v>
          </cell>
          <cell r="F620">
            <v>3580534</v>
          </cell>
          <cell r="G620">
            <v>4124600</v>
          </cell>
          <cell r="H620">
            <v>-611973</v>
          </cell>
          <cell r="I620">
            <v>2196352</v>
          </cell>
          <cell r="J620">
            <v>5890052</v>
          </cell>
          <cell r="K620">
            <v>2337516</v>
          </cell>
          <cell r="L620">
            <v>3895968</v>
          </cell>
          <cell r="M620">
            <v>1772073</v>
          </cell>
          <cell r="N620">
            <v>4330873</v>
          </cell>
          <cell r="O620">
            <v>-2352306</v>
          </cell>
          <cell r="P620">
            <v>5156329</v>
          </cell>
          <cell r="Q620">
            <v>9108363</v>
          </cell>
          <cell r="R620">
            <v>12688897</v>
          </cell>
          <cell r="S620">
            <v>16813497</v>
          </cell>
          <cell r="T620">
            <v>16201524</v>
          </cell>
          <cell r="U620">
            <v>18397876</v>
          </cell>
          <cell r="V620">
            <v>24287928</v>
          </cell>
          <cell r="W620">
            <v>26625444</v>
          </cell>
          <cell r="X620">
            <v>30521412</v>
          </cell>
          <cell r="Y620">
            <v>32293485</v>
          </cell>
          <cell r="Z620">
            <v>36624358</v>
          </cell>
          <cell r="AA620">
            <v>34272052</v>
          </cell>
        </row>
        <row r="621">
          <cell r="A621">
            <v>59</v>
          </cell>
          <cell r="B621" t="str">
            <v>CIERRE DE INGRESOS, GASTOS Y COSTOS</v>
          </cell>
          <cell r="C621" t="str">
            <v>3</v>
          </cell>
          <cell r="D621">
            <v>5156329</v>
          </cell>
          <cell r="E621">
            <v>3952034</v>
          </cell>
          <cell r="F621">
            <v>3580534</v>
          </cell>
          <cell r="G621">
            <v>4124600</v>
          </cell>
          <cell r="H621">
            <v>-611973</v>
          </cell>
          <cell r="I621">
            <v>2196352</v>
          </cell>
          <cell r="J621">
            <v>5890052</v>
          </cell>
          <cell r="K621">
            <v>2337516</v>
          </cell>
          <cell r="L621">
            <v>3895968</v>
          </cell>
          <cell r="M621">
            <v>1772073</v>
          </cell>
          <cell r="N621">
            <v>4330873</v>
          </cell>
          <cell r="O621">
            <v>-2352306</v>
          </cell>
          <cell r="P621">
            <v>5156329</v>
          </cell>
          <cell r="Q621">
            <v>9108363</v>
          </cell>
          <cell r="R621">
            <v>12688897</v>
          </cell>
          <cell r="S621">
            <v>16813497</v>
          </cell>
          <cell r="T621">
            <v>16201524</v>
          </cell>
          <cell r="U621">
            <v>18397876</v>
          </cell>
          <cell r="V621">
            <v>24287928</v>
          </cell>
          <cell r="W621">
            <v>26625444</v>
          </cell>
          <cell r="X621">
            <v>30521412</v>
          </cell>
          <cell r="Y621">
            <v>32293485</v>
          </cell>
          <cell r="Z621">
            <v>36624358</v>
          </cell>
          <cell r="AA621">
            <v>34272052</v>
          </cell>
        </row>
        <row r="622">
          <cell r="A622">
            <v>5905</v>
          </cell>
          <cell r="B622" t="str">
            <v>CIERRE DE INGRESOS, GASTOS Y COSTOS</v>
          </cell>
          <cell r="C622">
            <v>4</v>
          </cell>
          <cell r="D622">
            <v>5156329</v>
          </cell>
          <cell r="E622">
            <v>3952034</v>
          </cell>
          <cell r="F622">
            <v>3580534</v>
          </cell>
          <cell r="G622">
            <v>4124600</v>
          </cell>
          <cell r="H622">
            <v>-611973</v>
          </cell>
          <cell r="I622">
            <v>2196352</v>
          </cell>
          <cell r="J622">
            <v>5890052</v>
          </cell>
          <cell r="K622">
            <v>2337516</v>
          </cell>
          <cell r="L622">
            <v>3895968</v>
          </cell>
          <cell r="M622">
            <v>1772073</v>
          </cell>
          <cell r="N622">
            <v>4330873</v>
          </cell>
          <cell r="O622">
            <v>-2352306</v>
          </cell>
          <cell r="P622">
            <v>5156329</v>
          </cell>
          <cell r="Q622">
            <v>9108363</v>
          </cell>
          <cell r="R622">
            <v>12688897</v>
          </cell>
          <cell r="S622">
            <v>16813497</v>
          </cell>
          <cell r="T622">
            <v>16201524</v>
          </cell>
          <cell r="U622">
            <v>18397876</v>
          </cell>
          <cell r="V622">
            <v>24287928</v>
          </cell>
          <cell r="W622">
            <v>26625444</v>
          </cell>
          <cell r="X622">
            <v>30521412</v>
          </cell>
          <cell r="Y622">
            <v>32293485</v>
          </cell>
          <cell r="Z622">
            <v>36624358</v>
          </cell>
          <cell r="AA622">
            <v>34272052</v>
          </cell>
        </row>
        <row r="623">
          <cell r="A623">
            <v>590501</v>
          </cell>
          <cell r="B623" t="str">
            <v>Cierre de ingresos, gastos y costos</v>
          </cell>
          <cell r="C623">
            <v>5</v>
          </cell>
          <cell r="D623">
            <v>5156329</v>
          </cell>
          <cell r="E623">
            <v>3952034</v>
          </cell>
          <cell r="F623">
            <v>3580534</v>
          </cell>
          <cell r="G623">
            <v>4124600</v>
          </cell>
          <cell r="H623">
            <v>-611973</v>
          </cell>
          <cell r="I623">
            <v>2196352</v>
          </cell>
          <cell r="J623">
            <v>5890052</v>
          </cell>
          <cell r="K623">
            <v>2337516</v>
          </cell>
          <cell r="L623">
            <v>3895968</v>
          </cell>
          <cell r="M623">
            <v>1772073</v>
          </cell>
          <cell r="N623">
            <v>4330873</v>
          </cell>
          <cell r="O623">
            <v>-2352306</v>
          </cell>
          <cell r="P623">
            <v>5156329</v>
          </cell>
          <cell r="Q623">
            <v>9108363</v>
          </cell>
          <cell r="R623">
            <v>12688897</v>
          </cell>
          <cell r="S623">
            <v>16813497</v>
          </cell>
          <cell r="T623">
            <v>16201524</v>
          </cell>
          <cell r="U623">
            <v>18397876</v>
          </cell>
          <cell r="V623">
            <v>24287928</v>
          </cell>
          <cell r="W623">
            <v>26625444</v>
          </cell>
          <cell r="X623">
            <v>30521412</v>
          </cell>
          <cell r="Y623">
            <v>32293485</v>
          </cell>
          <cell r="Z623">
            <v>36624358</v>
          </cell>
          <cell r="AA623">
            <v>34272052</v>
          </cell>
        </row>
        <row r="624">
          <cell r="B624" t="str">
            <v>EXCEDENTE DEL EJERCICIO NETO</v>
          </cell>
          <cell r="C624" t="str">
            <v>1</v>
          </cell>
          <cell r="D624">
            <v>5156329</v>
          </cell>
          <cell r="E624">
            <v>3952034</v>
          </cell>
          <cell r="F624">
            <v>3580534</v>
          </cell>
          <cell r="G624">
            <v>4124600</v>
          </cell>
          <cell r="H624">
            <v>-611973</v>
          </cell>
          <cell r="I624">
            <v>2196352</v>
          </cell>
          <cell r="J624">
            <v>5890052</v>
          </cell>
          <cell r="K624">
            <v>2337516</v>
          </cell>
          <cell r="L624">
            <v>3895968</v>
          </cell>
          <cell r="M624">
            <v>1772073</v>
          </cell>
          <cell r="N624">
            <v>4330873</v>
          </cell>
          <cell r="O624">
            <v>-2352306</v>
          </cell>
          <cell r="P624">
            <v>5156329</v>
          </cell>
          <cell r="Q624">
            <v>9108363</v>
          </cell>
          <cell r="R624">
            <v>12688897</v>
          </cell>
          <cell r="S624">
            <v>16813497</v>
          </cell>
          <cell r="T624">
            <v>16201524</v>
          </cell>
          <cell r="U624">
            <v>18397876</v>
          </cell>
          <cell r="V624">
            <v>24287928</v>
          </cell>
          <cell r="W624">
            <v>26625444</v>
          </cell>
          <cell r="X624">
            <v>30521412</v>
          </cell>
          <cell r="Y624">
            <v>32293485</v>
          </cell>
          <cell r="Z624">
            <v>36624358</v>
          </cell>
          <cell r="AA624">
            <v>34272052</v>
          </cell>
        </row>
      </sheetData>
      <sheetData sheetId="3"/>
      <sheetData sheetId="4">
        <row r="5">
          <cell r="E5">
            <v>1135717924.522975</v>
          </cell>
        </row>
      </sheetData>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residencial"/>
      <sheetName val="COSCOMP"/>
      <sheetName val="matriz97"/>
      <sheetName val="RESUMEN"/>
      <sheetName val="resdda97"/>
      <sheetName val="AREASC94"/>
      <sheetName val="pengas95"/>
      <sheetName val="PROYTARMEDIAS"/>
      <sheetName val="REStarmedia.ingresos"/>
      <sheetName val="RES.PROY.TAR.MEDIAS"/>
      <sheetName val="SUBSIDIOS"/>
      <sheetName val="subs-contribmetodominminas"/>
      <sheetName val="subs-contribmetodoeeppm"/>
      <sheetName val="IncremResIngr"/>
      <sheetName val="res.variaciones"/>
      <sheetName val="ResumenNoRes"/>
      <sheetName val="tar-costo(2)"/>
      <sheetName val="tarifa-costo"/>
      <sheetName val="ingresosVS-res80"/>
      <sheetName val="IncremNoRes"/>
      <sheetName val="IncremNoRestarme"/>
      <sheetName val="escenarioAyBSDL133"/>
      <sheetName val="VAR133-SDLúnicamente"/>
      <sheetName val="VAR133-96-AOM2%"/>
      <sheetName val="compres80-circuitores113,8y42"/>
      <sheetName val="variación-ingresosSDL sin gas"/>
      <sheetName val="variación-ingresosSDLCON GASNAT"/>
      <sheetName val="variacioningresosSDLglp"/>
      <sheetName val="escenario-mercado primario"/>
      <sheetName val="PUNTUALNO-RES"/>
      <sheetName val="coref1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0">
          <cell r="Y10">
            <v>13.822164730728616</v>
          </cell>
        </row>
        <row r="11">
          <cell r="L11">
            <v>1.6395963519887431</v>
          </cell>
          <cell r="P11">
            <v>9489.651992166866</v>
          </cell>
          <cell r="S11">
            <v>0</v>
          </cell>
          <cell r="Y11">
            <v>21.904423618444227</v>
          </cell>
        </row>
        <row r="12">
          <cell r="S12">
            <v>0</v>
          </cell>
          <cell r="Y12">
            <v>14.985712777191139</v>
          </cell>
        </row>
        <row r="13">
          <cell r="B13">
            <v>0</v>
          </cell>
          <cell r="J13">
            <v>0</v>
          </cell>
          <cell r="Y13">
            <v>13.47923090461105</v>
          </cell>
        </row>
        <row r="14">
          <cell r="S14">
            <v>0</v>
          </cell>
          <cell r="Y14">
            <v>13.98216473072862</v>
          </cell>
        </row>
        <row r="15">
          <cell r="B15">
            <v>-3.0426768800112498</v>
          </cell>
          <cell r="J15">
            <v>8263.2522581484991</v>
          </cell>
          <cell r="L15">
            <v>9.2355475850052926</v>
          </cell>
          <cell r="P15">
            <v>2768.0749942722632</v>
          </cell>
          <cell r="S15">
            <v>14.602063618444234</v>
          </cell>
        </row>
        <row r="16">
          <cell r="B16">
            <v>8.2589860868052867</v>
          </cell>
          <cell r="J16">
            <v>2513.6445912157287</v>
          </cell>
          <cell r="L16">
            <v>14.910737033438934</v>
          </cell>
          <cell r="P16">
            <v>1322.5617109958239</v>
          </cell>
          <cell r="S16">
            <v>13.047190777191133</v>
          </cell>
        </row>
        <row r="17">
          <cell r="B17">
            <v>12.745949525438938</v>
          </cell>
          <cell r="J17">
            <v>779.57238993919964</v>
          </cell>
          <cell r="S17">
            <v>9.9912609046110532</v>
          </cell>
        </row>
        <row r="18">
          <cell r="S18">
            <v>12.723824730728616</v>
          </cell>
        </row>
        <row r="19">
          <cell r="L19">
            <v>9.505649585005294</v>
          </cell>
          <cell r="P19">
            <v>2838.4465590462623</v>
          </cell>
          <cell r="S19">
            <v>17.394423618444222</v>
          </cell>
        </row>
        <row r="20">
          <cell r="B20">
            <v>-1.2522156480112585</v>
          </cell>
          <cell r="J20">
            <v>8732.2170258788683</v>
          </cell>
          <cell r="L20">
            <v>15.035453033438934</v>
          </cell>
          <cell r="P20">
            <v>1353.8439758438235</v>
          </cell>
          <cell r="S20">
            <v>14.515712777191141</v>
          </cell>
        </row>
        <row r="21">
          <cell r="B21">
            <v>9.2033925850052896</v>
          </cell>
          <cell r="J21">
            <v>2759.6974270372611</v>
          </cell>
          <cell r="S21">
            <v>13.679230904611053</v>
          </cell>
        </row>
        <row r="22">
          <cell r="B22">
            <v>15.166733033438938</v>
          </cell>
          <cell r="J22">
            <v>1386.7726756838256</v>
          </cell>
          <cell r="S22">
            <v>14.272164730728619</v>
          </cell>
        </row>
        <row r="23">
          <cell r="S23">
            <v>18.794423618444227</v>
          </cell>
        </row>
        <row r="24">
          <cell r="B24">
            <v>-0.35453564801125736</v>
          </cell>
          <cell r="J24">
            <v>8967.3409621988667</v>
          </cell>
          <cell r="S24">
            <v>14.545712777191127</v>
          </cell>
        </row>
        <row r="25">
          <cell r="B25">
            <v>9.2226855850052871</v>
          </cell>
          <cell r="J25">
            <v>2764.7239673782624</v>
          </cell>
          <cell r="S25">
            <v>13.489230904611048</v>
          </cell>
        </row>
        <row r="26">
          <cell r="B26">
            <v>15.042017033438931</v>
          </cell>
          <cell r="J26">
            <v>1355.4904108358223</v>
          </cell>
          <cell r="S26">
            <v>14.05216473072862</v>
          </cell>
        </row>
        <row r="27">
          <cell r="S27">
            <v>20.154423618444227</v>
          </cell>
        </row>
        <row r="28">
          <cell r="S28">
            <v>14.565712777191138</v>
          </cell>
        </row>
        <row r="29">
          <cell r="B29">
            <v>0.51749635198873989</v>
          </cell>
          <cell r="J29">
            <v>9195.7470717668675</v>
          </cell>
          <cell r="S29">
            <v>13.289230904611053</v>
          </cell>
        </row>
      </sheetData>
      <sheetData sheetId="30" refreshError="1">
        <row r="15">
          <cell r="C15">
            <v>0.64119999999999999</v>
          </cell>
        </row>
        <row r="16">
          <cell r="C16">
            <v>0.6431</v>
          </cell>
        </row>
        <row r="17">
          <cell r="C17">
            <v>0.65639999999999998</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
      <sheetName val="pyg"/>
      <sheetName val="GENERADORES"/>
      <sheetName val="WACC"/>
      <sheetName val="Proy.Cifras"/>
      <sheetName val="FCLProy."/>
      <sheetName val="Val.Pat."/>
      <sheetName val="EVA"/>
      <sheetName val="Evaluación Financiera"/>
      <sheetName val="CAJA EPM"/>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RSION"/>
      <sheetName val="AOM"/>
      <sheetName val="usuarios E.E.1996"/>
      <sheetName val="DDA. INDUS."/>
      <sheetName val="EN PESOS"/>
      <sheetName val="Admon"/>
      <sheetName val="AOM (2)"/>
      <sheetName val="DEMANDA"/>
      <sheetName val="penetración"/>
      <sheetName val="INVERSIONES"/>
      <sheetName val="CLIENTES"/>
      <sheetName val="G. Consum."/>
      <sheetName val="VOLUMENES DE VENTA"/>
      <sheetName val="VOLUMENES DE COMPRA"/>
      <sheetName val="Costos"/>
      <sheetName val="Costos (3)"/>
      <sheetName val="Costos (2)"/>
      <sheetName val="Indexacion"/>
      <sheetName val="Tarifas 1998"/>
      <sheetName val="Tarifas 1999"/>
      <sheetName val="AHORROS"/>
      <sheetName val="BALANCE"/>
      <sheetName val="PT Mercado Regulado"/>
      <sheetName val="PT Mercado No Regulado"/>
      <sheetName val="Septiembre 98"/>
      <sheetName val="Men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ést. manc"/>
      <sheetName val="Prést. - Moneda"/>
      <sheetName val="entidad fra"/>
      <sheetName val="int. entidad fra"/>
      <sheetName val="ext. entidad fra"/>
      <sheetName val="costos de los creditos anual"/>
      <sheetName val="int y ext empresa us$"/>
      <sheetName val=" int y ext empresa $"/>
      <sheetName val="variac. TRM"/>
      <sheetName val="variac. Deuda Ext."/>
    </sheetNames>
    <sheetDataSet>
      <sheetData sheetId="0"/>
      <sheetData sheetId="1">
        <row r="11">
          <cell r="M11">
            <v>2243.59</v>
          </cell>
        </row>
        <row r="12">
          <cell r="M12">
            <v>90.66183136899366</v>
          </cell>
        </row>
        <row r="13">
          <cell r="M13">
            <v>1</v>
          </cell>
        </row>
        <row r="14">
          <cell r="M14">
            <v>0.70040273157065314</v>
          </cell>
        </row>
        <row r="15">
          <cell r="M15">
            <v>0.71939858278479196</v>
          </cell>
        </row>
      </sheetData>
      <sheetData sheetId="2"/>
      <sheetData sheetId="3"/>
      <sheetData sheetId="4"/>
      <sheetData sheetId="5"/>
      <sheetData sheetId="6"/>
      <sheetData sheetId="7"/>
      <sheetData sheetId="8"/>
      <sheetData sheetId="9"/>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anual"/>
      <sheetName val="Resumen mensual"/>
      <sheetName val="Por Proyecto"/>
      <sheetName val="Cronograma"/>
      <sheetName val="Por Responsable"/>
      <sheetName val="Presupuesto por funcionario"/>
      <sheetName val="Promedio por funcionario"/>
      <sheetName val="Planillas2007"/>
      <sheetName val="Recursos"/>
      <sheetName val="Frentes de W actuales"/>
      <sheetName val="factore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f_FECHA"/>
      <sheetName val="VF GNRAL_2011 (4)"/>
      <sheetName val="CONTRALORÍA"/>
      <sheetName val="Hoja3"/>
      <sheetName val="VF GNRAL_2011 (5)"/>
      <sheetName val="Base"/>
      <sheetName val="DOCUMENTOS RIK"/>
      <sheetName val="Hoja8"/>
      <sheetName val="VF-GENERAL-2012"/>
      <sheetName val="FECHA"/>
    </sheetNames>
    <sheetDataSet>
      <sheetData sheetId="0"/>
      <sheetData sheetId="1"/>
      <sheetData sheetId="2"/>
      <sheetData sheetId="3"/>
      <sheetData sheetId="4"/>
      <sheetData sheetId="5"/>
      <sheetData sheetId="6"/>
      <sheetData sheetId="7"/>
      <sheetData sheetId="8"/>
      <sheetData sheetId="9">
        <row r="1">
          <cell r="A1" t="str">
            <v>movn_numero</v>
          </cell>
          <cell r="B1" t="str">
            <v>movf_fecha</v>
          </cell>
          <cell r="C1" t="str">
            <v>movn_ubicacion</v>
          </cell>
          <cell r="D1" t="str">
            <v>movc_documento</v>
          </cell>
          <cell r="E1" t="str">
            <v>movt_observacion</v>
          </cell>
          <cell r="F1" t="str">
            <v>movc_impreso</v>
          </cell>
          <cell r="G1" t="str">
            <v>movc_marca</v>
          </cell>
          <cell r="H1" t="str">
            <v>movc_estado</v>
          </cell>
          <cell r="I1" t="str">
            <v>movn_empresa</v>
          </cell>
          <cell r="J1" t="str">
            <v>movv_vendedor</v>
          </cell>
          <cell r="K1" t="str">
            <v>terc_nombre</v>
          </cell>
          <cell r="L1" t="str">
            <v>movn_documento1</v>
          </cell>
          <cell r="M1" t="str">
            <v>movn_documento2</v>
          </cell>
          <cell r="N1" t="str">
            <v>movv_tercero</v>
          </cell>
          <cell r="O1" t="str">
            <v>movf_presupuesto</v>
          </cell>
          <cell r="P1" t="str">
            <v>terc_nombre</v>
          </cell>
          <cell r="Q1" t="str">
            <v>movn_bodega</v>
          </cell>
          <cell r="R1" t="str">
            <v>ubic_nombre</v>
          </cell>
          <cell r="S1" t="str">
            <v>movn_direccion</v>
          </cell>
          <cell r="T1" t="str">
            <v>movv_total</v>
          </cell>
          <cell r="U1" t="str">
            <v>movc_documento_ori</v>
          </cell>
          <cell r="V1" t="str">
            <v>movv_tasa_cambio</v>
          </cell>
          <cell r="W1" t="str">
            <v>tern_moneda</v>
          </cell>
          <cell r="X1" t="str">
            <v>movn_condicion_pago</v>
          </cell>
          <cell r="Y1" t="str">
            <v>movn_moneda</v>
          </cell>
          <cell r="Z1" t="str">
            <v>movn_negocio</v>
          </cell>
          <cell r="AA1" t="str">
            <v>movc_aplica</v>
          </cell>
          <cell r="AB1" t="str">
            <v>movc_doc_origen</v>
          </cell>
          <cell r="AC1" t="str">
            <v>movv_ajuste</v>
          </cell>
          <cell r="AD1" t="str">
            <v>movn_anno</v>
          </cell>
          <cell r="AE1" t="str">
            <v>movn_documento</v>
          </cell>
          <cell r="AF1" t="str">
            <v>docc_nombre</v>
          </cell>
          <cell r="AG1" t="str">
            <v>movc_concepto</v>
          </cell>
          <cell r="AH1" t="str">
            <v>conc_nombre</v>
          </cell>
          <cell r="AI1" t="str">
            <v>movc_documento1</v>
          </cell>
          <cell r="AJ1" t="str">
            <v>movn_ubicacion1</v>
          </cell>
          <cell r="AK1" t="str">
            <v>movf_confirmacion</v>
          </cell>
          <cell r="AL1" t="str">
            <v>movc_origen</v>
          </cell>
          <cell r="AM1" t="str">
            <v>movc_status</v>
          </cell>
          <cell r="AN1" t="str">
            <v>movc_aprueba</v>
          </cell>
          <cell r="AO1" t="str">
            <v>movv_proyecto_eka</v>
          </cell>
          <cell r="AP1" t="str">
            <v>movv_contrato_eka</v>
          </cell>
          <cell r="AQ1" t="str">
            <v>movn_plan</v>
          </cell>
          <cell r="AR1" t="str">
            <v>movn_centro_costo</v>
          </cell>
          <cell r="AS1" t="str">
            <v>ubic_nombre</v>
          </cell>
        </row>
        <row r="2">
          <cell r="A2">
            <v>5293</v>
          </cell>
          <cell r="B2">
            <v>40574</v>
          </cell>
          <cell r="C2">
            <v>12</v>
          </cell>
          <cell r="D2" t="str">
            <v>CD</v>
          </cell>
          <cell r="E2" t="str">
            <v>RAD. # 1563 SOLICITUD DE CD VIGENCIA FUTURA PARA LA PRESTACION DEL SERVICIO DE PODA TECNICA DE LOS ARBOLES QUE OBSTACULIZAN LAS REDES ELECTRICAS DE DISTRIBUCION DE ALTA MEDIA Y BAJA TENSION, EN EL CASCO URBANO DE LA SUCURSAL DE PAMPLONA, YA QUE EL CONTRAT</v>
          </cell>
          <cell r="G2" t="str">
            <v>N</v>
          </cell>
          <cell r="H2" t="str">
            <v>P</v>
          </cell>
          <cell r="I2">
            <v>1</v>
          </cell>
          <cell r="J2">
            <v>13235656</v>
          </cell>
          <cell r="K2" t="str">
            <v>TOBON SOSA MARIA CECILIA</v>
          </cell>
          <cell r="L2">
            <v>0</v>
          </cell>
          <cell r="M2">
            <v>0</v>
          </cell>
          <cell r="N2">
            <v>37256453</v>
          </cell>
          <cell r="O2">
            <v>40574</v>
          </cell>
          <cell r="P2" t="str">
            <v>RANGEL BECERRA LUIS ALBERTO</v>
          </cell>
          <cell r="Q2">
            <v>0</v>
          </cell>
          <cell r="R2" t="str">
            <v>CENS SUCURSAL PAMPLONA</v>
          </cell>
          <cell r="S2">
            <v>0</v>
          </cell>
          <cell r="T2">
            <v>52621348</v>
          </cell>
          <cell r="V2">
            <v>0</v>
          </cell>
          <cell r="W2">
            <v>0</v>
          </cell>
          <cell r="X2">
            <v>0</v>
          </cell>
          <cell r="Y2">
            <v>0</v>
          </cell>
          <cell r="Z2">
            <v>0</v>
          </cell>
          <cell r="AC2">
            <v>0</v>
          </cell>
          <cell r="AD2">
            <v>2011</v>
          </cell>
          <cell r="AE2">
            <v>0</v>
          </cell>
          <cell r="AF2" t="str">
            <v>CERTIFICADO DISPONIBILIDAD PRESUPUESTAL</v>
          </cell>
          <cell r="AG2" t="str">
            <v>CV</v>
          </cell>
          <cell r="AH2" t="str">
            <v>CERTIFICADO DE VIGENCIAS FUTURAS</v>
          </cell>
          <cell r="AJ2">
            <v>0</v>
          </cell>
          <cell r="AL2" t="str">
            <v>S</v>
          </cell>
          <cell r="AM2" t="str">
            <v>C</v>
          </cell>
          <cell r="AN2" t="str">
            <v>N</v>
          </cell>
          <cell r="AQ2">
            <v>0</v>
          </cell>
          <cell r="AR2">
            <v>365</v>
          </cell>
          <cell r="AS2" t="str">
            <v>GESTION AMBIENTAL</v>
          </cell>
        </row>
        <row r="3">
          <cell r="A3">
            <v>5313</v>
          </cell>
          <cell r="B3">
            <v>40625</v>
          </cell>
          <cell r="C3">
            <v>12</v>
          </cell>
          <cell r="D3" t="str">
            <v>CD</v>
          </cell>
          <cell r="E3" t="str">
            <v>RAD. # 4738 SOLICITUD DE CD VIGENCIA FUTURAPARA REGISTRAR EL CONTRATO INTEGRAL DE SERVICIO DE TOMA DE LECTURA, ENTREGA DE FACTURAS Y CORTE Y RECONEXION, YA QUE POR PRESTARSE LOS SERVICIOS EN CADA SUCURSAL, ESTE DEBE REGISTRARSE CON CARGO A CADA UNA DE ELL</v>
          </cell>
          <cell r="G3" t="str">
            <v>N</v>
          </cell>
          <cell r="H3" t="str">
            <v>P</v>
          </cell>
          <cell r="I3">
            <v>1</v>
          </cell>
          <cell r="J3">
            <v>13235656</v>
          </cell>
          <cell r="K3" t="str">
            <v>CLAVIJO CACERES IVAN ANTONIO</v>
          </cell>
          <cell r="L3">
            <v>0</v>
          </cell>
          <cell r="M3">
            <v>0</v>
          </cell>
          <cell r="N3">
            <v>13473924</v>
          </cell>
          <cell r="O3">
            <v>40625.741793981484</v>
          </cell>
          <cell r="P3" t="str">
            <v>RANGEL BECERRA LUIS ALBERTO</v>
          </cell>
          <cell r="Q3">
            <v>0</v>
          </cell>
          <cell r="R3" t="str">
            <v>CENS SUCURSAL PAMPLONA</v>
          </cell>
          <cell r="S3">
            <v>0</v>
          </cell>
          <cell r="T3">
            <v>487033722</v>
          </cell>
          <cell r="V3">
            <v>0</v>
          </cell>
          <cell r="W3">
            <v>0</v>
          </cell>
          <cell r="X3">
            <v>0</v>
          </cell>
          <cell r="Y3">
            <v>0</v>
          </cell>
          <cell r="Z3">
            <v>0</v>
          </cell>
          <cell r="AC3">
            <v>0</v>
          </cell>
          <cell r="AD3">
            <v>2011</v>
          </cell>
          <cell r="AE3">
            <v>0</v>
          </cell>
          <cell r="AF3" t="str">
            <v>CERTIFICADO DISPONIBILIDAD PRESUPUESTAL</v>
          </cell>
          <cell r="AG3" t="str">
            <v>CV</v>
          </cell>
          <cell r="AH3" t="str">
            <v>CERTIFICADO DE VIGENCIAS FUTURAS</v>
          </cell>
          <cell r="AJ3">
            <v>0</v>
          </cell>
          <cell r="AL3" t="str">
            <v>S</v>
          </cell>
          <cell r="AM3" t="str">
            <v>C</v>
          </cell>
          <cell r="AN3" t="str">
            <v>N</v>
          </cell>
          <cell r="AQ3">
            <v>0</v>
          </cell>
          <cell r="AR3">
            <v>460</v>
          </cell>
          <cell r="AS3" t="str">
            <v>PROCESO FACTURACIÓN Y COBRANZAS</v>
          </cell>
        </row>
        <row r="4">
          <cell r="A4">
            <v>5317</v>
          </cell>
          <cell r="B4">
            <v>40574</v>
          </cell>
          <cell r="C4">
            <v>14</v>
          </cell>
          <cell r="D4" t="str">
            <v>CD</v>
          </cell>
          <cell r="E4" t="str">
            <v>RAD. # 1572 SOLICITUD DE CD VIGENCIA FUTURA PARA LA PRESTACION DEL SERVICIO DE PODA TECNICA DE LOS ARBOLES QUE OBSTACULIZAN LAS REDES ELECTRICAS DE DISTRIBUCION DE ALTA MEDIA Y BAJA TENSION, EN EL CASCO URBANO DE LA SUCURSAL DE TIBU, YA QUE EL CONTRATO SE</v>
          </cell>
          <cell r="G4" t="str">
            <v>N</v>
          </cell>
          <cell r="H4" t="str">
            <v>P</v>
          </cell>
          <cell r="I4">
            <v>1</v>
          </cell>
          <cell r="J4">
            <v>13235656</v>
          </cell>
          <cell r="K4" t="str">
            <v>TOBON SOSA MARIA CECILIA</v>
          </cell>
          <cell r="L4">
            <v>0</v>
          </cell>
          <cell r="M4">
            <v>0</v>
          </cell>
          <cell r="N4">
            <v>37256453</v>
          </cell>
          <cell r="O4">
            <v>40574</v>
          </cell>
          <cell r="P4" t="str">
            <v>RANGEL BECERRA LUIS ALBERTO</v>
          </cell>
          <cell r="Q4">
            <v>0</v>
          </cell>
          <cell r="R4" t="str">
            <v>CENS SUCURSAL TIBÚ</v>
          </cell>
          <cell r="S4">
            <v>0</v>
          </cell>
          <cell r="T4">
            <v>53532608</v>
          </cell>
          <cell r="V4">
            <v>0</v>
          </cell>
          <cell r="W4">
            <v>0</v>
          </cell>
          <cell r="X4">
            <v>0</v>
          </cell>
          <cell r="Y4">
            <v>0</v>
          </cell>
          <cell r="Z4">
            <v>0</v>
          </cell>
          <cell r="AC4">
            <v>0</v>
          </cell>
          <cell r="AD4">
            <v>2011</v>
          </cell>
          <cell r="AE4">
            <v>0</v>
          </cell>
          <cell r="AF4" t="str">
            <v>CERTIFICADO DISPONIBILIDAD PRESUPUESTAL</v>
          </cell>
          <cell r="AG4" t="str">
            <v>CV</v>
          </cell>
          <cell r="AH4" t="str">
            <v>CERTIFICADO DE VIGENCIAS FUTURAS</v>
          </cell>
          <cell r="AJ4">
            <v>0</v>
          </cell>
          <cell r="AL4" t="str">
            <v>S</v>
          </cell>
          <cell r="AM4" t="str">
            <v>C</v>
          </cell>
          <cell r="AN4" t="str">
            <v>N</v>
          </cell>
          <cell r="AQ4">
            <v>0</v>
          </cell>
          <cell r="AR4">
            <v>365</v>
          </cell>
          <cell r="AS4" t="str">
            <v>GESTION AMBIENTAL</v>
          </cell>
        </row>
        <row r="5">
          <cell r="A5">
            <v>5326</v>
          </cell>
          <cell r="B5">
            <v>40602</v>
          </cell>
          <cell r="C5">
            <v>14</v>
          </cell>
          <cell r="D5" t="str">
            <v>CD</v>
          </cell>
          <cell r="E5" t="str">
            <v>RAD. # 2814 VIGENCIA FUTURA SE REQUIERE PARA LA EJECUCION DE ACTIVIDADES DE MANTENIMIENTO EN SISTEMAS DE ALUMBRADO PUBLICO, REDES ENERGIZADAS DE BAJA TENSION Y/O  REDES DESENERGIZADAS DE MEDIA Y BAJA TENSION EN LOS MUNICIPIOS ATENDIDOS POR LA SUCURSAL TIB</v>
          </cell>
          <cell r="G5" t="str">
            <v>N</v>
          </cell>
          <cell r="H5" t="str">
            <v>P</v>
          </cell>
          <cell r="I5">
            <v>1</v>
          </cell>
          <cell r="J5">
            <v>13235656</v>
          </cell>
          <cell r="K5" t="str">
            <v>CHAUSTRE LARA JOSE RAFAEL</v>
          </cell>
          <cell r="L5">
            <v>0</v>
          </cell>
          <cell r="M5">
            <v>0</v>
          </cell>
          <cell r="N5">
            <v>13452676</v>
          </cell>
          <cell r="O5">
            <v>40602.711770833332</v>
          </cell>
          <cell r="P5" t="str">
            <v>RANGEL BECERRA LUIS ALBERTO</v>
          </cell>
          <cell r="Q5">
            <v>0</v>
          </cell>
          <cell r="R5" t="str">
            <v>CENS SUCURSAL TIBÚ</v>
          </cell>
          <cell r="S5">
            <v>0</v>
          </cell>
          <cell r="T5">
            <v>190145839</v>
          </cell>
          <cell r="V5">
            <v>0</v>
          </cell>
          <cell r="W5">
            <v>0</v>
          </cell>
          <cell r="X5">
            <v>0</v>
          </cell>
          <cell r="Y5">
            <v>0</v>
          </cell>
          <cell r="Z5">
            <v>0</v>
          </cell>
          <cell r="AC5">
            <v>0</v>
          </cell>
          <cell r="AD5">
            <v>2011</v>
          </cell>
          <cell r="AE5">
            <v>0</v>
          </cell>
          <cell r="AF5" t="str">
            <v>CERTIFICADO DISPONIBILIDAD PRESUPUESTAL</v>
          </cell>
          <cell r="AG5" t="str">
            <v>CV</v>
          </cell>
          <cell r="AH5" t="str">
            <v>CERTIFICADO DE VIGENCIAS FUTURAS</v>
          </cell>
          <cell r="AJ5">
            <v>0</v>
          </cell>
          <cell r="AL5" t="str">
            <v>S</v>
          </cell>
          <cell r="AM5" t="str">
            <v>C</v>
          </cell>
          <cell r="AN5" t="str">
            <v>N</v>
          </cell>
          <cell r="AQ5">
            <v>0</v>
          </cell>
          <cell r="AR5">
            <v>334</v>
          </cell>
          <cell r="AS5" t="str">
            <v>PROCESO TRANSPORTE DE ENERGÍA</v>
          </cell>
        </row>
        <row r="6">
          <cell r="A6">
            <v>5337</v>
          </cell>
          <cell r="B6">
            <v>40625</v>
          </cell>
          <cell r="C6">
            <v>14</v>
          </cell>
          <cell r="D6" t="str">
            <v>CD</v>
          </cell>
          <cell r="E6" t="str">
            <v>RAD. #4748 SOLICITUD DE CD VIGENCIA FUTURAPARA REGISTRAR EL CONTRATO INTEGRAL DE SERVICIO DE TOMA DE LECTURA, ENTREGA DE FACTURAS Y CORTE Y RECONEXION, YA QUE POR PRESTARSE LOS SERVICIOS EN CADA SUCURSAL, ESTE DEBE REGISTRARSE CON CARGO A CADA UNA DE ELLA</v>
          </cell>
          <cell r="G6" t="str">
            <v>N</v>
          </cell>
          <cell r="H6" t="str">
            <v>P</v>
          </cell>
          <cell r="I6">
            <v>1</v>
          </cell>
          <cell r="J6">
            <v>13235656</v>
          </cell>
          <cell r="K6" t="str">
            <v>CLAVIJO CACERES IVAN ANTONIO</v>
          </cell>
          <cell r="L6">
            <v>0</v>
          </cell>
          <cell r="M6">
            <v>0</v>
          </cell>
          <cell r="N6">
            <v>13473924</v>
          </cell>
          <cell r="O6">
            <v>40625.743136574078</v>
          </cell>
          <cell r="P6" t="str">
            <v>RANGEL BECERRA LUIS ALBERTO</v>
          </cell>
          <cell r="Q6">
            <v>0</v>
          </cell>
          <cell r="R6" t="str">
            <v>CENS SUCURSAL TIBÚ</v>
          </cell>
          <cell r="S6">
            <v>0</v>
          </cell>
          <cell r="T6">
            <v>398482137</v>
          </cell>
          <cell r="V6">
            <v>0</v>
          </cell>
          <cell r="W6">
            <v>0</v>
          </cell>
          <cell r="X6">
            <v>0</v>
          </cell>
          <cell r="Y6">
            <v>0</v>
          </cell>
          <cell r="Z6">
            <v>0</v>
          </cell>
          <cell r="AC6">
            <v>0</v>
          </cell>
          <cell r="AD6">
            <v>2011</v>
          </cell>
          <cell r="AE6">
            <v>0</v>
          </cell>
          <cell r="AF6" t="str">
            <v>CERTIFICADO DISPONIBILIDAD PRESUPUESTAL</v>
          </cell>
          <cell r="AG6" t="str">
            <v>CV</v>
          </cell>
          <cell r="AH6" t="str">
            <v>CERTIFICADO DE VIGENCIAS FUTURAS</v>
          </cell>
          <cell r="AJ6">
            <v>0</v>
          </cell>
          <cell r="AL6" t="str">
            <v>S</v>
          </cell>
          <cell r="AM6" t="str">
            <v>C</v>
          </cell>
          <cell r="AN6" t="str">
            <v>N</v>
          </cell>
          <cell r="AQ6">
            <v>0</v>
          </cell>
          <cell r="AR6">
            <v>460</v>
          </cell>
          <cell r="AS6" t="str">
            <v>PROCESO FACTURACIÓN Y COBRANZAS</v>
          </cell>
        </row>
        <row r="7">
          <cell r="A7">
            <v>5354</v>
          </cell>
          <cell r="B7">
            <v>40574</v>
          </cell>
          <cell r="C7">
            <v>15</v>
          </cell>
          <cell r="D7" t="str">
            <v>CD</v>
          </cell>
          <cell r="E7" t="str">
            <v>RAD. # 1574 SOLICITUD DE CD VIGENCIA FUTURA PARA LA PRESTACION DEL SERVICIO DE PODA TECNICA DE LOS ARBOLES QUE OBSTACULIZAN LAS REDES ELECTRICAS DE DISTRIBUCION DE ALTA MEDIA Y BAJA TENSION, EN EL CASCO URBANO DE LA SUCURSAL DE AGUACHICA, YA QUE EL CONTRA</v>
          </cell>
          <cell r="G7" t="str">
            <v>N</v>
          </cell>
          <cell r="H7" t="str">
            <v>P</v>
          </cell>
          <cell r="I7">
            <v>1</v>
          </cell>
          <cell r="J7">
            <v>13235656</v>
          </cell>
          <cell r="K7" t="str">
            <v>TOBON SOSA MARIA CECILIA</v>
          </cell>
          <cell r="L7">
            <v>0</v>
          </cell>
          <cell r="M7">
            <v>0</v>
          </cell>
          <cell r="N7">
            <v>37256453</v>
          </cell>
          <cell r="O7">
            <v>40574</v>
          </cell>
          <cell r="P7" t="str">
            <v>RANGEL BECERRA LUIS ALBERTO</v>
          </cell>
          <cell r="Q7">
            <v>0</v>
          </cell>
          <cell r="R7" t="str">
            <v>CENS SUCURSAL AGUACHICA</v>
          </cell>
          <cell r="S7">
            <v>0</v>
          </cell>
          <cell r="T7">
            <v>183706864</v>
          </cell>
          <cell r="V7">
            <v>0</v>
          </cell>
          <cell r="W7">
            <v>0</v>
          </cell>
          <cell r="X7">
            <v>0</v>
          </cell>
          <cell r="Y7">
            <v>0</v>
          </cell>
          <cell r="Z7">
            <v>0</v>
          </cell>
          <cell r="AC7">
            <v>0</v>
          </cell>
          <cell r="AD7">
            <v>2011</v>
          </cell>
          <cell r="AE7">
            <v>0</v>
          </cell>
          <cell r="AF7" t="str">
            <v>CERTIFICADO DISPONIBILIDAD PRESUPUESTAL</v>
          </cell>
          <cell r="AG7" t="str">
            <v>CV</v>
          </cell>
          <cell r="AH7" t="str">
            <v>CERTIFICADO DE VIGENCIAS FUTURAS</v>
          </cell>
          <cell r="AJ7">
            <v>0</v>
          </cell>
          <cell r="AL7" t="str">
            <v>S</v>
          </cell>
          <cell r="AM7" t="str">
            <v>C</v>
          </cell>
          <cell r="AN7" t="str">
            <v>N</v>
          </cell>
          <cell r="AQ7">
            <v>0</v>
          </cell>
          <cell r="AR7">
            <v>365</v>
          </cell>
          <cell r="AS7" t="str">
            <v>GESTION AMBIENTAL</v>
          </cell>
        </row>
        <row r="8">
          <cell r="A8">
            <v>5367</v>
          </cell>
          <cell r="B8">
            <v>40602</v>
          </cell>
          <cell r="C8">
            <v>15</v>
          </cell>
          <cell r="D8" t="str">
            <v>CD</v>
          </cell>
          <cell r="E8" t="str">
            <v>RADICADO MERCURIO # 2811 VIGENCIA FUTURA SE REQUIERE PARA LA EJECUCION DE ACTIVIDADES DE MANTENIMIENTO EN SISTEMAS DE ALUMBRADO PUBLICO, REDES ENERGIZADAS DE BAJA TENSION Y/O  REDES DESENERGIZADAS DE MEDIA Y BAJA TENSION EN LOS MUNICIPIOS ATENDIDOS POR LA</v>
          </cell>
          <cell r="G8" t="str">
            <v>N</v>
          </cell>
          <cell r="H8" t="str">
            <v>P</v>
          </cell>
          <cell r="I8">
            <v>1</v>
          </cell>
          <cell r="J8">
            <v>13235656</v>
          </cell>
          <cell r="K8" t="str">
            <v>CHAUSTRE LARA JOSE RAFAEL</v>
          </cell>
          <cell r="L8">
            <v>0</v>
          </cell>
          <cell r="M8">
            <v>0</v>
          </cell>
          <cell r="N8">
            <v>13452676</v>
          </cell>
          <cell r="O8">
            <v>40602.696631944447</v>
          </cell>
          <cell r="P8" t="str">
            <v>RANGEL BECERRA LUIS ALBERTO</v>
          </cell>
          <cell r="Q8">
            <v>0</v>
          </cell>
          <cell r="R8" t="str">
            <v>CENS SUCURSAL AGUACHICA</v>
          </cell>
          <cell r="S8">
            <v>0</v>
          </cell>
          <cell r="T8">
            <v>208284826</v>
          </cell>
          <cell r="V8">
            <v>0</v>
          </cell>
          <cell r="W8">
            <v>0</v>
          </cell>
          <cell r="X8">
            <v>0</v>
          </cell>
          <cell r="Y8">
            <v>0</v>
          </cell>
          <cell r="Z8">
            <v>0</v>
          </cell>
          <cell r="AC8">
            <v>0</v>
          </cell>
          <cell r="AD8">
            <v>2011</v>
          </cell>
          <cell r="AE8">
            <v>0</v>
          </cell>
          <cell r="AF8" t="str">
            <v>CERTIFICADO DISPONIBILIDAD PRESUPUESTAL</v>
          </cell>
          <cell r="AG8" t="str">
            <v>CV</v>
          </cell>
          <cell r="AH8" t="str">
            <v>CERTIFICADO DE VIGENCIAS FUTURAS</v>
          </cell>
          <cell r="AJ8">
            <v>0</v>
          </cell>
          <cell r="AL8" t="str">
            <v>S</v>
          </cell>
          <cell r="AM8" t="str">
            <v>C</v>
          </cell>
          <cell r="AN8" t="str">
            <v>N</v>
          </cell>
          <cell r="AQ8">
            <v>0</v>
          </cell>
          <cell r="AR8">
            <v>334</v>
          </cell>
          <cell r="AS8" t="str">
            <v>PROCESO TRANSPORTE DE ENERGÍA</v>
          </cell>
        </row>
        <row r="9">
          <cell r="A9">
            <v>5373</v>
          </cell>
          <cell r="B9">
            <v>40625</v>
          </cell>
          <cell r="C9">
            <v>15</v>
          </cell>
          <cell r="D9" t="str">
            <v>CD</v>
          </cell>
          <cell r="E9" t="str">
            <v>RAD. #4749 SOLICITUD DE CD VIGENCIA FUTURAPARA REGISTRAR EL CONTRATO INTEGRAL DE SERVICIO DE TOMA DE LECTURA, ENTREGA DE FACTURAS Y CORTE Y RECONEXION, YA QUE POR PRESTARSE LOS SERVICIOS EN CADA SUCURSAL, ESTE DEBE REGISTRARSE CON CARGO A CADA UNA DE ELLA</v>
          </cell>
          <cell r="G9" t="str">
            <v>N</v>
          </cell>
          <cell r="H9" t="str">
            <v>P</v>
          </cell>
          <cell r="I9">
            <v>1</v>
          </cell>
          <cell r="J9">
            <v>13235656</v>
          </cell>
          <cell r="K9" t="str">
            <v>CLAVIJO CACERES IVAN ANTONIO</v>
          </cell>
          <cell r="L9">
            <v>0</v>
          </cell>
          <cell r="M9">
            <v>0</v>
          </cell>
          <cell r="N9">
            <v>13473924</v>
          </cell>
          <cell r="O9">
            <v>40625.743703703702</v>
          </cell>
          <cell r="P9" t="str">
            <v>RANGEL BECERRA LUIS ALBERTO</v>
          </cell>
          <cell r="Q9">
            <v>0</v>
          </cell>
          <cell r="R9" t="str">
            <v>CENS SUCURSAL AGUACHICA</v>
          </cell>
          <cell r="S9">
            <v>0</v>
          </cell>
          <cell r="T9">
            <v>664136895</v>
          </cell>
          <cell r="V9">
            <v>0</v>
          </cell>
          <cell r="W9">
            <v>0</v>
          </cell>
          <cell r="X9">
            <v>0</v>
          </cell>
          <cell r="Y9">
            <v>0</v>
          </cell>
          <cell r="Z9">
            <v>0</v>
          </cell>
          <cell r="AC9">
            <v>0</v>
          </cell>
          <cell r="AD9">
            <v>2011</v>
          </cell>
          <cell r="AE9">
            <v>0</v>
          </cell>
          <cell r="AF9" t="str">
            <v>CERTIFICADO DISPONIBILIDAD PRESUPUESTAL</v>
          </cell>
          <cell r="AG9" t="str">
            <v>CV</v>
          </cell>
          <cell r="AH9" t="str">
            <v>CERTIFICADO DE VIGENCIAS FUTURAS</v>
          </cell>
          <cell r="AJ9">
            <v>0</v>
          </cell>
          <cell r="AL9" t="str">
            <v>S</v>
          </cell>
          <cell r="AM9" t="str">
            <v>C</v>
          </cell>
          <cell r="AN9" t="str">
            <v>N</v>
          </cell>
          <cell r="AQ9">
            <v>0</v>
          </cell>
          <cell r="AR9">
            <v>460</v>
          </cell>
          <cell r="AS9" t="str">
            <v>PROCESO FACTURACIÓN Y COBRANZAS</v>
          </cell>
        </row>
        <row r="10">
          <cell r="A10">
            <v>5385</v>
          </cell>
          <cell r="B10">
            <v>40574</v>
          </cell>
          <cell r="C10">
            <v>13</v>
          </cell>
          <cell r="D10" t="str">
            <v>CD</v>
          </cell>
          <cell r="E10" t="str">
            <v>RAD. # 1567 SOLICITUD DE CD VIGENCIA FUTURA PARA LA PRESTACION DEL SERVICIO DE PODA TECNICA DE LOS ARBOLES QUE OBSTACULIZAN LAS REDES ELECTRICAS DE DISTRIBUCION DE ALTA MEDIA Y BAJA TENSION, EN EL CASCO URBANO DE LA SUCURSAL DE OCAÑA, YA QUE EL CONTRATO S</v>
          </cell>
          <cell r="G10" t="str">
            <v>N</v>
          </cell>
          <cell r="H10" t="str">
            <v>P</v>
          </cell>
          <cell r="I10">
            <v>1</v>
          </cell>
          <cell r="J10">
            <v>13235656</v>
          </cell>
          <cell r="K10" t="str">
            <v>TOBON SOSA MARIA CECILIA</v>
          </cell>
          <cell r="L10">
            <v>0</v>
          </cell>
          <cell r="M10">
            <v>0</v>
          </cell>
          <cell r="N10">
            <v>37256453</v>
          </cell>
          <cell r="O10">
            <v>40574</v>
          </cell>
          <cell r="P10" t="str">
            <v>RANGEL BECERRA LUIS ALBERTO</v>
          </cell>
          <cell r="Q10">
            <v>0</v>
          </cell>
          <cell r="R10" t="str">
            <v>CENS SUCURSAL OCAÑA</v>
          </cell>
          <cell r="S10">
            <v>0</v>
          </cell>
          <cell r="T10">
            <v>30648311</v>
          </cell>
          <cell r="V10">
            <v>0</v>
          </cell>
          <cell r="W10">
            <v>0</v>
          </cell>
          <cell r="X10">
            <v>0</v>
          </cell>
          <cell r="Y10">
            <v>0</v>
          </cell>
          <cell r="Z10">
            <v>0</v>
          </cell>
          <cell r="AC10">
            <v>0</v>
          </cell>
          <cell r="AD10">
            <v>2011</v>
          </cell>
          <cell r="AE10">
            <v>0</v>
          </cell>
          <cell r="AF10" t="str">
            <v>CERTIFICADO DISPONIBILIDAD PRESUPUESTAL</v>
          </cell>
          <cell r="AG10" t="str">
            <v>CV</v>
          </cell>
          <cell r="AH10" t="str">
            <v>CERTIFICADO DE VIGENCIAS FUTURAS</v>
          </cell>
          <cell r="AJ10">
            <v>0</v>
          </cell>
          <cell r="AL10" t="str">
            <v>S</v>
          </cell>
          <cell r="AM10" t="str">
            <v>C</v>
          </cell>
          <cell r="AN10" t="str">
            <v>N</v>
          </cell>
          <cell r="AQ10">
            <v>0</v>
          </cell>
          <cell r="AR10">
            <v>365</v>
          </cell>
          <cell r="AS10" t="str">
            <v>GESTION AMBIENTAL</v>
          </cell>
        </row>
        <row r="11">
          <cell r="A11">
            <v>5410</v>
          </cell>
          <cell r="B11">
            <v>40625</v>
          </cell>
          <cell r="C11">
            <v>13</v>
          </cell>
          <cell r="D11" t="str">
            <v>CD</v>
          </cell>
          <cell r="E11" t="str">
            <v>RAD. #4745 SOLICITUD DE CD VIGENCIA FUTURAPARA REGISTRAR EL CONTRATO INTEGRAL DE SERVICIO DE TOMA DE LECTURA, ENTREGA DE FACTURAS Y CORTE Y RECONEXION, YA QUE POR PRESTARSE LOS SERVICIOS EN CADA SUCURSAL, ESTE DEBE REGISTRARSE CON CARGO A CADA UNA DE ELLA</v>
          </cell>
          <cell r="G11" t="str">
            <v>N</v>
          </cell>
          <cell r="H11" t="str">
            <v>P</v>
          </cell>
          <cell r="I11">
            <v>1</v>
          </cell>
          <cell r="J11">
            <v>13235656</v>
          </cell>
          <cell r="K11" t="str">
            <v>CLAVIJO CACERES IVAN ANTONIO</v>
          </cell>
          <cell r="L11">
            <v>0</v>
          </cell>
          <cell r="M11">
            <v>0</v>
          </cell>
          <cell r="N11">
            <v>13473924</v>
          </cell>
          <cell r="O11">
            <v>40625.742615740739</v>
          </cell>
          <cell r="P11" t="str">
            <v>RANGEL BECERRA LUIS ALBERTO</v>
          </cell>
          <cell r="Q11">
            <v>0</v>
          </cell>
          <cell r="R11" t="str">
            <v>CENS SUCURSAL OCAÑA</v>
          </cell>
          <cell r="S11">
            <v>0</v>
          </cell>
          <cell r="T11">
            <v>1062619031</v>
          </cell>
          <cell r="V11">
            <v>0</v>
          </cell>
          <cell r="W11">
            <v>0</v>
          </cell>
          <cell r="X11">
            <v>0</v>
          </cell>
          <cell r="Y11">
            <v>0</v>
          </cell>
          <cell r="Z11">
            <v>0</v>
          </cell>
          <cell r="AC11">
            <v>0</v>
          </cell>
          <cell r="AD11">
            <v>2011</v>
          </cell>
          <cell r="AE11">
            <v>0</v>
          </cell>
          <cell r="AF11" t="str">
            <v>CERTIFICADO DISPONIBILIDAD PRESUPUESTAL</v>
          </cell>
          <cell r="AG11" t="str">
            <v>CV</v>
          </cell>
          <cell r="AH11" t="str">
            <v>CERTIFICADO DE VIGENCIAS FUTURAS</v>
          </cell>
          <cell r="AJ11">
            <v>0</v>
          </cell>
          <cell r="AL11" t="str">
            <v>S</v>
          </cell>
          <cell r="AM11" t="str">
            <v>C</v>
          </cell>
          <cell r="AN11" t="str">
            <v>N</v>
          </cell>
          <cell r="AQ11">
            <v>0</v>
          </cell>
          <cell r="AR11">
            <v>460</v>
          </cell>
          <cell r="AS11" t="str">
            <v>PROCESO FACTURACIÓN Y COBRANZAS</v>
          </cell>
        </row>
        <row r="12">
          <cell r="A12">
            <v>6770</v>
          </cell>
          <cell r="B12">
            <v>40547</v>
          </cell>
          <cell r="C12">
            <v>11</v>
          </cell>
          <cell r="D12" t="str">
            <v>CD</v>
          </cell>
          <cell r="E12" t="str">
            <v>RAD. # 177 SOLICITUD DE CD VIGENCIA FUTURA PARA LA EJECUCION DE ACTIVIDADES OPERATIVAS DEL PROCESO DE FACTURACION DE CENS S.A. ESP, SEGUN LA APROBACION DE JUNTA DIRECTIVA DE CENS EN SESIÓN NO. 714</v>
          </cell>
          <cell r="G12" t="str">
            <v>N</v>
          </cell>
          <cell r="H12" t="str">
            <v>P</v>
          </cell>
          <cell r="I12">
            <v>1</v>
          </cell>
          <cell r="J12">
            <v>13235656</v>
          </cell>
          <cell r="K12" t="str">
            <v>CLAVIJO CACERES IVAN ANTONIO</v>
          </cell>
          <cell r="L12">
            <v>0</v>
          </cell>
          <cell r="M12">
            <v>0</v>
          </cell>
          <cell r="N12">
            <v>13473924</v>
          </cell>
          <cell r="O12">
            <v>40547</v>
          </cell>
          <cell r="P12" t="str">
            <v>RANGEL BECERRA LUIS ALBERTO</v>
          </cell>
          <cell r="Q12">
            <v>0</v>
          </cell>
          <cell r="R12" t="str">
            <v>CENS PRINCIPAL CÚCUTA</v>
          </cell>
          <cell r="S12">
            <v>0</v>
          </cell>
          <cell r="T12">
            <v>4427579293</v>
          </cell>
          <cell r="V12">
            <v>0</v>
          </cell>
          <cell r="W12">
            <v>0</v>
          </cell>
          <cell r="X12">
            <v>0</v>
          </cell>
          <cell r="Y12">
            <v>0</v>
          </cell>
          <cell r="Z12">
            <v>0</v>
          </cell>
          <cell r="AC12">
            <v>0</v>
          </cell>
          <cell r="AD12">
            <v>2011</v>
          </cell>
          <cell r="AE12">
            <v>0</v>
          </cell>
          <cell r="AF12" t="str">
            <v>CERTIFICADO DISPONIBILIDAD PRESUPUESTAL</v>
          </cell>
          <cell r="AG12" t="str">
            <v>CV</v>
          </cell>
          <cell r="AH12" t="str">
            <v>CERTIFICADO DE VIGENCIAS FUTURAS</v>
          </cell>
          <cell r="AJ12">
            <v>0</v>
          </cell>
          <cell r="AL12" t="str">
            <v>S</v>
          </cell>
          <cell r="AM12" t="str">
            <v>C</v>
          </cell>
          <cell r="AN12" t="str">
            <v>N</v>
          </cell>
          <cell r="AQ12">
            <v>0</v>
          </cell>
          <cell r="AR12">
            <v>460</v>
          </cell>
          <cell r="AS12" t="str">
            <v>PROCESO FACTURACIÓN Y COBRANZAS</v>
          </cell>
        </row>
        <row r="13">
          <cell r="A13">
            <v>6771</v>
          </cell>
          <cell r="B13">
            <v>40547</v>
          </cell>
          <cell r="C13">
            <v>11</v>
          </cell>
          <cell r="D13" t="str">
            <v>CD</v>
          </cell>
          <cell r="E13" t="str">
            <v>RAD. # 177 SOLICITUD DE CD VIGENCIA FUTURA PARA LA EJECUCION DE ACTIVIDADES OPERATIVAS DEL PROCESO DE FACTURACION DE CENS S.A. ESP, SEGUN LA APROBACION DE JUNTA DIRECTIVA DE CENS EN SESIÓN NO. 714</v>
          </cell>
          <cell r="G13" t="str">
            <v>N</v>
          </cell>
          <cell r="H13" t="str">
            <v>P</v>
          </cell>
          <cell r="I13">
            <v>1</v>
          </cell>
          <cell r="J13">
            <v>110</v>
          </cell>
          <cell r="K13" t="str">
            <v>CLAVIJO CACERES IVAN ANTONIO</v>
          </cell>
          <cell r="L13">
            <v>0</v>
          </cell>
          <cell r="M13">
            <v>0</v>
          </cell>
          <cell r="N13">
            <v>13473924</v>
          </cell>
          <cell r="O13">
            <v>40547</v>
          </cell>
          <cell r="P13" t="str">
            <v>JUNTA   DIRECTIVA CENS</v>
          </cell>
          <cell r="Q13">
            <v>0</v>
          </cell>
          <cell r="R13" t="str">
            <v>CENS PRINCIPAL CÚCUTA</v>
          </cell>
          <cell r="S13">
            <v>0</v>
          </cell>
          <cell r="T13">
            <v>1106894823</v>
          </cell>
          <cell r="V13">
            <v>0</v>
          </cell>
          <cell r="W13">
            <v>0</v>
          </cell>
          <cell r="X13">
            <v>0</v>
          </cell>
          <cell r="Y13">
            <v>0</v>
          </cell>
          <cell r="Z13">
            <v>0</v>
          </cell>
          <cell r="AC13">
            <v>0</v>
          </cell>
          <cell r="AD13">
            <v>2011</v>
          </cell>
          <cell r="AE13">
            <v>0</v>
          </cell>
          <cell r="AF13" t="str">
            <v>CERTIFICADO DISPONIBILIDAD PRESUPUESTAL</v>
          </cell>
          <cell r="AG13" t="str">
            <v>CV</v>
          </cell>
          <cell r="AH13" t="str">
            <v>CERTIFICADO DE VIGENCIAS FUTURAS</v>
          </cell>
          <cell r="AJ13">
            <v>0</v>
          </cell>
          <cell r="AL13" t="str">
            <v>S</v>
          </cell>
          <cell r="AM13" t="str">
            <v>C</v>
          </cell>
          <cell r="AN13" t="str">
            <v>N</v>
          </cell>
          <cell r="AQ13">
            <v>0</v>
          </cell>
          <cell r="AR13">
            <v>460</v>
          </cell>
          <cell r="AS13" t="str">
            <v>PROCESO FACTURACIÓN Y COBRANZAS</v>
          </cell>
        </row>
        <row r="14">
          <cell r="A14">
            <v>6912</v>
          </cell>
          <cell r="B14">
            <v>40582</v>
          </cell>
          <cell r="C14">
            <v>11</v>
          </cell>
          <cell r="D14" t="str">
            <v>CD</v>
          </cell>
          <cell r="E14" t="str">
            <v>RAD. # 1845 SOLICITUD DE CD VIGENCIA FUTURA PARA INICAR PROCESO DE CONTRATACION PARA EL AÑO 2012 PARA LA PRESTACIÓN DE LOS SERVICIOS DE IMPRESIÓN VARIABLE Y COMPLEMENTARIA BAJO LA MODALIDAD DE OUTSOURCING PARA ATENDER LAS NECESIDADES DE CENTRALES ELECTRIC</v>
          </cell>
          <cell r="G14" t="str">
            <v>N</v>
          </cell>
          <cell r="H14" t="str">
            <v>P</v>
          </cell>
          <cell r="I14">
            <v>1</v>
          </cell>
          <cell r="J14">
            <v>13235656</v>
          </cell>
          <cell r="K14" t="str">
            <v>CLAVIJO CACERES IVAN ANTONIO</v>
          </cell>
          <cell r="L14">
            <v>0</v>
          </cell>
          <cell r="M14">
            <v>0</v>
          </cell>
          <cell r="N14">
            <v>13473924</v>
          </cell>
          <cell r="O14">
            <v>40582.323055555556</v>
          </cell>
          <cell r="P14" t="str">
            <v>RANGEL BECERRA LUIS ALBERTO</v>
          </cell>
          <cell r="Q14">
            <v>0</v>
          </cell>
          <cell r="R14" t="str">
            <v>CENS PRINCIPAL CÚCUTA</v>
          </cell>
          <cell r="S14">
            <v>0</v>
          </cell>
          <cell r="T14">
            <v>41978000</v>
          </cell>
          <cell r="V14">
            <v>0</v>
          </cell>
          <cell r="W14">
            <v>0</v>
          </cell>
          <cell r="X14">
            <v>0</v>
          </cell>
          <cell r="Y14">
            <v>0</v>
          </cell>
          <cell r="Z14">
            <v>0</v>
          </cell>
          <cell r="AC14">
            <v>0</v>
          </cell>
          <cell r="AD14">
            <v>2011</v>
          </cell>
          <cell r="AE14">
            <v>0</v>
          </cell>
          <cell r="AF14" t="str">
            <v>CERTIFICADO DISPONIBILIDAD PRESUPUESTAL</v>
          </cell>
          <cell r="AG14" t="str">
            <v>CV</v>
          </cell>
          <cell r="AH14" t="str">
            <v>CERTIFICADO DE VIGENCIAS FUTURAS</v>
          </cell>
          <cell r="AJ14">
            <v>0</v>
          </cell>
          <cell r="AL14" t="str">
            <v>S</v>
          </cell>
          <cell r="AM14" t="str">
            <v>C</v>
          </cell>
          <cell r="AN14" t="str">
            <v>N</v>
          </cell>
          <cell r="AQ14">
            <v>0</v>
          </cell>
          <cell r="AR14">
            <v>460</v>
          </cell>
          <cell r="AS14" t="str">
            <v>PROCESO FACTURACIÓN Y COBRANZAS</v>
          </cell>
        </row>
        <row r="15">
          <cell r="A15">
            <v>7061</v>
          </cell>
          <cell r="B15">
            <v>40613</v>
          </cell>
          <cell r="C15">
            <v>11</v>
          </cell>
          <cell r="D15" t="str">
            <v>CD</v>
          </cell>
          <cell r="E15" t="str">
            <v>RAD #3086, SOLICITUD DE CD VIGENCIA FUTURA, PARA LA COMPRA DE ENERGÍA Y POTENCIA CON DESTINO AL MERCADO REGULADO Y NO REGULADO, PARA CUBRIR LA DEMANDA PROYECTADA DE LOS MERCADOS DE CENS, SEGÚN REUNIÓN 716 DE JUNTA DIRECTIVA.</v>
          </cell>
          <cell r="G15" t="str">
            <v>N</v>
          </cell>
          <cell r="H15" t="str">
            <v>P</v>
          </cell>
          <cell r="I15">
            <v>1</v>
          </cell>
          <cell r="J15">
            <v>110</v>
          </cell>
          <cell r="K15" t="str">
            <v>MONDRAGON VILLAMIZAR WILLIAM</v>
          </cell>
          <cell r="L15">
            <v>0</v>
          </cell>
          <cell r="M15">
            <v>0</v>
          </cell>
          <cell r="N15">
            <v>13500747</v>
          </cell>
          <cell r="O15">
            <v>40613.416331018518</v>
          </cell>
          <cell r="P15" t="str">
            <v>JUNTA   DIRECTIVA CENS</v>
          </cell>
          <cell r="Q15">
            <v>0</v>
          </cell>
          <cell r="R15" t="str">
            <v>CENS PRINCIPAL CÚCUTA</v>
          </cell>
          <cell r="S15">
            <v>0</v>
          </cell>
          <cell r="T15">
            <v>16235000000</v>
          </cell>
          <cell r="V15">
            <v>0</v>
          </cell>
          <cell r="W15">
            <v>0</v>
          </cell>
          <cell r="X15">
            <v>0</v>
          </cell>
          <cell r="Y15">
            <v>0</v>
          </cell>
          <cell r="Z15">
            <v>0</v>
          </cell>
          <cell r="AC15">
            <v>0</v>
          </cell>
          <cell r="AD15">
            <v>2011</v>
          </cell>
          <cell r="AE15">
            <v>0</v>
          </cell>
          <cell r="AF15" t="str">
            <v>CERTIFICADO DISPONIBILIDAD PRESUPUESTAL</v>
          </cell>
          <cell r="AG15" t="str">
            <v>CV</v>
          </cell>
          <cell r="AH15" t="str">
            <v>CERTIFICADO DE VIGENCIAS FUTURAS</v>
          </cell>
          <cell r="AJ15">
            <v>0</v>
          </cell>
          <cell r="AL15" t="str">
            <v>S</v>
          </cell>
          <cell r="AM15" t="str">
            <v>C</v>
          </cell>
          <cell r="AN15" t="str">
            <v>N</v>
          </cell>
          <cell r="AQ15">
            <v>0</v>
          </cell>
          <cell r="AR15">
            <v>410</v>
          </cell>
          <cell r="AS15" t="str">
            <v>MERCADO MAYORISTA</v>
          </cell>
        </row>
        <row r="16">
          <cell r="A16">
            <v>7062</v>
          </cell>
          <cell r="B16">
            <v>40613</v>
          </cell>
          <cell r="C16">
            <v>11</v>
          </cell>
          <cell r="D16" t="str">
            <v>CD</v>
          </cell>
          <cell r="E16" t="str">
            <v>RAD #3086, SOLICITUD DE CD VIGENCIA FUTURA, PARA LA COMPRA DE ENERGÍA Y POTENCIA CON DESTINO AL MERCADO REGULADO Y NO REGULADO, PARA CUBRIR LA DEMANDA PROYECTADA DE LOS MERCADOS DE CENS, SEGÚN REUNIÓN 716 DE JUNTA DIRECTIVA.</v>
          </cell>
          <cell r="G16" t="str">
            <v>N</v>
          </cell>
          <cell r="H16" t="str">
            <v>P</v>
          </cell>
          <cell r="I16">
            <v>1</v>
          </cell>
          <cell r="J16">
            <v>110</v>
          </cell>
          <cell r="K16" t="str">
            <v>MONDRAGON VILLAMIZAR WILLIAM</v>
          </cell>
          <cell r="L16">
            <v>0</v>
          </cell>
          <cell r="M16">
            <v>0</v>
          </cell>
          <cell r="N16">
            <v>13500747</v>
          </cell>
          <cell r="O16">
            <v>40613.436064814814</v>
          </cell>
          <cell r="P16" t="str">
            <v>JUNTA   DIRECTIVA CENS</v>
          </cell>
          <cell r="Q16">
            <v>0</v>
          </cell>
          <cell r="R16" t="str">
            <v>CENS PRINCIPAL CÚCUTA</v>
          </cell>
          <cell r="S16">
            <v>0</v>
          </cell>
          <cell r="T16">
            <v>106354000000</v>
          </cell>
          <cell r="V16">
            <v>0</v>
          </cell>
          <cell r="W16">
            <v>0</v>
          </cell>
          <cell r="X16">
            <v>0</v>
          </cell>
          <cell r="Y16">
            <v>0</v>
          </cell>
          <cell r="Z16">
            <v>0</v>
          </cell>
          <cell r="AC16">
            <v>0</v>
          </cell>
          <cell r="AD16">
            <v>2011</v>
          </cell>
          <cell r="AE16">
            <v>0</v>
          </cell>
          <cell r="AF16" t="str">
            <v>CERTIFICADO DISPONIBILIDAD PRESUPUESTAL</v>
          </cell>
          <cell r="AG16" t="str">
            <v>CV</v>
          </cell>
          <cell r="AH16" t="str">
            <v>CERTIFICADO DE VIGENCIAS FUTURAS</v>
          </cell>
          <cell r="AJ16">
            <v>0</v>
          </cell>
          <cell r="AL16" t="str">
            <v>S</v>
          </cell>
          <cell r="AM16" t="str">
            <v>C</v>
          </cell>
          <cell r="AN16" t="str">
            <v>N</v>
          </cell>
          <cell r="AQ16">
            <v>0</v>
          </cell>
          <cell r="AR16">
            <v>410</v>
          </cell>
          <cell r="AS16" t="str">
            <v>MERCADO MAYORISTA</v>
          </cell>
        </row>
        <row r="17">
          <cell r="A17">
            <v>7063</v>
          </cell>
          <cell r="B17">
            <v>40613</v>
          </cell>
          <cell r="C17">
            <v>11</v>
          </cell>
          <cell r="D17" t="str">
            <v>CD</v>
          </cell>
          <cell r="E17" t="str">
            <v>RAD #3086, SOLICITUD DE CD VIGENCIA FUTURA, PARA LA COMPRA DE ENERGÍA Y POTENCIA CON DESTINO AL MERCADO REGULADO Y NO REGULADO, PARA CUBRIR LA DEMANDA PROYECTADA DE LOS MERCADOS DE CENS, SEGÚN REUNIÓN 716 DE JUNTA DIRECTIVA.</v>
          </cell>
          <cell r="G17" t="str">
            <v>N</v>
          </cell>
          <cell r="H17" t="str">
            <v>P</v>
          </cell>
          <cell r="I17">
            <v>1</v>
          </cell>
          <cell r="J17">
            <v>110</v>
          </cell>
          <cell r="K17" t="str">
            <v>MONDRAGON VILLAMIZAR WILLIAM</v>
          </cell>
          <cell r="L17">
            <v>0</v>
          </cell>
          <cell r="M17">
            <v>0</v>
          </cell>
          <cell r="N17">
            <v>13500747</v>
          </cell>
          <cell r="O17">
            <v>40613.444780092592</v>
          </cell>
          <cell r="P17" t="str">
            <v>JUNTA   DIRECTIVA CENS</v>
          </cell>
          <cell r="Q17">
            <v>0</v>
          </cell>
          <cell r="R17" t="str">
            <v>CENS PRINCIPAL CÚCUTA</v>
          </cell>
          <cell r="S17">
            <v>0</v>
          </cell>
          <cell r="T17">
            <v>200310000000</v>
          </cell>
          <cell r="V17">
            <v>0</v>
          </cell>
          <cell r="W17">
            <v>0</v>
          </cell>
          <cell r="X17">
            <v>0</v>
          </cell>
          <cell r="Y17">
            <v>0</v>
          </cell>
          <cell r="Z17">
            <v>0</v>
          </cell>
          <cell r="AC17">
            <v>0</v>
          </cell>
          <cell r="AD17">
            <v>2011</v>
          </cell>
          <cell r="AE17">
            <v>0</v>
          </cell>
          <cell r="AF17" t="str">
            <v>CERTIFICADO DISPONIBILIDAD PRESUPUESTAL</v>
          </cell>
          <cell r="AG17" t="str">
            <v>CV</v>
          </cell>
          <cell r="AH17" t="str">
            <v>CERTIFICADO DE VIGENCIAS FUTURAS</v>
          </cell>
          <cell r="AJ17">
            <v>0</v>
          </cell>
          <cell r="AL17" t="str">
            <v>S</v>
          </cell>
          <cell r="AM17" t="str">
            <v>C</v>
          </cell>
          <cell r="AN17" t="str">
            <v>N</v>
          </cell>
          <cell r="AQ17">
            <v>0</v>
          </cell>
          <cell r="AR17">
            <v>410</v>
          </cell>
          <cell r="AS17" t="str">
            <v>MERCADO MAYORISTA</v>
          </cell>
        </row>
        <row r="18">
          <cell r="A18">
            <v>7099</v>
          </cell>
          <cell r="B18">
            <v>40630</v>
          </cell>
          <cell r="C18">
            <v>11</v>
          </cell>
          <cell r="D18" t="str">
            <v>CD</v>
          </cell>
          <cell r="E18" t="str">
            <v>RADICADO #4284, SOLICITUD DE CD VIGENCIA FUTURA PARA SUSCRIBIR UN CONTRATO DE CONEXIÓN CON ISA QUE REGULE SUS RELACIONES TÉCNICAS, COMERCIALES Y ADMINISTRATIVAS, SEGÚN APROBADO POR JUNTA DIRECTIVA 717 DEL 25 DE MARZO DEL 2011.</v>
          </cell>
          <cell r="G18" t="str">
            <v>N</v>
          </cell>
          <cell r="H18" t="str">
            <v>P</v>
          </cell>
          <cell r="I18">
            <v>1</v>
          </cell>
          <cell r="J18">
            <v>110</v>
          </cell>
          <cell r="K18" t="str">
            <v>MONDRAGON VILLAMIZAR WILLIAM</v>
          </cell>
          <cell r="L18">
            <v>0</v>
          </cell>
          <cell r="M18">
            <v>0</v>
          </cell>
          <cell r="N18">
            <v>13500747</v>
          </cell>
          <cell r="O18">
            <v>40630.619398148148</v>
          </cell>
          <cell r="P18" t="str">
            <v>JUNTA   DIRECTIVA CENS</v>
          </cell>
          <cell r="Q18">
            <v>0</v>
          </cell>
          <cell r="R18" t="str">
            <v>CENS PRINCIPAL CÚCUTA</v>
          </cell>
          <cell r="S18">
            <v>0</v>
          </cell>
          <cell r="T18">
            <v>1400000000</v>
          </cell>
          <cell r="V18">
            <v>0</v>
          </cell>
          <cell r="W18">
            <v>0</v>
          </cell>
          <cell r="X18">
            <v>0</v>
          </cell>
          <cell r="Y18">
            <v>0</v>
          </cell>
          <cell r="Z18">
            <v>0</v>
          </cell>
          <cell r="AC18">
            <v>0</v>
          </cell>
          <cell r="AD18">
            <v>2011</v>
          </cell>
          <cell r="AE18">
            <v>0</v>
          </cell>
          <cell r="AF18" t="str">
            <v>CERTIFICADO DISPONIBILIDAD PRESUPUESTAL</v>
          </cell>
          <cell r="AG18" t="str">
            <v>CV</v>
          </cell>
          <cell r="AH18" t="str">
            <v>CERTIFICADO DE VIGENCIAS FUTURAS</v>
          </cell>
          <cell r="AJ18">
            <v>0</v>
          </cell>
          <cell r="AL18" t="str">
            <v>S</v>
          </cell>
          <cell r="AM18" t="str">
            <v>C</v>
          </cell>
          <cell r="AN18" t="str">
            <v>N</v>
          </cell>
          <cell r="AQ18">
            <v>0</v>
          </cell>
          <cell r="AR18">
            <v>333</v>
          </cell>
          <cell r="AS18" t="str">
            <v>PROCESO CONEXIÓN AL USUARIO</v>
          </cell>
        </row>
        <row r="19">
          <cell r="A19">
            <v>7117</v>
          </cell>
          <cell r="B19">
            <v>40633</v>
          </cell>
          <cell r="C19">
            <v>11</v>
          </cell>
          <cell r="D19" t="str">
            <v>CD</v>
          </cell>
          <cell r="E19" t="str">
            <v>RADICADO MERCURIO # 5232 SOLICITUD DE CD VIGENCIA FUTURA  PARA INICIAR EL PROCESO CUYO OBJETO ES CONTRATAR UNA CUADRILLA PARA EJECUTAR LAS ACTIVIDADES DE MANTENIMIENTO SOBRE EL SISTEMA DE TRANSMISIÓN DE CENS.</v>
          </cell>
          <cell r="G19" t="str">
            <v>N</v>
          </cell>
          <cell r="H19" t="str">
            <v>P</v>
          </cell>
          <cell r="I19">
            <v>1</v>
          </cell>
          <cell r="J19">
            <v>13235656</v>
          </cell>
          <cell r="K19" t="str">
            <v>CHAUSTRE LARA JOSE RAFAEL</v>
          </cell>
          <cell r="L19">
            <v>0</v>
          </cell>
          <cell r="M19">
            <v>0</v>
          </cell>
          <cell r="N19">
            <v>13452676</v>
          </cell>
          <cell r="O19">
            <v>40633.713136574072</v>
          </cell>
          <cell r="P19" t="str">
            <v>RANGEL BECERRA LUIS ALBERTO</v>
          </cell>
          <cell r="Q19">
            <v>0</v>
          </cell>
          <cell r="R19" t="str">
            <v>CENS PRINCIPAL CÚCUTA</v>
          </cell>
          <cell r="S19">
            <v>0</v>
          </cell>
          <cell r="T19">
            <v>98500000</v>
          </cell>
          <cell r="V19">
            <v>0</v>
          </cell>
          <cell r="W19">
            <v>0</v>
          </cell>
          <cell r="X19">
            <v>0</v>
          </cell>
          <cell r="Y19">
            <v>0</v>
          </cell>
          <cell r="Z19">
            <v>0</v>
          </cell>
          <cell r="AC19">
            <v>0</v>
          </cell>
          <cell r="AD19">
            <v>2011</v>
          </cell>
          <cell r="AE19">
            <v>0</v>
          </cell>
          <cell r="AF19" t="str">
            <v>CERTIFICADO DISPONIBILIDAD PRESUPUESTAL</v>
          </cell>
          <cell r="AG19" t="str">
            <v>CV</v>
          </cell>
          <cell r="AH19" t="str">
            <v>CERTIFICADO DE VIGENCIAS FUTURAS</v>
          </cell>
          <cell r="AJ19">
            <v>0</v>
          </cell>
          <cell r="AL19" t="str">
            <v>S</v>
          </cell>
          <cell r="AM19" t="str">
            <v>C</v>
          </cell>
          <cell r="AN19" t="str">
            <v>N</v>
          </cell>
          <cell r="AQ19">
            <v>0</v>
          </cell>
          <cell r="AR19">
            <v>334</v>
          </cell>
          <cell r="AS19" t="str">
            <v>PROCESO TRANSPORTE DE ENERGÍA</v>
          </cell>
        </row>
        <row r="20">
          <cell r="A20">
            <v>7221</v>
          </cell>
          <cell r="B20">
            <v>40672</v>
          </cell>
          <cell r="C20">
            <v>11</v>
          </cell>
          <cell r="D20" t="str">
            <v>CD</v>
          </cell>
          <cell r="E20" t="str">
            <v>RAD MER. # 6240, LA JD 718 APROBO, VER AUTORIZACIÓN DE JD NRO. 066. PARA INCREMENTAR EN 100 COMPUTADORES EL ARRENDAMIENTO OPERATIVO POR UN PLAZO DE TRES (3) AÑOS, SEGÚN ACTA DE EJECUCIÓN NRO. 002-2010 SUSCRITA SOPORTAR LA IMPLANTACIÓN DEL SISTEMA COMERCIA</v>
          </cell>
          <cell r="G20" t="str">
            <v>N</v>
          </cell>
          <cell r="H20" t="str">
            <v>P</v>
          </cell>
          <cell r="I20">
            <v>1</v>
          </cell>
          <cell r="J20">
            <v>110</v>
          </cell>
          <cell r="K20" t="str">
            <v>HERNANDEZ CORONA MARTHA LILIANA</v>
          </cell>
          <cell r="L20">
            <v>0</v>
          </cell>
          <cell r="M20">
            <v>0</v>
          </cell>
          <cell r="N20">
            <v>60314124</v>
          </cell>
          <cell r="O20">
            <v>40672.32440972222</v>
          </cell>
          <cell r="P20" t="str">
            <v>JUNTA   DIRECTIVA CENS</v>
          </cell>
          <cell r="Q20">
            <v>0</v>
          </cell>
          <cell r="R20" t="str">
            <v>CENS PRINCIPAL CÚCUTA</v>
          </cell>
          <cell r="S20">
            <v>0</v>
          </cell>
          <cell r="T20">
            <v>121000000</v>
          </cell>
          <cell r="V20">
            <v>0</v>
          </cell>
          <cell r="W20">
            <v>0</v>
          </cell>
          <cell r="X20">
            <v>0</v>
          </cell>
          <cell r="Y20">
            <v>0</v>
          </cell>
          <cell r="Z20">
            <v>0</v>
          </cell>
          <cell r="AC20">
            <v>0</v>
          </cell>
          <cell r="AD20">
            <v>2011</v>
          </cell>
          <cell r="AE20">
            <v>0</v>
          </cell>
          <cell r="AF20" t="str">
            <v>CERTIFICADO DISPONIBILIDAD PRESUPUESTAL</v>
          </cell>
          <cell r="AG20" t="str">
            <v>CV</v>
          </cell>
          <cell r="AH20" t="str">
            <v>CERTIFICADO DE VIGENCIAS FUTURAS</v>
          </cell>
          <cell r="AJ20">
            <v>0</v>
          </cell>
          <cell r="AL20" t="str">
            <v>S</v>
          </cell>
          <cell r="AM20" t="str">
            <v>C</v>
          </cell>
          <cell r="AN20" t="str">
            <v>N</v>
          </cell>
          <cell r="AQ20">
            <v>0</v>
          </cell>
          <cell r="AR20">
            <v>250</v>
          </cell>
          <cell r="AS20" t="str">
            <v>SISTEMAS</v>
          </cell>
        </row>
        <row r="21">
          <cell r="A21">
            <v>7222</v>
          </cell>
          <cell r="B21">
            <v>40672</v>
          </cell>
          <cell r="C21">
            <v>11</v>
          </cell>
          <cell r="D21" t="str">
            <v>CD</v>
          </cell>
          <cell r="E21" t="str">
            <v>RAD MER. # 6240, LA JD 718 APROBO, VER AUTORIZACIÓN DE JD NRO. 066. PARA INCREMENTAR EN 100 COMPUTADORES EL ARRENDAMIENTO OPERATIVO POR UN PLAZO DE TRES (3) AÑOS, SEGÚN ACTA DE EJECUCIÓN NRO. 002-2010 SUSCRITA SOPORTAR LA IMPLANTACIÓN DEL SISTEMA COMERCIA</v>
          </cell>
          <cell r="G21" t="str">
            <v>N</v>
          </cell>
          <cell r="H21" t="str">
            <v>P</v>
          </cell>
          <cell r="I21">
            <v>1</v>
          </cell>
          <cell r="J21">
            <v>110</v>
          </cell>
          <cell r="K21" t="str">
            <v>HERNANDEZ CORONA MARTHA LILIANA</v>
          </cell>
          <cell r="L21">
            <v>0</v>
          </cell>
          <cell r="M21">
            <v>0</v>
          </cell>
          <cell r="N21">
            <v>60314124</v>
          </cell>
          <cell r="O21">
            <v>40672.328113425923</v>
          </cell>
          <cell r="P21" t="str">
            <v>JUNTA   DIRECTIVA CENS</v>
          </cell>
          <cell r="Q21">
            <v>0</v>
          </cell>
          <cell r="R21" t="str">
            <v>CENS PRINCIPAL CÚCUTA</v>
          </cell>
          <cell r="S21">
            <v>0</v>
          </cell>
          <cell r="T21">
            <v>121000000</v>
          </cell>
          <cell r="V21">
            <v>0</v>
          </cell>
          <cell r="W21">
            <v>0</v>
          </cell>
          <cell r="X21">
            <v>0</v>
          </cell>
          <cell r="Y21">
            <v>0</v>
          </cell>
          <cell r="Z21">
            <v>0</v>
          </cell>
          <cell r="AC21">
            <v>0</v>
          </cell>
          <cell r="AD21">
            <v>2011</v>
          </cell>
          <cell r="AE21">
            <v>0</v>
          </cell>
          <cell r="AF21" t="str">
            <v>CERTIFICADO DISPONIBILIDAD PRESUPUESTAL</v>
          </cell>
          <cell r="AG21" t="str">
            <v>CV</v>
          </cell>
          <cell r="AH21" t="str">
            <v>CERTIFICADO DE VIGENCIAS FUTURAS</v>
          </cell>
          <cell r="AJ21">
            <v>0</v>
          </cell>
          <cell r="AL21" t="str">
            <v>S</v>
          </cell>
          <cell r="AM21" t="str">
            <v>C</v>
          </cell>
          <cell r="AN21" t="str">
            <v>N</v>
          </cell>
          <cell r="AQ21">
            <v>0</v>
          </cell>
          <cell r="AR21">
            <v>250</v>
          </cell>
          <cell r="AS21" t="str">
            <v>SISTEMAS</v>
          </cell>
        </row>
        <row r="22">
          <cell r="A22">
            <v>7223</v>
          </cell>
          <cell r="B22">
            <v>40672</v>
          </cell>
          <cell r="C22">
            <v>11</v>
          </cell>
          <cell r="D22" t="str">
            <v>CD</v>
          </cell>
          <cell r="E22" t="str">
            <v>RAD MER. # 6240, LA JD 718 APROBO, VER AUTORIZACIÓN DE JD NRO. 066. PARA INCREMENTAR EN 100 COMPUTADORES EL ARRENDAMIENTO OPERATIVO POR UN PLAZO DE TRES (3) AÑOS, SEGÚN ACTA DE EJECUCIÓN NRO. 002-2010 SUSCRITA SOPORTAR LA IMPLANTACIÓN DEL SISTEMA COMERCIA</v>
          </cell>
          <cell r="G22" t="str">
            <v>N</v>
          </cell>
          <cell r="H22" t="str">
            <v>P</v>
          </cell>
          <cell r="I22">
            <v>1</v>
          </cell>
          <cell r="J22">
            <v>110</v>
          </cell>
          <cell r="K22" t="str">
            <v>HERNANDEZ CORONA MARTHA LILIANA</v>
          </cell>
          <cell r="L22">
            <v>0</v>
          </cell>
          <cell r="M22">
            <v>0</v>
          </cell>
          <cell r="N22">
            <v>60314124</v>
          </cell>
          <cell r="O22">
            <v>40672.331111111111</v>
          </cell>
          <cell r="P22" t="str">
            <v>JUNTA   DIRECTIVA CENS</v>
          </cell>
          <cell r="Q22">
            <v>0</v>
          </cell>
          <cell r="R22" t="str">
            <v>CENS PRINCIPAL CÚCUTA</v>
          </cell>
          <cell r="S22">
            <v>0</v>
          </cell>
          <cell r="T22">
            <v>61000000</v>
          </cell>
          <cell r="V22">
            <v>0</v>
          </cell>
          <cell r="W22">
            <v>0</v>
          </cell>
          <cell r="X22">
            <v>0</v>
          </cell>
          <cell r="Y22">
            <v>0</v>
          </cell>
          <cell r="Z22">
            <v>0</v>
          </cell>
          <cell r="AC22">
            <v>0</v>
          </cell>
          <cell r="AD22">
            <v>2011</v>
          </cell>
          <cell r="AE22">
            <v>0</v>
          </cell>
          <cell r="AF22" t="str">
            <v>CERTIFICADO DISPONIBILIDAD PRESUPUESTAL</v>
          </cell>
          <cell r="AG22" t="str">
            <v>CV</v>
          </cell>
          <cell r="AH22" t="str">
            <v>CERTIFICADO DE VIGENCIAS FUTURAS</v>
          </cell>
          <cell r="AJ22">
            <v>0</v>
          </cell>
          <cell r="AL22" t="str">
            <v>S</v>
          </cell>
          <cell r="AM22" t="str">
            <v>C</v>
          </cell>
          <cell r="AN22" t="str">
            <v>N</v>
          </cell>
          <cell r="AQ22">
            <v>0</v>
          </cell>
          <cell r="AR22">
            <v>250</v>
          </cell>
          <cell r="AS22" t="str">
            <v>SISTEMAS</v>
          </cell>
        </row>
        <row r="23">
          <cell r="A23">
            <v>7442</v>
          </cell>
          <cell r="B23">
            <v>40764</v>
          </cell>
          <cell r="C23">
            <v>11</v>
          </cell>
          <cell r="D23" t="str">
            <v>CD</v>
          </cell>
          <cell r="E23" t="str">
            <v>RAD. # 9459 SEGUN ACTA 720 DE LA JUNTA DIRECTIVA SE EXPIDE VIGENCIA FUTURA PARA EL ARRENDAMIENTO OPERATIVO DE UNA PLANTA DE TELEFONÍA IP, CON LOS RESPECTIVOS APARATOS TELEFÓNICOS,  INCLUYENDO MANTENIMIENTO PREVENTIVO Y CORRECTIVO CON REPUESTOS, PARA LAS S</v>
          </cell>
          <cell r="G23" t="str">
            <v>N</v>
          </cell>
          <cell r="H23" t="str">
            <v>P</v>
          </cell>
          <cell r="I23">
            <v>1</v>
          </cell>
          <cell r="J23">
            <v>110</v>
          </cell>
          <cell r="K23" t="str">
            <v>RODRIGUEZ RODRIGUEZ JAIRO</v>
          </cell>
          <cell r="L23">
            <v>0</v>
          </cell>
          <cell r="M23">
            <v>0</v>
          </cell>
          <cell r="N23">
            <v>13461285</v>
          </cell>
          <cell r="O23">
            <v>40764.340057870373</v>
          </cell>
          <cell r="P23" t="str">
            <v>JUNTA   DIRECTIVA CENS</v>
          </cell>
          <cell r="Q23">
            <v>0</v>
          </cell>
          <cell r="R23" t="str">
            <v>CENS PRINCIPAL CÚCUTA</v>
          </cell>
          <cell r="S23">
            <v>0</v>
          </cell>
          <cell r="T23">
            <v>246000000</v>
          </cell>
          <cell r="V23">
            <v>0</v>
          </cell>
          <cell r="W23">
            <v>0</v>
          </cell>
          <cell r="X23">
            <v>0</v>
          </cell>
          <cell r="Y23">
            <v>0</v>
          </cell>
          <cell r="Z23">
            <v>0</v>
          </cell>
          <cell r="AC23">
            <v>0</v>
          </cell>
          <cell r="AD23">
            <v>2011</v>
          </cell>
          <cell r="AE23">
            <v>0</v>
          </cell>
          <cell r="AF23" t="str">
            <v>CERTIFICADO DISPONIBILIDAD PRESUPUESTAL</v>
          </cell>
          <cell r="AG23" t="str">
            <v>CV</v>
          </cell>
          <cell r="AH23" t="str">
            <v>CERTIFICADO DE VIGENCIAS FUTURAS</v>
          </cell>
          <cell r="AJ23">
            <v>0</v>
          </cell>
          <cell r="AL23" t="str">
            <v>S</v>
          </cell>
          <cell r="AM23" t="str">
            <v>C</v>
          </cell>
          <cell r="AN23" t="str">
            <v>N</v>
          </cell>
          <cell r="AQ23">
            <v>0</v>
          </cell>
          <cell r="AR23">
            <v>220</v>
          </cell>
          <cell r="AS23" t="str">
            <v>SERVICIOS ADMINISTRATIVOS</v>
          </cell>
        </row>
        <row r="24">
          <cell r="A24">
            <v>7443</v>
          </cell>
          <cell r="B24">
            <v>40764</v>
          </cell>
          <cell r="C24">
            <v>11</v>
          </cell>
          <cell r="D24" t="str">
            <v>CD</v>
          </cell>
          <cell r="E24" t="str">
            <v>RAD. # 9459 SEGUN ACTA 720 DE LA JUNTA DIRECTIVA SE EXPIDE VIGENCIA FUTURA PARA EL ARRENDAMIENTO OPERATIVO DE UNA PLANTA DE TELEFONÍA IP, CON LOS RESPECTIVOS APARATOS TELEFÓNICOS,  INCLUYENDO MANTENIMIENTO PREVENTIVO Y CORRECTIVO CON REPUESTOS, PARA LAS S</v>
          </cell>
          <cell r="G24" t="str">
            <v>N</v>
          </cell>
          <cell r="H24" t="str">
            <v>P</v>
          </cell>
          <cell r="I24">
            <v>1</v>
          </cell>
          <cell r="J24">
            <v>110</v>
          </cell>
          <cell r="K24" t="str">
            <v>RODRIGUEZ RODRIGUEZ JAIRO</v>
          </cell>
          <cell r="L24">
            <v>0</v>
          </cell>
          <cell r="M24">
            <v>0</v>
          </cell>
          <cell r="N24">
            <v>13461285</v>
          </cell>
          <cell r="O24">
            <v>40764.347361111111</v>
          </cell>
          <cell r="P24" t="str">
            <v>JUNTA   DIRECTIVA CENS</v>
          </cell>
          <cell r="Q24">
            <v>0</v>
          </cell>
          <cell r="R24" t="str">
            <v>CENS PRINCIPAL CÚCUTA</v>
          </cell>
          <cell r="S24">
            <v>0</v>
          </cell>
          <cell r="T24">
            <v>246000000</v>
          </cell>
          <cell r="V24">
            <v>0</v>
          </cell>
          <cell r="W24">
            <v>0</v>
          </cell>
          <cell r="X24">
            <v>0</v>
          </cell>
          <cell r="Y24">
            <v>0</v>
          </cell>
          <cell r="Z24">
            <v>0</v>
          </cell>
          <cell r="AC24">
            <v>0</v>
          </cell>
          <cell r="AD24">
            <v>2011</v>
          </cell>
          <cell r="AE24">
            <v>0</v>
          </cell>
          <cell r="AF24" t="str">
            <v>CERTIFICADO DISPONIBILIDAD PRESUPUESTAL</v>
          </cell>
          <cell r="AG24" t="str">
            <v>CV</v>
          </cell>
          <cell r="AH24" t="str">
            <v>CERTIFICADO DE VIGENCIAS FUTURAS</v>
          </cell>
          <cell r="AJ24">
            <v>0</v>
          </cell>
          <cell r="AL24" t="str">
            <v>S</v>
          </cell>
          <cell r="AM24" t="str">
            <v>C</v>
          </cell>
          <cell r="AN24" t="str">
            <v>N</v>
          </cell>
          <cell r="AQ24">
            <v>0</v>
          </cell>
          <cell r="AR24">
            <v>220</v>
          </cell>
          <cell r="AS24" t="str">
            <v>SERVICIOS ADMINISTRATIVOS</v>
          </cell>
        </row>
        <row r="25">
          <cell r="A25">
            <v>7444</v>
          </cell>
          <cell r="B25">
            <v>40764</v>
          </cell>
          <cell r="C25">
            <v>11</v>
          </cell>
          <cell r="D25" t="str">
            <v>CD</v>
          </cell>
          <cell r="E25" t="str">
            <v>RAD. # 9459 SEGUN ACTA 720 DE LA JUNTA DIRECTIVA SE EXPIDE VIGENCIA FUTURA PARA EL ARRENDAMIENTO OPERATIVO DE UNA PLANTA DE TELEFONÍA IP, CON LOS RESPECTIVOS APARATOS TELEFÓNICOS,  INCLUYENDO MANTENIMIENTO PREVENTIVO Y CORRECTIVO CON REPUESTOS, PARA LAS S</v>
          </cell>
          <cell r="G25" t="str">
            <v>N</v>
          </cell>
          <cell r="H25" t="str">
            <v>P</v>
          </cell>
          <cell r="I25">
            <v>1</v>
          </cell>
          <cell r="J25">
            <v>110</v>
          </cell>
          <cell r="K25" t="str">
            <v>RODRIGUEZ RODRIGUEZ JAIRO</v>
          </cell>
          <cell r="L25">
            <v>0</v>
          </cell>
          <cell r="M25">
            <v>0</v>
          </cell>
          <cell r="N25">
            <v>13461285</v>
          </cell>
          <cell r="O25">
            <v>40764.348263888889</v>
          </cell>
          <cell r="P25" t="str">
            <v>JUNTA   DIRECTIVA CENS</v>
          </cell>
          <cell r="Q25">
            <v>0</v>
          </cell>
          <cell r="R25" t="str">
            <v>CENS PRINCIPAL CÚCUTA</v>
          </cell>
          <cell r="S25">
            <v>0</v>
          </cell>
          <cell r="T25">
            <v>164000000</v>
          </cell>
          <cell r="V25">
            <v>0</v>
          </cell>
          <cell r="W25">
            <v>0</v>
          </cell>
          <cell r="X25">
            <v>0</v>
          </cell>
          <cell r="Y25">
            <v>0</v>
          </cell>
          <cell r="Z25">
            <v>0</v>
          </cell>
          <cell r="AC25">
            <v>0</v>
          </cell>
          <cell r="AD25">
            <v>2011</v>
          </cell>
          <cell r="AE25">
            <v>0</v>
          </cell>
          <cell r="AF25" t="str">
            <v>CERTIFICADO DISPONIBILIDAD PRESUPUESTAL</v>
          </cell>
          <cell r="AG25" t="str">
            <v>CV</v>
          </cell>
          <cell r="AH25" t="str">
            <v>CERTIFICADO DE VIGENCIAS FUTURAS</v>
          </cell>
          <cell r="AJ25">
            <v>0</v>
          </cell>
          <cell r="AL25" t="str">
            <v>S</v>
          </cell>
          <cell r="AM25" t="str">
            <v>C</v>
          </cell>
          <cell r="AN25" t="str">
            <v>N</v>
          </cell>
          <cell r="AQ25">
            <v>0</v>
          </cell>
          <cell r="AR25">
            <v>220</v>
          </cell>
          <cell r="AS25" t="str">
            <v>SERVICIOS ADMINISTRATIVOS</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IM"/>
      <sheetName val="SALDOS_Metro-Nación"/>
      <sheetName val="cobronación_Corresponsales"/>
      <sheetName val="AP115 a fecha cobronación "/>
      <sheetName val="CAUSACION"/>
      <sheetName val="DIC. 2003"/>
      <sheetName val="Causac._dic03"/>
      <sheetName val="AP115_dic03"/>
      <sheetName val="RESUMEN 2003"/>
      <sheetName val="Causac._nov03"/>
      <sheetName val="AP115_nov03"/>
      <sheetName val="RESUMEN sep-oct2003"/>
      <sheetName val="Causac._sep-oct03"/>
      <sheetName val="AP115_sep-oct03"/>
      <sheetName val="RESUMEN ago2003"/>
      <sheetName val="Causac._ago03"/>
      <sheetName val="AP115_ago03"/>
      <sheetName val="RESUMEN jul2003"/>
      <sheetName val="Causac._jul03"/>
      <sheetName val="AP115_jul03"/>
      <sheetName val="RESUMEN jun2003"/>
      <sheetName val="Causac._jun03"/>
      <sheetName val="AP115_jun03"/>
    </sheetNames>
    <sheetDataSet>
      <sheetData sheetId="0" refreshError="1"/>
      <sheetData sheetId="1" refreshError="1"/>
      <sheetData sheetId="2" refreshError="1"/>
      <sheetData sheetId="3">
        <row r="13">
          <cell r="H13">
            <v>37072</v>
          </cell>
        </row>
        <row r="210">
          <cell r="H210">
            <v>37245</v>
          </cell>
        </row>
      </sheetData>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sheetData sheetId="2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 (4)"/>
      <sheetName val="PLANTILLA"/>
    </sheetNames>
    <sheetDataSet>
      <sheetData sheetId="0" refreshError="1"/>
      <sheetData sheetId="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o"/>
      <sheetName val="EEFFo"/>
      <sheetName val="Menu"/>
      <sheetName val="Datos"/>
      <sheetName val="Corp"/>
      <sheetName val="Margen"/>
      <sheetName val="Crédito"/>
      <sheetName val="CapI"/>
      <sheetName val="Inv"/>
      <sheetName val="Act y Pas"/>
      <sheetName val="BG"/>
      <sheetName val="FyU"/>
      <sheetName val="ER"/>
      <sheetName val="Impuestos"/>
      <sheetName val="Caja"/>
      <sheetName val="CCPP"/>
      <sheetName val="FCL"/>
      <sheetName val="FCAcc"/>
      <sheetName val="CE"/>
      <sheetName val="EVA"/>
      <sheetName val="Vr"/>
      <sheetName val="Indic"/>
      <sheetName val="Módulo1"/>
      <sheetName val="Hoja1"/>
    </sheetNames>
    <sheetDataSet>
      <sheetData sheetId="0" refreshError="1"/>
      <sheetData sheetId="1" refreshError="1"/>
      <sheetData sheetId="2" refreshError="1"/>
      <sheetData sheetId="3" refreshError="1">
        <row r="9">
          <cell r="B9">
            <v>1000000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uarios E.E.1996"/>
      <sheetName val="DDA. INDUS."/>
      <sheetName val="EN PESOS"/>
      <sheetName val="INVERSION"/>
      <sheetName val="Admon"/>
      <sheetName val="AOM"/>
      <sheetName val="AOM (2)"/>
      <sheetName val="Modificado 1999"/>
      <sheetName val="DEMANDA"/>
      <sheetName val="Hoja1"/>
      <sheetName val="penetración"/>
      <sheetName val="INVERSIONES"/>
      <sheetName val="CLIENTES"/>
      <sheetName val="VOLUMENES DE VENTA"/>
      <sheetName val="VOLUMENES DE COMPRA"/>
      <sheetName val="Costos"/>
      <sheetName val="Costos (3)"/>
      <sheetName val="Costos dcto residencia"/>
      <sheetName val="Costos dcto comercio"/>
      <sheetName val="Costos dcto ind.reg"/>
      <sheetName val="Costos dcto no reg"/>
      <sheetName val="Costos dcto Crudo"/>
      <sheetName val="Costos (4)"/>
      <sheetName val="Costos (2)"/>
      <sheetName val="Indexacion"/>
      <sheetName val="Tarifas 1998"/>
      <sheetName val="Tarifas 1998 (2)"/>
      <sheetName val="Tarifas 1999"/>
      <sheetName val="Tarifas 2000"/>
      <sheetName val="Tarifas 2001"/>
      <sheetName val="Tarifas 2002"/>
      <sheetName val="Tarifas 2003"/>
      <sheetName val="Tarifas 2004"/>
      <sheetName val="Tarifas 2005"/>
      <sheetName val="Tarifas 2006"/>
      <sheetName val="Tarifas 2007"/>
      <sheetName val="AHORROS"/>
      <sheetName val="BALANCE"/>
      <sheetName val="PT Mercado Regulado"/>
      <sheetName val="PT Mercado No Regulado"/>
      <sheetName val="Septiembre 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7">
          <cell r="C97">
            <v>56.966432567757032</v>
          </cell>
        </row>
        <row r="99">
          <cell r="C99">
            <v>38.409015025738114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U"/>
      <sheetName val="PALC"/>
      <sheetName val="PGDG"/>
      <sheetName val="PGEN"/>
      <sheetName val="PDIS"/>
      <sheetName val="PGAS"/>
      <sheetName val="PTEL"/>
      <sheetName val="PEPM"/>
      <sheetName val="EPMSIN FILIALES"/>
      <sheetName val="EPM."/>
      <sheetName val="EPM"/>
      <sheetName val="EPM (R)"/>
      <sheetName val="EPM (R) (2)"/>
      <sheetName val="AYA"/>
      <sheetName val="AYA (R)"/>
      <sheetName val="AYA (R) (2)"/>
      <sheetName val="ACU"/>
      <sheetName val="ACU (R)"/>
      <sheetName val="ACU (R) (2)"/>
      <sheetName val="ALC"/>
      <sheetName val="ALC (R)"/>
      <sheetName val="ALC (R) (2)"/>
      <sheetName val="GDG"/>
      <sheetName val="GDG (R)"/>
      <sheetName val="GDG (R) 2"/>
      <sheetName val="DIS"/>
      <sheetName val="GEN"/>
      <sheetName val="GEN (R)"/>
      <sheetName val="GEN (R) 2"/>
      <sheetName val="DIS (R)"/>
      <sheetName val="DIS (R) 2"/>
      <sheetName val="GAS"/>
      <sheetName val="GAS (R)"/>
      <sheetName val="GAS (R) 2"/>
      <sheetName val="TEL"/>
      <sheetName val="EPMREEXPR"/>
      <sheetName val="EPM (2)"/>
      <sheetName val="Notas"/>
      <sheetName val="EPM1"/>
      <sheetName val="EPM1 (2)"/>
      <sheetName val="INDICADORES1"/>
      <sheetName val="TEL (R)"/>
      <sheetName val="TEL (R) 2"/>
      <sheetName val="A,GRAF"/>
      <sheetName val="DG"/>
      <sheetName val="DATOS INDICADORES"/>
      <sheetName val="INDICADORES"/>
      <sheetName val="INGLES"/>
      <sheetName val="DUFF AND PHELPS"/>
      <sheetName val="RESUMEN NEGOCIOS"/>
      <sheetName val="EMPPRESENT"/>
      <sheetName val="MODIFICACIONES"/>
      <sheetName val="A.GRAF.EPM"/>
    </sheetNames>
    <sheetDataSet>
      <sheetData sheetId="0"/>
      <sheetData sheetId="1"/>
      <sheetData sheetId="2"/>
      <sheetData sheetId="3" refreshError="1">
        <row r="24">
          <cell r="D24">
            <v>12892470004</v>
          </cell>
        </row>
        <row r="25">
          <cell r="D25">
            <v>12977507204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omio_horario"/>
      <sheetName val="tarifa00 (2)"/>
      <sheetName val="COSTO REF-MENSUAL-1999 (APLICA)"/>
      <sheetName val="COSTO REF-MENSUAL-2000 (APLICA)"/>
      <sheetName val="COSTO REF-MENSUAL-2001 (APLICA)"/>
      <sheetName val="COSTO REF-MENSUAL-2002 (APLICA)"/>
      <sheetName val="COSTO REF-MENSUAL-2003(APL )"/>
      <sheetName val="COSTO REF-MENSUAL-2004(APL  )"/>
      <sheetName val="COSTO REF-MENSUAL-2005-2008 (2)"/>
      <sheetName val="CARGOFIJO"/>
      <sheetName val="DESMONTECF"/>
      <sheetName val="conspromRESIDENCIA"/>
      <sheetName val="CONSUMOSnoRes"/>
      <sheetName val="PUNTUALNO-RES"/>
      <sheetName val="nivel1"/>
      <sheetName val="INDUSTRIA"/>
      <sheetName val="COMERCIO"/>
      <sheetName val="OFICIAL"/>
      <sheetName val="BOMBEOS"/>
      <sheetName val="ESPECIAL"/>
      <sheetName val="TARMED-RESID."/>
      <sheetName val="proyeccion 99-2008"/>
      <sheetName val="Proyección1999-2008"/>
      <sheetName val="otros comercializa"/>
      <sheetName val="I.P.P."/>
      <sheetName val="distribuciónIND"/>
      <sheetName val="Res-EE-mes x sector"/>
      <sheetName val="Result-EE-MRyMNR anual"/>
      <sheetName val="Result-EE-MRyMNR-mes"/>
      <sheetName val="Hoja2"/>
      <sheetName val="ingresoMNoReg(tarifa)"/>
      <sheetName val="ingresoMNoReg(COSTO) (2)"/>
      <sheetName val="TARCOSTO"/>
      <sheetName val="ing(tarifa)MATRIZ98"/>
      <sheetName val="ingresoMR(costoConsproy)"/>
      <sheetName val="SUBSIDIOSMRMATRIZ98"/>
      <sheetName val="ContribMN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1 (ENERO-SEPT 1998)"/>
      <sheetName val="FORMATO 2 (OCT-DIC 1998)"/>
      <sheetName val="ENER-SEPT"/>
      <sheetName val="OCT-DIC"/>
      <sheetName val="ACTIVIDADES"/>
      <sheetName val="Listado"/>
      <sheetName val="Listados"/>
      <sheetName val="Hoja1"/>
      <sheetName val="Listas Desplegables"/>
      <sheetName val="INGRESO DE DATOS"/>
      <sheetName val="FORMATO_1_(ENERO-SEPT_1998)"/>
      <sheetName val="FORMATO_2_(OCT-DIC_1998)"/>
    </sheetNames>
    <sheetDataSet>
      <sheetData sheetId="0" refreshError="1"/>
      <sheetData sheetId="1" refreshError="1"/>
      <sheetData sheetId="2" refreshError="1"/>
      <sheetData sheetId="3" refreshError="1">
        <row r="1">
          <cell r="B1" t="str">
            <v>Nombre</v>
          </cell>
        </row>
        <row r="3">
          <cell r="B3" t="str">
            <v>CENTRO DE ACTIVIDAD NO EXISTE!!!</v>
          </cell>
        </row>
        <row r="4">
          <cell r="B4" t="str">
            <v>GERENCIA AUXILIAR</v>
          </cell>
        </row>
        <row r="5">
          <cell r="B5" t="str">
            <v>CENTRO DE ACTIVIDAD NO EXISTE!!!</v>
          </cell>
        </row>
        <row r="6">
          <cell r="B6" t="str">
            <v>GERENCIA DE PLANEACIÓN</v>
          </cell>
        </row>
        <row r="7">
          <cell r="B7" t="str">
            <v>CENTRO DE ACTIVIDAD NO EXISTE!!!</v>
          </cell>
        </row>
        <row r="8">
          <cell r="B8" t="str">
            <v>DIRECCION DE CONTROL INTERNO</v>
          </cell>
        </row>
        <row r="9">
          <cell r="B9" t="str">
            <v>CENTRO DE ACTIVIDAD NO EXISTE!!!</v>
          </cell>
        </row>
        <row r="10">
          <cell r="B10" t="str">
            <v>UNIDAD DE AUDITORIA</v>
          </cell>
        </row>
        <row r="11">
          <cell r="B11" t="str">
            <v>CENTRO DE ACTIVIDAD NO EXISTE!!!</v>
          </cell>
        </row>
        <row r="12">
          <cell r="B12" t="str">
            <v>GERENCIA COMERCIAL</v>
          </cell>
        </row>
        <row r="13">
          <cell r="B13" t="str">
            <v>CENTRO DE ACTIVIDAD NO EXISTE!!!</v>
          </cell>
        </row>
        <row r="14">
          <cell r="B14" t="str">
            <v>SUBGERENCIA MAYORISTAS</v>
          </cell>
        </row>
        <row r="15">
          <cell r="B15" t="str">
            <v>CENTRO DE ACTIVIDAD NO EXISTE!!!</v>
          </cell>
        </row>
        <row r="16">
          <cell r="B16" t="str">
            <v>SUBGERENCIA MERCADEO</v>
          </cell>
        </row>
        <row r="17">
          <cell r="B17" t="str">
            <v>GRUPO DE  INVESTIGACIÓN DE MERCADEO</v>
          </cell>
        </row>
        <row r="18">
          <cell r="B18" t="str">
            <v>GRUPO SERVICIOS BÁSICOS Y COMPLEMENTARIOS</v>
          </cell>
        </row>
        <row r="19">
          <cell r="B19" t="str">
            <v>SERVICIOS TELECOMUNICACIONES</v>
          </cell>
        </row>
        <row r="20">
          <cell r="B20" t="str">
            <v>GRUPO DE COMUNICACIÓN COMERCIAL</v>
          </cell>
        </row>
        <row r="21">
          <cell r="B21" t="str">
            <v>CENTRO DE ACTIVIDAD NO EXISTE!!!</v>
          </cell>
        </row>
        <row r="22">
          <cell r="B22" t="str">
            <v>SUBGERENCIA GRANDES CLIENTES</v>
          </cell>
        </row>
        <row r="23">
          <cell r="B23" t="str">
            <v>ÁREA INDUSTRIAS</v>
          </cell>
        </row>
        <row r="24">
          <cell r="B24" t="str">
            <v>ÁREA FINANCIERAS</v>
          </cell>
        </row>
        <row r="25">
          <cell r="B25" t="str">
            <v>ÁREA COMERCIO Y SERVICIOS</v>
          </cell>
        </row>
        <row r="26">
          <cell r="B26" t="str">
            <v>ÁREA COMPRAS ENERGÍA</v>
          </cell>
        </row>
        <row r="27">
          <cell r="B27" t="str">
            <v>CENTRO DE ACTIVIDAD NO EXISTE!!!</v>
          </cell>
        </row>
        <row r="28">
          <cell r="B28" t="str">
            <v>SUBGERENCIA CLIENTES RESIDENCIALES Y EMP.</v>
          </cell>
        </row>
        <row r="29">
          <cell r="B29" t="str">
            <v>ÁREA VENTAS</v>
          </cell>
        </row>
        <row r="30">
          <cell r="B30" t="str">
            <v>ÁREA SERVICIO AL CLIENTE</v>
          </cell>
        </row>
        <row r="31">
          <cell r="B31" t="str">
            <v>CENTRO DE ACTIVIDAD NO EXISTE!!!</v>
          </cell>
        </row>
        <row r="32">
          <cell r="B32" t="str">
            <v>EQUIPO ATENCIÓN CLIENTES DIFERENTES ZONAS</v>
          </cell>
        </row>
        <row r="33">
          <cell r="B33" t="str">
            <v>CENTRO DE ATENCIÓN DE LLAMADAS</v>
          </cell>
        </row>
        <row r="34">
          <cell r="B34" t="str">
            <v>GESTIÓN CARTERA</v>
          </cell>
        </row>
        <row r="35">
          <cell r="B35" t="str">
            <v>QUEJAS</v>
          </cell>
        </row>
        <row r="36">
          <cell r="B36" t="str">
            <v>CENTRO DE ACTIVIDAD NO EXISTE!!!</v>
          </cell>
        </row>
        <row r="37">
          <cell r="B37" t="str">
            <v>SUBGERENCIA  ADMÓN Y FINANZAS COMERCIAL</v>
          </cell>
        </row>
        <row r="38">
          <cell r="B38" t="str">
            <v>AREA  FINANZAS Y REGULACIÓN COMERCIAL</v>
          </cell>
        </row>
        <row r="39">
          <cell r="B39" t="str">
            <v>AREA GESTIÓN ORGANIZACIONAL COMERCIAL</v>
          </cell>
        </row>
        <row r="40">
          <cell r="B40" t="str">
            <v>AREA  FACTURACIÓN</v>
          </cell>
        </row>
        <row r="41">
          <cell r="B41" t="str">
            <v>AREA OPERATIVA COMERCIAL</v>
          </cell>
        </row>
        <row r="42">
          <cell r="B42" t="str">
            <v>CTIU</v>
          </cell>
        </row>
        <row r="43">
          <cell r="B43" t="str">
            <v>LECTURA Y REPARTICIÓN</v>
          </cell>
        </row>
        <row r="44">
          <cell r="B44" t="str">
            <v>CONTROL INSTALACIONES</v>
          </cell>
        </row>
        <row r="45">
          <cell r="B45" t="str">
            <v>GRUPO TRANSPORTE</v>
          </cell>
        </row>
        <row r="46">
          <cell r="B46" t="str">
            <v>CENTRO DE ACTIVIDAD NO EXISTE!!!</v>
          </cell>
        </row>
        <row r="47">
          <cell r="B47" t="str">
            <v>GERENCIA GENERAL</v>
          </cell>
        </row>
        <row r="48">
          <cell r="B48" t="str">
            <v>CENTRO DE ACTIVIDAD NO EXISTE!!!</v>
          </cell>
        </row>
        <row r="49">
          <cell r="B49" t="str">
            <v>GRUPO DE TRANSFORMACIÓN INTERNA</v>
          </cell>
        </row>
        <row r="50">
          <cell r="B50" t="str">
            <v>CENTRO DE ACTIVIDAD NO EXISTE!!!</v>
          </cell>
        </row>
        <row r="51">
          <cell r="B51" t="str">
            <v>DIRECCION PLANEACION</v>
          </cell>
        </row>
        <row r="52">
          <cell r="B52" t="str">
            <v>CENTRO DE ACTIVIDAD NO EXISTE!!!</v>
          </cell>
        </row>
        <row r="53">
          <cell r="B53" t="str">
            <v>UNIDAD COMUNICAC. Y REL. CORPORATIVAS</v>
          </cell>
        </row>
        <row r="54">
          <cell r="B54" t="str">
            <v>CENTRO DE ACTIVIDAD NO EXISTE!!!</v>
          </cell>
        </row>
        <row r="55">
          <cell r="B55" t="str">
            <v>GERENCIA DE AGUAS</v>
          </cell>
        </row>
        <row r="56">
          <cell r="B56" t="str">
            <v>PLAN DESARROLLO INFORMATICA . A. Y A.</v>
          </cell>
        </row>
        <row r="57">
          <cell r="B57" t="str">
            <v>PLANEACIÓN AGUAS</v>
          </cell>
        </row>
        <row r="58">
          <cell r="B58" t="str">
            <v>CENTRO DE ACTIVIDAD NO EXISTE!!!</v>
          </cell>
        </row>
        <row r="59">
          <cell r="B59" t="str">
            <v>UNIDAD CAPACITACION ACUEDUCTO Y ALCANT.</v>
          </cell>
        </row>
        <row r="60">
          <cell r="B60" t="str">
            <v>CENTRO DE ACTIVIDAD NO EXISTE!!!</v>
          </cell>
        </row>
        <row r="61">
          <cell r="B61" t="str">
            <v>SUBGERENCIA NUEVOS NEGOCIOS</v>
          </cell>
        </row>
        <row r="62">
          <cell r="B62" t="str">
            <v>CENTRO DE ACTIVIDAD NO EXISTE!!!</v>
          </cell>
        </row>
        <row r="63">
          <cell r="B63" t="str">
            <v>SUBGERENCIA ACUEDUCTO</v>
          </cell>
        </row>
        <row r="64">
          <cell r="B64" t="str">
            <v>INVESTIGACIÓN Y DESARROLLO ACUEDUCTO</v>
          </cell>
        </row>
        <row r="65">
          <cell r="B65" t="str">
            <v>CONTROL CALIDAD AGUAS</v>
          </cell>
        </row>
        <row r="66">
          <cell r="B66" t="str">
            <v>INFORMACIÓN AL CLIENTE</v>
          </cell>
        </row>
        <row r="67">
          <cell r="B67" t="str">
            <v>CENTRO DE ACTIVIDAD NO EXISTE!!!</v>
          </cell>
        </row>
        <row r="68">
          <cell r="B68" t="str">
            <v>ÁREA OPERACIÓN ACTO. SISTEMA INTERCONECTADO</v>
          </cell>
        </row>
        <row r="69">
          <cell r="B69" t="str">
            <v>DESPACHO ACUEDUCTO</v>
          </cell>
        </row>
        <row r="70">
          <cell r="B70" t="str">
            <v>OPERACIÓN, SUPERV., INSTAL. Y GESTIÓN AMBIENTAL</v>
          </cell>
        </row>
        <row r="71">
          <cell r="B71" t="str">
            <v>CENTRO DE CONTROL ACUEDUCTO</v>
          </cell>
        </row>
        <row r="72">
          <cell r="B72" t="str">
            <v>OPERACIÓN, SUPERVISIÓN, INSTALACIÓN AGUA TRATADA</v>
          </cell>
        </row>
        <row r="73">
          <cell r="B73" t="str">
            <v>ENERGÍA BOMBEOS DE CAPTACIÓN</v>
          </cell>
        </row>
        <row r="74">
          <cell r="B74" t="str">
            <v>ENERGÍA BOMBEOS DE DISTRIBUCIÓN</v>
          </cell>
        </row>
        <row r="75">
          <cell r="B75" t="str">
            <v>CENTRO DE ACTIVIDAD NO EXISTE!!!</v>
          </cell>
        </row>
        <row r="76">
          <cell r="B76" t="str">
            <v>ÁREA POTABILIZACIÓN AGUA SISTEMA INTERCONECTADO</v>
          </cell>
        </row>
        <row r="77">
          <cell r="B77" t="str">
            <v>CENTRO DE ACTIVIDAD NO EXISTE!!!</v>
          </cell>
        </row>
        <row r="78">
          <cell r="B78" t="str">
            <v>ENERGÍA PLANTAS DE TRATAMIENTO</v>
          </cell>
        </row>
        <row r="79">
          <cell r="B79" t="str">
            <v>CENTRO DE ACTIVIDAD NO EXISTE!!!</v>
          </cell>
        </row>
        <row r="80">
          <cell r="B80" t="str">
            <v>ÁREA INGENIERÍA SISTEMA INTERCONECTADO</v>
          </cell>
        </row>
        <row r="81">
          <cell r="B81" t="str">
            <v>LOGÍSTICA, PROYECTOS Y ANÁLISIS TÉCNICO</v>
          </cell>
        </row>
        <row r="82">
          <cell r="B82" t="str">
            <v>EQUIPOS ELECTROMECANICOS</v>
          </cell>
        </row>
        <row r="83">
          <cell r="B83" t="str">
            <v>OBRAS CIVILES Y CONDUCCIONES</v>
          </cell>
        </row>
        <row r="84">
          <cell r="B84" t="str">
            <v>CENTRO DE ACTIVIDAD NO EXISTE!!!</v>
          </cell>
        </row>
        <row r="85">
          <cell r="B85" t="str">
            <v>ÁREA SISTEMAS INDEPENDIENTES AGUAS</v>
          </cell>
        </row>
        <row r="86">
          <cell r="B86" t="str">
            <v>HABILITACIÓN VIVIENDA, CORREGIMIENTOS Y VEREDAS</v>
          </cell>
        </row>
        <row r="87">
          <cell r="B87" t="str">
            <v>SERVICIO DE INGENIERÍA Y LOGÍSTICA</v>
          </cell>
        </row>
        <row r="88">
          <cell r="B88" t="str">
            <v>SISTEMA CALDAS</v>
          </cell>
        </row>
        <row r="89">
          <cell r="B89" t="str">
            <v>SISTEMA BARBOSA</v>
          </cell>
        </row>
        <row r="90">
          <cell r="B90" t="str">
            <v>SISTEMA SAN ANTONIO DE PRADO</v>
          </cell>
        </row>
        <row r="91">
          <cell r="B91" t="str">
            <v>SISTEMA SAN CRISTOBAL</v>
          </cell>
        </row>
        <row r="92">
          <cell r="B92" t="str">
            <v>SISTEMA PALMITAS</v>
          </cell>
        </row>
        <row r="93">
          <cell r="B93" t="str">
            <v>CENTRO DE ACTIVIDAD NO EXISTE!!!</v>
          </cell>
        </row>
        <row r="94">
          <cell r="B94" t="str">
            <v>ÁREA DISTRIBUCIÓN ACUEDUCTO ZONA SUR</v>
          </cell>
        </row>
        <row r="95">
          <cell r="B95" t="str">
            <v>GESTIÓN PROYECTOS ACUEDUCTO ZONA SUR</v>
          </cell>
        </row>
        <row r="96">
          <cell r="B96" t="str">
            <v>GESTIÓN CLIENTES ACUEDUCTO ZONA SUR</v>
          </cell>
        </row>
        <row r="97">
          <cell r="B97" t="str">
            <v>INVESTIGACIÓN Y CONTROL PÉRDIDAS ACTO ZONA SUR</v>
          </cell>
        </row>
        <row r="98">
          <cell r="B98" t="str">
            <v>OPERACIÓN Y MTTO DISTRIBUCIÓN ACTO ZONA SUR</v>
          </cell>
        </row>
        <row r="99">
          <cell r="B99" t="str">
            <v>CENTRO DE ACTIVIDAD NO EXISTE!!!</v>
          </cell>
        </row>
        <row r="100">
          <cell r="B100" t="str">
            <v>ÁREA DISTRIBUCIÓN ACUEDUCTO ZONA NORTE</v>
          </cell>
        </row>
        <row r="101">
          <cell r="B101" t="str">
            <v>GESTIÓN PROYECTOS ACUEDUCTO ZONA NORTE</v>
          </cell>
        </row>
        <row r="102">
          <cell r="B102" t="str">
            <v>GESTIÓN CLIENTES ACUEDUCTO ZONA NORTE</v>
          </cell>
        </row>
        <row r="103">
          <cell r="B103" t="str">
            <v>INVEST. Y CONTROL PÉRDIDASACUEDUCTO ZONA NORTE</v>
          </cell>
        </row>
        <row r="104">
          <cell r="B104" t="str">
            <v>OPERACIÓN Y MTTO DISTRIBUCIÓN ACTO ZONA NORTE</v>
          </cell>
        </row>
        <row r="105">
          <cell r="B105" t="str">
            <v>CENTRO DE ACTIVIDAD NO EXISTE!!!</v>
          </cell>
        </row>
        <row r="106">
          <cell r="B106" t="str">
            <v>ÁREA DISTRIBUCIÓN ACUEDUCTO ZONA CENTRO</v>
          </cell>
        </row>
        <row r="107">
          <cell r="B107" t="str">
            <v>GESTIÓN PROYECTOS ACUEDUCTO ZONA CENTRO</v>
          </cell>
        </row>
        <row r="108">
          <cell r="B108" t="str">
            <v>GESTIÓN CLIENTES ACUEDUCTO ZONA CENTRO</v>
          </cell>
        </row>
        <row r="109">
          <cell r="B109" t="str">
            <v>INVEST. Y CONTROL PÉRDIDASACTO ZONA CENTRO</v>
          </cell>
        </row>
        <row r="110">
          <cell r="B110" t="str">
            <v>OPERACIÓN Y MTTO DISTRIBUCIÓN ACTO ZONA CENTRO</v>
          </cell>
        </row>
        <row r="111">
          <cell r="B111" t="str">
            <v>CENTRO DE ACTIVIDAD NO EXISTE!!!</v>
          </cell>
        </row>
        <row r="112">
          <cell r="B112" t="str">
            <v>MEDIDORES ZONA CENTRO</v>
          </cell>
        </row>
        <row r="113">
          <cell r="B113" t="str">
            <v>CENTRO DE ACTIVIDAD NO EXISTE!!!</v>
          </cell>
        </row>
        <row r="114">
          <cell r="B114" t="str">
            <v>SUBGERENCIA AGUAS RESIDUALES</v>
          </cell>
        </row>
        <row r="115">
          <cell r="B115" t="str">
            <v>INVESTIGACIÓN Y DESARROLLO AGUAS RESIDUALES</v>
          </cell>
        </row>
        <row r="116">
          <cell r="B116" t="str">
            <v>CENTRO DE ACTIVIDAD NO EXISTE!!!</v>
          </cell>
        </row>
        <row r="117">
          <cell r="B117" t="str">
            <v>ÁREA TRATAMIENTO AGUAS RESIDUALES</v>
          </cell>
        </row>
        <row r="118">
          <cell r="B118" t="str">
            <v>OPERACIÓN PLANTAS AGUAS RESIDUALES</v>
          </cell>
        </row>
        <row r="119">
          <cell r="B119" t="str">
            <v>INVESTIGACIÓN Y CONTROL PROCESOS</v>
          </cell>
        </row>
        <row r="120">
          <cell r="B120" t="str">
            <v>MANTENIMIENTO AGUAS RESIDUALES</v>
          </cell>
        </row>
        <row r="121">
          <cell r="B121" t="str">
            <v>PROYECTOS PLANTAS DE TRATAMIENTO</v>
          </cell>
        </row>
        <row r="122">
          <cell r="B122" t="str">
            <v>CENTRO DE ACTIVIDAD NO EXISTE!!!</v>
          </cell>
        </row>
        <row r="123">
          <cell r="B123" t="str">
            <v>ÁREA RECOLECCIÓN AGUAS RESIDUALES ZONA SUR</v>
          </cell>
        </row>
        <row r="124">
          <cell r="B124" t="str">
            <v>GESTIÓN PROYECTOS RECOLECCIÓN ZONA SUR</v>
          </cell>
        </row>
        <row r="125">
          <cell r="B125" t="str">
            <v>GESTIÓN CLIENTES RECOLECCIÓN ZONA SUR</v>
          </cell>
        </row>
        <row r="126">
          <cell r="B126" t="str">
            <v>INVESTIGACIÓN Y CONTROL RECOLECCIÓN ZONA SUR</v>
          </cell>
        </row>
        <row r="127">
          <cell r="B127" t="str">
            <v>OPERACIÓN Y MTTO RECOLECCIÓN ZONA SUR</v>
          </cell>
        </row>
        <row r="128">
          <cell r="B128" t="str">
            <v>CENTRO DE ACTIVIDAD NO EXISTE!!!</v>
          </cell>
        </row>
        <row r="129">
          <cell r="B129" t="str">
            <v>ÁREA RECOLECCIÓN AGUAS RESIDUALES ZONA NORTE</v>
          </cell>
        </row>
        <row r="130">
          <cell r="B130" t="str">
            <v>GESTIÓN PROYECTOS RECOLECCIÓN ZONA NORTE</v>
          </cell>
        </row>
        <row r="131">
          <cell r="B131" t="str">
            <v>GESTIÓN CLIENTES RECOLECCIÓN ZONA NORTE</v>
          </cell>
        </row>
        <row r="132">
          <cell r="B132" t="str">
            <v>INVESTIGACIÓN Y CONTROL RECOLECCIÓN ZONA NORTE</v>
          </cell>
        </row>
        <row r="133">
          <cell r="B133" t="str">
            <v>OPERACIÓN Y MTTO RECOLECCIÓN ZONA NORTE</v>
          </cell>
        </row>
        <row r="134">
          <cell r="B134" t="str">
            <v>CENTRO DE ACTIVIDAD NO EXISTE!!!</v>
          </cell>
        </row>
        <row r="135">
          <cell r="B135" t="str">
            <v>ÁREA RECOLECCIÓN AGUAS RESIDUALES ZONA CENTRO</v>
          </cell>
        </row>
        <row r="136">
          <cell r="B136" t="str">
            <v>GESTIÓN PROYECTOS RECOLECCIÓN ZONA CENTRO</v>
          </cell>
        </row>
        <row r="137">
          <cell r="B137" t="str">
            <v>GESTIÓN CLIENTES RECOLECCIÓN ZONA CENTRO</v>
          </cell>
        </row>
        <row r="138">
          <cell r="B138" t="str">
            <v>INVESTIGACIÓN Y CONTROL RECOLECCIÓN ZONA CENTRO</v>
          </cell>
        </row>
        <row r="139">
          <cell r="B139" t="str">
            <v>OPERACIÓN Y MTTO RECOLECCIÓN ZONA CENTRO</v>
          </cell>
        </row>
        <row r="140">
          <cell r="B140" t="str">
            <v>PAVIMENTOS</v>
          </cell>
        </row>
        <row r="141">
          <cell r="B141" t="str">
            <v>CENTRO DE ACTIVIDAD NO EXISTE!!!</v>
          </cell>
        </row>
        <row r="142">
          <cell r="B142" t="str">
            <v>SUBGERENCIA DE ADMON Y FINANZAS AGUAS</v>
          </cell>
        </row>
        <row r="143">
          <cell r="B143" t="str">
            <v>CENTRO DE ACTIVIDAD NO EXISTE!!!</v>
          </cell>
        </row>
        <row r="144">
          <cell r="B144" t="str">
            <v>ÁREA FINANZAS AGUAS</v>
          </cell>
        </row>
        <row r="145">
          <cell r="B145" t="str">
            <v>CENTRO DE ACTIVIDAD NO EXISTE!!!</v>
          </cell>
        </row>
        <row r="146">
          <cell r="B146" t="str">
            <v>ÁREA GESTIÓN ORGANIZACIONAL AGUAS</v>
          </cell>
        </row>
        <row r="147">
          <cell r="B147" t="str">
            <v>CAPACITACIÓN AGUAS</v>
          </cell>
        </row>
        <row r="148">
          <cell r="B148" t="str">
            <v>CENTRO DE ACTIVIDAD NO EXISTE!!!</v>
          </cell>
        </row>
        <row r="149">
          <cell r="B149" t="str">
            <v>ÁREA INFORMÁTICA AGUAS</v>
          </cell>
        </row>
        <row r="150">
          <cell r="B150" t="str">
            <v>CENTRO DE ACTIVIDAD NO EXISTE!!!</v>
          </cell>
        </row>
        <row r="151">
          <cell r="B151" t="str">
            <v>GERENCIA GENERACIÓN ENERGÍA</v>
          </cell>
        </row>
        <row r="152">
          <cell r="B152" t="str">
            <v>CENTRO DE ACTIVIDAD NO EXISTE!!!</v>
          </cell>
        </row>
        <row r="153">
          <cell r="B153" t="str">
            <v>SUBGERENCIA PLANEACIÓN GENERACIÓN</v>
          </cell>
        </row>
        <row r="154">
          <cell r="B154" t="str">
            <v>CENTRO DE ACTIVIDAD NO EXISTE!!!</v>
          </cell>
        </row>
        <row r="155">
          <cell r="B155" t="str">
            <v>EST.Y RESCATE ARQUEOLOGICO</v>
          </cell>
        </row>
        <row r="156">
          <cell r="B156" t="str">
            <v>ESTUDIOS SOCIOECONOMICOS</v>
          </cell>
        </row>
        <row r="157">
          <cell r="B157" t="str">
            <v>ESTUDIO PLANTA TERMICA</v>
          </cell>
        </row>
        <row r="158">
          <cell r="B158" t="str">
            <v>CENTRO DE ACTIVIDAD NO EXISTE!!!</v>
          </cell>
        </row>
        <row r="159">
          <cell r="B159" t="str">
            <v>ESTUDIOS EMPRESARIALES</v>
          </cell>
        </row>
        <row r="160">
          <cell r="B160" t="str">
            <v>ESTUDIOS NUEVOS NEGOCIOS</v>
          </cell>
        </row>
        <row r="161">
          <cell r="B161" t="str">
            <v>CENTRO DE ACTIVIDAD NO EXISTE!!!</v>
          </cell>
        </row>
        <row r="162">
          <cell r="B162" t="str">
            <v>ESTUDIOS TERMO CESAR</v>
          </cell>
        </row>
        <row r="163">
          <cell r="B163" t="str">
            <v>CENTRO DE ACTIVIDAD NO EXISTE!!!</v>
          </cell>
        </row>
        <row r="164">
          <cell r="B164" t="str">
            <v>ESTUDIOS RIO SAMANA NORTE</v>
          </cell>
        </row>
        <row r="165">
          <cell r="B165" t="str">
            <v>ESTUDIOS SAN BARTOLOME</v>
          </cell>
        </row>
        <row r="166">
          <cell r="B166" t="str">
            <v>ESTUDIOS SAN ANDRES</v>
          </cell>
        </row>
        <row r="167">
          <cell r="B167" t="str">
            <v>CENTRO DE ACTIVIDAD NO EXISTE!!!</v>
          </cell>
        </row>
        <row r="168">
          <cell r="B168" t="str">
            <v>FACTIBILIDAD PENDERISCO MURRI</v>
          </cell>
        </row>
        <row r="169">
          <cell r="B169" t="str">
            <v>PREFACTIBILIDAD SAN JORGE</v>
          </cell>
        </row>
        <row r="170">
          <cell r="B170" t="str">
            <v>CENTRO DE ACTIVIDAD NO EXISTE!!!</v>
          </cell>
        </row>
        <row r="171">
          <cell r="B171" t="str">
            <v>FACTIBILIDAD HONDA Y OVEJAS</v>
          </cell>
        </row>
        <row r="172">
          <cell r="B172" t="str">
            <v>GASTOS FINANCIEROS NECHI</v>
          </cell>
        </row>
        <row r="173">
          <cell r="B173" t="str">
            <v>GASTOS FINANCIEROS PENDERISCO-MURRI</v>
          </cell>
        </row>
        <row r="174">
          <cell r="B174" t="str">
            <v>EST. OPTIMIZAC. SIST. GUADALUPE</v>
          </cell>
        </row>
        <row r="175">
          <cell r="B175" t="str">
            <v>EST. ISA COLCIENCIAS</v>
          </cell>
        </row>
        <row r="176">
          <cell r="B176" t="str">
            <v>GASTOS FINANCIEROS RIACHON</v>
          </cell>
        </row>
        <row r="177">
          <cell r="B177" t="str">
            <v>ESTUDIOS RIO ARMA</v>
          </cell>
        </row>
        <row r="178">
          <cell r="B178" t="str">
            <v>ESTUDIOS FACTIBIL RIACHON</v>
          </cell>
        </row>
        <row r="179">
          <cell r="B179" t="str">
            <v>LEVANTAMIENTO AEROFOTOGRAMETRICO</v>
          </cell>
        </row>
        <row r="180">
          <cell r="B180" t="str">
            <v>ESTUDIO FACTIBILIDAD GUAICO</v>
          </cell>
        </row>
        <row r="181">
          <cell r="B181" t="str">
            <v>ESTUDIO FACTIBILIDAD NECHI</v>
          </cell>
        </row>
        <row r="182">
          <cell r="B182" t="str">
            <v>PREFACTIBILIDAD PENDERISCO MURRI</v>
          </cell>
        </row>
        <row r="183">
          <cell r="B183" t="str">
            <v>ESTUDIOS VARIOS DE ORDENACIÓN</v>
          </cell>
        </row>
        <row r="184">
          <cell r="B184" t="str">
            <v>QUEBRADA HONDA Y OVEJAS</v>
          </cell>
        </row>
        <row r="185">
          <cell r="B185" t="str">
            <v>CENTRO DE ACTIVIDAD NO EXISTE!!!</v>
          </cell>
        </row>
        <row r="186">
          <cell r="B186" t="str">
            <v>ESTUDIOS ERMITANO</v>
          </cell>
        </row>
        <row r="187">
          <cell r="B187" t="str">
            <v>CENTRO DE ACTIVIDAD NO EXISTE!!!</v>
          </cell>
        </row>
        <row r="188">
          <cell r="B188" t="str">
            <v>ESTUDIOS PORCE III</v>
          </cell>
        </row>
        <row r="189">
          <cell r="B189" t="str">
            <v>CENTRO DE ACTIVIDAD NO EXISTE!!!</v>
          </cell>
        </row>
        <row r="190">
          <cell r="B190" t="str">
            <v>ESTUDIOS DE FACTIBILIDAD</v>
          </cell>
        </row>
        <row r="191">
          <cell r="B191" t="str">
            <v>CENTRO DE ACTIVIDAD NO EXISTE!!!</v>
          </cell>
        </row>
        <row r="192">
          <cell r="B192" t="str">
            <v>AJ POR INFL ESTUDIOS</v>
          </cell>
        </row>
        <row r="193">
          <cell r="B193" t="str">
            <v>AJ POR INFL ESTUDIOS</v>
          </cell>
        </row>
        <row r="194">
          <cell r="B194" t="str">
            <v>AJ POR INFL ESTUDIOS</v>
          </cell>
        </row>
        <row r="195">
          <cell r="B195" t="str">
            <v>AJ POR INFL ESTUDIOS</v>
          </cell>
        </row>
        <row r="196">
          <cell r="B196" t="str">
            <v>CENTRO DE ACTIVIDAD NO EXISTE!!!</v>
          </cell>
        </row>
        <row r="197">
          <cell r="B197" t="str">
            <v>SUBGERENCIA TRANSACCIONES ENERGÍA</v>
          </cell>
        </row>
        <row r="198">
          <cell r="B198" t="str">
            <v>CENTRO DE ACTIVIDAD NO EXISTE!!!</v>
          </cell>
        </row>
        <row r="199">
          <cell r="B199" t="str">
            <v>ÁREA GESTIÓN LARGO PLAZO</v>
          </cell>
        </row>
        <row r="200">
          <cell r="B200" t="str">
            <v>CENTRO DE ACTIVIDAD NO EXISTE!!!</v>
          </cell>
        </row>
        <row r="201">
          <cell r="B201" t="str">
            <v>ÁREA GESTIÓN BOLSA ENERGÍA</v>
          </cell>
        </row>
        <row r="202">
          <cell r="B202" t="str">
            <v>CENTRO DE ACTIVIDAD NO EXISTE!!!</v>
          </cell>
        </row>
        <row r="203">
          <cell r="B203" t="str">
            <v>ÁREA PROYECTO PORCE II</v>
          </cell>
        </row>
        <row r="204">
          <cell r="B204" t="str">
            <v>CENTRO DE ACTIVIDAD NO EXISTE!!!</v>
          </cell>
        </row>
        <row r="205">
          <cell r="B205" t="str">
            <v>EQUIPOS PORCE II</v>
          </cell>
        </row>
        <row r="206">
          <cell r="B206" t="str">
            <v>CENTRO DE ACTIVIDAD NO EXISTE!!!</v>
          </cell>
        </row>
        <row r="207">
          <cell r="B207" t="str">
            <v>OBRAS CIVILES PORCE II</v>
          </cell>
        </row>
        <row r="208">
          <cell r="B208" t="str">
            <v>CENTRO DE ACTIVIDAD NO EXISTE!!!</v>
          </cell>
        </row>
        <row r="209">
          <cell r="B209" t="str">
            <v>SERVICIOS GENERALES PORCE II</v>
          </cell>
        </row>
        <row r="210">
          <cell r="B210" t="str">
            <v>CENTRO DE ACTIVIDAD NO EXISTE!!!</v>
          </cell>
        </row>
        <row r="211">
          <cell r="B211" t="str">
            <v>GESTIÓN AMBIENTAL PORCE II</v>
          </cell>
        </row>
        <row r="212">
          <cell r="B212" t="str">
            <v>CENTRO DE ACTIVIDAD NO EXISTE!!!</v>
          </cell>
        </row>
        <row r="213">
          <cell r="B213" t="str">
            <v>SUBGERENCIA DE PROYECTOS</v>
          </cell>
        </row>
        <row r="214">
          <cell r="B214" t="str">
            <v>CENTRO DE ACTIVIDAD NO EXISTE!!!</v>
          </cell>
        </row>
        <row r="215">
          <cell r="B215" t="str">
            <v>ÁREA PROYECTOS</v>
          </cell>
        </row>
        <row r="216">
          <cell r="B216" t="str">
            <v>MINICENTRALES DE GENERACIÓN</v>
          </cell>
        </row>
        <row r="217">
          <cell r="B217" t="str">
            <v>CICLO COMBINADO LA SIERRA</v>
          </cell>
        </row>
        <row r="218">
          <cell r="B218" t="str">
            <v>CENTRO DE ACTIVIDAD NO EXISTE!!!</v>
          </cell>
        </row>
        <row r="219">
          <cell r="B219" t="str">
            <v>ÁREA PROGRAMACIÓN Y CONTROL</v>
          </cell>
        </row>
        <row r="220">
          <cell r="B220" t="str">
            <v>CENTRO DE ACTIVIDAD NO EXISTE!!!</v>
          </cell>
        </row>
        <row r="221">
          <cell r="B221" t="str">
            <v>SUBGERENCIA OPERACIÓN GENERACIÓN</v>
          </cell>
        </row>
        <row r="222">
          <cell r="B222" t="str">
            <v>CENTRO DE ACTIVIDAD NO EXISTE!!!</v>
          </cell>
        </row>
        <row r="223">
          <cell r="B223" t="str">
            <v>CENTRO DE CONTROL GENERACIÓN</v>
          </cell>
        </row>
        <row r="224">
          <cell r="B224" t="str">
            <v>CENTRO DE ACTIVIDAD NO EXISTE!!!</v>
          </cell>
        </row>
        <row r="225">
          <cell r="B225" t="str">
            <v>ÁREA METROPOLITANA</v>
          </cell>
        </row>
        <row r="226">
          <cell r="B226" t="str">
            <v>OPERACIÓN ÁREA METROPOLITANA</v>
          </cell>
        </row>
        <row r="227">
          <cell r="B227" t="str">
            <v>CENTRO DE ACTIVIDAD NO EXISTE!!!</v>
          </cell>
        </row>
        <row r="228">
          <cell r="B228" t="str">
            <v>MANTENIMIENTO ÁREA METROPOLITANA</v>
          </cell>
        </row>
        <row r="229">
          <cell r="B229" t="str">
            <v>CENTRO DE ACTIVIDAD NO EXISTE!!!</v>
          </cell>
        </row>
        <row r="230">
          <cell r="B230" t="str">
            <v>SERVICIOS DE APOYO ÁREA METROPOLITANA</v>
          </cell>
        </row>
        <row r="231">
          <cell r="B231" t="str">
            <v>CENTRO DE ACTIVIDAD NO EXISTE!!!</v>
          </cell>
        </row>
        <row r="232">
          <cell r="B232" t="str">
            <v>ÁREA GUATAPÉ</v>
          </cell>
        </row>
        <row r="233">
          <cell r="B233" t="str">
            <v>OPERACION GUATAPÉ</v>
          </cell>
        </row>
        <row r="234">
          <cell r="B234" t="str">
            <v>CENTRO DE ACTIVIDAD NO EXISTE!!!</v>
          </cell>
        </row>
        <row r="235">
          <cell r="B235" t="str">
            <v>SERVICIOS DE APOYO GUATAPÉ</v>
          </cell>
        </row>
        <row r="236">
          <cell r="B236" t="str">
            <v>CENTRO DE ACTIVIDAD NO EXISTE!!!</v>
          </cell>
        </row>
        <row r="237">
          <cell r="B237" t="str">
            <v>MANTENIMIENTO ÁREA GUATAPÉ</v>
          </cell>
        </row>
        <row r="238">
          <cell r="B238" t="str">
            <v>CENTRO DE ACTIVIDAD NO EXISTE!!!</v>
          </cell>
        </row>
        <row r="239">
          <cell r="B239" t="str">
            <v>ÁREA INGENIERÍA</v>
          </cell>
        </row>
        <row r="240">
          <cell r="B240" t="str">
            <v>CENTRO DE ACTIVIDAD NO EXISTE!!!</v>
          </cell>
        </row>
        <row r="241">
          <cell r="B241" t="str">
            <v>CONTRATACIONES</v>
          </cell>
        </row>
        <row r="242">
          <cell r="B242" t="str">
            <v>CENTRO DE ACTIVIDAD NO EXISTE!!!</v>
          </cell>
        </row>
        <row r="243">
          <cell r="B243" t="str">
            <v>ADMINISTRACIÓN DEL MANTTO</v>
          </cell>
        </row>
        <row r="244">
          <cell r="B244" t="str">
            <v>CENTRO DE ACTIVIDAD NO EXISTE!!!</v>
          </cell>
        </row>
        <row r="245">
          <cell r="B245" t="str">
            <v>ANÁLISIS TÉCNICO</v>
          </cell>
        </row>
        <row r="246">
          <cell r="B246" t="str">
            <v>CENTRO DE ACTIVIDAD NO EXISTE!!!</v>
          </cell>
        </row>
        <row r="247">
          <cell r="B247" t="str">
            <v>PROYECTOS ESPECIALES</v>
          </cell>
        </row>
        <row r="248">
          <cell r="B248" t="str">
            <v>CENTRO DE ACTIVIDAD NO EXISTE!!!</v>
          </cell>
        </row>
        <row r="249">
          <cell r="B249" t="str">
            <v>CENTRAL TASAJERA</v>
          </cell>
        </row>
        <row r="250">
          <cell r="B250" t="str">
            <v>CENTRAL RIOGRANDE I</v>
          </cell>
        </row>
        <row r="251">
          <cell r="B251" t="str">
            <v>CENTRAL NIQUIA</v>
          </cell>
        </row>
        <row r="252">
          <cell r="B252" t="str">
            <v>CENTRO DE ACTIVIDAD NO EXISTE!!!</v>
          </cell>
        </row>
        <row r="253">
          <cell r="B253" t="str">
            <v>CENTRAL GUATAPÉ</v>
          </cell>
        </row>
        <row r="254">
          <cell r="B254" t="str">
            <v>CENTRAL PLAYAS</v>
          </cell>
        </row>
        <row r="255">
          <cell r="B255" t="str">
            <v>CENTRO DE ACTIVIDAD NO EXISTE!!!</v>
          </cell>
        </row>
        <row r="256">
          <cell r="B256" t="str">
            <v>TRONERAS</v>
          </cell>
        </row>
        <row r="257">
          <cell r="B257" t="str">
            <v>GUADALUPE III</v>
          </cell>
        </row>
        <row r="258">
          <cell r="B258" t="str">
            <v>GUADALUPE IV</v>
          </cell>
        </row>
        <row r="259">
          <cell r="B259" t="str">
            <v>MINICENTRALES PAJARITO Y DOLORES</v>
          </cell>
        </row>
        <row r="260">
          <cell r="B260" t="str">
            <v>PORCE II FUTURO</v>
          </cell>
        </row>
        <row r="261">
          <cell r="B261" t="str">
            <v>CENTRO DE ACTIVIDAD NO EXISTE!!!</v>
          </cell>
        </row>
        <row r="262">
          <cell r="B262" t="str">
            <v>ÁREA GUADALUPE</v>
          </cell>
        </row>
        <row r="263">
          <cell r="B263" t="str">
            <v>OPERACION ÁREA GUADALUPE</v>
          </cell>
        </row>
        <row r="264">
          <cell r="B264" t="str">
            <v>MANTENIMIENTO ÁREA GUADALUPE</v>
          </cell>
        </row>
        <row r="265">
          <cell r="B265" t="str">
            <v>SERVICIOS DE APOYO ÁREA GUADALUPE</v>
          </cell>
        </row>
        <row r="266">
          <cell r="B266" t="str">
            <v>CENTRO DE ACTIVIDAD NO EXISTE!!!</v>
          </cell>
        </row>
        <row r="267">
          <cell r="B267" t="str">
            <v>ÁREA LA SIERRA</v>
          </cell>
        </row>
        <row r="268">
          <cell r="B268" t="str">
            <v>CENTRO DE ACTIVIDAD NO EXISTE!!!</v>
          </cell>
        </row>
        <row r="269">
          <cell r="B269" t="str">
            <v>SUBGERENCIA AMBIENTAL</v>
          </cell>
        </row>
        <row r="270">
          <cell r="B270" t="str">
            <v>COORDINACIÓN AMBIENTAL</v>
          </cell>
        </row>
        <row r="271">
          <cell r="B271" t="str">
            <v>CENTRO DE ACTIVIDAD NO EXISTE!!!</v>
          </cell>
        </row>
        <row r="272">
          <cell r="B272" t="str">
            <v>GESTIÓN SOCIAL PORCE II</v>
          </cell>
        </row>
        <row r="273">
          <cell r="B273" t="str">
            <v>CENTRO DE ACTIVIDAD NO EXISTE!!!</v>
          </cell>
        </row>
        <row r="274">
          <cell r="B274" t="str">
            <v>ÁREA HIDROMETRIA E INSTRUMENTACIÓN</v>
          </cell>
        </row>
        <row r="275">
          <cell r="B275" t="str">
            <v>CENTRO DE ACTIVIDAD NO EXISTE!!!</v>
          </cell>
        </row>
        <row r="276">
          <cell r="B276" t="str">
            <v>INVERSIÓN HIDROMETRIA INSTRUM.</v>
          </cell>
        </row>
        <row r="277">
          <cell r="B277" t="str">
            <v>CENTRO DE ACTIVIDAD NO EXISTE!!!</v>
          </cell>
        </row>
        <row r="278">
          <cell r="B278" t="str">
            <v>ÁREA DE GESTIÓN AMBIENTAL</v>
          </cell>
        </row>
        <row r="279">
          <cell r="B279" t="str">
            <v>INVERSIONES AMBIENTALES</v>
          </cell>
        </row>
        <row r="280">
          <cell r="B280" t="str">
            <v>CENTRO DE ACTIVIDAD NO EXISTE!!!</v>
          </cell>
        </row>
        <row r="281">
          <cell r="B281" t="str">
            <v>ANTICIPOS OTROS PROGRAMAS DE GENERACION</v>
          </cell>
        </row>
        <row r="282">
          <cell r="B282" t="str">
            <v>CENTRO DE ACTIVIDAD NO EXISTE!!!</v>
          </cell>
        </row>
        <row r="283">
          <cell r="B283" t="str">
            <v>DEPTO MERCADEO</v>
          </cell>
        </row>
        <row r="284">
          <cell r="B284" t="str">
            <v>CENTRO DE ACTIVIDAD NO EXISTE!!!</v>
          </cell>
        </row>
        <row r="285">
          <cell r="B285" t="str">
            <v>SUBGERENCIA DE ADMON Y FINANZAS</v>
          </cell>
        </row>
        <row r="286">
          <cell r="B286" t="str">
            <v>CENTRO DE ACTIVIDAD NO EXISTE!!!</v>
          </cell>
        </row>
        <row r="287">
          <cell r="B287" t="str">
            <v>ÁREA DE FINANZAS GENERACIÓN</v>
          </cell>
        </row>
        <row r="288">
          <cell r="B288" t="str">
            <v>CENTRO DE ACTIVIDAD NO EXISTE!!!</v>
          </cell>
        </row>
        <row r="289">
          <cell r="B289" t="str">
            <v>ÁREA GESTIÓN ORGANIZACIONAL GENERACIÓN</v>
          </cell>
        </row>
        <row r="290">
          <cell r="B290" t="str">
            <v>CAPACITACIÓN GENERACIÓN ENERGÍA</v>
          </cell>
        </row>
        <row r="291">
          <cell r="B291" t="str">
            <v>CENTRO DE ACTIVIDAD NO EXISTE!!!</v>
          </cell>
        </row>
        <row r="292">
          <cell r="B292" t="str">
            <v>ÁREA DE INFORMÁTICA GENERACIÓN</v>
          </cell>
        </row>
        <row r="293">
          <cell r="B293" t="str">
            <v>CENTRO DE ACTIVIDAD NO EXISTE!!!</v>
          </cell>
        </row>
        <row r="294">
          <cell r="B294" t="str">
            <v>GERENCIA DE TELECOMUNICACIONES</v>
          </cell>
        </row>
        <row r="295">
          <cell r="B295" t="str">
            <v>GRUPO PROYECTOS TELECOMUNICACIONES</v>
          </cell>
        </row>
        <row r="296">
          <cell r="B296" t="str">
            <v>PROYECTO BOGOTA</v>
          </cell>
        </row>
        <row r="297">
          <cell r="B297" t="str">
            <v>CENTRO DE ACTIVIDAD NO EXISTE!!!</v>
          </cell>
        </row>
        <row r="298">
          <cell r="B298" t="str">
            <v>PLANEACION TELECOMUNICACIONES</v>
          </cell>
        </row>
        <row r="299">
          <cell r="B299" t="str">
            <v>SUBGERENCIA NUEVOS NEGOCIOS TELECOMUNICACIONES</v>
          </cell>
        </row>
        <row r="300">
          <cell r="B300" t="str">
            <v>CENTRO DE ACTIVIDAD NO EXISTE!!!</v>
          </cell>
        </row>
        <row r="301">
          <cell r="B301" t="str">
            <v>UNIDAD CAPACITACION TELECOMUNICACIONES</v>
          </cell>
        </row>
        <row r="302">
          <cell r="B302" t="str">
            <v>CULTURA DEL SERVICIO</v>
          </cell>
        </row>
        <row r="303">
          <cell r="B303" t="str">
            <v>CENTRO DE ACTIVIDAD NO EXISTE!!!</v>
          </cell>
        </row>
        <row r="304">
          <cell r="B304" t="str">
            <v>ESTUDIOS PARA DIF. PLAN MERCADEO</v>
          </cell>
        </row>
        <row r="305">
          <cell r="B305" t="str">
            <v>ESTUDIO VR AGREGADO TELEMATICA</v>
          </cell>
        </row>
        <row r="306">
          <cell r="B306" t="str">
            <v>ESTUDIO PROYECTO SATELITAL SIMON BOLIVAR</v>
          </cell>
        </row>
        <row r="307">
          <cell r="B307" t="str">
            <v>TELEFONIA OTRAS CIUDADES</v>
          </cell>
        </row>
        <row r="308">
          <cell r="B308" t="str">
            <v>VALORACION EMPRESA TELS. BUCARAMANGA</v>
          </cell>
        </row>
        <row r="309">
          <cell r="B309" t="str">
            <v>CENTRO DE ACTIVIDAD NO EXISTE!!!</v>
          </cell>
        </row>
        <row r="310">
          <cell r="B310" t="str">
            <v>SECCION CLIENTES</v>
          </cell>
        </row>
        <row r="311">
          <cell r="B311" t="str">
            <v>CENTRO DE ACTIVIDAD NO EXISTE!!!</v>
          </cell>
        </row>
        <row r="312">
          <cell r="B312" t="str">
            <v>SUBGERENCIA OPERATIVA TELECOMUNICACIONES</v>
          </cell>
        </row>
        <row r="313">
          <cell r="B313" t="str">
            <v>GESTIÓN DAÑOS</v>
          </cell>
        </row>
        <row r="314">
          <cell r="B314" t="str">
            <v>CENTRO DE ACTIVIDAD NO EXISTE!!!</v>
          </cell>
        </row>
        <row r="315">
          <cell r="B315" t="str">
            <v>ÁREA TELÉFONOS PÚBLICOS</v>
          </cell>
        </row>
        <row r="316">
          <cell r="B316" t="str">
            <v>LABORATORIO</v>
          </cell>
        </row>
        <row r="317">
          <cell r="B317" t="str">
            <v>GESTIÓN</v>
          </cell>
        </row>
        <row r="318">
          <cell r="B318" t="str">
            <v>CENTRO DE ACTIVIDAD NO EXISTE!!!</v>
          </cell>
        </row>
        <row r="319">
          <cell r="B319" t="str">
            <v>ÁREA RED DE DATOS</v>
          </cell>
        </row>
        <row r="320">
          <cell r="B320" t="str">
            <v>GESTIÓN DATOS</v>
          </cell>
        </row>
        <row r="321">
          <cell r="B321" t="str">
            <v>MULTINET</v>
          </cell>
        </row>
        <row r="322">
          <cell r="B322" t="str">
            <v>CENTRO DE ACTIVIDAD NO EXISTE!!!</v>
          </cell>
        </row>
        <row r="323">
          <cell r="B323" t="str">
            <v>ÁREA OPERATIVA ORIENTE</v>
          </cell>
        </row>
        <row r="324">
          <cell r="B324" t="str">
            <v>ACCESO</v>
          </cell>
        </row>
        <row r="325">
          <cell r="B325" t="str">
            <v>NODOS E INTERCONEXIÓN</v>
          </cell>
        </row>
        <row r="326">
          <cell r="B326" t="str">
            <v>PROYECTOS ESPECIALES</v>
          </cell>
        </row>
        <row r="327">
          <cell r="B327" t="str">
            <v>CENTRO DE ACTIVIDAD NO EXISTE!!!</v>
          </cell>
        </row>
        <row r="328">
          <cell r="B328" t="str">
            <v>ÁREA OPERATIVA NORTE</v>
          </cell>
        </row>
        <row r="329">
          <cell r="B329" t="str">
            <v>ACCESO SUBZONA 1</v>
          </cell>
        </row>
        <row r="330">
          <cell r="B330" t="str">
            <v>ACCESO SUBZONA 2</v>
          </cell>
        </row>
        <row r="331">
          <cell r="B331" t="str">
            <v>ACCESO SUBZONA 3</v>
          </cell>
        </row>
        <row r="332">
          <cell r="B332" t="str">
            <v xml:space="preserve">NODOS </v>
          </cell>
        </row>
        <row r="333">
          <cell r="B333" t="str">
            <v>CENTRO DE ACTIVIDAD NO EXISTE!!!</v>
          </cell>
        </row>
        <row r="334">
          <cell r="B334" t="str">
            <v>ÁREA OPERATIVA SUR</v>
          </cell>
        </row>
        <row r="335">
          <cell r="B335" t="str">
            <v>ACCESO SUBZONA 1</v>
          </cell>
        </row>
        <row r="336">
          <cell r="B336" t="str">
            <v>ACCESO SUBZONA 2</v>
          </cell>
        </row>
        <row r="337">
          <cell r="B337" t="str">
            <v>NODOS</v>
          </cell>
        </row>
        <row r="338">
          <cell r="B338" t="str">
            <v>CENTRO DE ACTIVIDAD NO EXISTE!!!</v>
          </cell>
        </row>
        <row r="339">
          <cell r="B339" t="str">
            <v>ÁREA SOPORTE OPERATIVO</v>
          </cell>
        </row>
        <row r="340">
          <cell r="B340" t="str">
            <v>INTERCONEXIÓN</v>
          </cell>
        </row>
        <row r="341">
          <cell r="B341" t="str">
            <v>CENTRO DE ACTIVIDAD NO EXISTE!!!</v>
          </cell>
        </row>
        <row r="342">
          <cell r="B342" t="str">
            <v>BUSCAPERSONAS</v>
          </cell>
        </row>
        <row r="343">
          <cell r="B343" t="str">
            <v>TRUNKING</v>
          </cell>
        </row>
        <row r="344">
          <cell r="B344" t="str">
            <v>INALAMBRICOS</v>
          </cell>
        </row>
        <row r="345">
          <cell r="B345" t="str">
            <v>AIRE ACONDICIONADO</v>
          </cell>
        </row>
        <row r="346">
          <cell r="B346" t="str">
            <v>ENERGÍA</v>
          </cell>
        </row>
        <row r="347">
          <cell r="B347" t="str">
            <v>CENTRO DE ACTIVIDAD NO EXISTE!!!</v>
          </cell>
        </row>
        <row r="348">
          <cell r="B348" t="str">
            <v>SUBGERENCIA TÉCNICA TELECOMUNICACIONES</v>
          </cell>
        </row>
        <row r="349">
          <cell r="B349" t="str">
            <v>NORMAS Y HOMOLOGACIÓN</v>
          </cell>
        </row>
        <row r="350">
          <cell r="B350" t="str">
            <v>CENTRO DE ACTIVIDAD NO EXISTE!!!</v>
          </cell>
        </row>
        <row r="351">
          <cell r="B351" t="str">
            <v>ÁREA INGENIERÍA DE PRODUCTOS</v>
          </cell>
        </row>
        <row r="352">
          <cell r="B352" t="str">
            <v>CENTRO DE ACTIVIDAD NO EXISTE!!!</v>
          </cell>
        </row>
        <row r="353">
          <cell r="B353" t="str">
            <v>PLATAFORMAS NAP OPERACIÓN</v>
          </cell>
        </row>
        <row r="354">
          <cell r="B354" t="str">
            <v>INTERNET DESARROLLO</v>
          </cell>
        </row>
        <row r="355">
          <cell r="B355" t="str">
            <v>INTERNET OPERACIÓN</v>
          </cell>
        </row>
        <row r="356">
          <cell r="B356" t="str">
            <v>RED INTELIGENTE DESARROLLO</v>
          </cell>
        </row>
        <row r="357">
          <cell r="B357" t="str">
            <v>RED INTELIGENTE OPERACIÓN</v>
          </cell>
        </row>
        <row r="358">
          <cell r="B358" t="str">
            <v>CENTRO DE ACTIVIDAD NO EXISTE!!!</v>
          </cell>
        </row>
        <row r="359">
          <cell r="B359" t="str">
            <v>ÁREA INGENIERÍA NODOS E INTERCONEXIÓN</v>
          </cell>
        </row>
        <row r="360">
          <cell r="B360" t="str">
            <v>INTERCONEXIÓN</v>
          </cell>
        </row>
        <row r="361">
          <cell r="B361" t="str">
            <v>NODOS</v>
          </cell>
        </row>
        <row r="362">
          <cell r="B362" t="str">
            <v>CENTRO DE ACTIVIDAD NO EXISTE!!!</v>
          </cell>
        </row>
        <row r="363">
          <cell r="B363" t="str">
            <v>ÁREA ASIGNACIONES</v>
          </cell>
        </row>
        <row r="364">
          <cell r="B364" t="str">
            <v>CENTRO DE ACTIVIDAD NO EXISTE!!!</v>
          </cell>
        </row>
        <row r="365">
          <cell r="B365" t="str">
            <v>ÁREA PROYECTOS ESPECIALES</v>
          </cell>
        </row>
        <row r="366">
          <cell r="B366" t="str">
            <v>ENTIDADES OFICIALES</v>
          </cell>
        </row>
        <row r="367">
          <cell r="B367" t="str">
            <v>EDIFICIOS Y URBANIZACIONES</v>
          </cell>
        </row>
        <row r="368">
          <cell r="B368" t="str">
            <v>CENTRO DE ACTIVIDAD NO EXISTE!!!</v>
          </cell>
        </row>
        <row r="369">
          <cell r="B369" t="str">
            <v>ÁREA CONTRATACIONES</v>
          </cell>
        </row>
        <row r="370">
          <cell r="B370" t="str">
            <v>CENTRO DE ACTIVIDAD NO EXISTE!!!</v>
          </cell>
        </row>
        <row r="371">
          <cell r="B371" t="str">
            <v>ÁREA INGENIERÍA ACCESO</v>
          </cell>
        </row>
        <row r="372">
          <cell r="B372" t="str">
            <v>RED ZONA 1</v>
          </cell>
        </row>
        <row r="373">
          <cell r="B373" t="str">
            <v>RED ZONA 2</v>
          </cell>
        </row>
        <row r="374">
          <cell r="B374" t="str">
            <v>BANDA ANCHA DESARROLLO</v>
          </cell>
        </row>
        <row r="375">
          <cell r="B375" t="str">
            <v>BANDA ANCHA OPERACIÓN</v>
          </cell>
        </row>
        <row r="376">
          <cell r="B376" t="str">
            <v>CENTRO DE ACTIVIDAD NO EXISTE!!!</v>
          </cell>
        </row>
        <row r="377">
          <cell r="B377" t="str">
            <v>SUBGERENCIA ADMON Y FINANZAS TELECOMUNICACIONES</v>
          </cell>
        </row>
        <row r="378">
          <cell r="B378" t="str">
            <v>CENTRO DE ACTIVIDAD NO EXISTE!!!</v>
          </cell>
        </row>
        <row r="379">
          <cell r="B379" t="str">
            <v>ÁREA FINANZAS TELECOMUNICACIONES</v>
          </cell>
        </row>
        <row r="380">
          <cell r="B380" t="str">
            <v>CENTRO DE ACTIVIDAD NO EXISTE!!!</v>
          </cell>
        </row>
        <row r="381">
          <cell r="B381" t="str">
            <v>ÁREA GESTIÓN ORGANIZACIONAL TELECOMUNIC.</v>
          </cell>
        </row>
        <row r="382">
          <cell r="B382" t="str">
            <v>GESTIÓN HUMANA TELECOMUNICACIONES</v>
          </cell>
        </row>
        <row r="383">
          <cell r="B383" t="str">
            <v>CENTRO DE ACTIVIDAD NO EXISTE!!!</v>
          </cell>
        </row>
        <row r="384">
          <cell r="B384" t="str">
            <v>ÁREA INFORMÁTICA TELECOMUNICACIONES</v>
          </cell>
        </row>
        <row r="385">
          <cell r="B385" t="str">
            <v>CENTRO DE ACTIVIDAD NO EXISTE!!!</v>
          </cell>
        </row>
        <row r="386">
          <cell r="B386" t="str">
            <v>GASTOS GENERALES DE OPERACION</v>
          </cell>
        </row>
        <row r="387">
          <cell r="B387" t="str">
            <v>GERENCIA DE FINANZAS</v>
          </cell>
        </row>
        <row r="388">
          <cell r="B388" t="str">
            <v>CENTRO DE ACTIVIDAD NO EXISTE!!!</v>
          </cell>
        </row>
        <row r="389">
          <cell r="B389" t="str">
            <v>SISTEMA DE INFORMAC FINANCIERA</v>
          </cell>
        </row>
        <row r="390">
          <cell r="B390" t="str">
            <v>CENTRO DE ACTIVIDAD NO EXISTE!!!</v>
          </cell>
        </row>
        <row r="391">
          <cell r="B391" t="str">
            <v>SUBGERENCIA FINANZAS CORPORATIVAS</v>
          </cell>
        </row>
        <row r="392">
          <cell r="B392" t="str">
            <v>CENTRO DE ACTIVIDAD NO EXISTE!!!</v>
          </cell>
        </row>
        <row r="393">
          <cell r="B393" t="str">
            <v>ÁREA GESTIÓN FINANCIERA</v>
          </cell>
        </row>
        <row r="394">
          <cell r="B394" t="str">
            <v>CENTRO DE ACTIVIDAD NO EXISTE!!!</v>
          </cell>
        </row>
        <row r="395">
          <cell r="B395" t="str">
            <v>ÁREA PROGRAMACIÓN Y CONTROL PRESUPUESTAL</v>
          </cell>
        </row>
        <row r="396">
          <cell r="B396" t="str">
            <v>CENTRO DE ACTIVIDAD NO EXISTE!!!</v>
          </cell>
        </row>
        <row r="397">
          <cell r="B397" t="str">
            <v>SUBGERENCIA CONTADURÍA</v>
          </cell>
        </row>
        <row r="398">
          <cell r="B398" t="str">
            <v>CENTRO DE ACTIVIDAD NO EXISTE!!!</v>
          </cell>
        </row>
        <row r="399">
          <cell r="B399" t="str">
            <v>ÁREA DE PLANEACIÓN Y GESTIÓN TRIBUTARIA</v>
          </cell>
        </row>
        <row r="400">
          <cell r="B400" t="str">
            <v>CENTRO DE ACTIVIDAD NO EXISTE!!!</v>
          </cell>
        </row>
        <row r="401">
          <cell r="B401" t="str">
            <v>ÁREA CONTABILIDAD CORPORATIVA</v>
          </cell>
        </row>
        <row r="402">
          <cell r="B402" t="str">
            <v>CENTRO DE ACTIVIDAD NO EXISTE!!!</v>
          </cell>
        </row>
        <row r="403">
          <cell r="B403" t="str">
            <v>ÁREA CONTABILIDAD DE COSTOS</v>
          </cell>
        </row>
        <row r="404">
          <cell r="B404" t="str">
            <v>CENTRO DE ACTIVIDAD NO EXISTE!!!</v>
          </cell>
        </row>
        <row r="405">
          <cell r="B405" t="str">
            <v>SUBGERENCIA GESTIÓN DE CAPITALES</v>
          </cell>
        </row>
        <row r="406">
          <cell r="B406" t="str">
            <v>CENTRO DE ACTIVIDAD NO EXISTE!!!</v>
          </cell>
        </row>
        <row r="407">
          <cell r="B407" t="str">
            <v>ÁREA OPERACIONES FINANCIERAS</v>
          </cell>
        </row>
        <row r="408">
          <cell r="B408" t="str">
            <v>CENTRO DE ACTIVIDAD NO EXISTE!!!</v>
          </cell>
        </row>
        <row r="409">
          <cell r="B409" t="str">
            <v>ÁREA DE TESORERÍA</v>
          </cell>
        </row>
        <row r="410">
          <cell r="B410" t="str">
            <v>CENTRO DE ACTIVIDAD NO EXISTE!!!</v>
          </cell>
        </row>
        <row r="411">
          <cell r="B411" t="str">
            <v>ÁREA BANCA DE INVERSIÓN</v>
          </cell>
        </row>
        <row r="412">
          <cell r="B412" t="str">
            <v>CENTRO DE ACTIVIDAD NO EXISTE!!!</v>
          </cell>
        </row>
        <row r="413">
          <cell r="B413" t="str">
            <v>DIRECCIÓN  ADMINISTRATIVA</v>
          </cell>
        </row>
        <row r="414">
          <cell r="B414" t="str">
            <v>CENTRO DE ACTIVIDAD NO EXISTE!!!</v>
          </cell>
        </row>
        <row r="415">
          <cell r="B415" t="str">
            <v>DEPTO SEGURIDAD, VIGILANCIA Y CONTROL</v>
          </cell>
        </row>
        <row r="416">
          <cell r="B416" t="str">
            <v>CENTRO DE ACTIVIDAD NO EXISTE!!!</v>
          </cell>
        </row>
        <row r="417">
          <cell r="B417" t="str">
            <v>DEPTO DE BIENES INMUEBLES</v>
          </cell>
        </row>
        <row r="418">
          <cell r="B418" t="str">
            <v>CENTRO DE ACTIVIDAD NO EXISTE!!!</v>
          </cell>
        </row>
        <row r="419">
          <cell r="B419" t="str">
            <v>UNIDAD ADMON DE RIESGOS Y SEGUROS</v>
          </cell>
        </row>
        <row r="420">
          <cell r="B420" t="str">
            <v>COSTO PÓLIZAS DE SEGUROS</v>
          </cell>
        </row>
        <row r="421">
          <cell r="B421" t="str">
            <v>FONDO DE INVERSIÓN SEGUROS</v>
          </cell>
        </row>
        <row r="422">
          <cell r="B422" t="str">
            <v>CENTRO DE ACTIVIDAD NO EXISTE!!!</v>
          </cell>
        </row>
        <row r="423">
          <cell r="B423" t="str">
            <v>PROYECTO ABACO</v>
          </cell>
        </row>
        <row r="424">
          <cell r="B424" t="str">
            <v>P. U. C. Y AMBIENTAL</v>
          </cell>
        </row>
        <row r="425">
          <cell r="B425" t="str">
            <v>CENTRO DE ACTIVIDAD NO EXISTE!!!</v>
          </cell>
        </row>
        <row r="426">
          <cell r="B426" t="str">
            <v>UNIDAD EDIFICIOS</v>
          </cell>
        </row>
        <row r="427">
          <cell r="B427" t="str">
            <v>DEPTO ADMINISTRACION EDIFICIOS</v>
          </cell>
        </row>
        <row r="428">
          <cell r="B428" t="str">
            <v>DEPTO. CONSTRUCCION Y ADMON. EDIFICIOS</v>
          </cell>
        </row>
        <row r="429">
          <cell r="B429" t="str">
            <v>CENTRO DE ACTIVIDAD NO EXISTE!!!</v>
          </cell>
        </row>
        <row r="430">
          <cell r="B430" t="str">
            <v>UNIDAD DE COMPRAS</v>
          </cell>
        </row>
        <row r="431">
          <cell r="B431" t="str">
            <v>EQUIPO DE LOGISTICA INTERNACIONAL</v>
          </cell>
        </row>
        <row r="432">
          <cell r="B432" t="str">
            <v>EQUIPO DE COMPRAS NACIONALES</v>
          </cell>
        </row>
        <row r="433">
          <cell r="B433" t="str">
            <v>CENTRO DE ACTIVIDAD NO EXISTE!!!</v>
          </cell>
        </row>
        <row r="434">
          <cell r="B434" t="str">
            <v>UNIDAD ALMACENES Y SERVICIOS GENERALES</v>
          </cell>
        </row>
        <row r="435">
          <cell r="B435" t="str">
            <v>DEPTO ALMACENES</v>
          </cell>
        </row>
        <row r="436">
          <cell r="B436" t="str">
            <v>ALMACENES CENTRALES</v>
          </cell>
        </row>
        <row r="437">
          <cell r="B437" t="str">
            <v>PROVEEDURÍA CENTRALES</v>
          </cell>
        </row>
        <row r="438">
          <cell r="B438" t="str">
            <v>PROVEEDURÍA MEDELLIN</v>
          </cell>
        </row>
        <row r="439">
          <cell r="B439" t="str">
            <v>DEPTO TRANSPORTE Y TALLERES</v>
          </cell>
        </row>
        <row r="440">
          <cell r="B440" t="str">
            <v>CENTRO DE ACTIVIDAD NO EXISTE!!!</v>
          </cell>
        </row>
        <row r="441">
          <cell r="B441" t="str">
            <v>DEPTO ADMINISTRACIÓN DOCUMENTAL</v>
          </cell>
        </row>
        <row r="442">
          <cell r="B442" t="str">
            <v>CENTRO DE ACTIVIDAD NO EXISTE!!!</v>
          </cell>
        </row>
        <row r="443">
          <cell r="B443" t="str">
            <v>ASISTENCIA TÉCNICA E INVESTIGACIÓN CALIDAD</v>
          </cell>
        </row>
        <row r="444">
          <cell r="B444" t="str">
            <v>CENTRO DE ACTIVIDAD NO EXISTE!!!</v>
          </cell>
        </row>
        <row r="445">
          <cell r="B445" t="str">
            <v>DIRECCIÓN DE GESTION HUMANA</v>
          </cell>
        </row>
        <row r="446">
          <cell r="B446" t="str">
            <v>CENTRO DE ACTIVIDAD NO EXISTE!!!</v>
          </cell>
        </row>
        <row r="447">
          <cell r="B447" t="str">
            <v>UNIDAD DE RELACIONES LABORALES</v>
          </cell>
        </row>
        <row r="448">
          <cell r="B448" t="str">
            <v>CENTRO DE ACTIVIDAD NO EXISTE!!!</v>
          </cell>
        </row>
        <row r="449">
          <cell r="B449" t="str">
            <v>DEPTO NÓMINA Y SEGURIDAD SOCIAL</v>
          </cell>
        </row>
        <row r="450">
          <cell r="B450" t="str">
            <v>CENTRO DE ACTIVIDAD NO EXISTE!!!</v>
          </cell>
        </row>
        <row r="451">
          <cell r="B451" t="str">
            <v>DEPTO PROCESO DISCIPLINARIOS Y LEGALES</v>
          </cell>
        </row>
        <row r="452">
          <cell r="B452" t="str">
            <v>CENTRO DE ACTIVIDAD NO EXISTE!!!</v>
          </cell>
        </row>
        <row r="453">
          <cell r="B453" t="str">
            <v>UNIDAD SERVICIOS AL PERSONAL</v>
          </cell>
        </row>
        <row r="454">
          <cell r="B454" t="str">
            <v>CENTRO DE ACTIVIDAD NO EXISTE!!!</v>
          </cell>
        </row>
        <row r="455">
          <cell r="B455" t="str">
            <v>DEPTO DE BIENESTAR LABORAL</v>
          </cell>
        </row>
        <row r="456">
          <cell r="B456" t="str">
            <v>DEPORTES</v>
          </cell>
        </row>
        <row r="457">
          <cell r="B457" t="str">
            <v>PROGRAMAS ESPECIALES</v>
          </cell>
        </row>
        <row r="458">
          <cell r="B458" t="str">
            <v>CENTRO DE ACTIVIDAD NO EXISTE!!!</v>
          </cell>
        </row>
        <row r="459">
          <cell r="B459" t="str">
            <v>DEPARTAMENTO DE SERVICIO MEDICO/ODONTOLOGICO</v>
          </cell>
        </row>
        <row r="460">
          <cell r="B460" t="str">
            <v>GRUPO SERVICIOS ODONTOLOGICOS</v>
          </cell>
        </row>
        <row r="461">
          <cell r="B461" t="str">
            <v>GRUPO SERV MEDICOS GUADALUPE</v>
          </cell>
        </row>
        <row r="462">
          <cell r="B462" t="str">
            <v>GRUPO SERV MEDICOS GUATAPÉ</v>
          </cell>
        </row>
        <row r="463">
          <cell r="B463" t="str">
            <v>GRUPO SERV MEDICOS PLAYAS</v>
          </cell>
        </row>
        <row r="464">
          <cell r="B464" t="str">
            <v>GRUPO SERV MEDICOS PORCE II</v>
          </cell>
        </row>
        <row r="465">
          <cell r="B465" t="str">
            <v>LEY 100  DEPTO MEDICO</v>
          </cell>
        </row>
        <row r="466">
          <cell r="B466" t="str">
            <v>CENTRO DE ACTIVIDAD NO EXISTE!!!</v>
          </cell>
        </row>
        <row r="467">
          <cell r="B467" t="str">
            <v>DEPTO SALUD OCUPACIONAL</v>
          </cell>
        </row>
        <row r="468">
          <cell r="B468" t="str">
            <v>CENTRO DE ACTIVIDAD NO EXISTE!!!</v>
          </cell>
        </row>
        <row r="469">
          <cell r="B469" t="str">
            <v>UNIDAD DESARROLLO RECURSO HUMANO</v>
          </cell>
        </row>
        <row r="470">
          <cell r="B470" t="str">
            <v>DEPTO PLANEACIÓN DE RECURSOS HUMANOS</v>
          </cell>
        </row>
        <row r="471">
          <cell r="B471" t="str">
            <v>DEPTO DE SELECCIÓN</v>
          </cell>
        </row>
        <row r="472">
          <cell r="B472" t="str">
            <v>DEPTO DESARROLLO HUMANO</v>
          </cell>
        </row>
        <row r="473">
          <cell r="B473" t="str">
            <v>DEPTO DE CAPACITACIÓN Y DESARROLLO</v>
          </cell>
        </row>
        <row r="474">
          <cell r="B474" t="str">
            <v>BIBLIOTECA Y CENTRO DE APRENDIZAJE</v>
          </cell>
        </row>
        <row r="475">
          <cell r="B475" t="str">
            <v>APRENDICES SENA</v>
          </cell>
        </row>
        <row r="476">
          <cell r="B476" t="str">
            <v>CENTRO DE ACTIVIDAD NO EXISTE!!!</v>
          </cell>
        </row>
        <row r="477">
          <cell r="B477" t="str">
            <v>EQUIPOS VIA RADIO RURAL INDIVIDUAL</v>
          </cell>
        </row>
        <row r="478">
          <cell r="B478" t="str">
            <v>BUSCAPERSONAS</v>
          </cell>
        </row>
        <row r="479">
          <cell r="B479" t="str">
            <v>EQUIPOS ABONADO FIJO</v>
          </cell>
        </row>
        <row r="480">
          <cell r="B480" t="str">
            <v>EQUIPOS MOVIL TRANSPORTABLE</v>
          </cell>
        </row>
        <row r="481">
          <cell r="B481" t="str">
            <v>EQUIPOS ABONADO MOVIL</v>
          </cell>
        </row>
        <row r="482">
          <cell r="B482" t="str">
            <v>EQUIPOS ABONADO PORTATIL</v>
          </cell>
        </row>
        <row r="483">
          <cell r="B483" t="str">
            <v>EQUIPOS CARGADOR MULTIPLE</v>
          </cell>
        </row>
        <row r="484">
          <cell r="B484" t="str">
            <v>EQUIPOS CARGADOR INDIVIDUAL</v>
          </cell>
        </row>
        <row r="485">
          <cell r="B485" t="str">
            <v>CENTRO DE ACTIVIDAD NO EXISTE!!!</v>
          </cell>
        </row>
        <row r="486">
          <cell r="B486" t="str">
            <v>HERRAMIENTAS</v>
          </cell>
        </row>
        <row r="487">
          <cell r="B487" t="str">
            <v>MUEBLES Y EQUIPOS OFICINA</v>
          </cell>
        </row>
        <row r="488">
          <cell r="B488" t="str">
            <v>EQUIPOS INFORMÁTICA</v>
          </cell>
        </row>
        <row r="489">
          <cell r="B489" t="str">
            <v>EQUPOS MANTENIMIENTO</v>
          </cell>
        </row>
        <row r="490">
          <cell r="B490" t="str">
            <v>OTROS ACTIVOS</v>
          </cell>
        </row>
        <row r="491">
          <cell r="B491" t="str">
            <v>EDIFICIO EPM</v>
          </cell>
        </row>
        <row r="492">
          <cell r="B492" t="str">
            <v>CENTRO DE ACTIVIDAD NO EXISTE!!!</v>
          </cell>
        </row>
        <row r="493">
          <cell r="B493" t="str">
            <v>OBLIGACIONES PENSIONALES</v>
          </cell>
        </row>
        <row r="494">
          <cell r="B494" t="str">
            <v>CENTRO DE ACTIVIDAD NO EXISTE!!!</v>
          </cell>
        </row>
        <row r="495">
          <cell r="B495" t="str">
            <v>EROGACIONES NO CAPITALIZABLES</v>
          </cell>
        </row>
        <row r="496">
          <cell r="B496" t="str">
            <v>GASTOS GENERALES ADMINISTRACION</v>
          </cell>
        </row>
        <row r="497">
          <cell r="B497" t="str">
            <v>SECRETARIA GENERAL</v>
          </cell>
        </row>
        <row r="498">
          <cell r="B498" t="str">
            <v>CENTRO DE ACTIVIDAD NO EXISTE!!!</v>
          </cell>
        </row>
        <row r="499">
          <cell r="B499" t="str">
            <v>SECRETARÍA AUXILIAR</v>
          </cell>
        </row>
        <row r="500">
          <cell r="B500" t="str">
            <v>CENTRO DE ACTIVIDAD NO EXISTE!!!</v>
          </cell>
        </row>
        <row r="501">
          <cell r="B501" t="str">
            <v>UNIDAD JURÍDICA AGUAS</v>
          </cell>
        </row>
        <row r="502">
          <cell r="B502" t="str">
            <v>CENTRO DE ACTIVIDAD NO EXISTE!!!</v>
          </cell>
        </row>
        <row r="503">
          <cell r="B503" t="str">
            <v>UNIDAD JURIDICA GENERACION ENERGIA/AMBIENTAL</v>
          </cell>
        </row>
        <row r="504">
          <cell r="B504" t="str">
            <v>CENTRO DE ACTIVIDAD NO EXISTE!!!</v>
          </cell>
        </row>
        <row r="505">
          <cell r="B505" t="str">
            <v>UNIDAD JURIDICA TELECOMUNICACIONES</v>
          </cell>
        </row>
        <row r="506">
          <cell r="B506" t="str">
            <v>CENTRO DE ACTIVIDAD NO EXISTE!!!</v>
          </cell>
        </row>
        <row r="507">
          <cell r="B507" t="str">
            <v>UNIDAD JURIDICA APOYO OTRAS ÁREAS</v>
          </cell>
        </row>
        <row r="508">
          <cell r="B508" t="str">
            <v>CENTRO DE ACTIVIDAD NO EXISTE!!!</v>
          </cell>
        </row>
        <row r="509">
          <cell r="B509" t="str">
            <v>UNIDAD JURIDICA BIENES INMUEBLES</v>
          </cell>
        </row>
        <row r="510">
          <cell r="B510" t="str">
            <v>CENTRO DE ACTIVIDAD NO EXISTE!!!</v>
          </cell>
        </row>
        <row r="511">
          <cell r="B511" t="str">
            <v>UNIDAD JURÍDICA PROCESOS Y RECLAMACIONES</v>
          </cell>
        </row>
        <row r="512">
          <cell r="B512" t="str">
            <v>CENTRO DE ACTIVIDAD NO EXISTE!!!</v>
          </cell>
        </row>
        <row r="513">
          <cell r="B513" t="str">
            <v>UNIDAD JURIDICA DISTRIBUCION ENERGIA</v>
          </cell>
        </row>
        <row r="514">
          <cell r="B514" t="str">
            <v>CENTRO DE ACTIVIDAD NO EXISTE!!!</v>
          </cell>
        </row>
        <row r="515">
          <cell r="B515" t="str">
            <v>UNIDAD JURIDICA COMERCIAL</v>
          </cell>
        </row>
        <row r="516">
          <cell r="B516" t="str">
            <v>CENTRO DE ACTIVIDAD NO EXISTE!!!</v>
          </cell>
        </row>
        <row r="517">
          <cell r="B517" t="str">
            <v>GERENCIA DISTRIBUCION ENERGIA</v>
          </cell>
        </row>
        <row r="518">
          <cell r="B518" t="str">
            <v>CENTRO DE ACTIVIDAD NO EXISTE!!!</v>
          </cell>
        </row>
        <row r="519">
          <cell r="B519" t="str">
            <v>PLANEACION DISTRIBUCION ENERGIA</v>
          </cell>
        </row>
        <row r="520">
          <cell r="B520" t="str">
            <v>CENTRO DE ACTIVIDAD NO EXISTE!!!</v>
          </cell>
        </row>
        <row r="521">
          <cell r="B521" t="str">
            <v>SUBGERENCIA NUEVOS NEGOCIOS</v>
          </cell>
        </row>
        <row r="522">
          <cell r="B522" t="str">
            <v>CENTRO DE ACTIVIDAD NO EXISTE!!!</v>
          </cell>
        </row>
        <row r="523">
          <cell r="B523" t="str">
            <v>SUBGERENCIA ADMON Y FINANZAS DISTRIBUCIÓN</v>
          </cell>
        </row>
        <row r="524">
          <cell r="B524" t="str">
            <v>ÁREA FINANZAS DISTRIBUCIÓN</v>
          </cell>
        </row>
        <row r="525">
          <cell r="B525" t="str">
            <v>ÁREA GESTIÓN ORGANIZACIONAL DISTRIBUCIÓN</v>
          </cell>
        </row>
        <row r="526">
          <cell r="B526" t="str">
            <v>ÁREA INFORMÁTICA DISTRIBUCIÓN</v>
          </cell>
        </row>
        <row r="527">
          <cell r="B527" t="str">
            <v>ÁREA TRANSACCIONES DISTRIBUCIÓN</v>
          </cell>
        </row>
        <row r="528">
          <cell r="B528" t="str">
            <v>GESTIÓN HUMANA DISTRIBUCIÓN</v>
          </cell>
        </row>
        <row r="529">
          <cell r="B529" t="str">
            <v>CENTRO DE ACTIVIDAD NO EXISTE!!!</v>
          </cell>
        </row>
        <row r="530">
          <cell r="B530" t="str">
            <v>SUBGERENCIA GAS</v>
          </cell>
        </row>
        <row r="531">
          <cell r="B531" t="str">
            <v>ÁREA OPERACIÓN REDES GAS</v>
          </cell>
        </row>
        <row r="532">
          <cell r="B532" t="str">
            <v>ÁREA EXPANSIÓN REDES DE GAS</v>
          </cell>
        </row>
        <row r="533">
          <cell r="B533" t="str">
            <v>TRANSACCIONES GAS</v>
          </cell>
        </row>
        <row r="534">
          <cell r="B534" t="str">
            <v>REDES GAS ALTA PRESIÓN</v>
          </cell>
        </row>
        <row r="535">
          <cell r="B535" t="str">
            <v>REDES GAS MEDIA Y BAJA PRESIÓN</v>
          </cell>
        </row>
        <row r="536">
          <cell r="B536" t="str">
            <v>REDES GAS</v>
          </cell>
        </row>
        <row r="537">
          <cell r="B537" t="str">
            <v>INSTALACIONES GAS</v>
          </cell>
        </row>
        <row r="538">
          <cell r="B538" t="str">
            <v>INGENIERÍA Y GESTIÓN GAS</v>
          </cell>
        </row>
        <row r="539">
          <cell r="B539" t="str">
            <v>CENTRO DE ACTIVIDAD NO EXISTE!!!</v>
          </cell>
        </row>
        <row r="540">
          <cell r="B540" t="str">
            <v>SUBGERENCIA REDES DE TRANSMISIÓN</v>
          </cell>
        </row>
        <row r="541">
          <cell r="B541" t="str">
            <v>CENTRO DE ACTIVIDAD NO EXISTE!!!</v>
          </cell>
        </row>
        <row r="542">
          <cell r="B542" t="str">
            <v>CENTRO REGIONAL DE DESPACHO</v>
          </cell>
        </row>
        <row r="543">
          <cell r="B543" t="str">
            <v>CENTRO DE ACTIVIDAD NO EXISTE!!!</v>
          </cell>
        </row>
        <row r="544">
          <cell r="B544" t="str">
            <v>ÁREA MONTAJES</v>
          </cell>
        </row>
        <row r="545">
          <cell r="B545" t="str">
            <v>CENTRO DE ACTIVIDAD NO EXISTE!!!</v>
          </cell>
        </row>
        <row r="546">
          <cell r="B546" t="str">
            <v>ÁREA AUTOMATIZACIÓN DISTRIBUCIÓN</v>
          </cell>
        </row>
        <row r="547">
          <cell r="B547" t="str">
            <v>CENTRO DE ACTIVIDAD NO EXISTE!!!</v>
          </cell>
        </row>
        <row r="548">
          <cell r="B548" t="str">
            <v>ÁREA SUBESTACIONES Y LINEAS</v>
          </cell>
        </row>
        <row r="549">
          <cell r="B549" t="str">
            <v>PROYECTOS REDES TRANSMISIÓN</v>
          </cell>
        </row>
        <row r="550">
          <cell r="B550" t="str">
            <v>CENTRO DE ACTIVIDAD NO EXISTE!!!</v>
          </cell>
        </row>
        <row r="551">
          <cell r="B551" t="str">
            <v>SUBGERENCIA REDES DE  DISTRIBUCIÓN</v>
          </cell>
        </row>
        <row r="552">
          <cell r="B552" t="str">
            <v>CENTRO DE ACTIVIDAD NO EXISTE!!!</v>
          </cell>
        </row>
        <row r="553">
          <cell r="B553" t="str">
            <v>ÁREA DISTRIBUCIÓN ELÉCTRICA NORTE</v>
          </cell>
        </row>
        <row r="554">
          <cell r="B554" t="str">
            <v>ATENCIÓN CLIENTES DISTRIBUCIÓN ELÉC. NORTE</v>
          </cell>
        </row>
        <row r="555">
          <cell r="B555" t="str">
            <v>PROYECTOS DISTRIBUCIÓN ELECTRICA NORTE</v>
          </cell>
        </row>
        <row r="556">
          <cell r="B556" t="str">
            <v>MTTO Y OPERACIÓN DISTRIBUC. ELECT. NORTE</v>
          </cell>
        </row>
        <row r="557">
          <cell r="B557" t="str">
            <v>CONTROL PÉRDIDAS DISTRIBUCIÓN ELEC. NORTE</v>
          </cell>
        </row>
        <row r="558">
          <cell r="B558" t="str">
            <v>CENTRO DE ACTIVIDAD NO EXISTE!!!</v>
          </cell>
        </row>
        <row r="559">
          <cell r="B559" t="str">
            <v>ÁREA DISTRIBUCIÓN ELÉCTRICA SUR</v>
          </cell>
        </row>
        <row r="560">
          <cell r="B560" t="str">
            <v>ATENCIÓN CLIENTES DISTRIBUCIÓN ELÉC. SUR</v>
          </cell>
        </row>
        <row r="561">
          <cell r="B561" t="str">
            <v>PROYECTOS DISTRIBUCIÓN ELECTRICA SUR</v>
          </cell>
        </row>
        <row r="562">
          <cell r="B562" t="str">
            <v>MTTO Y OPERACIÓN DISTRIBUC. ELECT. SUR</v>
          </cell>
        </row>
        <row r="563">
          <cell r="B563" t="str">
            <v>CONTROL PÉRDIDAS DISTRIBUCIÓN ELEC. SUR</v>
          </cell>
        </row>
        <row r="564">
          <cell r="B564" t="str">
            <v>CENTRO DE ACTIVIDAD NO EXISTE!!!</v>
          </cell>
        </row>
        <row r="565">
          <cell r="B565" t="str">
            <v>ÁREA ALUMBRADO PÚBLICO</v>
          </cell>
        </row>
        <row r="566">
          <cell r="B566" t="str">
            <v>MANTENIMIENTO ALUMBRADO PÚBLICO</v>
          </cell>
        </row>
        <row r="567">
          <cell r="B567" t="str">
            <v>PROYECTOS ALUMBRADO PÚBLICO</v>
          </cell>
        </row>
        <row r="568">
          <cell r="B568" t="str">
            <v>CENTRO DE ACTIVIDAD NO EXISTE!!!</v>
          </cell>
        </row>
        <row r="569">
          <cell r="B569" t="str">
            <v>ÁREA DISTRIBUCIÓN ELÉCTRICA CENTRO</v>
          </cell>
        </row>
        <row r="570">
          <cell r="B570" t="str">
            <v>ATENCIÓN CLIENTES DISTRIBUCIÓN ELÉC. CENTRO</v>
          </cell>
        </row>
        <row r="571">
          <cell r="B571" t="str">
            <v>PROYECTOS DISTRIBUCIÓN ELECTRICA CENTRO</v>
          </cell>
        </row>
        <row r="572">
          <cell r="B572" t="str">
            <v>MTTO Y OPERACIÓN DISTRIBUC. ELECT. CENTRO</v>
          </cell>
        </row>
        <row r="573">
          <cell r="B573" t="str">
            <v>CONTROL PÉRDIDAS DISTRIBUCIÓN ELEC. CENTRO</v>
          </cell>
        </row>
        <row r="574">
          <cell r="B574" t="str">
            <v>CENTRO DE ACTIVIDAD NO EXISTE!!!</v>
          </cell>
        </row>
        <row r="575">
          <cell r="B575" t="str">
            <v>DEPTO MANTENIMIENTO EQUIPOS</v>
          </cell>
        </row>
        <row r="576">
          <cell r="B576" t="str">
            <v>CENTRO DE ACTIVIDAD NO EXISTE!!!</v>
          </cell>
        </row>
        <row r="577">
          <cell r="B577" t="str">
            <v>ÁREA INGENIERÍA Y GESTIÓN DISTRIBUC. ELECT.</v>
          </cell>
        </row>
        <row r="578">
          <cell r="B578" t="str">
            <v>MANTENIMIENTO EQUIPOS</v>
          </cell>
        </row>
        <row r="579">
          <cell r="B579" t="str">
            <v>EQUIPOS DE MEDIDA</v>
          </cell>
        </row>
        <row r="580">
          <cell r="B580" t="str">
            <v>CENTRO DE INFORMACIÓN REDES</v>
          </cell>
        </row>
        <row r="581">
          <cell r="B581" t="str">
            <v xml:space="preserve">INGENIERÍA  </v>
          </cell>
        </row>
        <row r="582">
          <cell r="B582" t="str">
            <v>CENTRO DE ACTIVIDAD NO EXISTE!!!</v>
          </cell>
        </row>
        <row r="583">
          <cell r="B583" t="str">
            <v>AREA OPERACIÓN Y CALIDAD</v>
          </cell>
        </row>
        <row r="584">
          <cell r="B584" t="str">
            <v>CENTRO DE ACTIVIDAD NO EXISTE!!!</v>
          </cell>
        </row>
        <row r="585">
          <cell r="B585" t="str">
            <v>ÁREA REDUCCIÓN DE PERDIDAS</v>
          </cell>
        </row>
        <row r="586">
          <cell r="B586" t="str">
            <v>SUBESTACIÓN EL SALTO</v>
          </cell>
        </row>
        <row r="587">
          <cell r="B587" t="str">
            <v>SUBESTACIÓN GUADALUPE IV</v>
          </cell>
        </row>
        <row r="588">
          <cell r="B588" t="str">
            <v>SUBESTACIÓN PORCE II FUTURO</v>
          </cell>
        </row>
        <row r="589">
          <cell r="B589" t="str">
            <v>SUBESTACIÓN GUATAPÉ</v>
          </cell>
        </row>
        <row r="590">
          <cell r="B590" t="str">
            <v>SUBESTACIÓN PLAYAS</v>
          </cell>
        </row>
        <row r="591">
          <cell r="B591" t="str">
            <v>SUBESTACIÓN AYURA PIEDRAS BLANCAS</v>
          </cell>
        </row>
        <row r="592">
          <cell r="B592" t="str">
            <v>SUBESTACIÓN TASAJERA</v>
          </cell>
        </row>
        <row r="593">
          <cell r="B593" t="str">
            <v>SUBESTACIÓN RIOGRANDE I</v>
          </cell>
        </row>
        <row r="594">
          <cell r="B594" t="str">
            <v>CENTRO DE ACTIVIDAD NO EXISTE!!!</v>
          </cell>
        </row>
        <row r="595">
          <cell r="B595" t="str">
            <v>AJUSTES POR INFLACIÓN SANEAMIENTO</v>
          </cell>
        </row>
        <row r="596">
          <cell r="B596" t="str">
            <v>CENTRO DE ACTIVIDAD NO EXISTE!!!</v>
          </cell>
        </row>
        <row r="597">
          <cell r="B597" t="str">
            <v>ESTUDIOS PLAN FUTURO ACTO</v>
          </cell>
        </row>
        <row r="598">
          <cell r="B598" t="str">
            <v>CENTRO DE ACTIVIDAD NO EXISTE!!!</v>
          </cell>
        </row>
        <row r="599">
          <cell r="B599" t="str">
            <v>REORDENAMIENTO DE CIRCUITOS</v>
          </cell>
        </row>
        <row r="600">
          <cell r="B600" t="str">
            <v>MEJORAS SERVICIO EQUIPOS TTO.</v>
          </cell>
        </row>
        <row r="601">
          <cell r="B601" t="str">
            <v>TIERRAS PLAN DLLO SANEAM Y ACTO.</v>
          </cell>
        </row>
        <row r="602">
          <cell r="B602" t="str">
            <v>MEJORAS DEL SERV CAPT EQUIPO</v>
          </cell>
        </row>
        <row r="603">
          <cell r="B603" t="str">
            <v>CENTRO DE ACTIVIDAD NO EXISTE!!!</v>
          </cell>
        </row>
        <row r="604">
          <cell r="B604" t="str">
            <v>REDES Y DOMICIL.HV. ACT.PLAN FUTURO</v>
          </cell>
        </row>
        <row r="605">
          <cell r="B605" t="str">
            <v>CENTRO DE ACTIVIDAD NO EXISTE!!!</v>
          </cell>
        </row>
        <row r="606">
          <cell r="B606" t="str">
            <v>REDES ACUEDUCTO</v>
          </cell>
        </row>
        <row r="607">
          <cell r="B607" t="str">
            <v>CONTROL AGUA NO FACT.EQ.PLAN DLLO.</v>
          </cell>
        </row>
        <row r="608">
          <cell r="B608" t="str">
            <v>CONDUCCIONES OBRA CIVIL PLAN DLLO.</v>
          </cell>
        </row>
        <row r="609">
          <cell r="B609" t="str">
            <v>ACOMETIDAS OB CIV MEJ PL DLLO</v>
          </cell>
        </row>
        <row r="610">
          <cell r="B610" t="str">
            <v>CENTRO DE ACTIVIDAD NO EXISTE!!!</v>
          </cell>
        </row>
        <row r="611">
          <cell r="B611" t="str">
            <v>TANQUES PLAN DLLO SANEAM ACTO</v>
          </cell>
        </row>
        <row r="612">
          <cell r="B612" t="str">
            <v>MEJORAS SERVICIO EQUIPOS DIST.</v>
          </cell>
        </row>
        <row r="613">
          <cell r="B613" t="str">
            <v>ESTACIONES DE BOMB PLAN DLLO EQUIPOS</v>
          </cell>
        </row>
        <row r="614">
          <cell r="B614" t="str">
            <v>ESTACIONES BOMBEO PLAN DLLO O.CIVIL</v>
          </cell>
        </row>
        <row r="615">
          <cell r="B615" t="str">
            <v>CENTRO DE ACTIVIDAD NO EXISTE!!!</v>
          </cell>
        </row>
        <row r="616">
          <cell r="B616" t="str">
            <v>PAVIMENTOS ACTO PLAN SANEAMIENTO</v>
          </cell>
        </row>
        <row r="617">
          <cell r="B617" t="str">
            <v>CENTRO DE ACTIVIDAD NO EXISTE!!!</v>
          </cell>
        </row>
        <row r="618">
          <cell r="B618" t="str">
            <v>INST Y CAMB MED PLAN DLLO SANEAMIENTO</v>
          </cell>
        </row>
        <row r="619">
          <cell r="B619" t="str">
            <v>REINSTAL Y RETIRO INSTALACIONES</v>
          </cell>
        </row>
        <row r="620">
          <cell r="B620" t="str">
            <v>CENTRO DE ACTIVIDAD NO EXISTE!!!</v>
          </cell>
        </row>
        <row r="621">
          <cell r="B621" t="str">
            <v>ANTIC PL DLLO SANEAM RIO MEDELLIN</v>
          </cell>
        </row>
        <row r="622">
          <cell r="B622" t="str">
            <v>ING.PLAN DLLO.SANEAM.RIO MED.ACTO.</v>
          </cell>
        </row>
        <row r="623">
          <cell r="B623" t="str">
            <v>INTERV.PLAN DLLO.SANEAM.RIO.MEDELLIN</v>
          </cell>
        </row>
        <row r="624">
          <cell r="B624" t="str">
            <v>CENTRO DE ACTIVIDAD NO EXISTE!!!</v>
          </cell>
        </row>
        <row r="625">
          <cell r="B625" t="str">
            <v>G FROS PL DLLO SANEAM RIO MEDELLIN</v>
          </cell>
        </row>
        <row r="626">
          <cell r="B626" t="str">
            <v>CENTRO DE ACTIVIDAD NO EXISTE!!!</v>
          </cell>
        </row>
        <row r="627">
          <cell r="B627" t="str">
            <v>FLUCT TIPO DE CAMBIO ACUEDUCTO</v>
          </cell>
        </row>
        <row r="628">
          <cell r="B628" t="str">
            <v>CENTRO DE ACTIVIDAD NO EXISTE!!!</v>
          </cell>
        </row>
        <row r="629">
          <cell r="B629" t="str">
            <v>AJ P INFL P DLLO SANEAM RIO MEDELLIN</v>
          </cell>
        </row>
        <row r="630">
          <cell r="B630" t="str">
            <v>CENTRO DE ACTIVIDAD NO EXISTE!!!</v>
          </cell>
        </row>
        <row r="631">
          <cell r="B631" t="str">
            <v>CAP P DLLO SANEAM RIO MED Y ACTO</v>
          </cell>
        </row>
        <row r="632">
          <cell r="B632" t="str">
            <v>INFORMAT PLAN DLLO SANEAM R MEDELLIN</v>
          </cell>
        </row>
        <row r="633">
          <cell r="B633" t="str">
            <v>CENTROS DE OPERACION Y MANTTO</v>
          </cell>
        </row>
        <row r="634">
          <cell r="B634" t="str">
            <v>CENTRO DE ACTIVIDAD NO EXISTE!!!</v>
          </cell>
        </row>
        <row r="635">
          <cell r="B635" t="str">
            <v>ANTICIPOS PROGRAMAS GENERALES</v>
          </cell>
        </row>
        <row r="636">
          <cell r="B636" t="str">
            <v>CENTRO DE ACTIVIDAD NO EXISTE!!!</v>
          </cell>
        </row>
        <row r="637">
          <cell r="B637" t="str">
            <v>TANQUES GIRARDOTA</v>
          </cell>
        </row>
        <row r="638">
          <cell r="B638" t="str">
            <v>CENTRO DE ACTIVIDAD NO EXISTE!!!</v>
          </cell>
        </row>
        <row r="639">
          <cell r="B639" t="str">
            <v>USO RACIONAL DE ENERGIA</v>
          </cell>
        </row>
        <row r="640">
          <cell r="B640" t="str">
            <v>CENTRO DE ACTIVIDAD NO EXISTE!!!</v>
          </cell>
        </row>
        <row r="641">
          <cell r="B641" t="str">
            <v>ANTICIPOS FINDETER</v>
          </cell>
        </row>
        <row r="642">
          <cell r="B642" t="str">
            <v>CENTRO DE ACTIVIDAD NO EXISTE!!!</v>
          </cell>
        </row>
        <row r="643">
          <cell r="B643" t="str">
            <v>REORDENAMIENTO DE CIRCUITOS PLAN FUTURO</v>
          </cell>
        </row>
        <row r="644">
          <cell r="B644" t="str">
            <v>CENTRO DE ACTIVIDAD NO EXISTE!!!</v>
          </cell>
        </row>
        <row r="645">
          <cell r="B645" t="str">
            <v>SUMINISTRO EQUIPOS PLANTA TTO, PLAN BIENAL</v>
          </cell>
        </row>
        <row r="646">
          <cell r="B646" t="str">
            <v>CENTRO DE ACTIVIDAD NO EXISTE!!!</v>
          </cell>
        </row>
        <row r="647">
          <cell r="B647" t="str">
            <v>AJ POR INFL PLAN BIENAL ACTO</v>
          </cell>
        </row>
        <row r="648">
          <cell r="B648" t="str">
            <v>CENTRO DE ACTIVIDAD NO EXISTE!!!</v>
          </cell>
        </row>
        <row r="649">
          <cell r="B649" t="str">
            <v>EST DE BOMBEO PLAN BIENAL</v>
          </cell>
        </row>
        <row r="650">
          <cell r="B650" t="str">
            <v>CENTRO DE ACTIVIDAD NO EXISTE!!!</v>
          </cell>
        </row>
        <row r="651">
          <cell r="B651" t="str">
            <v>CONSTRUCC.YCAMB.DOMICILIARI.ACTO.</v>
          </cell>
        </row>
        <row r="652">
          <cell r="B652" t="str">
            <v>CENTRO DE ACTIVIDAD NO EXISTE!!!</v>
          </cell>
        </row>
        <row r="653">
          <cell r="B653" t="str">
            <v>CONSTRUCCION OBRAS PROG PERIUR</v>
          </cell>
        </row>
        <row r="654">
          <cell r="B654" t="str">
            <v>CONST NUEVAS REDES PLAN BIENAL</v>
          </cell>
        </row>
        <row r="655">
          <cell r="B655" t="str">
            <v>CENTRO DE ACTIVIDAD NO EXISTE!!!</v>
          </cell>
        </row>
        <row r="656">
          <cell r="B656" t="str">
            <v>ING PL BIENAL ACTO</v>
          </cell>
        </row>
        <row r="657">
          <cell r="B657" t="str">
            <v>ESTUD Y DIS ACTO PL BIENAL</v>
          </cell>
        </row>
        <row r="658">
          <cell r="B658" t="str">
            <v>CENTRO DE ACTIVIDAD NO EXISTE!!!</v>
          </cell>
        </row>
        <row r="659">
          <cell r="B659" t="str">
            <v>AJ POR INFL FINDETER HV</v>
          </cell>
        </row>
        <row r="660">
          <cell r="B660" t="str">
            <v>ANTICIPOS OTROS PROGRAMAS</v>
          </cell>
        </row>
        <row r="661">
          <cell r="B661" t="str">
            <v>CENTRO DE ACTIVIDAD NO EXISTE!!!</v>
          </cell>
        </row>
        <row r="662">
          <cell r="B662" t="str">
            <v>CONST COLECT INTERCEP PL BIENA</v>
          </cell>
        </row>
        <row r="663">
          <cell r="B663" t="str">
            <v>CENTRO DE ACTIVIDAD NO EXISTE!!!</v>
          </cell>
        </row>
        <row r="664">
          <cell r="B664" t="str">
            <v>CONSTRUCCION OBRAS CONTROL VER</v>
          </cell>
        </row>
        <row r="665">
          <cell r="B665" t="str">
            <v>CENTRO DE ACTIVIDAD NO EXISTE!!!</v>
          </cell>
        </row>
        <row r="666">
          <cell r="B666" t="str">
            <v>RECONST MASIVA RED ALC PL BIEN</v>
          </cell>
        </row>
        <row r="667">
          <cell r="B667" t="str">
            <v>CENTRO DE ACTIVIDAD NO EXISTE!!!</v>
          </cell>
        </row>
        <row r="668">
          <cell r="B668" t="str">
            <v>CONST NUEV REDES ALC PLAN BIEN</v>
          </cell>
        </row>
        <row r="669">
          <cell r="B669" t="str">
            <v>CENTRO DE ACTIVIDAD NO EXISTE!!!</v>
          </cell>
        </row>
        <row r="670">
          <cell r="B670" t="str">
            <v>AJ POR INFL PLAN BIENAL ALC</v>
          </cell>
        </row>
        <row r="671">
          <cell r="B671" t="str">
            <v>ING PL BIENAL ALC</v>
          </cell>
        </row>
        <row r="672">
          <cell r="B672" t="str">
            <v>EST Y DIS ALC PL BIENAL</v>
          </cell>
        </row>
        <row r="673">
          <cell r="B673" t="str">
            <v>INTERVENTORIA PLAN BIENAL ALC</v>
          </cell>
        </row>
        <row r="674">
          <cell r="B674" t="str">
            <v>CENTRO DE ACTIVIDAD NO EXISTE!!!</v>
          </cell>
        </row>
        <row r="675">
          <cell r="B675" t="str">
            <v>EQUIPOS TELEMETRIA Y TELECONTR</v>
          </cell>
        </row>
        <row r="676">
          <cell r="B676" t="str">
            <v>CENTRO DE TELEMETRIA OBRA CIVI</v>
          </cell>
        </row>
        <row r="677">
          <cell r="B677" t="str">
            <v>CENTRO DE ACTIVIDAD NO EXISTE!!!</v>
          </cell>
        </row>
        <row r="678">
          <cell r="B678" t="str">
            <v>PROG VEREDAS OTROS PROGRAMAS</v>
          </cell>
        </row>
        <row r="679">
          <cell r="B679" t="str">
            <v>CENTRO DE ACTIVIDAD NO EXISTE!!!</v>
          </cell>
        </row>
        <row r="680">
          <cell r="B680" t="str">
            <v>REDES Y DOMIC H.V.</v>
          </cell>
        </row>
        <row r="681">
          <cell r="B681" t="str">
            <v>RECONST. REDES INVAL ACUEDUCTO</v>
          </cell>
        </row>
        <row r="682">
          <cell r="B682" t="str">
            <v>RECONST REDES OTROS PROG    .</v>
          </cell>
        </row>
        <row r="683">
          <cell r="B683" t="str">
            <v>ESTABIL. PRESA PIEDRAS BLANCAS</v>
          </cell>
        </row>
        <row r="684">
          <cell r="B684" t="str">
            <v>TANQUES OTROS PROGRAMAS</v>
          </cell>
        </row>
        <row r="685">
          <cell r="B685" t="str">
            <v>REFACCION INST. TRATAMIENTO</v>
          </cell>
        </row>
        <row r="686">
          <cell r="B686" t="str">
            <v>REFACCION INSTALAC CAPTACION</v>
          </cell>
        </row>
        <row r="687">
          <cell r="B687" t="str">
            <v>ACONDICIONAMIENTO INSTALACIONES CALDAS</v>
          </cell>
        </row>
        <row r="688">
          <cell r="B688" t="str">
            <v>REFACCION INST. DISTRIBUCION</v>
          </cell>
        </row>
        <row r="689">
          <cell r="B689" t="str">
            <v>ACONDICIONAMIENTO INSTALACIONES BARBOSA</v>
          </cell>
        </row>
        <row r="690">
          <cell r="B690" t="str">
            <v>CENTRO DE ACTIVIDAD NO EXISTE!!!</v>
          </cell>
        </row>
        <row r="691">
          <cell r="B691" t="str">
            <v>REDES DE DISTRIBUCION ACUEDUCTO  OP</v>
          </cell>
        </row>
        <row r="692">
          <cell r="B692" t="str">
            <v>CONDUCCIONES E IMPULSACIONES</v>
          </cell>
        </row>
        <row r="693">
          <cell r="B693" t="str">
            <v>CENTRO DE ACTIVIDAD NO EXISTE!!!</v>
          </cell>
        </row>
        <row r="694">
          <cell r="B694" t="str">
            <v>ANTICIPOS OTROS PROGRAMAS</v>
          </cell>
        </row>
        <row r="695">
          <cell r="B695" t="str">
            <v>VENTA AGUA CRUDA</v>
          </cell>
        </row>
        <row r="696">
          <cell r="B696" t="str">
            <v>CENTRO DE ACTIVIDAD NO EXISTE!!!</v>
          </cell>
        </row>
        <row r="697">
          <cell r="B697" t="str">
            <v>OBRAS PROGRAMA PAAC OP</v>
          </cell>
        </row>
        <row r="698">
          <cell r="B698" t="str">
            <v>CENTRO DE ACTIVIDAD NO EXISTE!!!</v>
          </cell>
        </row>
        <row r="699">
          <cell r="B699" t="str">
            <v>AJ POR INFL OTROS PROGRAMAS</v>
          </cell>
        </row>
        <row r="700">
          <cell r="B700" t="str">
            <v>ANTICIPOS PLAN BIENAL</v>
          </cell>
        </row>
        <row r="701">
          <cell r="B701" t="str">
            <v>CENTRO DE ACTIVIDAD NO EXISTE!!!</v>
          </cell>
        </row>
        <row r="702">
          <cell r="B702" t="str">
            <v>MICROCENTRALES OBRA CIVIL</v>
          </cell>
        </row>
        <row r="703">
          <cell r="B703" t="str">
            <v>MICROCENTRALES EQUIPOS</v>
          </cell>
        </row>
        <row r="704">
          <cell r="B704" t="str">
            <v>INTERVENTORIA OTROS PROG ACTO</v>
          </cell>
        </row>
        <row r="705">
          <cell r="B705" t="str">
            <v>INGENIERIA OTROS PROGRAMAS ACU</v>
          </cell>
        </row>
        <row r="706">
          <cell r="B706" t="str">
            <v>CENTRO DE ACTIVIDAD NO EXISTE!!!</v>
          </cell>
        </row>
        <row r="707">
          <cell r="B707" t="str">
            <v>DISE\O PLANTA DE TTO SAN FDO</v>
          </cell>
        </row>
        <row r="708">
          <cell r="B708" t="str">
            <v>CENTRO DE ACTIVIDAD NO EXISTE!!!</v>
          </cell>
        </row>
        <row r="709">
          <cell r="B709" t="str">
            <v>GASTOS FROS FONADE PTA TTO SAN FDO</v>
          </cell>
        </row>
        <row r="710">
          <cell r="B710" t="str">
            <v>REUBICACION ASENT BELLO SANEAMIENTO</v>
          </cell>
        </row>
        <row r="711">
          <cell r="B711" t="str">
            <v>PREPARACION PL DLLO. DEL NORTE</v>
          </cell>
        </row>
        <row r="712">
          <cell r="B712" t="str">
            <v>CENTRO DE ACTIVIDAD NO EXISTE!!!</v>
          </cell>
        </row>
        <row r="713">
          <cell r="B713" t="str">
            <v>OBRAS PROG PAAC ALCANTARILLADO</v>
          </cell>
        </row>
        <row r="714">
          <cell r="B714" t="str">
            <v>CENTRO DE ACTIVIDAD NO EXISTE!!!</v>
          </cell>
        </row>
        <row r="715">
          <cell r="B715" t="str">
            <v>PLAN CORREGIMIENTO VEREDAS ALC</v>
          </cell>
        </row>
        <row r="716">
          <cell r="B716" t="str">
            <v>CENTRO DE ACTIVIDAD NO EXISTE!!!</v>
          </cell>
        </row>
        <row r="717">
          <cell r="B717" t="str">
            <v>REDES Y DOMICILIARIAS HV. ALC</v>
          </cell>
        </row>
        <row r="718">
          <cell r="B718" t="str">
            <v>INTERCEPT PLAN DLLO SANEAM R MEDELLIN</v>
          </cell>
        </row>
        <row r="719">
          <cell r="B719" t="str">
            <v>COLECT PLAN DLLO SANEAM RIO MEDELLIN</v>
          </cell>
        </row>
        <row r="720">
          <cell r="B720" t="str">
            <v>AJ POR INFL FINDETER HV</v>
          </cell>
        </row>
        <row r="721">
          <cell r="B721" t="str">
            <v>CENTRO DE ACTIVIDAD NO EXISTE!!!</v>
          </cell>
        </row>
        <row r="722">
          <cell r="B722" t="str">
            <v>CONST Y CAMB DOMIC Y ACOMETIDAS</v>
          </cell>
        </row>
        <row r="723">
          <cell r="B723" t="str">
            <v>CENTRO DE ACTIVIDAD NO EXISTE!!!</v>
          </cell>
        </row>
        <row r="724">
          <cell r="B724" t="str">
            <v>CONST SUMIDEROS PLUVIALES</v>
          </cell>
        </row>
        <row r="725">
          <cell r="B725" t="str">
            <v>CENTRO DE ACTIVIDAD NO EXISTE!!!</v>
          </cell>
        </row>
        <row r="726">
          <cell r="B726" t="str">
            <v>OBRAS CONTROL VERTIMIENTOS</v>
          </cell>
        </row>
        <row r="727">
          <cell r="B727" t="str">
            <v>CENTRO DE ACTIVIDAD NO EXISTE!!!</v>
          </cell>
        </row>
        <row r="728">
          <cell r="B728" t="str">
            <v>OBRA CIVIL PLANTA TTO SAN FDO</v>
          </cell>
        </row>
        <row r="729">
          <cell r="B729" t="str">
            <v>EQUIPOS PLANTA TTO SAN FDO</v>
          </cell>
        </row>
        <row r="730">
          <cell r="B730" t="str">
            <v>TERRENOS PLANTA TTO. SAN FERNANDO</v>
          </cell>
        </row>
        <row r="731">
          <cell r="B731" t="str">
            <v>MONTAJE EQUIPOS PLANTA TTO SAN FDO.</v>
          </cell>
        </row>
        <row r="732">
          <cell r="B732" t="str">
            <v>TIERR Y SERVID COLECT PL EXP REP</v>
          </cell>
        </row>
        <row r="733">
          <cell r="B733" t="str">
            <v>CENTRO DE ACTIVIDAD NO EXISTE!!!</v>
          </cell>
        </row>
        <row r="734">
          <cell r="B734" t="str">
            <v>AJ POR INFL OTROS PROGRAMAS</v>
          </cell>
        </row>
        <row r="735">
          <cell r="B735" t="str">
            <v>ANTICIPOS PLAN DLLO SANEAMIENTO</v>
          </cell>
        </row>
        <row r="736">
          <cell r="B736" t="str">
            <v>ING.PLAN DLLO.SANEAM.RIO MEDELLIN</v>
          </cell>
        </row>
        <row r="737">
          <cell r="B737" t="str">
            <v>INTERV. PLAN SANEAM.RIO MEDELLIN</v>
          </cell>
        </row>
        <row r="738">
          <cell r="B738" t="str">
            <v>CENTRO DE ACTIVIDAD NO EXISTE!!!</v>
          </cell>
        </row>
        <row r="739">
          <cell r="B739" t="str">
            <v>GTOS FROS PLAN DLLO SANEAMIENTO</v>
          </cell>
        </row>
        <row r="740">
          <cell r="B740" t="str">
            <v>CENTRO DE ACTIVIDAD NO EXISTE!!!</v>
          </cell>
        </row>
        <row r="741">
          <cell r="B741" t="str">
            <v>FLUCT TIPO DE CAMBIO ALCANTARILLADO</v>
          </cell>
        </row>
        <row r="742">
          <cell r="B742" t="str">
            <v>REPOSICION COLECTORES</v>
          </cell>
        </row>
        <row r="743">
          <cell r="B743" t="str">
            <v>CENTRO DE ACTIVIDAD NO EXISTE!!!</v>
          </cell>
        </row>
        <row r="744">
          <cell r="B744" t="str">
            <v>CONST COLECTORES OTROS PROGRAMAS</v>
          </cell>
        </row>
        <row r="745">
          <cell r="B745" t="str">
            <v>CENTRO DE ACTIVIDAD NO EXISTE!!!</v>
          </cell>
        </row>
        <row r="746">
          <cell r="B746" t="str">
            <v>PROGRAMA PERIURBANO OTROS PROGRAMAS</v>
          </cell>
        </row>
        <row r="747">
          <cell r="B747" t="str">
            <v>CENTRO DE ACTIVIDAD NO EXISTE!!!</v>
          </cell>
        </row>
        <row r="748">
          <cell r="B748" t="str">
            <v>RECONST.REDES INVAL ALCANTARILLADO</v>
          </cell>
        </row>
        <row r="749">
          <cell r="B749" t="str">
            <v>REPOSICION REDES ALCANTARILLADO</v>
          </cell>
        </row>
        <row r="750">
          <cell r="B750" t="str">
            <v>INGENIERIA OTROS PROGRAMAS ALCDO.</v>
          </cell>
        </row>
        <row r="751">
          <cell r="B751" t="str">
            <v>CENTRO DE ACTIVIDAD NO EXISTE!!!</v>
          </cell>
        </row>
        <row r="752">
          <cell r="B752" t="str">
            <v>RED PRIMARIA REPOSICIÓN</v>
          </cell>
        </row>
        <row r="753">
          <cell r="B753" t="str">
            <v>CENTRO DE ACTIVIDAD NO EXISTE!!!</v>
          </cell>
        </row>
        <row r="754">
          <cell r="B754" t="str">
            <v>RED SECUNDARIA REPOSICION</v>
          </cell>
        </row>
        <row r="755">
          <cell r="B755" t="str">
            <v>CENTRO DE ACTIVIDAD NO EXISTE!!!</v>
          </cell>
        </row>
        <row r="756">
          <cell r="B756" t="str">
            <v>PROYECTO CENTRO</v>
          </cell>
        </row>
        <row r="757">
          <cell r="B757" t="str">
            <v>EQUIPOS RED DE ACCESO</v>
          </cell>
        </row>
        <row r="758">
          <cell r="B758" t="str">
            <v>PROYECTO TELEVISION POR CABLE</v>
          </cell>
        </row>
        <row r="759">
          <cell r="B759" t="str">
            <v>RED PRIMARIA PLAN 95-99</v>
          </cell>
        </row>
        <row r="760">
          <cell r="B760" t="str">
            <v>CENTRO DE ACTIVIDAD NO EXISTE!!!</v>
          </cell>
        </row>
        <row r="761">
          <cell r="B761" t="str">
            <v>RED SECUNDARIA PLAN 95-99</v>
          </cell>
        </row>
        <row r="762">
          <cell r="B762" t="str">
            <v>CENTRO DE ACTIVIDAD NO EXISTE!!!</v>
          </cell>
        </row>
        <row r="763">
          <cell r="B763" t="str">
            <v>RED CANALIZACIONES PLAN 95-99</v>
          </cell>
        </row>
        <row r="764">
          <cell r="B764" t="str">
            <v>CENTRO DE ACTIVIDAD NO EXISTE!!!</v>
          </cell>
        </row>
        <row r="765">
          <cell r="B765" t="str">
            <v>PRESURIZACION</v>
          </cell>
        </row>
        <row r="766">
          <cell r="B766" t="str">
            <v>SISTEMATIZACION DANOS P.95-99</v>
          </cell>
        </row>
        <row r="767">
          <cell r="B767" t="str">
            <v>PLAN DE CONTINGENCIAS</v>
          </cell>
        </row>
        <row r="768">
          <cell r="B768" t="str">
            <v>DESPACHO CUADRILLAS P.95-99</v>
          </cell>
        </row>
        <row r="769">
          <cell r="B769" t="str">
            <v>LINEA ABONADOS PLAN 95-99</v>
          </cell>
        </row>
        <row r="770">
          <cell r="B770" t="str">
            <v>LINEA ABONADOS ORIENTE</v>
          </cell>
        </row>
        <row r="771">
          <cell r="B771" t="str">
            <v>TELS PUBLICOS SIN COBRO</v>
          </cell>
        </row>
        <row r="772">
          <cell r="B772" t="str">
            <v>CENTRO DE ACTIVIDAD NO EXISTE!!!</v>
          </cell>
        </row>
        <row r="773">
          <cell r="B773" t="str">
            <v>TELS PUBLICOS CON COBRO</v>
          </cell>
        </row>
        <row r="774">
          <cell r="B774" t="str">
            <v>CENTRO DE ACTIVIDAD NO EXISTE!!!</v>
          </cell>
        </row>
        <row r="775">
          <cell r="B775" t="str">
            <v>DESPACHO DE CUADRILLAS ORIENTE</v>
          </cell>
        </row>
        <row r="776">
          <cell r="B776" t="str">
            <v>COMUNICACION VIA RADIO</v>
          </cell>
        </row>
        <row r="777">
          <cell r="B777" t="str">
            <v>CAMBIOS RED PRIM Y SECUN P 95-99</v>
          </cell>
        </row>
        <row r="778">
          <cell r="B778" t="str">
            <v>CENTRO DE ACTIVIDAD NO EXISTE!!!</v>
          </cell>
        </row>
        <row r="779">
          <cell r="B779" t="str">
            <v>AJ X INFL VIA RADIO CONVENCIONAL</v>
          </cell>
        </row>
        <row r="780">
          <cell r="B780" t="str">
            <v>CENTRO DE ACTIVIDAD NO EXISTE!!!</v>
          </cell>
        </row>
        <row r="781">
          <cell r="B781" t="str">
            <v>ANTICIPOS PLAN MAESTRO DE INF.</v>
          </cell>
        </row>
        <row r="782">
          <cell r="B782" t="str">
            <v>CENTRO DE ACTIVIDAD NO EXISTE!!!</v>
          </cell>
        </row>
        <row r="783">
          <cell r="B783" t="str">
            <v>AJ POR INFL OTROS PROGRAMAS</v>
          </cell>
        </row>
        <row r="784">
          <cell r="B784" t="str">
            <v>CENTRO DE ACTIVIDAD NO EXISTE!!!</v>
          </cell>
        </row>
        <row r="785">
          <cell r="B785" t="str">
            <v>ANTICIPOS PROGRAMAS ESPECIALES</v>
          </cell>
        </row>
        <row r="786">
          <cell r="B786" t="str">
            <v>CENTRO DE ACTIVIDAD NO EXISTE!!!</v>
          </cell>
        </row>
        <row r="787">
          <cell r="B787" t="str">
            <v>CORREO DE VOZ</v>
          </cell>
        </row>
        <row r="788">
          <cell r="B788" t="str">
            <v>LARGA DISTANCIA</v>
          </cell>
        </row>
        <row r="789">
          <cell r="B789" t="str">
            <v>TRUNKING NACIONAL</v>
          </cell>
        </row>
        <row r="790">
          <cell r="B790" t="str">
            <v>RED METROPOLITANA DE DATOS</v>
          </cell>
        </row>
        <row r="791">
          <cell r="B791" t="str">
            <v>INTERNET</v>
          </cell>
        </row>
        <row r="792">
          <cell r="B792" t="str">
            <v>PROYECTO BOGOTA</v>
          </cell>
        </row>
        <row r="793">
          <cell r="B793" t="str">
            <v>PROYECTO RED FIBRA OPTICA TORRES ISA</v>
          </cell>
        </row>
        <row r="794">
          <cell r="B794" t="str">
            <v>CENTRO DE ACTIVIDAD NO EXISTE!!!</v>
          </cell>
        </row>
        <row r="795">
          <cell r="B795" t="str">
            <v>LINEAS PLAN 95-99</v>
          </cell>
        </row>
        <row r="796">
          <cell r="B796" t="str">
            <v>TRANSMISION PLAN 95-99</v>
          </cell>
        </row>
        <row r="797">
          <cell r="B797" t="str">
            <v>RDSI PLAN 95-99</v>
          </cell>
        </row>
        <row r="798">
          <cell r="B798" t="str">
            <v>EDIFICIOS PLAN MERCADEO</v>
          </cell>
        </row>
        <row r="799">
          <cell r="B799" t="str">
            <v>REPUESTOS EQUIPOS PRUEBA Y GENERACION</v>
          </cell>
        </row>
        <row r="800">
          <cell r="B800" t="str">
            <v>CENTRO DE ACTIVIDAD NO EXISTE!!!</v>
          </cell>
        </row>
        <row r="801">
          <cell r="B801" t="str">
            <v>CAPACITACION TELEFONOS</v>
          </cell>
        </row>
        <row r="802">
          <cell r="B802" t="str">
            <v>CENTRO DE ACTIVIDAD NO EXISTE!!!</v>
          </cell>
        </row>
        <row r="803">
          <cell r="B803" t="str">
            <v>DESPACHO DE CUADRILLAS</v>
          </cell>
        </row>
        <row r="804">
          <cell r="B804" t="str">
            <v>CENTRO DE ACTIVIDAD NO EXISTE!!!</v>
          </cell>
        </row>
        <row r="805">
          <cell r="B805" t="str">
            <v>ANTICIPO PROGRAMAS GENERALES</v>
          </cell>
        </row>
        <row r="806">
          <cell r="B806" t="str">
            <v>EDIFICIOS PLANTA INT P.95-99</v>
          </cell>
        </row>
        <row r="807">
          <cell r="B807" t="str">
            <v>CENTRO DE ACTIVIDAD NO EXISTE!!!</v>
          </cell>
        </row>
        <row r="808">
          <cell r="B808" t="str">
            <v>INTERCON ENTRE CENTRALES P 95-99</v>
          </cell>
        </row>
        <row r="809">
          <cell r="B809" t="str">
            <v>GABINETES INTERRUPTORES P.95-99</v>
          </cell>
        </row>
        <row r="810">
          <cell r="B810" t="str">
            <v>AIRE ACONDICIONADO PLAN 95-99</v>
          </cell>
        </row>
        <row r="811">
          <cell r="B811" t="str">
            <v>CENTRO DE ACTIVIDAD NO EXISTE!!!</v>
          </cell>
        </row>
        <row r="812">
          <cell r="B812" t="str">
            <v>EQUIPO FIJO ORIENTE</v>
          </cell>
        </row>
        <row r="813">
          <cell r="B813" t="str">
            <v>CENTRO DE ACTIVIDAD NO EXISTE!!!</v>
          </cell>
        </row>
        <row r="814">
          <cell r="B814" t="str">
            <v>ANTICIPOS TELEF PLAN 95-99</v>
          </cell>
        </row>
        <row r="815">
          <cell r="B815" t="str">
            <v>PLAN REPOSICION LINEAS</v>
          </cell>
        </row>
        <row r="816">
          <cell r="B816" t="str">
            <v>EQUIPOS TRANSMISION 35000 LINEAS</v>
          </cell>
        </row>
        <row r="817">
          <cell r="B817" t="str">
            <v>EQUIPOS COMPUTACION 98000 LINEAS</v>
          </cell>
        </row>
        <row r="818">
          <cell r="B818" t="str">
            <v>EQUIPOS TRANSMISION 98000 LINEAS</v>
          </cell>
        </row>
        <row r="819">
          <cell r="B819" t="str">
            <v>OTROS PLAN REVISION 95-99</v>
          </cell>
        </row>
        <row r="820">
          <cell r="B820" t="str">
            <v>CONMUTACION ESTRATOS BAJOS 2A. LINEA</v>
          </cell>
        </row>
        <row r="821">
          <cell r="B821" t="str">
            <v>CENTRO DE ACTIVIDAD NO EXISTE!!!</v>
          </cell>
        </row>
        <row r="822">
          <cell r="B822" t="str">
            <v>ANTICIPOS PLANTA GENERAL</v>
          </cell>
        </row>
        <row r="823">
          <cell r="B823" t="str">
            <v>CENTRO DE ACTIVIDAD NO EXISTE!!!</v>
          </cell>
        </row>
        <row r="824">
          <cell r="B824" t="str">
            <v>ANTICIPOS TELEFONOS PLAN 90-94</v>
          </cell>
        </row>
        <row r="825">
          <cell r="B825" t="str">
            <v>CENTRO DE ACTIVIDAD NO EXISTE!!!</v>
          </cell>
        </row>
        <row r="826">
          <cell r="B826" t="str">
            <v>INGENIERIA OTROS PROGRAMAS</v>
          </cell>
        </row>
        <row r="827">
          <cell r="B827" t="str">
            <v>INGENIERIA PLAN REPOSICION</v>
          </cell>
        </row>
        <row r="828">
          <cell r="B828" t="str">
            <v>GASTOS FROS. EXIMBANK PLAN 95-99</v>
          </cell>
        </row>
        <row r="829">
          <cell r="B829" t="str">
            <v>CENTRO DE ACTIVIDAD NO EXISTE!!!</v>
          </cell>
        </row>
        <row r="830">
          <cell r="B830" t="str">
            <v>GASTOS FINANCIEROS PLESSEY</v>
          </cell>
        </row>
        <row r="831">
          <cell r="B831" t="str">
            <v>CENTRO DE ACTIVIDAD NO EXISTE!!!</v>
          </cell>
        </row>
        <row r="832">
          <cell r="B832" t="str">
            <v>AJUSTES POR INFLACION ORIENTE</v>
          </cell>
        </row>
        <row r="833">
          <cell r="B833" t="str">
            <v>CENTRO DE ACTIVIDAD NO EXISTE!!!</v>
          </cell>
        </row>
        <row r="834">
          <cell r="B834" t="str">
            <v>AJUSTE PRESTAMO EXIMBANK (189K)</v>
          </cell>
        </row>
        <row r="835">
          <cell r="B835" t="str">
            <v>CENTRO DE ACTIVIDAD NO EXISTE!!!</v>
          </cell>
        </row>
        <row r="836">
          <cell r="B836" t="str">
            <v>AJUSTE PRESTAMO PLESSEY</v>
          </cell>
        </row>
        <row r="837">
          <cell r="B837" t="str">
            <v>CENTRO DE ACTIVIDAD NO EXISTE!!!</v>
          </cell>
        </row>
        <row r="838">
          <cell r="B838" t="str">
            <v>INGENIERIA PLAN DE DESARROLLO 2000-2002</v>
          </cell>
        </row>
        <row r="839">
          <cell r="B839" t="str">
            <v>AJUSTE PTMO. C. ITOH (161K)</v>
          </cell>
        </row>
        <row r="840">
          <cell r="B840" t="str">
            <v>INGENIERIA PLAN 1995-1999</v>
          </cell>
        </row>
        <row r="841">
          <cell r="B841" t="str">
            <v>INGENIERIA PROYECTO ORIENTE</v>
          </cell>
        </row>
        <row r="842">
          <cell r="B842" t="str">
            <v>CENTRO DE ACTIVIDAD NO EXISTE!!!</v>
          </cell>
        </row>
        <row r="843">
          <cell r="B843" t="str">
            <v>INGENIERIA TELEFONOS VIA RADIO</v>
          </cell>
        </row>
        <row r="844">
          <cell r="B844" t="str">
            <v>SUB O.C. CANALIZACIONES VARIAS</v>
          </cell>
        </row>
        <row r="845">
          <cell r="B845" t="str">
            <v>SUB O.C. VARIAS</v>
          </cell>
        </row>
        <row r="846">
          <cell r="B846" t="str">
            <v>SUB LA CABAÑA O. C. EXPANSION</v>
          </cell>
        </row>
        <row r="847">
          <cell r="B847" t="str">
            <v>SUB ITAGUI O. C. EXPANSION</v>
          </cell>
        </row>
        <row r="848">
          <cell r="B848" t="str">
            <v>SUB. YARUMAL II O.C. AMPLIACION</v>
          </cell>
        </row>
        <row r="849">
          <cell r="B849" t="str">
            <v>SUB. SAN ANTONIO OO. CC. AMPLIACION</v>
          </cell>
        </row>
        <row r="850">
          <cell r="B850" t="str">
            <v>SUB. RIONEGRO O.C. AMPLIACION</v>
          </cell>
        </row>
        <row r="851">
          <cell r="B851" t="str">
            <v>SUB. SANTA ROSA O.C. AMPLIACION</v>
          </cell>
        </row>
        <row r="852">
          <cell r="B852" t="str">
            <v>SUB. O.C. CANALIZACIONES ITAGUI</v>
          </cell>
        </row>
        <row r="853">
          <cell r="B853" t="str">
            <v>SUB. O.C. CANALIZACIONES CABA\A</v>
          </cell>
        </row>
        <row r="854">
          <cell r="B854" t="str">
            <v>SUB. O.C. CANALIZACIONES ORIENTE</v>
          </cell>
        </row>
        <row r="855">
          <cell r="B855" t="str">
            <v>EXPANSION REDES PRIMARIAS</v>
          </cell>
        </row>
        <row r="856">
          <cell r="B856" t="str">
            <v>REPOSICION REDES PRIMARIAS</v>
          </cell>
        </row>
        <row r="857">
          <cell r="B857" t="str">
            <v>RECTIFICACION REDES SECUNDARIAS</v>
          </cell>
        </row>
        <row r="858">
          <cell r="B858" t="str">
            <v>EST. REDES PRIMARIAS AISLAD.</v>
          </cell>
        </row>
        <row r="859">
          <cell r="B859" t="str">
            <v>CENTRO DE INFORMACION REDES</v>
          </cell>
        </row>
        <row r="860">
          <cell r="B860" t="str">
            <v>RECONSTRUCCION TRANSFORMADORES</v>
          </cell>
        </row>
        <row r="861">
          <cell r="B861" t="str">
            <v>AUTOMATIZACION DE LA DISTRIBUC</v>
          </cell>
        </row>
        <row r="862">
          <cell r="B862" t="str">
            <v>REDES OTRAS ENTIDADES</v>
          </cell>
        </row>
        <row r="863">
          <cell r="B863" t="str">
            <v>SUB. RIO CLARO 110KV EXPANSION</v>
          </cell>
        </row>
        <row r="864">
          <cell r="B864" t="str">
            <v>REDES SUBESTACION ORIENTE II</v>
          </cell>
        </row>
        <row r="865">
          <cell r="B865" t="str">
            <v>REDES SUB LA CABANA</v>
          </cell>
        </row>
        <row r="866">
          <cell r="B866" t="str">
            <v>REDES SUB. ITAGUI</v>
          </cell>
        </row>
        <row r="867">
          <cell r="B867" t="str">
            <v>CONTRATOS REDES ZONA SUR</v>
          </cell>
        </row>
        <row r="868">
          <cell r="B868" t="str">
            <v>CONTRATO RED AEREA</v>
          </cell>
        </row>
        <row r="869">
          <cell r="B869" t="str">
            <v>ESTUDIOS DISTRIBUCION ENERGIA</v>
          </cell>
        </row>
        <row r="870">
          <cell r="B870" t="str">
            <v>CONTRATOS REDES ZONA NORTE</v>
          </cell>
        </row>
        <row r="871">
          <cell r="B871" t="str">
            <v>SUB. RIO CLARO 110KV OC EXPANSION</v>
          </cell>
        </row>
        <row r="872">
          <cell r="B872" t="str">
            <v>SUB. RIONEGRO AMPLIACION</v>
          </cell>
        </row>
        <row r="873">
          <cell r="B873" t="str">
            <v>INGENIERIA DISTRIBUCION 95-2000</v>
          </cell>
        </row>
        <row r="874">
          <cell r="B874" t="str">
            <v>SUB. STA ROSA AMPLIACION</v>
          </cell>
        </row>
        <row r="875">
          <cell r="B875" t="str">
            <v>S/E SAN CRISTOBAL AMPLIACION</v>
          </cell>
        </row>
        <row r="876">
          <cell r="B876" t="str">
            <v>SUB YARUMAL AMPLIACION</v>
          </cell>
        </row>
        <row r="877">
          <cell r="B877" t="str">
            <v>SUB ITAGUI EXPANSION</v>
          </cell>
        </row>
        <row r="878">
          <cell r="B878" t="str">
            <v>SUB LA CABANA EXPANSION</v>
          </cell>
        </row>
        <row r="879">
          <cell r="B879" t="str">
            <v>SUB REP/RESP TRANSF POTENCIA</v>
          </cell>
        </row>
        <row r="880">
          <cell r="B880" t="str">
            <v>SUB REP/RESP INTERRUP SECCIONAD</v>
          </cell>
        </row>
        <row r="881">
          <cell r="B881" t="str">
            <v>SUB REP/RESP TRANSFORMAD MEDIDA</v>
          </cell>
        </row>
        <row r="882">
          <cell r="B882" t="str">
            <v>SUB REP/RESP PARARRAYOS</v>
          </cell>
        </row>
        <row r="883">
          <cell r="B883" t="str">
            <v>ANTICIPOS DISTRIBUCION 95 - 2000</v>
          </cell>
        </row>
        <row r="884">
          <cell r="B884" t="str">
            <v>SUB REFUERZO PROTECCIONES VARIAS</v>
          </cell>
        </row>
        <row r="885">
          <cell r="B885" t="str">
            <v>SUB REFUERZO PROTECC COMUNICAC.</v>
          </cell>
        </row>
        <row r="886">
          <cell r="B886" t="str">
            <v>SUB REP/RESP VARIAS</v>
          </cell>
        </row>
        <row r="887">
          <cell r="B887" t="str">
            <v>OBRAS CIVILES VARIAS PESD</v>
          </cell>
        </row>
        <row r="888">
          <cell r="B888" t="str">
            <v>SUBESTACION SANTA ANA</v>
          </cell>
        </row>
        <row r="889">
          <cell r="B889" t="str">
            <v>GASTOS FINANCIEROS DISTRIBUCION</v>
          </cell>
        </row>
        <row r="890">
          <cell r="B890" t="str">
            <v>EMPALME ZAMORA-CABANA-OCCIDENTE</v>
          </cell>
        </row>
        <row r="891">
          <cell r="B891" t="str">
            <v>EMPALME BELEN ITAGUI ANCON SUR</v>
          </cell>
        </row>
        <row r="892">
          <cell r="B892" t="str">
            <v>INTERCONEXION 110 KV SUB BELLO</v>
          </cell>
        </row>
        <row r="893">
          <cell r="B893" t="str">
            <v>AJ POR INFL PL EXP SUB DIST FUT</v>
          </cell>
        </row>
        <row r="894">
          <cell r="B894" t="str">
            <v>CENTRO DE ACTIVIDAD NO EXISTE!!!</v>
          </cell>
        </row>
        <row r="895">
          <cell r="B895" t="str">
            <v>INVERSIONES ANALISIS TECNICO</v>
          </cell>
        </row>
        <row r="896">
          <cell r="B896" t="str">
            <v>INVERSIONES Y MEJORAS ZONA METROPOLITANA</v>
          </cell>
        </row>
        <row r="897">
          <cell r="B897" t="str">
            <v>INVERSIONES Y MEJORAS ZONA GUADALUPE</v>
          </cell>
        </row>
        <row r="898">
          <cell r="B898" t="str">
            <v>INVERSIONES Y MEJORAS ZONA GUATAPE</v>
          </cell>
        </row>
        <row r="899">
          <cell r="B899" t="str">
            <v>INVERSIONES Y MEJORAS SECCION PLAYAS</v>
          </cell>
        </row>
        <row r="900">
          <cell r="B900" t="str">
            <v>INVERSIONES OPERACIÓN CENTRO CONTROL</v>
          </cell>
        </row>
        <row r="901">
          <cell r="B901" t="str">
            <v>INVERSIONES MANTENIMIENTO CENTRO CONTROL</v>
          </cell>
        </row>
        <row r="902">
          <cell r="B902" t="str">
            <v>REHABILITACION CENTRAL GUATAPE</v>
          </cell>
        </row>
        <row r="903">
          <cell r="B903" t="str">
            <v>PROYECTOS COMUNICACIONES</v>
          </cell>
        </row>
        <row r="904">
          <cell r="B904" t="str">
            <v>CENTRO DE ACTIVIDAD NO EXISTE!!!</v>
          </cell>
        </row>
        <row r="905">
          <cell r="B905" t="str">
            <v>EQUIPOS PROD ENERGIA FUTURO</v>
          </cell>
        </row>
        <row r="906">
          <cell r="B906" t="str">
            <v>REPOSIC EG TRON G1P 3 Y PB</v>
          </cell>
        </row>
        <row r="907">
          <cell r="B907" t="str">
            <v>MODERNIZACION GUATAPE</v>
          </cell>
        </row>
        <row r="908">
          <cell r="B908" t="str">
            <v>OBRAS VARIAS DIVISION TECNICA FUTURA</v>
          </cell>
        </row>
        <row r="909">
          <cell r="B909" t="str">
            <v>CENTRO DE ACTIVIDAD NO EXISTE!!!</v>
          </cell>
        </row>
        <row r="910">
          <cell r="B910" t="str">
            <v>OBRAS VARIAS MINICENTRAL PAJARITO</v>
          </cell>
        </row>
        <row r="911">
          <cell r="B911" t="str">
            <v>OBRAS VARIANTE MINICENTRAL DOLORES</v>
          </cell>
        </row>
        <row r="912">
          <cell r="B912" t="str">
            <v>DISENO PAJARITO DOLORES</v>
          </cell>
        </row>
        <row r="913">
          <cell r="B913" t="str">
            <v>CENTRO DE ACTIVIDAD NO EXISTE!!!</v>
          </cell>
        </row>
        <row r="914">
          <cell r="B914" t="str">
            <v>EQUIPOS MINICENTRAL PAJARITO</v>
          </cell>
        </row>
        <row r="915">
          <cell r="B915" t="str">
            <v>EQUIPOS MINICENTRAL DOLORES</v>
          </cell>
        </row>
        <row r="916">
          <cell r="B916" t="str">
            <v>INTERVENTORIA PAJARITO DOLORES</v>
          </cell>
        </row>
        <row r="917">
          <cell r="B917" t="str">
            <v>INGEN. Y ADMON. MINICENTRALES</v>
          </cell>
        </row>
        <row r="918">
          <cell r="B918" t="str">
            <v>CENTRO DE ACTIVIDAD NO EXISTE!!!</v>
          </cell>
        </row>
        <row r="919">
          <cell r="B919" t="str">
            <v>ANTICIPO MINICENTRALES PAJARITO DOLORES</v>
          </cell>
        </row>
        <row r="920">
          <cell r="B920" t="str">
            <v>CENTRO DE ACTIVIDAD NO EXISTE!!!</v>
          </cell>
        </row>
        <row r="921">
          <cell r="B921" t="str">
            <v>ANTIC GENERACION Y REPOS. EQ. FUTUROS</v>
          </cell>
        </row>
        <row r="922">
          <cell r="B922" t="str">
            <v>CENTRO DE ACTIVIDAD NO EXISTE!!!</v>
          </cell>
        </row>
        <row r="923">
          <cell r="B923" t="str">
            <v>ING. Y ADMON. GENER. Y REP. EQUIPOS FUT.</v>
          </cell>
        </row>
        <row r="924">
          <cell r="B924" t="str">
            <v>CENTRO DE ACTIVIDAD NO EXISTE!!!</v>
          </cell>
        </row>
        <row r="925">
          <cell r="B925" t="str">
            <v>ING PLAN REDUCC PERDIDAS 95 - 2000</v>
          </cell>
        </row>
        <row r="926">
          <cell r="B926" t="str">
            <v>INSTALACION CONTADORES H.V. PERDIDAS</v>
          </cell>
        </row>
        <row r="927">
          <cell r="B927" t="str">
            <v>CONTADORES SECCION MEDICION</v>
          </cell>
        </row>
        <row r="928">
          <cell r="B928" t="str">
            <v>INSTALACION CONTADORES H.V.</v>
          </cell>
        </row>
        <row r="929">
          <cell r="B929" t="str">
            <v>INSTALACION CONTADORES PRPF</v>
          </cell>
        </row>
        <row r="930">
          <cell r="B930" t="str">
            <v>REDES PRIMARIAS HV</v>
          </cell>
        </row>
        <row r="931">
          <cell r="B931" t="str">
            <v>REDES SECUNDARIAS HV</v>
          </cell>
        </row>
        <row r="932">
          <cell r="B932" t="str">
            <v>TRANSFORMADORES HV</v>
          </cell>
        </row>
        <row r="933">
          <cell r="B933" t="str">
            <v>EXPANSION REDES D.E.N.</v>
          </cell>
        </row>
        <row r="934">
          <cell r="B934" t="str">
            <v>EXPANSION REDES D.E.C.</v>
          </cell>
        </row>
        <row r="935">
          <cell r="B935" t="str">
            <v>EXPANSION REDES D.E.S.</v>
          </cell>
        </row>
        <row r="936">
          <cell r="B936" t="str">
            <v>LEVANT. INFORMACION DISTRIBUCION</v>
          </cell>
        </row>
        <row r="937">
          <cell r="B937" t="str">
            <v>CONTRATOS UNIDAD GESTION Y ANALISIS D.E.</v>
          </cell>
        </row>
        <row r="938">
          <cell r="B938" t="str">
            <v>CONTRATOS DEPTO. CONTROL ENERGIA</v>
          </cell>
        </row>
        <row r="939">
          <cell r="B939" t="str">
            <v>CENTRO DE ACTIVIDAD NO EXISTE!!!</v>
          </cell>
        </row>
        <row r="940">
          <cell r="B940" t="str">
            <v>PILAS PUBLICAS</v>
          </cell>
        </row>
        <row r="941">
          <cell r="B941" t="str">
            <v>RECONSTRUCCION TRANSFORMADOR BARBOSA</v>
          </cell>
        </row>
        <row r="942">
          <cell r="B942" t="str">
            <v>CENTRO DE ACTIVIDAD NO EXISTE!!!</v>
          </cell>
        </row>
        <row r="943">
          <cell r="B943" t="str">
            <v>SISTEMA TELEMEDIDA DISTRIBUCION</v>
          </cell>
        </row>
        <row r="944">
          <cell r="B944" t="str">
            <v>SIST TELEMEDIDA GENERACION</v>
          </cell>
        </row>
        <row r="945">
          <cell r="B945" t="str">
            <v>SUB CENTRO CONTROL TELEMEDIDA D.</v>
          </cell>
        </row>
        <row r="946">
          <cell r="B946" t="str">
            <v>SUB CENTRO CONTROL TELEMEDIDA G.</v>
          </cell>
        </row>
        <row r="947">
          <cell r="B947" t="str">
            <v>CENTRO DE ACTIVIDAD NO EXISTE!!!</v>
          </cell>
        </row>
        <row r="948">
          <cell r="B948" t="str">
            <v>INGENIERIA TELEMEDIDA</v>
          </cell>
        </row>
        <row r="949">
          <cell r="B949" t="str">
            <v>OBRAS CIVILES SIST. TELEMEDIDA DISTRIB</v>
          </cell>
        </row>
        <row r="950">
          <cell r="B950" t="str">
            <v>OBRAS CIVILES SIST. TELEMEDIDA GENERACION</v>
          </cell>
        </row>
        <row r="951">
          <cell r="B951" t="str">
            <v>CENTRO DE ACTIVIDAD NO EXISTE!!!</v>
          </cell>
        </row>
        <row r="952">
          <cell r="B952" t="str">
            <v>CONSULTORIA TELEMEDIDA DISTRIBUCION</v>
          </cell>
        </row>
        <row r="953">
          <cell r="B953" t="str">
            <v>CONSULTORIA TELEMEDIDA GENERACION</v>
          </cell>
        </row>
        <row r="954">
          <cell r="B954" t="str">
            <v>CENTRO DE ACTIVIDAD NO EXISTE!!!</v>
          </cell>
        </row>
        <row r="955">
          <cell r="B955" t="str">
            <v>ANT REDUCCION PERDIDAS FUTURO</v>
          </cell>
        </row>
        <row r="956">
          <cell r="B956" t="str">
            <v>CENTRO DE ACTIVIDAD NO EXISTE!!!</v>
          </cell>
        </row>
        <row r="957">
          <cell r="B957" t="str">
            <v>GASTOS FCIEROS. P.R.P.F.</v>
          </cell>
        </row>
        <row r="958">
          <cell r="B958" t="str">
            <v>CENTRO DE ACTIVIDAD NO EXISTE!!!</v>
          </cell>
        </row>
        <row r="959">
          <cell r="B959" t="str">
            <v>AJ POR INFL PL RED PERD FUT</v>
          </cell>
        </row>
        <row r="960">
          <cell r="B960" t="str">
            <v>CONTR. PRESTACION SERVICIOS REDES</v>
          </cell>
        </row>
        <row r="961">
          <cell r="B961" t="str">
            <v>CENTRO DE ACTIVIDAD NO EXISTE!!!</v>
          </cell>
        </row>
        <row r="962">
          <cell r="B962" t="str">
            <v>OBRA PUBLICA ZONA NORTE</v>
          </cell>
        </row>
        <row r="963">
          <cell r="B963" t="str">
            <v>OBRA PUBLICA ZONA SUR</v>
          </cell>
        </row>
        <row r="964">
          <cell r="B964" t="str">
            <v>CONTRATOS REPARACION DANOS</v>
          </cell>
        </row>
        <row r="965">
          <cell r="B965" t="str">
            <v>OBRA PUBLICA ZONA SUR ALUMBRADO PUBLICO</v>
          </cell>
        </row>
        <row r="966">
          <cell r="B966" t="str">
            <v>CONTRATOS MANTENIMIENTO</v>
          </cell>
        </row>
        <row r="967">
          <cell r="B967" t="str">
            <v>CLIENTES ALUMBRADO PUBLICO</v>
          </cell>
        </row>
        <row r="968">
          <cell r="B968" t="str">
            <v>ATENCION CLIENTE MMTO. PREVENTIVO RURAL</v>
          </cell>
        </row>
        <row r="969">
          <cell r="B969" t="str">
            <v>CONTRATO REDES SUBTERRANEAS</v>
          </cell>
        </row>
        <row r="970">
          <cell r="B970" t="str">
            <v>SERVICIOS EXTERNOS NORTE</v>
          </cell>
        </row>
        <row r="971">
          <cell r="B971" t="str">
            <v>SERVICIOS EXTERNOS SUR</v>
          </cell>
        </row>
        <row r="972">
          <cell r="B972" t="str">
            <v>SERVICIOS EXTERNOS CENTRO</v>
          </cell>
        </row>
        <row r="973">
          <cell r="B973" t="str">
            <v>CENTRO DE ACTIVIDAD NO EXISTE!!!</v>
          </cell>
        </row>
        <row r="974">
          <cell r="B974" t="str">
            <v>PORTAFOLIO SERV. UN. CONTROLES Y PROTEC.</v>
          </cell>
        </row>
        <row r="975">
          <cell r="B975" t="str">
            <v>PORTAFOLIO SERVICIOS DEPTO. MTTO. SUBES.</v>
          </cell>
        </row>
        <row r="976">
          <cell r="B976" t="str">
            <v>PORTAFOLIO SERVICIOS DEPTO MTTO. EQUIPOS</v>
          </cell>
        </row>
        <row r="977">
          <cell r="B977" t="str">
            <v>PORTAFOLIO SERVICIOS EQUIPOS DE MEDIDA</v>
          </cell>
        </row>
        <row r="978">
          <cell r="B978" t="str">
            <v>PORTAFOLIO SERVICIOS LINEA PREFERENCIAL</v>
          </cell>
        </row>
        <row r="979">
          <cell r="B979" t="str">
            <v>PORTAFOLIO SERVICIOS DIVISION MONTALES</v>
          </cell>
        </row>
        <row r="980">
          <cell r="B980" t="str">
            <v>CENTRO DE ACTIVIDAD NO EXISTE!!!</v>
          </cell>
        </row>
        <row r="981">
          <cell r="B981" t="str">
            <v>INTERVENTORIA DISTRIBUCION GAS</v>
          </cell>
        </row>
        <row r="982">
          <cell r="B982" t="str">
            <v>DISENO DISTRIB Y CONTROL GAS</v>
          </cell>
        </row>
        <row r="983">
          <cell r="B983" t="str">
            <v>CENTRO DE ACTIVIDAD NO EXISTE!!!</v>
          </cell>
        </row>
        <row r="984">
          <cell r="B984" t="str">
            <v>INGENIERIA PROYECTO GAS</v>
          </cell>
        </row>
        <row r="985">
          <cell r="B985" t="str">
            <v>CENTRO DE ACTIVIDAD NO EXISTE!!!</v>
          </cell>
        </row>
        <row r="986">
          <cell r="B986" t="str">
            <v>CENTRO CONTROL EQUIPOS</v>
          </cell>
        </row>
        <row r="987">
          <cell r="B987" t="str">
            <v>TUBERIA CENTRAL ACERO ACCESOR</v>
          </cell>
        </row>
        <row r="988">
          <cell r="B988" t="str">
            <v>ESTACION EQUIPOS</v>
          </cell>
        </row>
        <row r="989">
          <cell r="B989" t="str">
            <v>CENTRO DE ACTIVIDAD NO EXISTE!!!</v>
          </cell>
        </row>
        <row r="990">
          <cell r="B990" t="str">
            <v>REDES DISTRIBUCION MEDIA PRESION</v>
          </cell>
        </row>
        <row r="991">
          <cell r="B991" t="str">
            <v>CENTRO DE ACTIVIDAD NO EXISTE!!!</v>
          </cell>
        </row>
        <row r="992">
          <cell r="B992" t="str">
            <v>OBRA CIVIL CENTRO DE CONTROL</v>
          </cell>
        </row>
        <row r="993">
          <cell r="B993" t="str">
            <v>OBRA CIVIL ESTAC TERMINALES</v>
          </cell>
        </row>
        <row r="994">
          <cell r="B994" t="str">
            <v>OBRA CIVIL TUBERIA CENTRAL ACERO</v>
          </cell>
        </row>
        <row r="995">
          <cell r="B995" t="str">
            <v>CENTRO DE ACTIVIDAD NO EXISTE!!!</v>
          </cell>
        </row>
        <row r="996">
          <cell r="B996" t="str">
            <v>REDES PLAN PILOTO GAS HV</v>
          </cell>
        </row>
        <row r="997">
          <cell r="B997" t="str">
            <v>MEDIDORES GAS</v>
          </cell>
        </row>
        <row r="998">
          <cell r="B998" t="str">
            <v>CENTRO DE ACTIVIDAD NO EXISTE!!!</v>
          </cell>
        </row>
        <row r="999">
          <cell r="B999" t="str">
            <v>DESPACHO CUADRILLAS GAS</v>
          </cell>
        </row>
        <row r="1000">
          <cell r="B1000" t="str">
            <v>CENTRO DE ACTIVIDAD NO EXISTE!!!</v>
          </cell>
        </row>
        <row r="1001">
          <cell r="B1001" t="str">
            <v>MASIFICACION GAS</v>
          </cell>
        </row>
        <row r="1002">
          <cell r="B1002" t="str">
            <v>CENTRO DE ACTIVIDAD NO EXISTE!!!</v>
          </cell>
        </row>
        <row r="1003">
          <cell r="B1003" t="str">
            <v>ANTICIPOS PROYECTO GAS</v>
          </cell>
        </row>
        <row r="1004">
          <cell r="B1004" t="str">
            <v>GASTOS FROS FONADE GAS</v>
          </cell>
        </row>
        <row r="1005">
          <cell r="B1005" t="str">
            <v>GASTOS FINANANCIEROS GAS EXIMBANK.</v>
          </cell>
        </row>
        <row r="1006">
          <cell r="B1006" t="str">
            <v>GASTOS FINANCIEROS CITIBANK-GAS</v>
          </cell>
        </row>
        <row r="1007">
          <cell r="B1007" t="str">
            <v>CENTRO DE ACTIVIDAD NO EXISTE!!!</v>
          </cell>
        </row>
        <row r="1008">
          <cell r="B1008" t="str">
            <v>AJ POR INFL PROYECTO GAS</v>
          </cell>
        </row>
        <row r="1009">
          <cell r="B1009" t="str">
            <v>AJUSTES POR DIFERENCIA EN CAMBIO</v>
          </cell>
        </row>
        <row r="1010">
          <cell r="B1010" t="str">
            <v>CENTRO DE ACTIVIDAD NO EXISTE!!!</v>
          </cell>
        </row>
        <row r="1011">
          <cell r="B1011" t="str">
            <v>SUB EL SAALTO 220 KV O. C. EXPANSION</v>
          </cell>
        </row>
        <row r="1012">
          <cell r="B1012" t="str">
            <v>SUB BELLO 220 KV O. C. EXPANSION</v>
          </cell>
        </row>
        <row r="1013">
          <cell r="B1013" t="str">
            <v>SUB BARBOSA 220 KV O. C. AMPLIACION</v>
          </cell>
        </row>
        <row r="1014">
          <cell r="B1014" t="str">
            <v>SUB GUADALUPE IV 220 KV O. C. AMPLIAC.</v>
          </cell>
        </row>
        <row r="1015">
          <cell r="B1015" t="str">
            <v>SUB COLOMBIA 110 KV O.C. AMPLIAC</v>
          </cell>
        </row>
        <row r="1016">
          <cell r="B1016" t="str">
            <v>SUB GIRARDOTA 110 KV O.C. AMPLIAC.</v>
          </cell>
        </row>
        <row r="1017">
          <cell r="B1017" t="str">
            <v>SUB. MALENA 220KV OC RECONFIG.</v>
          </cell>
        </row>
        <row r="1018">
          <cell r="B1018" t="str">
            <v>SUB. MALENA 220KV RECONFIG.</v>
          </cell>
        </row>
        <row r="1019">
          <cell r="B1019" t="str">
            <v>CENTRO DE ACTIVIDAD NO EXISTE!!!</v>
          </cell>
        </row>
        <row r="1020">
          <cell r="B1020" t="str">
            <v>EMPALME BELLO P.BLANCAS VILLA HERMOSA</v>
          </cell>
        </row>
        <row r="1021">
          <cell r="B1021" t="str">
            <v>EMPALME RIOGRANDE GIRARDOTA PL BIENAL</v>
          </cell>
        </row>
        <row r="1022">
          <cell r="B1022" t="str">
            <v>EMPALME OCC COLOMBIA P. BLANCAS</v>
          </cell>
        </row>
        <row r="1023">
          <cell r="B1023" t="str">
            <v>LIN EL SALTO BARBOSA C.T. 220 KV</v>
          </cell>
        </row>
        <row r="1024">
          <cell r="B1024" t="str">
            <v>LINEA TASAJERA BELLO 220 KV</v>
          </cell>
        </row>
        <row r="1025">
          <cell r="B1025" t="str">
            <v>CENTRO DE ACTIVIDAD NO EXISTE!!!</v>
          </cell>
        </row>
        <row r="1026">
          <cell r="B1026" t="str">
            <v>LINEA EL SALTO-YARUMAL I Y II</v>
          </cell>
        </row>
        <row r="1027">
          <cell r="B1027" t="str">
            <v>CENTRO DE ACTIVIDAD NO EXISTE!!!</v>
          </cell>
        </row>
        <row r="1028">
          <cell r="B1028" t="str">
            <v>LINEA GUADALUPE IV-SALTO III REPLANTEO</v>
          </cell>
        </row>
        <row r="1029">
          <cell r="B1029" t="str">
            <v>ING.EXP,TRANS,TRANSF 91-2000</v>
          </cell>
        </row>
        <row r="1030">
          <cell r="B1030" t="str">
            <v>CENTRO DE ACTIVIDAD NO EXISTE!!!</v>
          </cell>
        </row>
        <row r="1031">
          <cell r="B1031" t="str">
            <v>GASTOS FCIEROS EXP,TRAS,TRANSF</v>
          </cell>
        </row>
        <row r="1032">
          <cell r="B1032" t="str">
            <v>CENTRO DE ACTIVIDAD NO EXISTE!!!</v>
          </cell>
        </row>
        <row r="1033">
          <cell r="B1033" t="str">
            <v>SUB EL SALTO 220 KV EXPANSION</v>
          </cell>
        </row>
        <row r="1034">
          <cell r="B1034" t="str">
            <v>SUB BELLO 220 KV EXPANSION</v>
          </cell>
        </row>
        <row r="1035">
          <cell r="B1035" t="str">
            <v>SUB BARBOSA 220 KV AMPLIACION</v>
          </cell>
        </row>
        <row r="1036">
          <cell r="B1036" t="str">
            <v>SUB GUADALUPE IV 220 KV AMPLIACION</v>
          </cell>
        </row>
        <row r="1037">
          <cell r="B1037" t="str">
            <v>SUB COLOMBIA 110 KV AMPLIACION</v>
          </cell>
        </row>
        <row r="1038">
          <cell r="B1038" t="str">
            <v>SUB GIRARDOTA 110 KV AMPLIACION</v>
          </cell>
        </row>
        <row r="1039">
          <cell r="B1039" t="str">
            <v>SUB REP/RESP PARARRAYOS</v>
          </cell>
        </row>
        <row r="1040">
          <cell r="B1040" t="str">
            <v>SUB REP/RESP TRANSFORMAD MEDIDA</v>
          </cell>
        </row>
        <row r="1041">
          <cell r="B1041" t="str">
            <v>SUB REP/RESP TRANSFORMAD POTENCIA</v>
          </cell>
        </row>
        <row r="1042">
          <cell r="B1042" t="str">
            <v>SUB REP/RESP INTERRUPT. SECCIONAD.</v>
          </cell>
        </row>
        <row r="1043">
          <cell r="B1043" t="str">
            <v>SUB REP/RESP VARIOS</v>
          </cell>
        </row>
        <row r="1044">
          <cell r="B1044" t="str">
            <v>SUB REFUERZOS PROTECC. VARIOS</v>
          </cell>
        </row>
        <row r="1045">
          <cell r="B1045" t="str">
            <v>SUB RESPALDO MICROONDAS FIBRA OPTICA</v>
          </cell>
        </row>
        <row r="1046">
          <cell r="B1046" t="str">
            <v>SUB RESPALDO CENETRO DE CONTROL</v>
          </cell>
        </row>
        <row r="1047">
          <cell r="B1047" t="str">
            <v>SUB SISTEMA ANTINCENDIO</v>
          </cell>
        </row>
        <row r="1048">
          <cell r="B1048" t="str">
            <v>OBRAS VARIAS DE TRANSMISION</v>
          </cell>
        </row>
        <row r="1049">
          <cell r="B1049" t="str">
            <v>S/E BELEN BANCO COMPENSACION REACTIVA</v>
          </cell>
        </row>
        <row r="1050">
          <cell r="B1050" t="str">
            <v>S/E MALENA REMODELACION Y AMPLIACION</v>
          </cell>
        </row>
        <row r="1051">
          <cell r="B1051" t="str">
            <v>CENTRO DE ACTIVIDAD NO EXISTE!!!</v>
          </cell>
        </row>
        <row r="1052">
          <cell r="B1052" t="str">
            <v>AJUSTE PRESTAMO</v>
          </cell>
        </row>
        <row r="1053">
          <cell r="B1053" t="str">
            <v>GASTOS FINANCIEROS</v>
          </cell>
        </row>
        <row r="1054">
          <cell r="B1054" t="str">
            <v>AJ POR INFL TRANS Y TRANSF FUTURO</v>
          </cell>
        </row>
        <row r="1055">
          <cell r="B1055" t="str">
            <v>ANTICIPOS TRANSM Y TRANSF FUTURO</v>
          </cell>
        </row>
        <row r="1056">
          <cell r="B1056" t="str">
            <v>CENTRO DE ACTIVIDAD NO EXISTE!!!</v>
          </cell>
        </row>
        <row r="1057">
          <cell r="B1057" t="str">
            <v>ANTICIPOS PLAYAS</v>
          </cell>
        </row>
        <row r="1058">
          <cell r="B1058" t="str">
            <v>CENTRO DE ACTIVIDAD NO EXISTE!!!</v>
          </cell>
        </row>
        <row r="1059">
          <cell r="B1059" t="str">
            <v>DISENOS PORCE II</v>
          </cell>
        </row>
        <row r="1060">
          <cell r="B1060" t="str">
            <v>ESTUDIOS AMBIENTALES PORCE II</v>
          </cell>
        </row>
        <row r="1061">
          <cell r="B1061" t="str">
            <v>INTERVENTORIA PORCE II</v>
          </cell>
        </row>
        <row r="1062">
          <cell r="B1062" t="str">
            <v>CENTRO DE ACTIVIDAD NO EXISTE!!!</v>
          </cell>
        </row>
        <row r="1063">
          <cell r="B1063" t="str">
            <v>ASESORES PORCE II</v>
          </cell>
        </row>
        <row r="1064">
          <cell r="B1064" t="str">
            <v>TIERRAS Y SERVIDUMBRES PORCE II</v>
          </cell>
        </row>
        <row r="1065">
          <cell r="B1065" t="str">
            <v>INGENIERIA Y ADMON. PORCE II</v>
          </cell>
        </row>
        <row r="1066">
          <cell r="B1066" t="str">
            <v>DISENOS TRANSM ASOCIADA PORCE II</v>
          </cell>
        </row>
        <row r="1067">
          <cell r="B1067" t="str">
            <v>PROGRAMA CAPACITACION BID PORCE</v>
          </cell>
        </row>
        <row r="1068">
          <cell r="B1068" t="str">
            <v>INFRAEST CAMPAMENTOS PORCE II</v>
          </cell>
        </row>
        <row r="1069">
          <cell r="B1069" t="str">
            <v>CENTRO DE ACTIVIDAD NO EXISTE!!!</v>
          </cell>
        </row>
        <row r="1070">
          <cell r="B1070" t="str">
            <v>INFRAEST CARRET DE ACC PORCE II</v>
          </cell>
        </row>
        <row r="1071">
          <cell r="B1071" t="str">
            <v>CENTRO DE ACTIVIDAD NO EXISTE!!!</v>
          </cell>
        </row>
        <row r="1072">
          <cell r="B1072" t="str">
            <v>PRESA Y VERT PORCE II</v>
          </cell>
        </row>
        <row r="1073">
          <cell r="B1073" t="str">
            <v>CENTRO DE ACTIVIDAD NO EXISTE!!!</v>
          </cell>
        </row>
        <row r="1074">
          <cell r="B1074" t="str">
            <v>OBRAS SUBTERRANEAS PORCE II</v>
          </cell>
        </row>
        <row r="1075">
          <cell r="B1075" t="str">
            <v>CENTRO DE ACTIVIDAD NO EXISTE!!!</v>
          </cell>
        </row>
        <row r="1076">
          <cell r="B1076" t="str">
            <v>SUBESTACION PORCE II</v>
          </cell>
        </row>
        <row r="1077">
          <cell r="B1077" t="str">
            <v>CENTRO DE ACTIVIDAD NO EXISTE!!!</v>
          </cell>
        </row>
        <row r="1078">
          <cell r="B1078" t="str">
            <v>LINEAS DE TRANSMISION PORCE II</v>
          </cell>
        </row>
        <row r="1079">
          <cell r="B1079" t="str">
            <v>CENTRO DE ACTIVIDAD NO EXISTE!!!</v>
          </cell>
        </row>
        <row r="1080">
          <cell r="B1080" t="str">
            <v>OBRAS SUSTITUTIVAS PORCE II</v>
          </cell>
        </row>
        <row r="1081">
          <cell r="B1081" t="str">
            <v>CENTRO DE ACTIVIDAD NO EXISTE!!!</v>
          </cell>
        </row>
        <row r="1082">
          <cell r="B1082" t="str">
            <v>OB PROTECC MEDIO AMB PORCE II</v>
          </cell>
        </row>
        <row r="1083">
          <cell r="B1083" t="str">
            <v>CENTRO DE ACTIVIDAD NO EXISTE!!!</v>
          </cell>
        </row>
        <row r="1084">
          <cell r="B1084" t="str">
            <v>EQUIPOS INFRAESTRUCTURA PORCE II</v>
          </cell>
        </row>
        <row r="1085">
          <cell r="B1085" t="str">
            <v>TURBINAS Y ASOCIADOS PORCE II</v>
          </cell>
        </row>
        <row r="1086">
          <cell r="B1086" t="str">
            <v>COMPUERTAS PORCE II</v>
          </cell>
        </row>
        <row r="1087">
          <cell r="B1087" t="str">
            <v>GENERADORES Y ASOCIADOS PORCE II</v>
          </cell>
        </row>
        <row r="1088">
          <cell r="B1088" t="str">
            <v>CENTRO DE ACTIVIDAD NO EXISTE!!!</v>
          </cell>
        </row>
        <row r="1089">
          <cell r="B1089" t="str">
            <v>TRANSFORMADORES PORCE II</v>
          </cell>
        </row>
        <row r="1090">
          <cell r="B1090" t="str">
            <v>CENTRO DE ACTIVIDAD NO EXISTE!!!</v>
          </cell>
        </row>
        <row r="1091">
          <cell r="B1091" t="str">
            <v>BLIND TUNEL Y DISTRIBUID PORC II</v>
          </cell>
        </row>
        <row r="1092">
          <cell r="B1092" t="str">
            <v>CENTRO DE ACTIVIDAD NO EXISTE!!!</v>
          </cell>
        </row>
        <row r="1093">
          <cell r="B1093" t="str">
            <v>EQUIP SECUNDARIOS ELECT PORCE II</v>
          </cell>
        </row>
        <row r="1094">
          <cell r="B1094" t="str">
            <v>EQUIPOS SECUND MECAN PORCE II</v>
          </cell>
        </row>
        <row r="1095">
          <cell r="B1095" t="str">
            <v>EQUIPOS SUBESTACION PORCE II</v>
          </cell>
        </row>
        <row r="1096">
          <cell r="B1096" t="str">
            <v>CENTRO DE ACTIVIDAD NO EXISTE!!!</v>
          </cell>
        </row>
        <row r="1097">
          <cell r="B1097" t="str">
            <v>EQ LINEAS TRANSMISION PORCE II</v>
          </cell>
        </row>
        <row r="1098">
          <cell r="B1098" t="str">
            <v>CENTRO DE ACTIVIDAD NO EXISTE!!!</v>
          </cell>
        </row>
        <row r="1099">
          <cell r="B1099" t="str">
            <v>INVERSION DE MERCADO NO REGULADO Y P.</v>
          </cell>
        </row>
        <row r="1100">
          <cell r="B1100" t="str">
            <v>EQUIPOS DE CONTROL PORCE II</v>
          </cell>
        </row>
        <row r="1101">
          <cell r="B1101" t="str">
            <v>PROG REDUCC PERD Y USO RAC ENE</v>
          </cell>
        </row>
        <row r="1102">
          <cell r="B1102" t="str">
            <v>CENTRO DE ACTIVIDAD NO EXISTE!!!</v>
          </cell>
        </row>
        <row r="1103">
          <cell r="B1103" t="str">
            <v>ANTICIPOS PORCE II</v>
          </cell>
        </row>
        <row r="1104">
          <cell r="B1104" t="str">
            <v>PTMO FONADE PORCE II</v>
          </cell>
        </row>
        <row r="1105">
          <cell r="B1105" t="str">
            <v>PRESTAMO BID PORCE II</v>
          </cell>
        </row>
        <row r="1106">
          <cell r="B1106" t="str">
            <v>PRESTAMO BID PORCE DISTRIBUCION</v>
          </cell>
        </row>
        <row r="1107">
          <cell r="B1107" t="str">
            <v>CENTRO DE ACTIVIDAD NO EXISTE!!!</v>
          </cell>
        </row>
        <row r="1108">
          <cell r="B1108" t="str">
            <v>ANTICIPOS PORCE II TRANSMISION</v>
          </cell>
        </row>
        <row r="1109">
          <cell r="B1109" t="str">
            <v>CENTRO DE ACTIVIDAD NO EXISTE!!!</v>
          </cell>
        </row>
        <row r="1110">
          <cell r="B1110" t="str">
            <v>AJUSTE PRESTAMO BID PORCE II</v>
          </cell>
        </row>
        <row r="1111">
          <cell r="B1111" t="str">
            <v>AJUSTE PRESTAMO BID-PORCE II-DISTRIB.</v>
          </cell>
        </row>
        <row r="1112">
          <cell r="B1112" t="str">
            <v>CENTRO DE ACTIVIDAD NO EXISTE!!!</v>
          </cell>
        </row>
        <row r="1113">
          <cell r="B1113" t="str">
            <v>ESTUDIOS EXP TRANSM DISTRIBUCION</v>
          </cell>
        </row>
        <row r="1114">
          <cell r="B1114" t="str">
            <v>CENTRO DE ACTIVIDAD NO EXISTE!!!</v>
          </cell>
        </row>
        <row r="1115">
          <cell r="B1115" t="str">
            <v>SUBESTACION PIEDRAS BLANCAS EQUIPOS</v>
          </cell>
        </row>
        <row r="1116">
          <cell r="B1116" t="str">
            <v>CENTRO DE ACTIVIDAD NO EXISTE!!!</v>
          </cell>
        </row>
        <row r="1117">
          <cell r="B1117" t="str">
            <v>SUBESTACION GIRARDOTA EQUIPOS</v>
          </cell>
        </row>
        <row r="1118">
          <cell r="B1118" t="str">
            <v>CENTRO DE ACTIVIDAD NO EXISTE!!!</v>
          </cell>
        </row>
        <row r="1119">
          <cell r="B1119" t="str">
            <v>ING PLAN REDUCC PERDIDA</v>
          </cell>
        </row>
        <row r="1120">
          <cell r="B1120" t="str">
            <v>CENTRO DE ACTIVIDAD NO EXISTE!!!</v>
          </cell>
        </row>
        <row r="1121">
          <cell r="B1121" t="str">
            <v>SUBESTACIÓN MALENA EQUIPOS</v>
          </cell>
        </row>
        <row r="1122">
          <cell r="B1122" t="str">
            <v>CENTRO DE ACTIVIDAD NO EXISTE!!!</v>
          </cell>
        </row>
        <row r="1123">
          <cell r="B1123" t="str">
            <v>ANTICIPOS EXP TRANSMISION Y DISTRIBUCION</v>
          </cell>
        </row>
        <row r="1124">
          <cell r="B1124" t="str">
            <v>SUBESTACION CALDAS EQUIPOS</v>
          </cell>
        </row>
        <row r="1125">
          <cell r="B1125" t="str">
            <v>CENTRO DE ACTIVIDAD NO EXISTE!!!</v>
          </cell>
        </row>
        <row r="1126">
          <cell r="B1126" t="str">
            <v>ANT REDUCCION PERDIDAS</v>
          </cell>
        </row>
        <row r="1127">
          <cell r="B1127" t="str">
            <v>CENTRO DE ACTIVIDAD NO EXISTE!!!</v>
          </cell>
        </row>
        <row r="1128">
          <cell r="B1128" t="str">
            <v>PRESTAMO FEN-EXIMBANK TRANS Y DISTRIBUC.</v>
          </cell>
        </row>
        <row r="1129">
          <cell r="B1129" t="str">
            <v>CENTRO DE ACTIVIDAD NO EXISTE!!!</v>
          </cell>
        </row>
        <row r="1130">
          <cell r="B1130" t="str">
            <v>AJUSTE PTMO EXIMBANK TRANS Y DISTRIBUCION</v>
          </cell>
        </row>
        <row r="1131">
          <cell r="B1131" t="str">
            <v>AJ POR INFL REDUCCION PERDIDAS</v>
          </cell>
        </row>
        <row r="1132">
          <cell r="B1132" t="str">
            <v>AJ POR INFL PLAN EXP SUBT Y DISTRIBUCION</v>
          </cell>
        </row>
        <row r="1133">
          <cell r="B1133" t="str">
            <v>CENTRO DE ACTIVIDAD NO EXISTE!!!</v>
          </cell>
        </row>
        <row r="1134">
          <cell r="B1134" t="str">
            <v>INGENIERIA Y ADMON TERMICA</v>
          </cell>
        </row>
        <row r="1135">
          <cell r="B1135" t="str">
            <v>INTERVENTORIA TERMICA</v>
          </cell>
        </row>
        <row r="1136">
          <cell r="B1136" t="str">
            <v>CENTRO DE ACTIVIDAD NO EXISTE!!!</v>
          </cell>
        </row>
        <row r="1137">
          <cell r="B1137" t="str">
            <v>ESTUDIOS Y OBRAS CIVILES TERMICA</v>
          </cell>
        </row>
        <row r="1138">
          <cell r="B1138" t="str">
            <v>INGENIERÍA TÉRMICA LA SIERRA</v>
          </cell>
        </row>
        <row r="1139">
          <cell r="B1139" t="str">
            <v>EQUIPOS COMUNICACIONES TERMICA</v>
          </cell>
        </row>
        <row r="1140">
          <cell r="B1140" t="str">
            <v>CENTRO DE ACTIVIDAD NO EXISTE!!!</v>
          </cell>
        </row>
        <row r="1141">
          <cell r="B1141" t="str">
            <v>CONTRATO LLAVE EN MANO TS</v>
          </cell>
        </row>
        <row r="1142">
          <cell r="B1142" t="str">
            <v>TRANSPORTES Y COMBUSTIBLES TERMICA</v>
          </cell>
        </row>
        <row r="1143">
          <cell r="B1143" t="str">
            <v>COMPRA DE TIERRAS TERMICA</v>
          </cell>
        </row>
        <row r="1144">
          <cell r="B1144" t="str">
            <v>CENTRO DE ACTIVIDAD NO EXISTE!!!</v>
          </cell>
        </row>
        <row r="1145">
          <cell r="B1145" t="str">
            <v>AJUSTE DIF. EN CAMBIO TERMICA LA SIERRA</v>
          </cell>
        </row>
        <row r="1146">
          <cell r="B1146" t="str">
            <v>GASTOS FINANCIEROS TERMICA</v>
          </cell>
        </row>
        <row r="1147">
          <cell r="B1147" t="str">
            <v>ANTICIPOS TERMICA</v>
          </cell>
        </row>
        <row r="1148">
          <cell r="B1148" t="str">
            <v>CENTRO DE ACTIVIDAD NO EXISTE!!!</v>
          </cell>
        </row>
        <row r="1149">
          <cell r="B1149" t="str">
            <v>ANTICIPOS NECHI</v>
          </cell>
        </row>
        <row r="1150">
          <cell r="B1150" t="str">
            <v>TERMOELECTRICA LA SIERRA - CICLO COMBIN.</v>
          </cell>
        </row>
        <row r="1151">
          <cell r="B1151" t="str">
            <v>ESTUDIOS CICLO COMBINADO LA SIERRA</v>
          </cell>
        </row>
        <row r="1152">
          <cell r="B1152" t="str">
            <v>OBRAS CIVILES CICLO COMBINADO T.SIERRA</v>
          </cell>
        </row>
        <row r="1153">
          <cell r="B1153" t="str">
            <v>INTERVENTORIA OBRAS C.Y MONTAJE T.SIERRA</v>
          </cell>
        </row>
        <row r="1154">
          <cell r="B1154" t="str">
            <v>CENTRO DE ACTIVIDAD NO EXISTE!!!</v>
          </cell>
        </row>
        <row r="1155">
          <cell r="B1155" t="str">
            <v>DISEÑOS NECHI</v>
          </cell>
        </row>
        <row r="1156">
          <cell r="B1156" t="str">
            <v>INGENIERIA NECHI</v>
          </cell>
        </row>
        <row r="1157">
          <cell r="B1157" t="str">
            <v>TIERRAS Y SERVIDUMBRES NECHI</v>
          </cell>
        </row>
        <row r="1158">
          <cell r="B1158" t="str">
            <v>CENTRO DE ACTIVIDAD NO EXISTE!!!</v>
          </cell>
        </row>
        <row r="1159">
          <cell r="B1159" t="str">
            <v>AJUSTES POR INFL RIOG II</v>
          </cell>
        </row>
        <row r="1160">
          <cell r="B1160" t="str">
            <v>CENTRO DE ACTIVIDAD NO EXISTE!!!</v>
          </cell>
        </row>
        <row r="1161">
          <cell r="B1161" t="str">
            <v>AJUSTES POR INFLACION NECHI</v>
          </cell>
        </row>
        <row r="1162">
          <cell r="B1162" t="str">
            <v>CENTRO DE ACTIVIDAD NO EXISTE!!!</v>
          </cell>
        </row>
        <row r="1163">
          <cell r="B1163" t="str">
            <v>TRAB PART EN DIV CONSERV CONTROL</v>
          </cell>
        </row>
        <row r="1164">
          <cell r="B1164" t="str">
            <v>CENTRO DE ACTIVIDAD NO EXISTE!!!</v>
          </cell>
        </row>
        <row r="1165">
          <cell r="B1165" t="str">
            <v>DIS MIRAFLORES Y TRONERAS</v>
          </cell>
        </row>
        <row r="1166">
          <cell r="B1166" t="str">
            <v>CENTRO DE ACTIVIDAD NO EXISTE!!!</v>
          </cell>
        </row>
        <row r="1167">
          <cell r="B1167" t="str">
            <v>SISTEMAS INFORM. GEREN. DISTRIB. ENERGIA</v>
          </cell>
        </row>
        <row r="1168">
          <cell r="B1168" t="str">
            <v>ALUMBRADO PUBLICO</v>
          </cell>
        </row>
        <row r="1169">
          <cell r="B1169" t="str">
            <v>EST REDISENO TRONERAS</v>
          </cell>
        </row>
        <row r="1170">
          <cell r="B1170" t="str">
            <v>PLANEAMIENTO OPERATIVO ENERGIA</v>
          </cell>
        </row>
        <row r="1171">
          <cell r="B1171" t="str">
            <v>AJ POR INFL GEN Y REP EQUIPOS</v>
          </cell>
        </row>
        <row r="1172">
          <cell r="B1172" t="str">
            <v>CENTRO DE ACTIVIDAD NO EXISTE!!!</v>
          </cell>
        </row>
        <row r="1173">
          <cell r="B1173" t="str">
            <v>SISTEMA DE REFRIGERACIÓN GUATAPÉ O.C.</v>
          </cell>
        </row>
        <row r="1174">
          <cell r="B1174" t="str">
            <v>CENTRO DE ACTIVIDAD NO EXISTE!!!</v>
          </cell>
        </row>
        <row r="1175">
          <cell r="B1175" t="str">
            <v>MODELO EXPANSION GENERACION</v>
          </cell>
        </row>
        <row r="1176">
          <cell r="B1176" t="str">
            <v>CENTRO DE ACTIVIDAD NO EXISTE!!!</v>
          </cell>
        </row>
        <row r="1177">
          <cell r="B1177" t="str">
            <v>MODERNIZACION GUATAPE</v>
          </cell>
        </row>
        <row r="1178">
          <cell r="B1178" t="str">
            <v>PARTICION Y EXPANSION PARRILLA</v>
          </cell>
        </row>
        <row r="1179">
          <cell r="B1179" t="str">
            <v>MTTO PREVENTIVO RURAL</v>
          </cell>
        </row>
        <row r="1180">
          <cell r="B1180" t="str">
            <v>CENTRO DE ACTIVIDAD NO EXISTE!!!</v>
          </cell>
        </row>
        <row r="1181">
          <cell r="B1181" t="str">
            <v>OB VARIAS PROD ENERG DIV TECNICA</v>
          </cell>
        </row>
        <row r="1182">
          <cell r="B1182" t="str">
            <v>OB VARIAS PRODUCC ENERG GTPE</v>
          </cell>
        </row>
        <row r="1183">
          <cell r="B1183" t="str">
            <v>CENTRO DE ACTIVIDAD NO EXISTE!!!</v>
          </cell>
        </row>
        <row r="1184">
          <cell r="B1184" t="str">
            <v>DISENO RIACHON</v>
          </cell>
        </row>
        <row r="1185">
          <cell r="B1185" t="str">
            <v>CENTRO DE ACTIVIDAD NO EXISTE!!!</v>
          </cell>
        </row>
        <row r="1186">
          <cell r="B1186" t="str">
            <v>REALCE VERTEDERO TENCHE</v>
          </cell>
        </row>
        <row r="1187">
          <cell r="B1187" t="str">
            <v>TRASLADO CENTRAL GUADALUPE</v>
          </cell>
        </row>
        <row r="1188">
          <cell r="B1188" t="str">
            <v>CONSULT. GUAD III,TRON, P.BLANC.</v>
          </cell>
        </row>
        <row r="1189">
          <cell r="B1189" t="str">
            <v>CENTRO DE ACTIVIDAD NO EXISTE!!!</v>
          </cell>
        </row>
        <row r="1190">
          <cell r="B1190" t="str">
            <v>OBRA CIVIL MINICENTRAL DOLORES</v>
          </cell>
        </row>
        <row r="1191">
          <cell r="B1191" t="str">
            <v>EQUIPOS MINICENTRAL DOLORES</v>
          </cell>
        </row>
        <row r="1192">
          <cell r="B1192" t="str">
            <v>CENTRO DE ACTIVIDAD NO EXISTE!!!</v>
          </cell>
        </row>
        <row r="1193">
          <cell r="B1193" t="str">
            <v>PLAN INFORMATICO GERENCIA GENER. ENERGIA</v>
          </cell>
        </row>
        <row r="1194">
          <cell r="B1194" t="str">
            <v>CENTRO DE ACTIVIDAD NO EXISTE!!!</v>
          </cell>
        </row>
        <row r="1195">
          <cell r="B1195" t="str">
            <v>CONSERVACIÓN CUENCAS</v>
          </cell>
        </row>
        <row r="1196">
          <cell r="B1196" t="str">
            <v>OBRAS MITIGACIÓN IMPACTOS AMBIENTALES</v>
          </cell>
        </row>
        <row r="1197">
          <cell r="B1197" t="str">
            <v>ESTACIONES HIDROMETEOROLÓGICAS</v>
          </cell>
        </row>
        <row r="1198">
          <cell r="B1198" t="str">
            <v>CENTRO DE ACTIVIDAD NO EXISTE!!!</v>
          </cell>
        </row>
        <row r="1199">
          <cell r="B1199" t="str">
            <v>CONTRATOS U. PLANEACION GENERACIÓN</v>
          </cell>
        </row>
        <row r="1200">
          <cell r="B1200" t="str">
            <v>CENTRO DE ACTIVIDAD NO EXISTE!!!</v>
          </cell>
        </row>
        <row r="1201">
          <cell r="B1201" t="str">
            <v>ANTICIPOS OTROS PROGRAMA GENERACIÓN</v>
          </cell>
        </row>
        <row r="1202">
          <cell r="B1202" t="str">
            <v>ANTICIPOS GENERAC Y REPOSIC EQ</v>
          </cell>
        </row>
        <row r="1203">
          <cell r="B1203" t="str">
            <v>CENTRO DE ACTIVIDAD NO EXISTE!!!</v>
          </cell>
        </row>
        <row r="1204">
          <cell r="B1204" t="str">
            <v>PMO FEN EXIMBANK OTROS PROGR</v>
          </cell>
        </row>
        <row r="1205">
          <cell r="B1205" t="str">
            <v>CENTRO DE ACTIVIDAD NO EXISTE!!!</v>
          </cell>
        </row>
        <row r="1206">
          <cell r="B1206" t="str">
            <v>AJ POR INFL GENER Y REPOSIC EQ</v>
          </cell>
        </row>
        <row r="1207">
          <cell r="B1207" t="str">
            <v>CENTRO DE ACTIVIDAD NO EXISTE!!!</v>
          </cell>
        </row>
        <row r="1208">
          <cell r="B1208" t="str">
            <v>AJTE PTMO EXIMBANK OTROS PROG</v>
          </cell>
        </row>
        <row r="1209">
          <cell r="B1209" t="str">
            <v>INGENIERIA OTROS PROGRAMAS</v>
          </cell>
        </row>
        <row r="1210">
          <cell r="B1210" t="str">
            <v>ANTICIPOS OTROS PROGRAMA DISTRIBUCION</v>
          </cell>
        </row>
        <row r="1211">
          <cell r="B1211" t="str">
            <v>CENTRO DE ACTIVIDAD NO EXISTE!!!</v>
          </cell>
        </row>
        <row r="1212">
          <cell r="B1212" t="str">
            <v>CAPACITACION GENERACIÓN ENERGIA</v>
          </cell>
        </row>
        <row r="1213">
          <cell r="B1213" t="str">
            <v>CAPACITACION DISTRIBUCION ENERGIA</v>
          </cell>
        </row>
        <row r="1214">
          <cell r="B1214" t="str">
            <v>CAPACITACIÓN COMERCIAL</v>
          </cell>
        </row>
        <row r="1215">
          <cell r="B1215" t="str">
            <v>ADECUACION TERRENO PARQUEADERO</v>
          </cell>
        </row>
        <row r="1216">
          <cell r="B1216" t="str">
            <v>EDIFICIO SEDE BOGOTA</v>
          </cell>
        </row>
        <row r="1217">
          <cell r="B1217" t="str">
            <v>CENTRO DE ACTIVIDAD NO EXISTE!!!</v>
          </cell>
        </row>
        <row r="1218">
          <cell r="B1218" t="str">
            <v>REMODELACION ED.MIGUEL DE AGUI</v>
          </cell>
        </row>
        <row r="1219">
          <cell r="B1219" t="str">
            <v>CENTRO DE ACTIVIDAD NO EXISTE!!!</v>
          </cell>
        </row>
        <row r="1220">
          <cell r="B1220" t="str">
            <v>OBRAS SEGURIDAD INSTALAC EPM</v>
          </cell>
        </row>
        <row r="1221">
          <cell r="B1221" t="str">
            <v>CENTRO DE ACTIVIDAD NO EXISTE!!!</v>
          </cell>
        </row>
        <row r="1222">
          <cell r="B1222" t="str">
            <v>PAVIMENTACION</v>
          </cell>
        </row>
        <row r="1223">
          <cell r="B1223" t="str">
            <v>CENTRO DE ACTIVIDAD NO EXISTE!!!</v>
          </cell>
        </row>
        <row r="1224">
          <cell r="B1224" t="str">
            <v>CONSTRUCC Y MTTO DESPACHO CUAD</v>
          </cell>
        </row>
        <row r="1225">
          <cell r="B1225" t="str">
            <v>CENTRO DE ACTIVIDAD NO EXISTE!!!</v>
          </cell>
        </row>
        <row r="1226">
          <cell r="B1226" t="str">
            <v>REMODELACION PALACIO</v>
          </cell>
        </row>
        <row r="1227">
          <cell r="B1227" t="str">
            <v>REFORMA DIV. COMERCIAL</v>
          </cell>
        </row>
        <row r="1228">
          <cell r="B1228" t="str">
            <v>OBRA CIVIL ADECUACION REFORMAS</v>
          </cell>
        </row>
        <row r="1229">
          <cell r="B1229" t="str">
            <v>ADECUACION OFIC ATENCION USUARIO</v>
          </cell>
        </row>
        <row r="1230">
          <cell r="B1230" t="str">
            <v>CENTRO DE ACTIVIDAD NO EXISTE!!!</v>
          </cell>
        </row>
        <row r="1231">
          <cell r="B1231" t="str">
            <v>FACHADA CENTRO DE CONTROL</v>
          </cell>
        </row>
        <row r="1232">
          <cell r="B1232" t="str">
            <v>CENTRO DE ACTIVIDAD NO EXISTE!!!</v>
          </cell>
        </row>
        <row r="1233">
          <cell r="B1233" t="str">
            <v>ANT PLAN MAEST DE INFORMATICA</v>
          </cell>
        </row>
        <row r="1234">
          <cell r="B1234" t="str">
            <v>CENTRO DE ACTIVIDAD NO EXISTE!!!</v>
          </cell>
        </row>
        <row r="1235">
          <cell r="B1235" t="str">
            <v>ADECUACIONES EDIFICIO EE.PP.M.</v>
          </cell>
        </row>
        <row r="1236">
          <cell r="B1236" t="str">
            <v>CENTRO DE ACTIVIDAD NO EXISTE!!!</v>
          </cell>
        </row>
        <row r="1237">
          <cell r="B1237" t="str">
            <v>CENTRO OPERACION MANTENIMIENTO COLOMBIA</v>
          </cell>
        </row>
        <row r="1238">
          <cell r="B1238" t="str">
            <v>VALORIZACION CORPORATIVA EEPPM</v>
          </cell>
        </row>
        <row r="1239">
          <cell r="B1239" t="str">
            <v>BODEGA ALMACEN GENERAL ZONA NORTE</v>
          </cell>
        </row>
        <row r="1240">
          <cell r="B1240" t="str">
            <v>OFICINA SUSCRIPTORES MPIO. BARBOSA</v>
          </cell>
        </row>
        <row r="1241">
          <cell r="B1241" t="str">
            <v>DESPACHO CUADRILLAS ZONA NORTE</v>
          </cell>
        </row>
        <row r="1242">
          <cell r="B1242" t="str">
            <v>CENTRO DE ACTIVIDAD NO EXISTE!!!</v>
          </cell>
        </row>
        <row r="1243">
          <cell r="B1243" t="str">
            <v>ESTUDIOS DE DEMANDA</v>
          </cell>
        </row>
        <row r="1244">
          <cell r="B1244" t="str">
            <v>CENTRO DE ACTIVIDAD NO EXISTE!!!</v>
          </cell>
        </row>
        <row r="1245">
          <cell r="B1245" t="str">
            <v>OBRAS CAROLINA Y GUATAPE</v>
          </cell>
        </row>
        <row r="1246">
          <cell r="B1246" t="str">
            <v>CENTRO DE ACTIVIDAD NO EXISTE!!!</v>
          </cell>
        </row>
        <row r="1247">
          <cell r="B1247" t="str">
            <v>ADECUACION DESPACHOS ENER Y SUSC</v>
          </cell>
        </row>
        <row r="1248">
          <cell r="B1248" t="str">
            <v>PARQUE RECREACIONAL PIEDRAS BLAN</v>
          </cell>
        </row>
        <row r="1249">
          <cell r="B1249" t="str">
            <v>CENTRO DE ACTIVIDAD NO EXISTE!!!</v>
          </cell>
        </row>
        <row r="1250">
          <cell r="B1250" t="str">
            <v>AJ POR INFL PLANTA GENERAL</v>
          </cell>
        </row>
        <row r="1251">
          <cell r="B1251" t="str">
            <v>AJ POR INFL PLANTA GENERAL</v>
          </cell>
        </row>
        <row r="1252">
          <cell r="B1252" t="str">
            <v>AJ X INFL PTA GENERAL</v>
          </cell>
        </row>
        <row r="1253">
          <cell r="B1253" t="str">
            <v>AJ X INFL PTA GENERAL</v>
          </cell>
        </row>
        <row r="1254">
          <cell r="B1254" t="str">
            <v>CENTRO DE ACTIVIDAD NO EXISTE!!!</v>
          </cell>
        </row>
        <row r="1255">
          <cell r="B1255" t="str">
            <v>PLAN PARQUES ECOLOGICOS</v>
          </cell>
        </row>
        <row r="1256">
          <cell r="B1256" t="str">
            <v>PARQUE DE LAS AGUAS</v>
          </cell>
        </row>
        <row r="1257">
          <cell r="B1257" t="str">
            <v>CENTRO DE ACTIVIDAD NO EXISTE!!!</v>
          </cell>
        </row>
        <row r="1258">
          <cell r="B1258" t="str">
            <v>INTERVENTORIA EDIFICIO EPM</v>
          </cell>
        </row>
        <row r="1259">
          <cell r="B1259" t="str">
            <v>CENTRO DE ACTIVIDAD NO EXISTE!!!</v>
          </cell>
        </row>
        <row r="1260">
          <cell r="B1260" t="str">
            <v>COSTOS CONCURRENTES EDIFICIO EPM</v>
          </cell>
        </row>
        <row r="1261">
          <cell r="B1261" t="str">
            <v>INGENIERIA Y ADMON EDIFICIO EPM</v>
          </cell>
        </row>
        <row r="1262">
          <cell r="B1262" t="str">
            <v>CENTRO DE ACTIVIDAD NO EXISTE!!!</v>
          </cell>
        </row>
        <row r="1263">
          <cell r="B1263" t="str">
            <v>ESTRUCTURAS METALICAS EDIF EPM</v>
          </cell>
        </row>
        <row r="1264">
          <cell r="B1264" t="str">
            <v>CENTRO DE ACTIVIDAD NO EXISTE!!!</v>
          </cell>
        </row>
        <row r="1265">
          <cell r="B1265" t="str">
            <v>AMOBLAM Y SENALIZ EDIFICIO EPM</v>
          </cell>
        </row>
        <row r="1266">
          <cell r="B1266" t="str">
            <v>CENTRO DE ACTIVIDAD NO EXISTE!!!</v>
          </cell>
        </row>
        <row r="1267">
          <cell r="B1267" t="str">
            <v>ACABADOS GRALES EDIFICIO EPM</v>
          </cell>
        </row>
        <row r="1268">
          <cell r="B1268" t="str">
            <v>CENTRO DE ACTIVIDAD NO EXISTE!!!</v>
          </cell>
        </row>
        <row r="1269">
          <cell r="B1269" t="str">
            <v>SISTEMA DE AIRE ACOND EDIF EPM</v>
          </cell>
        </row>
        <row r="1270">
          <cell r="B1270" t="str">
            <v>TRANSP VERT E INCLINADO EDIF EPM</v>
          </cell>
        </row>
        <row r="1271">
          <cell r="B1271" t="str">
            <v>CENTRO DE ACTIVIDAD NO EXISTE!!!</v>
          </cell>
        </row>
        <row r="1272">
          <cell r="B1272" t="str">
            <v>RED ELECT Y COMUNICACIONES EDIF EPM</v>
          </cell>
        </row>
        <row r="1273">
          <cell r="B1273" t="str">
            <v>AUTOMATIZACION EDIFICIO EPM</v>
          </cell>
        </row>
        <row r="1274">
          <cell r="B1274" t="str">
            <v>SISTEMAS DE ILUMINACION EDIF EPM</v>
          </cell>
        </row>
        <row r="1275">
          <cell r="B1275" t="str">
            <v>CENTRO DE ACTIVIDAD NO EXISTE!!!</v>
          </cell>
        </row>
        <row r="1276">
          <cell r="B1276" t="str">
            <v>EQ ANTIINCENDIO E HIDR EDIF EPM</v>
          </cell>
        </row>
        <row r="1277">
          <cell r="B1277" t="str">
            <v>SIST DE VOZ DAT Y SONID EDIF EPM</v>
          </cell>
        </row>
        <row r="1278">
          <cell r="B1278" t="str">
            <v>ANTICIPO SEDE</v>
          </cell>
        </row>
        <row r="1279">
          <cell r="B1279" t="str">
            <v>CENTRO DE ACTIVIDAD NO EXISTE!!!</v>
          </cell>
        </row>
        <row r="1280">
          <cell r="B1280" t="str">
            <v>PROYECTO URE EN LA RESIDENCIA</v>
          </cell>
        </row>
        <row r="1281">
          <cell r="B1281" t="str">
            <v>PROYECTO PILOTO URE INDUSTRIA</v>
          </cell>
        </row>
        <row r="1282">
          <cell r="B1282" t="str">
            <v>INVESTIGACION Y DESARROLLO URE</v>
          </cell>
        </row>
        <row r="1283">
          <cell r="B1283" t="str">
            <v>CENTRO DE ACTIVIDAD NO EXISTE!!!</v>
          </cell>
        </row>
        <row r="1284">
          <cell r="B1284" t="str">
            <v>INGENIERIA Y ADMON U.R.E.</v>
          </cell>
        </row>
        <row r="1285">
          <cell r="B1285" t="str">
            <v>ALUMBRADO PUBLICO EFICIENTE</v>
          </cell>
        </row>
        <row r="1286">
          <cell r="B1286" t="str">
            <v>CENTRO DE ACTIVIDAD NO EXISTE!!!</v>
          </cell>
        </row>
        <row r="1287">
          <cell r="B1287" t="str">
            <v>PROYECTO ALURE</v>
          </cell>
        </row>
        <row r="1288">
          <cell r="B1288" t="str">
            <v>CENTRO DE ACTIVIDAD NO EXISTE!!!</v>
          </cell>
        </row>
        <row r="1289">
          <cell r="B1289" t="str">
            <v>CAMPANA NACIONAL URE</v>
          </cell>
        </row>
        <row r="1290">
          <cell r="B1290" t="str">
            <v>CENTRO DE ACTIVIDAD NO EXISTE!!!</v>
          </cell>
        </row>
        <row r="1291">
          <cell r="B1291" t="str">
            <v>ANTICIPOS U.R.E.</v>
          </cell>
        </row>
        <row r="1292">
          <cell r="B1292" t="str">
            <v>CENTRO DE ACTIVIDAD NO EXISTE!!!</v>
          </cell>
        </row>
        <row r="1293">
          <cell r="B1293" t="str">
            <v>AJ POR INFL USO RACIONAL ENERGIA</v>
          </cell>
        </row>
        <row r="1294">
          <cell r="B1294" t="str">
            <v>CENTRO DE ACTIVIDAD NO EXISTE!!!</v>
          </cell>
        </row>
        <row r="1295">
          <cell r="B1295" t="str">
            <v>ANTICIPOS PROGRAMAS GENERALES</v>
          </cell>
        </row>
        <row r="1296">
          <cell r="B1296" t="str">
            <v>DIRECCION DE INFORMATICA</v>
          </cell>
        </row>
        <row r="1297">
          <cell r="B1297" t="str">
            <v>CAPACIDAD EQUIPOS CORPORATIVOS</v>
          </cell>
        </row>
        <row r="1298">
          <cell r="B1298" t="str">
            <v>PROYECTO GACELA</v>
          </cell>
        </row>
        <row r="1299">
          <cell r="B1299" t="str">
            <v>RED COMUNICACION DE DATOS</v>
          </cell>
        </row>
        <row r="1300">
          <cell r="B1300" t="str">
            <v>METODOLOGIA PARA DRROLLO SIST.</v>
          </cell>
        </row>
        <row r="1301">
          <cell r="B1301" t="str">
            <v>CENTRO DE ACTIVIDAD NO EXISTE!!!</v>
          </cell>
        </row>
        <row r="1302">
          <cell r="B1302" t="str">
            <v>UNIDAD PLANEACION INFORMATICA</v>
          </cell>
        </row>
        <row r="1303">
          <cell r="B1303" t="str">
            <v>CENTRO DE ACTIVIDAD NO EXISTE!!!</v>
          </cell>
        </row>
        <row r="1304">
          <cell r="B1304" t="str">
            <v>UNIDAD DE GESTION INFORMATICA</v>
          </cell>
        </row>
        <row r="1305">
          <cell r="B1305" t="str">
            <v>CENTRO DE ACTIVIDAD NO EXISTE!!!</v>
          </cell>
        </row>
        <row r="1306">
          <cell r="B1306" t="str">
            <v>UNIDAD INGENIERÍA Y TECNOLOGÍA INFORMÁTICA</v>
          </cell>
        </row>
        <row r="1307">
          <cell r="B1307" t="str">
            <v>CENTRO DE ACTIVIDAD NO EXISTE!!!</v>
          </cell>
        </row>
        <row r="1308">
          <cell r="B1308" t="str">
            <v>UNIDAD SISTEMAS DE INFORMACIÓN</v>
          </cell>
        </row>
        <row r="1309">
          <cell r="B1309" t="str">
            <v>EQUIPO SIGMA</v>
          </cell>
        </row>
        <row r="1310">
          <cell r="B1310" t="str">
            <v>MANTENIMIENTO SISTEMAS DE INFORMACIÓN</v>
          </cell>
        </row>
        <row r="1311">
          <cell r="B1311" t="str">
            <v>CENTRO DE ACTIVIDAD NO EXISTE!!!</v>
          </cell>
        </row>
        <row r="1312">
          <cell r="B1312" t="str">
            <v>UNIDAD OPERACIONES INFORMÁTICAS</v>
          </cell>
        </row>
        <row r="1313">
          <cell r="B1313" t="str">
            <v>CENTRO DE ACTIVIDAD NO EXISTE!!!</v>
          </cell>
        </row>
        <row r="1314">
          <cell r="B1314" t="str">
            <v>AJ POR INFL PLAN M INFORMATICA</v>
          </cell>
        </row>
        <row r="1315">
          <cell r="B1315" t="str">
            <v>AJ POR INFL PLAN M INFORMATICA</v>
          </cell>
        </row>
        <row r="1316">
          <cell r="B1316" t="str">
            <v>AJ X INFL PLAN MAEST INFORMATC</v>
          </cell>
        </row>
        <row r="1317">
          <cell r="B1317" t="str">
            <v>AJ POR INFL P MAEST INFORMATIC</v>
          </cell>
        </row>
        <row r="1318">
          <cell r="B1318" t="str">
            <v>CENTRO DE ACTIVIDAD NO EXISTE!!!</v>
          </cell>
        </row>
        <row r="1319">
          <cell r="B1319" t="str">
            <v>DLLO PROY INTERNOS INFORMATICA</v>
          </cell>
        </row>
        <row r="1320">
          <cell r="B1320" t="str">
            <v>CENTRO DE ACTIVIDAD NO EXISTE!!!</v>
          </cell>
        </row>
        <row r="1321">
          <cell r="B1321" t="str">
            <v>CAPACITACION INFORMATICA</v>
          </cell>
        </row>
        <row r="1322">
          <cell r="B1322" t="str">
            <v>SISTEMA INFORMACION ADMON CONT</v>
          </cell>
        </row>
        <row r="1323">
          <cell r="B1323" t="str">
            <v>BASE DE DATOS HIDROMETEOROLOGI</v>
          </cell>
        </row>
        <row r="1324">
          <cell r="B1324" t="str">
            <v>CENTRO DE ACTIVIDAD NO EXISTE!!!</v>
          </cell>
        </row>
        <row r="1325">
          <cell r="B1325" t="str">
            <v>GEST AUTOMATIZ MAT Y MTTO GAMMA</v>
          </cell>
        </row>
        <row r="1326">
          <cell r="B1326" t="str">
            <v>SIST.INFORM. DEL CIGAT</v>
          </cell>
        </row>
        <row r="1327">
          <cell r="B1327" t="str">
            <v>CENTRO DE ACTIVIDAD NO EXISTE!!!</v>
          </cell>
        </row>
        <row r="1328">
          <cell r="B1328" t="str">
            <v>SIST.INFORM.CONTROL PERD.TCAS</v>
          </cell>
        </row>
        <row r="1329">
          <cell r="B1329" t="str">
            <v>CENTRO DE ACTIVIDAD NO EXISTE!!!</v>
          </cell>
        </row>
        <row r="1330">
          <cell r="B1330" t="str">
            <v>DIS DE RED ASIST POR COMP</v>
          </cell>
        </row>
        <row r="1331">
          <cell r="B1331" t="str">
            <v>CENTRO DE ACTIVIDAD NO EXISTE!!!</v>
          </cell>
        </row>
        <row r="1332">
          <cell r="B1332" t="str">
            <v>PROYECTO GESTAR</v>
          </cell>
        </row>
        <row r="1333">
          <cell r="B1333" t="str">
            <v>PROYECTO MULTIMEDIA</v>
          </cell>
        </row>
        <row r="1334">
          <cell r="B1334" t="str">
            <v>CENTRO DE ACTIVIDAD NO EXISTE!!!</v>
          </cell>
        </row>
        <row r="1335">
          <cell r="B1335" t="str">
            <v>ADQUISICION PAQUETE MANEJO GESTION</v>
          </cell>
        </row>
        <row r="1336">
          <cell r="B1336" t="str">
            <v>DESARROLLO COMUNICACIÓN DE DATOS</v>
          </cell>
        </row>
        <row r="1337">
          <cell r="B1337" t="str">
            <v>SOPORTE MANTENIMIENTO  D.R.C.</v>
          </cell>
        </row>
        <row r="1338">
          <cell r="B1338" t="str">
            <v>GROUPWARE</v>
          </cell>
        </row>
        <row r="1339">
          <cell r="B1339" t="str">
            <v>PROYECTO PIBOT CORPORATIVO</v>
          </cell>
        </row>
        <row r="1340">
          <cell r="B1340" t="str">
            <v>PAQUETE PRONOSTICO DE CAUDALES</v>
          </cell>
        </row>
        <row r="1341">
          <cell r="B1341" t="str">
            <v>CENTRO DE ACTIVIDAD NO EXISTE!!!</v>
          </cell>
        </row>
        <row r="1342">
          <cell r="B1342" t="str">
            <v>PROYECTO METODOLOGIA FASE II</v>
          </cell>
        </row>
        <row r="1343">
          <cell r="B1343" t="str">
            <v>HW PROYECTOS DE TECNOLOGIA</v>
          </cell>
        </row>
        <row r="1344">
          <cell r="B1344" t="str">
            <v>CENTRO DE ACTIVIDAD NO EXISTE!!!</v>
          </cell>
        </row>
        <row r="1345">
          <cell r="B1345" t="str">
            <v>PLAN DES. INF. GEREN. DISTRIB. ENERGIA</v>
          </cell>
        </row>
        <row r="1346">
          <cell r="B1346" t="str">
            <v>CENTRO DE ACTIVIDAD NO EXISTE!!!</v>
          </cell>
        </row>
        <row r="1347">
          <cell r="B1347" t="str">
            <v>SW MICROS SERVIDORES Y EQ.DPTL</v>
          </cell>
        </row>
        <row r="1348">
          <cell r="B1348" t="str">
            <v>CENTRO DE ACTIVIDAD NO EXISTE!!!</v>
          </cell>
        </row>
        <row r="1349">
          <cell r="B1349" t="str">
            <v>PROYECTO SIGMA CON RECURSOS PROP.</v>
          </cell>
        </row>
        <row r="1350">
          <cell r="B1350" t="str">
            <v>ASESORIA Y SOPORTE TECN. SIGMA</v>
          </cell>
        </row>
        <row r="1351">
          <cell r="B1351" t="str">
            <v>CAPACITACION SIGMA</v>
          </cell>
        </row>
        <row r="1352">
          <cell r="B1352" t="str">
            <v>DESARROLLO APLICACIONES SIGMA</v>
          </cell>
        </row>
        <row r="1353">
          <cell r="B1353" t="str">
            <v>CONVERSION BASE GEOGRAFICA SIGMA</v>
          </cell>
        </row>
        <row r="1354">
          <cell r="B1354" t="str">
            <v>PROY. PILOTO SIGMA BIRF 2449</v>
          </cell>
        </row>
        <row r="1355">
          <cell r="B1355" t="str">
            <v>CONVERSION REDES ACUEDUCTO</v>
          </cell>
        </row>
        <row r="1356">
          <cell r="B1356" t="str">
            <v>CONVERSION REDES ALCANTARILLADO</v>
          </cell>
        </row>
        <row r="1357">
          <cell r="B1357" t="str">
            <v>CONVERSION REDES DISTRIBUCION</v>
          </cell>
        </row>
        <row r="1358">
          <cell r="B1358" t="str">
            <v>CONVERSION REDES TELEFONOS</v>
          </cell>
        </row>
        <row r="1359">
          <cell r="B1359" t="str">
            <v>HW SW Y APLICATIVOS ACUEDUCTO</v>
          </cell>
        </row>
        <row r="1360">
          <cell r="B1360" t="str">
            <v>HW SW Y APLICATIVOS SANEAMIENTO</v>
          </cell>
        </row>
        <row r="1361">
          <cell r="B1361" t="str">
            <v>HW SW Y APLICATIVOS ENERGIA</v>
          </cell>
        </row>
        <row r="1362">
          <cell r="B1362" t="str">
            <v>HW SW Y APLICATIVOS TELECOMUN.</v>
          </cell>
        </row>
        <row r="1363">
          <cell r="B1363" t="str">
            <v>POLIGONO</v>
          </cell>
        </row>
        <row r="1364">
          <cell r="B1364" t="str">
            <v>HW SW Y APLICATIVOS GAS</v>
          </cell>
        </row>
        <row r="1365">
          <cell r="B1365" t="str">
            <v>CONVERSION REDES GAS</v>
          </cell>
        </row>
        <row r="1366">
          <cell r="B1366" t="str">
            <v>CENTRO DE ACTIVIDAD NO EXISTE!!!</v>
          </cell>
        </row>
        <row r="1367">
          <cell r="B1367" t="str">
            <v>SIGA</v>
          </cell>
        </row>
        <row r="1368">
          <cell r="B1368" t="str">
            <v>CENTRO DE ACTIVIDAD NO EXISTE!!!</v>
          </cell>
        </row>
        <row r="1369">
          <cell r="B1369" t="str">
            <v>EVOLUCION SISTEMA DANOS ACUEDUCTO</v>
          </cell>
        </row>
        <row r="1370">
          <cell r="B1370" t="str">
            <v>CENTRO DE ACTIVIDAD NO EXISTE!!!</v>
          </cell>
        </row>
        <row r="1371">
          <cell r="B1371" t="str">
            <v>ALURE PERDIDAS</v>
          </cell>
        </row>
        <row r="1372">
          <cell r="B1372" t="str">
            <v>PROYECTO ALURE COSTOS</v>
          </cell>
        </row>
        <row r="1373">
          <cell r="B1373" t="str">
            <v>SISTEMA INFORM. COMERCIALIZACION ENERGIA</v>
          </cell>
        </row>
        <row r="1374">
          <cell r="B1374" t="str">
            <v>CENTRO DE ACTIVIDAD NO EXISTE!!!</v>
          </cell>
        </row>
        <row r="1375">
          <cell r="B1375" t="str">
            <v>SISTEMA INFORM. PARA LA BOLSA DE ENERGIA</v>
          </cell>
        </row>
        <row r="1376">
          <cell r="B1376" t="str">
            <v>SIST. INFORM. STO. GESTION GCIA. GENERAC</v>
          </cell>
        </row>
        <row r="1377">
          <cell r="B1377" t="str">
            <v>SISTEMA INFORM. PARA GESTION MERCADEO</v>
          </cell>
        </row>
        <row r="1378">
          <cell r="B1378" t="str">
            <v>SIST. INFORM. GESTION FIN. GCIA. GENERAC</v>
          </cell>
        </row>
        <row r="1379">
          <cell r="B1379" t="str">
            <v>CENTRO DE ACTIVIDAD NO EXISTE!!!</v>
          </cell>
        </row>
        <row r="1380">
          <cell r="B1380" t="str">
            <v>EPM BOGOTA S.A. E.S.P.</v>
          </cell>
        </row>
        <row r="1381">
          <cell r="B1381" t="str">
            <v>CENTRO DE ACTIVIDAD NO EXISTE!!!</v>
          </cell>
        </row>
        <row r="1382">
          <cell r="B1382" t="str">
            <v>SISTEMA DE INFORMACION TESORERIA</v>
          </cell>
        </row>
        <row r="1383">
          <cell r="B1383" t="str">
            <v>SISTEMA DE INFORMACION REVISIONES</v>
          </cell>
        </row>
        <row r="1384">
          <cell r="B1384" t="str">
            <v>SISTEMA DE INFORMACION FINANCIERO</v>
          </cell>
        </row>
        <row r="1385">
          <cell r="B1385" t="str">
            <v>SISTEMA DE INFORMACION SEGUROS</v>
          </cell>
        </row>
        <row r="1386">
          <cell r="B1386" t="str">
            <v>PROYECTO SOLUCIONES ANO 2000</v>
          </cell>
        </row>
        <row r="1387">
          <cell r="B1387" t="str">
            <v>CENTRO DE ACTIVIDAD NO EXISTE!!!</v>
          </cell>
        </row>
        <row r="1388">
          <cell r="B1388" t="str">
            <v>SIST. INF. INVENTARIOS (CARTERA, LOTES)</v>
          </cell>
        </row>
        <row r="1389">
          <cell r="B1389" t="str">
            <v>SISTEMA INTEGRADO INFORMACION BIBLIOTECA</v>
          </cell>
        </row>
        <row r="1390">
          <cell r="B1390" t="str">
            <v>SISTEMA POS-PROVEEDURIA</v>
          </cell>
        </row>
        <row r="1391">
          <cell r="B1391" t="str">
            <v>AMPLIACION RED CORPORATIVA EEPPM</v>
          </cell>
        </row>
        <row r="1392">
          <cell r="B1392" t="str">
            <v>SEGURIDAD DE LA INFRAESTRUCTURA INFORM.</v>
          </cell>
        </row>
        <row r="1393">
          <cell r="B1393" t="str">
            <v>ADMINISTRACION DE LA INFRAESTRUCTURA INF</v>
          </cell>
        </row>
        <row r="1394">
          <cell r="B1394" t="str">
            <v>COMUNICACION ORGANIZACIONAL ELECTRONICA</v>
          </cell>
        </row>
        <row r="1395">
          <cell r="B1395" t="str">
            <v>PROYECTO SISIE</v>
          </cell>
        </row>
        <row r="1396">
          <cell r="B1396" t="str">
            <v>CENTRO DE ACTIVIDAD NO EXISTE!!!</v>
          </cell>
        </row>
        <row r="1397">
          <cell r="B1397" t="str">
            <v>PROYECTO TRIPLE-E</v>
          </cell>
        </row>
        <row r="1398">
          <cell r="B1398" t="str">
            <v>PROYECTO INFRAGAS</v>
          </cell>
        </row>
        <row r="1399">
          <cell r="B1399" t="str">
            <v>PROYECTO COM-GAS</v>
          </cell>
        </row>
        <row r="1400">
          <cell r="B1400" t="str">
            <v>PROYECTO DISGAS</v>
          </cell>
        </row>
        <row r="1401">
          <cell r="B1401" t="str">
            <v>PROYECTO CONTRATAR</v>
          </cell>
        </row>
        <row r="1402">
          <cell r="B1402" t="str">
            <v>CENTRO DE ACTIVIDAD NO EXISTE!!!</v>
          </cell>
        </row>
        <row r="1403">
          <cell r="B1403" t="str">
            <v>ANTICIPOS ESTUDIOS</v>
          </cell>
        </row>
        <row r="1404">
          <cell r="B1404" t="str">
            <v>CENTRO DE ACTIVIDAD NO EXISTE!!!</v>
          </cell>
        </row>
      </sheetData>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úmen Indic."/>
      <sheetName val=" Perd (2)"/>
      <sheetName val=" Perd"/>
      <sheetName val=" CONT"/>
      <sheetName val=" CONT (2)"/>
      <sheetName val="Gastos"/>
      <sheetName val="REC TOTAL"/>
      <sheetName val="REC PRIV"/>
      <sheetName val="REC PRIV (2)"/>
      <sheetName val="REC OFIC"/>
      <sheetName val="REC OFIC (2)"/>
      <sheetName val="Rotac CXC"/>
      <sheetName val="Rotac CXC (2)"/>
      <sheetName val="Rotac CXP"/>
      <sheetName val="Rotac CXP (2)"/>
      <sheetName val="Ejec_Invers"/>
      <sheetName val="Ejec_Invers (2)"/>
      <sheetName val=" PRD I"/>
      <sheetName val="PRD II"/>
      <sheetName val=" COSTO KWH"/>
      <sheetName val="Suscrip_sinmed"/>
      <sheetName val="Suscrip_sinmed (2)"/>
      <sheetName val="Reclam_Fact"/>
      <sheetName val="Atenc_Reclam"/>
      <sheetName val="Atenc_Solicit"/>
      <sheetName val="PGEN"/>
    </sheetNames>
    <sheetDataSet>
      <sheetData sheetId="0" refreshError="1"/>
      <sheetData sheetId="1" refreshError="1"/>
      <sheetData sheetId="2" refreshError="1"/>
      <sheetData sheetId="3" refreshError="1">
        <row r="34">
          <cell r="I34">
            <v>0</v>
          </cell>
        </row>
      </sheetData>
      <sheetData sheetId="4" refreshError="1"/>
      <sheetData sheetId="5" refreshError="1">
        <row r="34">
          <cell r="I34">
            <v>0</v>
          </cell>
        </row>
      </sheetData>
      <sheetData sheetId="6" refreshError="1"/>
      <sheetData sheetId="7" refreshError="1">
        <row r="33">
          <cell r="J33">
            <v>0</v>
          </cell>
        </row>
      </sheetData>
      <sheetData sheetId="8" refreshError="1"/>
      <sheetData sheetId="9" refreshError="1">
        <row r="35">
          <cell r="I35">
            <v>0</v>
          </cell>
        </row>
      </sheetData>
      <sheetData sheetId="10" refreshError="1"/>
      <sheetData sheetId="11" refreshError="1">
        <row r="35">
          <cell r="I35">
            <v>0</v>
          </cell>
        </row>
      </sheetData>
      <sheetData sheetId="12" refreshError="1"/>
      <sheetData sheetId="13" refreshError="1">
        <row r="34">
          <cell r="I34">
            <v>0</v>
          </cell>
        </row>
      </sheetData>
      <sheetData sheetId="14" refreshError="1"/>
      <sheetData sheetId="15" refreshError="1">
        <row r="36">
          <cell r="I36">
            <v>0</v>
          </cell>
        </row>
      </sheetData>
      <sheetData sheetId="16" refreshError="1"/>
      <sheetData sheetId="17" refreshError="1">
        <row r="34">
          <cell r="I34">
            <v>0</v>
          </cell>
        </row>
      </sheetData>
      <sheetData sheetId="18" refreshError="1">
        <row r="34">
          <cell r="I34">
            <v>0</v>
          </cell>
        </row>
      </sheetData>
      <sheetData sheetId="19" refreshError="1">
        <row r="33">
          <cell r="I33">
            <v>1</v>
          </cell>
        </row>
      </sheetData>
      <sheetData sheetId="20" refreshError="1">
        <row r="35">
          <cell r="I35">
            <v>0</v>
          </cell>
        </row>
      </sheetData>
      <sheetData sheetId="21" refreshError="1"/>
      <sheetData sheetId="22" refreshError="1">
        <row r="36">
          <cell r="I36">
            <v>0</v>
          </cell>
        </row>
      </sheetData>
      <sheetData sheetId="23" refreshError="1">
        <row r="34">
          <cell r="I34">
            <v>0</v>
          </cell>
        </row>
      </sheetData>
      <sheetData sheetId="24" refreshError="1">
        <row r="33">
          <cell r="I33">
            <v>0</v>
          </cell>
        </row>
      </sheetData>
      <sheetData sheetId="2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úmen Indic."/>
      <sheetName val=" Perd (2)"/>
      <sheetName val=" Perd"/>
      <sheetName val=" CONT"/>
      <sheetName val=" CONT (2)"/>
      <sheetName val="Gastos"/>
      <sheetName val="REC TOTAL"/>
      <sheetName val="REC PRIV"/>
      <sheetName val="REC PRIV (2)"/>
      <sheetName val="REC OFIC"/>
      <sheetName val="REC OFIC (2)"/>
      <sheetName val="Rotac CXC"/>
      <sheetName val="Rotac CXC (2)"/>
      <sheetName val="Rotac CXP"/>
      <sheetName val="Rotac CXP (2)"/>
      <sheetName val="Ejec_Invers"/>
      <sheetName val="Ejec_Invers (2)"/>
      <sheetName val=" PRD I"/>
      <sheetName val="PRD II"/>
      <sheetName val=" COSTO KWH"/>
      <sheetName val="Suscrip_sinmed"/>
      <sheetName val="Suscrip_sinmed (2)"/>
      <sheetName val="Reclam_Fact"/>
      <sheetName val="Atenc_Reclam"/>
      <sheetName val="Atenc_Solicit"/>
      <sheetName val="Equipos Responsables"/>
    </sheetNames>
    <sheetDataSet>
      <sheetData sheetId="0" refreshError="1"/>
      <sheetData sheetId="1" refreshError="1"/>
      <sheetData sheetId="2"/>
      <sheetData sheetId="3"/>
      <sheetData sheetId="4" refreshError="1"/>
      <sheetData sheetId="5"/>
      <sheetData sheetId="6" refreshError="1"/>
      <sheetData sheetId="7"/>
      <sheetData sheetId="8" refreshError="1"/>
      <sheetData sheetId="9"/>
      <sheetData sheetId="10" refreshError="1"/>
      <sheetData sheetId="11"/>
      <sheetData sheetId="12" refreshError="1"/>
      <sheetData sheetId="13"/>
      <sheetData sheetId="14" refreshError="1"/>
      <sheetData sheetId="15" refreshError="1">
        <row r="36">
          <cell r="I36">
            <v>0</v>
          </cell>
        </row>
      </sheetData>
      <sheetData sheetId="16" refreshError="1"/>
      <sheetData sheetId="17"/>
      <sheetData sheetId="18"/>
      <sheetData sheetId="19"/>
      <sheetData sheetId="20"/>
      <sheetData sheetId="21" refreshError="1"/>
      <sheetData sheetId="22"/>
      <sheetData sheetId="23"/>
      <sheetData sheetId="24"/>
      <sheetData sheetId="2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VRF9899-P6"/>
      <sheetName val="EFZ9798-P7"/>
      <sheetName val="Est-Rangos-8"/>
      <sheetName val="Rangos 3,4,5p9"/>
      <sheetName val="CONMRT-10"/>
      <sheetName val="CM-INCO9498-11"/>
      <sheetName val="GENERA-COMPRASP12"/>
      <sheetName val="SUS-P13"/>
      <sheetName val="Indices-14"/>
      <sheetName val="pérd9899-p15"/>
      <sheetName val="CARGA-16"/>
      <sheetName val="Infrestr-ipp17"/>
      <sheetName val="CV-GAS9818"/>
      <sheetName val="FALLAS-P19"/>
      <sheetName val="CFllz1t99-20"/>
      <sheetName val="TITULO 21"/>
      <sheetName val="ingr-Perd-cxc22"/>
      <sheetName val="Recaudo of-privado23"/>
      <sheetName val="gasfun-cxpener24"/>
      <sheetName val="Ejec_Invers25"/>
      <sheetName val="Suscrip_sinmed26"/>
      <sheetName val="Reclam_Fact-aten 27"/>
      <sheetName val="Atenc_Solicit-Contin28"/>
      <sheetName val="Hoja1"/>
      <sheetName val="Ejec_In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SIPA_Comfis_Junio"/>
      <sheetName val="Desagregación Modificación"/>
      <sheetName val="Usos"/>
      <sheetName val="F_qmen"/>
      <sheetName val="U_qmen"/>
      <sheetName val="sipa 99"/>
      <sheetName val="sipa costos"/>
      <sheetName val="Inversión"/>
    </sheetNames>
    <sheetDataSet>
      <sheetData sheetId="0" refreshError="1"/>
      <sheetData sheetId="1" refreshError="1"/>
      <sheetData sheetId="2" refreshError="1"/>
      <sheetData sheetId="3"/>
      <sheetData sheetId="4" refreshError="1"/>
      <sheetData sheetId="5" refreshError="1"/>
      <sheetData sheetId="6">
        <row r="2">
          <cell r="C2" t="str">
            <v>Datos</v>
          </cell>
        </row>
        <row r="3">
          <cell r="A3" t="str">
            <v>PARTIDA</v>
          </cell>
          <cell r="B3" t="str">
            <v>NOMBRE</v>
          </cell>
          <cell r="C3" t="str">
            <v>Suma de PRESUPUESTO INICIAL</v>
          </cell>
          <cell r="D3" t="str">
            <v>Suma de REDUCCION</v>
          </cell>
          <cell r="E3" t="str">
            <v>Suma de ADICCIONES</v>
          </cell>
          <cell r="F3" t="str">
            <v>Suma de CREDITO</v>
          </cell>
          <cell r="G3" t="str">
            <v>Suma de CONTRA CREDITO</v>
          </cell>
          <cell r="H3" t="str">
            <v>Suma de APROPIACION ACUMULADA</v>
          </cell>
          <cell r="I3" t="str">
            <v>Suma de CD</v>
          </cell>
          <cell r="J3" t="str">
            <v>Suma de COMPROMISO</v>
          </cell>
          <cell r="K3" t="str">
            <v xml:space="preserve">Suma de CAUSACION </v>
          </cell>
          <cell r="L3" t="str">
            <v>Suma de PAGADO</v>
          </cell>
        </row>
        <row r="4">
          <cell r="A4">
            <v>13114701201</v>
          </cell>
          <cell r="B4" t="str">
            <v>FONDOS DE EMPLEADOS</v>
          </cell>
          <cell r="C4">
            <v>0</v>
          </cell>
          <cell r="D4">
            <v>0</v>
          </cell>
          <cell r="E4">
            <v>0</v>
          </cell>
          <cell r="F4">
            <v>0</v>
          </cell>
          <cell r="G4">
            <v>0</v>
          </cell>
          <cell r="H4">
            <v>0</v>
          </cell>
          <cell r="I4">
            <v>0</v>
          </cell>
          <cell r="J4">
            <v>31747962</v>
          </cell>
          <cell r="K4">
            <v>-31747962</v>
          </cell>
          <cell r="L4">
            <v>0</v>
          </cell>
        </row>
        <row r="5">
          <cell r="A5">
            <v>13143159000</v>
          </cell>
          <cell r="B5" t="str">
            <v>INGRESOS AJENOS A LA OPERACION</v>
          </cell>
          <cell r="C5">
            <v>0</v>
          </cell>
          <cell r="D5">
            <v>0</v>
          </cell>
          <cell r="E5">
            <v>0</v>
          </cell>
          <cell r="F5">
            <v>0</v>
          </cell>
          <cell r="G5">
            <v>0</v>
          </cell>
          <cell r="H5">
            <v>0</v>
          </cell>
          <cell r="I5">
            <v>0</v>
          </cell>
          <cell r="J5">
            <v>0</v>
          </cell>
          <cell r="K5">
            <v>0</v>
          </cell>
          <cell r="L5">
            <v>33171945</v>
          </cell>
        </row>
        <row r="6">
          <cell r="A6">
            <v>13143909008</v>
          </cell>
          <cell r="B6" t="str">
            <v>ARRENDAMIENTOS</v>
          </cell>
          <cell r="C6">
            <v>0</v>
          </cell>
          <cell r="D6">
            <v>0</v>
          </cell>
          <cell r="E6">
            <v>0</v>
          </cell>
          <cell r="F6">
            <v>0</v>
          </cell>
          <cell r="G6">
            <v>0</v>
          </cell>
          <cell r="H6">
            <v>0</v>
          </cell>
          <cell r="I6">
            <v>0</v>
          </cell>
          <cell r="J6">
            <v>0</v>
          </cell>
          <cell r="K6">
            <v>0</v>
          </cell>
          <cell r="L6">
            <v>388325</v>
          </cell>
        </row>
        <row r="7">
          <cell r="A7">
            <v>13143909009</v>
          </cell>
          <cell r="B7" t="str">
            <v xml:space="preserve">INDEMNIZACIONES Y RECLAMACIONES A FAVOR </v>
          </cell>
          <cell r="C7">
            <v>0</v>
          </cell>
          <cell r="D7">
            <v>0</v>
          </cell>
          <cell r="E7">
            <v>0</v>
          </cell>
          <cell r="F7">
            <v>0</v>
          </cell>
          <cell r="G7">
            <v>0</v>
          </cell>
          <cell r="H7">
            <v>0</v>
          </cell>
          <cell r="I7">
            <v>0</v>
          </cell>
          <cell r="J7">
            <v>0</v>
          </cell>
          <cell r="K7">
            <v>0</v>
          </cell>
          <cell r="L7">
            <v>2474993.9900000002</v>
          </cell>
        </row>
        <row r="8">
          <cell r="A8">
            <v>21151050100</v>
          </cell>
          <cell r="B8" t="str">
            <v>SUELDO PERSONAL DE NOMINA</v>
          </cell>
          <cell r="C8">
            <v>3443744000</v>
          </cell>
          <cell r="D8">
            <v>0</v>
          </cell>
          <cell r="E8">
            <v>0</v>
          </cell>
          <cell r="F8">
            <v>0</v>
          </cell>
          <cell r="G8">
            <v>0</v>
          </cell>
          <cell r="H8">
            <v>3443744000</v>
          </cell>
          <cell r="I8">
            <v>3443744000</v>
          </cell>
          <cell r="J8">
            <v>75770777</v>
          </cell>
          <cell r="K8">
            <v>75770777</v>
          </cell>
          <cell r="L8">
            <v>37482844</v>
          </cell>
        </row>
        <row r="9">
          <cell r="A9">
            <v>21151050101</v>
          </cell>
          <cell r="B9" t="str">
            <v>SALARIO INTEGRAL</v>
          </cell>
          <cell r="C9">
            <v>165500400</v>
          </cell>
          <cell r="D9">
            <v>0</v>
          </cell>
          <cell r="E9">
            <v>0</v>
          </cell>
          <cell r="F9">
            <v>0</v>
          </cell>
          <cell r="G9">
            <v>0</v>
          </cell>
          <cell r="H9">
            <v>165500400</v>
          </cell>
          <cell r="I9">
            <v>165500400</v>
          </cell>
          <cell r="J9">
            <v>1115833</v>
          </cell>
          <cell r="K9">
            <v>1115833</v>
          </cell>
          <cell r="L9">
            <v>1115833</v>
          </cell>
        </row>
        <row r="10">
          <cell r="A10">
            <v>21151050300</v>
          </cell>
          <cell r="B10" t="str">
            <v>HORAS EXTRAS, DOMINICALES Y FESTIVOS</v>
          </cell>
          <cell r="C10">
            <v>14400000</v>
          </cell>
          <cell r="D10">
            <v>0</v>
          </cell>
          <cell r="E10">
            <v>0</v>
          </cell>
          <cell r="F10">
            <v>0</v>
          </cell>
          <cell r="G10">
            <v>0</v>
          </cell>
          <cell r="H10">
            <v>14400000</v>
          </cell>
          <cell r="I10">
            <v>14400000</v>
          </cell>
          <cell r="J10">
            <v>300053</v>
          </cell>
          <cell r="K10">
            <v>300053</v>
          </cell>
          <cell r="L10">
            <v>300053</v>
          </cell>
        </row>
        <row r="11">
          <cell r="A11">
            <v>21151050400</v>
          </cell>
          <cell r="B11" t="str">
            <v>INCAPACIDADES</v>
          </cell>
          <cell r="C11">
            <v>40500000</v>
          </cell>
          <cell r="D11">
            <v>0</v>
          </cell>
          <cell r="E11">
            <v>0</v>
          </cell>
          <cell r="F11">
            <v>0</v>
          </cell>
          <cell r="G11">
            <v>0</v>
          </cell>
          <cell r="H11">
            <v>40500000</v>
          </cell>
          <cell r="I11">
            <v>38500000</v>
          </cell>
          <cell r="J11">
            <v>1964762</v>
          </cell>
          <cell r="K11">
            <v>1964762</v>
          </cell>
          <cell r="L11">
            <v>0</v>
          </cell>
        </row>
        <row r="12">
          <cell r="A12">
            <v>21151050401</v>
          </cell>
          <cell r="B12" t="str">
            <v>GASTOS DE REPRESENTACION</v>
          </cell>
          <cell r="C12">
            <v>196480558</v>
          </cell>
          <cell r="D12">
            <v>0</v>
          </cell>
          <cell r="E12">
            <v>0</v>
          </cell>
          <cell r="F12">
            <v>0</v>
          </cell>
          <cell r="G12">
            <v>0</v>
          </cell>
          <cell r="H12">
            <v>196480558</v>
          </cell>
          <cell r="I12">
            <v>158600558</v>
          </cell>
          <cell r="J12">
            <v>89360558</v>
          </cell>
          <cell r="K12">
            <v>616700</v>
          </cell>
          <cell r="L12">
            <v>616700</v>
          </cell>
        </row>
        <row r="13">
          <cell r="A13">
            <v>21151051200</v>
          </cell>
          <cell r="B13" t="str">
            <v>PRIMA DE SERVICIOS</v>
          </cell>
          <cell r="C13">
            <v>550262000</v>
          </cell>
          <cell r="D13">
            <v>0</v>
          </cell>
          <cell r="E13">
            <v>0</v>
          </cell>
          <cell r="F13">
            <v>0</v>
          </cell>
          <cell r="G13">
            <v>0</v>
          </cell>
          <cell r="H13">
            <v>550262000</v>
          </cell>
          <cell r="I13">
            <v>550262000</v>
          </cell>
          <cell r="J13">
            <v>0</v>
          </cell>
          <cell r="K13">
            <v>0</v>
          </cell>
          <cell r="L13">
            <v>0</v>
          </cell>
        </row>
        <row r="14">
          <cell r="A14">
            <v>21151051300</v>
          </cell>
          <cell r="B14" t="str">
            <v>PRIMA DE VACACIONES</v>
          </cell>
          <cell r="C14">
            <v>339429742</v>
          </cell>
          <cell r="D14">
            <v>0</v>
          </cell>
          <cell r="E14">
            <v>0</v>
          </cell>
          <cell r="F14">
            <v>0</v>
          </cell>
          <cell r="G14">
            <v>0</v>
          </cell>
          <cell r="H14">
            <v>339429742</v>
          </cell>
          <cell r="I14">
            <v>339429742</v>
          </cell>
          <cell r="J14">
            <v>14283654</v>
          </cell>
          <cell r="K14">
            <v>14283654</v>
          </cell>
          <cell r="L14">
            <v>990263</v>
          </cell>
        </row>
        <row r="15">
          <cell r="A15">
            <v>21151051500</v>
          </cell>
          <cell r="B15" t="str">
            <v>PRIMAS EXTRALEGALES</v>
          </cell>
          <cell r="C15">
            <v>695221586</v>
          </cell>
          <cell r="D15">
            <v>0</v>
          </cell>
          <cell r="E15">
            <v>0</v>
          </cell>
          <cell r="F15">
            <v>0</v>
          </cell>
          <cell r="G15">
            <v>0</v>
          </cell>
          <cell r="H15">
            <v>695221586</v>
          </cell>
          <cell r="I15">
            <v>695221586</v>
          </cell>
          <cell r="J15">
            <v>0</v>
          </cell>
          <cell r="K15">
            <v>0</v>
          </cell>
          <cell r="L15">
            <v>0</v>
          </cell>
        </row>
        <row r="16">
          <cell r="A16">
            <v>21151051700</v>
          </cell>
          <cell r="B16" t="str">
            <v>PRIMA DE ANTIGUEDAD</v>
          </cell>
          <cell r="C16">
            <v>487200792</v>
          </cell>
          <cell r="D16">
            <v>0</v>
          </cell>
          <cell r="E16">
            <v>0</v>
          </cell>
          <cell r="F16">
            <v>0</v>
          </cell>
          <cell r="G16">
            <v>0</v>
          </cell>
          <cell r="H16">
            <v>487200792</v>
          </cell>
          <cell r="I16">
            <v>487200792</v>
          </cell>
          <cell r="J16">
            <v>15562105</v>
          </cell>
          <cell r="K16">
            <v>15562105</v>
          </cell>
          <cell r="L16">
            <v>15562105</v>
          </cell>
        </row>
        <row r="17">
          <cell r="A17">
            <v>21151051800</v>
          </cell>
          <cell r="B17" t="str">
            <v>VACACIONES</v>
          </cell>
          <cell r="C17">
            <v>339429742</v>
          </cell>
          <cell r="D17">
            <v>0</v>
          </cell>
          <cell r="E17">
            <v>0</v>
          </cell>
          <cell r="F17">
            <v>0</v>
          </cell>
          <cell r="G17">
            <v>0</v>
          </cell>
          <cell r="H17">
            <v>339429742</v>
          </cell>
          <cell r="I17">
            <v>339429742</v>
          </cell>
          <cell r="J17">
            <v>16515321</v>
          </cell>
          <cell r="K17">
            <v>16515321</v>
          </cell>
          <cell r="L17">
            <v>7892998</v>
          </cell>
        </row>
        <row r="18">
          <cell r="A18">
            <v>21151052000</v>
          </cell>
          <cell r="B18" t="str">
            <v>BONIFICACIONES (LINEA VIVA, TURNOS INGEN</v>
          </cell>
          <cell r="C18">
            <v>34800000</v>
          </cell>
          <cell r="D18">
            <v>0</v>
          </cell>
          <cell r="E18">
            <v>0</v>
          </cell>
          <cell r="F18">
            <v>0</v>
          </cell>
          <cell r="G18">
            <v>0</v>
          </cell>
          <cell r="H18">
            <v>34800000</v>
          </cell>
          <cell r="I18">
            <v>34800000</v>
          </cell>
          <cell r="J18">
            <v>0</v>
          </cell>
          <cell r="K18">
            <v>0</v>
          </cell>
          <cell r="L18">
            <v>0</v>
          </cell>
        </row>
        <row r="19">
          <cell r="A19">
            <v>21151052200</v>
          </cell>
          <cell r="B19" t="str">
            <v>PRIMA O SUBSIDIO DE ALIMENTACION</v>
          </cell>
          <cell r="C19">
            <v>3540000</v>
          </cell>
          <cell r="D19">
            <v>0</v>
          </cell>
          <cell r="E19">
            <v>0</v>
          </cell>
          <cell r="F19">
            <v>0</v>
          </cell>
          <cell r="G19">
            <v>0</v>
          </cell>
          <cell r="H19">
            <v>3540000</v>
          </cell>
          <cell r="I19">
            <v>3540000</v>
          </cell>
          <cell r="J19">
            <v>58471</v>
          </cell>
          <cell r="K19">
            <v>58471</v>
          </cell>
          <cell r="L19">
            <v>50118</v>
          </cell>
        </row>
        <row r="20">
          <cell r="A20">
            <v>21151052300</v>
          </cell>
          <cell r="B20" t="str">
            <v>AUXILIO DE TRANSPORTE</v>
          </cell>
          <cell r="C20">
            <v>399950192</v>
          </cell>
          <cell r="D20">
            <v>0</v>
          </cell>
          <cell r="E20">
            <v>0</v>
          </cell>
          <cell r="F20">
            <v>0</v>
          </cell>
          <cell r="G20">
            <v>0</v>
          </cell>
          <cell r="H20">
            <v>399950192</v>
          </cell>
          <cell r="I20">
            <v>399950192</v>
          </cell>
          <cell r="J20">
            <v>0</v>
          </cell>
          <cell r="K20">
            <v>0</v>
          </cell>
          <cell r="L20">
            <v>0</v>
          </cell>
        </row>
        <row r="21">
          <cell r="A21">
            <v>21151052400</v>
          </cell>
          <cell r="B21" t="str">
            <v>CESANTIAS - UNIDAD DE APOYO</v>
          </cell>
          <cell r="C21">
            <v>793600000</v>
          </cell>
          <cell r="D21">
            <v>0</v>
          </cell>
          <cell r="E21">
            <v>0</v>
          </cell>
          <cell r="F21">
            <v>0</v>
          </cell>
          <cell r="G21">
            <v>0</v>
          </cell>
          <cell r="H21">
            <v>793600000</v>
          </cell>
          <cell r="I21">
            <v>793600000</v>
          </cell>
          <cell r="J21">
            <v>0</v>
          </cell>
          <cell r="K21">
            <v>0</v>
          </cell>
          <cell r="L21">
            <v>0</v>
          </cell>
        </row>
        <row r="22">
          <cell r="A22">
            <v>21151052500</v>
          </cell>
          <cell r="B22" t="str">
            <v>INTERESES DE CESANTIAS - UNIDAD DE APOYO</v>
          </cell>
          <cell r="C22">
            <v>222644000</v>
          </cell>
          <cell r="D22">
            <v>0</v>
          </cell>
          <cell r="E22">
            <v>0</v>
          </cell>
          <cell r="F22">
            <v>796527</v>
          </cell>
          <cell r="G22">
            <v>-796527</v>
          </cell>
          <cell r="H22">
            <v>222644000</v>
          </cell>
          <cell r="I22">
            <v>222644000</v>
          </cell>
          <cell r="J22">
            <v>91218665</v>
          </cell>
          <cell r="K22">
            <v>91218665</v>
          </cell>
          <cell r="L22">
            <v>90785467</v>
          </cell>
        </row>
        <row r="23">
          <cell r="A23">
            <v>21151053001</v>
          </cell>
          <cell r="B23" t="str">
            <v>BIENESTAR SOCIAL</v>
          </cell>
          <cell r="C23">
            <v>930636500</v>
          </cell>
          <cell r="D23">
            <v>0</v>
          </cell>
          <cell r="E23">
            <v>0</v>
          </cell>
          <cell r="F23">
            <v>0</v>
          </cell>
          <cell r="G23">
            <v>0</v>
          </cell>
          <cell r="H23">
            <v>930636500</v>
          </cell>
          <cell r="I23">
            <v>91160000</v>
          </cell>
          <cell r="J23">
            <v>91160000</v>
          </cell>
          <cell r="K23">
            <v>0</v>
          </cell>
          <cell r="L23">
            <v>0</v>
          </cell>
        </row>
        <row r="24">
          <cell r="A24">
            <v>21151053002</v>
          </cell>
          <cell r="B24" t="str">
            <v>GASTOS DEPORTIVOS Y RECREACION</v>
          </cell>
          <cell r="C24">
            <v>54624000</v>
          </cell>
          <cell r="D24">
            <v>0</v>
          </cell>
          <cell r="E24">
            <v>0</v>
          </cell>
          <cell r="F24">
            <v>0</v>
          </cell>
          <cell r="G24">
            <v>0</v>
          </cell>
          <cell r="H24">
            <v>54624000</v>
          </cell>
          <cell r="I24">
            <v>7800000</v>
          </cell>
          <cell r="J24">
            <v>5800000</v>
          </cell>
          <cell r="K24">
            <v>0</v>
          </cell>
          <cell r="L24">
            <v>0</v>
          </cell>
        </row>
        <row r="25">
          <cell r="A25">
            <v>21151053003</v>
          </cell>
          <cell r="B25" t="str">
            <v>APORTES SINDICALES</v>
          </cell>
          <cell r="C25">
            <v>7400001</v>
          </cell>
          <cell r="D25">
            <v>0</v>
          </cell>
          <cell r="E25">
            <v>0</v>
          </cell>
          <cell r="F25">
            <v>0</v>
          </cell>
          <cell r="G25">
            <v>0</v>
          </cell>
          <cell r="H25">
            <v>7400001</v>
          </cell>
          <cell r="I25">
            <v>7400001</v>
          </cell>
          <cell r="J25">
            <v>0</v>
          </cell>
          <cell r="K25">
            <v>0</v>
          </cell>
          <cell r="L25">
            <v>0</v>
          </cell>
        </row>
        <row r="26">
          <cell r="A26">
            <v>21151053004</v>
          </cell>
          <cell r="B26" t="str">
            <v>AUXILIOS Y SERVICIOS CONVENCIONALES</v>
          </cell>
          <cell r="C26">
            <v>80000000</v>
          </cell>
          <cell r="D26">
            <v>0</v>
          </cell>
          <cell r="E26">
            <v>0</v>
          </cell>
          <cell r="F26">
            <v>0</v>
          </cell>
          <cell r="G26">
            <v>0</v>
          </cell>
          <cell r="H26">
            <v>80000000</v>
          </cell>
          <cell r="I26">
            <v>80000000</v>
          </cell>
          <cell r="J26">
            <v>0</v>
          </cell>
          <cell r="K26">
            <v>0</v>
          </cell>
          <cell r="L26">
            <v>0</v>
          </cell>
        </row>
        <row r="27">
          <cell r="A27">
            <v>21151053005</v>
          </cell>
          <cell r="B27" t="str">
            <v>AUXILIO DE ESTUDIO</v>
          </cell>
          <cell r="C27">
            <v>468836550</v>
          </cell>
          <cell r="D27">
            <v>0</v>
          </cell>
          <cell r="E27">
            <v>0</v>
          </cell>
          <cell r="F27">
            <v>0</v>
          </cell>
          <cell r="G27">
            <v>0</v>
          </cell>
          <cell r="H27">
            <v>468836550</v>
          </cell>
          <cell r="I27">
            <v>468836550</v>
          </cell>
          <cell r="J27">
            <v>0</v>
          </cell>
          <cell r="K27">
            <v>0</v>
          </cell>
          <cell r="L27">
            <v>0</v>
          </cell>
        </row>
        <row r="28">
          <cell r="A28">
            <v>21151053007</v>
          </cell>
          <cell r="B28" t="str">
            <v>CAPACITACION</v>
          </cell>
          <cell r="C28">
            <v>552000000</v>
          </cell>
          <cell r="D28">
            <v>0</v>
          </cell>
          <cell r="E28">
            <v>0</v>
          </cell>
          <cell r="F28">
            <v>0</v>
          </cell>
          <cell r="G28">
            <v>0</v>
          </cell>
          <cell r="H28">
            <v>552000000</v>
          </cell>
          <cell r="I28">
            <v>350000000</v>
          </cell>
          <cell r="J28">
            <v>0</v>
          </cell>
          <cell r="K28">
            <v>0</v>
          </cell>
          <cell r="L28">
            <v>0</v>
          </cell>
        </row>
        <row r="29">
          <cell r="A29">
            <v>21151053008</v>
          </cell>
          <cell r="B29" t="str">
            <v>GASTOS MEDICOS Y DROGAS(CONVENCIONALES)</v>
          </cell>
          <cell r="C29">
            <v>27553500</v>
          </cell>
          <cell r="D29">
            <v>0</v>
          </cell>
          <cell r="E29">
            <v>0</v>
          </cell>
          <cell r="F29">
            <v>0</v>
          </cell>
          <cell r="G29">
            <v>0</v>
          </cell>
          <cell r="H29">
            <v>27553500</v>
          </cell>
          <cell r="I29">
            <v>27553500</v>
          </cell>
          <cell r="J29">
            <v>27553500</v>
          </cell>
          <cell r="K29">
            <v>0</v>
          </cell>
          <cell r="L29">
            <v>0</v>
          </cell>
        </row>
        <row r="30">
          <cell r="A30">
            <v>21151053100</v>
          </cell>
          <cell r="B30" t="str">
            <v>DOTACION Y SUMINISTRO A TRABAJADORES</v>
          </cell>
          <cell r="C30">
            <v>89976781</v>
          </cell>
          <cell r="D30">
            <v>0</v>
          </cell>
          <cell r="E30">
            <v>0</v>
          </cell>
          <cell r="F30">
            <v>0</v>
          </cell>
          <cell r="G30">
            <v>0</v>
          </cell>
          <cell r="H30">
            <v>89976781</v>
          </cell>
          <cell r="I30">
            <v>73869581</v>
          </cell>
          <cell r="J30">
            <v>64349140</v>
          </cell>
          <cell r="K30">
            <v>10361657</v>
          </cell>
          <cell r="L30">
            <v>0</v>
          </cell>
        </row>
        <row r="31">
          <cell r="A31">
            <v>21151054100</v>
          </cell>
          <cell r="B31" t="str">
            <v>GASTOS MEDICOS Y DROGAS (BOTIQUIN)</v>
          </cell>
          <cell r="C31">
            <v>35445587</v>
          </cell>
          <cell r="D31">
            <v>0</v>
          </cell>
          <cell r="E31">
            <v>0</v>
          </cell>
          <cell r="F31">
            <v>0</v>
          </cell>
          <cell r="G31">
            <v>0</v>
          </cell>
          <cell r="H31">
            <v>35445587</v>
          </cell>
          <cell r="I31">
            <v>9445587</v>
          </cell>
          <cell r="J31">
            <v>9445587</v>
          </cell>
          <cell r="K31">
            <v>6977630</v>
          </cell>
          <cell r="L31">
            <v>6734085</v>
          </cell>
        </row>
        <row r="32">
          <cell r="A32">
            <v>21151054600</v>
          </cell>
          <cell r="B32" t="str">
            <v>CONTRATO DE PERSONAL TEMPORAL (GASTOS)</v>
          </cell>
          <cell r="C32">
            <v>542893159.37</v>
          </cell>
          <cell r="D32">
            <v>0</v>
          </cell>
          <cell r="E32">
            <v>0</v>
          </cell>
          <cell r="F32">
            <v>0</v>
          </cell>
          <cell r="G32">
            <v>0</v>
          </cell>
          <cell r="H32">
            <v>542893159.37</v>
          </cell>
          <cell r="I32">
            <v>343132309.37</v>
          </cell>
          <cell r="J32">
            <v>342864959.37</v>
          </cell>
          <cell r="K32">
            <v>776150</v>
          </cell>
          <cell r="L32">
            <v>0</v>
          </cell>
        </row>
        <row r="33">
          <cell r="A33">
            <v>21151054700</v>
          </cell>
          <cell r="B33" t="str">
            <v>VIATICOS PARA EMPLEADOS</v>
          </cell>
          <cell r="C33">
            <v>290158639</v>
          </cell>
          <cell r="D33">
            <v>0</v>
          </cell>
          <cell r="E33">
            <v>0</v>
          </cell>
          <cell r="F33">
            <v>0</v>
          </cell>
          <cell r="G33">
            <v>0</v>
          </cell>
          <cell r="H33">
            <v>290158639</v>
          </cell>
          <cell r="I33">
            <v>255000000</v>
          </cell>
          <cell r="J33">
            <v>0</v>
          </cell>
          <cell r="K33">
            <v>0</v>
          </cell>
          <cell r="L33">
            <v>0</v>
          </cell>
        </row>
        <row r="34">
          <cell r="A34">
            <v>21151054800</v>
          </cell>
          <cell r="B34" t="str">
            <v>GASTOS DE VIAJES PARA EMPLEADOS</v>
          </cell>
          <cell r="C34">
            <v>472616082</v>
          </cell>
          <cell r="D34">
            <v>0</v>
          </cell>
          <cell r="E34">
            <v>0</v>
          </cell>
          <cell r="F34">
            <v>0</v>
          </cell>
          <cell r="G34">
            <v>0</v>
          </cell>
          <cell r="H34">
            <v>472616082</v>
          </cell>
          <cell r="I34">
            <v>458194071</v>
          </cell>
          <cell r="J34">
            <v>42950081</v>
          </cell>
          <cell r="K34">
            <v>28528070</v>
          </cell>
          <cell r="L34">
            <v>26902578</v>
          </cell>
        </row>
        <row r="35">
          <cell r="A35">
            <v>21251101400</v>
          </cell>
          <cell r="B35" t="str">
            <v>HONORARIOS</v>
          </cell>
          <cell r="C35">
            <v>4083699750</v>
          </cell>
          <cell r="D35">
            <v>0</v>
          </cell>
          <cell r="E35">
            <v>0</v>
          </cell>
          <cell r="F35">
            <v>0</v>
          </cell>
          <cell r="G35">
            <v>0</v>
          </cell>
          <cell r="H35">
            <v>4083699750</v>
          </cell>
          <cell r="I35">
            <v>2054815999</v>
          </cell>
          <cell r="J35">
            <v>922037353.38</v>
          </cell>
          <cell r="K35">
            <v>214658569</v>
          </cell>
          <cell r="L35">
            <v>171027535</v>
          </cell>
        </row>
        <row r="36">
          <cell r="A36">
            <v>21351053500</v>
          </cell>
          <cell r="B36" t="str">
            <v>APORTES CAJA DE COMPENSACION FAMILIAR</v>
          </cell>
          <cell r="C36">
            <v>185016541</v>
          </cell>
          <cell r="D36">
            <v>0</v>
          </cell>
          <cell r="E36">
            <v>0</v>
          </cell>
          <cell r="F36">
            <v>0</v>
          </cell>
          <cell r="G36">
            <v>0</v>
          </cell>
          <cell r="H36">
            <v>185016541</v>
          </cell>
          <cell r="I36">
            <v>180528098</v>
          </cell>
          <cell r="J36">
            <v>24262200</v>
          </cell>
          <cell r="K36">
            <v>24262200</v>
          </cell>
          <cell r="L36">
            <v>24262200</v>
          </cell>
        </row>
        <row r="37">
          <cell r="A37">
            <v>21451053400</v>
          </cell>
          <cell r="B37" t="str">
            <v>APORTES A FONDOS PENSIONALES</v>
          </cell>
          <cell r="C37">
            <v>2622120726</v>
          </cell>
          <cell r="D37">
            <v>0</v>
          </cell>
          <cell r="E37">
            <v>0</v>
          </cell>
          <cell r="F37">
            <v>0</v>
          </cell>
          <cell r="G37">
            <v>0</v>
          </cell>
          <cell r="H37">
            <v>2622120726</v>
          </cell>
          <cell r="I37">
            <v>2622120726</v>
          </cell>
          <cell r="J37">
            <v>217544926</v>
          </cell>
          <cell r="K37">
            <v>217544926</v>
          </cell>
          <cell r="L37">
            <v>217544926</v>
          </cell>
        </row>
        <row r="38">
          <cell r="A38">
            <v>21451053600</v>
          </cell>
          <cell r="B38" t="str">
            <v>APORTES AL I.C.B.F.</v>
          </cell>
          <cell r="C38">
            <v>138761455</v>
          </cell>
          <cell r="D38">
            <v>0</v>
          </cell>
          <cell r="E38">
            <v>0</v>
          </cell>
          <cell r="F38">
            <v>0</v>
          </cell>
          <cell r="G38">
            <v>0</v>
          </cell>
          <cell r="H38">
            <v>138761455</v>
          </cell>
          <cell r="I38">
            <v>135395123</v>
          </cell>
          <cell r="J38">
            <v>18195700</v>
          </cell>
          <cell r="K38">
            <v>18195700</v>
          </cell>
          <cell r="L38">
            <v>18195700</v>
          </cell>
        </row>
        <row r="39">
          <cell r="A39">
            <v>21451053700</v>
          </cell>
          <cell r="B39" t="str">
            <v>APORTES A SEGURIDAD SOCIAL</v>
          </cell>
          <cell r="C39">
            <v>2436627006</v>
          </cell>
          <cell r="D39">
            <v>0</v>
          </cell>
          <cell r="E39">
            <v>0</v>
          </cell>
          <cell r="F39">
            <v>0</v>
          </cell>
          <cell r="G39">
            <v>0</v>
          </cell>
          <cell r="H39">
            <v>2436627006</v>
          </cell>
          <cell r="I39">
            <v>2436627006</v>
          </cell>
          <cell r="J39">
            <v>194269692</v>
          </cell>
          <cell r="K39">
            <v>194269692</v>
          </cell>
          <cell r="L39">
            <v>194269692</v>
          </cell>
        </row>
        <row r="40">
          <cell r="A40">
            <v>21451053800</v>
          </cell>
          <cell r="B40" t="str">
            <v>APORTES AL SENA</v>
          </cell>
          <cell r="C40">
            <v>92509270</v>
          </cell>
          <cell r="D40">
            <v>0</v>
          </cell>
          <cell r="E40">
            <v>0</v>
          </cell>
          <cell r="F40">
            <v>0</v>
          </cell>
          <cell r="G40">
            <v>0</v>
          </cell>
          <cell r="H40">
            <v>92509270</v>
          </cell>
          <cell r="I40">
            <v>90265048</v>
          </cell>
          <cell r="J40">
            <v>12132100</v>
          </cell>
          <cell r="K40">
            <v>12132100</v>
          </cell>
          <cell r="L40">
            <v>12132100</v>
          </cell>
        </row>
        <row r="41">
          <cell r="A41">
            <v>21451054400</v>
          </cell>
          <cell r="B41" t="str">
            <v>RIESGOS PROFESIONALES</v>
          </cell>
          <cell r="C41">
            <v>57836581</v>
          </cell>
          <cell r="D41">
            <v>0</v>
          </cell>
          <cell r="E41">
            <v>0</v>
          </cell>
          <cell r="F41">
            <v>0</v>
          </cell>
          <cell r="G41">
            <v>0</v>
          </cell>
          <cell r="H41">
            <v>57836581</v>
          </cell>
          <cell r="I41">
            <v>57836581</v>
          </cell>
          <cell r="J41">
            <v>2498544</v>
          </cell>
          <cell r="K41">
            <v>2498544</v>
          </cell>
          <cell r="L41">
            <v>2498544</v>
          </cell>
        </row>
        <row r="42">
          <cell r="A42">
            <v>22051109001</v>
          </cell>
          <cell r="B42" t="str">
            <v>ELEMENTOS DEVOLUTIVOS</v>
          </cell>
          <cell r="C42">
            <v>104032134</v>
          </cell>
          <cell r="D42">
            <v>0</v>
          </cell>
          <cell r="E42">
            <v>0</v>
          </cell>
          <cell r="F42">
            <v>0</v>
          </cell>
          <cell r="G42">
            <v>0</v>
          </cell>
          <cell r="H42">
            <v>104032134</v>
          </cell>
          <cell r="I42">
            <v>4638134</v>
          </cell>
          <cell r="J42">
            <v>4638134</v>
          </cell>
          <cell r="K42">
            <v>253334</v>
          </cell>
          <cell r="L42">
            <v>0</v>
          </cell>
        </row>
        <row r="43">
          <cell r="A43">
            <v>22151053100</v>
          </cell>
          <cell r="B43" t="str">
            <v>DOTACION Y SUMINISTROS A TRABAJADORES</v>
          </cell>
          <cell r="C43">
            <v>0</v>
          </cell>
          <cell r="D43">
            <v>0</v>
          </cell>
          <cell r="E43">
            <v>0</v>
          </cell>
          <cell r="F43">
            <v>0</v>
          </cell>
          <cell r="G43">
            <v>0</v>
          </cell>
          <cell r="H43">
            <v>0</v>
          </cell>
          <cell r="I43">
            <v>0</v>
          </cell>
          <cell r="J43">
            <v>0</v>
          </cell>
          <cell r="K43">
            <v>0</v>
          </cell>
          <cell r="L43">
            <v>0</v>
          </cell>
        </row>
        <row r="44">
          <cell r="A44">
            <v>22151101700</v>
          </cell>
          <cell r="B44" t="str">
            <v>FOTOCOPIAS, UTILES DE ESCRITORIO Y PAPEL</v>
          </cell>
          <cell r="C44">
            <v>129077757</v>
          </cell>
          <cell r="D44">
            <v>0</v>
          </cell>
          <cell r="E44">
            <v>0</v>
          </cell>
          <cell r="F44">
            <v>0</v>
          </cell>
          <cell r="G44">
            <v>0</v>
          </cell>
          <cell r="H44">
            <v>129077757</v>
          </cell>
          <cell r="I44">
            <v>67637201</v>
          </cell>
          <cell r="J44">
            <v>27637201</v>
          </cell>
          <cell r="K44">
            <v>10260596</v>
          </cell>
          <cell r="L44">
            <v>5750106</v>
          </cell>
        </row>
        <row r="45">
          <cell r="A45">
            <v>22151109002</v>
          </cell>
          <cell r="B45" t="str">
            <v>COMBUSTIBLE PARA VEHICULOS</v>
          </cell>
          <cell r="C45">
            <v>10818992</v>
          </cell>
          <cell r="D45">
            <v>0</v>
          </cell>
          <cell r="E45">
            <v>0</v>
          </cell>
          <cell r="F45">
            <v>0</v>
          </cell>
          <cell r="G45">
            <v>0</v>
          </cell>
          <cell r="H45">
            <v>10818992</v>
          </cell>
          <cell r="I45">
            <v>6578992</v>
          </cell>
          <cell r="J45">
            <v>6578992</v>
          </cell>
          <cell r="K45">
            <v>0</v>
          </cell>
          <cell r="L45">
            <v>0</v>
          </cell>
        </row>
        <row r="46">
          <cell r="A46">
            <v>22151109003</v>
          </cell>
          <cell r="B46" t="str">
            <v>LLANTAS Y NEUMATICOS</v>
          </cell>
          <cell r="C46">
            <v>2609999</v>
          </cell>
          <cell r="D46">
            <v>0</v>
          </cell>
          <cell r="E46">
            <v>0</v>
          </cell>
          <cell r="F46">
            <v>0</v>
          </cell>
          <cell r="G46">
            <v>0</v>
          </cell>
          <cell r="H46">
            <v>2609999</v>
          </cell>
          <cell r="I46">
            <v>2609999</v>
          </cell>
          <cell r="J46">
            <v>2322999</v>
          </cell>
          <cell r="K46">
            <v>382000</v>
          </cell>
          <cell r="L46">
            <v>382000</v>
          </cell>
        </row>
        <row r="47">
          <cell r="A47">
            <v>22151109005</v>
          </cell>
          <cell r="B47" t="str">
            <v>MATERIALES VARIOS</v>
          </cell>
          <cell r="C47">
            <v>130237923</v>
          </cell>
          <cell r="D47">
            <v>0</v>
          </cell>
          <cell r="E47">
            <v>0</v>
          </cell>
          <cell r="F47">
            <v>0</v>
          </cell>
          <cell r="G47">
            <v>0</v>
          </cell>
          <cell r="H47">
            <v>130237923</v>
          </cell>
          <cell r="I47">
            <v>99869923</v>
          </cell>
          <cell r="J47">
            <v>99869923</v>
          </cell>
          <cell r="K47">
            <v>49994824</v>
          </cell>
          <cell r="L47">
            <v>1131296</v>
          </cell>
        </row>
        <row r="48">
          <cell r="A48">
            <v>22251101501</v>
          </cell>
          <cell r="B48" t="str">
            <v>MANTENIMIENTO DE EDIFICACIONES</v>
          </cell>
          <cell r="C48">
            <v>175056076</v>
          </cell>
          <cell r="D48">
            <v>0</v>
          </cell>
          <cell r="E48">
            <v>0</v>
          </cell>
          <cell r="F48">
            <v>0</v>
          </cell>
          <cell r="G48">
            <v>0</v>
          </cell>
          <cell r="H48">
            <v>175056076</v>
          </cell>
          <cell r="I48">
            <v>115355540</v>
          </cell>
          <cell r="J48">
            <v>82387122</v>
          </cell>
          <cell r="K48">
            <v>7019076</v>
          </cell>
          <cell r="L48">
            <v>5316065</v>
          </cell>
        </row>
        <row r="49">
          <cell r="A49">
            <v>22251101601</v>
          </cell>
          <cell r="B49" t="str">
            <v>REPARACION DE CONSTRUCCIONES Y EDIFICACI</v>
          </cell>
          <cell r="C49">
            <v>77211000</v>
          </cell>
          <cell r="D49">
            <v>0</v>
          </cell>
          <cell r="E49">
            <v>0</v>
          </cell>
          <cell r="F49">
            <v>0</v>
          </cell>
          <cell r="G49">
            <v>0</v>
          </cell>
          <cell r="H49">
            <v>77211000</v>
          </cell>
          <cell r="I49">
            <v>12200000</v>
          </cell>
          <cell r="J49">
            <v>8200000</v>
          </cell>
          <cell r="K49">
            <v>8000000</v>
          </cell>
          <cell r="L49">
            <v>5564801</v>
          </cell>
        </row>
        <row r="50">
          <cell r="A50">
            <v>22251101602</v>
          </cell>
          <cell r="B50" t="str">
            <v>REPARACION DE MUEBLES Y EQUIPO DE OFICIN</v>
          </cell>
          <cell r="C50">
            <v>7557000</v>
          </cell>
          <cell r="D50">
            <v>0</v>
          </cell>
          <cell r="E50">
            <v>0</v>
          </cell>
          <cell r="F50">
            <v>0</v>
          </cell>
          <cell r="G50">
            <v>0</v>
          </cell>
          <cell r="H50">
            <v>7557000</v>
          </cell>
          <cell r="I50">
            <v>0</v>
          </cell>
          <cell r="J50">
            <v>0</v>
          </cell>
          <cell r="K50">
            <v>0</v>
          </cell>
          <cell r="L50">
            <v>0</v>
          </cell>
        </row>
        <row r="51">
          <cell r="A51">
            <v>22251101700</v>
          </cell>
          <cell r="B51" t="str">
            <v>MATERIALES ELECTRICOS</v>
          </cell>
          <cell r="C51">
            <v>20243170</v>
          </cell>
          <cell r="D51">
            <v>0</v>
          </cell>
          <cell r="E51">
            <v>0</v>
          </cell>
          <cell r="F51">
            <v>0</v>
          </cell>
          <cell r="G51">
            <v>0</v>
          </cell>
          <cell r="H51">
            <v>20243170</v>
          </cell>
          <cell r="I51">
            <v>4986259</v>
          </cell>
          <cell r="J51">
            <v>4986259</v>
          </cell>
          <cell r="K51">
            <v>1293224</v>
          </cell>
          <cell r="L51">
            <v>915107</v>
          </cell>
        </row>
        <row r="52">
          <cell r="A52">
            <v>22251101803</v>
          </cell>
          <cell r="B52" t="str">
            <v>REPARACION VEHICULOS POR TERCEROS</v>
          </cell>
          <cell r="C52">
            <v>4606000</v>
          </cell>
          <cell r="D52">
            <v>0</v>
          </cell>
          <cell r="E52">
            <v>0</v>
          </cell>
          <cell r="F52">
            <v>0</v>
          </cell>
          <cell r="G52">
            <v>0</v>
          </cell>
          <cell r="H52">
            <v>4606000</v>
          </cell>
          <cell r="I52">
            <v>675000</v>
          </cell>
          <cell r="J52">
            <v>675000</v>
          </cell>
          <cell r="K52">
            <v>675000</v>
          </cell>
          <cell r="L52">
            <v>0</v>
          </cell>
        </row>
        <row r="53">
          <cell r="A53">
            <v>22251102001</v>
          </cell>
          <cell r="B53" t="str">
            <v>AGUA</v>
          </cell>
          <cell r="C53">
            <v>23320879</v>
          </cell>
          <cell r="D53">
            <v>0</v>
          </cell>
          <cell r="E53">
            <v>0</v>
          </cell>
          <cell r="F53">
            <v>0</v>
          </cell>
          <cell r="G53">
            <v>0</v>
          </cell>
          <cell r="H53">
            <v>23320879</v>
          </cell>
          <cell r="I53">
            <v>6384379</v>
          </cell>
          <cell r="J53">
            <v>1524379</v>
          </cell>
          <cell r="K53">
            <v>94396</v>
          </cell>
          <cell r="L53">
            <v>94396</v>
          </cell>
        </row>
        <row r="54">
          <cell r="A54">
            <v>22251102002</v>
          </cell>
          <cell r="B54" t="str">
            <v>TELECOMUNICACIONES</v>
          </cell>
          <cell r="C54">
            <v>102141514.83</v>
          </cell>
          <cell r="D54">
            <v>0</v>
          </cell>
          <cell r="E54">
            <v>0</v>
          </cell>
          <cell r="F54">
            <v>0</v>
          </cell>
          <cell r="G54">
            <v>0</v>
          </cell>
          <cell r="H54">
            <v>102141514.83</v>
          </cell>
          <cell r="I54">
            <v>20732514.830000002</v>
          </cell>
          <cell r="J54">
            <v>17432514.829999998</v>
          </cell>
          <cell r="K54">
            <v>4059036</v>
          </cell>
          <cell r="L54">
            <v>3700922</v>
          </cell>
        </row>
        <row r="55">
          <cell r="A55">
            <v>22251102003</v>
          </cell>
          <cell r="B55" t="str">
            <v>ASEO Y RECOLECCION DE RESIDUOS</v>
          </cell>
          <cell r="C55">
            <v>9009171</v>
          </cell>
          <cell r="D55">
            <v>0</v>
          </cell>
          <cell r="E55">
            <v>0</v>
          </cell>
          <cell r="F55">
            <v>0</v>
          </cell>
          <cell r="G55">
            <v>0</v>
          </cell>
          <cell r="H55">
            <v>9009171</v>
          </cell>
          <cell r="I55">
            <v>272571</v>
          </cell>
          <cell r="J55">
            <v>272571</v>
          </cell>
          <cell r="K55">
            <v>0</v>
          </cell>
          <cell r="L55">
            <v>0</v>
          </cell>
        </row>
        <row r="56">
          <cell r="A56">
            <v>22251103500</v>
          </cell>
          <cell r="B56" t="str">
            <v>VIGILANCIA</v>
          </cell>
          <cell r="C56">
            <v>597604612</v>
          </cell>
          <cell r="D56">
            <v>0</v>
          </cell>
          <cell r="E56">
            <v>0</v>
          </cell>
          <cell r="F56">
            <v>0</v>
          </cell>
          <cell r="G56">
            <v>0</v>
          </cell>
          <cell r="H56">
            <v>597604612</v>
          </cell>
          <cell r="I56">
            <v>289113612</v>
          </cell>
          <cell r="J56">
            <v>288922468</v>
          </cell>
          <cell r="K56">
            <v>9604207</v>
          </cell>
          <cell r="L56">
            <v>9604207</v>
          </cell>
        </row>
        <row r="57">
          <cell r="A57">
            <v>22251104001</v>
          </cell>
          <cell r="B57" t="str">
            <v>CONTRATOS DE ADMINISTRACION (OUTSOURCING</v>
          </cell>
          <cell r="C57">
            <v>424444206</v>
          </cell>
          <cell r="D57">
            <v>0</v>
          </cell>
          <cell r="E57">
            <v>0</v>
          </cell>
          <cell r="F57">
            <v>0</v>
          </cell>
          <cell r="G57">
            <v>0</v>
          </cell>
          <cell r="H57">
            <v>424444206</v>
          </cell>
          <cell r="I57">
            <v>224756726</v>
          </cell>
          <cell r="J57">
            <v>224756726</v>
          </cell>
          <cell r="K57">
            <v>26672726</v>
          </cell>
          <cell r="L57">
            <v>22142962</v>
          </cell>
        </row>
        <row r="58">
          <cell r="A58">
            <v>22251105600</v>
          </cell>
          <cell r="B58" t="str">
            <v>SERVICIO DE BODEGAJE</v>
          </cell>
          <cell r="C58">
            <v>142263343</v>
          </cell>
          <cell r="D58">
            <v>0</v>
          </cell>
          <cell r="E58">
            <v>0</v>
          </cell>
          <cell r="F58">
            <v>0</v>
          </cell>
          <cell r="G58">
            <v>0</v>
          </cell>
          <cell r="H58">
            <v>142263343</v>
          </cell>
          <cell r="I58">
            <v>82263343</v>
          </cell>
          <cell r="J58">
            <v>82263343</v>
          </cell>
          <cell r="K58">
            <v>12263343</v>
          </cell>
          <cell r="L58">
            <v>11840469</v>
          </cell>
        </row>
        <row r="59">
          <cell r="A59">
            <v>22251109000</v>
          </cell>
          <cell r="B59" t="str">
            <v>REPUESTOS PARA VEHICULOS</v>
          </cell>
          <cell r="C59">
            <v>14816000</v>
          </cell>
          <cell r="D59">
            <v>0</v>
          </cell>
          <cell r="E59">
            <v>0</v>
          </cell>
          <cell r="F59">
            <v>0</v>
          </cell>
          <cell r="G59">
            <v>0</v>
          </cell>
          <cell r="H59">
            <v>14816000</v>
          </cell>
          <cell r="I59">
            <v>2525000</v>
          </cell>
          <cell r="J59">
            <v>2525000</v>
          </cell>
          <cell r="K59">
            <v>2525000</v>
          </cell>
          <cell r="L59">
            <v>0</v>
          </cell>
        </row>
        <row r="60">
          <cell r="A60">
            <v>22251109002</v>
          </cell>
          <cell r="B60" t="str">
            <v>LAVADO Y ENGRASE</v>
          </cell>
          <cell r="C60">
            <v>2350000</v>
          </cell>
          <cell r="D60">
            <v>0</v>
          </cell>
          <cell r="E60">
            <v>0</v>
          </cell>
          <cell r="F60">
            <v>0</v>
          </cell>
          <cell r="G60">
            <v>0</v>
          </cell>
          <cell r="H60">
            <v>2350000</v>
          </cell>
          <cell r="I60">
            <v>0</v>
          </cell>
          <cell r="J60">
            <v>0</v>
          </cell>
          <cell r="K60">
            <v>0</v>
          </cell>
          <cell r="L60">
            <v>0</v>
          </cell>
        </row>
        <row r="61">
          <cell r="A61">
            <v>22251109004</v>
          </cell>
          <cell r="B61" t="str">
            <v>SERVICIO DE ASEO</v>
          </cell>
          <cell r="C61">
            <v>274251558.39999998</v>
          </cell>
          <cell r="D61">
            <v>0</v>
          </cell>
          <cell r="E61">
            <v>0</v>
          </cell>
          <cell r="F61">
            <v>0</v>
          </cell>
          <cell r="G61">
            <v>0</v>
          </cell>
          <cell r="H61">
            <v>274251558.39999998</v>
          </cell>
          <cell r="I61">
            <v>15743120.4</v>
          </cell>
          <cell r="J61">
            <v>14560955.4</v>
          </cell>
          <cell r="K61">
            <v>1894860</v>
          </cell>
          <cell r="L61">
            <v>1679465</v>
          </cell>
        </row>
        <row r="62">
          <cell r="A62">
            <v>22251111504</v>
          </cell>
          <cell r="B62" t="str">
            <v>MANTENIEMIENTO  SOFTWARE Y COMPUTACION</v>
          </cell>
          <cell r="C62">
            <v>3080419723</v>
          </cell>
          <cell r="D62">
            <v>0</v>
          </cell>
          <cell r="E62">
            <v>0</v>
          </cell>
          <cell r="F62">
            <v>0</v>
          </cell>
          <cell r="G62">
            <v>0</v>
          </cell>
          <cell r="H62">
            <v>3080419723</v>
          </cell>
          <cell r="I62">
            <v>1284334082</v>
          </cell>
          <cell r="J62">
            <v>1061655349</v>
          </cell>
          <cell r="K62">
            <v>175179064</v>
          </cell>
          <cell r="L62">
            <v>148728686</v>
          </cell>
        </row>
        <row r="63">
          <cell r="A63">
            <v>22251111505</v>
          </cell>
          <cell r="B63" t="str">
            <v>MANTENIEMIENTO DE EQUIPO DE COMPUTACION</v>
          </cell>
          <cell r="C63">
            <v>1666873533</v>
          </cell>
          <cell r="D63">
            <v>0</v>
          </cell>
          <cell r="E63">
            <v>0</v>
          </cell>
          <cell r="F63">
            <v>0</v>
          </cell>
          <cell r="G63">
            <v>0</v>
          </cell>
          <cell r="H63">
            <v>1666873533</v>
          </cell>
          <cell r="I63">
            <v>57133765</v>
          </cell>
          <cell r="J63">
            <v>57133765</v>
          </cell>
          <cell r="K63">
            <v>15727224</v>
          </cell>
          <cell r="L63">
            <v>13964689</v>
          </cell>
        </row>
        <row r="64">
          <cell r="A64">
            <v>22251452501</v>
          </cell>
          <cell r="B64" t="str">
            <v>MANTENIMIENTO SISTEMATIZACION</v>
          </cell>
          <cell r="C64">
            <v>0</v>
          </cell>
          <cell r="D64">
            <v>0</v>
          </cell>
          <cell r="E64">
            <v>0</v>
          </cell>
          <cell r="F64">
            <v>0</v>
          </cell>
          <cell r="G64">
            <v>0</v>
          </cell>
          <cell r="H64">
            <v>0</v>
          </cell>
          <cell r="I64">
            <v>0</v>
          </cell>
          <cell r="J64">
            <v>0</v>
          </cell>
          <cell r="K64">
            <v>0</v>
          </cell>
          <cell r="L64">
            <v>0</v>
          </cell>
        </row>
        <row r="65">
          <cell r="A65">
            <v>22251452502</v>
          </cell>
          <cell r="B65" t="str">
            <v>SERVICIOS DE COMUNICACION DE DATOS</v>
          </cell>
          <cell r="C65">
            <v>143365467.69</v>
          </cell>
          <cell r="D65">
            <v>0</v>
          </cell>
          <cell r="E65">
            <v>0</v>
          </cell>
          <cell r="F65">
            <v>0</v>
          </cell>
          <cell r="G65">
            <v>0</v>
          </cell>
          <cell r="H65">
            <v>143365467.69</v>
          </cell>
          <cell r="I65">
            <v>82444557.689999998</v>
          </cell>
          <cell r="J65">
            <v>44845957.689999998</v>
          </cell>
          <cell r="K65">
            <v>8866854</v>
          </cell>
          <cell r="L65">
            <v>8460391</v>
          </cell>
        </row>
        <row r="66">
          <cell r="A66">
            <v>22275400201</v>
          </cell>
          <cell r="B66" t="str">
            <v>MANTENIMIENTO DE MAQUINARIA Y EQUIPO</v>
          </cell>
          <cell r="C66">
            <v>39700000</v>
          </cell>
          <cell r="D66">
            <v>0</v>
          </cell>
          <cell r="E66">
            <v>0</v>
          </cell>
          <cell r="F66">
            <v>0</v>
          </cell>
          <cell r="G66">
            <v>0</v>
          </cell>
          <cell r="H66">
            <v>39700000</v>
          </cell>
          <cell r="I66">
            <v>39700000</v>
          </cell>
          <cell r="J66">
            <v>37772785</v>
          </cell>
          <cell r="K66">
            <v>3712578</v>
          </cell>
          <cell r="L66">
            <v>0</v>
          </cell>
        </row>
        <row r="67">
          <cell r="A67">
            <v>22275400301</v>
          </cell>
          <cell r="B67" t="str">
            <v>MANTENIMIENTO EQUIPO DE OFICINA</v>
          </cell>
          <cell r="C67">
            <v>85325768</v>
          </cell>
          <cell r="D67">
            <v>0</v>
          </cell>
          <cell r="E67">
            <v>0</v>
          </cell>
          <cell r="F67">
            <v>0</v>
          </cell>
          <cell r="G67">
            <v>0</v>
          </cell>
          <cell r="H67">
            <v>85325768</v>
          </cell>
          <cell r="I67">
            <v>24731896</v>
          </cell>
          <cell r="J67">
            <v>21686696</v>
          </cell>
          <cell r="K67">
            <v>9008189</v>
          </cell>
          <cell r="L67">
            <v>2267640</v>
          </cell>
        </row>
        <row r="68">
          <cell r="A68">
            <v>22351102101</v>
          </cell>
          <cell r="B68" t="str">
            <v>ARRENDAMIENTO BIENES RAICES</v>
          </cell>
          <cell r="C68">
            <v>119046000</v>
          </cell>
          <cell r="D68">
            <v>0</v>
          </cell>
          <cell r="E68">
            <v>0</v>
          </cell>
          <cell r="F68">
            <v>0</v>
          </cell>
          <cell r="G68">
            <v>0</v>
          </cell>
          <cell r="H68">
            <v>119046000</v>
          </cell>
          <cell r="I68">
            <v>32046000</v>
          </cell>
          <cell r="J68">
            <v>11781000</v>
          </cell>
          <cell r="K68">
            <v>3927000</v>
          </cell>
          <cell r="L68">
            <v>0</v>
          </cell>
        </row>
        <row r="69">
          <cell r="A69">
            <v>22351102104</v>
          </cell>
          <cell r="B69" t="str">
            <v>ARRENDAMIENTO MAQUINARIA Y EQUIPO</v>
          </cell>
          <cell r="C69">
            <v>946918247</v>
          </cell>
          <cell r="D69">
            <v>0</v>
          </cell>
          <cell r="E69">
            <v>0</v>
          </cell>
          <cell r="F69">
            <v>0</v>
          </cell>
          <cell r="G69">
            <v>0</v>
          </cell>
          <cell r="H69">
            <v>946918247</v>
          </cell>
          <cell r="I69">
            <v>639918247</v>
          </cell>
          <cell r="J69">
            <v>463908098</v>
          </cell>
          <cell r="K69">
            <v>19906613</v>
          </cell>
          <cell r="L69">
            <v>18497871</v>
          </cell>
        </row>
        <row r="70">
          <cell r="A70">
            <v>22451054800</v>
          </cell>
          <cell r="B70" t="str">
            <v>GASTOS DE VIAJE</v>
          </cell>
          <cell r="C70">
            <v>0</v>
          </cell>
          <cell r="D70">
            <v>0</v>
          </cell>
          <cell r="E70">
            <v>0</v>
          </cell>
          <cell r="F70">
            <v>0</v>
          </cell>
          <cell r="G70">
            <v>0</v>
          </cell>
          <cell r="H70">
            <v>0</v>
          </cell>
          <cell r="I70">
            <v>0</v>
          </cell>
          <cell r="J70">
            <v>0</v>
          </cell>
          <cell r="K70">
            <v>0</v>
          </cell>
          <cell r="L70">
            <v>0</v>
          </cell>
        </row>
        <row r="71">
          <cell r="A71">
            <v>22451056100</v>
          </cell>
          <cell r="B71" t="str">
            <v>RELACIONES PUBLICAS</v>
          </cell>
          <cell r="C71">
            <v>44810320</v>
          </cell>
          <cell r="D71">
            <v>0</v>
          </cell>
          <cell r="E71">
            <v>0</v>
          </cell>
          <cell r="F71">
            <v>0</v>
          </cell>
          <cell r="G71">
            <v>0</v>
          </cell>
          <cell r="H71">
            <v>44810320</v>
          </cell>
          <cell r="I71">
            <v>24810320</v>
          </cell>
          <cell r="J71">
            <v>23170320</v>
          </cell>
          <cell r="K71">
            <v>4810320</v>
          </cell>
          <cell r="L71">
            <v>4345568</v>
          </cell>
        </row>
        <row r="72">
          <cell r="A72">
            <v>22451111900</v>
          </cell>
          <cell r="B72" t="str">
            <v>VIATICOS Y GASTOS DE VIAJES - CONTRATIST</v>
          </cell>
          <cell r="C72">
            <v>93591909</v>
          </cell>
          <cell r="D72">
            <v>0</v>
          </cell>
          <cell r="E72">
            <v>0</v>
          </cell>
          <cell r="F72">
            <v>0</v>
          </cell>
          <cell r="G72">
            <v>0</v>
          </cell>
          <cell r="H72">
            <v>93591909</v>
          </cell>
          <cell r="I72">
            <v>0</v>
          </cell>
          <cell r="J72">
            <v>0</v>
          </cell>
          <cell r="K72">
            <v>0</v>
          </cell>
          <cell r="L72">
            <v>0</v>
          </cell>
        </row>
        <row r="73">
          <cell r="A73">
            <v>22551101300</v>
          </cell>
          <cell r="B73" t="str">
            <v>SUSCRIPCIONES Y AFILIACIONES</v>
          </cell>
          <cell r="C73">
            <v>211754000</v>
          </cell>
          <cell r="D73">
            <v>0</v>
          </cell>
          <cell r="E73">
            <v>0</v>
          </cell>
          <cell r="F73">
            <v>0</v>
          </cell>
          <cell r="G73">
            <v>0</v>
          </cell>
          <cell r="H73">
            <v>211754000</v>
          </cell>
          <cell r="I73">
            <v>6850000</v>
          </cell>
          <cell r="J73">
            <v>4340000</v>
          </cell>
          <cell r="K73">
            <v>0</v>
          </cell>
          <cell r="L73">
            <v>0</v>
          </cell>
        </row>
        <row r="74">
          <cell r="A74">
            <v>22551102300</v>
          </cell>
          <cell r="B74" t="str">
            <v>PUBLICIDAD Y PROPAGANDA</v>
          </cell>
          <cell r="C74">
            <v>27400000</v>
          </cell>
          <cell r="D74">
            <v>0</v>
          </cell>
          <cell r="E74">
            <v>0</v>
          </cell>
          <cell r="F74">
            <v>0</v>
          </cell>
          <cell r="G74">
            <v>0</v>
          </cell>
          <cell r="H74">
            <v>27400000</v>
          </cell>
          <cell r="I74">
            <v>0</v>
          </cell>
          <cell r="J74">
            <v>0</v>
          </cell>
          <cell r="K74">
            <v>0</v>
          </cell>
          <cell r="L74">
            <v>0</v>
          </cell>
        </row>
        <row r="75">
          <cell r="A75">
            <v>22551102301</v>
          </cell>
          <cell r="B75" t="str">
            <v>PROMOCION Y DIVULGACION</v>
          </cell>
          <cell r="C75">
            <v>210000000</v>
          </cell>
          <cell r="D75">
            <v>0</v>
          </cell>
          <cell r="E75">
            <v>0</v>
          </cell>
          <cell r="F75">
            <v>0</v>
          </cell>
          <cell r="G75">
            <v>0</v>
          </cell>
          <cell r="H75">
            <v>210000000</v>
          </cell>
          <cell r="I75">
            <v>0</v>
          </cell>
          <cell r="J75">
            <v>0</v>
          </cell>
          <cell r="K75">
            <v>0</v>
          </cell>
          <cell r="L75">
            <v>0</v>
          </cell>
        </row>
        <row r="76">
          <cell r="A76">
            <v>22551102302</v>
          </cell>
          <cell r="B76" t="str">
            <v>PRODUCCION EXTERNA</v>
          </cell>
          <cell r="C76">
            <v>176578000</v>
          </cell>
          <cell r="D76">
            <v>0</v>
          </cell>
          <cell r="E76">
            <v>0</v>
          </cell>
          <cell r="F76">
            <v>0</v>
          </cell>
          <cell r="G76">
            <v>0</v>
          </cell>
          <cell r="H76">
            <v>176578000</v>
          </cell>
          <cell r="I76">
            <v>31986000</v>
          </cell>
          <cell r="J76">
            <v>31986000</v>
          </cell>
          <cell r="K76">
            <v>0</v>
          </cell>
          <cell r="L76">
            <v>0</v>
          </cell>
        </row>
        <row r="77">
          <cell r="A77">
            <v>22551102303</v>
          </cell>
          <cell r="B77" t="str">
            <v>DISEÑO Y AGENCIA</v>
          </cell>
          <cell r="C77">
            <v>43561798</v>
          </cell>
          <cell r="D77">
            <v>0</v>
          </cell>
          <cell r="E77">
            <v>0</v>
          </cell>
          <cell r="F77">
            <v>0</v>
          </cell>
          <cell r="G77">
            <v>0</v>
          </cell>
          <cell r="H77">
            <v>43561798</v>
          </cell>
          <cell r="I77">
            <v>10061798</v>
          </cell>
          <cell r="J77">
            <v>10061798</v>
          </cell>
          <cell r="K77">
            <v>10061798</v>
          </cell>
          <cell r="L77">
            <v>8353027</v>
          </cell>
        </row>
        <row r="78">
          <cell r="A78">
            <v>22551102304</v>
          </cell>
          <cell r="B78" t="str">
            <v>SERVICIOS DE ELABORACION MATERIAL POP</v>
          </cell>
          <cell r="C78">
            <v>226112440</v>
          </cell>
          <cell r="D78">
            <v>0</v>
          </cell>
          <cell r="E78">
            <v>0</v>
          </cell>
          <cell r="F78">
            <v>0</v>
          </cell>
          <cell r="G78">
            <v>0</v>
          </cell>
          <cell r="H78">
            <v>226112440</v>
          </cell>
          <cell r="I78">
            <v>1112440</v>
          </cell>
          <cell r="J78">
            <v>1112440</v>
          </cell>
          <cell r="K78">
            <v>1112440</v>
          </cell>
          <cell r="L78">
            <v>996401</v>
          </cell>
        </row>
        <row r="79">
          <cell r="A79">
            <v>22551102305</v>
          </cell>
          <cell r="B79" t="str">
            <v>MERCHANDISING</v>
          </cell>
          <cell r="C79">
            <v>369897118</v>
          </cell>
          <cell r="D79">
            <v>0</v>
          </cell>
          <cell r="E79">
            <v>0</v>
          </cell>
          <cell r="F79">
            <v>0</v>
          </cell>
          <cell r="G79">
            <v>0</v>
          </cell>
          <cell r="H79">
            <v>369897118</v>
          </cell>
          <cell r="I79">
            <v>38897118</v>
          </cell>
          <cell r="J79">
            <v>38897118</v>
          </cell>
          <cell r="K79">
            <v>38897118</v>
          </cell>
          <cell r="L79">
            <v>37783188</v>
          </cell>
        </row>
        <row r="80">
          <cell r="A80">
            <v>22551102306</v>
          </cell>
          <cell r="B80" t="str">
            <v>PAUTAS EN MEDIOS MASIVOS</v>
          </cell>
          <cell r="C80">
            <v>326322906</v>
          </cell>
          <cell r="D80">
            <v>0</v>
          </cell>
          <cell r="E80">
            <v>0</v>
          </cell>
          <cell r="F80">
            <v>0</v>
          </cell>
          <cell r="G80">
            <v>0</v>
          </cell>
          <cell r="H80">
            <v>326322906</v>
          </cell>
          <cell r="I80">
            <v>75842906</v>
          </cell>
          <cell r="J80">
            <v>75842906</v>
          </cell>
          <cell r="K80">
            <v>74302426</v>
          </cell>
          <cell r="L80">
            <v>20045079</v>
          </cell>
        </row>
        <row r="81">
          <cell r="A81">
            <v>22551102307</v>
          </cell>
          <cell r="B81" t="str">
            <v>PRODUCCION, PATROCINIOS Y EVENTOS</v>
          </cell>
          <cell r="C81">
            <v>627500001</v>
          </cell>
          <cell r="D81">
            <v>0</v>
          </cell>
          <cell r="E81">
            <v>0</v>
          </cell>
          <cell r="F81">
            <v>0</v>
          </cell>
          <cell r="G81">
            <v>0</v>
          </cell>
          <cell r="H81">
            <v>627500001</v>
          </cell>
          <cell r="I81">
            <v>107500001</v>
          </cell>
          <cell r="J81">
            <v>107500001</v>
          </cell>
          <cell r="K81">
            <v>0</v>
          </cell>
          <cell r="L81">
            <v>0</v>
          </cell>
        </row>
        <row r="82">
          <cell r="A82">
            <v>22651102600</v>
          </cell>
          <cell r="B82" t="str">
            <v>COMUNICACIONES Y TRANSPORTE</v>
          </cell>
          <cell r="C82">
            <v>64383563</v>
          </cell>
          <cell r="D82">
            <v>0</v>
          </cell>
          <cell r="E82">
            <v>0</v>
          </cell>
          <cell r="F82">
            <v>0</v>
          </cell>
          <cell r="G82">
            <v>0</v>
          </cell>
          <cell r="H82">
            <v>64383563</v>
          </cell>
          <cell r="I82">
            <v>53843755</v>
          </cell>
          <cell r="J82">
            <v>51597355</v>
          </cell>
          <cell r="K82">
            <v>3188149</v>
          </cell>
          <cell r="L82">
            <v>3188149</v>
          </cell>
        </row>
        <row r="83">
          <cell r="A83">
            <v>22651109005</v>
          </cell>
          <cell r="B83" t="str">
            <v>SERVICIO DE TRANSPORTE</v>
          </cell>
          <cell r="C83">
            <v>184721647</v>
          </cell>
          <cell r="D83">
            <v>0</v>
          </cell>
          <cell r="E83">
            <v>0</v>
          </cell>
          <cell r="F83">
            <v>0</v>
          </cell>
          <cell r="G83">
            <v>0</v>
          </cell>
          <cell r="H83">
            <v>184721647</v>
          </cell>
          <cell r="I83">
            <v>117852647</v>
          </cell>
          <cell r="J83">
            <v>38592647</v>
          </cell>
          <cell r="K83">
            <v>1769400</v>
          </cell>
          <cell r="L83">
            <v>0</v>
          </cell>
        </row>
        <row r="84">
          <cell r="A84">
            <v>22651109006</v>
          </cell>
          <cell r="B84" t="str">
            <v>FLETES Y ACARREOS</v>
          </cell>
          <cell r="C84">
            <v>7000000</v>
          </cell>
          <cell r="D84">
            <v>0</v>
          </cell>
          <cell r="E84">
            <v>0</v>
          </cell>
          <cell r="F84">
            <v>0</v>
          </cell>
          <cell r="G84">
            <v>0</v>
          </cell>
          <cell r="H84">
            <v>7000000</v>
          </cell>
          <cell r="I84">
            <v>7000000</v>
          </cell>
          <cell r="J84">
            <v>7000000</v>
          </cell>
          <cell r="K84">
            <v>0</v>
          </cell>
          <cell r="L84">
            <v>0</v>
          </cell>
        </row>
        <row r="85">
          <cell r="A85">
            <v>22751102700</v>
          </cell>
          <cell r="B85" t="str">
            <v>SEGUROS</v>
          </cell>
          <cell r="C85">
            <v>898694000</v>
          </cell>
          <cell r="D85">
            <v>0</v>
          </cell>
          <cell r="E85">
            <v>0</v>
          </cell>
          <cell r="F85">
            <v>0</v>
          </cell>
          <cell r="G85">
            <v>0</v>
          </cell>
          <cell r="H85">
            <v>898694000</v>
          </cell>
          <cell r="I85">
            <v>0</v>
          </cell>
          <cell r="J85">
            <v>0</v>
          </cell>
          <cell r="K85">
            <v>0</v>
          </cell>
          <cell r="L85">
            <v>0</v>
          </cell>
        </row>
        <row r="86">
          <cell r="A86">
            <v>22751103101</v>
          </cell>
          <cell r="B86" t="str">
            <v>IMPUESTO INDUSTRIA Y COMERCIO</v>
          </cell>
          <cell r="C86">
            <v>3966390000</v>
          </cell>
          <cell r="D86">
            <v>0</v>
          </cell>
          <cell r="E86">
            <v>0</v>
          </cell>
          <cell r="F86">
            <v>0</v>
          </cell>
          <cell r="G86">
            <v>0</v>
          </cell>
          <cell r="H86">
            <v>3966390000</v>
          </cell>
          <cell r="I86">
            <v>0</v>
          </cell>
          <cell r="J86">
            <v>0</v>
          </cell>
          <cell r="K86">
            <v>0</v>
          </cell>
          <cell r="L86">
            <v>0</v>
          </cell>
        </row>
        <row r="87">
          <cell r="A87">
            <v>22751103102</v>
          </cell>
          <cell r="B87" t="str">
            <v xml:space="preserve">IMPUESTO DE VEHICULO </v>
          </cell>
          <cell r="C87">
            <v>7063000</v>
          </cell>
          <cell r="D87">
            <v>0</v>
          </cell>
          <cell r="E87">
            <v>0</v>
          </cell>
          <cell r="F87">
            <v>0</v>
          </cell>
          <cell r="G87">
            <v>0</v>
          </cell>
          <cell r="H87">
            <v>7063000</v>
          </cell>
          <cell r="I87">
            <v>0</v>
          </cell>
          <cell r="J87">
            <v>0</v>
          </cell>
          <cell r="K87">
            <v>0</v>
          </cell>
          <cell r="L87">
            <v>0</v>
          </cell>
        </row>
        <row r="88">
          <cell r="A88">
            <v>22751103103</v>
          </cell>
          <cell r="B88" t="str">
            <v>IMPUESTO AL PATRIMONIO</v>
          </cell>
          <cell r="C88">
            <v>2328000000</v>
          </cell>
          <cell r="D88">
            <v>0</v>
          </cell>
          <cell r="E88">
            <v>0</v>
          </cell>
          <cell r="F88">
            <v>0</v>
          </cell>
          <cell r="G88">
            <v>0</v>
          </cell>
          <cell r="H88">
            <v>2328000000</v>
          </cell>
          <cell r="I88">
            <v>0</v>
          </cell>
          <cell r="J88">
            <v>0</v>
          </cell>
          <cell r="K88">
            <v>0</v>
          </cell>
          <cell r="L88">
            <v>0</v>
          </cell>
        </row>
        <row r="89">
          <cell r="A89">
            <v>22751103104</v>
          </cell>
          <cell r="B89" t="str">
            <v>GRAVAMEN A LOS MOV. FINANCIEROS (4X1000)</v>
          </cell>
          <cell r="C89">
            <v>325237000</v>
          </cell>
          <cell r="D89">
            <v>0</v>
          </cell>
          <cell r="E89">
            <v>0</v>
          </cell>
          <cell r="F89">
            <v>0</v>
          </cell>
          <cell r="G89">
            <v>0</v>
          </cell>
          <cell r="H89">
            <v>325237000</v>
          </cell>
          <cell r="I89">
            <v>0</v>
          </cell>
          <cell r="J89">
            <v>0</v>
          </cell>
          <cell r="K89">
            <v>0</v>
          </cell>
          <cell r="L89">
            <v>0</v>
          </cell>
        </row>
        <row r="90">
          <cell r="A90">
            <v>22751103105</v>
          </cell>
          <cell r="B90" t="str">
            <v>IMPUESTO ASUMIDOS</v>
          </cell>
          <cell r="C90">
            <v>49691031</v>
          </cell>
          <cell r="D90">
            <v>0</v>
          </cell>
          <cell r="E90">
            <v>0</v>
          </cell>
          <cell r="F90">
            <v>0</v>
          </cell>
          <cell r="G90">
            <v>0</v>
          </cell>
          <cell r="H90">
            <v>49691031</v>
          </cell>
          <cell r="I90">
            <v>0</v>
          </cell>
          <cell r="J90">
            <v>0</v>
          </cell>
          <cell r="K90">
            <v>0</v>
          </cell>
          <cell r="L90">
            <v>0</v>
          </cell>
        </row>
        <row r="91">
          <cell r="A91">
            <v>22751103106</v>
          </cell>
          <cell r="B91" t="str">
            <v>IMPUESTO PREDIAL</v>
          </cell>
          <cell r="C91">
            <v>23588000</v>
          </cell>
          <cell r="D91">
            <v>0</v>
          </cell>
          <cell r="E91">
            <v>0</v>
          </cell>
          <cell r="F91">
            <v>0</v>
          </cell>
          <cell r="G91">
            <v>0</v>
          </cell>
          <cell r="H91">
            <v>23588000</v>
          </cell>
          <cell r="I91">
            <v>0</v>
          </cell>
          <cell r="J91">
            <v>0</v>
          </cell>
          <cell r="K91">
            <v>0</v>
          </cell>
          <cell r="L91">
            <v>0</v>
          </cell>
        </row>
        <row r="92">
          <cell r="A92">
            <v>22751103109</v>
          </cell>
          <cell r="B92" t="str">
            <v>RENOVACION REGISTRO MERCANTIL</v>
          </cell>
          <cell r="C92">
            <v>2266000</v>
          </cell>
          <cell r="D92">
            <v>0</v>
          </cell>
          <cell r="E92">
            <v>0</v>
          </cell>
          <cell r="F92">
            <v>0</v>
          </cell>
          <cell r="G92">
            <v>0</v>
          </cell>
          <cell r="H92">
            <v>2266000</v>
          </cell>
          <cell r="I92">
            <v>0</v>
          </cell>
          <cell r="J92">
            <v>0</v>
          </cell>
          <cell r="K92">
            <v>0</v>
          </cell>
          <cell r="L92">
            <v>0</v>
          </cell>
        </row>
        <row r="93">
          <cell r="A93">
            <v>22751103110</v>
          </cell>
          <cell r="B93" t="str">
            <v>IMPUESTO DE RENTA Y COMPLEMENTARIOS</v>
          </cell>
          <cell r="C93">
            <v>4229000000</v>
          </cell>
          <cell r="D93">
            <v>0</v>
          </cell>
          <cell r="E93">
            <v>0</v>
          </cell>
          <cell r="F93">
            <v>0</v>
          </cell>
          <cell r="G93">
            <v>0</v>
          </cell>
          <cell r="H93">
            <v>4229000000</v>
          </cell>
          <cell r="I93">
            <v>126500000</v>
          </cell>
          <cell r="J93">
            <v>251000</v>
          </cell>
          <cell r="K93">
            <v>251000</v>
          </cell>
          <cell r="L93">
            <v>251000</v>
          </cell>
        </row>
        <row r="94">
          <cell r="A94">
            <v>22751104100</v>
          </cell>
          <cell r="B94" t="str">
            <v>CUOTA DE FISCALIZACION</v>
          </cell>
          <cell r="C94">
            <v>1049709000</v>
          </cell>
          <cell r="D94">
            <v>0</v>
          </cell>
          <cell r="E94">
            <v>0</v>
          </cell>
          <cell r="F94">
            <v>0</v>
          </cell>
          <cell r="G94">
            <v>0</v>
          </cell>
          <cell r="H94">
            <v>1049709000</v>
          </cell>
          <cell r="I94">
            <v>105798778</v>
          </cell>
          <cell r="J94">
            <v>105798778</v>
          </cell>
          <cell r="K94">
            <v>105798778</v>
          </cell>
          <cell r="L94">
            <v>0</v>
          </cell>
        </row>
        <row r="95">
          <cell r="A95">
            <v>22751202601</v>
          </cell>
          <cell r="B95" t="str">
            <v>CONTRIBUCION SSPD</v>
          </cell>
          <cell r="C95">
            <v>775476000</v>
          </cell>
          <cell r="D95">
            <v>0</v>
          </cell>
          <cell r="E95">
            <v>0</v>
          </cell>
          <cell r="F95">
            <v>0</v>
          </cell>
          <cell r="G95">
            <v>0</v>
          </cell>
          <cell r="H95">
            <v>775476000</v>
          </cell>
          <cell r="I95">
            <v>0</v>
          </cell>
          <cell r="J95">
            <v>0</v>
          </cell>
          <cell r="K95">
            <v>0</v>
          </cell>
          <cell r="L95">
            <v>0</v>
          </cell>
        </row>
        <row r="96">
          <cell r="A96">
            <v>22751202602</v>
          </cell>
          <cell r="B96" t="str">
            <v xml:space="preserve">CONTRIBUCION COMIS. REGULAC.ENERGIA GAS </v>
          </cell>
          <cell r="C96">
            <v>537481000</v>
          </cell>
          <cell r="D96">
            <v>0</v>
          </cell>
          <cell r="E96">
            <v>0</v>
          </cell>
          <cell r="F96">
            <v>0</v>
          </cell>
          <cell r="G96">
            <v>0</v>
          </cell>
          <cell r="H96">
            <v>537481000</v>
          </cell>
          <cell r="I96">
            <v>0</v>
          </cell>
          <cell r="J96">
            <v>0</v>
          </cell>
          <cell r="K96">
            <v>0</v>
          </cell>
          <cell r="L96">
            <v>0</v>
          </cell>
        </row>
        <row r="97">
          <cell r="A97">
            <v>22758100500</v>
          </cell>
          <cell r="B97" t="str">
            <v>GASTOS LEGALES</v>
          </cell>
          <cell r="C97">
            <v>325630804</v>
          </cell>
          <cell r="D97">
            <v>0</v>
          </cell>
          <cell r="E97">
            <v>0</v>
          </cell>
          <cell r="F97">
            <v>0</v>
          </cell>
          <cell r="G97">
            <v>0</v>
          </cell>
          <cell r="H97">
            <v>325630804</v>
          </cell>
          <cell r="I97">
            <v>296992</v>
          </cell>
          <cell r="J97">
            <v>296992</v>
          </cell>
          <cell r="K97">
            <v>296992</v>
          </cell>
          <cell r="L97">
            <v>248975</v>
          </cell>
        </row>
        <row r="98">
          <cell r="A98">
            <v>22851052900</v>
          </cell>
          <cell r="B98" t="str">
            <v>INDEMNIZACION DANOS A TERCEROS</v>
          </cell>
          <cell r="C98">
            <v>50736000</v>
          </cell>
          <cell r="D98">
            <v>0</v>
          </cell>
          <cell r="E98">
            <v>0</v>
          </cell>
          <cell r="F98">
            <v>0</v>
          </cell>
          <cell r="G98">
            <v>0</v>
          </cell>
          <cell r="H98">
            <v>50736000</v>
          </cell>
          <cell r="I98">
            <v>0</v>
          </cell>
          <cell r="J98">
            <v>0</v>
          </cell>
          <cell r="K98">
            <v>0</v>
          </cell>
          <cell r="L98">
            <v>0</v>
          </cell>
        </row>
        <row r="99">
          <cell r="A99">
            <v>22858109003</v>
          </cell>
          <cell r="B99" t="str">
            <v>CUENTA DE AHORRO PRESUPUESTAL</v>
          </cell>
          <cell r="C99">
            <v>2447516012</v>
          </cell>
          <cell r="D99">
            <v>0</v>
          </cell>
          <cell r="E99">
            <v>0</v>
          </cell>
          <cell r="F99">
            <v>0</v>
          </cell>
          <cell r="G99">
            <v>0</v>
          </cell>
          <cell r="H99">
            <v>2447516012</v>
          </cell>
          <cell r="I99">
            <v>0</v>
          </cell>
          <cell r="J99">
            <v>0</v>
          </cell>
          <cell r="K99">
            <v>0</v>
          </cell>
          <cell r="L99">
            <v>0</v>
          </cell>
        </row>
        <row r="100">
          <cell r="A100">
            <v>22851119000</v>
          </cell>
          <cell r="B100" t="str">
            <v>OTROS GASTOS GENERALES</v>
          </cell>
          <cell r="C100">
            <v>1185963</v>
          </cell>
          <cell r="D100">
            <v>0</v>
          </cell>
          <cell r="E100">
            <v>0</v>
          </cell>
          <cell r="F100">
            <v>0</v>
          </cell>
          <cell r="G100">
            <v>0</v>
          </cell>
          <cell r="H100">
            <v>1185963</v>
          </cell>
          <cell r="I100">
            <v>1185963</v>
          </cell>
          <cell r="J100">
            <v>1185963</v>
          </cell>
          <cell r="K100">
            <v>781614</v>
          </cell>
          <cell r="L100">
            <v>180967</v>
          </cell>
        </row>
        <row r="101">
          <cell r="A101">
            <v>22855111330</v>
          </cell>
          <cell r="B101" t="str">
            <v>SEGURIDAD INDUSTRIAL</v>
          </cell>
          <cell r="C101">
            <v>143695440</v>
          </cell>
          <cell r="D101">
            <v>0</v>
          </cell>
          <cell r="E101">
            <v>0</v>
          </cell>
          <cell r="F101">
            <v>0</v>
          </cell>
          <cell r="G101">
            <v>0</v>
          </cell>
          <cell r="H101">
            <v>143695440</v>
          </cell>
          <cell r="I101">
            <v>134494400</v>
          </cell>
          <cell r="J101">
            <v>124494400</v>
          </cell>
          <cell r="K101">
            <v>3199168</v>
          </cell>
          <cell r="L101">
            <v>3199168</v>
          </cell>
        </row>
        <row r="102">
          <cell r="A102">
            <v>22855111370</v>
          </cell>
          <cell r="B102" t="str">
            <v>EVENTOS CULTURALES</v>
          </cell>
          <cell r="C102">
            <v>100000000</v>
          </cell>
          <cell r="D102">
            <v>0</v>
          </cell>
          <cell r="E102">
            <v>0</v>
          </cell>
          <cell r="F102">
            <v>0</v>
          </cell>
          <cell r="G102">
            <v>0</v>
          </cell>
          <cell r="H102">
            <v>100000000</v>
          </cell>
          <cell r="I102">
            <v>0</v>
          </cell>
          <cell r="J102">
            <v>0</v>
          </cell>
          <cell r="K102">
            <v>0</v>
          </cell>
          <cell r="L102">
            <v>0</v>
          </cell>
        </row>
        <row r="103">
          <cell r="A103">
            <v>22858059000</v>
          </cell>
          <cell r="B103" t="str">
            <v>OTROS GASTOS FINANCIEROS</v>
          </cell>
          <cell r="C103">
            <v>4465124110.1300001</v>
          </cell>
          <cell r="D103">
            <v>0</v>
          </cell>
          <cell r="E103">
            <v>0</v>
          </cell>
          <cell r="F103">
            <v>0</v>
          </cell>
          <cell r="G103">
            <v>0</v>
          </cell>
          <cell r="H103">
            <v>4465124110.1300001</v>
          </cell>
          <cell r="I103">
            <v>1455098710.1299999</v>
          </cell>
          <cell r="J103">
            <v>1364297118.1299999</v>
          </cell>
          <cell r="K103">
            <v>109657981.84</v>
          </cell>
          <cell r="L103">
            <v>97430276</v>
          </cell>
        </row>
        <row r="104">
          <cell r="A104">
            <v>22955142000</v>
          </cell>
          <cell r="B104" t="str">
            <v>CREDITOS DE EMPLEADOS - LENTES</v>
          </cell>
          <cell r="C104">
            <v>179442830</v>
          </cell>
          <cell r="D104">
            <v>0</v>
          </cell>
          <cell r="E104">
            <v>0</v>
          </cell>
          <cell r="F104">
            <v>0</v>
          </cell>
          <cell r="G104">
            <v>0</v>
          </cell>
          <cell r="H104">
            <v>179442830</v>
          </cell>
          <cell r="I104">
            <v>83442830</v>
          </cell>
          <cell r="J104">
            <v>83442830</v>
          </cell>
          <cell r="K104">
            <v>0</v>
          </cell>
          <cell r="L104">
            <v>0</v>
          </cell>
        </row>
        <row r="105">
          <cell r="A105">
            <v>22955509000</v>
          </cell>
          <cell r="B105" t="str">
            <v>SENTENCIAS Y CONCILIACIONES</v>
          </cell>
          <cell r="C105">
            <v>2000000000</v>
          </cell>
          <cell r="D105">
            <v>0</v>
          </cell>
          <cell r="E105">
            <v>0</v>
          </cell>
          <cell r="F105">
            <v>0</v>
          </cell>
          <cell r="G105">
            <v>0</v>
          </cell>
          <cell r="H105">
            <v>2000000000</v>
          </cell>
          <cell r="I105">
            <v>2000000000</v>
          </cell>
          <cell r="J105">
            <v>0</v>
          </cell>
          <cell r="K105">
            <v>0</v>
          </cell>
          <cell r="L105">
            <v>0</v>
          </cell>
        </row>
        <row r="106">
          <cell r="A106">
            <v>31151103003</v>
          </cell>
          <cell r="B106" t="str">
            <v>DISTRIBUCION UTILIDADES POR GIRAR</v>
          </cell>
          <cell r="C106">
            <v>35243269999</v>
          </cell>
          <cell r="D106">
            <v>0</v>
          </cell>
          <cell r="E106">
            <v>0</v>
          </cell>
          <cell r="F106">
            <v>0</v>
          </cell>
          <cell r="G106">
            <v>0</v>
          </cell>
          <cell r="H106">
            <v>35243269999</v>
          </cell>
          <cell r="I106">
            <v>12206399536</v>
          </cell>
          <cell r="J106">
            <v>12206399536</v>
          </cell>
          <cell r="K106">
            <v>12206399536</v>
          </cell>
          <cell r="L106">
            <v>981458230</v>
          </cell>
        </row>
        <row r="107">
          <cell r="A107">
            <v>32151052600</v>
          </cell>
          <cell r="B107" t="str">
            <v>PENSIONES</v>
          </cell>
          <cell r="C107">
            <v>16799836414</v>
          </cell>
          <cell r="D107">
            <v>0</v>
          </cell>
          <cell r="E107">
            <v>0</v>
          </cell>
          <cell r="F107">
            <v>0</v>
          </cell>
          <cell r="G107">
            <v>0</v>
          </cell>
          <cell r="H107">
            <v>16799836414</v>
          </cell>
          <cell r="I107">
            <v>16799836414</v>
          </cell>
          <cell r="J107">
            <v>1318552692</v>
          </cell>
          <cell r="K107">
            <v>1318552692</v>
          </cell>
          <cell r="L107">
            <v>862621206</v>
          </cell>
        </row>
        <row r="108">
          <cell r="A108">
            <v>32314701202</v>
          </cell>
          <cell r="B108" t="str">
            <v>CREDITO EMPLEADOS - FONDO DE SERVIC (LEN</v>
          </cell>
          <cell r="C108">
            <v>0</v>
          </cell>
          <cell r="D108">
            <v>0</v>
          </cell>
          <cell r="E108">
            <v>0</v>
          </cell>
          <cell r="F108">
            <v>0</v>
          </cell>
          <cell r="G108">
            <v>0</v>
          </cell>
          <cell r="H108">
            <v>0</v>
          </cell>
          <cell r="I108">
            <v>0</v>
          </cell>
          <cell r="J108">
            <v>0</v>
          </cell>
          <cell r="K108">
            <v>0</v>
          </cell>
          <cell r="L108">
            <v>0</v>
          </cell>
        </row>
        <row r="109">
          <cell r="A109">
            <v>63116400100</v>
          </cell>
          <cell r="B109" t="str">
            <v>EDIFICIOS - UNIDAD DE APOYO</v>
          </cell>
          <cell r="C109">
            <v>1700000000</v>
          </cell>
          <cell r="D109">
            <v>0</v>
          </cell>
          <cell r="E109">
            <v>0</v>
          </cell>
          <cell r="F109">
            <v>0</v>
          </cell>
          <cell r="G109">
            <v>0</v>
          </cell>
          <cell r="H109">
            <v>1700000000</v>
          </cell>
          <cell r="I109">
            <v>338386120</v>
          </cell>
          <cell r="J109">
            <v>338386120</v>
          </cell>
          <cell r="K109">
            <v>111839805</v>
          </cell>
          <cell r="L109">
            <v>109779598</v>
          </cell>
        </row>
        <row r="110">
          <cell r="A110">
            <v>63116400150</v>
          </cell>
          <cell r="B110" t="str">
            <v>MUEBLES ENSERES Y EQUIPO DE OFICINA</v>
          </cell>
          <cell r="C110">
            <v>997340000</v>
          </cell>
          <cell r="D110">
            <v>0</v>
          </cell>
          <cell r="E110">
            <v>0</v>
          </cell>
          <cell r="F110">
            <v>0</v>
          </cell>
          <cell r="G110">
            <v>0</v>
          </cell>
          <cell r="H110">
            <v>997340000</v>
          </cell>
          <cell r="I110">
            <v>31761631</v>
          </cell>
          <cell r="J110">
            <v>31761631</v>
          </cell>
          <cell r="K110">
            <v>11611630</v>
          </cell>
          <cell r="L110">
            <v>7918626</v>
          </cell>
        </row>
        <row r="111">
          <cell r="A111">
            <v>63116700200</v>
          </cell>
          <cell r="B111" t="str">
            <v>SISTEMATIZACION -UNIDAD DE APOYO</v>
          </cell>
          <cell r="C111">
            <v>255337000</v>
          </cell>
          <cell r="D111">
            <v>0</v>
          </cell>
          <cell r="E111">
            <v>0</v>
          </cell>
          <cell r="F111">
            <v>0</v>
          </cell>
          <cell r="G111">
            <v>0</v>
          </cell>
          <cell r="H111">
            <v>255337000</v>
          </cell>
          <cell r="I111">
            <v>231556227</v>
          </cell>
          <cell r="J111">
            <v>231556227</v>
          </cell>
          <cell r="K111">
            <v>231556227</v>
          </cell>
          <cell r="L111">
            <v>224794227</v>
          </cell>
        </row>
        <row r="112">
          <cell r="A112">
            <v>63119109020</v>
          </cell>
          <cell r="B112" t="str">
            <v>COMUNICACIONES</v>
          </cell>
          <cell r="C112">
            <v>98654000</v>
          </cell>
          <cell r="D112">
            <v>0</v>
          </cell>
          <cell r="E112">
            <v>0</v>
          </cell>
          <cell r="F112">
            <v>0</v>
          </cell>
          <cell r="G112">
            <v>0</v>
          </cell>
          <cell r="H112">
            <v>98654000</v>
          </cell>
          <cell r="I112">
            <v>0</v>
          </cell>
          <cell r="J112">
            <v>0</v>
          </cell>
          <cell r="K112">
            <v>0</v>
          </cell>
          <cell r="L112">
            <v>0</v>
          </cell>
        </row>
        <row r="113">
          <cell r="A113">
            <v>66000000012</v>
          </cell>
          <cell r="B113" t="str">
            <v>MATERIALES PARA OFICINA- ELEM. DEVOL.</v>
          </cell>
          <cell r="C113">
            <v>96000000</v>
          </cell>
          <cell r="D113">
            <v>0</v>
          </cell>
          <cell r="E113">
            <v>0</v>
          </cell>
          <cell r="F113">
            <v>0</v>
          </cell>
          <cell r="G113">
            <v>0</v>
          </cell>
          <cell r="H113">
            <v>96000000</v>
          </cell>
          <cell r="I113">
            <v>0</v>
          </cell>
          <cell r="J113">
            <v>0</v>
          </cell>
          <cell r="K113">
            <v>0</v>
          </cell>
          <cell r="L113">
            <v>0</v>
          </cell>
        </row>
        <row r="114">
          <cell r="A114" t="str">
            <v>Total general</v>
          </cell>
          <cell r="C114">
            <v>108491196507.42001</v>
          </cell>
          <cell r="D114">
            <v>0</v>
          </cell>
          <cell r="E114">
            <v>0</v>
          </cell>
          <cell r="F114">
            <v>796527</v>
          </cell>
          <cell r="G114">
            <v>-796527</v>
          </cell>
          <cell r="H114">
            <v>108491196507.42001</v>
          </cell>
          <cell r="I114">
            <v>54543968640.420006</v>
          </cell>
          <cell r="J114">
            <v>21077823053.799999</v>
          </cell>
          <cell r="K114">
            <v>15521269835.84</v>
          </cell>
          <cell r="L114">
            <v>3487033762.9899998</v>
          </cell>
        </row>
      </sheetData>
      <sheetData sheetId="7">
        <row r="1">
          <cell r="A1" t="str">
            <v>OBJETO GASTO</v>
          </cell>
          <cell r="B1" t="str">
            <v>(Varios elementos)</v>
          </cell>
        </row>
        <row r="3">
          <cell r="C3" t="str">
            <v>Datos</v>
          </cell>
        </row>
        <row r="4">
          <cell r="A4" t="str">
            <v>PARTIDA</v>
          </cell>
          <cell r="B4" t="str">
            <v>NOMBRE</v>
          </cell>
          <cell r="C4" t="str">
            <v>Suma de PRESUPUESTO INICIAL</v>
          </cell>
          <cell r="D4" t="str">
            <v>Suma de REDUCCION</v>
          </cell>
          <cell r="E4" t="str">
            <v>Suma de ADICCIONES</v>
          </cell>
          <cell r="F4" t="str">
            <v>Suma de CREDITO</v>
          </cell>
          <cell r="G4" t="str">
            <v>Suma de CONTRA CREDITO</v>
          </cell>
          <cell r="H4" t="str">
            <v>Suma de APROPIACION ACUMULADA</v>
          </cell>
          <cell r="I4" t="str">
            <v>Suma de CD</v>
          </cell>
          <cell r="J4" t="str">
            <v>Suma de COMPROMISO</v>
          </cell>
          <cell r="K4" t="str">
            <v xml:space="preserve">Suma de CAUSACION </v>
          </cell>
          <cell r="L4" t="str">
            <v>Suma de PAGADO</v>
          </cell>
        </row>
        <row r="5">
          <cell r="A5">
            <v>11143150301</v>
          </cell>
          <cell r="B5" t="str">
            <v>VARIOS</v>
          </cell>
          <cell r="C5">
            <v>0</v>
          </cell>
          <cell r="D5">
            <v>0</v>
          </cell>
          <cell r="E5">
            <v>0</v>
          </cell>
          <cell r="F5">
            <v>0</v>
          </cell>
          <cell r="G5">
            <v>0</v>
          </cell>
          <cell r="H5">
            <v>0</v>
          </cell>
          <cell r="I5">
            <v>0</v>
          </cell>
          <cell r="J5">
            <v>0</v>
          </cell>
          <cell r="K5">
            <v>0</v>
          </cell>
          <cell r="L5">
            <v>21024908</v>
          </cell>
        </row>
        <row r="6">
          <cell r="A6">
            <v>11143151503</v>
          </cell>
          <cell r="B6" t="str">
            <v>RESIDENCIAL</v>
          </cell>
          <cell r="C6">
            <v>0</v>
          </cell>
          <cell r="D6">
            <v>0</v>
          </cell>
          <cell r="E6">
            <v>0</v>
          </cell>
          <cell r="F6">
            <v>0</v>
          </cell>
          <cell r="G6">
            <v>0</v>
          </cell>
          <cell r="H6">
            <v>0</v>
          </cell>
          <cell r="I6">
            <v>0</v>
          </cell>
          <cell r="J6">
            <v>9303797</v>
          </cell>
          <cell r="K6">
            <v>-9303797</v>
          </cell>
          <cell r="L6">
            <v>5686842153</v>
          </cell>
        </row>
        <row r="7">
          <cell r="A7">
            <v>11143151504</v>
          </cell>
          <cell r="B7" t="str">
            <v>COMERCIAL</v>
          </cell>
          <cell r="C7">
            <v>0</v>
          </cell>
          <cell r="D7">
            <v>0</v>
          </cell>
          <cell r="E7">
            <v>0</v>
          </cell>
          <cell r="F7">
            <v>0</v>
          </cell>
          <cell r="G7">
            <v>0</v>
          </cell>
          <cell r="H7">
            <v>0</v>
          </cell>
          <cell r="I7">
            <v>0</v>
          </cell>
          <cell r="J7">
            <v>0</v>
          </cell>
          <cell r="K7">
            <v>0</v>
          </cell>
          <cell r="L7">
            <v>3056280748</v>
          </cell>
        </row>
        <row r="8">
          <cell r="A8">
            <v>11143151505</v>
          </cell>
          <cell r="B8" t="str">
            <v>INDUSTRIAL</v>
          </cell>
          <cell r="C8">
            <v>0</v>
          </cell>
          <cell r="D8">
            <v>0</v>
          </cell>
          <cell r="E8">
            <v>0</v>
          </cell>
          <cell r="F8">
            <v>0</v>
          </cell>
          <cell r="G8">
            <v>0</v>
          </cell>
          <cell r="H8">
            <v>0</v>
          </cell>
          <cell r="I8">
            <v>0</v>
          </cell>
          <cell r="J8">
            <v>0</v>
          </cell>
          <cell r="K8">
            <v>0</v>
          </cell>
          <cell r="L8">
            <v>394468670</v>
          </cell>
        </row>
        <row r="9">
          <cell r="A9">
            <v>11143151506</v>
          </cell>
          <cell r="B9" t="str">
            <v>OFICIAL</v>
          </cell>
          <cell r="C9">
            <v>0</v>
          </cell>
          <cell r="D9">
            <v>0</v>
          </cell>
          <cell r="E9">
            <v>0</v>
          </cell>
          <cell r="F9">
            <v>0</v>
          </cell>
          <cell r="G9">
            <v>0</v>
          </cell>
          <cell r="H9">
            <v>0</v>
          </cell>
          <cell r="I9">
            <v>0</v>
          </cell>
          <cell r="J9">
            <v>0</v>
          </cell>
          <cell r="K9">
            <v>0</v>
          </cell>
          <cell r="L9">
            <v>682111572</v>
          </cell>
        </row>
        <row r="10">
          <cell r="A10">
            <v>11243151505</v>
          </cell>
          <cell r="B10" t="str">
            <v>INDUSTRIAL - NO REGULADO</v>
          </cell>
          <cell r="C10">
            <v>0</v>
          </cell>
          <cell r="D10">
            <v>0</v>
          </cell>
          <cell r="E10">
            <v>0</v>
          </cell>
          <cell r="F10">
            <v>0</v>
          </cell>
          <cell r="G10">
            <v>0</v>
          </cell>
          <cell r="H10">
            <v>0</v>
          </cell>
          <cell r="I10">
            <v>0</v>
          </cell>
          <cell r="J10">
            <v>0</v>
          </cell>
          <cell r="K10">
            <v>0</v>
          </cell>
          <cell r="L10">
            <v>561861161</v>
          </cell>
        </row>
        <row r="11">
          <cell r="A11">
            <v>11243151506</v>
          </cell>
          <cell r="B11" t="str">
            <v>OFICIAL - NO REGULADO</v>
          </cell>
          <cell r="C11">
            <v>0</v>
          </cell>
          <cell r="D11">
            <v>0</v>
          </cell>
          <cell r="E11">
            <v>0</v>
          </cell>
          <cell r="F11">
            <v>0</v>
          </cell>
          <cell r="G11">
            <v>0</v>
          </cell>
          <cell r="H11">
            <v>0</v>
          </cell>
          <cell r="I11">
            <v>0</v>
          </cell>
          <cell r="J11">
            <v>0</v>
          </cell>
          <cell r="K11">
            <v>0</v>
          </cell>
          <cell r="L11">
            <v>6424587</v>
          </cell>
        </row>
        <row r="12">
          <cell r="A12">
            <v>11243151507</v>
          </cell>
          <cell r="B12" t="str">
            <v>ALUMBRADO PUBLICO - NO REGULADO</v>
          </cell>
          <cell r="C12">
            <v>0</v>
          </cell>
          <cell r="D12">
            <v>0</v>
          </cell>
          <cell r="E12">
            <v>0</v>
          </cell>
          <cell r="F12">
            <v>0</v>
          </cell>
          <cell r="G12">
            <v>0</v>
          </cell>
          <cell r="H12">
            <v>0</v>
          </cell>
          <cell r="I12">
            <v>0</v>
          </cell>
          <cell r="J12">
            <v>0</v>
          </cell>
          <cell r="K12">
            <v>0</v>
          </cell>
          <cell r="L12">
            <v>7813877</v>
          </cell>
        </row>
        <row r="13">
          <cell r="A13">
            <v>11443151102</v>
          </cell>
          <cell r="B13" t="str">
            <v>BSDL</v>
          </cell>
          <cell r="C13">
            <v>0</v>
          </cell>
          <cell r="D13">
            <v>0</v>
          </cell>
          <cell r="E13">
            <v>0</v>
          </cell>
          <cell r="F13">
            <v>0</v>
          </cell>
          <cell r="G13">
            <v>0</v>
          </cell>
          <cell r="H13">
            <v>0</v>
          </cell>
          <cell r="I13">
            <v>0</v>
          </cell>
          <cell r="J13">
            <v>0</v>
          </cell>
          <cell r="K13">
            <v>0</v>
          </cell>
          <cell r="L13">
            <v>318911877</v>
          </cell>
        </row>
        <row r="14">
          <cell r="A14">
            <v>11443151103</v>
          </cell>
          <cell r="B14" t="str">
            <v>BSTR</v>
          </cell>
          <cell r="C14">
            <v>0</v>
          </cell>
          <cell r="D14">
            <v>0</v>
          </cell>
          <cell r="E14">
            <v>0</v>
          </cell>
          <cell r="F14">
            <v>0</v>
          </cell>
          <cell r="G14">
            <v>0</v>
          </cell>
          <cell r="H14">
            <v>0</v>
          </cell>
          <cell r="I14">
            <v>0</v>
          </cell>
          <cell r="J14">
            <v>0</v>
          </cell>
          <cell r="K14">
            <v>0</v>
          </cell>
          <cell r="L14">
            <v>906285496</v>
          </cell>
        </row>
        <row r="15">
          <cell r="A15">
            <v>11543150201</v>
          </cell>
          <cell r="B15" t="str">
            <v xml:space="preserve">INSTALACIONES O CONEXIONES, MATRICULAS, </v>
          </cell>
          <cell r="C15">
            <v>0</v>
          </cell>
          <cell r="D15">
            <v>0</v>
          </cell>
          <cell r="E15">
            <v>0</v>
          </cell>
          <cell r="F15">
            <v>0</v>
          </cell>
          <cell r="G15">
            <v>0</v>
          </cell>
          <cell r="H15">
            <v>0</v>
          </cell>
          <cell r="I15">
            <v>0</v>
          </cell>
          <cell r="J15">
            <v>0</v>
          </cell>
          <cell r="K15">
            <v>0</v>
          </cell>
          <cell r="L15">
            <v>103114537</v>
          </cell>
        </row>
        <row r="16">
          <cell r="A16">
            <v>11543151504</v>
          </cell>
          <cell r="B16" t="str">
            <v>RECUPERACION DE PERDIDAS(ENERGIA RECUPER</v>
          </cell>
          <cell r="C16">
            <v>0</v>
          </cell>
          <cell r="D16">
            <v>0</v>
          </cell>
          <cell r="E16">
            <v>0</v>
          </cell>
          <cell r="F16">
            <v>0</v>
          </cell>
          <cell r="G16">
            <v>0</v>
          </cell>
          <cell r="H16">
            <v>0</v>
          </cell>
          <cell r="I16">
            <v>0</v>
          </cell>
          <cell r="J16">
            <v>0</v>
          </cell>
          <cell r="K16">
            <v>0</v>
          </cell>
          <cell r="L16">
            <v>7737613</v>
          </cell>
        </row>
        <row r="17">
          <cell r="A17">
            <v>11543159001</v>
          </cell>
          <cell r="B17" t="str">
            <v>SANCIONES Y MULTAS</v>
          </cell>
          <cell r="C17">
            <v>0</v>
          </cell>
          <cell r="D17">
            <v>0</v>
          </cell>
          <cell r="E17">
            <v>0</v>
          </cell>
          <cell r="F17">
            <v>0</v>
          </cell>
          <cell r="G17">
            <v>0</v>
          </cell>
          <cell r="H17">
            <v>0</v>
          </cell>
          <cell r="I17">
            <v>0</v>
          </cell>
          <cell r="J17">
            <v>0</v>
          </cell>
          <cell r="K17">
            <v>0</v>
          </cell>
          <cell r="L17">
            <v>16115024</v>
          </cell>
        </row>
        <row r="18">
          <cell r="A18">
            <v>11543159002</v>
          </cell>
          <cell r="B18" t="str">
            <v>RECONEXIONES</v>
          </cell>
          <cell r="C18">
            <v>0</v>
          </cell>
          <cell r="D18">
            <v>0</v>
          </cell>
          <cell r="E18">
            <v>0</v>
          </cell>
          <cell r="F18">
            <v>0</v>
          </cell>
          <cell r="G18">
            <v>0</v>
          </cell>
          <cell r="H18">
            <v>0</v>
          </cell>
          <cell r="I18">
            <v>0</v>
          </cell>
          <cell r="J18">
            <v>0</v>
          </cell>
          <cell r="K18">
            <v>0</v>
          </cell>
          <cell r="L18">
            <v>48452105</v>
          </cell>
        </row>
        <row r="19">
          <cell r="A19">
            <v>11543159003</v>
          </cell>
          <cell r="B19" t="str">
            <v>INTERESES FACTURADOS, RECARGOS X MORA</v>
          </cell>
          <cell r="C19">
            <v>0</v>
          </cell>
          <cell r="D19">
            <v>0</v>
          </cell>
          <cell r="E19">
            <v>0</v>
          </cell>
          <cell r="F19">
            <v>0</v>
          </cell>
          <cell r="G19">
            <v>0</v>
          </cell>
          <cell r="H19">
            <v>0</v>
          </cell>
          <cell r="I19">
            <v>0</v>
          </cell>
          <cell r="J19">
            <v>0</v>
          </cell>
          <cell r="K19">
            <v>0</v>
          </cell>
          <cell r="L19">
            <v>49538093</v>
          </cell>
        </row>
        <row r="20">
          <cell r="A20">
            <v>11543159005</v>
          </cell>
          <cell r="B20" t="str">
            <v>PROGRAMA PROCURE - VENTA BOMBILLOS</v>
          </cell>
          <cell r="C20">
            <v>0</v>
          </cell>
          <cell r="D20">
            <v>0</v>
          </cell>
          <cell r="E20">
            <v>0</v>
          </cell>
          <cell r="F20">
            <v>0</v>
          </cell>
          <cell r="G20">
            <v>0</v>
          </cell>
          <cell r="H20">
            <v>0</v>
          </cell>
          <cell r="I20">
            <v>0</v>
          </cell>
          <cell r="J20">
            <v>0</v>
          </cell>
          <cell r="K20">
            <v>0</v>
          </cell>
          <cell r="L20">
            <v>16313886</v>
          </cell>
        </row>
        <row r="21">
          <cell r="A21">
            <v>12124301100</v>
          </cell>
          <cell r="B21" t="str">
            <v>CONTRIBUCION REGULADOS: COMERCIAL</v>
          </cell>
          <cell r="C21">
            <v>0</v>
          </cell>
          <cell r="D21">
            <v>0</v>
          </cell>
          <cell r="E21">
            <v>0</v>
          </cell>
          <cell r="F21">
            <v>0</v>
          </cell>
          <cell r="G21">
            <v>0</v>
          </cell>
          <cell r="H21">
            <v>0</v>
          </cell>
          <cell r="I21">
            <v>0</v>
          </cell>
          <cell r="J21">
            <v>0</v>
          </cell>
          <cell r="K21">
            <v>0</v>
          </cell>
          <cell r="L21">
            <v>697798690</v>
          </cell>
        </row>
        <row r="22">
          <cell r="A22">
            <v>12124301101</v>
          </cell>
          <cell r="B22" t="str">
            <v>CONTRIBUCION REGULADOS: INDUSTRIAL</v>
          </cell>
          <cell r="C22">
            <v>0</v>
          </cell>
          <cell r="D22">
            <v>0</v>
          </cell>
          <cell r="E22">
            <v>0</v>
          </cell>
          <cell r="F22">
            <v>0</v>
          </cell>
          <cell r="G22">
            <v>0</v>
          </cell>
          <cell r="H22">
            <v>0</v>
          </cell>
          <cell r="I22">
            <v>0</v>
          </cell>
          <cell r="J22">
            <v>0</v>
          </cell>
          <cell r="K22">
            <v>0</v>
          </cell>
          <cell r="L22">
            <v>196431093</v>
          </cell>
        </row>
        <row r="23">
          <cell r="A23">
            <v>12124301104</v>
          </cell>
          <cell r="B23" t="str">
            <v>CONTRIBUCION REGULADOS: ESTRATO 5</v>
          </cell>
          <cell r="C23">
            <v>0</v>
          </cell>
          <cell r="D23">
            <v>0</v>
          </cell>
          <cell r="E23">
            <v>0</v>
          </cell>
          <cell r="F23">
            <v>0</v>
          </cell>
          <cell r="G23">
            <v>0</v>
          </cell>
          <cell r="H23">
            <v>0</v>
          </cell>
          <cell r="I23">
            <v>0</v>
          </cell>
          <cell r="J23">
            <v>0</v>
          </cell>
          <cell r="K23">
            <v>0</v>
          </cell>
          <cell r="L23">
            <v>54717655</v>
          </cell>
        </row>
        <row r="24">
          <cell r="A24">
            <v>12124301105</v>
          </cell>
          <cell r="B24" t="str">
            <v>CONTRIBUCION REGULADOS: ESTRATO 6</v>
          </cell>
          <cell r="C24">
            <v>0</v>
          </cell>
          <cell r="D24">
            <v>0</v>
          </cell>
          <cell r="E24">
            <v>0</v>
          </cell>
          <cell r="F24">
            <v>0</v>
          </cell>
          <cell r="G24">
            <v>0</v>
          </cell>
          <cell r="H24">
            <v>0</v>
          </cell>
          <cell r="I24">
            <v>0</v>
          </cell>
          <cell r="J24">
            <v>0</v>
          </cell>
          <cell r="K24">
            <v>0</v>
          </cell>
          <cell r="L24">
            <v>11369822</v>
          </cell>
        </row>
        <row r="25">
          <cell r="A25">
            <v>12124301108</v>
          </cell>
          <cell r="B25" t="str">
            <v>CONTRIBUCION NO REGULADOS: OFICIAL</v>
          </cell>
          <cell r="C25">
            <v>0</v>
          </cell>
          <cell r="D25">
            <v>0</v>
          </cell>
          <cell r="E25">
            <v>0</v>
          </cell>
          <cell r="F25">
            <v>0</v>
          </cell>
          <cell r="G25">
            <v>0</v>
          </cell>
          <cell r="H25">
            <v>0</v>
          </cell>
          <cell r="I25">
            <v>0</v>
          </cell>
          <cell r="J25">
            <v>0</v>
          </cell>
          <cell r="K25">
            <v>0</v>
          </cell>
          <cell r="L25">
            <v>91294</v>
          </cell>
        </row>
        <row r="26">
          <cell r="A26">
            <v>12124301109</v>
          </cell>
          <cell r="B26" t="str">
            <v>CONTRIBUCION OTROS COMERCIALIZADORES</v>
          </cell>
          <cell r="C26">
            <v>0</v>
          </cell>
          <cell r="D26">
            <v>0</v>
          </cell>
          <cell r="E26">
            <v>0</v>
          </cell>
          <cell r="F26">
            <v>0</v>
          </cell>
          <cell r="G26">
            <v>0</v>
          </cell>
          <cell r="H26">
            <v>0</v>
          </cell>
          <cell r="I26">
            <v>0</v>
          </cell>
          <cell r="J26">
            <v>0</v>
          </cell>
          <cell r="K26">
            <v>0</v>
          </cell>
          <cell r="L26">
            <v>352210603</v>
          </cell>
        </row>
        <row r="27">
          <cell r="A27">
            <v>12124301111</v>
          </cell>
          <cell r="B27" t="str">
            <v>CONTRIBUCION REGULADOS: PROVISONAL</v>
          </cell>
          <cell r="C27">
            <v>0</v>
          </cell>
          <cell r="D27">
            <v>0</v>
          </cell>
          <cell r="E27">
            <v>0</v>
          </cell>
          <cell r="F27">
            <v>0</v>
          </cell>
          <cell r="G27">
            <v>0</v>
          </cell>
          <cell r="H27">
            <v>0</v>
          </cell>
          <cell r="I27">
            <v>0</v>
          </cell>
          <cell r="J27">
            <v>0</v>
          </cell>
          <cell r="K27">
            <v>0</v>
          </cell>
          <cell r="L27">
            <v>3344349</v>
          </cell>
        </row>
        <row r="28">
          <cell r="A28">
            <v>13143159000</v>
          </cell>
          <cell r="B28" t="str">
            <v>INGRESOS AJENOS A LA OPERACION</v>
          </cell>
          <cell r="C28">
            <v>0</v>
          </cell>
          <cell r="D28">
            <v>0</v>
          </cell>
          <cell r="E28">
            <v>0</v>
          </cell>
          <cell r="F28">
            <v>0</v>
          </cell>
          <cell r="G28">
            <v>0</v>
          </cell>
          <cell r="H28">
            <v>0</v>
          </cell>
          <cell r="I28">
            <v>0</v>
          </cell>
          <cell r="J28">
            <v>0</v>
          </cell>
          <cell r="K28">
            <v>343062</v>
          </cell>
          <cell r="L28">
            <v>8569600</v>
          </cell>
        </row>
        <row r="29">
          <cell r="A29">
            <v>13143159002</v>
          </cell>
          <cell r="B29" t="str">
            <v>INGRESOS POR DISTRIBUCION</v>
          </cell>
          <cell r="C29">
            <v>0</v>
          </cell>
          <cell r="D29">
            <v>0</v>
          </cell>
          <cell r="E29">
            <v>0</v>
          </cell>
          <cell r="F29">
            <v>0</v>
          </cell>
          <cell r="G29">
            <v>0</v>
          </cell>
          <cell r="H29">
            <v>0</v>
          </cell>
          <cell r="I29">
            <v>0</v>
          </cell>
          <cell r="J29">
            <v>0</v>
          </cell>
          <cell r="K29">
            <v>0</v>
          </cell>
          <cell r="L29">
            <v>37586464.519999996</v>
          </cell>
        </row>
        <row r="30">
          <cell r="A30">
            <v>13143159003</v>
          </cell>
          <cell r="B30" t="str">
            <v>INGRESOS POR MEDICIONES</v>
          </cell>
          <cell r="C30">
            <v>0</v>
          </cell>
          <cell r="D30">
            <v>0</v>
          </cell>
          <cell r="E30">
            <v>0</v>
          </cell>
          <cell r="F30">
            <v>0</v>
          </cell>
          <cell r="G30">
            <v>0</v>
          </cell>
          <cell r="H30">
            <v>0</v>
          </cell>
          <cell r="I30">
            <v>0</v>
          </cell>
          <cell r="J30">
            <v>0</v>
          </cell>
          <cell r="K30">
            <v>0</v>
          </cell>
          <cell r="L30">
            <v>190861</v>
          </cell>
        </row>
        <row r="31">
          <cell r="A31">
            <v>13143909001</v>
          </cell>
          <cell r="B31" t="str">
            <v>OTROS SERVICIOS COMPLEMENTARIOS</v>
          </cell>
          <cell r="C31">
            <v>0</v>
          </cell>
          <cell r="D31">
            <v>0</v>
          </cell>
          <cell r="E31">
            <v>0</v>
          </cell>
          <cell r="F31">
            <v>0</v>
          </cell>
          <cell r="G31">
            <v>0</v>
          </cell>
          <cell r="H31">
            <v>0</v>
          </cell>
          <cell r="I31">
            <v>0</v>
          </cell>
          <cell r="J31">
            <v>0</v>
          </cell>
          <cell r="K31">
            <v>0</v>
          </cell>
          <cell r="L31">
            <v>109097002</v>
          </cell>
        </row>
        <row r="32">
          <cell r="A32">
            <v>14150100001</v>
          </cell>
          <cell r="B32" t="str">
            <v>RECUPERACION CARTERA PRIVADA &lt;360 DIAS</v>
          </cell>
          <cell r="C32">
            <v>0</v>
          </cell>
          <cell r="D32">
            <v>0</v>
          </cell>
          <cell r="E32">
            <v>0</v>
          </cell>
          <cell r="F32">
            <v>0</v>
          </cell>
          <cell r="G32">
            <v>0</v>
          </cell>
          <cell r="H32">
            <v>0</v>
          </cell>
          <cell r="I32">
            <v>0</v>
          </cell>
          <cell r="J32">
            <v>0</v>
          </cell>
          <cell r="K32">
            <v>0</v>
          </cell>
          <cell r="L32">
            <v>1951094122</v>
          </cell>
        </row>
        <row r="33">
          <cell r="A33">
            <v>14150100002</v>
          </cell>
          <cell r="B33" t="str">
            <v>RECUPERAC.CARTERA OFICIAL &lt;360 DIAS</v>
          </cell>
          <cell r="C33">
            <v>0</v>
          </cell>
          <cell r="D33">
            <v>0</v>
          </cell>
          <cell r="E33">
            <v>0</v>
          </cell>
          <cell r="F33">
            <v>0</v>
          </cell>
          <cell r="G33">
            <v>0</v>
          </cell>
          <cell r="H33">
            <v>0</v>
          </cell>
          <cell r="I33">
            <v>0</v>
          </cell>
          <cell r="J33">
            <v>0</v>
          </cell>
          <cell r="K33">
            <v>0</v>
          </cell>
          <cell r="L33">
            <v>226360765</v>
          </cell>
        </row>
        <row r="34">
          <cell r="A34">
            <v>14150100003</v>
          </cell>
          <cell r="B34" t="str">
            <v>RECUPERAC.ALUMB.PUBL. &lt;360 DIAS</v>
          </cell>
          <cell r="C34">
            <v>0</v>
          </cell>
          <cell r="D34">
            <v>0</v>
          </cell>
          <cell r="E34">
            <v>0</v>
          </cell>
          <cell r="F34">
            <v>0</v>
          </cell>
          <cell r="G34">
            <v>0</v>
          </cell>
          <cell r="H34">
            <v>0</v>
          </cell>
          <cell r="I34">
            <v>0</v>
          </cell>
          <cell r="J34">
            <v>0</v>
          </cell>
          <cell r="K34">
            <v>0</v>
          </cell>
          <cell r="L34">
            <v>5741522</v>
          </cell>
        </row>
        <row r="35">
          <cell r="A35">
            <v>14160100001</v>
          </cell>
          <cell r="B35" t="str">
            <v>RECUPERAC.CARTERA PRIVADA &gt;360 DIAS</v>
          </cell>
          <cell r="C35">
            <v>0</v>
          </cell>
          <cell r="D35">
            <v>0</v>
          </cell>
          <cell r="E35">
            <v>0</v>
          </cell>
          <cell r="F35">
            <v>0</v>
          </cell>
          <cell r="G35">
            <v>0</v>
          </cell>
          <cell r="H35">
            <v>0</v>
          </cell>
          <cell r="I35">
            <v>0</v>
          </cell>
          <cell r="J35">
            <v>0</v>
          </cell>
          <cell r="K35">
            <v>0</v>
          </cell>
          <cell r="L35">
            <v>66523409</v>
          </cell>
        </row>
        <row r="36">
          <cell r="A36">
            <v>14160100002</v>
          </cell>
          <cell r="B36" t="str">
            <v>RECUPERAC.CARTERA OFICIAL &gt;360 DIAS</v>
          </cell>
          <cell r="C36">
            <v>0</v>
          </cell>
          <cell r="D36">
            <v>0</v>
          </cell>
          <cell r="E36">
            <v>0</v>
          </cell>
          <cell r="F36">
            <v>0</v>
          </cell>
          <cell r="G36">
            <v>0</v>
          </cell>
          <cell r="H36">
            <v>0</v>
          </cell>
          <cell r="I36">
            <v>0</v>
          </cell>
          <cell r="J36">
            <v>0</v>
          </cell>
          <cell r="K36">
            <v>0</v>
          </cell>
          <cell r="L36">
            <v>41405564</v>
          </cell>
        </row>
        <row r="37">
          <cell r="A37">
            <v>14170100001</v>
          </cell>
          <cell r="B37" t="str">
            <v>RECUPERAC.CARTERA PRIVADA OTROS &lt;360 DIA</v>
          </cell>
          <cell r="C37">
            <v>0</v>
          </cell>
          <cell r="D37">
            <v>0</v>
          </cell>
          <cell r="E37">
            <v>0</v>
          </cell>
          <cell r="F37">
            <v>0</v>
          </cell>
          <cell r="G37">
            <v>0</v>
          </cell>
          <cell r="H37">
            <v>0</v>
          </cell>
          <cell r="I37">
            <v>0</v>
          </cell>
          <cell r="J37">
            <v>0</v>
          </cell>
          <cell r="K37">
            <v>0</v>
          </cell>
          <cell r="L37">
            <v>210759395</v>
          </cell>
        </row>
        <row r="38">
          <cell r="A38">
            <v>14170100002</v>
          </cell>
          <cell r="B38" t="str">
            <v>RECUPERAC.CARTERA OFICIAL OTROS &lt;360 DIA</v>
          </cell>
          <cell r="C38">
            <v>0</v>
          </cell>
          <cell r="D38">
            <v>0</v>
          </cell>
          <cell r="E38">
            <v>0</v>
          </cell>
          <cell r="F38">
            <v>0</v>
          </cell>
          <cell r="G38">
            <v>0</v>
          </cell>
          <cell r="H38">
            <v>0</v>
          </cell>
          <cell r="I38">
            <v>0</v>
          </cell>
          <cell r="J38">
            <v>0</v>
          </cell>
          <cell r="K38">
            <v>0</v>
          </cell>
          <cell r="L38">
            <v>6775082</v>
          </cell>
        </row>
        <row r="39">
          <cell r="A39">
            <v>14170100003</v>
          </cell>
          <cell r="B39" t="str">
            <v>RECUPREAC.CARTERA A.P. OTROS &lt; 360 DIAS</v>
          </cell>
          <cell r="C39">
            <v>0</v>
          </cell>
          <cell r="D39">
            <v>0</v>
          </cell>
          <cell r="E39">
            <v>0</v>
          </cell>
          <cell r="F39">
            <v>0</v>
          </cell>
          <cell r="G39">
            <v>0</v>
          </cell>
          <cell r="H39">
            <v>0</v>
          </cell>
          <cell r="I39">
            <v>0</v>
          </cell>
          <cell r="J39">
            <v>0</v>
          </cell>
          <cell r="K39">
            <v>0</v>
          </cell>
          <cell r="L39">
            <v>17437747</v>
          </cell>
        </row>
        <row r="40">
          <cell r="A40">
            <v>14180100001</v>
          </cell>
          <cell r="B40" t="str">
            <v>RECUPERAC.CARTERA PRIVADA OTROS &gt;360 DIA</v>
          </cell>
          <cell r="C40">
            <v>0</v>
          </cell>
          <cell r="D40">
            <v>0</v>
          </cell>
          <cell r="E40">
            <v>0</v>
          </cell>
          <cell r="F40">
            <v>0</v>
          </cell>
          <cell r="G40">
            <v>0</v>
          </cell>
          <cell r="H40">
            <v>0</v>
          </cell>
          <cell r="I40">
            <v>0</v>
          </cell>
          <cell r="J40">
            <v>0</v>
          </cell>
          <cell r="K40">
            <v>0</v>
          </cell>
          <cell r="L40">
            <v>20598072</v>
          </cell>
        </row>
        <row r="41">
          <cell r="A41">
            <v>14180100002</v>
          </cell>
          <cell r="B41" t="str">
            <v>RECUPERAC.CARTERA OFICIAL OTROS &gt; 360 DI</v>
          </cell>
          <cell r="C41">
            <v>0</v>
          </cell>
          <cell r="D41">
            <v>0</v>
          </cell>
          <cell r="E41">
            <v>0</v>
          </cell>
          <cell r="F41">
            <v>0</v>
          </cell>
          <cell r="G41">
            <v>0</v>
          </cell>
          <cell r="H41">
            <v>0</v>
          </cell>
          <cell r="I41">
            <v>0</v>
          </cell>
          <cell r="J41">
            <v>0</v>
          </cell>
          <cell r="K41">
            <v>0</v>
          </cell>
          <cell r="L41">
            <v>2398576</v>
          </cell>
        </row>
        <row r="42">
          <cell r="A42">
            <v>14180100003</v>
          </cell>
          <cell r="B42" t="str">
            <v>RECUPERAC.CARTERA A.P. OTROS &gt; 360 DIAS</v>
          </cell>
          <cell r="C42">
            <v>0</v>
          </cell>
          <cell r="D42">
            <v>0</v>
          </cell>
          <cell r="E42">
            <v>0</v>
          </cell>
          <cell r="F42">
            <v>0</v>
          </cell>
          <cell r="G42">
            <v>0</v>
          </cell>
          <cell r="H42">
            <v>0</v>
          </cell>
          <cell r="I42">
            <v>0</v>
          </cell>
          <cell r="J42">
            <v>0</v>
          </cell>
          <cell r="K42">
            <v>0</v>
          </cell>
          <cell r="L42">
            <v>3978625</v>
          </cell>
        </row>
        <row r="43">
          <cell r="A43">
            <v>21151050401</v>
          </cell>
          <cell r="B43" t="str">
            <v>GASTOS DE REPRESENTACION</v>
          </cell>
          <cell r="C43">
            <v>0</v>
          </cell>
          <cell r="D43">
            <v>0</v>
          </cell>
          <cell r="E43">
            <v>0</v>
          </cell>
          <cell r="F43">
            <v>0</v>
          </cell>
          <cell r="G43">
            <v>0</v>
          </cell>
          <cell r="H43">
            <v>0</v>
          </cell>
          <cell r="I43">
            <v>0</v>
          </cell>
          <cell r="J43">
            <v>0</v>
          </cell>
          <cell r="K43">
            <v>0</v>
          </cell>
          <cell r="L43">
            <v>0</v>
          </cell>
        </row>
        <row r="44">
          <cell r="A44">
            <v>21151053007</v>
          </cell>
          <cell r="B44" t="str">
            <v>CAPACITACION</v>
          </cell>
          <cell r="C44">
            <v>96000000</v>
          </cell>
          <cell r="D44">
            <v>0</v>
          </cell>
          <cell r="E44">
            <v>0</v>
          </cell>
          <cell r="F44">
            <v>0</v>
          </cell>
          <cell r="G44">
            <v>0</v>
          </cell>
          <cell r="H44">
            <v>96000000</v>
          </cell>
          <cell r="I44">
            <v>0</v>
          </cell>
          <cell r="J44">
            <v>0</v>
          </cell>
          <cell r="K44">
            <v>0</v>
          </cell>
          <cell r="L44">
            <v>0</v>
          </cell>
        </row>
        <row r="45">
          <cell r="A45">
            <v>21151054100</v>
          </cell>
          <cell r="B45" t="str">
            <v>GASTOS MEDICOS Y DROGAS (BOTIQUIN)</v>
          </cell>
          <cell r="C45">
            <v>14000000</v>
          </cell>
          <cell r="D45">
            <v>0</v>
          </cell>
          <cell r="E45">
            <v>0</v>
          </cell>
          <cell r="F45">
            <v>0</v>
          </cell>
          <cell r="G45">
            <v>0</v>
          </cell>
          <cell r="H45">
            <v>14000000</v>
          </cell>
          <cell r="I45">
            <v>0</v>
          </cell>
          <cell r="J45">
            <v>0</v>
          </cell>
          <cell r="K45">
            <v>0</v>
          </cell>
          <cell r="L45">
            <v>0</v>
          </cell>
        </row>
        <row r="46">
          <cell r="A46">
            <v>21175050100</v>
          </cell>
          <cell r="B46" t="str">
            <v>SUELDO PERSONAL DE NOMINA</v>
          </cell>
          <cell r="C46">
            <v>6385032691</v>
          </cell>
          <cell r="D46">
            <v>0</v>
          </cell>
          <cell r="E46">
            <v>0</v>
          </cell>
          <cell r="F46">
            <v>0</v>
          </cell>
          <cell r="G46">
            <v>0</v>
          </cell>
          <cell r="H46">
            <v>6385032691</v>
          </cell>
          <cell r="I46">
            <v>6385032691</v>
          </cell>
          <cell r="J46">
            <v>136728929</v>
          </cell>
          <cell r="K46">
            <v>136728929</v>
          </cell>
          <cell r="L46">
            <v>130584456</v>
          </cell>
        </row>
        <row r="47">
          <cell r="A47">
            <v>21175050101</v>
          </cell>
          <cell r="B47" t="str">
            <v>SALARIO INTEGRAL</v>
          </cell>
          <cell r="C47">
            <v>107856611</v>
          </cell>
          <cell r="D47">
            <v>0</v>
          </cell>
          <cell r="E47">
            <v>0</v>
          </cell>
          <cell r="F47">
            <v>0</v>
          </cell>
          <cell r="G47">
            <v>0</v>
          </cell>
          <cell r="H47">
            <v>107856611</v>
          </cell>
          <cell r="I47">
            <v>107856611</v>
          </cell>
          <cell r="J47">
            <v>4363131</v>
          </cell>
          <cell r="K47">
            <v>4363131</v>
          </cell>
          <cell r="L47">
            <v>4363131</v>
          </cell>
        </row>
        <row r="48">
          <cell r="A48">
            <v>21175050300</v>
          </cell>
          <cell r="B48" t="str">
            <v>HORAS EXTRAS, DOMINICALES Y FESTIVOS</v>
          </cell>
          <cell r="C48">
            <v>787703997</v>
          </cell>
          <cell r="D48">
            <v>0</v>
          </cell>
          <cell r="E48">
            <v>0</v>
          </cell>
          <cell r="F48">
            <v>0</v>
          </cell>
          <cell r="G48">
            <v>0</v>
          </cell>
          <cell r="H48">
            <v>787703997</v>
          </cell>
          <cell r="I48">
            <v>787703997</v>
          </cell>
          <cell r="J48">
            <v>29738398</v>
          </cell>
          <cell r="K48">
            <v>29738398</v>
          </cell>
          <cell r="L48">
            <v>29636869</v>
          </cell>
        </row>
        <row r="49">
          <cell r="A49">
            <v>21175050400</v>
          </cell>
          <cell r="B49" t="str">
            <v>INCAPACIDADES</v>
          </cell>
          <cell r="C49">
            <v>25904760</v>
          </cell>
          <cell r="D49">
            <v>0</v>
          </cell>
          <cell r="E49">
            <v>0</v>
          </cell>
          <cell r="F49">
            <v>0</v>
          </cell>
          <cell r="G49">
            <v>0</v>
          </cell>
          <cell r="H49">
            <v>25904760</v>
          </cell>
          <cell r="I49">
            <v>25904760</v>
          </cell>
          <cell r="J49">
            <v>875949</v>
          </cell>
          <cell r="K49">
            <v>875949</v>
          </cell>
          <cell r="L49">
            <v>875949</v>
          </cell>
        </row>
        <row r="50">
          <cell r="A50">
            <v>21175050401</v>
          </cell>
          <cell r="B50" t="str">
            <v>COSTOS DE REPRESENTACION</v>
          </cell>
          <cell r="C50">
            <v>21904762</v>
          </cell>
          <cell r="D50">
            <v>0</v>
          </cell>
          <cell r="E50">
            <v>0</v>
          </cell>
          <cell r="F50">
            <v>0</v>
          </cell>
          <cell r="G50">
            <v>0</v>
          </cell>
          <cell r="H50">
            <v>21904762</v>
          </cell>
          <cell r="I50">
            <v>10000000</v>
          </cell>
          <cell r="J50">
            <v>10000000</v>
          </cell>
          <cell r="K50">
            <v>0</v>
          </cell>
          <cell r="L50">
            <v>0</v>
          </cell>
        </row>
        <row r="51">
          <cell r="A51">
            <v>21175051200</v>
          </cell>
          <cell r="B51" t="str">
            <v>PRIMA DE SERVICIOS</v>
          </cell>
          <cell r="C51">
            <v>1204267849</v>
          </cell>
          <cell r="D51">
            <v>0</v>
          </cell>
          <cell r="E51">
            <v>0</v>
          </cell>
          <cell r="F51">
            <v>0</v>
          </cell>
          <cell r="G51">
            <v>0</v>
          </cell>
          <cell r="H51">
            <v>1204267849</v>
          </cell>
          <cell r="I51">
            <v>1204267849</v>
          </cell>
          <cell r="J51">
            <v>0</v>
          </cell>
          <cell r="K51">
            <v>0</v>
          </cell>
          <cell r="L51">
            <v>0</v>
          </cell>
        </row>
        <row r="52">
          <cell r="A52">
            <v>21175051300</v>
          </cell>
          <cell r="B52" t="str">
            <v>PRIMA DE VACACIONES</v>
          </cell>
          <cell r="C52">
            <v>843471567</v>
          </cell>
          <cell r="D52">
            <v>0</v>
          </cell>
          <cell r="E52">
            <v>0</v>
          </cell>
          <cell r="F52">
            <v>0</v>
          </cell>
          <cell r="G52">
            <v>0</v>
          </cell>
          <cell r="H52">
            <v>843471567</v>
          </cell>
          <cell r="I52">
            <v>843471567</v>
          </cell>
          <cell r="J52">
            <v>38373802</v>
          </cell>
          <cell r="K52">
            <v>38373802</v>
          </cell>
          <cell r="L52">
            <v>18042421</v>
          </cell>
        </row>
        <row r="53">
          <cell r="A53">
            <v>21175051500</v>
          </cell>
          <cell r="B53" t="str">
            <v>PRIMAS EXTRALEGALES</v>
          </cell>
          <cell r="C53">
            <v>1636377987</v>
          </cell>
          <cell r="D53">
            <v>0</v>
          </cell>
          <cell r="E53">
            <v>0</v>
          </cell>
          <cell r="F53">
            <v>0</v>
          </cell>
          <cell r="G53">
            <v>0</v>
          </cell>
          <cell r="H53">
            <v>1636377987</v>
          </cell>
          <cell r="I53">
            <v>1636377987</v>
          </cell>
          <cell r="J53">
            <v>0</v>
          </cell>
          <cell r="K53">
            <v>0</v>
          </cell>
          <cell r="L53">
            <v>0</v>
          </cell>
        </row>
        <row r="54">
          <cell r="A54">
            <v>21175051700</v>
          </cell>
          <cell r="B54" t="str">
            <v>PRIMA DE ANTIGUEDAD</v>
          </cell>
          <cell r="C54">
            <v>1241293658</v>
          </cell>
          <cell r="D54">
            <v>0</v>
          </cell>
          <cell r="E54">
            <v>0</v>
          </cell>
          <cell r="F54">
            <v>0</v>
          </cell>
          <cell r="G54">
            <v>0</v>
          </cell>
          <cell r="H54">
            <v>1241293658</v>
          </cell>
          <cell r="I54">
            <v>1241293658</v>
          </cell>
          <cell r="J54">
            <v>59350055</v>
          </cell>
          <cell r="K54">
            <v>59350055</v>
          </cell>
          <cell r="L54">
            <v>45681747</v>
          </cell>
        </row>
        <row r="55">
          <cell r="A55">
            <v>21175051800</v>
          </cell>
          <cell r="B55" t="str">
            <v>VACACIONES</v>
          </cell>
          <cell r="C55">
            <v>843471568</v>
          </cell>
          <cell r="D55">
            <v>0</v>
          </cell>
          <cell r="E55">
            <v>0</v>
          </cell>
          <cell r="F55">
            <v>0</v>
          </cell>
          <cell r="G55">
            <v>0</v>
          </cell>
          <cell r="H55">
            <v>843471568</v>
          </cell>
          <cell r="I55">
            <v>843471568</v>
          </cell>
          <cell r="J55">
            <v>38373802</v>
          </cell>
          <cell r="K55">
            <v>38373802</v>
          </cell>
          <cell r="L55">
            <v>32265769</v>
          </cell>
        </row>
        <row r="56">
          <cell r="A56">
            <v>21175052000</v>
          </cell>
          <cell r="B56" t="str">
            <v>BONIFICACIONES (LINEA VIVA, TURNOS INGEN</v>
          </cell>
          <cell r="C56">
            <v>364353764</v>
          </cell>
          <cell r="D56">
            <v>0</v>
          </cell>
          <cell r="E56">
            <v>0</v>
          </cell>
          <cell r="F56">
            <v>0</v>
          </cell>
          <cell r="G56">
            <v>0</v>
          </cell>
          <cell r="H56">
            <v>364353764</v>
          </cell>
          <cell r="I56">
            <v>364353764</v>
          </cell>
          <cell r="J56">
            <v>2731004</v>
          </cell>
          <cell r="K56">
            <v>2731004</v>
          </cell>
          <cell r="L56">
            <v>2731004</v>
          </cell>
        </row>
        <row r="57">
          <cell r="A57">
            <v>21175052200</v>
          </cell>
          <cell r="B57" t="str">
            <v>PRIMA O SUBSIDIO DE ALIMENTACION</v>
          </cell>
          <cell r="C57">
            <v>200500000</v>
          </cell>
          <cell r="D57">
            <v>0</v>
          </cell>
          <cell r="E57">
            <v>0</v>
          </cell>
          <cell r="F57">
            <v>0</v>
          </cell>
          <cell r="G57">
            <v>0</v>
          </cell>
          <cell r="H57">
            <v>200500000</v>
          </cell>
          <cell r="I57">
            <v>200500000</v>
          </cell>
          <cell r="J57">
            <v>6901320</v>
          </cell>
          <cell r="K57">
            <v>6901320</v>
          </cell>
          <cell r="L57">
            <v>6809437</v>
          </cell>
        </row>
        <row r="58">
          <cell r="A58">
            <v>21175052300</v>
          </cell>
          <cell r="B58" t="str">
            <v>AUXILIO DE TRANSPORTE</v>
          </cell>
          <cell r="C58">
            <v>592439147</v>
          </cell>
          <cell r="D58">
            <v>0</v>
          </cell>
          <cell r="E58">
            <v>0</v>
          </cell>
          <cell r="F58">
            <v>0</v>
          </cell>
          <cell r="G58">
            <v>0</v>
          </cell>
          <cell r="H58">
            <v>592439147</v>
          </cell>
          <cell r="I58">
            <v>592439147</v>
          </cell>
          <cell r="J58">
            <v>0</v>
          </cell>
          <cell r="K58">
            <v>0</v>
          </cell>
          <cell r="L58">
            <v>0</v>
          </cell>
        </row>
        <row r="59">
          <cell r="A59">
            <v>21175052400</v>
          </cell>
          <cell r="B59" t="str">
            <v>CESANTIAS - COSTOS</v>
          </cell>
          <cell r="C59">
            <v>1756562666</v>
          </cell>
          <cell r="D59">
            <v>0</v>
          </cell>
          <cell r="E59">
            <v>0</v>
          </cell>
          <cell r="F59">
            <v>0</v>
          </cell>
          <cell r="G59">
            <v>0</v>
          </cell>
          <cell r="H59">
            <v>1756562666</v>
          </cell>
          <cell r="I59">
            <v>1756562666</v>
          </cell>
          <cell r="J59">
            <v>0</v>
          </cell>
          <cell r="K59">
            <v>0</v>
          </cell>
          <cell r="L59">
            <v>0</v>
          </cell>
        </row>
        <row r="60">
          <cell r="A60">
            <v>21175052500</v>
          </cell>
          <cell r="B60" t="str">
            <v>INTERESES DE CESANTIAS -  COSTOS</v>
          </cell>
          <cell r="C60">
            <v>244447619</v>
          </cell>
          <cell r="D60">
            <v>0</v>
          </cell>
          <cell r="E60">
            <v>0</v>
          </cell>
          <cell r="F60">
            <v>12624253</v>
          </cell>
          <cell r="G60">
            <v>-12624253</v>
          </cell>
          <cell r="H60">
            <v>244447619</v>
          </cell>
          <cell r="I60">
            <v>244447619</v>
          </cell>
          <cell r="J60">
            <v>206305213</v>
          </cell>
          <cell r="K60">
            <v>206305213</v>
          </cell>
          <cell r="L60">
            <v>199383502</v>
          </cell>
        </row>
        <row r="61">
          <cell r="A61">
            <v>21175053001</v>
          </cell>
          <cell r="B61" t="str">
            <v>BIENESTAR SOCIAL</v>
          </cell>
          <cell r="C61">
            <v>535261173</v>
          </cell>
          <cell r="D61">
            <v>0</v>
          </cell>
          <cell r="E61">
            <v>0</v>
          </cell>
          <cell r="F61">
            <v>0</v>
          </cell>
          <cell r="G61">
            <v>0</v>
          </cell>
          <cell r="H61">
            <v>535261173</v>
          </cell>
          <cell r="I61">
            <v>112474253</v>
          </cell>
          <cell r="J61">
            <v>110074253</v>
          </cell>
          <cell r="K61">
            <v>46775145</v>
          </cell>
          <cell r="L61">
            <v>45263301</v>
          </cell>
        </row>
        <row r="62">
          <cell r="A62">
            <v>21175053002</v>
          </cell>
          <cell r="B62" t="str">
            <v>CAPACITACION</v>
          </cell>
          <cell r="C62">
            <v>940000000</v>
          </cell>
          <cell r="D62">
            <v>0</v>
          </cell>
          <cell r="E62">
            <v>0</v>
          </cell>
          <cell r="F62">
            <v>0</v>
          </cell>
          <cell r="G62">
            <v>0</v>
          </cell>
          <cell r="H62">
            <v>940000000</v>
          </cell>
          <cell r="I62">
            <v>940000000</v>
          </cell>
          <cell r="J62">
            <v>0</v>
          </cell>
          <cell r="K62">
            <v>0</v>
          </cell>
          <cell r="L62">
            <v>0</v>
          </cell>
        </row>
        <row r="63">
          <cell r="A63">
            <v>21175053003</v>
          </cell>
          <cell r="B63" t="str">
            <v>COSTOS MEDICOS Y DROGAS (CONVENCIONALES)</v>
          </cell>
          <cell r="C63">
            <v>61103888</v>
          </cell>
          <cell r="D63">
            <v>0</v>
          </cell>
          <cell r="E63">
            <v>0</v>
          </cell>
          <cell r="F63">
            <v>0</v>
          </cell>
          <cell r="G63">
            <v>0</v>
          </cell>
          <cell r="H63">
            <v>61103888</v>
          </cell>
          <cell r="I63">
            <v>17680674</v>
          </cell>
          <cell r="J63">
            <v>17680674</v>
          </cell>
          <cell r="K63">
            <v>0</v>
          </cell>
          <cell r="L63">
            <v>0</v>
          </cell>
        </row>
        <row r="64">
          <cell r="A64">
            <v>21175053004</v>
          </cell>
          <cell r="B64" t="str">
            <v>COSTOS DEPORTIVOS Y RECREACION</v>
          </cell>
          <cell r="C64">
            <v>243868099</v>
          </cell>
          <cell r="D64">
            <v>0</v>
          </cell>
          <cell r="E64">
            <v>0</v>
          </cell>
          <cell r="F64">
            <v>0</v>
          </cell>
          <cell r="G64">
            <v>0</v>
          </cell>
          <cell r="H64">
            <v>243868099</v>
          </cell>
          <cell r="I64">
            <v>65020480</v>
          </cell>
          <cell r="J64">
            <v>45020480</v>
          </cell>
          <cell r="K64">
            <v>436000</v>
          </cell>
          <cell r="L64">
            <v>436000</v>
          </cell>
        </row>
        <row r="65">
          <cell r="A65">
            <v>21175053005</v>
          </cell>
          <cell r="B65" t="str">
            <v>APORTES SINDICALES</v>
          </cell>
          <cell r="C65">
            <v>7400000</v>
          </cell>
          <cell r="D65">
            <v>0</v>
          </cell>
          <cell r="E65">
            <v>0</v>
          </cell>
          <cell r="F65">
            <v>0</v>
          </cell>
          <cell r="G65">
            <v>0</v>
          </cell>
          <cell r="H65">
            <v>7400000</v>
          </cell>
          <cell r="I65">
            <v>7400000</v>
          </cell>
          <cell r="J65">
            <v>0</v>
          </cell>
          <cell r="K65">
            <v>0</v>
          </cell>
          <cell r="L65">
            <v>0</v>
          </cell>
        </row>
        <row r="66">
          <cell r="A66">
            <v>21175053006</v>
          </cell>
          <cell r="B66" t="str">
            <v>AUXILIOS Y SERVICIOS CONVENCIONALES</v>
          </cell>
          <cell r="C66">
            <v>38095238</v>
          </cell>
          <cell r="D66">
            <v>0</v>
          </cell>
          <cell r="E66">
            <v>0</v>
          </cell>
          <cell r="F66">
            <v>0</v>
          </cell>
          <cell r="G66">
            <v>0</v>
          </cell>
          <cell r="H66">
            <v>38095238</v>
          </cell>
          <cell r="I66">
            <v>38095238</v>
          </cell>
          <cell r="J66">
            <v>0</v>
          </cell>
          <cell r="K66">
            <v>0</v>
          </cell>
          <cell r="L66">
            <v>0</v>
          </cell>
        </row>
        <row r="67">
          <cell r="A67">
            <v>21175053007</v>
          </cell>
          <cell r="B67" t="str">
            <v xml:space="preserve">AUXILIO DE ESTUDIO </v>
          </cell>
          <cell r="C67">
            <v>662196250</v>
          </cell>
          <cell r="D67">
            <v>0</v>
          </cell>
          <cell r="E67">
            <v>0</v>
          </cell>
          <cell r="F67">
            <v>0</v>
          </cell>
          <cell r="G67">
            <v>0</v>
          </cell>
          <cell r="H67">
            <v>662196250</v>
          </cell>
          <cell r="I67">
            <v>662196250</v>
          </cell>
          <cell r="J67">
            <v>0</v>
          </cell>
          <cell r="K67">
            <v>0</v>
          </cell>
          <cell r="L67">
            <v>0</v>
          </cell>
        </row>
        <row r="68">
          <cell r="A68">
            <v>21175053100</v>
          </cell>
          <cell r="B68" t="str">
            <v>DOTACION Y SUMINISTRO A TRABAJADORES</v>
          </cell>
          <cell r="C68">
            <v>428296280</v>
          </cell>
          <cell r="D68">
            <v>0</v>
          </cell>
          <cell r="E68">
            <v>0</v>
          </cell>
          <cell r="F68">
            <v>0</v>
          </cell>
          <cell r="G68">
            <v>0</v>
          </cell>
          <cell r="H68">
            <v>428296280</v>
          </cell>
          <cell r="I68">
            <v>300021130</v>
          </cell>
          <cell r="J68">
            <v>172356236</v>
          </cell>
          <cell r="K68">
            <v>140383745</v>
          </cell>
          <cell r="L68">
            <v>38331233</v>
          </cell>
        </row>
        <row r="69">
          <cell r="A69">
            <v>21175054600</v>
          </cell>
          <cell r="B69" t="str">
            <v>CONTRATOS DE PERSONAL TEMPORAL (COSTOS)</v>
          </cell>
          <cell r="C69">
            <v>1201477008.6400001</v>
          </cell>
          <cell r="D69">
            <v>0</v>
          </cell>
          <cell r="E69">
            <v>0</v>
          </cell>
          <cell r="F69">
            <v>0</v>
          </cell>
          <cell r="G69">
            <v>0</v>
          </cell>
          <cell r="H69">
            <v>1201477008.6400001</v>
          </cell>
          <cell r="I69">
            <v>675658392.63999999</v>
          </cell>
          <cell r="J69">
            <v>675345084.63999999</v>
          </cell>
          <cell r="K69">
            <v>14578739</v>
          </cell>
          <cell r="L69">
            <v>0</v>
          </cell>
        </row>
        <row r="70">
          <cell r="A70">
            <v>21175054700</v>
          </cell>
          <cell r="B70" t="str">
            <v>VIATICOS PARA EMPLEADOS</v>
          </cell>
          <cell r="C70">
            <v>514285714</v>
          </cell>
          <cell r="D70">
            <v>0</v>
          </cell>
          <cell r="E70">
            <v>0</v>
          </cell>
          <cell r="F70">
            <v>0</v>
          </cell>
          <cell r="G70">
            <v>0</v>
          </cell>
          <cell r="H70">
            <v>514285714</v>
          </cell>
          <cell r="I70">
            <v>514285714</v>
          </cell>
          <cell r="J70">
            <v>0</v>
          </cell>
          <cell r="K70">
            <v>0</v>
          </cell>
          <cell r="L70">
            <v>0</v>
          </cell>
        </row>
        <row r="71">
          <cell r="A71">
            <v>21175054800</v>
          </cell>
          <cell r="B71" t="str">
            <v>GASTOS DE VIAJES PARA EMPLEADOS</v>
          </cell>
          <cell r="C71">
            <v>262353655</v>
          </cell>
          <cell r="D71">
            <v>0</v>
          </cell>
          <cell r="E71">
            <v>0</v>
          </cell>
          <cell r="F71">
            <v>0</v>
          </cell>
          <cell r="G71">
            <v>0</v>
          </cell>
          <cell r="H71">
            <v>262353655</v>
          </cell>
          <cell r="I71">
            <v>213901274</v>
          </cell>
          <cell r="J71">
            <v>13901274</v>
          </cell>
          <cell r="K71">
            <v>13901274</v>
          </cell>
          <cell r="L71">
            <v>13836171</v>
          </cell>
        </row>
        <row r="72">
          <cell r="A72">
            <v>21251101400</v>
          </cell>
          <cell r="B72" t="str">
            <v>HONORARIOS</v>
          </cell>
          <cell r="C72">
            <v>4821947232</v>
          </cell>
          <cell r="D72">
            <v>0</v>
          </cell>
          <cell r="E72">
            <v>0</v>
          </cell>
          <cell r="F72">
            <v>0</v>
          </cell>
          <cell r="G72">
            <v>-65000000</v>
          </cell>
          <cell r="H72">
            <v>4756947232</v>
          </cell>
          <cell r="I72">
            <v>1907223181</v>
          </cell>
          <cell r="J72">
            <v>746109581</v>
          </cell>
          <cell r="K72">
            <v>169497286</v>
          </cell>
          <cell r="L72">
            <v>84664989</v>
          </cell>
        </row>
        <row r="73">
          <cell r="A73">
            <v>21375053500</v>
          </cell>
          <cell r="B73" t="str">
            <v>APORTES CAJA DE COMPENSACION FAMILIAR</v>
          </cell>
          <cell r="C73">
            <v>502900010</v>
          </cell>
          <cell r="D73">
            <v>0</v>
          </cell>
          <cell r="E73">
            <v>0</v>
          </cell>
          <cell r="F73">
            <v>0</v>
          </cell>
          <cell r="G73">
            <v>0</v>
          </cell>
          <cell r="H73">
            <v>502900010</v>
          </cell>
          <cell r="I73">
            <v>502900010</v>
          </cell>
          <cell r="J73">
            <v>59838700</v>
          </cell>
          <cell r="K73">
            <v>59838700</v>
          </cell>
          <cell r="L73">
            <v>59838700</v>
          </cell>
        </row>
        <row r="74">
          <cell r="A74">
            <v>21451053400</v>
          </cell>
          <cell r="B74" t="str">
            <v>APORTES A FONDOS PENSIONALES</v>
          </cell>
          <cell r="C74">
            <v>0</v>
          </cell>
          <cell r="D74">
            <v>0</v>
          </cell>
          <cell r="E74">
            <v>0</v>
          </cell>
          <cell r="F74">
            <v>0</v>
          </cell>
          <cell r="G74">
            <v>0</v>
          </cell>
          <cell r="H74">
            <v>0</v>
          </cell>
          <cell r="I74">
            <v>0</v>
          </cell>
          <cell r="J74">
            <v>0</v>
          </cell>
          <cell r="K74">
            <v>0</v>
          </cell>
          <cell r="L74">
            <v>0</v>
          </cell>
        </row>
        <row r="75">
          <cell r="A75">
            <v>21475053400</v>
          </cell>
          <cell r="B75" t="str">
            <v>APORTES A FONDOS PENSIONALES</v>
          </cell>
          <cell r="C75">
            <v>2276918330</v>
          </cell>
          <cell r="D75">
            <v>0</v>
          </cell>
          <cell r="E75">
            <v>0</v>
          </cell>
          <cell r="F75">
            <v>0</v>
          </cell>
          <cell r="G75">
            <v>0</v>
          </cell>
          <cell r="H75">
            <v>2276918330</v>
          </cell>
          <cell r="I75">
            <v>1882802088</v>
          </cell>
          <cell r="J75">
            <v>169673804</v>
          </cell>
          <cell r="K75">
            <v>169673804</v>
          </cell>
          <cell r="L75">
            <v>169673804</v>
          </cell>
        </row>
        <row r="76">
          <cell r="A76">
            <v>21475053600</v>
          </cell>
          <cell r="B76" t="str">
            <v>APORTES AL I.C.B.F.</v>
          </cell>
          <cell r="C76">
            <v>406120018</v>
          </cell>
          <cell r="D76">
            <v>0</v>
          </cell>
          <cell r="E76">
            <v>0</v>
          </cell>
          <cell r="F76">
            <v>0</v>
          </cell>
          <cell r="G76">
            <v>0</v>
          </cell>
          <cell r="H76">
            <v>406120018</v>
          </cell>
          <cell r="I76">
            <v>406120018</v>
          </cell>
          <cell r="J76">
            <v>44878100</v>
          </cell>
          <cell r="K76">
            <v>44878100</v>
          </cell>
          <cell r="L76">
            <v>44878100</v>
          </cell>
        </row>
        <row r="77">
          <cell r="A77">
            <v>21475053700</v>
          </cell>
          <cell r="B77" t="str">
            <v>APORTES A SEGURIDAD SOCIAL</v>
          </cell>
          <cell r="C77">
            <v>1639602350</v>
          </cell>
          <cell r="D77">
            <v>0</v>
          </cell>
          <cell r="E77">
            <v>0</v>
          </cell>
          <cell r="F77">
            <v>0</v>
          </cell>
          <cell r="G77">
            <v>0</v>
          </cell>
          <cell r="H77">
            <v>1639602350</v>
          </cell>
          <cell r="I77">
            <v>1639602350</v>
          </cell>
          <cell r="J77">
            <v>134427689</v>
          </cell>
          <cell r="K77">
            <v>134427689</v>
          </cell>
          <cell r="L77">
            <v>134427689</v>
          </cell>
        </row>
        <row r="78">
          <cell r="A78">
            <v>21475053800</v>
          </cell>
          <cell r="B78" t="str">
            <v>APORTES AL SENA</v>
          </cell>
          <cell r="C78">
            <v>270747645</v>
          </cell>
          <cell r="D78">
            <v>0</v>
          </cell>
          <cell r="E78">
            <v>0</v>
          </cell>
          <cell r="F78">
            <v>0</v>
          </cell>
          <cell r="G78">
            <v>0</v>
          </cell>
          <cell r="H78">
            <v>270747645</v>
          </cell>
          <cell r="I78">
            <v>270747645</v>
          </cell>
          <cell r="J78">
            <v>29919700</v>
          </cell>
          <cell r="K78">
            <v>29919700</v>
          </cell>
          <cell r="L78">
            <v>29919700</v>
          </cell>
        </row>
        <row r="79">
          <cell r="A79">
            <v>21475054400</v>
          </cell>
          <cell r="B79" t="str">
            <v>RIESGOS PROFESIONALES</v>
          </cell>
          <cell r="C79">
            <v>421729766</v>
          </cell>
          <cell r="D79">
            <v>0</v>
          </cell>
          <cell r="E79">
            <v>0</v>
          </cell>
          <cell r="F79">
            <v>0</v>
          </cell>
          <cell r="G79">
            <v>0</v>
          </cell>
          <cell r="H79">
            <v>421729766</v>
          </cell>
          <cell r="I79">
            <v>421729766</v>
          </cell>
          <cell r="J79">
            <v>31509444</v>
          </cell>
          <cell r="K79">
            <v>31509444</v>
          </cell>
          <cell r="L79">
            <v>31509444</v>
          </cell>
        </row>
        <row r="80">
          <cell r="A80">
            <v>22051109001</v>
          </cell>
          <cell r="B80" t="str">
            <v>ELEMENTOS DEVOLUTIVOS</v>
          </cell>
          <cell r="C80">
            <v>16565055</v>
          </cell>
          <cell r="D80">
            <v>0</v>
          </cell>
          <cell r="E80">
            <v>0</v>
          </cell>
          <cell r="F80">
            <v>0</v>
          </cell>
          <cell r="G80">
            <v>0</v>
          </cell>
          <cell r="H80">
            <v>16565055</v>
          </cell>
          <cell r="I80">
            <v>11450055</v>
          </cell>
          <cell r="J80">
            <v>11450055</v>
          </cell>
          <cell r="K80">
            <v>3876054</v>
          </cell>
          <cell r="L80">
            <v>253334</v>
          </cell>
        </row>
        <row r="81">
          <cell r="A81">
            <v>22151053100</v>
          </cell>
          <cell r="B81" t="str">
            <v>DOTACION Y SUMINISTROS A TRABAJADORES</v>
          </cell>
          <cell r="C81">
            <v>0</v>
          </cell>
          <cell r="D81">
            <v>0</v>
          </cell>
          <cell r="E81">
            <v>0</v>
          </cell>
          <cell r="F81">
            <v>0</v>
          </cell>
          <cell r="G81">
            <v>0</v>
          </cell>
          <cell r="H81">
            <v>0</v>
          </cell>
          <cell r="I81">
            <v>0</v>
          </cell>
          <cell r="J81">
            <v>0</v>
          </cell>
          <cell r="K81">
            <v>0</v>
          </cell>
          <cell r="L81">
            <v>0</v>
          </cell>
        </row>
        <row r="82">
          <cell r="A82">
            <v>22151101700</v>
          </cell>
          <cell r="B82" t="str">
            <v>FOTOCOPIAS, UTILES DE ESCRITORIO Y PAPEL</v>
          </cell>
          <cell r="C82">
            <v>254096314</v>
          </cell>
          <cell r="D82">
            <v>0</v>
          </cell>
          <cell r="E82">
            <v>0</v>
          </cell>
          <cell r="F82">
            <v>0</v>
          </cell>
          <cell r="G82">
            <v>0</v>
          </cell>
          <cell r="H82">
            <v>254096314</v>
          </cell>
          <cell r="I82">
            <v>106578914</v>
          </cell>
          <cell r="J82">
            <v>44578914</v>
          </cell>
          <cell r="K82">
            <v>16887655</v>
          </cell>
          <cell r="L82">
            <v>14950328</v>
          </cell>
        </row>
        <row r="83">
          <cell r="A83">
            <v>22151109002</v>
          </cell>
          <cell r="B83" t="str">
            <v>COMBUSTIBLE PARA VEHICULOS</v>
          </cell>
          <cell r="C83">
            <v>365761045</v>
          </cell>
          <cell r="D83">
            <v>0</v>
          </cell>
          <cell r="E83">
            <v>0</v>
          </cell>
          <cell r="F83">
            <v>0</v>
          </cell>
          <cell r="G83">
            <v>0</v>
          </cell>
          <cell r="H83">
            <v>365761045</v>
          </cell>
          <cell r="I83">
            <v>210429045</v>
          </cell>
          <cell r="J83">
            <v>205019045</v>
          </cell>
          <cell r="K83">
            <v>8967258</v>
          </cell>
          <cell r="L83">
            <v>6754025</v>
          </cell>
        </row>
        <row r="84">
          <cell r="A84">
            <v>22151109003</v>
          </cell>
          <cell r="B84" t="str">
            <v>LLANTAS Y NEUMATICOS</v>
          </cell>
          <cell r="C84">
            <v>99945584</v>
          </cell>
          <cell r="D84">
            <v>0</v>
          </cell>
          <cell r="E84">
            <v>0</v>
          </cell>
          <cell r="F84">
            <v>0</v>
          </cell>
          <cell r="G84">
            <v>0</v>
          </cell>
          <cell r="H84">
            <v>99945584</v>
          </cell>
          <cell r="I84">
            <v>36655584</v>
          </cell>
          <cell r="J84">
            <v>33247081</v>
          </cell>
          <cell r="K84">
            <v>16121078</v>
          </cell>
          <cell r="L84">
            <v>14479084</v>
          </cell>
        </row>
        <row r="85">
          <cell r="A85">
            <v>22151109005</v>
          </cell>
          <cell r="B85" t="str">
            <v>MATERIALES VARIOS</v>
          </cell>
          <cell r="C85">
            <v>257942489</v>
          </cell>
          <cell r="D85">
            <v>0</v>
          </cell>
          <cell r="E85">
            <v>0</v>
          </cell>
          <cell r="F85">
            <v>0</v>
          </cell>
          <cell r="G85">
            <v>0</v>
          </cell>
          <cell r="H85">
            <v>257942489</v>
          </cell>
          <cell r="I85">
            <v>6004489</v>
          </cell>
          <cell r="J85">
            <v>6004489</v>
          </cell>
          <cell r="K85">
            <v>0</v>
          </cell>
          <cell r="L85">
            <v>0</v>
          </cell>
        </row>
        <row r="86">
          <cell r="A86">
            <v>22251101601</v>
          </cell>
          <cell r="B86" t="str">
            <v>REPARACION DE CONSTRUCCIONES Y EDIFICACI</v>
          </cell>
          <cell r="C86">
            <v>210071275</v>
          </cell>
          <cell r="D86">
            <v>0</v>
          </cell>
          <cell r="E86">
            <v>0</v>
          </cell>
          <cell r="F86">
            <v>0</v>
          </cell>
          <cell r="G86">
            <v>0</v>
          </cell>
          <cell r="H86">
            <v>210071275</v>
          </cell>
          <cell r="I86">
            <v>0</v>
          </cell>
          <cell r="J86">
            <v>0</v>
          </cell>
          <cell r="K86">
            <v>0</v>
          </cell>
          <cell r="L86">
            <v>0</v>
          </cell>
        </row>
        <row r="87">
          <cell r="A87">
            <v>22251101700</v>
          </cell>
          <cell r="B87" t="str">
            <v>MATERIALES ELECTRICOS</v>
          </cell>
          <cell r="C87">
            <v>4165800</v>
          </cell>
          <cell r="D87">
            <v>0</v>
          </cell>
          <cell r="E87">
            <v>0</v>
          </cell>
          <cell r="F87">
            <v>0</v>
          </cell>
          <cell r="G87">
            <v>0</v>
          </cell>
          <cell r="H87">
            <v>4165800</v>
          </cell>
          <cell r="I87">
            <v>0</v>
          </cell>
          <cell r="J87">
            <v>0</v>
          </cell>
          <cell r="K87">
            <v>0</v>
          </cell>
          <cell r="L87">
            <v>0</v>
          </cell>
        </row>
        <row r="88">
          <cell r="A88">
            <v>22251102001</v>
          </cell>
          <cell r="B88" t="str">
            <v>AGUA</v>
          </cell>
          <cell r="C88">
            <v>49903483</v>
          </cell>
          <cell r="D88">
            <v>0</v>
          </cell>
          <cell r="E88">
            <v>0</v>
          </cell>
          <cell r="F88">
            <v>0</v>
          </cell>
          <cell r="G88">
            <v>0</v>
          </cell>
          <cell r="H88">
            <v>49903483</v>
          </cell>
          <cell r="I88">
            <v>4919483</v>
          </cell>
          <cell r="J88">
            <v>779483</v>
          </cell>
          <cell r="K88">
            <v>61615</v>
          </cell>
          <cell r="L88">
            <v>61615</v>
          </cell>
        </row>
        <row r="89">
          <cell r="A89">
            <v>22251102002</v>
          </cell>
          <cell r="B89" t="str">
            <v>TELECOMUNICACIONES</v>
          </cell>
          <cell r="C89">
            <v>316051697.58999997</v>
          </cell>
          <cell r="D89">
            <v>0</v>
          </cell>
          <cell r="E89">
            <v>0</v>
          </cell>
          <cell r="F89">
            <v>0</v>
          </cell>
          <cell r="G89">
            <v>0</v>
          </cell>
          <cell r="H89">
            <v>316051697.58999997</v>
          </cell>
          <cell r="I89">
            <v>80864697.590000004</v>
          </cell>
          <cell r="J89">
            <v>48664697.589999996</v>
          </cell>
          <cell r="K89">
            <v>5758431.1600000001</v>
          </cell>
          <cell r="L89">
            <v>5309581.16</v>
          </cell>
        </row>
        <row r="90">
          <cell r="A90">
            <v>22251102003</v>
          </cell>
          <cell r="B90" t="str">
            <v>ASEO Y RECOLECCION DE RESIDUOS</v>
          </cell>
          <cell r="C90">
            <v>19184752</v>
          </cell>
          <cell r="D90">
            <v>0</v>
          </cell>
          <cell r="E90">
            <v>0</v>
          </cell>
          <cell r="F90">
            <v>0</v>
          </cell>
          <cell r="G90">
            <v>0</v>
          </cell>
          <cell r="H90">
            <v>19184752</v>
          </cell>
          <cell r="I90">
            <v>293452</v>
          </cell>
          <cell r="J90">
            <v>293452</v>
          </cell>
          <cell r="K90">
            <v>0</v>
          </cell>
          <cell r="L90">
            <v>0</v>
          </cell>
        </row>
        <row r="91">
          <cell r="A91">
            <v>22251103500</v>
          </cell>
          <cell r="B91" t="str">
            <v>VIGILANCIA</v>
          </cell>
          <cell r="C91">
            <v>1268591678</v>
          </cell>
          <cell r="D91">
            <v>0</v>
          </cell>
          <cell r="E91">
            <v>0</v>
          </cell>
          <cell r="F91">
            <v>0</v>
          </cell>
          <cell r="G91">
            <v>0</v>
          </cell>
          <cell r="H91">
            <v>1268591678</v>
          </cell>
          <cell r="I91">
            <v>760892487</v>
          </cell>
          <cell r="J91">
            <v>760446484</v>
          </cell>
          <cell r="K91">
            <v>108703876</v>
          </cell>
          <cell r="L91">
            <v>108703876</v>
          </cell>
        </row>
        <row r="92">
          <cell r="A92">
            <v>22251109000</v>
          </cell>
          <cell r="B92" t="str">
            <v>REPUESTOS PARA VEHICULOS</v>
          </cell>
          <cell r="C92">
            <v>273525002</v>
          </cell>
          <cell r="D92">
            <v>0</v>
          </cell>
          <cell r="E92">
            <v>0</v>
          </cell>
          <cell r="F92">
            <v>0</v>
          </cell>
          <cell r="G92">
            <v>0</v>
          </cell>
          <cell r="H92">
            <v>273525002</v>
          </cell>
          <cell r="I92">
            <v>38003002</v>
          </cell>
          <cell r="J92">
            <v>26803002</v>
          </cell>
          <cell r="K92">
            <v>21132000</v>
          </cell>
          <cell r="L92">
            <v>0</v>
          </cell>
        </row>
        <row r="93">
          <cell r="A93">
            <v>22251109002</v>
          </cell>
          <cell r="B93" t="str">
            <v>LAVADO Y ENGRASE</v>
          </cell>
          <cell r="C93">
            <v>84219781</v>
          </cell>
          <cell r="D93">
            <v>0</v>
          </cell>
          <cell r="E93">
            <v>0</v>
          </cell>
          <cell r="F93">
            <v>0</v>
          </cell>
          <cell r="G93">
            <v>0</v>
          </cell>
          <cell r="H93">
            <v>84219781</v>
          </cell>
          <cell r="I93">
            <v>11368781</v>
          </cell>
          <cell r="J93">
            <v>11368781</v>
          </cell>
          <cell r="K93">
            <v>7537311</v>
          </cell>
          <cell r="L93">
            <v>6777168</v>
          </cell>
        </row>
        <row r="94">
          <cell r="A94">
            <v>22251109004</v>
          </cell>
          <cell r="B94" t="str">
            <v>SERVICIO DE ASEO</v>
          </cell>
          <cell r="C94">
            <v>358437516.60000002</v>
          </cell>
          <cell r="D94">
            <v>0</v>
          </cell>
          <cell r="E94">
            <v>0</v>
          </cell>
          <cell r="F94">
            <v>0</v>
          </cell>
          <cell r="G94">
            <v>0</v>
          </cell>
          <cell r="H94">
            <v>358437516.60000002</v>
          </cell>
          <cell r="I94">
            <v>73026817.599999994</v>
          </cell>
          <cell r="J94">
            <v>62387334.600000001</v>
          </cell>
          <cell r="K94">
            <v>0</v>
          </cell>
          <cell r="L94">
            <v>0</v>
          </cell>
        </row>
        <row r="95">
          <cell r="A95">
            <v>22251109005</v>
          </cell>
          <cell r="B95" t="str">
            <v>MANTENIMIENTO DE VEHICULOS</v>
          </cell>
          <cell r="C95">
            <v>135281730</v>
          </cell>
          <cell r="D95">
            <v>0</v>
          </cell>
          <cell r="E95">
            <v>0</v>
          </cell>
          <cell r="F95">
            <v>0</v>
          </cell>
          <cell r="G95">
            <v>0</v>
          </cell>
          <cell r="H95">
            <v>135281730</v>
          </cell>
          <cell r="I95">
            <v>69923730</v>
          </cell>
          <cell r="J95">
            <v>69065730</v>
          </cell>
          <cell r="K95">
            <v>46107290</v>
          </cell>
          <cell r="L95">
            <v>20587317</v>
          </cell>
        </row>
        <row r="96">
          <cell r="A96">
            <v>22251111504</v>
          </cell>
          <cell r="B96" t="str">
            <v>MANTENIEMIENTO  SOFTWARE Y COMPUTACION</v>
          </cell>
          <cell r="C96">
            <v>561732141</v>
          </cell>
          <cell r="D96">
            <v>0</v>
          </cell>
          <cell r="E96">
            <v>0</v>
          </cell>
          <cell r="F96">
            <v>0</v>
          </cell>
          <cell r="G96">
            <v>0</v>
          </cell>
          <cell r="H96">
            <v>561732141</v>
          </cell>
          <cell r="I96">
            <v>561732141</v>
          </cell>
          <cell r="J96">
            <v>451732141</v>
          </cell>
          <cell r="K96">
            <v>256387814</v>
          </cell>
          <cell r="L96">
            <v>248832910</v>
          </cell>
        </row>
        <row r="97">
          <cell r="A97">
            <v>22251452501</v>
          </cell>
          <cell r="B97" t="str">
            <v>MANTENIMIENTO SISTEMATIZACION</v>
          </cell>
          <cell r="C97">
            <v>0</v>
          </cell>
          <cell r="D97">
            <v>0</v>
          </cell>
          <cell r="E97">
            <v>0</v>
          </cell>
          <cell r="F97">
            <v>0</v>
          </cell>
          <cell r="G97">
            <v>0</v>
          </cell>
          <cell r="H97">
            <v>0</v>
          </cell>
          <cell r="I97">
            <v>0</v>
          </cell>
          <cell r="J97">
            <v>0</v>
          </cell>
          <cell r="K97">
            <v>0</v>
          </cell>
          <cell r="L97">
            <v>0</v>
          </cell>
        </row>
        <row r="98">
          <cell r="A98">
            <v>22251452502</v>
          </cell>
          <cell r="B98" t="str">
            <v>SERVICIOS DE COMUNICACION DE DATOS</v>
          </cell>
          <cell r="C98">
            <v>428989222.5</v>
          </cell>
          <cell r="D98">
            <v>0</v>
          </cell>
          <cell r="E98">
            <v>0</v>
          </cell>
          <cell r="F98">
            <v>0</v>
          </cell>
          <cell r="G98">
            <v>0</v>
          </cell>
          <cell r="H98">
            <v>428989222.5</v>
          </cell>
          <cell r="I98">
            <v>145051812.5</v>
          </cell>
          <cell r="J98">
            <v>117917412.5</v>
          </cell>
          <cell r="K98">
            <v>58623693</v>
          </cell>
          <cell r="L98">
            <v>42793649</v>
          </cell>
        </row>
        <row r="99">
          <cell r="A99">
            <v>22256360010</v>
          </cell>
          <cell r="B99" t="str">
            <v>COSTOS DE SERVICIOS COMERCIALIZADOS A TE</v>
          </cell>
          <cell r="C99">
            <v>2700000000</v>
          </cell>
          <cell r="D99">
            <v>0</v>
          </cell>
          <cell r="E99">
            <v>0</v>
          </cell>
          <cell r="F99">
            <v>0</v>
          </cell>
          <cell r="G99">
            <v>0</v>
          </cell>
          <cell r="H99">
            <v>2700000000</v>
          </cell>
          <cell r="I99">
            <v>112219968</v>
          </cell>
          <cell r="J99">
            <v>112219968</v>
          </cell>
          <cell r="K99">
            <v>0</v>
          </cell>
          <cell r="L99">
            <v>0</v>
          </cell>
        </row>
        <row r="100">
          <cell r="A100">
            <v>22257570080</v>
          </cell>
          <cell r="B100" t="str">
            <v>SUMINISTRO Y SERVICIOS INFORMATICOS</v>
          </cell>
          <cell r="C100">
            <v>2392562497</v>
          </cell>
          <cell r="D100">
            <v>0</v>
          </cell>
          <cell r="E100">
            <v>0</v>
          </cell>
          <cell r="F100">
            <v>0</v>
          </cell>
          <cell r="G100">
            <v>0</v>
          </cell>
          <cell r="H100">
            <v>2392562497</v>
          </cell>
          <cell r="I100">
            <v>0</v>
          </cell>
          <cell r="J100">
            <v>0</v>
          </cell>
          <cell r="K100">
            <v>0</v>
          </cell>
          <cell r="L100">
            <v>0</v>
          </cell>
        </row>
        <row r="101">
          <cell r="A101">
            <v>22275351000</v>
          </cell>
          <cell r="B101" t="str">
            <v>FAER</v>
          </cell>
          <cell r="C101">
            <v>302577929</v>
          </cell>
          <cell r="D101">
            <v>0</v>
          </cell>
          <cell r="E101">
            <v>0</v>
          </cell>
          <cell r="F101">
            <v>0</v>
          </cell>
          <cell r="G101">
            <v>0</v>
          </cell>
          <cell r="H101">
            <v>302577929</v>
          </cell>
          <cell r="I101">
            <v>0</v>
          </cell>
          <cell r="J101">
            <v>0</v>
          </cell>
          <cell r="K101">
            <v>0</v>
          </cell>
          <cell r="L101">
            <v>0</v>
          </cell>
        </row>
        <row r="102">
          <cell r="A102">
            <v>22275351300</v>
          </cell>
          <cell r="B102" t="str">
            <v>COMITE DE ESTRATIFICAC- LEY 505 DE 1999</v>
          </cell>
          <cell r="C102">
            <v>103062030</v>
          </cell>
          <cell r="D102">
            <v>0</v>
          </cell>
          <cell r="E102">
            <v>0</v>
          </cell>
          <cell r="F102">
            <v>0</v>
          </cell>
          <cell r="G102">
            <v>0</v>
          </cell>
          <cell r="H102">
            <v>103062030</v>
          </cell>
          <cell r="I102">
            <v>3062030</v>
          </cell>
          <cell r="J102">
            <v>3062030</v>
          </cell>
          <cell r="K102">
            <v>3062030</v>
          </cell>
          <cell r="L102">
            <v>3062030</v>
          </cell>
        </row>
        <row r="103">
          <cell r="A103">
            <v>22275400101</v>
          </cell>
          <cell r="B103" t="str">
            <v>MANTENIMIENTO DE CONSTRUCCIONES Y EDIFIC</v>
          </cell>
          <cell r="C103">
            <v>1031870483</v>
          </cell>
          <cell r="D103">
            <v>0</v>
          </cell>
          <cell r="E103">
            <v>0</v>
          </cell>
          <cell r="F103">
            <v>0</v>
          </cell>
          <cell r="G103">
            <v>0</v>
          </cell>
          <cell r="H103">
            <v>1031870483</v>
          </cell>
          <cell r="I103">
            <v>198383645</v>
          </cell>
          <cell r="J103">
            <v>150750231</v>
          </cell>
          <cell r="K103">
            <v>3266232</v>
          </cell>
          <cell r="L103">
            <v>2203386</v>
          </cell>
        </row>
        <row r="104">
          <cell r="A104">
            <v>22275400201</v>
          </cell>
          <cell r="B104" t="str">
            <v>MANTENIMIENTO DE MAQUINARIA Y EQUIPO</v>
          </cell>
          <cell r="C104">
            <v>468630943</v>
          </cell>
          <cell r="D104">
            <v>0</v>
          </cell>
          <cell r="E104">
            <v>0</v>
          </cell>
          <cell r="F104">
            <v>0</v>
          </cell>
          <cell r="G104">
            <v>0</v>
          </cell>
          <cell r="H104">
            <v>468630943</v>
          </cell>
          <cell r="I104">
            <v>179922415</v>
          </cell>
          <cell r="J104">
            <v>90372643</v>
          </cell>
          <cell r="K104">
            <v>7207660</v>
          </cell>
          <cell r="L104">
            <v>4684955</v>
          </cell>
        </row>
        <row r="105">
          <cell r="A105">
            <v>22275400301</v>
          </cell>
          <cell r="B105" t="str">
            <v>MANTENIMIENTO EQUIPO DE OFICINA</v>
          </cell>
          <cell r="C105">
            <v>10500000</v>
          </cell>
          <cell r="D105">
            <v>0</v>
          </cell>
          <cell r="E105">
            <v>0</v>
          </cell>
          <cell r="F105">
            <v>0</v>
          </cell>
          <cell r="G105">
            <v>0</v>
          </cell>
          <cell r="H105">
            <v>10500000</v>
          </cell>
          <cell r="I105">
            <v>7200000</v>
          </cell>
          <cell r="J105">
            <v>7200000</v>
          </cell>
          <cell r="K105">
            <v>0</v>
          </cell>
          <cell r="L105">
            <v>0</v>
          </cell>
        </row>
        <row r="106">
          <cell r="A106">
            <v>22275400701</v>
          </cell>
          <cell r="B106" t="str">
            <v>MANTENIMIENTO LINEAS DE TRANSMISION</v>
          </cell>
          <cell r="C106">
            <v>871824574</v>
          </cell>
          <cell r="D106">
            <v>0</v>
          </cell>
          <cell r="E106">
            <v>0</v>
          </cell>
          <cell r="F106">
            <v>0</v>
          </cell>
          <cell r="G106">
            <v>0</v>
          </cell>
          <cell r="H106">
            <v>871824574</v>
          </cell>
          <cell r="I106">
            <v>196475574</v>
          </cell>
          <cell r="J106">
            <v>171275574</v>
          </cell>
          <cell r="K106">
            <v>8700000</v>
          </cell>
          <cell r="L106">
            <v>7275000</v>
          </cell>
        </row>
        <row r="107">
          <cell r="A107">
            <v>22275400702</v>
          </cell>
          <cell r="B107" t="str">
            <v>MANTENIMIENTO LINEAS DE SUBTRANSMISION</v>
          </cell>
          <cell r="C107">
            <v>639123873</v>
          </cell>
          <cell r="D107">
            <v>0</v>
          </cell>
          <cell r="E107">
            <v>0</v>
          </cell>
          <cell r="F107">
            <v>0</v>
          </cell>
          <cell r="G107">
            <v>0</v>
          </cell>
          <cell r="H107">
            <v>639123873</v>
          </cell>
          <cell r="I107">
            <v>213074154</v>
          </cell>
          <cell r="J107">
            <v>182787205</v>
          </cell>
          <cell r="K107">
            <v>0</v>
          </cell>
          <cell r="L107">
            <v>0</v>
          </cell>
        </row>
        <row r="108">
          <cell r="A108">
            <v>22275400703</v>
          </cell>
          <cell r="B108" t="str">
            <v>MANTENIMIENTO REDES PRIMARIAS</v>
          </cell>
          <cell r="C108">
            <v>4087947787</v>
          </cell>
          <cell r="D108">
            <v>0</v>
          </cell>
          <cell r="E108">
            <v>0</v>
          </cell>
          <cell r="F108">
            <v>0</v>
          </cell>
          <cell r="G108">
            <v>0</v>
          </cell>
          <cell r="H108">
            <v>4087947787</v>
          </cell>
          <cell r="I108">
            <v>2851345366</v>
          </cell>
          <cell r="J108">
            <v>2601264913</v>
          </cell>
          <cell r="K108">
            <v>159052344</v>
          </cell>
          <cell r="L108">
            <v>88664148</v>
          </cell>
        </row>
        <row r="109">
          <cell r="A109">
            <v>22275400704</v>
          </cell>
          <cell r="B109" t="str">
            <v>MANTENIMIENTO REDES SECUNDARIAS</v>
          </cell>
          <cell r="C109">
            <v>3481656090</v>
          </cell>
          <cell r="D109">
            <v>0</v>
          </cell>
          <cell r="E109">
            <v>0</v>
          </cell>
          <cell r="F109">
            <v>0</v>
          </cell>
          <cell r="G109">
            <v>0</v>
          </cell>
          <cell r="H109">
            <v>3481656090</v>
          </cell>
          <cell r="I109">
            <v>2548521754</v>
          </cell>
          <cell r="J109">
            <v>2277095884.4000001</v>
          </cell>
          <cell r="K109">
            <v>10300000</v>
          </cell>
          <cell r="L109">
            <v>10300000</v>
          </cell>
        </row>
        <row r="110">
          <cell r="A110">
            <v>22275400705</v>
          </cell>
          <cell r="B110" t="str">
            <v>MANTENIMIENTO ALUMBRADO PUBLICO</v>
          </cell>
          <cell r="C110">
            <v>669853240</v>
          </cell>
          <cell r="D110">
            <v>0</v>
          </cell>
          <cell r="E110">
            <v>0</v>
          </cell>
          <cell r="F110">
            <v>0</v>
          </cell>
          <cell r="G110">
            <v>0</v>
          </cell>
          <cell r="H110">
            <v>669853240</v>
          </cell>
          <cell r="I110">
            <v>54917240</v>
          </cell>
          <cell r="J110">
            <v>54917240</v>
          </cell>
          <cell r="K110">
            <v>0</v>
          </cell>
          <cell r="L110">
            <v>0</v>
          </cell>
        </row>
        <row r="111">
          <cell r="A111">
            <v>22275400706</v>
          </cell>
          <cell r="B111" t="str">
            <v>MANTENIMIENTO DE SUBESTACIONES</v>
          </cell>
          <cell r="C111">
            <v>395966655</v>
          </cell>
          <cell r="D111">
            <v>0</v>
          </cell>
          <cell r="E111">
            <v>0</v>
          </cell>
          <cell r="F111">
            <v>0</v>
          </cell>
          <cell r="G111">
            <v>0</v>
          </cell>
          <cell r="H111">
            <v>395966655</v>
          </cell>
          <cell r="I111">
            <v>259246655</v>
          </cell>
          <cell r="J111">
            <v>248246655</v>
          </cell>
          <cell r="K111">
            <v>213757525</v>
          </cell>
          <cell r="L111">
            <v>207278120</v>
          </cell>
        </row>
        <row r="112">
          <cell r="A112">
            <v>22275400800</v>
          </cell>
          <cell r="B112" t="str">
            <v>MANTENIMIENTO DE PLANTAS Y EQUIPOS</v>
          </cell>
          <cell r="C112">
            <v>7785000</v>
          </cell>
          <cell r="D112">
            <v>0</v>
          </cell>
          <cell r="E112">
            <v>0</v>
          </cell>
          <cell r="F112">
            <v>0</v>
          </cell>
          <cell r="G112">
            <v>0</v>
          </cell>
          <cell r="H112">
            <v>7785000</v>
          </cell>
          <cell r="I112">
            <v>1238000</v>
          </cell>
          <cell r="J112">
            <v>1237999</v>
          </cell>
          <cell r="K112">
            <v>188000</v>
          </cell>
          <cell r="L112">
            <v>0</v>
          </cell>
        </row>
        <row r="113">
          <cell r="A113">
            <v>22275400901</v>
          </cell>
          <cell r="B113" t="str">
            <v>REPARACION DE CONSTRUCCIONES Y EDIFICACI</v>
          </cell>
          <cell r="C113">
            <v>93841972</v>
          </cell>
          <cell r="D113">
            <v>0</v>
          </cell>
          <cell r="E113">
            <v>0</v>
          </cell>
          <cell r="F113">
            <v>0</v>
          </cell>
          <cell r="G113">
            <v>0</v>
          </cell>
          <cell r="H113">
            <v>93841972</v>
          </cell>
          <cell r="I113">
            <v>35545972</v>
          </cell>
          <cell r="J113">
            <v>26545972</v>
          </cell>
          <cell r="K113">
            <v>26045972</v>
          </cell>
          <cell r="L113">
            <v>24486000</v>
          </cell>
        </row>
        <row r="114">
          <cell r="A114">
            <v>22275401001</v>
          </cell>
          <cell r="B114" t="str">
            <v>REPARACION DE MAQUINARIA Y EQUIPO</v>
          </cell>
          <cell r="C114">
            <v>68080000</v>
          </cell>
          <cell r="D114">
            <v>0</v>
          </cell>
          <cell r="E114">
            <v>0</v>
          </cell>
          <cell r="F114">
            <v>0</v>
          </cell>
          <cell r="G114">
            <v>0</v>
          </cell>
          <cell r="H114">
            <v>68080000</v>
          </cell>
          <cell r="I114">
            <v>0</v>
          </cell>
          <cell r="J114">
            <v>0</v>
          </cell>
          <cell r="K114">
            <v>0</v>
          </cell>
          <cell r="L114">
            <v>0</v>
          </cell>
        </row>
        <row r="115">
          <cell r="A115">
            <v>22275401002</v>
          </cell>
          <cell r="B115" t="str">
            <v>REPARACION DE MUEBLES Y EQUIPO DE OFICIN</v>
          </cell>
          <cell r="C115">
            <v>3742000</v>
          </cell>
          <cell r="D115">
            <v>0</v>
          </cell>
          <cell r="E115">
            <v>0</v>
          </cell>
          <cell r="F115">
            <v>0</v>
          </cell>
          <cell r="G115">
            <v>0</v>
          </cell>
          <cell r="H115">
            <v>3742000</v>
          </cell>
          <cell r="I115">
            <v>0</v>
          </cell>
          <cell r="J115">
            <v>0</v>
          </cell>
          <cell r="K115">
            <v>0</v>
          </cell>
          <cell r="L115">
            <v>0</v>
          </cell>
        </row>
        <row r="116">
          <cell r="A116">
            <v>22275401200</v>
          </cell>
          <cell r="B116" t="str">
            <v>REPUESTOS EQUIPO DE COMUNICACION Y MEDIC</v>
          </cell>
          <cell r="C116">
            <v>104008302</v>
          </cell>
          <cell r="D116">
            <v>0</v>
          </cell>
          <cell r="E116">
            <v>0</v>
          </cell>
          <cell r="F116">
            <v>0</v>
          </cell>
          <cell r="G116">
            <v>0</v>
          </cell>
          <cell r="H116">
            <v>104008302</v>
          </cell>
          <cell r="I116">
            <v>14008302</v>
          </cell>
          <cell r="J116">
            <v>13260102</v>
          </cell>
          <cell r="K116">
            <v>320102</v>
          </cell>
          <cell r="L116">
            <v>0</v>
          </cell>
        </row>
        <row r="117">
          <cell r="A117">
            <v>22275401300</v>
          </cell>
          <cell r="B117" t="str">
            <v>REPARACION DE EQUIPO TRANSPORTE</v>
          </cell>
          <cell r="C117">
            <v>230393648</v>
          </cell>
          <cell r="D117">
            <v>0</v>
          </cell>
          <cell r="E117">
            <v>0</v>
          </cell>
          <cell r="F117">
            <v>0</v>
          </cell>
          <cell r="G117">
            <v>0</v>
          </cell>
          <cell r="H117">
            <v>230393648</v>
          </cell>
          <cell r="I117">
            <v>18334648</v>
          </cell>
          <cell r="J117">
            <v>12334648</v>
          </cell>
          <cell r="K117">
            <v>6933000</v>
          </cell>
          <cell r="L117">
            <v>0</v>
          </cell>
        </row>
        <row r="118">
          <cell r="A118">
            <v>22275401401</v>
          </cell>
          <cell r="B118" t="str">
            <v>REPUESTOS EQUIPOS SUBESTACIONES</v>
          </cell>
          <cell r="C118">
            <v>100000000</v>
          </cell>
          <cell r="D118">
            <v>0</v>
          </cell>
          <cell r="E118">
            <v>0</v>
          </cell>
          <cell r="F118">
            <v>0</v>
          </cell>
          <cell r="G118">
            <v>0</v>
          </cell>
          <cell r="H118">
            <v>100000000</v>
          </cell>
          <cell r="I118">
            <v>0</v>
          </cell>
          <cell r="J118">
            <v>0</v>
          </cell>
          <cell r="K118">
            <v>0</v>
          </cell>
          <cell r="L118">
            <v>0</v>
          </cell>
        </row>
        <row r="119">
          <cell r="A119">
            <v>22275401402</v>
          </cell>
          <cell r="B119" t="str">
            <v>REPARACION TRANSFORMADORES DE DISTRIBUCI</v>
          </cell>
          <cell r="C119">
            <v>980375680</v>
          </cell>
          <cell r="D119">
            <v>0</v>
          </cell>
          <cell r="E119">
            <v>0</v>
          </cell>
          <cell r="F119">
            <v>0</v>
          </cell>
          <cell r="G119">
            <v>0</v>
          </cell>
          <cell r="H119">
            <v>980375680</v>
          </cell>
          <cell r="I119">
            <v>320417144</v>
          </cell>
          <cell r="J119">
            <v>320417144</v>
          </cell>
          <cell r="K119">
            <v>60375680</v>
          </cell>
          <cell r="L119">
            <v>53609440</v>
          </cell>
        </row>
        <row r="120">
          <cell r="A120">
            <v>22275401403</v>
          </cell>
          <cell r="B120" t="str">
            <v>REPARACION TRANSFORMADORES DE POTENCIA</v>
          </cell>
          <cell r="C120">
            <v>524499200</v>
          </cell>
          <cell r="D120">
            <v>0</v>
          </cell>
          <cell r="E120">
            <v>0</v>
          </cell>
          <cell r="F120">
            <v>0</v>
          </cell>
          <cell r="G120">
            <v>0</v>
          </cell>
          <cell r="H120">
            <v>524499200</v>
          </cell>
          <cell r="I120">
            <v>24499200</v>
          </cell>
          <cell r="J120">
            <v>24499200</v>
          </cell>
          <cell r="K120">
            <v>24499200</v>
          </cell>
          <cell r="L120">
            <v>22677000</v>
          </cell>
        </row>
        <row r="121">
          <cell r="A121">
            <v>22275500600</v>
          </cell>
          <cell r="B121" t="str">
            <v>MATERIALES ELECTRICOS</v>
          </cell>
          <cell r="C121">
            <v>129531888</v>
          </cell>
          <cell r="D121">
            <v>0</v>
          </cell>
          <cell r="E121">
            <v>0</v>
          </cell>
          <cell r="F121">
            <v>0</v>
          </cell>
          <cell r="G121">
            <v>0</v>
          </cell>
          <cell r="H121">
            <v>129531888</v>
          </cell>
          <cell r="I121">
            <v>8058737</v>
          </cell>
          <cell r="J121">
            <v>8058737</v>
          </cell>
          <cell r="K121">
            <v>1057059</v>
          </cell>
          <cell r="L121">
            <v>94500</v>
          </cell>
        </row>
        <row r="122">
          <cell r="A122">
            <v>22275500700</v>
          </cell>
          <cell r="B122" t="str">
            <v xml:space="preserve">COSTOS Y GASTOS POR OBRAS A TERCEROS </v>
          </cell>
          <cell r="C122">
            <v>1914424175</v>
          </cell>
          <cell r="D122">
            <v>0</v>
          </cell>
          <cell r="E122">
            <v>0</v>
          </cell>
          <cell r="F122">
            <v>0</v>
          </cell>
          <cell r="G122">
            <v>0</v>
          </cell>
          <cell r="H122">
            <v>1914424175</v>
          </cell>
          <cell r="I122">
            <v>801721069</v>
          </cell>
          <cell r="J122">
            <v>752685960</v>
          </cell>
          <cell r="K122">
            <v>110121256</v>
          </cell>
          <cell r="L122">
            <v>18233401</v>
          </cell>
        </row>
        <row r="123">
          <cell r="A123">
            <v>22275500701</v>
          </cell>
          <cell r="B123" t="str">
            <v>OBRAS DE TERCEROS ELECTRIFICACION RURAL</v>
          </cell>
          <cell r="C123">
            <v>1757386044</v>
          </cell>
          <cell r="D123">
            <v>0</v>
          </cell>
          <cell r="E123">
            <v>0</v>
          </cell>
          <cell r="F123">
            <v>0</v>
          </cell>
          <cell r="G123">
            <v>0</v>
          </cell>
          <cell r="H123">
            <v>1757386044</v>
          </cell>
          <cell r="I123">
            <v>1627789250</v>
          </cell>
          <cell r="J123">
            <v>433789250</v>
          </cell>
          <cell r="K123">
            <v>0</v>
          </cell>
          <cell r="L123">
            <v>0</v>
          </cell>
        </row>
        <row r="124">
          <cell r="A124">
            <v>22275700100</v>
          </cell>
          <cell r="B124" t="str">
            <v>SERVICIO DE TOMA DE LECTURA</v>
          </cell>
          <cell r="C124">
            <v>1863026937</v>
          </cell>
          <cell r="D124">
            <v>0</v>
          </cell>
          <cell r="E124">
            <v>0</v>
          </cell>
          <cell r="F124">
            <v>0</v>
          </cell>
          <cell r="G124">
            <v>0</v>
          </cell>
          <cell r="H124">
            <v>1863026937</v>
          </cell>
          <cell r="I124">
            <v>352213081</v>
          </cell>
          <cell r="J124">
            <v>309996581</v>
          </cell>
          <cell r="K124">
            <v>12496690</v>
          </cell>
          <cell r="L124">
            <v>11863106</v>
          </cell>
        </row>
        <row r="125">
          <cell r="A125">
            <v>22275700101</v>
          </cell>
          <cell r="B125" t="str">
            <v>SERVICIO DE ENTREGA DE FACTURAS</v>
          </cell>
          <cell r="C125">
            <v>1616093965</v>
          </cell>
          <cell r="D125">
            <v>0</v>
          </cell>
          <cell r="E125">
            <v>0</v>
          </cell>
          <cell r="F125">
            <v>0</v>
          </cell>
          <cell r="G125">
            <v>0</v>
          </cell>
          <cell r="H125">
            <v>1616093965</v>
          </cell>
          <cell r="I125">
            <v>305890804</v>
          </cell>
          <cell r="J125">
            <v>258886804</v>
          </cell>
          <cell r="K125">
            <v>0</v>
          </cell>
          <cell r="L125">
            <v>0</v>
          </cell>
        </row>
        <row r="126">
          <cell r="A126">
            <v>22275700102</v>
          </cell>
          <cell r="B126" t="str">
            <v>SERVICIO DE CORTE Y RECONEXION</v>
          </cell>
          <cell r="C126">
            <v>2166353782</v>
          </cell>
          <cell r="D126">
            <v>0</v>
          </cell>
          <cell r="E126">
            <v>0</v>
          </cell>
          <cell r="F126">
            <v>0</v>
          </cell>
          <cell r="G126">
            <v>0</v>
          </cell>
          <cell r="H126">
            <v>2166353782</v>
          </cell>
          <cell r="I126">
            <v>532939324</v>
          </cell>
          <cell r="J126">
            <v>431306391</v>
          </cell>
          <cell r="K126">
            <v>28905799</v>
          </cell>
          <cell r="L126">
            <v>24860355</v>
          </cell>
        </row>
        <row r="127">
          <cell r="A127">
            <v>22275700103</v>
          </cell>
          <cell r="B127" t="str">
            <v>SERVICIO DE INSTALACION DE CONTADORES (M</v>
          </cell>
          <cell r="C127">
            <v>10118813389</v>
          </cell>
          <cell r="D127">
            <v>0</v>
          </cell>
          <cell r="E127">
            <v>0</v>
          </cell>
          <cell r="F127">
            <v>94697034</v>
          </cell>
          <cell r="G127">
            <v>-47148968</v>
          </cell>
          <cell r="H127">
            <v>10166361455</v>
          </cell>
          <cell r="I127">
            <v>8739313389</v>
          </cell>
          <cell r="J127">
            <v>1743107526</v>
          </cell>
          <cell r="K127">
            <v>105606832</v>
          </cell>
          <cell r="L127">
            <v>16711927</v>
          </cell>
        </row>
        <row r="128">
          <cell r="A128">
            <v>22275700104</v>
          </cell>
          <cell r="B128" t="str">
            <v>CONTRATOS OUTSOURCING</v>
          </cell>
          <cell r="C128">
            <v>1424655820</v>
          </cell>
          <cell r="D128">
            <v>0</v>
          </cell>
          <cell r="E128">
            <v>0</v>
          </cell>
          <cell r="F128">
            <v>0</v>
          </cell>
          <cell r="G128">
            <v>0</v>
          </cell>
          <cell r="H128">
            <v>1424655820</v>
          </cell>
          <cell r="I128">
            <v>458000000</v>
          </cell>
          <cell r="J128">
            <v>425000000</v>
          </cell>
          <cell r="K128">
            <v>0</v>
          </cell>
          <cell r="L128">
            <v>0</v>
          </cell>
        </row>
        <row r="129">
          <cell r="A129">
            <v>22275700105</v>
          </cell>
          <cell r="B129" t="str">
            <v>OTROS CONTRATOS DE MANTENIMIENTO</v>
          </cell>
          <cell r="C129">
            <v>21412888</v>
          </cell>
          <cell r="D129">
            <v>0</v>
          </cell>
          <cell r="E129">
            <v>0</v>
          </cell>
          <cell r="F129">
            <v>0</v>
          </cell>
          <cell r="G129">
            <v>0</v>
          </cell>
          <cell r="H129">
            <v>21412888</v>
          </cell>
          <cell r="I129">
            <v>21412888</v>
          </cell>
          <cell r="J129">
            <v>21412888</v>
          </cell>
          <cell r="K129">
            <v>8218726</v>
          </cell>
          <cell r="L129">
            <v>7174578</v>
          </cell>
        </row>
        <row r="130">
          <cell r="A130">
            <v>22351102101</v>
          </cell>
          <cell r="B130" t="str">
            <v>ARRENDAMIENTO BIENES RAICES</v>
          </cell>
          <cell r="C130">
            <v>338010000</v>
          </cell>
          <cell r="D130">
            <v>0</v>
          </cell>
          <cell r="E130">
            <v>0</v>
          </cell>
          <cell r="F130">
            <v>0</v>
          </cell>
          <cell r="G130">
            <v>0</v>
          </cell>
          <cell r="H130">
            <v>338010000</v>
          </cell>
          <cell r="I130">
            <v>75440000</v>
          </cell>
          <cell r="J130">
            <v>31456815</v>
          </cell>
          <cell r="K130">
            <v>389190</v>
          </cell>
          <cell r="L130">
            <v>0</v>
          </cell>
        </row>
        <row r="131">
          <cell r="A131">
            <v>22351102103</v>
          </cell>
          <cell r="B131" t="str">
            <v>OTROS ARRENDAMIENTOS</v>
          </cell>
          <cell r="C131">
            <v>1200000</v>
          </cell>
          <cell r="D131">
            <v>0</v>
          </cell>
          <cell r="E131">
            <v>0</v>
          </cell>
          <cell r="F131">
            <v>0</v>
          </cell>
          <cell r="G131">
            <v>0</v>
          </cell>
          <cell r="H131">
            <v>1200000</v>
          </cell>
          <cell r="I131">
            <v>1200000</v>
          </cell>
          <cell r="J131">
            <v>0</v>
          </cell>
          <cell r="K131">
            <v>0</v>
          </cell>
          <cell r="L131">
            <v>0</v>
          </cell>
        </row>
        <row r="132">
          <cell r="A132">
            <v>22351102104</v>
          </cell>
          <cell r="B132" t="str">
            <v>ARRENDAMIENTO MAQUINARIA Y EQUIPO</v>
          </cell>
          <cell r="C132">
            <v>385264682</v>
          </cell>
          <cell r="D132">
            <v>0</v>
          </cell>
          <cell r="E132">
            <v>0</v>
          </cell>
          <cell r="F132">
            <v>65000000</v>
          </cell>
          <cell r="G132">
            <v>0</v>
          </cell>
          <cell r="H132">
            <v>450264682</v>
          </cell>
          <cell r="I132">
            <v>324264682</v>
          </cell>
          <cell r="J132">
            <v>61895402</v>
          </cell>
          <cell r="K132">
            <v>24436682</v>
          </cell>
          <cell r="L132">
            <v>24436682</v>
          </cell>
        </row>
        <row r="133">
          <cell r="A133">
            <v>22451054800</v>
          </cell>
          <cell r="B133" t="str">
            <v>GASTOS DE VIAJE</v>
          </cell>
          <cell r="C133">
            <v>0</v>
          </cell>
          <cell r="D133">
            <v>0</v>
          </cell>
          <cell r="E133">
            <v>0</v>
          </cell>
          <cell r="F133">
            <v>0</v>
          </cell>
          <cell r="G133">
            <v>0</v>
          </cell>
          <cell r="H133">
            <v>0</v>
          </cell>
          <cell r="I133">
            <v>0</v>
          </cell>
          <cell r="J133">
            <v>0</v>
          </cell>
          <cell r="K133">
            <v>0</v>
          </cell>
          <cell r="L133">
            <v>0</v>
          </cell>
        </row>
        <row r="134">
          <cell r="A134">
            <v>22451111900</v>
          </cell>
          <cell r="B134" t="str">
            <v>VIATICOS Y GASTOS DE VIAJES - CONTRATIST</v>
          </cell>
          <cell r="C134">
            <v>48000000</v>
          </cell>
          <cell r="D134">
            <v>0</v>
          </cell>
          <cell r="E134">
            <v>0</v>
          </cell>
          <cell r="F134">
            <v>0</v>
          </cell>
          <cell r="G134">
            <v>0</v>
          </cell>
          <cell r="H134">
            <v>48000000</v>
          </cell>
          <cell r="I134">
            <v>48000000</v>
          </cell>
          <cell r="J134">
            <v>0</v>
          </cell>
          <cell r="K134">
            <v>0</v>
          </cell>
          <cell r="L134">
            <v>0</v>
          </cell>
        </row>
        <row r="135">
          <cell r="A135">
            <v>22551101300</v>
          </cell>
          <cell r="B135" t="str">
            <v>SUSCRIPCIONES Y AFILIACIONES</v>
          </cell>
          <cell r="C135">
            <v>1000000</v>
          </cell>
          <cell r="D135">
            <v>0</v>
          </cell>
          <cell r="E135">
            <v>0</v>
          </cell>
          <cell r="F135">
            <v>0</v>
          </cell>
          <cell r="G135">
            <v>0</v>
          </cell>
          <cell r="H135">
            <v>1000000</v>
          </cell>
          <cell r="I135">
            <v>0</v>
          </cell>
          <cell r="J135">
            <v>0</v>
          </cell>
          <cell r="K135">
            <v>0</v>
          </cell>
          <cell r="L135">
            <v>0</v>
          </cell>
        </row>
        <row r="136">
          <cell r="A136">
            <v>22551102300</v>
          </cell>
          <cell r="B136" t="str">
            <v>PUBLICIDAD Y PROPAGANDA</v>
          </cell>
          <cell r="C136">
            <v>450000000</v>
          </cell>
          <cell r="D136">
            <v>0</v>
          </cell>
          <cell r="E136">
            <v>0</v>
          </cell>
          <cell r="F136">
            <v>0</v>
          </cell>
          <cell r="G136">
            <v>0</v>
          </cell>
          <cell r="H136">
            <v>450000000</v>
          </cell>
          <cell r="I136">
            <v>0</v>
          </cell>
          <cell r="J136">
            <v>0</v>
          </cell>
          <cell r="K136">
            <v>0</v>
          </cell>
          <cell r="L136">
            <v>0</v>
          </cell>
        </row>
        <row r="137">
          <cell r="A137">
            <v>22551102301</v>
          </cell>
          <cell r="B137" t="str">
            <v>PROMOCION Y DIVULGACION</v>
          </cell>
          <cell r="C137">
            <v>495380760</v>
          </cell>
          <cell r="D137">
            <v>0</v>
          </cell>
          <cell r="E137">
            <v>0</v>
          </cell>
          <cell r="F137">
            <v>0</v>
          </cell>
          <cell r="G137">
            <v>0</v>
          </cell>
          <cell r="H137">
            <v>495380760</v>
          </cell>
          <cell r="I137">
            <v>11380760</v>
          </cell>
          <cell r="J137">
            <v>11380760</v>
          </cell>
          <cell r="K137">
            <v>11380760</v>
          </cell>
          <cell r="L137">
            <v>10203438</v>
          </cell>
        </row>
        <row r="138">
          <cell r="A138">
            <v>22551102302</v>
          </cell>
          <cell r="B138" t="str">
            <v>PRODUCCION EXTERNA</v>
          </cell>
          <cell r="C138">
            <v>455368000</v>
          </cell>
          <cell r="D138">
            <v>0</v>
          </cell>
          <cell r="E138">
            <v>0</v>
          </cell>
          <cell r="F138">
            <v>0</v>
          </cell>
          <cell r="G138">
            <v>0</v>
          </cell>
          <cell r="H138">
            <v>455368000</v>
          </cell>
          <cell r="I138">
            <v>0</v>
          </cell>
          <cell r="J138">
            <v>0</v>
          </cell>
          <cell r="K138">
            <v>0</v>
          </cell>
          <cell r="L138">
            <v>0</v>
          </cell>
        </row>
        <row r="139">
          <cell r="A139">
            <v>22551102303</v>
          </cell>
          <cell r="B139" t="str">
            <v>DISEÑO Y AGENCIA</v>
          </cell>
          <cell r="C139">
            <v>33500000</v>
          </cell>
          <cell r="D139">
            <v>0</v>
          </cell>
          <cell r="E139">
            <v>0</v>
          </cell>
          <cell r="F139">
            <v>0</v>
          </cell>
          <cell r="G139">
            <v>0</v>
          </cell>
          <cell r="H139">
            <v>33500000</v>
          </cell>
          <cell r="I139">
            <v>0</v>
          </cell>
          <cell r="J139">
            <v>0</v>
          </cell>
          <cell r="K139">
            <v>0</v>
          </cell>
          <cell r="L139">
            <v>0</v>
          </cell>
        </row>
        <row r="140">
          <cell r="A140">
            <v>22551102304</v>
          </cell>
          <cell r="B140" t="str">
            <v>SERVICIOS DE ELABORACION MATERIAL POP</v>
          </cell>
          <cell r="C140">
            <v>236000000</v>
          </cell>
          <cell r="D140">
            <v>0</v>
          </cell>
          <cell r="E140">
            <v>0</v>
          </cell>
          <cell r="F140">
            <v>0</v>
          </cell>
          <cell r="G140">
            <v>0</v>
          </cell>
          <cell r="H140">
            <v>236000000</v>
          </cell>
          <cell r="I140">
            <v>0</v>
          </cell>
          <cell r="J140">
            <v>0</v>
          </cell>
          <cell r="K140">
            <v>0</v>
          </cell>
          <cell r="L140">
            <v>0</v>
          </cell>
        </row>
        <row r="141">
          <cell r="A141">
            <v>22551102305</v>
          </cell>
          <cell r="B141" t="str">
            <v>MERCHANDISING</v>
          </cell>
          <cell r="C141">
            <v>280000000</v>
          </cell>
          <cell r="D141">
            <v>0</v>
          </cell>
          <cell r="E141">
            <v>0</v>
          </cell>
          <cell r="F141">
            <v>0</v>
          </cell>
          <cell r="G141">
            <v>0</v>
          </cell>
          <cell r="H141">
            <v>280000000</v>
          </cell>
          <cell r="I141">
            <v>0</v>
          </cell>
          <cell r="J141">
            <v>0</v>
          </cell>
          <cell r="K141">
            <v>0</v>
          </cell>
          <cell r="L141">
            <v>0</v>
          </cell>
        </row>
        <row r="142">
          <cell r="A142">
            <v>22551102306</v>
          </cell>
          <cell r="B142" t="str">
            <v>PAUTAS EN MEDIOS MASIVOS</v>
          </cell>
          <cell r="C142">
            <v>365155225</v>
          </cell>
          <cell r="D142">
            <v>0</v>
          </cell>
          <cell r="E142">
            <v>0</v>
          </cell>
          <cell r="F142">
            <v>0</v>
          </cell>
          <cell r="G142">
            <v>0</v>
          </cell>
          <cell r="H142">
            <v>365155225</v>
          </cell>
          <cell r="I142">
            <v>41235225</v>
          </cell>
          <cell r="J142">
            <v>41235225</v>
          </cell>
          <cell r="K142">
            <v>41235225</v>
          </cell>
          <cell r="L142">
            <v>41141725</v>
          </cell>
        </row>
        <row r="143">
          <cell r="A143">
            <v>22551102307</v>
          </cell>
          <cell r="B143" t="str">
            <v>PRODUCCION, PATROCINIOS Y EVENTOS</v>
          </cell>
          <cell r="C143">
            <v>30000000</v>
          </cell>
          <cell r="D143">
            <v>0</v>
          </cell>
          <cell r="E143">
            <v>0</v>
          </cell>
          <cell r="F143">
            <v>0</v>
          </cell>
          <cell r="G143">
            <v>0</v>
          </cell>
          <cell r="H143">
            <v>30000000</v>
          </cell>
          <cell r="I143">
            <v>0</v>
          </cell>
          <cell r="J143">
            <v>0</v>
          </cell>
          <cell r="K143">
            <v>0</v>
          </cell>
          <cell r="L143">
            <v>0</v>
          </cell>
        </row>
        <row r="144">
          <cell r="A144">
            <v>22651102600</v>
          </cell>
          <cell r="B144" t="str">
            <v>COMUNICACIONES Y TRANSPORTE</v>
          </cell>
          <cell r="C144">
            <v>54693457</v>
          </cell>
          <cell r="D144">
            <v>0</v>
          </cell>
          <cell r="E144">
            <v>0</v>
          </cell>
          <cell r="F144">
            <v>0</v>
          </cell>
          <cell r="G144">
            <v>0</v>
          </cell>
          <cell r="H144">
            <v>54693457</v>
          </cell>
          <cell r="I144">
            <v>42206245</v>
          </cell>
          <cell r="J144">
            <v>39959845</v>
          </cell>
          <cell r="K144">
            <v>4502921</v>
          </cell>
          <cell r="L144">
            <v>4502921</v>
          </cell>
        </row>
        <row r="145">
          <cell r="A145">
            <v>22651109005</v>
          </cell>
          <cell r="B145" t="str">
            <v>SERVICIO DE TRANSPORTE</v>
          </cell>
          <cell r="C145">
            <v>1991873087</v>
          </cell>
          <cell r="D145">
            <v>0</v>
          </cell>
          <cell r="E145">
            <v>0</v>
          </cell>
          <cell r="F145">
            <v>0</v>
          </cell>
          <cell r="G145">
            <v>0</v>
          </cell>
          <cell r="H145">
            <v>1991873087</v>
          </cell>
          <cell r="I145">
            <v>1955873087</v>
          </cell>
          <cell r="J145">
            <v>254073087</v>
          </cell>
          <cell r="K145">
            <v>109825427</v>
          </cell>
          <cell r="L145">
            <v>104479066</v>
          </cell>
        </row>
        <row r="146">
          <cell r="A146">
            <v>22651109006</v>
          </cell>
          <cell r="B146" t="str">
            <v>FLETES Y ACARREOS</v>
          </cell>
          <cell r="C146">
            <v>21364000</v>
          </cell>
          <cell r="D146">
            <v>0</v>
          </cell>
          <cell r="E146">
            <v>0</v>
          </cell>
          <cell r="F146">
            <v>0</v>
          </cell>
          <cell r="G146">
            <v>0</v>
          </cell>
          <cell r="H146">
            <v>21364000</v>
          </cell>
          <cell r="I146">
            <v>20000000</v>
          </cell>
          <cell r="J146">
            <v>20000000</v>
          </cell>
          <cell r="K146">
            <v>0</v>
          </cell>
          <cell r="L146">
            <v>0</v>
          </cell>
        </row>
        <row r="147">
          <cell r="A147">
            <v>22751102700</v>
          </cell>
          <cell r="B147" t="str">
            <v>SEGUROS</v>
          </cell>
          <cell r="C147">
            <v>3627457000</v>
          </cell>
          <cell r="D147">
            <v>0</v>
          </cell>
          <cell r="E147">
            <v>0</v>
          </cell>
          <cell r="F147">
            <v>0</v>
          </cell>
          <cell r="G147">
            <v>0</v>
          </cell>
          <cell r="H147">
            <v>3627457000</v>
          </cell>
          <cell r="I147">
            <v>0</v>
          </cell>
          <cell r="J147">
            <v>0</v>
          </cell>
          <cell r="K147">
            <v>0</v>
          </cell>
          <cell r="L147">
            <v>0</v>
          </cell>
        </row>
        <row r="148">
          <cell r="A148">
            <v>22751103102</v>
          </cell>
          <cell r="B148" t="str">
            <v xml:space="preserve">IMPUESTO DE VEHICULO </v>
          </cell>
          <cell r="C148">
            <v>86128000</v>
          </cell>
          <cell r="D148">
            <v>0</v>
          </cell>
          <cell r="E148">
            <v>0</v>
          </cell>
          <cell r="F148">
            <v>0</v>
          </cell>
          <cell r="G148">
            <v>0</v>
          </cell>
          <cell r="H148">
            <v>86128000</v>
          </cell>
          <cell r="I148">
            <v>0</v>
          </cell>
          <cell r="J148">
            <v>0</v>
          </cell>
          <cell r="K148">
            <v>0</v>
          </cell>
          <cell r="L148">
            <v>0</v>
          </cell>
        </row>
        <row r="149">
          <cell r="A149">
            <v>22751103105</v>
          </cell>
          <cell r="B149" t="str">
            <v>IMPUESTO ASUMIDOS</v>
          </cell>
          <cell r="C149">
            <v>40549920</v>
          </cell>
          <cell r="D149">
            <v>0</v>
          </cell>
          <cell r="E149">
            <v>0</v>
          </cell>
          <cell r="F149">
            <v>0</v>
          </cell>
          <cell r="G149">
            <v>0</v>
          </cell>
          <cell r="H149">
            <v>40549920</v>
          </cell>
          <cell r="I149">
            <v>0</v>
          </cell>
          <cell r="J149">
            <v>0</v>
          </cell>
          <cell r="K149">
            <v>0</v>
          </cell>
          <cell r="L149">
            <v>0</v>
          </cell>
        </row>
        <row r="150">
          <cell r="A150">
            <v>22751103106</v>
          </cell>
          <cell r="B150" t="str">
            <v>IMPUESTO PREDIAL</v>
          </cell>
          <cell r="C150">
            <v>94351000</v>
          </cell>
          <cell r="D150">
            <v>0</v>
          </cell>
          <cell r="E150">
            <v>0</v>
          </cell>
          <cell r="F150">
            <v>0</v>
          </cell>
          <cell r="G150">
            <v>0</v>
          </cell>
          <cell r="H150">
            <v>94351000</v>
          </cell>
          <cell r="I150">
            <v>0</v>
          </cell>
          <cell r="J150">
            <v>0</v>
          </cell>
          <cell r="K150">
            <v>0</v>
          </cell>
          <cell r="L150">
            <v>0</v>
          </cell>
        </row>
        <row r="151">
          <cell r="A151">
            <v>22751103107</v>
          </cell>
          <cell r="B151" t="str">
            <v>IMPUESTO DE PEAJES</v>
          </cell>
          <cell r="C151">
            <v>20000000</v>
          </cell>
          <cell r="D151">
            <v>0</v>
          </cell>
          <cell r="E151">
            <v>0</v>
          </cell>
          <cell r="F151">
            <v>0</v>
          </cell>
          <cell r="G151">
            <v>0</v>
          </cell>
          <cell r="H151">
            <v>20000000</v>
          </cell>
          <cell r="I151">
            <v>0</v>
          </cell>
          <cell r="J151">
            <v>0</v>
          </cell>
          <cell r="K151">
            <v>0</v>
          </cell>
          <cell r="L151">
            <v>0</v>
          </cell>
        </row>
        <row r="152">
          <cell r="A152">
            <v>22851119000</v>
          </cell>
          <cell r="B152" t="str">
            <v>OTROS GASTOS GENERALES</v>
          </cell>
          <cell r="C152">
            <v>116040000</v>
          </cell>
          <cell r="D152">
            <v>0</v>
          </cell>
          <cell r="E152">
            <v>0</v>
          </cell>
          <cell r="F152">
            <v>0</v>
          </cell>
          <cell r="G152">
            <v>0</v>
          </cell>
          <cell r="H152">
            <v>116040000</v>
          </cell>
          <cell r="I152">
            <v>93000000</v>
          </cell>
          <cell r="J152">
            <v>0</v>
          </cell>
          <cell r="K152">
            <v>0</v>
          </cell>
          <cell r="L152">
            <v>0</v>
          </cell>
        </row>
        <row r="153">
          <cell r="A153">
            <v>22855111330</v>
          </cell>
          <cell r="B153" t="str">
            <v>SEGURIDAD INDUSTRIAL</v>
          </cell>
          <cell r="C153">
            <v>579658846</v>
          </cell>
          <cell r="D153">
            <v>0</v>
          </cell>
          <cell r="E153">
            <v>0</v>
          </cell>
          <cell r="F153">
            <v>0</v>
          </cell>
          <cell r="G153">
            <v>0</v>
          </cell>
          <cell r="H153">
            <v>579658846</v>
          </cell>
          <cell r="I153">
            <v>579658846</v>
          </cell>
          <cell r="J153">
            <v>399081820</v>
          </cell>
          <cell r="K153">
            <v>26449237</v>
          </cell>
          <cell r="L153">
            <v>22646971</v>
          </cell>
        </row>
        <row r="154">
          <cell r="A154">
            <v>22858059000</v>
          </cell>
          <cell r="B154" t="str">
            <v>OTROS GASTOS FINANCIEROS</v>
          </cell>
          <cell r="C154">
            <v>0</v>
          </cell>
          <cell r="D154">
            <v>0</v>
          </cell>
          <cell r="E154">
            <v>0</v>
          </cell>
          <cell r="F154">
            <v>0</v>
          </cell>
          <cell r="G154">
            <v>0</v>
          </cell>
          <cell r="H154">
            <v>0</v>
          </cell>
          <cell r="I154">
            <v>0</v>
          </cell>
          <cell r="J154">
            <v>0</v>
          </cell>
          <cell r="K154">
            <v>0</v>
          </cell>
          <cell r="L154">
            <v>0</v>
          </cell>
        </row>
        <row r="155">
          <cell r="A155">
            <v>22858100503</v>
          </cell>
          <cell r="B155" t="str">
            <v>COSTO GESTION AMBIENTAL</v>
          </cell>
          <cell r="C155">
            <v>3645889849</v>
          </cell>
          <cell r="D155">
            <v>0</v>
          </cell>
          <cell r="E155">
            <v>0</v>
          </cell>
          <cell r="F155">
            <v>0</v>
          </cell>
          <cell r="G155">
            <v>0</v>
          </cell>
          <cell r="H155">
            <v>3645889849</v>
          </cell>
          <cell r="I155">
            <v>3314189189</v>
          </cell>
          <cell r="J155">
            <v>928698745</v>
          </cell>
          <cell r="K155">
            <v>214267958</v>
          </cell>
          <cell r="L155">
            <v>106601563</v>
          </cell>
        </row>
        <row r="156">
          <cell r="A156">
            <v>32314701202</v>
          </cell>
          <cell r="B156" t="str">
            <v>CREDITO EMPLEADOS - FONDO DE SERVIC (LEN</v>
          </cell>
          <cell r="C156">
            <v>0</v>
          </cell>
          <cell r="D156">
            <v>0</v>
          </cell>
          <cell r="E156">
            <v>0</v>
          </cell>
          <cell r="F156">
            <v>0</v>
          </cell>
          <cell r="G156">
            <v>0</v>
          </cell>
          <cell r="H156">
            <v>0</v>
          </cell>
          <cell r="I156">
            <v>0</v>
          </cell>
          <cell r="J156">
            <v>0</v>
          </cell>
          <cell r="K156">
            <v>0</v>
          </cell>
          <cell r="L156">
            <v>0</v>
          </cell>
        </row>
        <row r="157">
          <cell r="A157">
            <v>41375300400</v>
          </cell>
          <cell r="B157" t="str">
            <v>CARGOS POR CONEXION - COMERCIALIZAC. ISA</v>
          </cell>
          <cell r="C157">
            <v>9162159756</v>
          </cell>
          <cell r="D157">
            <v>0</v>
          </cell>
          <cell r="E157">
            <v>0</v>
          </cell>
          <cell r="F157">
            <v>0</v>
          </cell>
          <cell r="G157">
            <v>0</v>
          </cell>
          <cell r="H157">
            <v>9162159756</v>
          </cell>
          <cell r="I157">
            <v>1671125403</v>
          </cell>
          <cell r="J157">
            <v>1671125403</v>
          </cell>
          <cell r="K157">
            <v>1671125403</v>
          </cell>
          <cell r="L157">
            <v>1671125403</v>
          </cell>
        </row>
        <row r="158">
          <cell r="A158">
            <v>41375300401</v>
          </cell>
          <cell r="B158" t="str">
            <v>REMUNERACION DE ACTIVOS (RESOL. CREG 070</v>
          </cell>
          <cell r="C158">
            <v>60000000</v>
          </cell>
          <cell r="D158">
            <v>0</v>
          </cell>
          <cell r="E158">
            <v>0</v>
          </cell>
          <cell r="F158">
            <v>0</v>
          </cell>
          <cell r="G158">
            <v>0</v>
          </cell>
          <cell r="H158">
            <v>60000000</v>
          </cell>
          <cell r="I158">
            <v>0</v>
          </cell>
          <cell r="J158">
            <v>0</v>
          </cell>
          <cell r="K158">
            <v>0</v>
          </cell>
          <cell r="L158">
            <v>0</v>
          </cell>
        </row>
        <row r="159">
          <cell r="A159">
            <v>41375300402</v>
          </cell>
          <cell r="B159" t="str">
            <v>PENALIZACION FES Y DES</v>
          </cell>
          <cell r="C159">
            <v>60000000</v>
          </cell>
          <cell r="D159">
            <v>0</v>
          </cell>
          <cell r="E159">
            <v>0</v>
          </cell>
          <cell r="F159">
            <v>0</v>
          </cell>
          <cell r="G159">
            <v>0</v>
          </cell>
          <cell r="H159">
            <v>60000000</v>
          </cell>
          <cell r="I159">
            <v>0</v>
          </cell>
          <cell r="J159">
            <v>0</v>
          </cell>
          <cell r="K159">
            <v>0</v>
          </cell>
          <cell r="L159">
            <v>-26413</v>
          </cell>
        </row>
        <row r="160">
          <cell r="A160">
            <v>42175509007</v>
          </cell>
          <cell r="B160" t="str">
            <v>COSTOS ASO A LAS TRANS.AL MERCADO MAY</v>
          </cell>
          <cell r="C160">
            <v>30000000</v>
          </cell>
          <cell r="D160">
            <v>0</v>
          </cell>
          <cell r="E160">
            <v>0</v>
          </cell>
          <cell r="F160">
            <v>0</v>
          </cell>
          <cell r="G160">
            <v>0</v>
          </cell>
          <cell r="H160">
            <v>30000000</v>
          </cell>
          <cell r="I160">
            <v>0</v>
          </cell>
          <cell r="J160">
            <v>0</v>
          </cell>
          <cell r="K160">
            <v>0</v>
          </cell>
          <cell r="L160">
            <v>0</v>
          </cell>
        </row>
        <row r="161">
          <cell r="A161">
            <v>42275300101</v>
          </cell>
          <cell r="B161" t="str">
            <v>COMPRA DE ENERGIA A LARGO PLAZO</v>
          </cell>
          <cell r="C161">
            <v>172916313765</v>
          </cell>
          <cell r="D161">
            <v>0</v>
          </cell>
          <cell r="E161">
            <v>0</v>
          </cell>
          <cell r="F161">
            <v>0</v>
          </cell>
          <cell r="G161">
            <v>0</v>
          </cell>
          <cell r="H161">
            <v>172916313765</v>
          </cell>
          <cell r="I161">
            <v>172657245629</v>
          </cell>
          <cell r="J161">
            <v>172657245629</v>
          </cell>
          <cell r="K161">
            <v>28209804763</v>
          </cell>
          <cell r="L161">
            <v>11183821816</v>
          </cell>
        </row>
        <row r="162">
          <cell r="A162">
            <v>42275300102</v>
          </cell>
          <cell r="B162" t="str">
            <v>COMPRA DE ENERGIA EN BOLSA</v>
          </cell>
          <cell r="C162">
            <v>13549118282</v>
          </cell>
          <cell r="D162">
            <v>0</v>
          </cell>
          <cell r="E162">
            <v>0</v>
          </cell>
          <cell r="F162">
            <v>0</v>
          </cell>
          <cell r="G162">
            <v>0</v>
          </cell>
          <cell r="H162">
            <v>13549118282</v>
          </cell>
          <cell r="I162">
            <v>861393515</v>
          </cell>
          <cell r="J162">
            <v>861393515</v>
          </cell>
          <cell r="K162">
            <v>861393515</v>
          </cell>
          <cell r="L162">
            <v>527748795</v>
          </cell>
        </row>
        <row r="163">
          <cell r="A163">
            <v>42375300203</v>
          </cell>
          <cell r="B163" t="str">
            <v>SIC-CND</v>
          </cell>
          <cell r="C163">
            <v>690360177</v>
          </cell>
          <cell r="D163">
            <v>0</v>
          </cell>
          <cell r="E163">
            <v>0</v>
          </cell>
          <cell r="F163">
            <v>0</v>
          </cell>
          <cell r="G163">
            <v>0</v>
          </cell>
          <cell r="H163">
            <v>690360177</v>
          </cell>
          <cell r="I163">
            <v>91661757</v>
          </cell>
          <cell r="J163">
            <v>91661757</v>
          </cell>
          <cell r="K163">
            <v>91661757</v>
          </cell>
          <cell r="L163">
            <v>45377133</v>
          </cell>
        </row>
        <row r="164">
          <cell r="A164">
            <v>42375300204</v>
          </cell>
          <cell r="B164" t="str">
            <v>RESTRICCIONES</v>
          </cell>
          <cell r="C164">
            <v>8055515607</v>
          </cell>
          <cell r="D164">
            <v>0</v>
          </cell>
          <cell r="E164">
            <v>0</v>
          </cell>
          <cell r="F164">
            <v>0</v>
          </cell>
          <cell r="G164">
            <v>0</v>
          </cell>
          <cell r="H164">
            <v>8055515607</v>
          </cell>
          <cell r="I164">
            <v>1655114095</v>
          </cell>
          <cell r="J164">
            <v>1655114095</v>
          </cell>
          <cell r="K164">
            <v>1655114095</v>
          </cell>
          <cell r="L164">
            <v>654171289</v>
          </cell>
        </row>
        <row r="165">
          <cell r="A165">
            <v>42375300501</v>
          </cell>
          <cell r="B165" t="str">
            <v>SISTEMA DE TRANSMISION REGIONAL (STR)</v>
          </cell>
          <cell r="C165">
            <v>22026815718</v>
          </cell>
          <cell r="D165">
            <v>0</v>
          </cell>
          <cell r="E165">
            <v>0</v>
          </cell>
          <cell r="F165">
            <v>0</v>
          </cell>
          <cell r="G165">
            <v>0</v>
          </cell>
          <cell r="H165">
            <v>22026815718</v>
          </cell>
          <cell r="I165">
            <v>802283464</v>
          </cell>
          <cell r="J165">
            <v>802283464</v>
          </cell>
          <cell r="K165">
            <v>802283464</v>
          </cell>
          <cell r="L165">
            <v>329166998</v>
          </cell>
        </row>
        <row r="166">
          <cell r="A166">
            <v>42375300502</v>
          </cell>
          <cell r="B166" t="str">
            <v>SISTEMA DE TRANSMISION NACIONAL (STN)</v>
          </cell>
          <cell r="C166">
            <v>30667179254</v>
          </cell>
          <cell r="D166">
            <v>0</v>
          </cell>
          <cell r="E166">
            <v>0</v>
          </cell>
          <cell r="F166">
            <v>0</v>
          </cell>
          <cell r="G166">
            <v>0</v>
          </cell>
          <cell r="H166">
            <v>30667179254</v>
          </cell>
          <cell r="I166">
            <v>4293956615</v>
          </cell>
          <cell r="J166">
            <v>4293956615</v>
          </cell>
          <cell r="K166">
            <v>4293956615</v>
          </cell>
          <cell r="L166">
            <v>2119730260</v>
          </cell>
        </row>
        <row r="167">
          <cell r="A167">
            <v>42375300504</v>
          </cell>
          <cell r="B167" t="str">
            <v xml:space="preserve">SISTEMA DE DISTRIBUCION LOCAL - CACHIRA </v>
          </cell>
          <cell r="C167">
            <v>115787384</v>
          </cell>
          <cell r="D167">
            <v>0</v>
          </cell>
          <cell r="E167">
            <v>0</v>
          </cell>
          <cell r="F167">
            <v>0</v>
          </cell>
          <cell r="G167">
            <v>0</v>
          </cell>
          <cell r="H167">
            <v>115787384</v>
          </cell>
          <cell r="I167">
            <v>10820715</v>
          </cell>
          <cell r="J167">
            <v>10820715</v>
          </cell>
          <cell r="K167">
            <v>10820715</v>
          </cell>
          <cell r="L167">
            <v>5970990</v>
          </cell>
        </row>
        <row r="168">
          <cell r="A168">
            <v>61216159025</v>
          </cell>
          <cell r="B168" t="str">
            <v xml:space="preserve">SUBESTACIONES SATELITES 34.5 KV (BOCONO </v>
          </cell>
          <cell r="C168">
            <v>90000000</v>
          </cell>
          <cell r="D168">
            <v>0</v>
          </cell>
          <cell r="E168">
            <v>0</v>
          </cell>
          <cell r="F168">
            <v>0</v>
          </cell>
          <cell r="G168">
            <v>0</v>
          </cell>
          <cell r="H168">
            <v>90000000</v>
          </cell>
          <cell r="I168">
            <v>55916885</v>
          </cell>
          <cell r="J168">
            <v>55916885</v>
          </cell>
          <cell r="K168">
            <v>22270703</v>
          </cell>
          <cell r="L168">
            <v>0</v>
          </cell>
        </row>
        <row r="169">
          <cell r="A169">
            <v>61216509000</v>
          </cell>
          <cell r="B169" t="str">
            <v>CENTRO DE DISTRIBUCION LOCAL</v>
          </cell>
          <cell r="C169">
            <v>300000000</v>
          </cell>
          <cell r="D169">
            <v>0</v>
          </cell>
          <cell r="E169">
            <v>0</v>
          </cell>
          <cell r="F169">
            <v>0</v>
          </cell>
          <cell r="G169">
            <v>0</v>
          </cell>
          <cell r="H169">
            <v>300000000</v>
          </cell>
          <cell r="I169">
            <v>66031409</v>
          </cell>
          <cell r="J169">
            <v>66031409</v>
          </cell>
          <cell r="K169">
            <v>54677895</v>
          </cell>
          <cell r="L169">
            <v>20588590</v>
          </cell>
        </row>
        <row r="170">
          <cell r="A170">
            <v>61216509001</v>
          </cell>
          <cell r="B170" t="str">
            <v>EQUIPO DE SUBESTACION</v>
          </cell>
          <cell r="C170">
            <v>3281900000</v>
          </cell>
          <cell r="D170">
            <v>0</v>
          </cell>
          <cell r="E170">
            <v>0</v>
          </cell>
          <cell r="F170">
            <v>0</v>
          </cell>
          <cell r="G170">
            <v>0</v>
          </cell>
          <cell r="H170">
            <v>3281900000</v>
          </cell>
          <cell r="I170">
            <v>3082890416</v>
          </cell>
          <cell r="J170">
            <v>2704390072</v>
          </cell>
          <cell r="K170">
            <v>1065010458</v>
          </cell>
          <cell r="L170">
            <v>428006426</v>
          </cell>
        </row>
        <row r="171">
          <cell r="A171">
            <v>61216509005</v>
          </cell>
          <cell r="B171" t="str">
            <v>AUTOTRANSFORMADORES</v>
          </cell>
          <cell r="C171">
            <v>3330000000</v>
          </cell>
          <cell r="D171">
            <v>0</v>
          </cell>
          <cell r="E171">
            <v>0</v>
          </cell>
          <cell r="F171">
            <v>0</v>
          </cell>
          <cell r="G171">
            <v>0</v>
          </cell>
          <cell r="H171">
            <v>3330000000</v>
          </cell>
          <cell r="I171">
            <v>3330000000</v>
          </cell>
          <cell r="J171">
            <v>1757951000</v>
          </cell>
          <cell r="K171">
            <v>0</v>
          </cell>
          <cell r="L171">
            <v>0</v>
          </cell>
        </row>
        <row r="172">
          <cell r="A172">
            <v>61316159000</v>
          </cell>
          <cell r="B172" t="str">
            <v>TRANSFORMADORES DE DISTRIBUCION</v>
          </cell>
          <cell r="C172">
            <v>1486894540</v>
          </cell>
          <cell r="D172">
            <v>0</v>
          </cell>
          <cell r="E172">
            <v>0</v>
          </cell>
          <cell r="F172">
            <v>0</v>
          </cell>
          <cell r="G172">
            <v>0</v>
          </cell>
          <cell r="H172">
            <v>1486894540</v>
          </cell>
          <cell r="I172">
            <v>1486894540</v>
          </cell>
          <cell r="J172">
            <v>469894540</v>
          </cell>
          <cell r="K172">
            <v>469894540</v>
          </cell>
          <cell r="L172">
            <v>157614167</v>
          </cell>
        </row>
        <row r="173">
          <cell r="A173">
            <v>61316159005</v>
          </cell>
          <cell r="B173" t="str">
            <v>RECONECTADORES Y ELEMENTOS DE DISTRIBUCI</v>
          </cell>
          <cell r="C173">
            <v>1019510000</v>
          </cell>
          <cell r="D173">
            <v>0</v>
          </cell>
          <cell r="E173">
            <v>0</v>
          </cell>
          <cell r="F173">
            <v>0</v>
          </cell>
          <cell r="G173">
            <v>0</v>
          </cell>
          <cell r="H173">
            <v>1019510000</v>
          </cell>
          <cell r="I173">
            <v>903051319</v>
          </cell>
          <cell r="J173">
            <v>903051319</v>
          </cell>
          <cell r="K173">
            <v>566927677</v>
          </cell>
          <cell r="L173">
            <v>566927677</v>
          </cell>
        </row>
        <row r="174">
          <cell r="A174">
            <v>61316159090</v>
          </cell>
          <cell r="B174" t="str">
            <v>COMPRA ACTIVOS (REDES: RESOL. CREG 070/9</v>
          </cell>
          <cell r="C174">
            <v>1794870000</v>
          </cell>
          <cell r="D174">
            <v>0</v>
          </cell>
          <cell r="E174">
            <v>0</v>
          </cell>
          <cell r="F174">
            <v>0</v>
          </cell>
          <cell r="G174">
            <v>0</v>
          </cell>
          <cell r="H174">
            <v>1794870000</v>
          </cell>
          <cell r="I174">
            <v>171601728</v>
          </cell>
          <cell r="J174">
            <v>171601728</v>
          </cell>
          <cell r="K174">
            <v>165962834</v>
          </cell>
          <cell r="L174">
            <v>165962834</v>
          </cell>
        </row>
        <row r="175">
          <cell r="A175">
            <v>61416159095</v>
          </cell>
          <cell r="B175" t="str">
            <v>ELECTRIFICACION RURAL - CONVENIOS</v>
          </cell>
          <cell r="C175">
            <v>0</v>
          </cell>
          <cell r="D175">
            <v>0</v>
          </cell>
          <cell r="E175">
            <v>0</v>
          </cell>
          <cell r="F175">
            <v>0</v>
          </cell>
          <cell r="G175">
            <v>0</v>
          </cell>
          <cell r="H175">
            <v>0</v>
          </cell>
          <cell r="I175">
            <v>0</v>
          </cell>
          <cell r="J175">
            <v>0</v>
          </cell>
          <cell r="K175">
            <v>0</v>
          </cell>
          <cell r="L175">
            <v>0</v>
          </cell>
        </row>
        <row r="176">
          <cell r="A176">
            <v>61516159050</v>
          </cell>
          <cell r="B176" t="str">
            <v>LINEA ENERGIZADA</v>
          </cell>
          <cell r="C176">
            <v>200000000</v>
          </cell>
          <cell r="D176">
            <v>0</v>
          </cell>
          <cell r="E176">
            <v>0</v>
          </cell>
          <cell r="F176">
            <v>0</v>
          </cell>
          <cell r="G176">
            <v>0</v>
          </cell>
          <cell r="H176">
            <v>200000000</v>
          </cell>
          <cell r="I176">
            <v>148201600</v>
          </cell>
          <cell r="J176">
            <v>148201600</v>
          </cell>
          <cell r="K176">
            <v>93264000</v>
          </cell>
          <cell r="L176">
            <v>86502000</v>
          </cell>
        </row>
        <row r="177">
          <cell r="A177">
            <v>61516700110</v>
          </cell>
          <cell r="B177" t="str">
            <v>MAQUINARIA Y EQUIPO DE LABORATORIO</v>
          </cell>
          <cell r="C177">
            <v>400000000</v>
          </cell>
          <cell r="D177">
            <v>0</v>
          </cell>
          <cell r="E177">
            <v>0</v>
          </cell>
          <cell r="F177">
            <v>0</v>
          </cell>
          <cell r="G177">
            <v>0</v>
          </cell>
          <cell r="H177">
            <v>400000000</v>
          </cell>
          <cell r="I177">
            <v>136000000</v>
          </cell>
          <cell r="J177">
            <v>135978912</v>
          </cell>
          <cell r="K177">
            <v>0</v>
          </cell>
          <cell r="L177">
            <v>0</v>
          </cell>
        </row>
        <row r="178">
          <cell r="A178">
            <v>61616400100</v>
          </cell>
          <cell r="B178" t="str">
            <v>EDIFICIOS -DISTRIBUCION</v>
          </cell>
          <cell r="C178">
            <v>775000000</v>
          </cell>
          <cell r="D178">
            <v>0</v>
          </cell>
          <cell r="E178">
            <v>0</v>
          </cell>
          <cell r="F178">
            <v>0</v>
          </cell>
          <cell r="G178">
            <v>0</v>
          </cell>
          <cell r="H178">
            <v>775000000</v>
          </cell>
          <cell r="I178">
            <v>530000000</v>
          </cell>
          <cell r="J178">
            <v>0</v>
          </cell>
          <cell r="K178">
            <v>0</v>
          </cell>
          <cell r="L178">
            <v>0</v>
          </cell>
        </row>
        <row r="179">
          <cell r="A179">
            <v>61616750200</v>
          </cell>
          <cell r="B179" t="str">
            <v>PARQUE AUTOMOTOR -DISTRIBUCION</v>
          </cell>
          <cell r="C179">
            <v>800000000</v>
          </cell>
          <cell r="D179">
            <v>0</v>
          </cell>
          <cell r="E179">
            <v>0</v>
          </cell>
          <cell r="F179">
            <v>0</v>
          </cell>
          <cell r="G179">
            <v>0</v>
          </cell>
          <cell r="H179">
            <v>800000000</v>
          </cell>
          <cell r="I179">
            <v>316956000</v>
          </cell>
          <cell r="J179">
            <v>316956000</v>
          </cell>
          <cell r="K179">
            <v>316956000</v>
          </cell>
          <cell r="L179">
            <v>205969600</v>
          </cell>
        </row>
        <row r="180">
          <cell r="A180">
            <v>62016750100</v>
          </cell>
          <cell r="B180" t="str">
            <v>PLAN INTEGRAL EMPRESARIAL.NORMALIZ.SERV.</v>
          </cell>
          <cell r="C180">
            <v>0</v>
          </cell>
          <cell r="D180">
            <v>0</v>
          </cell>
          <cell r="E180">
            <v>0</v>
          </cell>
          <cell r="F180">
            <v>0</v>
          </cell>
          <cell r="G180">
            <v>0</v>
          </cell>
          <cell r="H180">
            <v>0</v>
          </cell>
          <cell r="I180">
            <v>0</v>
          </cell>
          <cell r="J180">
            <v>0</v>
          </cell>
          <cell r="K180">
            <v>0</v>
          </cell>
          <cell r="L180">
            <v>0</v>
          </cell>
        </row>
        <row r="181">
          <cell r="A181">
            <v>63116400100</v>
          </cell>
          <cell r="B181" t="str">
            <v>EDIFICIOS - UNIDAD DE APOYO</v>
          </cell>
          <cell r="C181">
            <v>100000000</v>
          </cell>
          <cell r="D181">
            <v>0</v>
          </cell>
          <cell r="E181">
            <v>0</v>
          </cell>
          <cell r="F181">
            <v>0</v>
          </cell>
          <cell r="G181">
            <v>0</v>
          </cell>
          <cell r="H181">
            <v>100000000</v>
          </cell>
          <cell r="I181">
            <v>0</v>
          </cell>
          <cell r="J181">
            <v>0</v>
          </cell>
          <cell r="K181">
            <v>0</v>
          </cell>
          <cell r="L181">
            <v>0</v>
          </cell>
        </row>
        <row r="182">
          <cell r="A182">
            <v>63116400150</v>
          </cell>
          <cell r="B182" t="str">
            <v>MUEBLES ENSERES Y EQUIPO DE OFICINA</v>
          </cell>
          <cell r="C182">
            <v>328000000</v>
          </cell>
          <cell r="D182">
            <v>0</v>
          </cell>
          <cell r="E182">
            <v>0</v>
          </cell>
          <cell r="F182">
            <v>0</v>
          </cell>
          <cell r="G182">
            <v>0</v>
          </cell>
          <cell r="H182">
            <v>328000000</v>
          </cell>
          <cell r="I182">
            <v>35095000</v>
          </cell>
          <cell r="J182">
            <v>35095000</v>
          </cell>
          <cell r="K182">
            <v>35095000</v>
          </cell>
          <cell r="L182">
            <v>34936875</v>
          </cell>
        </row>
        <row r="183">
          <cell r="A183">
            <v>63116400151</v>
          </cell>
          <cell r="B183" t="str">
            <v>EQUIPOS GESTION AMBIENTAL</v>
          </cell>
          <cell r="C183">
            <v>770000000</v>
          </cell>
          <cell r="D183">
            <v>0</v>
          </cell>
          <cell r="E183">
            <v>0</v>
          </cell>
          <cell r="F183">
            <v>0</v>
          </cell>
          <cell r="G183">
            <v>0</v>
          </cell>
          <cell r="H183">
            <v>770000000</v>
          </cell>
          <cell r="I183">
            <v>167466517</v>
          </cell>
          <cell r="J183">
            <v>145927117</v>
          </cell>
          <cell r="K183">
            <v>117466517</v>
          </cell>
          <cell r="L183">
            <v>105821130</v>
          </cell>
        </row>
        <row r="184">
          <cell r="A184">
            <v>63116700200</v>
          </cell>
          <cell r="B184" t="str">
            <v>SISTEMATIZACION -UNIDAD DE APOYO</v>
          </cell>
          <cell r="C184">
            <v>1251414000</v>
          </cell>
          <cell r="D184">
            <v>0</v>
          </cell>
          <cell r="E184">
            <v>0</v>
          </cell>
          <cell r="F184">
            <v>0</v>
          </cell>
          <cell r="G184">
            <v>0</v>
          </cell>
          <cell r="H184">
            <v>1251414000</v>
          </cell>
          <cell r="I184">
            <v>0</v>
          </cell>
          <cell r="J184">
            <v>0</v>
          </cell>
          <cell r="K184">
            <v>0</v>
          </cell>
          <cell r="L184">
            <v>0</v>
          </cell>
        </row>
        <row r="185">
          <cell r="A185">
            <v>66000000001</v>
          </cell>
          <cell r="B185" t="str">
            <v>MATERIALES DE LINEAS DE TRANSMISION</v>
          </cell>
          <cell r="C185">
            <v>40000000</v>
          </cell>
          <cell r="D185">
            <v>0</v>
          </cell>
          <cell r="E185">
            <v>0</v>
          </cell>
          <cell r="F185">
            <v>0</v>
          </cell>
          <cell r="G185">
            <v>0</v>
          </cell>
          <cell r="H185">
            <v>40000000</v>
          </cell>
          <cell r="I185">
            <v>0</v>
          </cell>
          <cell r="J185">
            <v>0</v>
          </cell>
          <cell r="K185">
            <v>0</v>
          </cell>
          <cell r="L185">
            <v>0</v>
          </cell>
        </row>
        <row r="186">
          <cell r="A186">
            <v>66000000002</v>
          </cell>
          <cell r="B186" t="str">
            <v>MATERIALES DE LINEAS DE SUBTRANSMISION</v>
          </cell>
          <cell r="C186">
            <v>60000000</v>
          </cell>
          <cell r="D186">
            <v>0</v>
          </cell>
          <cell r="E186">
            <v>0</v>
          </cell>
          <cell r="F186">
            <v>0</v>
          </cell>
          <cell r="G186">
            <v>0</v>
          </cell>
          <cell r="H186">
            <v>60000000</v>
          </cell>
          <cell r="I186">
            <v>11364520</v>
          </cell>
          <cell r="J186">
            <v>0</v>
          </cell>
          <cell r="K186">
            <v>0</v>
          </cell>
          <cell r="L186">
            <v>0</v>
          </cell>
        </row>
        <row r="187">
          <cell r="A187">
            <v>66000000003</v>
          </cell>
          <cell r="B187" t="str">
            <v>MATERIALES DE REDES PRIMARIAS</v>
          </cell>
          <cell r="C187">
            <v>1209851797</v>
          </cell>
          <cell r="D187">
            <v>0</v>
          </cell>
          <cell r="E187">
            <v>0</v>
          </cell>
          <cell r="F187">
            <v>0</v>
          </cell>
          <cell r="G187">
            <v>0</v>
          </cell>
          <cell r="H187">
            <v>1209851797</v>
          </cell>
          <cell r="I187">
            <v>579674229</v>
          </cell>
          <cell r="J187">
            <v>375792420</v>
          </cell>
          <cell r="K187">
            <v>375792420</v>
          </cell>
          <cell r="L187">
            <v>169900023</v>
          </cell>
        </row>
        <row r="188">
          <cell r="A188">
            <v>66000000004</v>
          </cell>
          <cell r="B188" t="str">
            <v>MATERIALES DE REDES SECUNDARIAS</v>
          </cell>
          <cell r="C188">
            <v>980000000</v>
          </cell>
          <cell r="D188">
            <v>0</v>
          </cell>
          <cell r="E188">
            <v>0</v>
          </cell>
          <cell r="F188">
            <v>0</v>
          </cell>
          <cell r="G188">
            <v>0</v>
          </cell>
          <cell r="H188">
            <v>980000000</v>
          </cell>
          <cell r="I188">
            <v>361447106</v>
          </cell>
          <cell r="J188">
            <v>149938862</v>
          </cell>
          <cell r="K188">
            <v>149938862</v>
          </cell>
          <cell r="L188">
            <v>124204262</v>
          </cell>
        </row>
        <row r="189">
          <cell r="A189">
            <v>66000000006</v>
          </cell>
          <cell r="B189" t="str">
            <v>MATERIALES DE SUBESTACIONES</v>
          </cell>
          <cell r="C189">
            <v>210148203</v>
          </cell>
          <cell r="D189">
            <v>0</v>
          </cell>
          <cell r="E189">
            <v>0</v>
          </cell>
          <cell r="F189">
            <v>0</v>
          </cell>
          <cell r="G189">
            <v>0</v>
          </cell>
          <cell r="H189">
            <v>210148203</v>
          </cell>
          <cell r="I189">
            <v>210148203</v>
          </cell>
          <cell r="J189">
            <v>80657983</v>
          </cell>
          <cell r="K189">
            <v>80657983</v>
          </cell>
          <cell r="L189">
            <v>56783830</v>
          </cell>
        </row>
        <row r="190">
          <cell r="A190">
            <v>66000000007</v>
          </cell>
          <cell r="B190" t="str">
            <v>MATERIALES DE ALUMBRADO PUBLICO CONVENIO</v>
          </cell>
          <cell r="C190">
            <v>105000000</v>
          </cell>
          <cell r="D190">
            <v>0</v>
          </cell>
          <cell r="E190">
            <v>0</v>
          </cell>
          <cell r="F190">
            <v>0</v>
          </cell>
          <cell r="G190">
            <v>0</v>
          </cell>
          <cell r="H190">
            <v>105000000</v>
          </cell>
          <cell r="I190">
            <v>12990074</v>
          </cell>
          <cell r="J190">
            <v>7553270</v>
          </cell>
          <cell r="K190">
            <v>7553270</v>
          </cell>
          <cell r="L190">
            <v>7178170</v>
          </cell>
        </row>
        <row r="191">
          <cell r="A191">
            <v>66000000008</v>
          </cell>
          <cell r="B191" t="str">
            <v>MACROMEDIDORES</v>
          </cell>
          <cell r="C191">
            <v>78000000</v>
          </cell>
          <cell r="D191">
            <v>0</v>
          </cell>
          <cell r="E191">
            <v>0</v>
          </cell>
          <cell r="F191">
            <v>0</v>
          </cell>
          <cell r="G191">
            <v>0</v>
          </cell>
          <cell r="H191">
            <v>78000000</v>
          </cell>
          <cell r="I191">
            <v>78000000</v>
          </cell>
          <cell r="J191">
            <v>0</v>
          </cell>
          <cell r="K191">
            <v>0</v>
          </cell>
          <cell r="L191">
            <v>0</v>
          </cell>
        </row>
        <row r="192">
          <cell r="A192">
            <v>66000000009</v>
          </cell>
          <cell r="B192" t="str">
            <v>SELLOS DE SEGURIDAD</v>
          </cell>
          <cell r="C192">
            <v>362305200</v>
          </cell>
          <cell r="D192">
            <v>0</v>
          </cell>
          <cell r="E192">
            <v>0</v>
          </cell>
          <cell r="F192">
            <v>0</v>
          </cell>
          <cell r="G192">
            <v>0</v>
          </cell>
          <cell r="H192">
            <v>362305200</v>
          </cell>
          <cell r="I192">
            <v>41525000</v>
          </cell>
          <cell r="J192">
            <v>41525000</v>
          </cell>
          <cell r="K192">
            <v>41525000</v>
          </cell>
          <cell r="L192">
            <v>41525000</v>
          </cell>
        </row>
        <row r="193">
          <cell r="A193">
            <v>66000000010</v>
          </cell>
          <cell r="B193" t="str">
            <v>ELEMENTOS ELECTRICOS PARA MACROMEDIDORES</v>
          </cell>
          <cell r="C193">
            <v>132338570</v>
          </cell>
          <cell r="D193">
            <v>0</v>
          </cell>
          <cell r="E193">
            <v>0</v>
          </cell>
          <cell r="F193">
            <v>0</v>
          </cell>
          <cell r="G193">
            <v>0</v>
          </cell>
          <cell r="H193">
            <v>132338570</v>
          </cell>
          <cell r="I193">
            <v>29000000</v>
          </cell>
          <cell r="J193">
            <v>0</v>
          </cell>
          <cell r="K193">
            <v>0</v>
          </cell>
          <cell r="L193">
            <v>0</v>
          </cell>
        </row>
        <row r="194">
          <cell r="A194">
            <v>66000000011</v>
          </cell>
          <cell r="B194" t="str">
            <v>CABLE CONCENTRICO  PARA MACROMEDIDORES</v>
          </cell>
          <cell r="C194">
            <v>18527520</v>
          </cell>
          <cell r="D194">
            <v>0</v>
          </cell>
          <cell r="E194">
            <v>0</v>
          </cell>
          <cell r="F194">
            <v>0</v>
          </cell>
          <cell r="G194">
            <v>0</v>
          </cell>
          <cell r="H194">
            <v>18527520</v>
          </cell>
          <cell r="I194">
            <v>18527520</v>
          </cell>
          <cell r="J194">
            <v>0</v>
          </cell>
          <cell r="K194">
            <v>0</v>
          </cell>
          <cell r="L194">
            <v>0</v>
          </cell>
        </row>
        <row r="195">
          <cell r="A195">
            <v>66000000012</v>
          </cell>
          <cell r="B195" t="str">
            <v>MATERIALES PARA OFICINA- ELEM. DEVOL.</v>
          </cell>
          <cell r="C195">
            <v>75100000</v>
          </cell>
          <cell r="D195">
            <v>0</v>
          </cell>
          <cell r="E195">
            <v>0</v>
          </cell>
          <cell r="F195">
            <v>0</v>
          </cell>
          <cell r="G195">
            <v>0</v>
          </cell>
          <cell r="H195">
            <v>75100000</v>
          </cell>
          <cell r="I195">
            <v>0</v>
          </cell>
          <cell r="J195">
            <v>0</v>
          </cell>
          <cell r="K195">
            <v>0</v>
          </cell>
          <cell r="L195">
            <v>0</v>
          </cell>
        </row>
        <row r="196">
          <cell r="A196">
            <v>66000000013</v>
          </cell>
          <cell r="B196" t="str">
            <v>ELEMENTOS DE COMUNICACIONES DE DATOS</v>
          </cell>
          <cell r="C196">
            <v>10000000</v>
          </cell>
          <cell r="D196">
            <v>0</v>
          </cell>
          <cell r="E196">
            <v>0</v>
          </cell>
          <cell r="F196">
            <v>0</v>
          </cell>
          <cell r="G196">
            <v>0</v>
          </cell>
          <cell r="H196">
            <v>10000000</v>
          </cell>
          <cell r="I196">
            <v>0</v>
          </cell>
          <cell r="J196">
            <v>0</v>
          </cell>
          <cell r="K196">
            <v>0</v>
          </cell>
          <cell r="L196">
            <v>0</v>
          </cell>
        </row>
        <row r="197">
          <cell r="A197">
            <v>66000000016</v>
          </cell>
          <cell r="B197" t="str">
            <v>MATERIALES - PROMOCION Y DIVULGACION</v>
          </cell>
          <cell r="C197">
            <v>188000000</v>
          </cell>
          <cell r="D197">
            <v>0</v>
          </cell>
          <cell r="E197">
            <v>0</v>
          </cell>
          <cell r="F197">
            <v>0</v>
          </cell>
          <cell r="G197">
            <v>0</v>
          </cell>
          <cell r="H197">
            <v>188000000</v>
          </cell>
          <cell r="I197">
            <v>0</v>
          </cell>
          <cell r="J197">
            <v>0</v>
          </cell>
          <cell r="K197">
            <v>0</v>
          </cell>
          <cell r="L197">
            <v>0</v>
          </cell>
        </row>
        <row r="198">
          <cell r="A198">
            <v>67000000002</v>
          </cell>
          <cell r="B198" t="str">
            <v>TRANSFORMADORES GRANDES CLIENTES - PORTA</v>
          </cell>
          <cell r="C198">
            <v>296108542</v>
          </cell>
          <cell r="D198">
            <v>0</v>
          </cell>
          <cell r="E198">
            <v>0</v>
          </cell>
          <cell r="F198">
            <v>0</v>
          </cell>
          <cell r="G198">
            <v>0</v>
          </cell>
          <cell r="H198">
            <v>296108542</v>
          </cell>
          <cell r="I198">
            <v>0</v>
          </cell>
          <cell r="J198">
            <v>0</v>
          </cell>
          <cell r="K198">
            <v>0</v>
          </cell>
          <cell r="L198">
            <v>0</v>
          </cell>
        </row>
        <row r="199">
          <cell r="A199">
            <v>67000000003</v>
          </cell>
          <cell r="B199" t="str">
            <v>CABLE CONCENTRICO  - PORTAFOLIO</v>
          </cell>
          <cell r="C199">
            <v>1687330423</v>
          </cell>
          <cell r="D199">
            <v>0</v>
          </cell>
          <cell r="E199">
            <v>0</v>
          </cell>
          <cell r="F199">
            <v>0</v>
          </cell>
          <cell r="G199">
            <v>0</v>
          </cell>
          <cell r="H199">
            <v>1687330423</v>
          </cell>
          <cell r="I199">
            <v>1669682616</v>
          </cell>
          <cell r="J199">
            <v>344362200</v>
          </cell>
          <cell r="K199">
            <v>344362200</v>
          </cell>
          <cell r="L199">
            <v>0</v>
          </cell>
        </row>
        <row r="200">
          <cell r="A200">
            <v>67000000004</v>
          </cell>
          <cell r="B200" t="str">
            <v>OTROS ELEMENTOS DE INSTAL.  PORTAF.</v>
          </cell>
          <cell r="C200">
            <v>1741919658</v>
          </cell>
          <cell r="D200">
            <v>0</v>
          </cell>
          <cell r="E200">
            <v>0</v>
          </cell>
          <cell r="F200">
            <v>0</v>
          </cell>
          <cell r="G200">
            <v>0</v>
          </cell>
          <cell r="H200">
            <v>1741919658</v>
          </cell>
          <cell r="I200">
            <v>624939458</v>
          </cell>
          <cell r="J200">
            <v>84939458</v>
          </cell>
          <cell r="K200">
            <v>84939458</v>
          </cell>
          <cell r="L200">
            <v>3476958</v>
          </cell>
        </row>
        <row r="201">
          <cell r="A201">
            <v>67000000005</v>
          </cell>
          <cell r="B201" t="str">
            <v>BOMBILLOS AHORRADORES DE ENERGIA - URE</v>
          </cell>
          <cell r="C201">
            <v>449880000</v>
          </cell>
          <cell r="D201">
            <v>0</v>
          </cell>
          <cell r="E201">
            <v>0</v>
          </cell>
          <cell r="F201">
            <v>0</v>
          </cell>
          <cell r="G201">
            <v>0</v>
          </cell>
          <cell r="H201">
            <v>449880000</v>
          </cell>
          <cell r="I201">
            <v>0</v>
          </cell>
          <cell r="J201">
            <v>0</v>
          </cell>
          <cell r="K201">
            <v>0</v>
          </cell>
          <cell r="L201">
            <v>0</v>
          </cell>
        </row>
        <row r="202">
          <cell r="A202">
            <v>67100000001</v>
          </cell>
          <cell r="B202" t="str">
            <v>MEDIDORES DE ENERGIA</v>
          </cell>
          <cell r="C202">
            <v>1859868284</v>
          </cell>
          <cell r="D202">
            <v>0</v>
          </cell>
          <cell r="E202">
            <v>0</v>
          </cell>
          <cell r="F202">
            <v>0</v>
          </cell>
          <cell r="G202">
            <v>0</v>
          </cell>
          <cell r="H202">
            <v>1859868284</v>
          </cell>
          <cell r="I202">
            <v>1222289829</v>
          </cell>
          <cell r="J202">
            <v>108289829</v>
          </cell>
          <cell r="K202">
            <v>108289829</v>
          </cell>
          <cell r="L202">
            <v>108289829</v>
          </cell>
        </row>
        <row r="203">
          <cell r="A203">
            <v>68000000001</v>
          </cell>
          <cell r="B203" t="str">
            <v>MATERIALES DE EXPANSION REDES PRIMARIAS</v>
          </cell>
          <cell r="C203">
            <v>0</v>
          </cell>
          <cell r="D203">
            <v>0</v>
          </cell>
          <cell r="E203">
            <v>0</v>
          </cell>
          <cell r="F203">
            <v>0</v>
          </cell>
          <cell r="G203">
            <v>0</v>
          </cell>
          <cell r="H203">
            <v>0</v>
          </cell>
          <cell r="I203">
            <v>0</v>
          </cell>
          <cell r="J203">
            <v>0</v>
          </cell>
          <cell r="K203">
            <v>0</v>
          </cell>
          <cell r="L203">
            <v>0</v>
          </cell>
        </row>
        <row r="204">
          <cell r="A204">
            <v>68000000002</v>
          </cell>
          <cell r="B204" t="str">
            <v>MATERIALES DE EXPANSION REDES SECUNDARIA</v>
          </cell>
          <cell r="C204">
            <v>0</v>
          </cell>
          <cell r="D204">
            <v>0</v>
          </cell>
          <cell r="E204">
            <v>0</v>
          </cell>
          <cell r="F204">
            <v>0</v>
          </cell>
          <cell r="G204">
            <v>0</v>
          </cell>
          <cell r="H204">
            <v>0</v>
          </cell>
          <cell r="I204">
            <v>0</v>
          </cell>
          <cell r="J204">
            <v>0</v>
          </cell>
          <cell r="K204">
            <v>0</v>
          </cell>
          <cell r="L204">
            <v>0</v>
          </cell>
        </row>
        <row r="205">
          <cell r="A205">
            <v>68000000003</v>
          </cell>
          <cell r="B205" t="str">
            <v>MATERIALES DE REPOSICION REDES PRIMARIAS</v>
          </cell>
          <cell r="C205">
            <v>0</v>
          </cell>
          <cell r="D205">
            <v>0</v>
          </cell>
          <cell r="E205">
            <v>0</v>
          </cell>
          <cell r="F205">
            <v>0</v>
          </cell>
          <cell r="G205">
            <v>0</v>
          </cell>
          <cell r="H205">
            <v>0</v>
          </cell>
          <cell r="I205">
            <v>0</v>
          </cell>
          <cell r="J205">
            <v>0</v>
          </cell>
          <cell r="K205">
            <v>0</v>
          </cell>
          <cell r="L205">
            <v>0</v>
          </cell>
        </row>
        <row r="206">
          <cell r="A206">
            <v>68000000004</v>
          </cell>
          <cell r="B206" t="str">
            <v>MATERIALES DE REPOSICION REDES SECUNDARI</v>
          </cell>
          <cell r="C206">
            <v>0</v>
          </cell>
          <cell r="D206">
            <v>0</v>
          </cell>
          <cell r="E206">
            <v>0</v>
          </cell>
          <cell r="F206">
            <v>0</v>
          </cell>
          <cell r="G206">
            <v>0</v>
          </cell>
          <cell r="H206">
            <v>0</v>
          </cell>
          <cell r="I206">
            <v>0</v>
          </cell>
          <cell r="J206">
            <v>0</v>
          </cell>
          <cell r="K206">
            <v>0</v>
          </cell>
          <cell r="L206">
            <v>0</v>
          </cell>
        </row>
        <row r="207">
          <cell r="A207">
            <v>68100000001</v>
          </cell>
          <cell r="B207" t="str">
            <v>EXPAN. DE REDES PRIMARIAS - MATERIALES</v>
          </cell>
          <cell r="C207">
            <v>245461000</v>
          </cell>
          <cell r="D207">
            <v>0</v>
          </cell>
          <cell r="E207">
            <v>0</v>
          </cell>
          <cell r="F207">
            <v>0</v>
          </cell>
          <cell r="G207">
            <v>0</v>
          </cell>
          <cell r="H207">
            <v>245461000</v>
          </cell>
          <cell r="I207">
            <v>77476358</v>
          </cell>
          <cell r="J207">
            <v>12589785</v>
          </cell>
          <cell r="K207">
            <v>12589785</v>
          </cell>
          <cell r="L207">
            <v>562870</v>
          </cell>
        </row>
        <row r="208">
          <cell r="A208">
            <v>68100000003</v>
          </cell>
          <cell r="B208" t="str">
            <v>EXPAN. DE REDES PRIMARIAS - MANO DE OBRA</v>
          </cell>
          <cell r="C208">
            <v>363337557</v>
          </cell>
          <cell r="D208">
            <v>0</v>
          </cell>
          <cell r="E208">
            <v>0</v>
          </cell>
          <cell r="F208">
            <v>0</v>
          </cell>
          <cell r="G208">
            <v>0</v>
          </cell>
          <cell r="H208">
            <v>363337557</v>
          </cell>
          <cell r="I208">
            <v>241670932</v>
          </cell>
          <cell r="J208">
            <v>241670932</v>
          </cell>
          <cell r="K208">
            <v>71019720</v>
          </cell>
          <cell r="L208">
            <v>35648425</v>
          </cell>
        </row>
        <row r="209">
          <cell r="A209">
            <v>68100000004</v>
          </cell>
          <cell r="B209" t="str">
            <v>EXPAN. DE REDES PRIMARIAS - HONORARIOS</v>
          </cell>
          <cell r="C209">
            <v>51971000</v>
          </cell>
          <cell r="D209">
            <v>0</v>
          </cell>
          <cell r="E209">
            <v>0</v>
          </cell>
          <cell r="F209">
            <v>0</v>
          </cell>
          <cell r="G209">
            <v>0</v>
          </cell>
          <cell r="H209">
            <v>51971000</v>
          </cell>
          <cell r="I209">
            <v>0</v>
          </cell>
          <cell r="J209">
            <v>0</v>
          </cell>
          <cell r="K209">
            <v>0</v>
          </cell>
          <cell r="L209">
            <v>0</v>
          </cell>
        </row>
        <row r="210">
          <cell r="A210">
            <v>68200000001</v>
          </cell>
          <cell r="B210" t="str">
            <v>EXPANSI.  REDES SECUNDARIAS - MATERIALES</v>
          </cell>
          <cell r="C210">
            <v>761758674</v>
          </cell>
          <cell r="D210">
            <v>0</v>
          </cell>
          <cell r="E210">
            <v>0</v>
          </cell>
          <cell r="F210">
            <v>0</v>
          </cell>
          <cell r="G210">
            <v>0</v>
          </cell>
          <cell r="H210">
            <v>761758674</v>
          </cell>
          <cell r="I210">
            <v>761758674</v>
          </cell>
          <cell r="J210">
            <v>279248754</v>
          </cell>
          <cell r="K210">
            <v>277562598</v>
          </cell>
          <cell r="L210">
            <v>134119</v>
          </cell>
        </row>
        <row r="211">
          <cell r="A211">
            <v>68200000002</v>
          </cell>
          <cell r="B211" t="str">
            <v>EXPANSI.  REDES SECUNDARIAS - EQUIPOS</v>
          </cell>
          <cell r="C211">
            <v>210896400</v>
          </cell>
          <cell r="D211">
            <v>0</v>
          </cell>
          <cell r="E211">
            <v>0</v>
          </cell>
          <cell r="F211">
            <v>0</v>
          </cell>
          <cell r="G211">
            <v>0</v>
          </cell>
          <cell r="H211">
            <v>210896400</v>
          </cell>
          <cell r="I211">
            <v>0</v>
          </cell>
          <cell r="J211">
            <v>0</v>
          </cell>
          <cell r="K211">
            <v>0</v>
          </cell>
          <cell r="L211">
            <v>0</v>
          </cell>
        </row>
        <row r="212">
          <cell r="A212">
            <v>68200000003</v>
          </cell>
          <cell r="B212" t="str">
            <v>EXPANSI. REDES SECUNDARIAS- MANO DE OBRA</v>
          </cell>
          <cell r="C212">
            <v>494188588</v>
          </cell>
          <cell r="D212">
            <v>0</v>
          </cell>
          <cell r="E212">
            <v>0</v>
          </cell>
          <cell r="F212">
            <v>0</v>
          </cell>
          <cell r="G212">
            <v>0</v>
          </cell>
          <cell r="H212">
            <v>494188588</v>
          </cell>
          <cell r="I212">
            <v>494188588</v>
          </cell>
          <cell r="J212">
            <v>494188588</v>
          </cell>
          <cell r="K212">
            <v>319542103</v>
          </cell>
          <cell r="L212">
            <v>276201160</v>
          </cell>
        </row>
        <row r="213">
          <cell r="A213">
            <v>68200000004</v>
          </cell>
          <cell r="B213" t="str">
            <v>EXPANSI. REDES SECUNDARIAS- HONORARIOS</v>
          </cell>
          <cell r="C213">
            <v>72190406</v>
          </cell>
          <cell r="D213">
            <v>0</v>
          </cell>
          <cell r="E213">
            <v>0</v>
          </cell>
          <cell r="F213">
            <v>0</v>
          </cell>
          <cell r="G213">
            <v>0</v>
          </cell>
          <cell r="H213">
            <v>72190406</v>
          </cell>
          <cell r="I213">
            <v>2000000</v>
          </cell>
          <cell r="J213">
            <v>2000000</v>
          </cell>
          <cell r="K213">
            <v>0</v>
          </cell>
          <cell r="L213">
            <v>0</v>
          </cell>
        </row>
        <row r="214">
          <cell r="A214">
            <v>68300000001</v>
          </cell>
          <cell r="B214" t="str">
            <v>REPOSICI. REDES PRIMARIAS - MATERIALES</v>
          </cell>
          <cell r="C214">
            <v>871435000</v>
          </cell>
          <cell r="D214">
            <v>0</v>
          </cell>
          <cell r="E214">
            <v>0</v>
          </cell>
          <cell r="F214">
            <v>0</v>
          </cell>
          <cell r="G214">
            <v>0</v>
          </cell>
          <cell r="H214">
            <v>871435000</v>
          </cell>
          <cell r="I214">
            <v>275762613</v>
          </cell>
          <cell r="J214">
            <v>105807324</v>
          </cell>
          <cell r="K214">
            <v>105807324</v>
          </cell>
          <cell r="L214">
            <v>2094014</v>
          </cell>
        </row>
        <row r="215">
          <cell r="A215">
            <v>68300000003</v>
          </cell>
          <cell r="B215" t="str">
            <v>REPOSIC. REDES PRIMARIAS - MANO DE OBRA</v>
          </cell>
          <cell r="C215">
            <v>1011987581</v>
          </cell>
          <cell r="D215">
            <v>0</v>
          </cell>
          <cell r="E215">
            <v>0</v>
          </cell>
          <cell r="F215">
            <v>0</v>
          </cell>
          <cell r="G215">
            <v>0</v>
          </cell>
          <cell r="H215">
            <v>1011987581</v>
          </cell>
          <cell r="I215">
            <v>1011987581</v>
          </cell>
          <cell r="J215">
            <v>1011987581</v>
          </cell>
          <cell r="K215">
            <v>87369639</v>
          </cell>
          <cell r="L215">
            <v>69032154</v>
          </cell>
        </row>
        <row r="216">
          <cell r="A216">
            <v>68300000004</v>
          </cell>
          <cell r="B216" t="str">
            <v>REPOSIC. REDES PRIMARIAS - HONORARIOS</v>
          </cell>
          <cell r="C216">
            <v>100000000</v>
          </cell>
          <cell r="D216">
            <v>0</v>
          </cell>
          <cell r="E216">
            <v>0</v>
          </cell>
          <cell r="F216">
            <v>0</v>
          </cell>
          <cell r="G216">
            <v>0</v>
          </cell>
          <cell r="H216">
            <v>100000000</v>
          </cell>
          <cell r="I216">
            <v>0</v>
          </cell>
          <cell r="J216">
            <v>0</v>
          </cell>
          <cell r="K216">
            <v>0</v>
          </cell>
          <cell r="L216">
            <v>0</v>
          </cell>
        </row>
        <row r="217">
          <cell r="A217">
            <v>68400000001</v>
          </cell>
          <cell r="B217" t="str">
            <v>REPOSICI. REDES SECUNDARIAS - MATERIALES</v>
          </cell>
          <cell r="C217">
            <v>3384965701</v>
          </cell>
          <cell r="D217">
            <v>0</v>
          </cell>
          <cell r="E217">
            <v>0</v>
          </cell>
          <cell r="F217">
            <v>0</v>
          </cell>
          <cell r="G217">
            <v>0</v>
          </cell>
          <cell r="H217">
            <v>3384965701</v>
          </cell>
          <cell r="I217">
            <v>3368286102</v>
          </cell>
          <cell r="J217">
            <v>704399502</v>
          </cell>
          <cell r="K217">
            <v>703677432</v>
          </cell>
          <cell r="L217">
            <v>214130890</v>
          </cell>
        </row>
        <row r="218">
          <cell r="A218">
            <v>68400000002</v>
          </cell>
          <cell r="B218" t="str">
            <v>REPOSICION. REDES SECUNDARIAS - EQUIPOS</v>
          </cell>
          <cell r="C218">
            <v>1292913965</v>
          </cell>
          <cell r="D218">
            <v>0</v>
          </cell>
          <cell r="E218">
            <v>0</v>
          </cell>
          <cell r="F218">
            <v>0</v>
          </cell>
          <cell r="G218">
            <v>0</v>
          </cell>
          <cell r="H218">
            <v>1292913965</v>
          </cell>
          <cell r="I218">
            <v>1240000000</v>
          </cell>
          <cell r="J218">
            <v>0</v>
          </cell>
          <cell r="K218">
            <v>0</v>
          </cell>
          <cell r="L218">
            <v>0</v>
          </cell>
        </row>
        <row r="219">
          <cell r="A219">
            <v>68400000003</v>
          </cell>
          <cell r="B219" t="str">
            <v>REPOSIC REDES SECUNDARIAS -MANO DE OBRA</v>
          </cell>
          <cell r="C219">
            <v>3834262900</v>
          </cell>
          <cell r="D219">
            <v>0</v>
          </cell>
          <cell r="E219">
            <v>0</v>
          </cell>
          <cell r="F219">
            <v>77479575</v>
          </cell>
          <cell r="G219">
            <v>-38577000</v>
          </cell>
          <cell r="H219">
            <v>3873165475</v>
          </cell>
          <cell r="I219">
            <v>3562514589</v>
          </cell>
          <cell r="J219">
            <v>1477714967</v>
          </cell>
          <cell r="K219">
            <v>851397491</v>
          </cell>
          <cell r="L219">
            <v>630093356</v>
          </cell>
        </row>
        <row r="220">
          <cell r="A220">
            <v>68400000004</v>
          </cell>
          <cell r="B220" t="str">
            <v>REPOSICI. REDES SECUNDARIAS - HONORARIOS</v>
          </cell>
          <cell r="C220">
            <v>225040000</v>
          </cell>
          <cell r="D220">
            <v>0</v>
          </cell>
          <cell r="E220">
            <v>0</v>
          </cell>
          <cell r="F220">
            <v>0</v>
          </cell>
          <cell r="G220">
            <v>0</v>
          </cell>
          <cell r="H220">
            <v>225040000</v>
          </cell>
          <cell r="I220">
            <v>0</v>
          </cell>
          <cell r="J220">
            <v>0</v>
          </cell>
          <cell r="K220">
            <v>0</v>
          </cell>
          <cell r="L220">
            <v>0</v>
          </cell>
        </row>
        <row r="221">
          <cell r="A221">
            <v>68500000001</v>
          </cell>
          <cell r="B221" t="str">
            <v>ELECTRIFICACION RURAL - MATERIALES</v>
          </cell>
          <cell r="C221">
            <v>906980828</v>
          </cell>
          <cell r="D221">
            <v>0</v>
          </cell>
          <cell r="E221">
            <v>0</v>
          </cell>
          <cell r="F221">
            <v>0</v>
          </cell>
          <cell r="G221">
            <v>0</v>
          </cell>
          <cell r="H221">
            <v>906980828</v>
          </cell>
          <cell r="I221">
            <v>393899418</v>
          </cell>
          <cell r="J221">
            <v>393899418</v>
          </cell>
          <cell r="K221">
            <v>43900316</v>
          </cell>
          <cell r="L221">
            <v>0</v>
          </cell>
        </row>
        <row r="222">
          <cell r="A222">
            <v>68500000002</v>
          </cell>
          <cell r="B222" t="str">
            <v>ELECTRIFICACION RURAL - EQUIPOS</v>
          </cell>
          <cell r="C222">
            <v>98489800</v>
          </cell>
          <cell r="D222">
            <v>0</v>
          </cell>
          <cell r="E222">
            <v>0</v>
          </cell>
          <cell r="F222">
            <v>0</v>
          </cell>
          <cell r="G222">
            <v>0</v>
          </cell>
          <cell r="H222">
            <v>98489800</v>
          </cell>
          <cell r="I222">
            <v>98489800</v>
          </cell>
          <cell r="J222">
            <v>98489800</v>
          </cell>
          <cell r="K222">
            <v>72476800</v>
          </cell>
          <cell r="L222">
            <v>0</v>
          </cell>
        </row>
        <row r="223">
          <cell r="A223">
            <v>68500000003</v>
          </cell>
          <cell r="B223" t="str">
            <v>ELECTRIFICACION RURAL - MANO DE OBRA</v>
          </cell>
          <cell r="C223">
            <v>8415190508</v>
          </cell>
          <cell r="D223">
            <v>0</v>
          </cell>
          <cell r="E223">
            <v>0</v>
          </cell>
          <cell r="F223">
            <v>0</v>
          </cell>
          <cell r="G223">
            <v>0</v>
          </cell>
          <cell r="H223">
            <v>8415190508</v>
          </cell>
          <cell r="I223">
            <v>3695193401</v>
          </cell>
          <cell r="J223">
            <v>3489141793</v>
          </cell>
          <cell r="K223">
            <v>155401406</v>
          </cell>
          <cell r="L223">
            <v>144711454</v>
          </cell>
        </row>
        <row r="224">
          <cell r="A224">
            <v>68500000004</v>
          </cell>
          <cell r="B224" t="str">
            <v>ELECTRIFICACION RURAL - HONORARIOS</v>
          </cell>
          <cell r="C224">
            <v>664589634</v>
          </cell>
          <cell r="D224">
            <v>0</v>
          </cell>
          <cell r="E224">
            <v>0</v>
          </cell>
          <cell r="F224">
            <v>0</v>
          </cell>
          <cell r="G224">
            <v>0</v>
          </cell>
          <cell r="H224">
            <v>664589634</v>
          </cell>
          <cell r="I224">
            <v>381616759</v>
          </cell>
          <cell r="J224">
            <v>381616759</v>
          </cell>
          <cell r="K224">
            <v>0</v>
          </cell>
          <cell r="L224">
            <v>0</v>
          </cell>
        </row>
        <row r="225">
          <cell r="A225">
            <v>68600000001</v>
          </cell>
          <cell r="B225" t="str">
            <v>LINEA DE TRANSMISION - MATERIALES</v>
          </cell>
          <cell r="C225">
            <v>174000000</v>
          </cell>
          <cell r="D225">
            <v>0</v>
          </cell>
          <cell r="E225">
            <v>0</v>
          </cell>
          <cell r="F225">
            <v>0</v>
          </cell>
          <cell r="G225">
            <v>0</v>
          </cell>
          <cell r="H225">
            <v>174000000</v>
          </cell>
          <cell r="I225">
            <v>174000000</v>
          </cell>
          <cell r="J225">
            <v>174000000</v>
          </cell>
          <cell r="K225">
            <v>174000000</v>
          </cell>
          <cell r="L225">
            <v>168750000</v>
          </cell>
        </row>
        <row r="226">
          <cell r="A226">
            <v>68600000003</v>
          </cell>
          <cell r="B226" t="str">
            <v>LINEA DE TRANSMISION - MANO DE OBRA</v>
          </cell>
          <cell r="C226">
            <v>391000000</v>
          </cell>
          <cell r="D226">
            <v>0</v>
          </cell>
          <cell r="E226">
            <v>0</v>
          </cell>
          <cell r="F226">
            <v>0</v>
          </cell>
          <cell r="G226">
            <v>0</v>
          </cell>
          <cell r="H226">
            <v>391000000</v>
          </cell>
          <cell r="I226">
            <v>19488000</v>
          </cell>
          <cell r="J226">
            <v>19488000</v>
          </cell>
          <cell r="K226">
            <v>19488000</v>
          </cell>
          <cell r="L226">
            <v>17640000</v>
          </cell>
        </row>
        <row r="227">
          <cell r="A227">
            <v>68600000004</v>
          </cell>
          <cell r="B227" t="str">
            <v>LINEA DE TRANSMISION - HONORARIOS</v>
          </cell>
          <cell r="C227">
            <v>50000000</v>
          </cell>
          <cell r="D227">
            <v>0</v>
          </cell>
          <cell r="E227">
            <v>0</v>
          </cell>
          <cell r="F227">
            <v>0</v>
          </cell>
          <cell r="G227">
            <v>0</v>
          </cell>
          <cell r="H227">
            <v>50000000</v>
          </cell>
          <cell r="I227">
            <v>0</v>
          </cell>
          <cell r="J227">
            <v>0</v>
          </cell>
          <cell r="K227">
            <v>0</v>
          </cell>
          <cell r="L227">
            <v>0</v>
          </cell>
        </row>
        <row r="228">
          <cell r="A228">
            <v>68700000001</v>
          </cell>
          <cell r="B228" t="str">
            <v>LINEA DE SUBTRANSMISION - MATERIALES</v>
          </cell>
          <cell r="C228">
            <v>100000000</v>
          </cell>
          <cell r="D228">
            <v>0</v>
          </cell>
          <cell r="E228">
            <v>0</v>
          </cell>
          <cell r="F228">
            <v>0</v>
          </cell>
          <cell r="G228">
            <v>0</v>
          </cell>
          <cell r="H228">
            <v>100000000</v>
          </cell>
          <cell r="I228">
            <v>0</v>
          </cell>
          <cell r="J228">
            <v>0</v>
          </cell>
          <cell r="K228">
            <v>0</v>
          </cell>
          <cell r="L228">
            <v>0</v>
          </cell>
        </row>
        <row r="229">
          <cell r="A229">
            <v>68700000003</v>
          </cell>
          <cell r="B229" t="str">
            <v>LINEA DE SUBTRANSMISION - MANO DE OBRA</v>
          </cell>
          <cell r="C229">
            <v>840000000</v>
          </cell>
          <cell r="D229">
            <v>0</v>
          </cell>
          <cell r="E229">
            <v>0</v>
          </cell>
          <cell r="F229">
            <v>0</v>
          </cell>
          <cell r="G229">
            <v>0</v>
          </cell>
          <cell r="H229">
            <v>840000000</v>
          </cell>
          <cell r="I229">
            <v>11777762</v>
          </cell>
          <cell r="J229">
            <v>11777762</v>
          </cell>
          <cell r="K229">
            <v>0</v>
          </cell>
          <cell r="L229">
            <v>0</v>
          </cell>
        </row>
        <row r="230">
          <cell r="A230">
            <v>68700000004</v>
          </cell>
          <cell r="B230" t="str">
            <v>LINEA DE SUBTRANSMISION - HONORARIOS</v>
          </cell>
          <cell r="C230">
            <v>60000000</v>
          </cell>
          <cell r="D230">
            <v>0</v>
          </cell>
          <cell r="E230">
            <v>0</v>
          </cell>
          <cell r="F230">
            <v>0</v>
          </cell>
          <cell r="G230">
            <v>0</v>
          </cell>
          <cell r="H230">
            <v>60000000</v>
          </cell>
          <cell r="I230">
            <v>0</v>
          </cell>
          <cell r="J230">
            <v>0</v>
          </cell>
          <cell r="K230">
            <v>0</v>
          </cell>
          <cell r="L230">
            <v>0</v>
          </cell>
        </row>
        <row r="231">
          <cell r="A231" t="str">
            <v>Total general</v>
          </cell>
          <cell r="C231">
            <v>397367116707.32996</v>
          </cell>
          <cell r="D231">
            <v>0</v>
          </cell>
          <cell r="E231">
            <v>0</v>
          </cell>
          <cell r="F231">
            <v>249800862</v>
          </cell>
          <cell r="G231">
            <v>-163350221</v>
          </cell>
          <cell r="H231">
            <v>397453567348.32996</v>
          </cell>
          <cell r="I231">
            <v>268474341220.33002</v>
          </cell>
          <cell r="J231">
            <v>216158728527.73001</v>
          </cell>
          <cell r="K231">
            <v>47734343663.160004</v>
          </cell>
          <cell r="L231">
            <v>38697395318.68</v>
          </cell>
        </row>
      </sheetData>
      <sheetData sheetId="8">
        <row r="1">
          <cell r="A1" t="str">
            <v>Neg</v>
          </cell>
          <cell r="B1" t="str">
            <v>(Todas)</v>
          </cell>
        </row>
        <row r="3">
          <cell r="C3" t="str">
            <v>Datos</v>
          </cell>
        </row>
        <row r="4">
          <cell r="A4" t="str">
            <v>Partida</v>
          </cell>
          <cell r="B4" t="str">
            <v>Nombre</v>
          </cell>
          <cell r="C4" t="str">
            <v>Suma de Presupuesto Inicial</v>
          </cell>
          <cell r="D4" t="str">
            <v>Suma de Reducción</v>
          </cell>
          <cell r="E4" t="str">
            <v>Suma de Adiccion</v>
          </cell>
          <cell r="F4" t="str">
            <v>Suma de Credito</v>
          </cell>
          <cell r="G4" t="str">
            <v>Suma de Contra Credito</v>
          </cell>
          <cell r="H4" t="str">
            <v>Suma de Apropiacion Acumulada</v>
          </cell>
          <cell r="I4" t="str">
            <v>Suma de CD</v>
          </cell>
          <cell r="J4" t="str">
            <v>Suma de Compromiso</v>
          </cell>
          <cell r="K4" t="str">
            <v xml:space="preserve">Suma de Causacion </v>
          </cell>
          <cell r="L4" t="str">
            <v>Suma de Pagado</v>
          </cell>
        </row>
        <row r="5">
          <cell r="A5">
            <v>61216159025</v>
          </cell>
          <cell r="B5" t="str">
            <v xml:space="preserve">SUBESTACIONES SATELITES 34.5 KV (BOCONO </v>
          </cell>
          <cell r="C5">
            <v>90000000</v>
          </cell>
          <cell r="D5">
            <v>0</v>
          </cell>
          <cell r="E5">
            <v>0</v>
          </cell>
          <cell r="F5">
            <v>0</v>
          </cell>
          <cell r="G5">
            <v>0</v>
          </cell>
          <cell r="H5">
            <v>90000000</v>
          </cell>
          <cell r="I5">
            <v>55916885</v>
          </cell>
          <cell r="J5">
            <v>55916885</v>
          </cell>
          <cell r="K5">
            <v>22270703</v>
          </cell>
          <cell r="L5">
            <v>0</v>
          </cell>
        </row>
        <row r="6">
          <cell r="A6">
            <v>61216509000</v>
          </cell>
          <cell r="B6" t="str">
            <v>CENTRO DE DISTRIBUCION LOCAL</v>
          </cell>
          <cell r="C6">
            <v>300000000</v>
          </cell>
          <cell r="D6">
            <v>0</v>
          </cell>
          <cell r="E6">
            <v>0</v>
          </cell>
          <cell r="F6">
            <v>0</v>
          </cell>
          <cell r="G6">
            <v>0</v>
          </cell>
          <cell r="H6">
            <v>300000000</v>
          </cell>
          <cell r="I6">
            <v>66031409</v>
          </cell>
          <cell r="J6">
            <v>66031409</v>
          </cell>
          <cell r="K6">
            <v>54677895</v>
          </cell>
          <cell r="L6">
            <v>20588590</v>
          </cell>
        </row>
        <row r="7">
          <cell r="A7">
            <v>61216509001</v>
          </cell>
          <cell r="B7" t="str">
            <v>EQUIPO DE SUBESTACION</v>
          </cell>
          <cell r="C7">
            <v>3281900000</v>
          </cell>
          <cell r="D7">
            <v>0</v>
          </cell>
          <cell r="E7">
            <v>0</v>
          </cell>
          <cell r="F7">
            <v>0</v>
          </cell>
          <cell r="G7">
            <v>0</v>
          </cell>
          <cell r="H7">
            <v>3281900000</v>
          </cell>
          <cell r="I7">
            <v>3082890416</v>
          </cell>
          <cell r="J7">
            <v>2704390072</v>
          </cell>
          <cell r="K7">
            <v>1065010458</v>
          </cell>
          <cell r="L7">
            <v>428006426</v>
          </cell>
        </row>
        <row r="8">
          <cell r="A8">
            <v>61216509005</v>
          </cell>
          <cell r="B8" t="str">
            <v>AUTOTRANSFORMADORES</v>
          </cell>
          <cell r="C8">
            <v>3330000000</v>
          </cell>
          <cell r="D8">
            <v>0</v>
          </cell>
          <cell r="E8">
            <v>0</v>
          </cell>
          <cell r="F8">
            <v>0</v>
          </cell>
          <cell r="G8">
            <v>0</v>
          </cell>
          <cell r="H8">
            <v>3330000000</v>
          </cell>
          <cell r="I8">
            <v>3330000000</v>
          </cell>
          <cell r="J8">
            <v>1757951000</v>
          </cell>
          <cell r="K8">
            <v>0</v>
          </cell>
          <cell r="L8">
            <v>0</v>
          </cell>
        </row>
        <row r="9">
          <cell r="A9">
            <v>61316159000</v>
          </cell>
          <cell r="B9" t="str">
            <v>TRANSFORMADORES DE DISTRIBUCION</v>
          </cell>
          <cell r="C9">
            <v>1486894540</v>
          </cell>
          <cell r="D9">
            <v>0</v>
          </cell>
          <cell r="E9">
            <v>0</v>
          </cell>
          <cell r="F9">
            <v>0</v>
          </cell>
          <cell r="G9">
            <v>0</v>
          </cell>
          <cell r="H9">
            <v>1486894540</v>
          </cell>
          <cell r="I9">
            <v>1486894540</v>
          </cell>
          <cell r="J9">
            <v>469894540</v>
          </cell>
          <cell r="K9">
            <v>469894540</v>
          </cell>
          <cell r="L9">
            <v>212087767</v>
          </cell>
        </row>
        <row r="10">
          <cell r="A10">
            <v>61316159005</v>
          </cell>
          <cell r="B10" t="str">
            <v>RECONECTADORES Y ELEMENTOS DE DISTRIBUCI</v>
          </cell>
          <cell r="C10">
            <v>1019510000</v>
          </cell>
          <cell r="D10">
            <v>0</v>
          </cell>
          <cell r="E10">
            <v>0</v>
          </cell>
          <cell r="F10">
            <v>0</v>
          </cell>
          <cell r="G10">
            <v>0</v>
          </cell>
          <cell r="H10">
            <v>1019510000</v>
          </cell>
          <cell r="I10">
            <v>903051319</v>
          </cell>
          <cell r="J10">
            <v>903051319</v>
          </cell>
          <cell r="K10">
            <v>566927677</v>
          </cell>
          <cell r="L10">
            <v>566927677</v>
          </cell>
        </row>
        <row r="11">
          <cell r="A11">
            <v>61316159090</v>
          </cell>
          <cell r="B11" t="str">
            <v>COMPRA ACTIVOS (REDES: RESOL. CREG 070/9</v>
          </cell>
          <cell r="C11">
            <v>1794870000</v>
          </cell>
          <cell r="D11">
            <v>0</v>
          </cell>
          <cell r="E11">
            <v>0</v>
          </cell>
          <cell r="F11">
            <v>0</v>
          </cell>
          <cell r="G11">
            <v>0</v>
          </cell>
          <cell r="H11">
            <v>1794870000</v>
          </cell>
          <cell r="I11">
            <v>171601728</v>
          </cell>
          <cell r="J11">
            <v>171601728</v>
          </cell>
          <cell r="K11">
            <v>165962834</v>
          </cell>
          <cell r="L11">
            <v>165962834</v>
          </cell>
        </row>
        <row r="12">
          <cell r="A12">
            <v>61416159095</v>
          </cell>
          <cell r="B12" t="str">
            <v>ELECTRIFICACION RURAL - CONVENIOS</v>
          </cell>
          <cell r="C12">
            <v>0</v>
          </cell>
          <cell r="D12">
            <v>0</v>
          </cell>
          <cell r="E12">
            <v>0</v>
          </cell>
          <cell r="F12">
            <v>0</v>
          </cell>
          <cell r="G12">
            <v>0</v>
          </cell>
          <cell r="H12">
            <v>0</v>
          </cell>
          <cell r="I12">
            <v>0</v>
          </cell>
          <cell r="J12">
            <v>0</v>
          </cell>
          <cell r="K12">
            <v>0</v>
          </cell>
          <cell r="L12">
            <v>0</v>
          </cell>
        </row>
        <row r="13">
          <cell r="A13">
            <v>61516159050</v>
          </cell>
          <cell r="B13" t="str">
            <v>LINEA ENERGIZADA</v>
          </cell>
          <cell r="C13">
            <v>200000000</v>
          </cell>
          <cell r="D13">
            <v>0</v>
          </cell>
          <cell r="E13">
            <v>0</v>
          </cell>
          <cell r="F13">
            <v>0</v>
          </cell>
          <cell r="G13">
            <v>0</v>
          </cell>
          <cell r="H13">
            <v>200000000</v>
          </cell>
          <cell r="I13">
            <v>148201600</v>
          </cell>
          <cell r="J13">
            <v>148201600</v>
          </cell>
          <cell r="K13">
            <v>93264000</v>
          </cell>
          <cell r="L13">
            <v>86502000</v>
          </cell>
        </row>
        <row r="14">
          <cell r="A14">
            <v>61516700110</v>
          </cell>
          <cell r="B14" t="str">
            <v>MAQUINARIA Y EQUIPO DE LABORATORIO</v>
          </cell>
          <cell r="C14">
            <v>400000000</v>
          </cell>
          <cell r="D14">
            <v>0</v>
          </cell>
          <cell r="E14">
            <v>0</v>
          </cell>
          <cell r="F14">
            <v>0</v>
          </cell>
          <cell r="G14">
            <v>0</v>
          </cell>
          <cell r="H14">
            <v>400000000</v>
          </cell>
          <cell r="I14">
            <v>136000000</v>
          </cell>
          <cell r="J14">
            <v>135978912</v>
          </cell>
          <cell r="K14">
            <v>0</v>
          </cell>
          <cell r="L14">
            <v>0</v>
          </cell>
        </row>
        <row r="15">
          <cell r="A15">
            <v>61616400100</v>
          </cell>
          <cell r="B15" t="str">
            <v>EDIFICIOS -DISTRIBUCION</v>
          </cell>
          <cell r="C15">
            <v>775000000</v>
          </cell>
          <cell r="D15">
            <v>0</v>
          </cell>
          <cell r="E15">
            <v>0</v>
          </cell>
          <cell r="F15">
            <v>0</v>
          </cell>
          <cell r="G15">
            <v>0</v>
          </cell>
          <cell r="H15">
            <v>775000000</v>
          </cell>
          <cell r="I15">
            <v>530000000</v>
          </cell>
          <cell r="J15">
            <v>0</v>
          </cell>
          <cell r="K15">
            <v>0</v>
          </cell>
          <cell r="L15">
            <v>0</v>
          </cell>
        </row>
        <row r="16">
          <cell r="A16">
            <v>61616750200</v>
          </cell>
          <cell r="B16" t="str">
            <v>PARQUE AUTOMOTOR -DISTRIBUCION</v>
          </cell>
          <cell r="C16">
            <v>800000000</v>
          </cell>
          <cell r="D16">
            <v>0</v>
          </cell>
          <cell r="E16">
            <v>0</v>
          </cell>
          <cell r="F16">
            <v>0</v>
          </cell>
          <cell r="G16">
            <v>0</v>
          </cell>
          <cell r="H16">
            <v>800000000</v>
          </cell>
          <cell r="I16">
            <v>316956000</v>
          </cell>
          <cell r="J16">
            <v>316956000</v>
          </cell>
          <cell r="K16">
            <v>316956000</v>
          </cell>
          <cell r="L16">
            <v>205969600</v>
          </cell>
        </row>
        <row r="17">
          <cell r="A17">
            <v>62016750100</v>
          </cell>
          <cell r="B17" t="str">
            <v>PLAN INTEGRAL EMPRESARIAL.NORMALIZ.SERV.</v>
          </cell>
          <cell r="C17">
            <v>0</v>
          </cell>
          <cell r="D17">
            <v>0</v>
          </cell>
          <cell r="E17">
            <v>0</v>
          </cell>
          <cell r="F17">
            <v>0</v>
          </cell>
          <cell r="G17">
            <v>0</v>
          </cell>
          <cell r="H17">
            <v>0</v>
          </cell>
          <cell r="I17">
            <v>0</v>
          </cell>
          <cell r="J17">
            <v>0</v>
          </cell>
          <cell r="K17">
            <v>0</v>
          </cell>
          <cell r="L17">
            <v>0</v>
          </cell>
        </row>
        <row r="18">
          <cell r="A18">
            <v>63116400100</v>
          </cell>
          <cell r="B18" t="str">
            <v>EDIFICIOS - UNIDAD DE APOYO</v>
          </cell>
          <cell r="C18">
            <v>1800000000</v>
          </cell>
          <cell r="D18">
            <v>0</v>
          </cell>
          <cell r="E18">
            <v>0</v>
          </cell>
          <cell r="F18">
            <v>0</v>
          </cell>
          <cell r="G18">
            <v>0</v>
          </cell>
          <cell r="H18">
            <v>1800000000</v>
          </cell>
          <cell r="I18">
            <v>338386120</v>
          </cell>
          <cell r="J18">
            <v>338386120</v>
          </cell>
          <cell r="K18">
            <v>111839805</v>
          </cell>
          <cell r="L18">
            <v>109779598</v>
          </cell>
        </row>
        <row r="19">
          <cell r="A19">
            <v>63116400150</v>
          </cell>
          <cell r="B19" t="str">
            <v>MUEBLES ENSERES Y EQUIPO DE OFICINA</v>
          </cell>
          <cell r="C19">
            <v>1360503000</v>
          </cell>
          <cell r="D19">
            <v>0</v>
          </cell>
          <cell r="E19">
            <v>0</v>
          </cell>
          <cell r="F19">
            <v>0</v>
          </cell>
          <cell r="G19">
            <v>0</v>
          </cell>
          <cell r="H19">
            <v>1360503000</v>
          </cell>
          <cell r="I19">
            <v>66856631</v>
          </cell>
          <cell r="J19">
            <v>66856631</v>
          </cell>
          <cell r="K19">
            <v>46706630</v>
          </cell>
          <cell r="L19">
            <v>42855501</v>
          </cell>
        </row>
        <row r="20">
          <cell r="A20">
            <v>63116400151</v>
          </cell>
          <cell r="B20" t="str">
            <v>EQUIPOS GESTION AMBIENTAL</v>
          </cell>
          <cell r="C20">
            <v>770000000</v>
          </cell>
          <cell r="D20">
            <v>0</v>
          </cell>
          <cell r="E20">
            <v>0</v>
          </cell>
          <cell r="F20">
            <v>0</v>
          </cell>
          <cell r="G20">
            <v>0</v>
          </cell>
          <cell r="H20">
            <v>770000000</v>
          </cell>
          <cell r="I20">
            <v>167466517</v>
          </cell>
          <cell r="J20">
            <v>145927117</v>
          </cell>
          <cell r="K20">
            <v>117466517</v>
          </cell>
          <cell r="L20">
            <v>105821130</v>
          </cell>
        </row>
        <row r="21">
          <cell r="A21">
            <v>63116700200</v>
          </cell>
          <cell r="B21" t="str">
            <v>SISTEMATIZACION -UNIDAD DE APOYO</v>
          </cell>
          <cell r="C21">
            <v>1506751000</v>
          </cell>
          <cell r="D21">
            <v>0</v>
          </cell>
          <cell r="E21">
            <v>0</v>
          </cell>
          <cell r="F21">
            <v>0</v>
          </cell>
          <cell r="G21">
            <v>0</v>
          </cell>
          <cell r="H21">
            <v>1506751000</v>
          </cell>
          <cell r="I21">
            <v>231556227</v>
          </cell>
          <cell r="J21">
            <v>231556227</v>
          </cell>
          <cell r="K21">
            <v>231556227</v>
          </cell>
          <cell r="L21">
            <v>224794227</v>
          </cell>
        </row>
        <row r="22">
          <cell r="A22">
            <v>63119109020</v>
          </cell>
          <cell r="B22" t="str">
            <v>COMUNICACIONES</v>
          </cell>
          <cell r="C22">
            <v>98654000</v>
          </cell>
          <cell r="D22">
            <v>0</v>
          </cell>
          <cell r="E22">
            <v>0</v>
          </cell>
          <cell r="F22">
            <v>0</v>
          </cell>
          <cell r="G22">
            <v>0</v>
          </cell>
          <cell r="H22">
            <v>98654000</v>
          </cell>
          <cell r="I22">
            <v>0</v>
          </cell>
          <cell r="J22">
            <v>0</v>
          </cell>
          <cell r="K22">
            <v>0</v>
          </cell>
          <cell r="L22">
            <v>0</v>
          </cell>
        </row>
        <row r="23">
          <cell r="A23">
            <v>66000000001</v>
          </cell>
          <cell r="B23" t="str">
            <v>MATERIALES DE LINEAS DE TRANSMISION</v>
          </cell>
          <cell r="C23">
            <v>67000000</v>
          </cell>
          <cell r="D23">
            <v>0</v>
          </cell>
          <cell r="E23">
            <v>0</v>
          </cell>
          <cell r="F23">
            <v>0</v>
          </cell>
          <cell r="G23">
            <v>0</v>
          </cell>
          <cell r="H23">
            <v>67000000</v>
          </cell>
          <cell r="I23">
            <v>0</v>
          </cell>
          <cell r="J23">
            <v>0</v>
          </cell>
          <cell r="K23">
            <v>0</v>
          </cell>
          <cell r="L23">
            <v>0</v>
          </cell>
        </row>
        <row r="24">
          <cell r="A24">
            <v>66000000002</v>
          </cell>
          <cell r="B24" t="str">
            <v>MATERIALES DE LINEAS DE SUBTRANSMISION</v>
          </cell>
          <cell r="C24">
            <v>114000000</v>
          </cell>
          <cell r="D24">
            <v>0</v>
          </cell>
          <cell r="E24">
            <v>0</v>
          </cell>
          <cell r="F24">
            <v>0</v>
          </cell>
          <cell r="G24">
            <v>0</v>
          </cell>
          <cell r="H24">
            <v>114000000</v>
          </cell>
          <cell r="I24">
            <v>11364520</v>
          </cell>
          <cell r="J24">
            <v>0</v>
          </cell>
          <cell r="K24">
            <v>0</v>
          </cell>
          <cell r="L24">
            <v>0</v>
          </cell>
        </row>
        <row r="25">
          <cell r="A25">
            <v>66000000003</v>
          </cell>
          <cell r="B25" t="str">
            <v>MATERIALES DE REDES PRIMARIAS</v>
          </cell>
          <cell r="C25">
            <v>1499851797</v>
          </cell>
          <cell r="D25">
            <v>0</v>
          </cell>
          <cell r="E25">
            <v>0</v>
          </cell>
          <cell r="F25">
            <v>0</v>
          </cell>
          <cell r="G25">
            <v>0</v>
          </cell>
          <cell r="H25">
            <v>1499851797</v>
          </cell>
          <cell r="I25">
            <v>579674229</v>
          </cell>
          <cell r="J25">
            <v>375792420</v>
          </cell>
          <cell r="K25">
            <v>375792420</v>
          </cell>
          <cell r="L25">
            <v>194747223</v>
          </cell>
        </row>
        <row r="26">
          <cell r="A26">
            <v>66000000004</v>
          </cell>
          <cell r="B26" t="str">
            <v>MATERIALES DE REDES SECUNDARIAS</v>
          </cell>
          <cell r="C26">
            <v>1210000000</v>
          </cell>
          <cell r="D26">
            <v>0</v>
          </cell>
          <cell r="E26">
            <v>0</v>
          </cell>
          <cell r="F26">
            <v>0</v>
          </cell>
          <cell r="G26">
            <v>0</v>
          </cell>
          <cell r="H26">
            <v>1210000000</v>
          </cell>
          <cell r="I26">
            <v>361447106</v>
          </cell>
          <cell r="J26">
            <v>149938862</v>
          </cell>
          <cell r="K26">
            <v>149938862</v>
          </cell>
          <cell r="L26">
            <v>124204262</v>
          </cell>
        </row>
        <row r="27">
          <cell r="A27">
            <v>66000000006</v>
          </cell>
          <cell r="B27" t="str">
            <v>MATERIALES DE SUBESTACIONES</v>
          </cell>
          <cell r="C27">
            <v>210148203</v>
          </cell>
          <cell r="D27">
            <v>0</v>
          </cell>
          <cell r="E27">
            <v>0</v>
          </cell>
          <cell r="F27">
            <v>0</v>
          </cell>
          <cell r="G27">
            <v>0</v>
          </cell>
          <cell r="H27">
            <v>210148203</v>
          </cell>
          <cell r="I27">
            <v>210148203</v>
          </cell>
          <cell r="J27">
            <v>80657983</v>
          </cell>
          <cell r="K27">
            <v>80657983</v>
          </cell>
          <cell r="L27">
            <v>73205245</v>
          </cell>
        </row>
        <row r="28">
          <cell r="A28">
            <v>66000000007</v>
          </cell>
          <cell r="B28" t="str">
            <v>MATERIALES DE ALUMBRADO PUBLICO CONVENIO</v>
          </cell>
          <cell r="C28">
            <v>385000000</v>
          </cell>
          <cell r="D28">
            <v>0</v>
          </cell>
          <cell r="E28">
            <v>0</v>
          </cell>
          <cell r="F28">
            <v>0</v>
          </cell>
          <cell r="G28">
            <v>0</v>
          </cell>
          <cell r="H28">
            <v>385000000</v>
          </cell>
          <cell r="I28">
            <v>12990074</v>
          </cell>
          <cell r="J28">
            <v>7553270</v>
          </cell>
          <cell r="K28">
            <v>7553270</v>
          </cell>
          <cell r="L28">
            <v>7178170</v>
          </cell>
        </row>
        <row r="29">
          <cell r="A29">
            <v>66000000008</v>
          </cell>
          <cell r="B29" t="str">
            <v>MACROMEDIDORES</v>
          </cell>
          <cell r="C29">
            <v>114370241</v>
          </cell>
          <cell r="D29">
            <v>0</v>
          </cell>
          <cell r="E29">
            <v>0</v>
          </cell>
          <cell r="F29">
            <v>0</v>
          </cell>
          <cell r="G29">
            <v>0</v>
          </cell>
          <cell r="H29">
            <v>114370241</v>
          </cell>
          <cell r="I29">
            <v>78000000</v>
          </cell>
          <cell r="J29">
            <v>0</v>
          </cell>
          <cell r="K29">
            <v>0</v>
          </cell>
          <cell r="L29">
            <v>0</v>
          </cell>
        </row>
        <row r="30">
          <cell r="A30">
            <v>66000000009</v>
          </cell>
          <cell r="B30" t="str">
            <v>SELLOS DE SEGURIDAD</v>
          </cell>
          <cell r="C30">
            <v>383286941</v>
          </cell>
          <cell r="D30">
            <v>0</v>
          </cell>
          <cell r="E30">
            <v>0</v>
          </cell>
          <cell r="F30">
            <v>0</v>
          </cell>
          <cell r="G30">
            <v>0</v>
          </cell>
          <cell r="H30">
            <v>383286941</v>
          </cell>
          <cell r="I30">
            <v>41525000</v>
          </cell>
          <cell r="J30">
            <v>41525000</v>
          </cell>
          <cell r="K30">
            <v>41525000</v>
          </cell>
          <cell r="L30">
            <v>41525000</v>
          </cell>
        </row>
        <row r="31">
          <cell r="A31">
            <v>66000000010</v>
          </cell>
          <cell r="B31" t="str">
            <v>ELEMENTOS ELECTRICOS PARA MACROMEDIDORES</v>
          </cell>
          <cell r="C31">
            <v>219763440</v>
          </cell>
          <cell r="D31">
            <v>0</v>
          </cell>
          <cell r="E31">
            <v>0</v>
          </cell>
          <cell r="F31">
            <v>0</v>
          </cell>
          <cell r="G31">
            <v>0</v>
          </cell>
          <cell r="H31">
            <v>219763440</v>
          </cell>
          <cell r="I31">
            <v>29000000</v>
          </cell>
          <cell r="J31">
            <v>0</v>
          </cell>
          <cell r="K31">
            <v>0</v>
          </cell>
          <cell r="L31">
            <v>0</v>
          </cell>
        </row>
        <row r="32">
          <cell r="A32">
            <v>66000000011</v>
          </cell>
          <cell r="B32" t="str">
            <v>CABLE CONCENTRICO  PARA MACROMEDIDORES</v>
          </cell>
          <cell r="C32">
            <v>18527520</v>
          </cell>
          <cell r="D32">
            <v>0</v>
          </cell>
          <cell r="E32">
            <v>0</v>
          </cell>
          <cell r="F32">
            <v>0</v>
          </cell>
          <cell r="G32">
            <v>0</v>
          </cell>
          <cell r="H32">
            <v>18527520</v>
          </cell>
          <cell r="I32">
            <v>18527520</v>
          </cell>
          <cell r="J32">
            <v>0</v>
          </cell>
          <cell r="K32">
            <v>0</v>
          </cell>
          <cell r="L32">
            <v>0</v>
          </cell>
        </row>
        <row r="33">
          <cell r="A33">
            <v>66000000012</v>
          </cell>
          <cell r="B33" t="str">
            <v>MATERIALES PARA OFICINA- ELEM. DEVOL.</v>
          </cell>
          <cell r="C33">
            <v>178062000</v>
          </cell>
          <cell r="D33">
            <v>0</v>
          </cell>
          <cell r="E33">
            <v>0</v>
          </cell>
          <cell r="F33">
            <v>0</v>
          </cell>
          <cell r="G33">
            <v>0</v>
          </cell>
          <cell r="H33">
            <v>178062000</v>
          </cell>
          <cell r="I33">
            <v>0</v>
          </cell>
          <cell r="J33">
            <v>0</v>
          </cell>
          <cell r="K33">
            <v>0</v>
          </cell>
          <cell r="L33">
            <v>0</v>
          </cell>
        </row>
        <row r="34">
          <cell r="A34">
            <v>66000000013</v>
          </cell>
          <cell r="B34" t="str">
            <v>ELEMENTOS DE COMUNICACIONES DE DATOS</v>
          </cell>
          <cell r="C34">
            <v>10000000</v>
          </cell>
          <cell r="D34">
            <v>0</v>
          </cell>
          <cell r="E34">
            <v>0</v>
          </cell>
          <cell r="F34">
            <v>0</v>
          </cell>
          <cell r="G34">
            <v>0</v>
          </cell>
          <cell r="H34">
            <v>10000000</v>
          </cell>
          <cell r="I34">
            <v>0</v>
          </cell>
          <cell r="J34">
            <v>0</v>
          </cell>
          <cell r="K34">
            <v>0</v>
          </cell>
          <cell r="L34">
            <v>0</v>
          </cell>
        </row>
        <row r="35">
          <cell r="A35">
            <v>66000000016</v>
          </cell>
          <cell r="B35" t="str">
            <v>MATERIALES - PROMOCION Y DIVULGACION</v>
          </cell>
          <cell r="C35">
            <v>188000000</v>
          </cell>
          <cell r="D35">
            <v>0</v>
          </cell>
          <cell r="E35">
            <v>0</v>
          </cell>
          <cell r="F35">
            <v>0</v>
          </cell>
          <cell r="G35">
            <v>0</v>
          </cell>
          <cell r="H35">
            <v>188000000</v>
          </cell>
          <cell r="I35">
            <v>0</v>
          </cell>
          <cell r="J35">
            <v>0</v>
          </cell>
          <cell r="K35">
            <v>0</v>
          </cell>
          <cell r="L35">
            <v>0</v>
          </cell>
        </row>
        <row r="36">
          <cell r="A36">
            <v>67000000002</v>
          </cell>
          <cell r="B36" t="str">
            <v>TRANSFORMADORES GRANDES CLIENTES - PORTA</v>
          </cell>
          <cell r="C36">
            <v>296108542</v>
          </cell>
          <cell r="D36">
            <v>0</v>
          </cell>
          <cell r="E36">
            <v>0</v>
          </cell>
          <cell r="F36">
            <v>0</v>
          </cell>
          <cell r="G36">
            <v>0</v>
          </cell>
          <cell r="H36">
            <v>296108542</v>
          </cell>
          <cell r="I36">
            <v>0</v>
          </cell>
          <cell r="J36">
            <v>0</v>
          </cell>
          <cell r="K36">
            <v>0</v>
          </cell>
          <cell r="L36">
            <v>0</v>
          </cell>
        </row>
        <row r="37">
          <cell r="A37">
            <v>67000000003</v>
          </cell>
          <cell r="B37" t="str">
            <v>CABLE CONCENTRICO  - PORTAFOLIO</v>
          </cell>
          <cell r="C37">
            <v>2177036209</v>
          </cell>
          <cell r="D37">
            <v>0</v>
          </cell>
          <cell r="E37">
            <v>0</v>
          </cell>
          <cell r="F37">
            <v>0</v>
          </cell>
          <cell r="G37">
            <v>0</v>
          </cell>
          <cell r="H37">
            <v>2177036209</v>
          </cell>
          <cell r="I37">
            <v>1669682616</v>
          </cell>
          <cell r="J37">
            <v>344362200</v>
          </cell>
          <cell r="K37">
            <v>344362200</v>
          </cell>
          <cell r="L37">
            <v>0</v>
          </cell>
        </row>
        <row r="38">
          <cell r="A38">
            <v>67000000004</v>
          </cell>
          <cell r="B38" t="str">
            <v>OTROS ELEMENTOS DE INSTAL.  PORTAF.</v>
          </cell>
          <cell r="C38">
            <v>1949897981</v>
          </cell>
          <cell r="D38">
            <v>0</v>
          </cell>
          <cell r="E38">
            <v>0</v>
          </cell>
          <cell r="F38">
            <v>0</v>
          </cell>
          <cell r="G38">
            <v>0</v>
          </cell>
          <cell r="H38">
            <v>1949897981</v>
          </cell>
          <cell r="I38">
            <v>624939458</v>
          </cell>
          <cell r="J38">
            <v>84939458</v>
          </cell>
          <cell r="K38">
            <v>84939458</v>
          </cell>
          <cell r="L38">
            <v>3476958</v>
          </cell>
        </row>
        <row r="39">
          <cell r="A39">
            <v>67000000005</v>
          </cell>
          <cell r="B39" t="str">
            <v>BOMBILLOS AHORRADORES DE ENERGIA - URE</v>
          </cell>
          <cell r="C39">
            <v>782400000</v>
          </cell>
          <cell r="D39">
            <v>0</v>
          </cell>
          <cell r="E39">
            <v>0</v>
          </cell>
          <cell r="F39">
            <v>0</v>
          </cell>
          <cell r="G39">
            <v>0</v>
          </cell>
          <cell r="H39">
            <v>782400000</v>
          </cell>
          <cell r="I39">
            <v>0</v>
          </cell>
          <cell r="J39">
            <v>0</v>
          </cell>
          <cell r="K39">
            <v>0</v>
          </cell>
          <cell r="L39">
            <v>0</v>
          </cell>
        </row>
        <row r="40">
          <cell r="A40">
            <v>67100000001</v>
          </cell>
          <cell r="B40" t="str">
            <v>MEDIDORES DE ENERGIA</v>
          </cell>
          <cell r="C40">
            <v>2324350070</v>
          </cell>
          <cell r="D40">
            <v>0</v>
          </cell>
          <cell r="E40">
            <v>0</v>
          </cell>
          <cell r="F40">
            <v>0</v>
          </cell>
          <cell r="G40">
            <v>0</v>
          </cell>
          <cell r="H40">
            <v>2324350070</v>
          </cell>
          <cell r="I40">
            <v>1222289829</v>
          </cell>
          <cell r="J40">
            <v>108289829</v>
          </cell>
          <cell r="K40">
            <v>108289829</v>
          </cell>
          <cell r="L40">
            <v>108289829</v>
          </cell>
        </row>
        <row r="41">
          <cell r="A41">
            <v>68000000001</v>
          </cell>
          <cell r="B41" t="str">
            <v>MATERIALES DE EXPANSION REDES PRIMARIAS</v>
          </cell>
          <cell r="C41">
            <v>0</v>
          </cell>
          <cell r="D41">
            <v>0</v>
          </cell>
          <cell r="E41">
            <v>0</v>
          </cell>
          <cell r="F41">
            <v>0</v>
          </cell>
          <cell r="G41">
            <v>0</v>
          </cell>
          <cell r="H41">
            <v>0</v>
          </cell>
          <cell r="I41">
            <v>0</v>
          </cell>
          <cell r="J41">
            <v>0</v>
          </cell>
          <cell r="K41">
            <v>0</v>
          </cell>
          <cell r="L41">
            <v>0</v>
          </cell>
        </row>
        <row r="42">
          <cell r="A42">
            <v>68000000002</v>
          </cell>
          <cell r="B42" t="str">
            <v>MATERIALES DE EXPANSION REDES SECUNDARIA</v>
          </cell>
          <cell r="C42">
            <v>0</v>
          </cell>
          <cell r="D42">
            <v>0</v>
          </cell>
          <cell r="E42">
            <v>0</v>
          </cell>
          <cell r="F42">
            <v>0</v>
          </cell>
          <cell r="G42">
            <v>0</v>
          </cell>
          <cell r="H42">
            <v>0</v>
          </cell>
          <cell r="I42">
            <v>0</v>
          </cell>
          <cell r="J42">
            <v>0</v>
          </cell>
          <cell r="K42">
            <v>0</v>
          </cell>
          <cell r="L42">
            <v>0</v>
          </cell>
        </row>
        <row r="43">
          <cell r="A43">
            <v>68000000003</v>
          </cell>
          <cell r="B43" t="str">
            <v>MATERIALES DE REPOSICION REDES PRIMARIAS</v>
          </cell>
          <cell r="C43">
            <v>0</v>
          </cell>
          <cell r="D43">
            <v>0</v>
          </cell>
          <cell r="E43">
            <v>0</v>
          </cell>
          <cell r="F43">
            <v>0</v>
          </cell>
          <cell r="G43">
            <v>0</v>
          </cell>
          <cell r="H43">
            <v>0</v>
          </cell>
          <cell r="I43">
            <v>0</v>
          </cell>
          <cell r="J43">
            <v>0</v>
          </cell>
          <cell r="K43">
            <v>0</v>
          </cell>
          <cell r="L43">
            <v>0</v>
          </cell>
        </row>
        <row r="44">
          <cell r="A44">
            <v>68000000004</v>
          </cell>
          <cell r="B44" t="str">
            <v>MATERIALES DE REPOSICION REDES SECUNDARI</v>
          </cell>
          <cell r="C44">
            <v>0</v>
          </cell>
          <cell r="D44">
            <v>0</v>
          </cell>
          <cell r="E44">
            <v>0</v>
          </cell>
          <cell r="F44">
            <v>0</v>
          </cell>
          <cell r="G44">
            <v>0</v>
          </cell>
          <cell r="H44">
            <v>0</v>
          </cell>
          <cell r="I44">
            <v>0</v>
          </cell>
          <cell r="J44">
            <v>0</v>
          </cell>
          <cell r="K44">
            <v>0</v>
          </cell>
          <cell r="L44">
            <v>0</v>
          </cell>
        </row>
        <row r="45">
          <cell r="A45">
            <v>68100000001</v>
          </cell>
          <cell r="B45" t="str">
            <v>EXPAN. DE REDES PRIMARIAS - MATERIALES</v>
          </cell>
          <cell r="C45">
            <v>452752894</v>
          </cell>
          <cell r="D45">
            <v>0</v>
          </cell>
          <cell r="E45">
            <v>0</v>
          </cell>
          <cell r="F45">
            <v>0</v>
          </cell>
          <cell r="G45">
            <v>0</v>
          </cell>
          <cell r="H45">
            <v>452752894</v>
          </cell>
          <cell r="I45">
            <v>77476358</v>
          </cell>
          <cell r="J45">
            <v>12589785</v>
          </cell>
          <cell r="K45">
            <v>12589785</v>
          </cell>
          <cell r="L45">
            <v>7481467</v>
          </cell>
        </row>
        <row r="46">
          <cell r="A46">
            <v>68100000003</v>
          </cell>
          <cell r="B46" t="str">
            <v>EXPAN. DE REDES PRIMARIAS - MANO DE OBRA</v>
          </cell>
          <cell r="C46">
            <v>557431106</v>
          </cell>
          <cell r="D46">
            <v>0</v>
          </cell>
          <cell r="E46">
            <v>0</v>
          </cell>
          <cell r="F46">
            <v>0</v>
          </cell>
          <cell r="G46">
            <v>0</v>
          </cell>
          <cell r="H46">
            <v>557431106</v>
          </cell>
          <cell r="I46">
            <v>241670932</v>
          </cell>
          <cell r="J46">
            <v>241670932</v>
          </cell>
          <cell r="K46">
            <v>173740843</v>
          </cell>
          <cell r="L46">
            <v>35648425</v>
          </cell>
        </row>
        <row r="47">
          <cell r="A47">
            <v>68100000004</v>
          </cell>
          <cell r="B47" t="str">
            <v>EXPAN. DE REDES PRIMARIAS - HONORARIOS</v>
          </cell>
          <cell r="C47">
            <v>89816000</v>
          </cell>
          <cell r="D47">
            <v>0</v>
          </cell>
          <cell r="E47">
            <v>0</v>
          </cell>
          <cell r="F47">
            <v>0</v>
          </cell>
          <cell r="G47">
            <v>0</v>
          </cell>
          <cell r="H47">
            <v>89816000</v>
          </cell>
          <cell r="I47">
            <v>0</v>
          </cell>
          <cell r="J47">
            <v>0</v>
          </cell>
          <cell r="K47">
            <v>0</v>
          </cell>
          <cell r="L47">
            <v>0</v>
          </cell>
        </row>
        <row r="48">
          <cell r="A48">
            <v>68200000001</v>
          </cell>
          <cell r="B48" t="str">
            <v>EXPANSI.  REDES SECUNDARIAS - MATERIALES</v>
          </cell>
          <cell r="C48">
            <v>871825482</v>
          </cell>
          <cell r="D48">
            <v>0</v>
          </cell>
          <cell r="E48">
            <v>0</v>
          </cell>
          <cell r="F48">
            <v>0</v>
          </cell>
          <cell r="G48">
            <v>0</v>
          </cell>
          <cell r="H48">
            <v>871825482</v>
          </cell>
          <cell r="I48">
            <v>761758674</v>
          </cell>
          <cell r="J48">
            <v>279248754</v>
          </cell>
          <cell r="K48">
            <v>277562598</v>
          </cell>
          <cell r="L48">
            <v>134119</v>
          </cell>
        </row>
        <row r="49">
          <cell r="A49">
            <v>68200000002</v>
          </cell>
          <cell r="B49" t="str">
            <v>EXPANSI.  REDES SECUNDARIAS - EQUIPOS</v>
          </cell>
          <cell r="C49">
            <v>280584400</v>
          </cell>
          <cell r="D49">
            <v>0</v>
          </cell>
          <cell r="E49">
            <v>0</v>
          </cell>
          <cell r="F49">
            <v>0</v>
          </cell>
          <cell r="G49">
            <v>0</v>
          </cell>
          <cell r="H49">
            <v>280584400</v>
          </cell>
          <cell r="I49">
            <v>0</v>
          </cell>
          <cell r="J49">
            <v>0</v>
          </cell>
          <cell r="K49">
            <v>0</v>
          </cell>
          <cell r="L49">
            <v>0</v>
          </cell>
        </row>
        <row r="50">
          <cell r="A50">
            <v>68200000003</v>
          </cell>
          <cell r="B50" t="str">
            <v>EXPANSI. REDES SECUNDARIAS- MANO DE OBRA</v>
          </cell>
          <cell r="C50">
            <v>702146439</v>
          </cell>
          <cell r="D50">
            <v>0</v>
          </cell>
          <cell r="E50">
            <v>0</v>
          </cell>
          <cell r="F50">
            <v>0</v>
          </cell>
          <cell r="G50">
            <v>0</v>
          </cell>
          <cell r="H50">
            <v>702146439</v>
          </cell>
          <cell r="I50">
            <v>494188588</v>
          </cell>
          <cell r="J50">
            <v>494188588</v>
          </cell>
          <cell r="K50">
            <v>365248569</v>
          </cell>
          <cell r="L50">
            <v>276201160</v>
          </cell>
        </row>
        <row r="51">
          <cell r="A51">
            <v>68200000004</v>
          </cell>
          <cell r="B51" t="str">
            <v>EXPANSI. REDES SECUNDARIAS- HONORARIOS</v>
          </cell>
          <cell r="C51">
            <v>145443679</v>
          </cell>
          <cell r="D51">
            <v>0</v>
          </cell>
          <cell r="E51">
            <v>0</v>
          </cell>
          <cell r="F51">
            <v>0</v>
          </cell>
          <cell r="G51">
            <v>0</v>
          </cell>
          <cell r="H51">
            <v>145443679</v>
          </cell>
          <cell r="I51">
            <v>2000000</v>
          </cell>
          <cell r="J51">
            <v>2000000</v>
          </cell>
          <cell r="K51">
            <v>0</v>
          </cell>
          <cell r="L51">
            <v>0</v>
          </cell>
        </row>
        <row r="52">
          <cell r="A52">
            <v>68300000001</v>
          </cell>
          <cell r="B52" t="str">
            <v>REPOSICI. REDES PRIMARIAS - MATERIALES</v>
          </cell>
          <cell r="C52">
            <v>1549589300</v>
          </cell>
          <cell r="D52">
            <v>0</v>
          </cell>
          <cell r="E52">
            <v>0</v>
          </cell>
          <cell r="F52">
            <v>0</v>
          </cell>
          <cell r="G52">
            <v>0</v>
          </cell>
          <cell r="H52">
            <v>1549589300</v>
          </cell>
          <cell r="I52">
            <v>275762613</v>
          </cell>
          <cell r="J52">
            <v>105807324</v>
          </cell>
          <cell r="K52">
            <v>105807324</v>
          </cell>
          <cell r="L52">
            <v>26571582</v>
          </cell>
        </row>
        <row r="53">
          <cell r="A53">
            <v>68300000002</v>
          </cell>
          <cell r="B53" t="str">
            <v>REPOSICION. REDES PRIMARIAS - EQUIPOS</v>
          </cell>
          <cell r="C53">
            <v>70421067</v>
          </cell>
          <cell r="D53">
            <v>0</v>
          </cell>
          <cell r="E53">
            <v>0</v>
          </cell>
          <cell r="F53">
            <v>0</v>
          </cell>
          <cell r="G53">
            <v>0</v>
          </cell>
          <cell r="H53">
            <v>70421067</v>
          </cell>
          <cell r="I53">
            <v>0</v>
          </cell>
          <cell r="J53">
            <v>0</v>
          </cell>
          <cell r="K53">
            <v>0</v>
          </cell>
          <cell r="L53">
            <v>0</v>
          </cell>
        </row>
        <row r="54">
          <cell r="A54">
            <v>68300000003</v>
          </cell>
          <cell r="B54" t="str">
            <v>REPOSIC. REDES PRIMARIAS - MANO DE OBRA</v>
          </cell>
          <cell r="C54">
            <v>1196260000</v>
          </cell>
          <cell r="D54">
            <v>0</v>
          </cell>
          <cell r="E54">
            <v>0</v>
          </cell>
          <cell r="F54">
            <v>0</v>
          </cell>
          <cell r="G54">
            <v>0</v>
          </cell>
          <cell r="H54">
            <v>1196260000</v>
          </cell>
          <cell r="I54">
            <v>1011987581</v>
          </cell>
          <cell r="J54">
            <v>1011987581</v>
          </cell>
          <cell r="K54">
            <v>87369639</v>
          </cell>
          <cell r="L54">
            <v>69032154</v>
          </cell>
        </row>
        <row r="55">
          <cell r="A55">
            <v>68300000004</v>
          </cell>
          <cell r="B55" t="str">
            <v>REPOSIC. REDES PRIMARIAS - HONORARIOS</v>
          </cell>
          <cell r="C55">
            <v>183730000</v>
          </cell>
          <cell r="D55">
            <v>0</v>
          </cell>
          <cell r="E55">
            <v>0</v>
          </cell>
          <cell r="F55">
            <v>0</v>
          </cell>
          <cell r="G55">
            <v>0</v>
          </cell>
          <cell r="H55">
            <v>183730000</v>
          </cell>
          <cell r="I55">
            <v>0</v>
          </cell>
          <cell r="J55">
            <v>0</v>
          </cell>
          <cell r="K55">
            <v>0</v>
          </cell>
          <cell r="L55">
            <v>0</v>
          </cell>
        </row>
        <row r="56">
          <cell r="A56">
            <v>68400000001</v>
          </cell>
          <cell r="B56" t="str">
            <v>REPOSICI. REDES SECUNDARIAS - MATERIALES</v>
          </cell>
          <cell r="C56">
            <v>4164844755</v>
          </cell>
          <cell r="D56">
            <v>0</v>
          </cell>
          <cell r="E56">
            <v>0</v>
          </cell>
          <cell r="F56">
            <v>0</v>
          </cell>
          <cell r="G56">
            <v>0</v>
          </cell>
          <cell r="H56">
            <v>4164844755</v>
          </cell>
          <cell r="I56">
            <v>3368286102</v>
          </cell>
          <cell r="J56">
            <v>704399502</v>
          </cell>
          <cell r="K56">
            <v>703677432</v>
          </cell>
          <cell r="L56">
            <v>218210875</v>
          </cell>
        </row>
        <row r="57">
          <cell r="A57">
            <v>68400000002</v>
          </cell>
          <cell r="B57" t="str">
            <v>REPOSICION. REDES SECUNDARIAS - EQUIPOS</v>
          </cell>
          <cell r="C57">
            <v>1583226965</v>
          </cell>
          <cell r="D57">
            <v>0</v>
          </cell>
          <cell r="E57">
            <v>0</v>
          </cell>
          <cell r="F57">
            <v>0</v>
          </cell>
          <cell r="G57">
            <v>0</v>
          </cell>
          <cell r="H57">
            <v>1583226965</v>
          </cell>
          <cell r="I57">
            <v>1240000000</v>
          </cell>
          <cell r="J57">
            <v>0</v>
          </cell>
          <cell r="K57">
            <v>0</v>
          </cell>
          <cell r="L57">
            <v>0</v>
          </cell>
        </row>
        <row r="58">
          <cell r="A58">
            <v>68400000003</v>
          </cell>
          <cell r="B58" t="str">
            <v>REPOSIC REDES SECUNDARIAS -MANO DE OBRA</v>
          </cell>
          <cell r="C58">
            <v>4744737000</v>
          </cell>
          <cell r="D58">
            <v>0</v>
          </cell>
          <cell r="E58">
            <v>0</v>
          </cell>
          <cell r="F58">
            <v>77479575</v>
          </cell>
          <cell r="G58">
            <v>-77479575</v>
          </cell>
          <cell r="H58">
            <v>4744737000</v>
          </cell>
          <cell r="I58">
            <v>3562514589</v>
          </cell>
          <cell r="J58">
            <v>1477714967</v>
          </cell>
          <cell r="K58">
            <v>852758948</v>
          </cell>
          <cell r="L58">
            <v>630093356</v>
          </cell>
        </row>
        <row r="59">
          <cell r="A59">
            <v>68400000004</v>
          </cell>
          <cell r="B59" t="str">
            <v>REPOSICI. REDES SECUNDARIAS - HONORARIOS</v>
          </cell>
          <cell r="C59">
            <v>456940142</v>
          </cell>
          <cell r="D59">
            <v>0</v>
          </cell>
          <cell r="E59">
            <v>0</v>
          </cell>
          <cell r="F59">
            <v>0</v>
          </cell>
          <cell r="G59">
            <v>0</v>
          </cell>
          <cell r="H59">
            <v>456940142</v>
          </cell>
          <cell r="I59">
            <v>0</v>
          </cell>
          <cell r="J59">
            <v>0</v>
          </cell>
          <cell r="K59">
            <v>0</v>
          </cell>
          <cell r="L59">
            <v>0</v>
          </cell>
        </row>
        <row r="60">
          <cell r="A60">
            <v>68500000001</v>
          </cell>
          <cell r="B60" t="str">
            <v>ELECTRIFICACION RURAL - MATERIALES</v>
          </cell>
          <cell r="C60">
            <v>906980828</v>
          </cell>
          <cell r="D60">
            <v>0</v>
          </cell>
          <cell r="E60">
            <v>0</v>
          </cell>
          <cell r="F60">
            <v>0</v>
          </cell>
          <cell r="G60">
            <v>0</v>
          </cell>
          <cell r="H60">
            <v>906980828</v>
          </cell>
          <cell r="I60">
            <v>393899418</v>
          </cell>
          <cell r="J60">
            <v>393899418</v>
          </cell>
          <cell r="K60">
            <v>43900316</v>
          </cell>
          <cell r="L60">
            <v>0</v>
          </cell>
        </row>
        <row r="61">
          <cell r="A61">
            <v>68500000002</v>
          </cell>
          <cell r="B61" t="str">
            <v>ELECTRIFICACION RURAL - EQUIPOS</v>
          </cell>
          <cell r="C61">
            <v>98489800</v>
          </cell>
          <cell r="D61">
            <v>0</v>
          </cell>
          <cell r="E61">
            <v>0</v>
          </cell>
          <cell r="F61">
            <v>0</v>
          </cell>
          <cell r="G61">
            <v>0</v>
          </cell>
          <cell r="H61">
            <v>98489800</v>
          </cell>
          <cell r="I61">
            <v>98489800</v>
          </cell>
          <cell r="J61">
            <v>98489800</v>
          </cell>
          <cell r="K61">
            <v>72476800</v>
          </cell>
          <cell r="L61">
            <v>13206400</v>
          </cell>
        </row>
        <row r="62">
          <cell r="A62">
            <v>68500000003</v>
          </cell>
          <cell r="B62" t="str">
            <v>ELECTRIFICACION RURAL - MANO DE OBRA</v>
          </cell>
          <cell r="C62">
            <v>8415190508</v>
          </cell>
          <cell r="D62">
            <v>0</v>
          </cell>
          <cell r="E62">
            <v>0</v>
          </cell>
          <cell r="F62">
            <v>0</v>
          </cell>
          <cell r="G62">
            <v>0</v>
          </cell>
          <cell r="H62">
            <v>8415190508</v>
          </cell>
          <cell r="I62">
            <v>3695193401</v>
          </cell>
          <cell r="J62">
            <v>3489141793</v>
          </cell>
          <cell r="K62">
            <v>155401406</v>
          </cell>
          <cell r="L62">
            <v>144711454</v>
          </cell>
        </row>
        <row r="63">
          <cell r="A63">
            <v>68500000004</v>
          </cell>
          <cell r="B63" t="str">
            <v>ELECTRIFICACION RURAL - HONORARIOS</v>
          </cell>
          <cell r="C63">
            <v>664589634</v>
          </cell>
          <cell r="D63">
            <v>0</v>
          </cell>
          <cell r="E63">
            <v>0</v>
          </cell>
          <cell r="F63">
            <v>0</v>
          </cell>
          <cell r="G63">
            <v>0</v>
          </cell>
          <cell r="H63">
            <v>664589634</v>
          </cell>
          <cell r="I63">
            <v>381616759</v>
          </cell>
          <cell r="J63">
            <v>381616759</v>
          </cell>
          <cell r="K63">
            <v>0</v>
          </cell>
          <cell r="L63">
            <v>0</v>
          </cell>
        </row>
        <row r="64">
          <cell r="A64">
            <v>68600000001</v>
          </cell>
          <cell r="B64" t="str">
            <v>LINEA DE TRANSMISION - MATERIALES</v>
          </cell>
          <cell r="C64">
            <v>174000000</v>
          </cell>
          <cell r="D64">
            <v>0</v>
          </cell>
          <cell r="E64">
            <v>0</v>
          </cell>
          <cell r="F64">
            <v>0</v>
          </cell>
          <cell r="G64">
            <v>0</v>
          </cell>
          <cell r="H64">
            <v>174000000</v>
          </cell>
          <cell r="I64">
            <v>174000000</v>
          </cell>
          <cell r="J64">
            <v>174000000</v>
          </cell>
          <cell r="K64">
            <v>174000000</v>
          </cell>
          <cell r="L64">
            <v>168750000</v>
          </cell>
        </row>
        <row r="65">
          <cell r="A65">
            <v>68600000003</v>
          </cell>
          <cell r="B65" t="str">
            <v>LINEA DE TRANSMISION - MANO DE OBRA</v>
          </cell>
          <cell r="C65">
            <v>391000000</v>
          </cell>
          <cell r="D65">
            <v>0</v>
          </cell>
          <cell r="E65">
            <v>0</v>
          </cell>
          <cell r="F65">
            <v>0</v>
          </cell>
          <cell r="G65">
            <v>0</v>
          </cell>
          <cell r="H65">
            <v>391000000</v>
          </cell>
          <cell r="I65">
            <v>19488000</v>
          </cell>
          <cell r="J65">
            <v>19488000</v>
          </cell>
          <cell r="K65">
            <v>19488000</v>
          </cell>
          <cell r="L65">
            <v>17640000</v>
          </cell>
        </row>
        <row r="66">
          <cell r="A66">
            <v>68600000004</v>
          </cell>
          <cell r="B66" t="str">
            <v>LINEA DE TRANSMISION - HONORARIOS</v>
          </cell>
          <cell r="C66">
            <v>50000000</v>
          </cell>
          <cell r="D66">
            <v>0</v>
          </cell>
          <cell r="E66">
            <v>0</v>
          </cell>
          <cell r="F66">
            <v>0</v>
          </cell>
          <cell r="G66">
            <v>0</v>
          </cell>
          <cell r="H66">
            <v>50000000</v>
          </cell>
          <cell r="I66">
            <v>0</v>
          </cell>
          <cell r="J66">
            <v>0</v>
          </cell>
          <cell r="K66">
            <v>0</v>
          </cell>
          <cell r="L66">
            <v>0</v>
          </cell>
        </row>
        <row r="67">
          <cell r="A67">
            <v>68700000001</v>
          </cell>
          <cell r="B67" t="str">
            <v>LINEA DE SUBTRANSMISION - MATERIALES</v>
          </cell>
          <cell r="C67">
            <v>100000000</v>
          </cell>
          <cell r="D67">
            <v>0</v>
          </cell>
          <cell r="E67">
            <v>0</v>
          </cell>
          <cell r="F67">
            <v>0</v>
          </cell>
          <cell r="G67">
            <v>0</v>
          </cell>
          <cell r="H67">
            <v>100000000</v>
          </cell>
          <cell r="I67">
            <v>0</v>
          </cell>
          <cell r="J67">
            <v>0</v>
          </cell>
          <cell r="K67">
            <v>0</v>
          </cell>
          <cell r="L67">
            <v>0</v>
          </cell>
        </row>
        <row r="68">
          <cell r="A68">
            <v>68700000003</v>
          </cell>
          <cell r="B68" t="str">
            <v>LINEA DE SUBTRANSMISION - MANO DE OBRA</v>
          </cell>
          <cell r="C68">
            <v>840000000</v>
          </cell>
          <cell r="D68">
            <v>0</v>
          </cell>
          <cell r="E68">
            <v>0</v>
          </cell>
          <cell r="F68">
            <v>0</v>
          </cell>
          <cell r="G68">
            <v>0</v>
          </cell>
          <cell r="H68">
            <v>840000000</v>
          </cell>
          <cell r="I68">
            <v>11777762</v>
          </cell>
          <cell r="J68">
            <v>11777762</v>
          </cell>
          <cell r="K68">
            <v>0</v>
          </cell>
          <cell r="L68">
            <v>0</v>
          </cell>
        </row>
        <row r="69">
          <cell r="A69">
            <v>68700000004</v>
          </cell>
          <cell r="B69" t="str">
            <v>LINEA DE SUBTRANSMISION - HONORARIOS</v>
          </cell>
          <cell r="C69">
            <v>60000000</v>
          </cell>
          <cell r="D69">
            <v>0</v>
          </cell>
          <cell r="E69">
            <v>0</v>
          </cell>
          <cell r="F69">
            <v>0</v>
          </cell>
          <cell r="G69">
            <v>0</v>
          </cell>
          <cell r="H69">
            <v>60000000</v>
          </cell>
          <cell r="I69">
            <v>0</v>
          </cell>
          <cell r="J69">
            <v>0</v>
          </cell>
          <cell r="K69">
            <v>0</v>
          </cell>
          <cell r="L69">
            <v>0</v>
          </cell>
        </row>
        <row r="70">
          <cell r="A70" t="str">
            <v>Total general</v>
          </cell>
          <cell r="C70">
            <v>59891885483</v>
          </cell>
          <cell r="D70">
            <v>0</v>
          </cell>
          <cell r="E70">
            <v>0</v>
          </cell>
          <cell r="F70">
            <v>77479575</v>
          </cell>
          <cell r="G70">
            <v>-77479575</v>
          </cell>
          <cell r="H70">
            <v>59891885483</v>
          </cell>
          <cell r="I70">
            <v>31701508524</v>
          </cell>
          <cell r="J70">
            <v>17603779547</v>
          </cell>
          <cell r="K70">
            <v>7499613968</v>
          </cell>
          <cell r="L70">
            <v>4329603029</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S"/>
      <sheetName val="Desglosado por Vic 03"/>
      <sheetName val="Presentacion en miles"/>
      <sheetName val="Desglosado por Vic."/>
    </sheetNames>
    <sheetDataSet>
      <sheetData sheetId="0">
        <row r="1">
          <cell r="A1" t="str">
            <v>LDN</v>
          </cell>
          <cell r="B1" t="str">
            <v>LDN</v>
          </cell>
        </row>
        <row r="2">
          <cell r="A2" t="str">
            <v>DESCUENTOS LDN</v>
          </cell>
          <cell r="B2" t="str">
            <v>LDN</v>
          </cell>
        </row>
        <row r="3">
          <cell r="A3" t="str">
            <v>LDIS</v>
          </cell>
          <cell r="B3" t="str">
            <v>LDIS</v>
          </cell>
        </row>
        <row r="4">
          <cell r="A4" t="str">
            <v>DESCUENTOS LDIS</v>
          </cell>
          <cell r="B4" t="str">
            <v>LDIS</v>
          </cell>
        </row>
        <row r="5">
          <cell r="A5" t="str">
            <v>LDIE</v>
          </cell>
          <cell r="B5" t="str">
            <v>LDIE</v>
          </cell>
        </row>
        <row r="6">
          <cell r="A6" t="str">
            <v>DESCUENTOS LDIE</v>
          </cell>
          <cell r="B6" t="str">
            <v>LDIE</v>
          </cell>
        </row>
        <row r="7">
          <cell r="A7" t="str">
            <v>PREPAGO</v>
          </cell>
          <cell r="B7" t="str">
            <v>PREPAGO</v>
          </cell>
        </row>
        <row r="8">
          <cell r="A8" t="str">
            <v>VAS</v>
          </cell>
          <cell r="B8" t="str">
            <v>VAS</v>
          </cell>
        </row>
        <row r="9">
          <cell r="A9" t="str">
            <v>DESCUENTOS VAS</v>
          </cell>
          <cell r="B9" t="str">
            <v>VAS</v>
          </cell>
        </row>
        <row r="10">
          <cell r="A10" t="str">
            <v>PORTADOR</v>
          </cell>
          <cell r="B10" t="str">
            <v>PORTADOR</v>
          </cell>
        </row>
        <row r="11">
          <cell r="A11" t="str">
            <v>DESCUENTO PORTADOR</v>
          </cell>
          <cell r="B11" t="str">
            <v>PORTADOR</v>
          </cell>
        </row>
        <row r="12">
          <cell r="A12" t="str">
            <v>OTROS INGRESOS OPERACIONALES</v>
          </cell>
          <cell r="B12" t="str">
            <v>OTROS INGRESOS OPERACIONALES</v>
          </cell>
        </row>
        <row r="13">
          <cell r="A13" t="str">
            <v>DESCUENTOS OTROS INGRESOS OPERACIONALES</v>
          </cell>
          <cell r="B13" t="str">
            <v>OTROS INGRESOS OPERACIONALES</v>
          </cell>
        </row>
        <row r="14">
          <cell r="A14" t="str">
            <v>CARGOS DE ACCESO</v>
          </cell>
          <cell r="B14" t="str">
            <v>COSTOS VARIABLES</v>
          </cell>
        </row>
        <row r="15">
          <cell r="A15" t="str">
            <v>TERMINACION</v>
          </cell>
          <cell r="B15" t="str">
            <v>COSTOS VARIABLES</v>
          </cell>
        </row>
        <row r="16">
          <cell r="A16" t="str">
            <v>TRANSPORTE</v>
          </cell>
          <cell r="B16" t="str">
            <v>COSTOS VARIABLES</v>
          </cell>
        </row>
        <row r="17">
          <cell r="A17" t="str">
            <v>CONTRIBUCIONES E IMPUESTOS</v>
          </cell>
          <cell r="B17" t="str">
            <v>COSTOS VARIABLES</v>
          </cell>
        </row>
        <row r="18">
          <cell r="A18" t="str">
            <v>LINEAS</v>
          </cell>
          <cell r="B18" t="str">
            <v>COSTOS VARIABLES</v>
          </cell>
        </row>
        <row r="19">
          <cell r="A19" t="str">
            <v>PLATAFORMAS</v>
          </cell>
          <cell r="B19" t="str">
            <v>COSTOS VARIABLES</v>
          </cell>
        </row>
        <row r="20">
          <cell r="A20" t="str">
            <v>OTROS</v>
          </cell>
          <cell r="B20" t="str">
            <v>COSTOS VARIABLES</v>
          </cell>
        </row>
        <row r="21">
          <cell r="A21" t="str">
            <v>CG.GRL. GASTO CAPACITACION</v>
          </cell>
          <cell r="B21" t="str">
            <v>COSTOS Y GASTOS OPERACIONALES</v>
          </cell>
        </row>
        <row r="22">
          <cell r="A22" t="str">
            <v>CG.GRL. GASTO DE VIAJE</v>
          </cell>
          <cell r="B22" t="str">
            <v>COSTOS Y GASTOS OPERACIONALES</v>
          </cell>
        </row>
        <row r="23">
          <cell r="A23" t="str">
            <v>CG.GRL. GASTO PERSONAL</v>
          </cell>
          <cell r="B23" t="str">
            <v>COSTOS Y GASTOS OPERACIONALES</v>
          </cell>
        </row>
        <row r="24">
          <cell r="A24" t="str">
            <v>CG.GRL. GASTOS ARRENDAMIENTOS</v>
          </cell>
          <cell r="B24" t="str">
            <v>COSTOS Y GASTOS OPERACIONALES</v>
          </cell>
        </row>
        <row r="25">
          <cell r="A25" t="str">
            <v>CG.GRL. GASTOS FACTURACIÓN</v>
          </cell>
          <cell r="B25" t="str">
            <v>COSTOS Y GASTOS OPERACIONALES</v>
          </cell>
        </row>
        <row r="26">
          <cell r="A26" t="str">
            <v>CG.GRL. GASTOS HONORARIOS</v>
          </cell>
          <cell r="B26" t="str">
            <v>COSTOS Y GASTOS OPERACIONALES</v>
          </cell>
        </row>
        <row r="27">
          <cell r="A27" t="str">
            <v>CG.GRL. GASTOS MATERIALES Y SUMINISTROS</v>
          </cell>
          <cell r="B27" t="str">
            <v>COSTOS Y GASTOS OPERACIONALES</v>
          </cell>
        </row>
        <row r="28">
          <cell r="A28" t="str">
            <v>CG.GRL. GASTOS MEJORAMIENTO, MANTTO, REPA</v>
          </cell>
          <cell r="B28" t="str">
            <v>COSTOS Y GASTOS OPERACIONALES</v>
          </cell>
        </row>
        <row r="29">
          <cell r="A29" t="str">
            <v>CG.GRL. GASTOS OPERACIÓN TI</v>
          </cell>
          <cell r="B29" t="str">
            <v>COSTOS Y GASTOS OPERACIONALES</v>
          </cell>
        </row>
        <row r="30">
          <cell r="A30" t="str">
            <v>CG.GRL. GASTOS OTROS</v>
          </cell>
          <cell r="B30" t="str">
            <v>COSTOS Y GASTOS OPERACIONALES</v>
          </cell>
        </row>
        <row r="31">
          <cell r="A31" t="str">
            <v>CG.GRL. GASTOS OUTSOURCING</v>
          </cell>
          <cell r="B31" t="str">
            <v>COSTOS Y GASTOS OPERACIONALES</v>
          </cell>
        </row>
        <row r="32">
          <cell r="A32" t="str">
            <v>CG.GRL. GASTOS PUBLICIDAD Y OTROS GASTOS MERCADE</v>
          </cell>
          <cell r="B32" t="str">
            <v>COSTOS Y GASTOS OPERACIONALES</v>
          </cell>
        </row>
        <row r="33">
          <cell r="A33" t="str">
            <v>CG.GRL. GASTOS SEGUROS</v>
          </cell>
          <cell r="B33" t="str">
            <v>COSTOS Y GASTOS OPERACIONALES</v>
          </cell>
        </row>
        <row r="34">
          <cell r="A34" t="str">
            <v>CG.GRL. GASTOS SERVICIOS PÚBLICOS</v>
          </cell>
          <cell r="B34" t="str">
            <v>COSTOS Y GASTOS OPERACIONALES</v>
          </cell>
        </row>
        <row r="35">
          <cell r="A35" t="str">
            <v>CG.GRL. GASTOS TÉCNICOS</v>
          </cell>
          <cell r="B35" t="str">
            <v>COSTOS Y GASTOS OPERACIONALES</v>
          </cell>
        </row>
        <row r="36">
          <cell r="A36" t="str">
            <v>CG.GRL. GTOS CONTRIBUCIONES A REGULADORES</v>
          </cell>
          <cell r="B36" t="str">
            <v>COSTOS Y GASTOS OPERACIONALES</v>
          </cell>
        </row>
        <row r="37">
          <cell r="A37" t="str">
            <v>CG.GRL. GTOS IMPUESTOS MULTAS Y SANCIONES</v>
          </cell>
          <cell r="B37" t="str">
            <v>COSTOS Y GASTOS OPERACIONALES</v>
          </cell>
        </row>
        <row r="38">
          <cell r="A38" t="str">
            <v>ISP GASTO DE VIAJE</v>
          </cell>
          <cell r="B38" t="str">
            <v>COSTOS Y GASTOS OPERACIONALES</v>
          </cell>
        </row>
        <row r="39">
          <cell r="A39" t="str">
            <v>ISP GASTO PERSONAL</v>
          </cell>
          <cell r="B39" t="str">
            <v>COSTOS Y GASTOS OPERACIONALES</v>
          </cell>
        </row>
        <row r="40">
          <cell r="A40" t="str">
            <v>ISP GASTOS HONORARIOS</v>
          </cell>
          <cell r="B40" t="str">
            <v>COSTOS Y GASTOS OPERACIONALES</v>
          </cell>
        </row>
        <row r="41">
          <cell r="A41" t="str">
            <v>ISP GASTOS MEJORAMIENTO, MANTTO, REPA</v>
          </cell>
          <cell r="B41" t="str">
            <v>COSTOS Y GASTOS OPERACIONALES</v>
          </cell>
        </row>
        <row r="42">
          <cell r="A42" t="str">
            <v>ISP GASTOS OTROS</v>
          </cell>
          <cell r="B42" t="str">
            <v>COSTOS Y GASTOS OPERACIONALES</v>
          </cell>
        </row>
        <row r="43">
          <cell r="A43" t="str">
            <v>ISP GASTOS PUBLICIDAD Y OTROS GASTOS MERCADE</v>
          </cell>
          <cell r="B43" t="str">
            <v>COSTOS Y GASTOS OPERACIONALES</v>
          </cell>
        </row>
        <row r="44">
          <cell r="A44" t="str">
            <v>PRESID. GASTO CAPACITACION</v>
          </cell>
          <cell r="B44" t="str">
            <v>COSTOS Y GASTOS OPERACIONALES</v>
          </cell>
        </row>
        <row r="45">
          <cell r="A45" t="str">
            <v>PRESID. GASTO DE VIAJE</v>
          </cell>
          <cell r="B45" t="str">
            <v>COSTOS Y GASTOS OPERACIONALES</v>
          </cell>
        </row>
        <row r="46">
          <cell r="A46" t="str">
            <v>PRESID. GASTO PERSONAL</v>
          </cell>
          <cell r="B46" t="str">
            <v>COSTOS Y GASTOS OPERACIONALES</v>
          </cell>
        </row>
        <row r="47">
          <cell r="A47" t="str">
            <v>PRESID. GASTOS ARRENDAMIENTOS</v>
          </cell>
          <cell r="B47" t="str">
            <v>COSTOS Y GASTOS OPERACIONALES</v>
          </cell>
        </row>
        <row r="48">
          <cell r="A48" t="str">
            <v>PRESID. GASTOS HONORARIOS</v>
          </cell>
          <cell r="B48" t="str">
            <v>COSTOS Y GASTOS OPERACIONALES</v>
          </cell>
        </row>
        <row r="49">
          <cell r="A49" t="str">
            <v>PRESID. GASTOS IMPUESTOS MULTAS Y SANCIONES</v>
          </cell>
          <cell r="B49" t="str">
            <v>COSTOS Y GASTOS OPERACIONALES</v>
          </cell>
        </row>
        <row r="50">
          <cell r="A50" t="str">
            <v>PRESID. GASTOS MATERIALES Y SUMINISTROS</v>
          </cell>
          <cell r="B50" t="str">
            <v>COSTOS Y GASTOS OPERACIONALES</v>
          </cell>
        </row>
        <row r="51">
          <cell r="A51" t="str">
            <v>PRESID. GASTOS MEJORAMIENTO, MANTTO, REPA</v>
          </cell>
          <cell r="B51" t="str">
            <v>COSTOS Y GASTOS OPERACIONALES</v>
          </cell>
        </row>
        <row r="52">
          <cell r="A52" t="str">
            <v>PRESID. GASTOS OPERACIÓN TI</v>
          </cell>
          <cell r="B52" t="str">
            <v>COSTOS Y GASTOS OPERACIONALES</v>
          </cell>
        </row>
        <row r="53">
          <cell r="A53" t="str">
            <v>PRESID. GASTOS OTROS</v>
          </cell>
          <cell r="B53" t="str">
            <v>COSTOS Y GASTOS OPERACIONALES</v>
          </cell>
        </row>
        <row r="54">
          <cell r="A54" t="str">
            <v>PRESID. GASTOS PUBLICIDAD Y OTROS GASTOS MERCADE</v>
          </cell>
          <cell r="B54" t="str">
            <v>COSTOS Y GASTOS OPERACIONALES</v>
          </cell>
        </row>
        <row r="55">
          <cell r="A55" t="str">
            <v>PRESID. GASTOS SEGUROS</v>
          </cell>
          <cell r="B55" t="str">
            <v>COSTOS Y GASTOS OPERACIONALES</v>
          </cell>
        </row>
        <row r="56">
          <cell r="A56" t="str">
            <v>PRESID. GASTOS SERVICIOS PÚBLICOS</v>
          </cell>
          <cell r="B56" t="str">
            <v>COSTOS Y GASTOS OPERACIONALES</v>
          </cell>
        </row>
        <row r="57">
          <cell r="A57" t="str">
            <v>PRESIDENCIA</v>
          </cell>
          <cell r="B57" t="str">
            <v>COSTOS Y GASTOS OPERACIONALES</v>
          </cell>
        </row>
        <row r="58">
          <cell r="A58" t="str">
            <v>VP.COR. GASTO CAPACITACION</v>
          </cell>
          <cell r="B58" t="str">
            <v>COSTOS Y GASTOS OPERACIONALES</v>
          </cell>
        </row>
        <row r="59">
          <cell r="A59" t="str">
            <v>VP.COR. GASTO DE VIAJE</v>
          </cell>
          <cell r="B59" t="str">
            <v>COSTOS Y GASTOS OPERACIONALES</v>
          </cell>
        </row>
        <row r="60">
          <cell r="A60" t="str">
            <v>VP.COR. GASTO PERSONAL</v>
          </cell>
          <cell r="B60" t="str">
            <v>COSTOS Y GASTOS OPERACIONALES</v>
          </cell>
        </row>
        <row r="61">
          <cell r="A61" t="str">
            <v>VP.COR. GASTOS ARRENDAMIENTOS</v>
          </cell>
          <cell r="B61" t="str">
            <v>COSTOS Y GASTOS OPERACIONALES</v>
          </cell>
        </row>
        <row r="62">
          <cell r="A62" t="str">
            <v>VP.COR. GASTOS COMISIONES VENTAS</v>
          </cell>
          <cell r="B62" t="str">
            <v>COSTOS Y GASTOS OPERACIONALES</v>
          </cell>
        </row>
        <row r="63">
          <cell r="A63" t="str">
            <v>VP.COR. GASTOS HONORARIOS</v>
          </cell>
          <cell r="B63" t="str">
            <v>COSTOS Y GASTOS OPERACIONALES</v>
          </cell>
        </row>
        <row r="64">
          <cell r="A64" t="str">
            <v>VP.COR. GASTOS IMPUESTOS MULTAS Y SANCIONES</v>
          </cell>
          <cell r="B64" t="str">
            <v>COSTOS Y GASTOS OPERACIONALES</v>
          </cell>
        </row>
        <row r="65">
          <cell r="A65" t="str">
            <v>VP.COR. GASTOS MATERIALES Y SUMINISTROS</v>
          </cell>
          <cell r="B65" t="str">
            <v>COSTOS Y GASTOS OPERACIONALES</v>
          </cell>
        </row>
        <row r="66">
          <cell r="A66" t="str">
            <v>VP.COR. GASTOS MEJORAMIENTO, MANTTO, REPA</v>
          </cell>
          <cell r="B66" t="str">
            <v>COSTOS Y GASTOS OPERACIONALES</v>
          </cell>
        </row>
        <row r="67">
          <cell r="A67" t="str">
            <v>VP.COR. GASTOS OPERACIÓN TI</v>
          </cell>
          <cell r="B67" t="str">
            <v>COSTOS Y GASTOS OPERACIONALES</v>
          </cell>
        </row>
        <row r="68">
          <cell r="A68" t="str">
            <v>VP.COR. GASTOS OTROS</v>
          </cell>
          <cell r="B68" t="str">
            <v>COSTOS Y GASTOS OPERACIONALES</v>
          </cell>
        </row>
        <row r="69">
          <cell r="A69" t="str">
            <v>VP.COR. GASTOS OUTSOURCING</v>
          </cell>
          <cell r="B69" t="str">
            <v>COSTOS Y GASTOS OPERACIONALES</v>
          </cell>
        </row>
        <row r="70">
          <cell r="A70" t="str">
            <v>VP.COR. GASTOS PUBLICIDAD Y OTROS GASTOS MERCADE</v>
          </cell>
          <cell r="B70" t="str">
            <v>COSTOS Y GASTOS OPERACIONALES</v>
          </cell>
        </row>
        <row r="71">
          <cell r="A71" t="str">
            <v>VP.COR. GASTOS SEGUROS</v>
          </cell>
          <cell r="B71" t="str">
            <v>COSTOS Y GASTOS OPERACIONALES</v>
          </cell>
        </row>
        <row r="72">
          <cell r="A72" t="str">
            <v>VP.COR. GASTOS SERVICIOS PÚBLICOS</v>
          </cell>
          <cell r="B72" t="str">
            <v>COSTOS Y GASTOS OPERACIONALES</v>
          </cell>
        </row>
        <row r="73">
          <cell r="A73" t="str">
            <v>VP.COR. GASTOS TÉCNICOS</v>
          </cell>
          <cell r="B73" t="str">
            <v>COSTOS Y GASTOS OPERACIONALES</v>
          </cell>
        </row>
        <row r="74">
          <cell r="A74" t="str">
            <v>VP.FIN. GASTO CAPACITACION</v>
          </cell>
          <cell r="B74" t="str">
            <v>COSTOS Y GASTOS OPERACIONALES</v>
          </cell>
        </row>
        <row r="75">
          <cell r="A75" t="str">
            <v>VP.FIN. GASTO DE VIAJE</v>
          </cell>
          <cell r="B75" t="str">
            <v>COSTOS Y GASTOS OPERACIONALES</v>
          </cell>
        </row>
        <row r="76">
          <cell r="A76" t="str">
            <v>VP.FIN. GASTO PERSONAL</v>
          </cell>
          <cell r="B76" t="str">
            <v>COSTOS Y GASTOS OPERACIONALES</v>
          </cell>
        </row>
        <row r="77">
          <cell r="A77" t="str">
            <v>VP.FIN. GASTOS ARRENDAMIENTOS</v>
          </cell>
          <cell r="B77" t="str">
            <v>COSTOS Y GASTOS OPERACIONALES</v>
          </cell>
        </row>
        <row r="78">
          <cell r="A78" t="str">
            <v>VP.FIN. GASTOS CONTRIBUCIONES A REGULADORES</v>
          </cell>
          <cell r="B78" t="str">
            <v>COSTOS Y GASTOS OPERACIONALES</v>
          </cell>
        </row>
        <row r="79">
          <cell r="A79" t="str">
            <v>VP.FIN. GASTOS FACTURACIÓN</v>
          </cell>
          <cell r="B79" t="str">
            <v>COSTOS Y GASTOS OPERACIONALES</v>
          </cell>
        </row>
        <row r="80">
          <cell r="A80" t="str">
            <v>VP.FIN. GASTOS HONORARIOS</v>
          </cell>
          <cell r="B80" t="str">
            <v>COSTOS Y GASTOS OPERACIONALES</v>
          </cell>
        </row>
        <row r="81">
          <cell r="A81" t="str">
            <v>VP.FIN. GASTOS IMPUESTOS MULTAS Y SANCIONES</v>
          </cell>
          <cell r="B81" t="str">
            <v>COSTOS Y GASTOS OPERACIONALES</v>
          </cell>
        </row>
        <row r="82">
          <cell r="A82" t="str">
            <v>VP.FIN. GASTOS MATERIALES Y SUMINISTROS</v>
          </cell>
          <cell r="B82" t="str">
            <v>COSTOS Y GASTOS OPERACIONALES</v>
          </cell>
        </row>
        <row r="83">
          <cell r="A83" t="str">
            <v>VP.FIN. GASTOS OPERACIÓN TI</v>
          </cell>
          <cell r="B83" t="str">
            <v>COSTOS Y GASTOS OPERACIONALES</v>
          </cell>
        </row>
        <row r="84">
          <cell r="A84" t="str">
            <v>VP.FIN. GASTOS OTROS</v>
          </cell>
          <cell r="B84" t="str">
            <v>COSTOS Y GASTOS OPERACIONALES</v>
          </cell>
        </row>
        <row r="85">
          <cell r="A85" t="str">
            <v>VP.FIN. GASTOS OUTSOURCING</v>
          </cell>
          <cell r="B85" t="str">
            <v>COSTOS Y GASTOS OPERACIONALES</v>
          </cell>
        </row>
        <row r="86">
          <cell r="A86" t="str">
            <v>VP.FIN. GASTOS PUBLICIDAD Y OTROS GASTOS MERCADE</v>
          </cell>
          <cell r="B86" t="str">
            <v>COSTOS Y GASTOS OPERACIONALES</v>
          </cell>
        </row>
        <row r="87">
          <cell r="A87" t="str">
            <v>VP.FIN. GASTOS SEGUROS</v>
          </cell>
          <cell r="B87" t="str">
            <v>COSTOS Y GASTOS OPERACIONALES</v>
          </cell>
        </row>
        <row r="88">
          <cell r="A88" t="str">
            <v>VP.FIN. GASTOS SERVICIOS PÚBLICOS</v>
          </cell>
          <cell r="B88" t="str">
            <v>COSTOS Y GASTOS OPERACIONALES</v>
          </cell>
        </row>
        <row r="89">
          <cell r="A89" t="str">
            <v>VP.FIN. GASTOS TÉCNICOS</v>
          </cell>
          <cell r="B89" t="str">
            <v>COSTOS Y GASTOS OPERACIONALES</v>
          </cell>
        </row>
        <row r="90">
          <cell r="A90" t="str">
            <v>VP.FIN. GTOS MEJORAMIENTO, MANTTO, REPA</v>
          </cell>
          <cell r="B90" t="str">
            <v>COSTOS Y GASTOS OPERACIONALES</v>
          </cell>
        </row>
        <row r="91">
          <cell r="A91" t="str">
            <v>VP.FINANCIERA Y ADMINISTRATIVA</v>
          </cell>
          <cell r="B91" t="str">
            <v>COSTOS Y GASTOS OPERACIONALES</v>
          </cell>
        </row>
        <row r="92">
          <cell r="A92" t="str">
            <v>VP.INT.GASTO CAPACITACION</v>
          </cell>
          <cell r="B92" t="str">
            <v>COSTOS Y GASTOS OPERACIONALES</v>
          </cell>
        </row>
        <row r="93">
          <cell r="A93" t="str">
            <v>VP.INT.GASTO DE VIAJE</v>
          </cell>
          <cell r="B93" t="str">
            <v>COSTOS Y GASTOS OPERACIONALES</v>
          </cell>
        </row>
        <row r="94">
          <cell r="A94" t="str">
            <v>VP.INT.GASTO PERSONAL</v>
          </cell>
          <cell r="B94" t="str">
            <v>COSTOS Y GASTOS OPERACIONALES</v>
          </cell>
        </row>
        <row r="95">
          <cell r="A95" t="str">
            <v>VP.INT.GASTOS ARRENDAMIENTOS</v>
          </cell>
          <cell r="B95" t="str">
            <v>COSTOS Y GASTOS OPERACIONALES</v>
          </cell>
        </row>
        <row r="96">
          <cell r="A96" t="str">
            <v>VP.INT.GASTOS HONORARIOS</v>
          </cell>
          <cell r="B96" t="str">
            <v>COSTOS Y GASTOS OPERACIONALES</v>
          </cell>
        </row>
        <row r="97">
          <cell r="A97" t="str">
            <v>VP.INT.GASTOS IMPUESTOS MULTAS Y SANCIONES</v>
          </cell>
          <cell r="B97" t="str">
            <v>COSTOS Y GASTOS OPERACIONALES</v>
          </cell>
        </row>
        <row r="98">
          <cell r="A98" t="str">
            <v>VP.INT.GASTOS MATERIALES Y SUMINISTROS</v>
          </cell>
          <cell r="B98" t="str">
            <v>COSTOS Y GASTOS OPERACIONALES</v>
          </cell>
        </row>
        <row r="99">
          <cell r="A99" t="str">
            <v>VP.INT.GASTOS MEJORAMIENTO, MANTTO, REPA</v>
          </cell>
          <cell r="B99" t="str">
            <v>COSTOS Y GASTOS OPERACIONALES</v>
          </cell>
        </row>
        <row r="100">
          <cell r="A100" t="str">
            <v>VP.INT.GASTOS OPERACIÓN TI</v>
          </cell>
          <cell r="B100" t="str">
            <v>COSTOS Y GASTOS OPERACIONALES</v>
          </cell>
        </row>
        <row r="101">
          <cell r="A101" t="str">
            <v>VP.INT.GASTOS OTROS</v>
          </cell>
          <cell r="B101" t="str">
            <v>COSTOS Y GASTOS OPERACIONALES</v>
          </cell>
        </row>
        <row r="102">
          <cell r="A102" t="str">
            <v>VP.INT.GASTOS PUBLICIDAD Y OTROS GASTOS MERCADE</v>
          </cell>
          <cell r="B102" t="str">
            <v>COSTOS Y GASTOS OPERACIONALES</v>
          </cell>
        </row>
        <row r="103">
          <cell r="A103" t="str">
            <v>VP.INT.GASTOS SEGUROS</v>
          </cell>
          <cell r="B103" t="str">
            <v>COSTOS Y GASTOS OPERACIONALES</v>
          </cell>
        </row>
        <row r="104">
          <cell r="A104" t="str">
            <v>VP.INT.GASTOS SERVICIOS PÚBLICOS</v>
          </cell>
          <cell r="B104" t="str">
            <v>COSTOS Y GASTOS OPERACIONALES</v>
          </cell>
        </row>
        <row r="105">
          <cell r="A105" t="str">
            <v>VP.INT.GASTOS TÉCNICOS</v>
          </cell>
          <cell r="B105" t="str">
            <v>COSTOS Y GASTOS OPERACIONALES</v>
          </cell>
        </row>
        <row r="106">
          <cell r="A106" t="str">
            <v>VP.MAS. GASTO CAPACITACION</v>
          </cell>
          <cell r="B106" t="str">
            <v>COSTOS Y GASTOS OPERACIONALES</v>
          </cell>
        </row>
        <row r="107">
          <cell r="A107" t="str">
            <v>VP.MAS. GASTO DE VIAJE</v>
          </cell>
          <cell r="B107" t="str">
            <v>COSTOS Y GASTOS OPERACIONALES</v>
          </cell>
        </row>
        <row r="108">
          <cell r="A108" t="str">
            <v>VP.MAS. GASTO PERSONAL</v>
          </cell>
          <cell r="B108" t="str">
            <v>COSTOS Y GASTOS OPERACIONALES</v>
          </cell>
        </row>
        <row r="109">
          <cell r="A109" t="str">
            <v>VP.MAS. GASTOS ARRENDAMIENTOS</v>
          </cell>
          <cell r="B109" t="str">
            <v>COSTOS Y GASTOS OPERACIONALES</v>
          </cell>
        </row>
        <row r="110">
          <cell r="A110" t="str">
            <v>VP.MAS. GASTOS COMISIONES VENTAS</v>
          </cell>
          <cell r="B110" t="str">
            <v>COSTOS Y GASTOS OPERACIONALES</v>
          </cell>
        </row>
        <row r="111">
          <cell r="A111" t="str">
            <v>VP.MAS. GASTOS FACTURACIÓN</v>
          </cell>
          <cell r="B111" t="str">
            <v>COSTOS Y GASTOS OPERACIONALES</v>
          </cell>
        </row>
        <row r="112">
          <cell r="A112" t="str">
            <v>VP.MAS. GASTOS HONORARIOS</v>
          </cell>
          <cell r="B112" t="str">
            <v>COSTOS Y GASTOS OPERACIONALES</v>
          </cell>
        </row>
        <row r="113">
          <cell r="A113" t="str">
            <v>VP.MAS. GASTOS IMPUESTOS MULTAS Y SANCIONES</v>
          </cell>
          <cell r="B113" t="str">
            <v>COSTOS Y GASTOS OPERACIONALES</v>
          </cell>
        </row>
        <row r="114">
          <cell r="A114" t="str">
            <v>VP.MAS. GASTOS MATERIALES Y SUMINISTROS</v>
          </cell>
          <cell r="B114" t="str">
            <v>COSTOS Y GASTOS OPERACIONALES</v>
          </cell>
        </row>
        <row r="115">
          <cell r="A115" t="str">
            <v>VP.MAS. GASTOS MEJORAMIENTO, MANTTO, REPA</v>
          </cell>
          <cell r="B115" t="str">
            <v>COSTOS Y GASTOS OPERACIONALES</v>
          </cell>
        </row>
        <row r="116">
          <cell r="A116" t="str">
            <v>VP.MAS. GASTOS OPERACIÓN TI</v>
          </cell>
          <cell r="B116" t="str">
            <v>COSTOS Y GASTOS OPERACIONALES</v>
          </cell>
        </row>
        <row r="117">
          <cell r="A117" t="str">
            <v>VP.MAS. GASTOS OTROS</v>
          </cell>
          <cell r="B117" t="str">
            <v>COSTOS Y GASTOS OPERACIONALES</v>
          </cell>
        </row>
        <row r="118">
          <cell r="A118" t="str">
            <v>VP.MAS. GASTOS OUTSOURCING</v>
          </cell>
          <cell r="B118" t="str">
            <v>COSTOS Y GASTOS OPERACIONALES</v>
          </cell>
        </row>
        <row r="119">
          <cell r="A119" t="str">
            <v>VP.MAS. GASTOS PUBLICIDAD Y OTROS GASTOS MERCADE</v>
          </cell>
          <cell r="B119" t="str">
            <v>COSTOS Y GASTOS OPERACIONALES</v>
          </cell>
        </row>
        <row r="120">
          <cell r="A120" t="str">
            <v>VP.MAS. GASTOS SEGUROS</v>
          </cell>
          <cell r="B120" t="str">
            <v>COSTOS Y GASTOS OPERACIONALES</v>
          </cell>
        </row>
        <row r="121">
          <cell r="A121" t="str">
            <v>VP.MAS. GASTOS SERVICIOS PÚBLICOS</v>
          </cell>
          <cell r="B121" t="str">
            <v>COSTOS Y GASTOS OPERACIONALES</v>
          </cell>
        </row>
        <row r="122">
          <cell r="A122" t="str">
            <v>VP.MERCADEO CORPORATIVO</v>
          </cell>
          <cell r="B122" t="str">
            <v>COSTOS Y GASTOS OPERACIONALES</v>
          </cell>
        </row>
        <row r="123">
          <cell r="A123" t="str">
            <v>VP.MERCADEO INTERNACIONAL</v>
          </cell>
          <cell r="B123" t="str">
            <v>COSTOS Y GASTOS OPERACIONALES</v>
          </cell>
        </row>
        <row r="124">
          <cell r="A124" t="str">
            <v>VP.MERCADEO MASIVO</v>
          </cell>
          <cell r="B124" t="str">
            <v>COSTOS Y GASTOS OPERACIONALES</v>
          </cell>
        </row>
        <row r="125">
          <cell r="A125" t="str">
            <v>VP.SER. GASTO CAPACITACION</v>
          </cell>
          <cell r="B125" t="str">
            <v>COSTOS Y GASTOS OPERACIONALES</v>
          </cell>
        </row>
        <row r="126">
          <cell r="A126" t="str">
            <v>VP.SER. GASTO DE VIAJE</v>
          </cell>
          <cell r="B126" t="str">
            <v>COSTOS Y GASTOS OPERACIONALES</v>
          </cell>
        </row>
        <row r="127">
          <cell r="A127" t="str">
            <v>VP.SER. GASTO PERSONAL</v>
          </cell>
          <cell r="B127" t="str">
            <v>COSTOS Y GASTOS OPERACIONALES</v>
          </cell>
        </row>
        <row r="128">
          <cell r="A128" t="str">
            <v>VP.SER. GASTOS ARRENDAMIENTOS</v>
          </cell>
          <cell r="B128" t="str">
            <v>COSTOS Y GASTOS OPERACIONALES</v>
          </cell>
        </row>
        <row r="129">
          <cell r="A129" t="str">
            <v>VP.SER. GASTOS FACTURACIÓN</v>
          </cell>
          <cell r="B129" t="str">
            <v>COSTOS Y GASTOS OPERACIONALES</v>
          </cell>
        </row>
        <row r="130">
          <cell r="A130" t="str">
            <v>VP.SER. GASTOS HONORARIOS</v>
          </cell>
          <cell r="B130" t="str">
            <v>COSTOS Y GASTOS OPERACIONALES</v>
          </cell>
        </row>
        <row r="131">
          <cell r="A131" t="str">
            <v>VP.SER. GASTOS IMPUESTOS MULTAS Y SANCIONES</v>
          </cell>
          <cell r="B131" t="str">
            <v>COSTOS Y GASTOS OPERACIONALES</v>
          </cell>
        </row>
        <row r="132">
          <cell r="A132" t="str">
            <v>VP.SER. GASTOS MATERIALES Y SUMINISTROS</v>
          </cell>
          <cell r="B132" t="str">
            <v>COSTOS Y GASTOS OPERACIONALES</v>
          </cell>
        </row>
        <row r="133">
          <cell r="A133" t="str">
            <v>VP.SER. GASTOS MEJORAMIENTO, MANTTO, REPA VP.</v>
          </cell>
          <cell r="B133" t="str">
            <v>COSTOS Y GASTOS OPERACIONALES</v>
          </cell>
        </row>
        <row r="134">
          <cell r="A134" t="str">
            <v>VP.SER. GASTOS OPERACIÓN TI</v>
          </cell>
          <cell r="B134" t="str">
            <v>COSTOS Y GASTOS OPERACIONALES</v>
          </cell>
        </row>
        <row r="135">
          <cell r="A135" t="str">
            <v>VP.SER. GASTOS OTROS</v>
          </cell>
          <cell r="B135" t="str">
            <v>COSTOS Y GASTOS OPERACIONALES</v>
          </cell>
        </row>
        <row r="136">
          <cell r="A136" t="str">
            <v>VP.SER. GASTOS OUTSOURCING</v>
          </cell>
          <cell r="B136" t="str">
            <v>COSTOS Y GASTOS OPERACIONALES</v>
          </cell>
        </row>
        <row r="137">
          <cell r="A137" t="str">
            <v>VP.SER. GASTOS PUBLICIDAD Y OTROS GASTOS MERCADE</v>
          </cell>
          <cell r="B137" t="str">
            <v>COSTOS Y GASTOS OPERACIONALES</v>
          </cell>
        </row>
        <row r="138">
          <cell r="A138" t="str">
            <v>VP.SER. GASTOS SEGUROS</v>
          </cell>
          <cell r="B138" t="str">
            <v>COSTOS Y GASTOS OPERACIONALES</v>
          </cell>
        </row>
        <row r="139">
          <cell r="A139" t="str">
            <v>VP.SER. GASTOS SERVICIOS PÚBLICOS</v>
          </cell>
          <cell r="B139" t="str">
            <v>COSTOS Y GASTOS OPERACIONALES</v>
          </cell>
        </row>
        <row r="140">
          <cell r="A140" t="str">
            <v>VP.SERVICIO AL CLIENTE</v>
          </cell>
          <cell r="B140" t="str">
            <v>COSTOS Y GASTOS OPERACIONALES</v>
          </cell>
        </row>
        <row r="141">
          <cell r="A141" t="str">
            <v>VP.TEC. GASTO CAPACITACION</v>
          </cell>
          <cell r="B141" t="str">
            <v>COSTOS Y GASTOS OPERACIONALES</v>
          </cell>
        </row>
        <row r="142">
          <cell r="A142" t="str">
            <v>VP.TEC. GASTO DE VIAJE</v>
          </cell>
          <cell r="B142" t="str">
            <v>COSTOS Y GASTOS OPERACIONALES</v>
          </cell>
        </row>
        <row r="143">
          <cell r="A143" t="str">
            <v>VP.TEC. GASTO PERSONAL</v>
          </cell>
          <cell r="B143" t="str">
            <v>COSTOS Y GASTOS OPERACIONALES</v>
          </cell>
        </row>
        <row r="144">
          <cell r="A144" t="str">
            <v>VP.TEC. GASTOS ARRENDAMIENTOS</v>
          </cell>
          <cell r="B144" t="str">
            <v>COSTOS Y GASTOS OPERACIONALES</v>
          </cell>
        </row>
        <row r="145">
          <cell r="A145" t="str">
            <v>VP.TEC. GASTOS FACTURACIÓN</v>
          </cell>
          <cell r="B145" t="str">
            <v>COSTOS Y GASTOS OPERACIONALES</v>
          </cell>
        </row>
        <row r="146">
          <cell r="A146" t="str">
            <v>VP.TEC. GASTOS HONORARIOS</v>
          </cell>
          <cell r="B146" t="str">
            <v>COSTOS Y GASTOS OPERACIONALES</v>
          </cell>
        </row>
        <row r="147">
          <cell r="A147" t="str">
            <v>VP.TEC. GASTOS IMPUESTOS MULTAS Y SANCIONES</v>
          </cell>
          <cell r="B147" t="str">
            <v>COSTOS Y GASTOS OPERACIONALES</v>
          </cell>
        </row>
        <row r="148">
          <cell r="A148" t="str">
            <v>VP.TEC. GASTOS MATERIALES Y SUMINISTROS</v>
          </cell>
          <cell r="B148" t="str">
            <v>COSTOS Y GASTOS OPERACIONALES</v>
          </cell>
        </row>
        <row r="149">
          <cell r="A149" t="str">
            <v>VP.TEC. GASTOS MEJORAMIENTO, MANTTO, REPA</v>
          </cell>
          <cell r="B149" t="str">
            <v>COSTOS Y GASTOS OPERACIONALES</v>
          </cell>
        </row>
        <row r="150">
          <cell r="A150" t="str">
            <v>VP.TEC. GASTOS OPERACIÓN TI</v>
          </cell>
          <cell r="B150" t="str">
            <v>COSTOS Y GASTOS OPERACIONALES</v>
          </cell>
        </row>
        <row r="151">
          <cell r="A151" t="str">
            <v>VP.TEC. GASTOS OTROS</v>
          </cell>
          <cell r="B151" t="str">
            <v>COSTOS Y GASTOS OPERACIONALES</v>
          </cell>
        </row>
        <row r="152">
          <cell r="A152" t="str">
            <v>VP.TEC. GASTOS PUBLICIDAD Y OTROS GASTOS MERCADE</v>
          </cell>
          <cell r="B152" t="str">
            <v>COSTOS Y GASTOS OPERACIONALES</v>
          </cell>
        </row>
        <row r="153">
          <cell r="A153" t="str">
            <v>VP.TEC. GASTOS SEGUROS</v>
          </cell>
          <cell r="B153" t="str">
            <v>COSTOS Y GASTOS OPERACIONALES</v>
          </cell>
        </row>
        <row r="154">
          <cell r="A154" t="str">
            <v>VP.TEC. GASTOS SERVICIOS PÚBLICOS</v>
          </cell>
          <cell r="B154" t="str">
            <v>COSTOS Y GASTOS OPERACIONALES</v>
          </cell>
        </row>
        <row r="155">
          <cell r="A155" t="str">
            <v>VP.TEC. GASTOS TÉCNICOS</v>
          </cell>
          <cell r="B155" t="str">
            <v>COSTOS Y GASTOS OPERACIONALES</v>
          </cell>
        </row>
        <row r="156">
          <cell r="A156" t="str">
            <v>VP.TECNOLOGÍA</v>
          </cell>
          <cell r="B156" t="str">
            <v>COSTOS Y GASTOS OPERACIONALES</v>
          </cell>
        </row>
        <row r="157">
          <cell r="A157" t="str">
            <v>COSTOS Y GASTOS GENERALES</v>
          </cell>
          <cell r="B157" t="str">
            <v>COSTOS Y GASTOS OPERACIONALES</v>
          </cell>
        </row>
        <row r="158">
          <cell r="A158" t="str">
            <v>DEPRECIACIÓN OPERACIONAL</v>
          </cell>
          <cell r="B158" t="str">
            <v>DEPRECIACIÓN , AMORTIZACIÓN Y PROVISIÓN</v>
          </cell>
        </row>
        <row r="159">
          <cell r="A159" t="str">
            <v>DEPRECIACIÓN ADMINISTRACIÓN</v>
          </cell>
          <cell r="B159" t="str">
            <v>DEPRECIACIÓN , AMORTIZACIÓN Y PROVISIÓN</v>
          </cell>
        </row>
        <row r="160">
          <cell r="A160" t="str">
            <v>AMORTIZACIÓN OPERACIONAL</v>
          </cell>
          <cell r="B160" t="str">
            <v>DEPRECIACIÓN , AMORTIZACIÓN Y PROVISIÓN</v>
          </cell>
        </row>
        <row r="161">
          <cell r="A161" t="str">
            <v>AMORTIZACIÓN ADMINISTRACIÓN</v>
          </cell>
          <cell r="B161" t="str">
            <v>DEPRECIACIÓN , AMORTIZACIÓN Y PROVISIÓN</v>
          </cell>
        </row>
        <row r="162">
          <cell r="A162" t="str">
            <v>PROVISIÓN CARTERA</v>
          </cell>
          <cell r="B162" t="str">
            <v>DEPRECIACIÓN , AMORTIZACIÓN Y PROVISIÓN</v>
          </cell>
        </row>
        <row r="163">
          <cell r="A163" t="str">
            <v>OTRAS PROVISIÓN</v>
          </cell>
          <cell r="B163" t="str">
            <v>DEPRECIACIÓN , AMORTIZACIÓN Y PROVISIÓN</v>
          </cell>
        </row>
        <row r="164">
          <cell r="A164" t="str">
            <v>INGRESOS FINANCIEROS</v>
          </cell>
          <cell r="B164" t="str">
            <v>OTROS INGRESOS GENERALES</v>
          </cell>
        </row>
        <row r="165">
          <cell r="A165" t="str">
            <v>OTROS INGRESOS</v>
          </cell>
          <cell r="B165" t="str">
            <v>OTROS INGRESOS GENERALES</v>
          </cell>
        </row>
        <row r="166">
          <cell r="A166" t="str">
            <v>GASTOS FINANCIEROS</v>
          </cell>
          <cell r="B166" t="str">
            <v>OTROS GASTOS GENERALES</v>
          </cell>
        </row>
        <row r="167">
          <cell r="A167" t="str">
            <v>OTROS GASTOS GENERALES</v>
          </cell>
          <cell r="B167" t="str">
            <v>OTROS GASTOS GENERALES</v>
          </cell>
        </row>
        <row r="168">
          <cell r="A168" t="str">
            <v>CORRECCIÓN MONETARIA GASTOS</v>
          </cell>
          <cell r="B168" t="str">
            <v>CORRECION MONETARIA</v>
          </cell>
        </row>
        <row r="169">
          <cell r="A169" t="str">
            <v>DIFERENCIA EN CAMBIO INGRESOS</v>
          </cell>
          <cell r="B169" t="str">
            <v>DIFERENCIA EN CAMBIO</v>
          </cell>
        </row>
        <row r="170">
          <cell r="A170" t="str">
            <v>DIFERENCIA EN CAMBIO GASTOS</v>
          </cell>
          <cell r="B170" t="str">
            <v>DIFERENCIA EN CAMBIO</v>
          </cell>
        </row>
        <row r="171">
          <cell r="A171" t="str">
            <v>IMPUESTOS</v>
          </cell>
          <cell r="B171" t="str">
            <v>IMPUESTOS</v>
          </cell>
        </row>
      </sheetData>
      <sheetData sheetId="1"/>
      <sheetData sheetId="2" refreshError="1"/>
      <sheetData sheetId="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ro_2010_ (2)"/>
      <sheetName val="Febrero_Krpr5"/>
      <sheetName val="Marzo_Krpr5"/>
      <sheetName val="Abril_2010"/>
      <sheetName val="Mayo_2010"/>
      <sheetName val="Junio_2010"/>
      <sheetName val="Julio_2010"/>
      <sheetName val="ER (MAF) Desagregado"/>
      <sheetName val="Modif FYU (MILLONES)"/>
      <sheetName val="Modif FYU (MILLONES) (2)"/>
      <sheetName val="ESTIMADOS INVERSIONES "/>
      <sheetName val="Ctas_BG_Caja"/>
      <sheetName val="CASO"/>
    </sheetNames>
    <sheetDataSet>
      <sheetData sheetId="0" refreshError="1"/>
      <sheetData sheetId="1" refreshError="1"/>
      <sheetData sheetId="2" refreshError="1"/>
      <sheetData sheetId="3" refreshError="1"/>
      <sheetData sheetId="4" refreshError="1"/>
      <sheetData sheetId="5" refreshError="1"/>
      <sheetData sheetId="6" refreshError="1">
        <row r="1">
          <cell r="A1" t="str">
            <v>cudv_codigo</v>
          </cell>
          <cell r="B1" t="str">
            <v>saln_empresa</v>
          </cell>
          <cell r="C1" t="str">
            <v>saln_periodo</v>
          </cell>
          <cell r="D1" t="str">
            <v>saln_anno</v>
          </cell>
          <cell r="E1" t="str">
            <v>cufc_nombre</v>
          </cell>
          <cell r="F1" t="str">
            <v>forc_nombre</v>
          </cell>
          <cell r="G1" t="str">
            <v>imputable</v>
          </cell>
          <cell r="H1" t="str">
            <v>nivel</v>
          </cell>
          <cell r="I1" t="str">
            <v>orden</v>
          </cell>
          <cell r="J1" t="str">
            <v>sum_salv_anterior</v>
          </cell>
          <cell r="K1" t="str">
            <v>sum_salv_debito</v>
          </cell>
          <cell r="L1" t="str">
            <v>sum_salv_credito</v>
          </cell>
          <cell r="M1" t="str">
            <v>sum_salv_saldo</v>
          </cell>
          <cell r="N1" t="str">
            <v>MOVIMIENTO DEL MES</v>
          </cell>
        </row>
        <row r="2">
          <cell r="A2">
            <v>4</v>
          </cell>
          <cell r="B2">
            <v>1</v>
          </cell>
          <cell r="C2">
            <v>7</v>
          </cell>
          <cell r="D2">
            <v>2010</v>
          </cell>
          <cell r="E2" t="str">
            <v>INGRESOS</v>
          </cell>
          <cell r="F2" t="str">
            <v>BALANCE DE PRUEBA SUI</v>
          </cell>
          <cell r="G2" t="str">
            <v>N</v>
          </cell>
          <cell r="H2">
            <v>1</v>
          </cell>
          <cell r="I2" t="str">
            <v>400000000000</v>
          </cell>
          <cell r="J2">
            <v>-202878026080.13</v>
          </cell>
          <cell r="K2">
            <v>2891277279.2399998</v>
          </cell>
          <cell r="L2">
            <v>36996174482.639999</v>
          </cell>
          <cell r="M2">
            <v>-236982923283.53</v>
          </cell>
          <cell r="N2">
            <v>-34104897203.400002</v>
          </cell>
        </row>
        <row r="3">
          <cell r="A3">
            <v>42</v>
          </cell>
          <cell r="B3">
            <v>1</v>
          </cell>
          <cell r="C3">
            <v>7</v>
          </cell>
          <cell r="D3">
            <v>2010</v>
          </cell>
          <cell r="E3" t="str">
            <v>VENTA DE BIENES</v>
          </cell>
          <cell r="F3" t="str">
            <v>BALANCE DE PRUEBA SUI</v>
          </cell>
          <cell r="G3" t="str">
            <v>N</v>
          </cell>
          <cell r="H3">
            <v>2</v>
          </cell>
          <cell r="I3" t="str">
            <v>420000000000</v>
          </cell>
          <cell r="J3">
            <v>-15477001</v>
          </cell>
          <cell r="K3">
            <v>0</v>
          </cell>
          <cell r="L3">
            <v>3084500</v>
          </cell>
          <cell r="M3">
            <v>-18561501</v>
          </cell>
          <cell r="N3">
            <v>-3084500</v>
          </cell>
        </row>
        <row r="4">
          <cell r="A4">
            <v>4210</v>
          </cell>
          <cell r="B4">
            <v>1</v>
          </cell>
          <cell r="C4">
            <v>7</v>
          </cell>
          <cell r="D4">
            <v>2010</v>
          </cell>
          <cell r="E4" t="str">
            <v>BIENES COMERCIALIZADOS</v>
          </cell>
          <cell r="F4" t="str">
            <v>BALANCE DE PRUEBA SUI</v>
          </cell>
          <cell r="G4" t="str">
            <v>N</v>
          </cell>
          <cell r="H4">
            <v>3</v>
          </cell>
          <cell r="I4" t="str">
            <v>421000000000</v>
          </cell>
          <cell r="J4">
            <v>-15477001</v>
          </cell>
          <cell r="K4">
            <v>0</v>
          </cell>
          <cell r="L4">
            <v>3084500</v>
          </cell>
          <cell r="M4">
            <v>-18561501</v>
          </cell>
          <cell r="N4">
            <v>-3084500</v>
          </cell>
        </row>
        <row r="5">
          <cell r="A5">
            <v>421003</v>
          </cell>
          <cell r="B5">
            <v>1</v>
          </cell>
          <cell r="C5">
            <v>7</v>
          </cell>
          <cell r="D5">
            <v>2010</v>
          </cell>
          <cell r="E5" t="str">
            <v>CONTRUCCIONES OBRAS ELECTRICAS</v>
          </cell>
          <cell r="F5" t="str">
            <v>BALANCE DE PRUEBA SUI</v>
          </cell>
          <cell r="G5" t="str">
            <v>S</v>
          </cell>
          <cell r="H5">
            <v>4</v>
          </cell>
          <cell r="I5" t="str">
            <v>421003000000</v>
          </cell>
          <cell r="J5">
            <v>-1260000</v>
          </cell>
          <cell r="K5">
            <v>0</v>
          </cell>
          <cell r="L5">
            <v>2330000</v>
          </cell>
          <cell r="M5">
            <v>-3590000</v>
          </cell>
          <cell r="N5">
            <v>-2330000</v>
          </cell>
        </row>
        <row r="6">
          <cell r="A6">
            <v>421028</v>
          </cell>
          <cell r="B6">
            <v>1</v>
          </cell>
          <cell r="C6">
            <v>7</v>
          </cell>
          <cell r="D6">
            <v>2010</v>
          </cell>
          <cell r="E6" t="str">
            <v>MEDIDORES CABLE CONCENTRICO Y CONECTORES</v>
          </cell>
          <cell r="F6" t="str">
            <v>BALANCE DE PRUEBA SUI</v>
          </cell>
          <cell r="G6" t="str">
            <v>S</v>
          </cell>
          <cell r="H6">
            <v>4</v>
          </cell>
          <cell r="I6" t="str">
            <v>421028000000</v>
          </cell>
          <cell r="J6">
            <v>-13857001</v>
          </cell>
          <cell r="K6">
            <v>0</v>
          </cell>
          <cell r="L6">
            <v>754500</v>
          </cell>
          <cell r="M6">
            <v>-14611501</v>
          </cell>
          <cell r="N6">
            <v>-754500</v>
          </cell>
        </row>
        <row r="7">
          <cell r="A7">
            <v>421090</v>
          </cell>
          <cell r="B7">
            <v>1</v>
          </cell>
          <cell r="C7">
            <v>7</v>
          </cell>
          <cell r="D7">
            <v>2010</v>
          </cell>
          <cell r="E7" t="str">
            <v>OTRAS VENTAS DE BIENES COMERCIALIZADOS</v>
          </cell>
          <cell r="F7" t="str">
            <v>BALANCE DE PRUEBA SUI</v>
          </cell>
          <cell r="G7" t="str">
            <v>S</v>
          </cell>
          <cell r="H7">
            <v>4</v>
          </cell>
          <cell r="I7" t="str">
            <v>421090000000</v>
          </cell>
          <cell r="J7">
            <v>-360000</v>
          </cell>
          <cell r="K7">
            <v>0</v>
          </cell>
          <cell r="L7">
            <v>0</v>
          </cell>
          <cell r="M7">
            <v>-360000</v>
          </cell>
          <cell r="N7">
            <v>0</v>
          </cell>
        </row>
        <row r="8">
          <cell r="A8">
            <v>43</v>
          </cell>
          <cell r="B8">
            <v>1</v>
          </cell>
          <cell r="C8">
            <v>7</v>
          </cell>
          <cell r="D8">
            <v>2010</v>
          </cell>
          <cell r="E8" t="str">
            <v>VENTA DE SERVICIOS</v>
          </cell>
          <cell r="F8" t="str">
            <v>BALANCE DE PRUEBA SUI</v>
          </cell>
          <cell r="G8" t="str">
            <v>N</v>
          </cell>
          <cell r="H8">
            <v>2</v>
          </cell>
          <cell r="I8" t="str">
            <v>430000000000</v>
          </cell>
          <cell r="J8">
            <v>-198042186383</v>
          </cell>
          <cell r="K8">
            <v>2822442284</v>
          </cell>
          <cell r="L8">
            <v>35241709140</v>
          </cell>
          <cell r="M8">
            <v>-230461453239</v>
          </cell>
          <cell r="N8">
            <v>-32419266856</v>
          </cell>
        </row>
        <row r="9">
          <cell r="A9">
            <v>4315</v>
          </cell>
          <cell r="B9">
            <v>1</v>
          </cell>
          <cell r="C9">
            <v>7</v>
          </cell>
          <cell r="D9">
            <v>2010</v>
          </cell>
          <cell r="E9" t="str">
            <v>SERVICIO DE ENERGIA</v>
          </cell>
          <cell r="F9" t="str">
            <v>BALANCE DE PRUEBA SUI</v>
          </cell>
          <cell r="G9" t="str">
            <v>N</v>
          </cell>
          <cell r="H9">
            <v>3</v>
          </cell>
          <cell r="I9" t="str">
            <v>431500000000</v>
          </cell>
          <cell r="J9">
            <v>-198042186383</v>
          </cell>
          <cell r="K9">
            <v>2822442284</v>
          </cell>
          <cell r="L9">
            <v>35241709140</v>
          </cell>
          <cell r="M9">
            <v>-230461453239</v>
          </cell>
          <cell r="N9">
            <v>-32419266856</v>
          </cell>
        </row>
        <row r="10">
          <cell r="A10">
            <v>431519</v>
          </cell>
          <cell r="B10">
            <v>1</v>
          </cell>
          <cell r="C10">
            <v>7</v>
          </cell>
          <cell r="D10">
            <v>2010</v>
          </cell>
          <cell r="E10" t="str">
            <v>DISTRIBUCION</v>
          </cell>
          <cell r="F10" t="str">
            <v>BALANCE DE PRUEBA SUI</v>
          </cell>
          <cell r="G10" t="str">
            <v>N</v>
          </cell>
          <cell r="H10">
            <v>4</v>
          </cell>
          <cell r="I10" t="str">
            <v>431519000000</v>
          </cell>
          <cell r="J10">
            <v>-18770721832</v>
          </cell>
          <cell r="K10">
            <v>2651543079</v>
          </cell>
          <cell r="L10">
            <v>5569871076</v>
          </cell>
          <cell r="M10">
            <v>-21689049829</v>
          </cell>
          <cell r="N10">
            <v>-2918327997</v>
          </cell>
        </row>
        <row r="11">
          <cell r="A11">
            <v>43151901</v>
          </cell>
          <cell r="B11">
            <v>1</v>
          </cell>
          <cell r="C11">
            <v>7</v>
          </cell>
          <cell r="D11">
            <v>2010</v>
          </cell>
          <cell r="E11" t="str">
            <v>SISTEMA TRANSMISION NACIONAL (STN)</v>
          </cell>
          <cell r="F11" t="str">
            <v>BALANCE DE PRUEBA SUI</v>
          </cell>
          <cell r="G11" t="str">
            <v>S</v>
          </cell>
          <cell r="H11">
            <v>5</v>
          </cell>
          <cell r="I11" t="str">
            <v>431519010000</v>
          </cell>
          <cell r="J11">
            <v>-1196450400</v>
          </cell>
          <cell r="K11">
            <v>201502877</v>
          </cell>
          <cell r="L11">
            <v>403003954</v>
          </cell>
          <cell r="M11">
            <v>-1397951477</v>
          </cell>
          <cell r="N11">
            <v>-201501077</v>
          </cell>
        </row>
        <row r="12">
          <cell r="A12">
            <v>43151902</v>
          </cell>
          <cell r="B12">
            <v>1</v>
          </cell>
          <cell r="C12">
            <v>7</v>
          </cell>
          <cell r="D12">
            <v>2010</v>
          </cell>
          <cell r="E12" t="str">
            <v>SISTEMA TRANSMISION REGIONAL (STR)</v>
          </cell>
          <cell r="F12" t="str">
            <v>BALANCE DE PRUEBA SUI</v>
          </cell>
          <cell r="G12" t="str">
            <v>S</v>
          </cell>
          <cell r="H12">
            <v>5</v>
          </cell>
          <cell r="I12" t="str">
            <v>431519020000</v>
          </cell>
          <cell r="J12">
            <v>-14144379281</v>
          </cell>
          <cell r="K12">
            <v>2450030921</v>
          </cell>
          <cell r="L12">
            <v>4552326617</v>
          </cell>
          <cell r="M12">
            <v>-16246674977</v>
          </cell>
          <cell r="N12">
            <v>-2102295696</v>
          </cell>
        </row>
        <row r="13">
          <cell r="A13">
            <v>43151903</v>
          </cell>
          <cell r="B13">
            <v>1</v>
          </cell>
          <cell r="C13">
            <v>7</v>
          </cell>
          <cell r="D13">
            <v>2010</v>
          </cell>
          <cell r="E13" t="str">
            <v>SISTEMA DISTRIBUCION LOCAL (SDL) NIVEL I</v>
          </cell>
          <cell r="F13" t="str">
            <v>BALANCE DE PRUEBA SUI</v>
          </cell>
          <cell r="G13" t="str">
            <v>S</v>
          </cell>
          <cell r="H13">
            <v>5</v>
          </cell>
          <cell r="I13" t="str">
            <v>431519030000</v>
          </cell>
          <cell r="J13">
            <v>-2338272738</v>
          </cell>
          <cell r="K13">
            <v>0</v>
          </cell>
          <cell r="L13">
            <v>363881313</v>
          </cell>
          <cell r="M13">
            <v>-2702154051</v>
          </cell>
          <cell r="N13">
            <v>-363881313</v>
          </cell>
        </row>
        <row r="14">
          <cell r="A14">
            <v>43151907</v>
          </cell>
          <cell r="B14">
            <v>1</v>
          </cell>
          <cell r="C14">
            <v>7</v>
          </cell>
          <cell r="D14">
            <v>2010</v>
          </cell>
          <cell r="E14" t="str">
            <v>OTROS SERVICIOS DE ENERGIA DISTRIBUCION</v>
          </cell>
          <cell r="F14" t="str">
            <v>BALANCE DE PRUEBA SUI</v>
          </cell>
          <cell r="G14" t="str">
            <v>S</v>
          </cell>
          <cell r="H14">
            <v>5</v>
          </cell>
          <cell r="I14" t="str">
            <v>431519070000</v>
          </cell>
          <cell r="J14">
            <v>-1051917366</v>
          </cell>
          <cell r="K14">
            <v>0</v>
          </cell>
          <cell r="L14">
            <v>244252926</v>
          </cell>
          <cell r="M14">
            <v>-1296170292</v>
          </cell>
          <cell r="N14">
            <v>-244252926</v>
          </cell>
        </row>
        <row r="15">
          <cell r="A15">
            <v>43151908</v>
          </cell>
          <cell r="B15">
            <v>1</v>
          </cell>
          <cell r="C15">
            <v>7</v>
          </cell>
          <cell r="D15">
            <v>2010</v>
          </cell>
          <cell r="E15" t="str">
            <v>COMPENSACIONES DES - FES</v>
          </cell>
          <cell r="F15" t="str">
            <v>BALANCE DE PRUEBA SUI</v>
          </cell>
          <cell r="G15" t="str">
            <v>S</v>
          </cell>
          <cell r="H15">
            <v>5</v>
          </cell>
          <cell r="I15" t="str">
            <v>431519080000</v>
          </cell>
          <cell r="J15">
            <v>56651436</v>
          </cell>
          <cell r="K15">
            <v>9281</v>
          </cell>
          <cell r="L15">
            <v>0</v>
          </cell>
          <cell r="M15">
            <v>56660717</v>
          </cell>
          <cell r="N15">
            <v>9281</v>
          </cell>
        </row>
        <row r="16">
          <cell r="A16">
            <v>43151910</v>
          </cell>
          <cell r="B16">
            <v>1</v>
          </cell>
          <cell r="C16">
            <v>7</v>
          </cell>
          <cell r="D16">
            <v>2010</v>
          </cell>
          <cell r="E16" t="str">
            <v>INGRESOS POR MEDICIONES</v>
          </cell>
          <cell r="F16" t="str">
            <v>BALANCE DE PRUEBA SUI</v>
          </cell>
          <cell r="G16" t="str">
            <v>S</v>
          </cell>
          <cell r="H16">
            <v>5</v>
          </cell>
          <cell r="I16" t="str">
            <v>431519100000</v>
          </cell>
          <cell r="J16">
            <v>-37251941</v>
          </cell>
          <cell r="K16">
            <v>0</v>
          </cell>
          <cell r="L16">
            <v>1344531</v>
          </cell>
          <cell r="M16">
            <v>-38596472</v>
          </cell>
          <cell r="N16">
            <v>-1344531</v>
          </cell>
        </row>
        <row r="17">
          <cell r="A17">
            <v>43151911</v>
          </cell>
          <cell r="B17">
            <v>1</v>
          </cell>
          <cell r="C17">
            <v>7</v>
          </cell>
          <cell r="D17">
            <v>2010</v>
          </cell>
          <cell r="E17" t="str">
            <v>INGRESOS POR OBRAS DE TERCEROS</v>
          </cell>
          <cell r="F17" t="str">
            <v>BALANCE DE PRUEBA SUI</v>
          </cell>
          <cell r="G17" t="str">
            <v>S</v>
          </cell>
          <cell r="H17">
            <v>5</v>
          </cell>
          <cell r="I17" t="str">
            <v>431519110000</v>
          </cell>
          <cell r="J17">
            <v>-59101542</v>
          </cell>
          <cell r="K17">
            <v>0</v>
          </cell>
          <cell r="L17">
            <v>5061735</v>
          </cell>
          <cell r="M17">
            <v>-64163277</v>
          </cell>
          <cell r="N17">
            <v>-5061735</v>
          </cell>
        </row>
        <row r="18">
          <cell r="A18">
            <v>431520</v>
          </cell>
          <cell r="B18">
            <v>1</v>
          </cell>
          <cell r="C18">
            <v>7</v>
          </cell>
          <cell r="D18">
            <v>2010</v>
          </cell>
          <cell r="E18" t="str">
            <v>COMERCIALIZACION</v>
          </cell>
          <cell r="F18" t="str">
            <v>BALANCE DE PRUEBA SUI</v>
          </cell>
          <cell r="G18" t="str">
            <v>N</v>
          </cell>
          <cell r="H18">
            <v>4</v>
          </cell>
          <cell r="I18" t="str">
            <v>431520000000</v>
          </cell>
          <cell r="J18">
            <v>-179271464551</v>
          </cell>
          <cell r="K18">
            <v>170899205</v>
          </cell>
          <cell r="L18">
            <v>29671838064</v>
          </cell>
          <cell r="M18">
            <v>-208772403410</v>
          </cell>
          <cell r="N18">
            <v>-29500938859</v>
          </cell>
        </row>
        <row r="19">
          <cell r="A19">
            <v>43152001</v>
          </cell>
          <cell r="B19">
            <v>1</v>
          </cell>
          <cell r="C19">
            <v>7</v>
          </cell>
          <cell r="D19">
            <v>2010</v>
          </cell>
          <cell r="E19" t="str">
            <v>MERCADO REGULADO</v>
          </cell>
          <cell r="F19" t="str">
            <v>BALANCE DE PRUEBA SUI</v>
          </cell>
          <cell r="G19" t="str">
            <v>N</v>
          </cell>
          <cell r="H19">
            <v>5</v>
          </cell>
          <cell r="I19" t="str">
            <v>431520010000</v>
          </cell>
          <cell r="J19">
            <v>-150002494475</v>
          </cell>
          <cell r="K19">
            <v>142934238</v>
          </cell>
          <cell r="L19">
            <v>24997411042</v>
          </cell>
          <cell r="M19">
            <v>-174856971279</v>
          </cell>
          <cell r="N19">
            <v>-24854476804</v>
          </cell>
        </row>
        <row r="20">
          <cell r="A20">
            <v>4315200101</v>
          </cell>
          <cell r="B20">
            <v>1</v>
          </cell>
          <cell r="C20">
            <v>7</v>
          </cell>
          <cell r="D20">
            <v>2010</v>
          </cell>
          <cell r="E20" t="str">
            <v>RESIDENCIAL</v>
          </cell>
          <cell r="F20" t="str">
            <v>BALANCE DE PRUEBA SUI</v>
          </cell>
          <cell r="G20" t="str">
            <v>S</v>
          </cell>
          <cell r="H20">
            <v>6</v>
          </cell>
          <cell r="I20" t="str">
            <v>431520010100</v>
          </cell>
          <cell r="J20">
            <v>-106950763452</v>
          </cell>
          <cell r="K20">
            <v>74074423</v>
          </cell>
          <cell r="L20">
            <v>17630815815</v>
          </cell>
          <cell r="M20">
            <v>-124507504844</v>
          </cell>
          <cell r="N20">
            <v>-17556741392</v>
          </cell>
        </row>
        <row r="21">
          <cell r="A21">
            <v>4315200102</v>
          </cell>
          <cell r="B21">
            <v>1</v>
          </cell>
          <cell r="C21">
            <v>7</v>
          </cell>
          <cell r="D21">
            <v>2010</v>
          </cell>
          <cell r="E21" t="str">
            <v>COMERCIAL</v>
          </cell>
          <cell r="F21" t="str">
            <v>BALANCE DE PRUEBA SUI</v>
          </cell>
          <cell r="G21" t="str">
            <v>S</v>
          </cell>
          <cell r="H21">
            <v>6</v>
          </cell>
          <cell r="I21" t="str">
            <v>431520010200</v>
          </cell>
          <cell r="J21">
            <v>-29859751150</v>
          </cell>
          <cell r="K21">
            <v>20004476</v>
          </cell>
          <cell r="L21">
            <v>5029103841</v>
          </cell>
          <cell r="M21">
            <v>-34868850515</v>
          </cell>
          <cell r="N21">
            <v>-5009099365</v>
          </cell>
        </row>
        <row r="22">
          <cell r="A22">
            <v>4315200103</v>
          </cell>
          <cell r="B22">
            <v>1</v>
          </cell>
          <cell r="C22">
            <v>7</v>
          </cell>
          <cell r="D22">
            <v>2010</v>
          </cell>
          <cell r="E22" t="str">
            <v>INDUSTRIAL</v>
          </cell>
          <cell r="F22" t="str">
            <v>BALANCE DE PRUEBA SUI</v>
          </cell>
          <cell r="G22" t="str">
            <v>S</v>
          </cell>
          <cell r="H22">
            <v>6</v>
          </cell>
          <cell r="I22" t="str">
            <v>431520010300</v>
          </cell>
          <cell r="J22">
            <v>-5769852683</v>
          </cell>
          <cell r="K22">
            <v>14505999</v>
          </cell>
          <cell r="L22">
            <v>1063761556</v>
          </cell>
          <cell r="M22">
            <v>-6819108240</v>
          </cell>
          <cell r="N22">
            <v>-1049255557</v>
          </cell>
        </row>
        <row r="23">
          <cell r="A23">
            <v>4315200104</v>
          </cell>
          <cell r="B23">
            <v>1</v>
          </cell>
          <cell r="C23">
            <v>7</v>
          </cell>
          <cell r="D23">
            <v>2010</v>
          </cell>
          <cell r="E23" t="str">
            <v>OFICIAL</v>
          </cell>
          <cell r="F23" t="str">
            <v>BALANCE DE PRUEBA SUI</v>
          </cell>
          <cell r="G23" t="str">
            <v>S</v>
          </cell>
          <cell r="H23">
            <v>6</v>
          </cell>
          <cell r="I23" t="str">
            <v>431520010400</v>
          </cell>
          <cell r="J23">
            <v>-7086962547</v>
          </cell>
          <cell r="K23">
            <v>32398871</v>
          </cell>
          <cell r="L23">
            <v>1222284865</v>
          </cell>
          <cell r="M23">
            <v>-8276848541</v>
          </cell>
          <cell r="N23">
            <v>-1189885994</v>
          </cell>
        </row>
        <row r="24">
          <cell r="A24">
            <v>4315200105</v>
          </cell>
          <cell r="B24">
            <v>1</v>
          </cell>
          <cell r="C24">
            <v>7</v>
          </cell>
          <cell r="D24">
            <v>2010</v>
          </cell>
          <cell r="E24" t="str">
            <v>PROVISIONALES</v>
          </cell>
          <cell r="F24" t="str">
            <v>BALANCE DE PRUEBA SUI</v>
          </cell>
          <cell r="G24" t="str">
            <v>S</v>
          </cell>
          <cell r="H24">
            <v>6</v>
          </cell>
          <cell r="I24" t="str">
            <v>431520010500</v>
          </cell>
          <cell r="J24">
            <v>-335164643</v>
          </cell>
          <cell r="K24">
            <v>1950469</v>
          </cell>
          <cell r="L24">
            <v>51444965</v>
          </cell>
          <cell r="M24">
            <v>-384659139</v>
          </cell>
          <cell r="N24">
            <v>-49494496</v>
          </cell>
        </row>
        <row r="25">
          <cell r="A25">
            <v>43152002</v>
          </cell>
          <cell r="B25">
            <v>1</v>
          </cell>
          <cell r="C25">
            <v>7</v>
          </cell>
          <cell r="D25">
            <v>2010</v>
          </cell>
          <cell r="E25" t="str">
            <v>ALUMBRADO PUBLICO</v>
          </cell>
          <cell r="F25" t="str">
            <v>BALANCE DE PRUEBA SUI</v>
          </cell>
          <cell r="G25" t="str">
            <v>S</v>
          </cell>
          <cell r="H25">
            <v>5</v>
          </cell>
          <cell r="I25" t="str">
            <v>431520020000</v>
          </cell>
          <cell r="J25">
            <v>-79094711</v>
          </cell>
          <cell r="K25">
            <v>0</v>
          </cell>
          <cell r="L25">
            <v>860014</v>
          </cell>
          <cell r="M25">
            <v>-79954725</v>
          </cell>
          <cell r="N25">
            <v>-860014</v>
          </cell>
        </row>
        <row r="26">
          <cell r="A26">
            <v>43152003</v>
          </cell>
          <cell r="B26">
            <v>1</v>
          </cell>
          <cell r="C26">
            <v>7</v>
          </cell>
          <cell r="D26">
            <v>2010</v>
          </cell>
          <cell r="E26" t="str">
            <v>MERCADO NO REGULADO</v>
          </cell>
          <cell r="F26" t="str">
            <v>BALANCE DE PRUEBA SUI</v>
          </cell>
          <cell r="G26" t="str">
            <v>N</v>
          </cell>
          <cell r="H26">
            <v>5</v>
          </cell>
          <cell r="I26" t="str">
            <v>431520030000</v>
          </cell>
          <cell r="J26">
            <v>-23427497472</v>
          </cell>
          <cell r="K26">
            <v>0</v>
          </cell>
          <cell r="L26">
            <v>3788634040</v>
          </cell>
          <cell r="M26">
            <v>-27216131512</v>
          </cell>
          <cell r="N26">
            <v>-3788634040</v>
          </cell>
        </row>
        <row r="27">
          <cell r="A27">
            <v>4315200301</v>
          </cell>
          <cell r="B27">
            <v>1</v>
          </cell>
          <cell r="C27">
            <v>7</v>
          </cell>
          <cell r="D27">
            <v>2010</v>
          </cell>
          <cell r="E27" t="str">
            <v>ALUMBRADO PUBLICO</v>
          </cell>
          <cell r="F27" t="str">
            <v>BALANCE DE PRUEBA SUI</v>
          </cell>
          <cell r="G27" t="str">
            <v>S</v>
          </cell>
          <cell r="H27">
            <v>6</v>
          </cell>
          <cell r="I27" t="str">
            <v>431520030100</v>
          </cell>
          <cell r="J27">
            <v>-7099466307</v>
          </cell>
          <cell r="K27">
            <v>0</v>
          </cell>
          <cell r="L27">
            <v>1120833102</v>
          </cell>
          <cell r="M27">
            <v>-8220299409</v>
          </cell>
          <cell r="N27">
            <v>-1120833102</v>
          </cell>
        </row>
        <row r="28">
          <cell r="A28">
            <v>4315200302</v>
          </cell>
          <cell r="B28">
            <v>1</v>
          </cell>
          <cell r="C28">
            <v>7</v>
          </cell>
          <cell r="D28">
            <v>2010</v>
          </cell>
          <cell r="E28" t="str">
            <v>COMERCIAL</v>
          </cell>
          <cell r="F28" t="str">
            <v>BALANCE DE PRUEBA SUI</v>
          </cell>
          <cell r="G28" t="str">
            <v>S</v>
          </cell>
          <cell r="H28">
            <v>6</v>
          </cell>
          <cell r="I28" t="str">
            <v>431520030200</v>
          </cell>
          <cell r="J28">
            <v>-2332996792</v>
          </cell>
          <cell r="K28">
            <v>0</v>
          </cell>
          <cell r="L28">
            <v>395626990</v>
          </cell>
          <cell r="M28">
            <v>-2728623782</v>
          </cell>
          <cell r="N28">
            <v>-395626990</v>
          </cell>
        </row>
        <row r="29">
          <cell r="A29">
            <v>4315200303</v>
          </cell>
          <cell r="B29">
            <v>1</v>
          </cell>
          <cell r="C29">
            <v>7</v>
          </cell>
          <cell r="D29">
            <v>2010</v>
          </cell>
          <cell r="E29" t="str">
            <v>INDUSTRIAL</v>
          </cell>
          <cell r="F29" t="str">
            <v>BALANCE DE PRUEBA SUI</v>
          </cell>
          <cell r="G29" t="str">
            <v>S</v>
          </cell>
          <cell r="H29">
            <v>6</v>
          </cell>
          <cell r="I29" t="str">
            <v>431520030300</v>
          </cell>
          <cell r="J29">
            <v>-12666068158</v>
          </cell>
          <cell r="K29">
            <v>0</v>
          </cell>
          <cell r="L29">
            <v>2044504732</v>
          </cell>
          <cell r="M29">
            <v>-14710572890</v>
          </cell>
          <cell r="N29">
            <v>-2044504732</v>
          </cell>
        </row>
        <row r="30">
          <cell r="A30">
            <v>4315200304</v>
          </cell>
          <cell r="B30">
            <v>1</v>
          </cell>
          <cell r="C30">
            <v>7</v>
          </cell>
          <cell r="D30">
            <v>2010</v>
          </cell>
          <cell r="E30" t="str">
            <v>OFICIAL</v>
          </cell>
          <cell r="F30" t="str">
            <v>BALANCE DE PRUEBA SUI</v>
          </cell>
          <cell r="G30" t="str">
            <v>S</v>
          </cell>
          <cell r="H30">
            <v>6</v>
          </cell>
          <cell r="I30" t="str">
            <v>431520030400</v>
          </cell>
          <cell r="J30">
            <v>-1328966215</v>
          </cell>
          <cell r="K30">
            <v>0</v>
          </cell>
          <cell r="L30">
            <v>227669216</v>
          </cell>
          <cell r="M30">
            <v>-1556635431</v>
          </cell>
          <cell r="N30">
            <v>-227669216</v>
          </cell>
        </row>
        <row r="31">
          <cell r="A31">
            <v>43152004</v>
          </cell>
          <cell r="B31">
            <v>1</v>
          </cell>
          <cell r="C31">
            <v>7</v>
          </cell>
          <cell r="D31">
            <v>2010</v>
          </cell>
          <cell r="E31" t="str">
            <v>VENTAS ENERGIA EN BOLSA</v>
          </cell>
          <cell r="F31" t="str">
            <v>BALANCE DE PRUEBA SUI</v>
          </cell>
          <cell r="G31" t="str">
            <v>S</v>
          </cell>
          <cell r="H31">
            <v>5</v>
          </cell>
          <cell r="I31" t="str">
            <v>431520040000</v>
          </cell>
          <cell r="J31">
            <v>-114068450</v>
          </cell>
          <cell r="K31">
            <v>24215173</v>
          </cell>
          <cell r="L31">
            <v>28181227</v>
          </cell>
          <cell r="M31">
            <v>-118034504</v>
          </cell>
          <cell r="N31">
            <v>-3966054</v>
          </cell>
        </row>
        <row r="32">
          <cell r="A32">
            <v>43152005</v>
          </cell>
          <cell r="B32">
            <v>1</v>
          </cell>
          <cell r="C32">
            <v>7</v>
          </cell>
          <cell r="D32">
            <v>2010</v>
          </cell>
          <cell r="E32" t="str">
            <v>INSTALACIONES</v>
          </cell>
          <cell r="F32" t="str">
            <v>BALANCE DE PRUEBA SUI</v>
          </cell>
          <cell r="G32" t="str">
            <v>S</v>
          </cell>
          <cell r="H32">
            <v>5</v>
          </cell>
          <cell r="I32" t="str">
            <v>431520050000</v>
          </cell>
          <cell r="J32">
            <v>-589365658</v>
          </cell>
          <cell r="K32">
            <v>2845909</v>
          </cell>
          <cell r="L32">
            <v>133410472</v>
          </cell>
          <cell r="M32">
            <v>-719930221</v>
          </cell>
          <cell r="N32">
            <v>-130564563</v>
          </cell>
        </row>
        <row r="33">
          <cell r="A33">
            <v>43152006</v>
          </cell>
          <cell r="B33">
            <v>1</v>
          </cell>
          <cell r="C33">
            <v>7</v>
          </cell>
          <cell r="D33">
            <v>2010</v>
          </cell>
          <cell r="E33" t="str">
            <v>RECONEXIONES</v>
          </cell>
          <cell r="F33" t="str">
            <v>BALANCE DE PRUEBA SUI</v>
          </cell>
          <cell r="G33" t="str">
            <v>N</v>
          </cell>
          <cell r="H33">
            <v>5</v>
          </cell>
          <cell r="I33" t="str">
            <v>431520060000</v>
          </cell>
          <cell r="J33">
            <v>-552316124</v>
          </cell>
          <cell r="K33">
            <v>555200</v>
          </cell>
          <cell r="L33">
            <v>84754122</v>
          </cell>
          <cell r="M33">
            <v>-636515046</v>
          </cell>
          <cell r="N33">
            <v>-84198922</v>
          </cell>
        </row>
        <row r="34">
          <cell r="A34">
            <v>4315200601</v>
          </cell>
          <cell r="B34">
            <v>1</v>
          </cell>
          <cell r="C34">
            <v>7</v>
          </cell>
          <cell r="D34">
            <v>2010</v>
          </cell>
          <cell r="E34" t="str">
            <v>RESIDENCIAL</v>
          </cell>
          <cell r="F34" t="str">
            <v>BALANCE DE PRUEBA SUI</v>
          </cell>
          <cell r="G34" t="str">
            <v>S</v>
          </cell>
          <cell r="H34">
            <v>6</v>
          </cell>
          <cell r="I34" t="str">
            <v>431520060100</v>
          </cell>
          <cell r="J34">
            <v>-491748864</v>
          </cell>
          <cell r="K34">
            <v>470900</v>
          </cell>
          <cell r="L34">
            <v>72082722</v>
          </cell>
          <cell r="M34">
            <v>-563360686</v>
          </cell>
          <cell r="N34">
            <v>-71611822</v>
          </cell>
        </row>
        <row r="35">
          <cell r="A35">
            <v>4315200602</v>
          </cell>
          <cell r="B35">
            <v>1</v>
          </cell>
          <cell r="C35">
            <v>7</v>
          </cell>
          <cell r="D35">
            <v>2010</v>
          </cell>
          <cell r="E35" t="str">
            <v>COMERCIAL</v>
          </cell>
          <cell r="F35" t="str">
            <v>BALANCE DE PRUEBA SUI</v>
          </cell>
          <cell r="G35" t="str">
            <v>S</v>
          </cell>
          <cell r="H35">
            <v>6</v>
          </cell>
          <cell r="I35" t="str">
            <v>431520060200</v>
          </cell>
          <cell r="J35">
            <v>-52520758</v>
          </cell>
          <cell r="K35">
            <v>84300</v>
          </cell>
          <cell r="L35">
            <v>8628244</v>
          </cell>
          <cell r="M35">
            <v>-61064702</v>
          </cell>
          <cell r="N35">
            <v>-8543944</v>
          </cell>
        </row>
        <row r="36">
          <cell r="A36">
            <v>4315200603</v>
          </cell>
          <cell r="B36">
            <v>1</v>
          </cell>
          <cell r="C36">
            <v>7</v>
          </cell>
          <cell r="D36">
            <v>2010</v>
          </cell>
          <cell r="E36" t="str">
            <v>INDUSTRIAL</v>
          </cell>
          <cell r="F36" t="str">
            <v>BALANCE DE PRUEBA SUI</v>
          </cell>
          <cell r="G36" t="str">
            <v>S</v>
          </cell>
          <cell r="H36">
            <v>6</v>
          </cell>
          <cell r="I36" t="str">
            <v>431520060300</v>
          </cell>
          <cell r="J36">
            <v>-3727202</v>
          </cell>
          <cell r="K36">
            <v>0</v>
          </cell>
          <cell r="L36">
            <v>3484756</v>
          </cell>
          <cell r="M36">
            <v>-7211958</v>
          </cell>
          <cell r="N36">
            <v>-3484756</v>
          </cell>
        </row>
        <row r="37">
          <cell r="A37">
            <v>4315200604</v>
          </cell>
          <cell r="B37">
            <v>1</v>
          </cell>
          <cell r="C37">
            <v>7</v>
          </cell>
          <cell r="D37">
            <v>2010</v>
          </cell>
          <cell r="E37" t="str">
            <v>OFICIAL</v>
          </cell>
          <cell r="F37" t="str">
            <v>BALANCE DE PRUEBA SUI</v>
          </cell>
          <cell r="G37" t="str">
            <v>S</v>
          </cell>
          <cell r="H37">
            <v>6</v>
          </cell>
          <cell r="I37" t="str">
            <v>431520060400</v>
          </cell>
          <cell r="J37">
            <v>-4319300</v>
          </cell>
          <cell r="K37">
            <v>0</v>
          </cell>
          <cell r="L37">
            <v>558400</v>
          </cell>
          <cell r="M37">
            <v>-4877700</v>
          </cell>
          <cell r="N37">
            <v>-558400</v>
          </cell>
        </row>
        <row r="38">
          <cell r="A38">
            <v>43152007</v>
          </cell>
          <cell r="B38">
            <v>1</v>
          </cell>
          <cell r="C38">
            <v>7</v>
          </cell>
          <cell r="D38">
            <v>2010</v>
          </cell>
          <cell r="E38" t="str">
            <v>OTROS SERVICIOS DE ENERGIA COMERCIALIZAC</v>
          </cell>
          <cell r="F38" t="str">
            <v>BALANCE DE PRUEBA SUI</v>
          </cell>
          <cell r="G38" t="str">
            <v>N</v>
          </cell>
          <cell r="H38">
            <v>5</v>
          </cell>
          <cell r="I38" t="str">
            <v>431520070000</v>
          </cell>
          <cell r="J38">
            <v>-4350875664</v>
          </cell>
          <cell r="K38">
            <v>348685</v>
          </cell>
          <cell r="L38">
            <v>582092042</v>
          </cell>
          <cell r="M38">
            <v>-4932619021</v>
          </cell>
          <cell r="N38">
            <v>-581743357</v>
          </cell>
        </row>
        <row r="39">
          <cell r="A39">
            <v>4315200702</v>
          </cell>
          <cell r="B39">
            <v>1</v>
          </cell>
          <cell r="C39">
            <v>7</v>
          </cell>
          <cell r="D39">
            <v>2010</v>
          </cell>
          <cell r="E39" t="str">
            <v>SANCIONES Y MULTAS</v>
          </cell>
          <cell r="F39" t="str">
            <v>BALANCE DE PRUEBA SUI</v>
          </cell>
          <cell r="G39" t="str">
            <v>S</v>
          </cell>
          <cell r="H39">
            <v>6</v>
          </cell>
          <cell r="I39" t="str">
            <v>431520070200</v>
          </cell>
          <cell r="J39">
            <v>-227045461</v>
          </cell>
          <cell r="K39">
            <v>347757</v>
          </cell>
          <cell r="L39">
            <v>36393886</v>
          </cell>
          <cell r="M39">
            <v>-263091590</v>
          </cell>
          <cell r="N39">
            <v>-36046129</v>
          </cell>
        </row>
        <row r="40">
          <cell r="A40">
            <v>4315200703</v>
          </cell>
          <cell r="B40">
            <v>1</v>
          </cell>
          <cell r="C40">
            <v>7</v>
          </cell>
          <cell r="D40">
            <v>2010</v>
          </cell>
          <cell r="E40" t="str">
            <v>SERVICIOS DE FACTURACION Y RECAUDO</v>
          </cell>
          <cell r="F40" t="str">
            <v>BALANCE DE PRUEBA SUI</v>
          </cell>
          <cell r="G40" t="str">
            <v>S</v>
          </cell>
          <cell r="H40">
            <v>6</v>
          </cell>
          <cell r="I40" t="str">
            <v>431520070300</v>
          </cell>
          <cell r="J40">
            <v>-2419314177</v>
          </cell>
          <cell r="K40">
            <v>928</v>
          </cell>
          <cell r="L40">
            <v>452281657</v>
          </cell>
          <cell r="M40">
            <v>-2871594906</v>
          </cell>
          <cell r="N40">
            <v>-452280729</v>
          </cell>
        </row>
        <row r="41">
          <cell r="A41">
            <v>4315200705</v>
          </cell>
          <cell r="B41">
            <v>1</v>
          </cell>
          <cell r="C41">
            <v>7</v>
          </cell>
          <cell r="D41">
            <v>2010</v>
          </cell>
          <cell r="E41" t="str">
            <v>SERVICIOS ESPECIALIZADOS COMERCIALIZACIO</v>
          </cell>
          <cell r="F41" t="str">
            <v>BALANCE DE PRUEBA SUI</v>
          </cell>
          <cell r="G41" t="str">
            <v>S</v>
          </cell>
          <cell r="H41">
            <v>6</v>
          </cell>
          <cell r="I41" t="str">
            <v>431520070500</v>
          </cell>
          <cell r="J41">
            <v>-1704516026</v>
          </cell>
          <cell r="K41">
            <v>0</v>
          </cell>
          <cell r="L41">
            <v>93416499</v>
          </cell>
          <cell r="M41">
            <v>-1797932525</v>
          </cell>
          <cell r="N41">
            <v>-93416499</v>
          </cell>
        </row>
        <row r="42">
          <cell r="A42">
            <v>43152009</v>
          </cell>
          <cell r="B42">
            <v>1</v>
          </cell>
          <cell r="C42">
            <v>7</v>
          </cell>
          <cell r="D42">
            <v>2010</v>
          </cell>
          <cell r="E42" t="str">
            <v>RECUPERACION DE PERDIDAS</v>
          </cell>
          <cell r="F42" t="str">
            <v>BALANCE DE PRUEBA SUI</v>
          </cell>
          <cell r="G42" t="str">
            <v>N</v>
          </cell>
          <cell r="H42">
            <v>5</v>
          </cell>
          <cell r="I42" t="str">
            <v>431520090000</v>
          </cell>
          <cell r="J42">
            <v>-155751997</v>
          </cell>
          <cell r="K42">
            <v>0</v>
          </cell>
          <cell r="L42">
            <v>56495105</v>
          </cell>
          <cell r="M42">
            <v>-212247102</v>
          </cell>
          <cell r="N42">
            <v>-56495105</v>
          </cell>
        </row>
        <row r="43">
          <cell r="A43">
            <v>4315200901</v>
          </cell>
          <cell r="B43">
            <v>1</v>
          </cell>
          <cell r="C43">
            <v>7</v>
          </cell>
          <cell r="D43">
            <v>2010</v>
          </cell>
          <cell r="E43" t="str">
            <v>RESIDENCIAL</v>
          </cell>
          <cell r="F43" t="str">
            <v>BALANCE DE PRUEBA SUI</v>
          </cell>
          <cell r="G43" t="str">
            <v>S</v>
          </cell>
          <cell r="H43">
            <v>6</v>
          </cell>
          <cell r="I43" t="str">
            <v>431520090100</v>
          </cell>
          <cell r="J43">
            <v>-72135814</v>
          </cell>
          <cell r="K43">
            <v>0</v>
          </cell>
          <cell r="L43">
            <v>20849707</v>
          </cell>
          <cell r="M43">
            <v>-92985521</v>
          </cell>
          <cell r="N43">
            <v>-20849707</v>
          </cell>
        </row>
        <row r="44">
          <cell r="A44">
            <v>4315200902</v>
          </cell>
          <cell r="B44">
            <v>1</v>
          </cell>
          <cell r="C44">
            <v>7</v>
          </cell>
          <cell r="D44">
            <v>2010</v>
          </cell>
          <cell r="E44" t="str">
            <v>COMERCIAL</v>
          </cell>
          <cell r="F44" t="str">
            <v>BALANCE DE PRUEBA SUI</v>
          </cell>
          <cell r="G44" t="str">
            <v>S</v>
          </cell>
          <cell r="H44">
            <v>6</v>
          </cell>
          <cell r="I44" t="str">
            <v>431520090200</v>
          </cell>
          <cell r="J44">
            <v>-76752964</v>
          </cell>
          <cell r="K44">
            <v>0</v>
          </cell>
          <cell r="L44">
            <v>35645398</v>
          </cell>
          <cell r="M44">
            <v>-112398362</v>
          </cell>
          <cell r="N44">
            <v>-35645398</v>
          </cell>
        </row>
        <row r="45">
          <cell r="A45">
            <v>4315200903</v>
          </cell>
          <cell r="B45">
            <v>1</v>
          </cell>
          <cell r="C45">
            <v>7</v>
          </cell>
          <cell r="D45">
            <v>2010</v>
          </cell>
          <cell r="E45" t="str">
            <v>INDUSTRIAL</v>
          </cell>
          <cell r="F45" t="str">
            <v>BALANCE DE PRUEBA SUI</v>
          </cell>
          <cell r="G45" t="str">
            <v>S</v>
          </cell>
          <cell r="H45">
            <v>6</v>
          </cell>
          <cell r="I45" t="str">
            <v>431520090300</v>
          </cell>
          <cell r="J45">
            <v>-433009</v>
          </cell>
          <cell r="K45">
            <v>0</v>
          </cell>
          <cell r="L45">
            <v>0</v>
          </cell>
          <cell r="M45">
            <v>-433009</v>
          </cell>
          <cell r="N45">
            <v>0</v>
          </cell>
        </row>
        <row r="46">
          <cell r="A46">
            <v>4315200904</v>
          </cell>
          <cell r="B46">
            <v>1</v>
          </cell>
          <cell r="C46">
            <v>7</v>
          </cell>
          <cell r="D46">
            <v>2010</v>
          </cell>
          <cell r="E46" t="str">
            <v>OFICIAL</v>
          </cell>
          <cell r="F46" t="str">
            <v>BALANCE DE PRUEBA SUI</v>
          </cell>
          <cell r="G46" t="str">
            <v>S</v>
          </cell>
          <cell r="H46">
            <v>6</v>
          </cell>
          <cell r="I46" t="str">
            <v>431520090400</v>
          </cell>
          <cell r="J46">
            <v>-6430210</v>
          </cell>
          <cell r="K46">
            <v>0</v>
          </cell>
          <cell r="L46">
            <v>0</v>
          </cell>
          <cell r="M46">
            <v>-6430210</v>
          </cell>
          <cell r="N46">
            <v>0</v>
          </cell>
        </row>
        <row r="47">
          <cell r="A47">
            <v>48</v>
          </cell>
          <cell r="B47">
            <v>1</v>
          </cell>
          <cell r="C47">
            <v>7</v>
          </cell>
          <cell r="D47">
            <v>2010</v>
          </cell>
          <cell r="E47" t="str">
            <v>OTROS INGRESOS</v>
          </cell>
          <cell r="F47" t="str">
            <v>BALANCE DE PRUEBA SUI</v>
          </cell>
          <cell r="G47" t="str">
            <v>N</v>
          </cell>
          <cell r="H47">
            <v>2</v>
          </cell>
          <cell r="I47" t="str">
            <v>480000000000</v>
          </cell>
          <cell r="J47">
            <v>-4820362696.1300001</v>
          </cell>
          <cell r="K47">
            <v>68834995.239999995</v>
          </cell>
          <cell r="L47">
            <v>1751380842.6400001</v>
          </cell>
          <cell r="M47">
            <v>-6502908543.5299997</v>
          </cell>
          <cell r="N47">
            <v>-1682545847.4000001</v>
          </cell>
        </row>
        <row r="48">
          <cell r="A48">
            <v>4805</v>
          </cell>
          <cell r="B48">
            <v>1</v>
          </cell>
          <cell r="C48">
            <v>7</v>
          </cell>
          <cell r="D48">
            <v>2010</v>
          </cell>
          <cell r="E48" t="str">
            <v>FINANCIEROS</v>
          </cell>
          <cell r="F48" t="str">
            <v>BALANCE DE PRUEBA SUI</v>
          </cell>
          <cell r="G48" t="str">
            <v>N</v>
          </cell>
          <cell r="H48">
            <v>3</v>
          </cell>
          <cell r="I48" t="str">
            <v>480500000000</v>
          </cell>
          <cell r="J48">
            <v>-3509937909.96</v>
          </cell>
          <cell r="K48">
            <v>68834995.239999995</v>
          </cell>
          <cell r="L48">
            <v>699774331.65999997</v>
          </cell>
          <cell r="M48">
            <v>-4140877246.3800001</v>
          </cell>
          <cell r="N48">
            <v>-630939336.41999996</v>
          </cell>
        </row>
        <row r="49">
          <cell r="A49">
            <v>480504</v>
          </cell>
          <cell r="B49">
            <v>1</v>
          </cell>
          <cell r="C49">
            <v>7</v>
          </cell>
          <cell r="D49">
            <v>2010</v>
          </cell>
          <cell r="E49" t="str">
            <v>INTERESES DEUDORES EMPLEADOS</v>
          </cell>
          <cell r="F49" t="str">
            <v>BALANCE DE PRUEBA SUI</v>
          </cell>
          <cell r="G49" t="str">
            <v>S</v>
          </cell>
          <cell r="H49">
            <v>4</v>
          </cell>
          <cell r="I49" t="str">
            <v>480504000000</v>
          </cell>
          <cell r="J49">
            <v>-208244560</v>
          </cell>
          <cell r="K49">
            <v>0</v>
          </cell>
          <cell r="L49">
            <v>32993525</v>
          </cell>
          <cell r="M49">
            <v>-241238085</v>
          </cell>
          <cell r="N49">
            <v>-32993525</v>
          </cell>
        </row>
        <row r="50">
          <cell r="A50">
            <v>480513</v>
          </cell>
          <cell r="B50">
            <v>1</v>
          </cell>
          <cell r="C50">
            <v>7</v>
          </cell>
          <cell r="D50">
            <v>2010</v>
          </cell>
          <cell r="E50" t="str">
            <v>INTERESES POR SERVICIOS DE ENERGIA</v>
          </cell>
          <cell r="F50" t="str">
            <v>BALANCE DE PRUEBA SUI</v>
          </cell>
          <cell r="G50" t="str">
            <v>S</v>
          </cell>
          <cell r="H50">
            <v>4</v>
          </cell>
          <cell r="I50" t="str">
            <v>480513000000</v>
          </cell>
          <cell r="J50">
            <v>-1115052108</v>
          </cell>
          <cell r="K50">
            <v>41598302</v>
          </cell>
          <cell r="L50">
            <v>259900154</v>
          </cell>
          <cell r="M50">
            <v>-1333353960</v>
          </cell>
          <cell r="N50">
            <v>-218301852</v>
          </cell>
        </row>
        <row r="51">
          <cell r="A51">
            <v>480522</v>
          </cell>
          <cell r="B51">
            <v>1</v>
          </cell>
          <cell r="C51">
            <v>7</v>
          </cell>
          <cell r="D51">
            <v>2010</v>
          </cell>
          <cell r="E51" t="str">
            <v>INTERESES POR DEPOSITOS EN INSTITUCIONES</v>
          </cell>
          <cell r="F51" t="str">
            <v>BALANCE DE PRUEBA SUI</v>
          </cell>
          <cell r="G51" t="str">
            <v>S</v>
          </cell>
          <cell r="H51">
            <v>4</v>
          </cell>
          <cell r="I51" t="str">
            <v>480522000000</v>
          </cell>
          <cell r="J51">
            <v>-613528118.96000004</v>
          </cell>
          <cell r="K51">
            <v>27185560.239999998</v>
          </cell>
          <cell r="L51">
            <v>136039264.66</v>
          </cell>
          <cell r="M51">
            <v>-722381823.38</v>
          </cell>
          <cell r="N51">
            <v>-108853704.42</v>
          </cell>
        </row>
        <row r="52">
          <cell r="A52">
            <v>480527</v>
          </cell>
          <cell r="B52">
            <v>1</v>
          </cell>
          <cell r="C52">
            <v>7</v>
          </cell>
          <cell r="D52">
            <v>2010</v>
          </cell>
          <cell r="E52" t="str">
            <v>DIVIDENDOS Y PARTICIPACIONES</v>
          </cell>
          <cell r="F52" t="str">
            <v>BALANCE DE PRUEBA SUI</v>
          </cell>
          <cell r="G52" t="str">
            <v>S</v>
          </cell>
          <cell r="H52">
            <v>4</v>
          </cell>
          <cell r="I52" t="str">
            <v>480527000000</v>
          </cell>
          <cell r="J52">
            <v>-292194</v>
          </cell>
          <cell r="K52">
            <v>0</v>
          </cell>
          <cell r="L52">
            <v>1088868</v>
          </cell>
          <cell r="M52">
            <v>-1381062</v>
          </cell>
          <cell r="N52">
            <v>-1088868</v>
          </cell>
        </row>
        <row r="53">
          <cell r="A53">
            <v>480536</v>
          </cell>
          <cell r="B53">
            <v>1</v>
          </cell>
          <cell r="C53">
            <v>7</v>
          </cell>
          <cell r="D53">
            <v>2010</v>
          </cell>
          <cell r="E53" t="str">
            <v>RENDIMIENTOS ENCARGOS FIDU PENSIONES</v>
          </cell>
          <cell r="F53" t="str">
            <v>BALANCE DE PRUEBA SUI</v>
          </cell>
          <cell r="G53" t="str">
            <v>S</v>
          </cell>
          <cell r="H53">
            <v>4</v>
          </cell>
          <cell r="I53" t="str">
            <v>480536000000</v>
          </cell>
          <cell r="J53">
            <v>0</v>
          </cell>
          <cell r="K53">
            <v>0</v>
          </cell>
          <cell r="L53">
            <v>0</v>
          </cell>
          <cell r="M53">
            <v>0</v>
          </cell>
          <cell r="N53">
            <v>0</v>
          </cell>
        </row>
        <row r="54">
          <cell r="A54">
            <v>480590</v>
          </cell>
          <cell r="B54">
            <v>1</v>
          </cell>
          <cell r="C54">
            <v>7</v>
          </cell>
          <cell r="D54">
            <v>2010</v>
          </cell>
          <cell r="E54" t="str">
            <v>OTROS INGRESOS FINANCIEROS</v>
          </cell>
          <cell r="F54" t="str">
            <v>BALANCE DE PRUEBA SUI</v>
          </cell>
          <cell r="G54" t="str">
            <v>N</v>
          </cell>
          <cell r="H54">
            <v>4</v>
          </cell>
          <cell r="I54" t="str">
            <v>480590000000</v>
          </cell>
          <cell r="J54">
            <v>-1572820929</v>
          </cell>
          <cell r="K54">
            <v>51133</v>
          </cell>
          <cell r="L54">
            <v>269752520</v>
          </cell>
          <cell r="M54">
            <v>-1842522316</v>
          </cell>
          <cell r="N54">
            <v>-269701387</v>
          </cell>
        </row>
        <row r="55">
          <cell r="A55">
            <v>48059001</v>
          </cell>
          <cell r="B55">
            <v>1</v>
          </cell>
          <cell r="C55">
            <v>7</v>
          </cell>
          <cell r="D55">
            <v>2010</v>
          </cell>
          <cell r="E55" t="str">
            <v>COMISIONES POR PRONTO PAGO</v>
          </cell>
          <cell r="F55" t="str">
            <v>BALANCE DE PRUEBA SUI</v>
          </cell>
          <cell r="G55" t="str">
            <v>S</v>
          </cell>
          <cell r="H55">
            <v>5</v>
          </cell>
          <cell r="I55" t="str">
            <v>480590010000</v>
          </cell>
          <cell r="J55">
            <v>-62535148</v>
          </cell>
          <cell r="K55">
            <v>51133</v>
          </cell>
          <cell r="L55">
            <v>17907341</v>
          </cell>
          <cell r="M55">
            <v>-80391356</v>
          </cell>
          <cell r="N55">
            <v>-17856208</v>
          </cell>
        </row>
        <row r="56">
          <cell r="A56">
            <v>48059002</v>
          </cell>
          <cell r="B56">
            <v>1</v>
          </cell>
          <cell r="C56">
            <v>7</v>
          </cell>
          <cell r="D56">
            <v>2010</v>
          </cell>
          <cell r="E56" t="str">
            <v>DESCUENTOS COMERCIALES</v>
          </cell>
          <cell r="F56" t="str">
            <v>BALANCE DE PRUEBA SUI</v>
          </cell>
          <cell r="G56" t="str">
            <v>S</v>
          </cell>
          <cell r="H56">
            <v>5</v>
          </cell>
          <cell r="I56" t="str">
            <v>480590020000</v>
          </cell>
          <cell r="J56">
            <v>-90706</v>
          </cell>
          <cell r="K56">
            <v>0</v>
          </cell>
          <cell r="L56">
            <v>0</v>
          </cell>
          <cell r="M56">
            <v>-90706</v>
          </cell>
          <cell r="N56">
            <v>0</v>
          </cell>
        </row>
        <row r="57">
          <cell r="A57">
            <v>48059003</v>
          </cell>
          <cell r="B57">
            <v>1</v>
          </cell>
          <cell r="C57">
            <v>7</v>
          </cell>
          <cell r="D57">
            <v>2010</v>
          </cell>
          <cell r="E57" t="str">
            <v>COMISIONESX SERVICIO DE FACTURACION Y RE</v>
          </cell>
          <cell r="F57" t="str">
            <v>BALANCE DE PRUEBA SUI</v>
          </cell>
          <cell r="G57" t="str">
            <v>S</v>
          </cell>
          <cell r="H57">
            <v>5</v>
          </cell>
          <cell r="I57" t="str">
            <v>480590030000</v>
          </cell>
          <cell r="J57">
            <v>-1497843138</v>
          </cell>
          <cell r="K57">
            <v>0</v>
          </cell>
          <cell r="L57">
            <v>248807024</v>
          </cell>
          <cell r="M57">
            <v>-1746650162</v>
          </cell>
          <cell r="N57">
            <v>-248807024</v>
          </cell>
        </row>
        <row r="58">
          <cell r="A58">
            <v>48059005</v>
          </cell>
          <cell r="B58">
            <v>1</v>
          </cell>
          <cell r="C58">
            <v>7</v>
          </cell>
          <cell r="D58">
            <v>2010</v>
          </cell>
          <cell r="E58" t="str">
            <v>INTERESES X ANTICIPOS ENTREGADOS A TERCEROS</v>
          </cell>
          <cell r="F58" t="str">
            <v>BALANCE DE PRUEBA SUI</v>
          </cell>
          <cell r="G58" t="str">
            <v>S</v>
          </cell>
          <cell r="H58">
            <v>5</v>
          </cell>
          <cell r="I58" t="str">
            <v>480590050000</v>
          </cell>
          <cell r="J58">
            <v>-12351937</v>
          </cell>
          <cell r="K58">
            <v>0</v>
          </cell>
          <cell r="L58">
            <v>3038155</v>
          </cell>
          <cell r="M58">
            <v>-15390092</v>
          </cell>
          <cell r="N58">
            <v>-3038155</v>
          </cell>
        </row>
        <row r="59">
          <cell r="A59">
            <v>4806</v>
          </cell>
          <cell r="B59">
            <v>1</v>
          </cell>
          <cell r="C59">
            <v>7</v>
          </cell>
          <cell r="D59">
            <v>2010</v>
          </cell>
          <cell r="E59" t="str">
            <v>AJUSTE POR DIFERENCIA EN CAMBIO</v>
          </cell>
          <cell r="F59" t="str">
            <v>BALANCE DE PRUEBA SUI</v>
          </cell>
          <cell r="G59" t="str">
            <v>N</v>
          </cell>
          <cell r="H59">
            <v>3</v>
          </cell>
          <cell r="I59" t="str">
            <v>480600000000</v>
          </cell>
          <cell r="J59">
            <v>0</v>
          </cell>
          <cell r="K59">
            <v>0</v>
          </cell>
          <cell r="L59">
            <v>0</v>
          </cell>
          <cell r="M59">
            <v>0</v>
          </cell>
          <cell r="N59">
            <v>0</v>
          </cell>
        </row>
        <row r="60">
          <cell r="A60">
            <v>480601</v>
          </cell>
          <cell r="B60">
            <v>1</v>
          </cell>
          <cell r="C60">
            <v>7</v>
          </cell>
          <cell r="D60">
            <v>2010</v>
          </cell>
          <cell r="E60" t="str">
            <v>EFECTIVO</v>
          </cell>
          <cell r="F60" t="str">
            <v>BALANCE DE PRUEBA SUI</v>
          </cell>
          <cell r="G60" t="str">
            <v>S</v>
          </cell>
          <cell r="H60">
            <v>4</v>
          </cell>
          <cell r="I60" t="str">
            <v>480601000000</v>
          </cell>
          <cell r="J60">
            <v>0</v>
          </cell>
          <cell r="K60">
            <v>0</v>
          </cell>
          <cell r="L60">
            <v>0</v>
          </cell>
          <cell r="M60">
            <v>0</v>
          </cell>
          <cell r="N60">
            <v>0</v>
          </cell>
        </row>
        <row r="61">
          <cell r="A61">
            <v>4808</v>
          </cell>
          <cell r="B61">
            <v>1</v>
          </cell>
          <cell r="C61">
            <v>7</v>
          </cell>
          <cell r="D61">
            <v>2010</v>
          </cell>
          <cell r="E61" t="str">
            <v>OTROS INGRESOS ORDINARIOS</v>
          </cell>
          <cell r="F61" t="str">
            <v>BALANCE DE PRUEBA SUI</v>
          </cell>
          <cell r="G61" t="str">
            <v>N</v>
          </cell>
          <cell r="H61">
            <v>3</v>
          </cell>
          <cell r="I61" t="str">
            <v>480800000000</v>
          </cell>
          <cell r="J61">
            <v>-9421861</v>
          </cell>
          <cell r="K61">
            <v>0</v>
          </cell>
          <cell r="L61">
            <v>18557448</v>
          </cell>
          <cell r="M61">
            <v>-27979309</v>
          </cell>
          <cell r="N61">
            <v>-18557448</v>
          </cell>
        </row>
        <row r="62">
          <cell r="A62">
            <v>480802</v>
          </cell>
          <cell r="B62">
            <v>1</v>
          </cell>
          <cell r="C62">
            <v>7</v>
          </cell>
          <cell r="D62">
            <v>2010</v>
          </cell>
          <cell r="E62" t="str">
            <v>VENTA DE PLIEGOS</v>
          </cell>
          <cell r="F62" t="str">
            <v>BALANCE DE PRUEBA SUI</v>
          </cell>
          <cell r="G62" t="str">
            <v>S</v>
          </cell>
          <cell r="H62">
            <v>4</v>
          </cell>
          <cell r="I62" t="str">
            <v>480802000000</v>
          </cell>
          <cell r="J62">
            <v>-7160000</v>
          </cell>
          <cell r="K62">
            <v>0</v>
          </cell>
          <cell r="L62">
            <v>0</v>
          </cell>
          <cell r="M62">
            <v>-7160000</v>
          </cell>
          <cell r="N62">
            <v>0</v>
          </cell>
        </row>
        <row r="63">
          <cell r="A63">
            <v>480803</v>
          </cell>
          <cell r="B63">
            <v>1</v>
          </cell>
          <cell r="C63">
            <v>7</v>
          </cell>
          <cell r="D63">
            <v>2010</v>
          </cell>
          <cell r="E63" t="str">
            <v>CUOTAS PARTES DE PENSIONES</v>
          </cell>
          <cell r="F63" t="str">
            <v>BALANCE DE PRUEBA SUI</v>
          </cell>
          <cell r="G63" t="str">
            <v>S</v>
          </cell>
          <cell r="H63">
            <v>4</v>
          </cell>
          <cell r="I63" t="str">
            <v>480803000000</v>
          </cell>
          <cell r="J63">
            <v>0</v>
          </cell>
          <cell r="K63">
            <v>0</v>
          </cell>
          <cell r="L63">
            <v>18343014</v>
          </cell>
          <cell r="M63">
            <v>-18343014</v>
          </cell>
          <cell r="N63">
            <v>-18343014</v>
          </cell>
        </row>
        <row r="64">
          <cell r="A64">
            <v>480817</v>
          </cell>
          <cell r="B64">
            <v>1</v>
          </cell>
          <cell r="C64">
            <v>7</v>
          </cell>
          <cell r="D64">
            <v>2010</v>
          </cell>
          <cell r="E64" t="str">
            <v>ARRENDAMIENTOS</v>
          </cell>
          <cell r="F64" t="str">
            <v>BALANCE DE PRUEBA SUI</v>
          </cell>
          <cell r="G64" t="str">
            <v>S</v>
          </cell>
          <cell r="H64">
            <v>4</v>
          </cell>
          <cell r="I64" t="str">
            <v>480817000000</v>
          </cell>
          <cell r="J64">
            <v>-2261861</v>
          </cell>
          <cell r="K64">
            <v>0</v>
          </cell>
          <cell r="L64">
            <v>214434</v>
          </cell>
          <cell r="M64">
            <v>-2476295</v>
          </cell>
          <cell r="N64">
            <v>-214434</v>
          </cell>
        </row>
        <row r="65">
          <cell r="A65">
            <v>4810</v>
          </cell>
          <cell r="B65">
            <v>1</v>
          </cell>
          <cell r="C65">
            <v>7</v>
          </cell>
          <cell r="D65">
            <v>2010</v>
          </cell>
          <cell r="E65" t="str">
            <v>EXTRAORDINARIOS</v>
          </cell>
          <cell r="F65" t="str">
            <v>BALANCE DE PRUEBA SUI</v>
          </cell>
          <cell r="G65" t="str">
            <v>N</v>
          </cell>
          <cell r="H65">
            <v>3</v>
          </cell>
          <cell r="I65" t="str">
            <v>481000000000</v>
          </cell>
          <cell r="J65">
            <v>-1301002925.1700001</v>
          </cell>
          <cell r="K65">
            <v>0</v>
          </cell>
          <cell r="L65">
            <v>1033049062.98</v>
          </cell>
          <cell r="M65">
            <v>-2334051988.1500001</v>
          </cell>
          <cell r="N65">
            <v>-1033049062.98</v>
          </cell>
        </row>
        <row r="66">
          <cell r="A66">
            <v>481007</v>
          </cell>
          <cell r="B66">
            <v>1</v>
          </cell>
          <cell r="C66">
            <v>7</v>
          </cell>
          <cell r="D66">
            <v>2010</v>
          </cell>
          <cell r="E66" t="str">
            <v>SOBRANTES</v>
          </cell>
          <cell r="F66" t="str">
            <v>BALANCE DE PRUEBA SUI</v>
          </cell>
          <cell r="G66" t="str">
            <v>S</v>
          </cell>
          <cell r="H66">
            <v>4</v>
          </cell>
          <cell r="I66" t="str">
            <v>481007000000</v>
          </cell>
          <cell r="J66">
            <v>-33358.959999999999</v>
          </cell>
          <cell r="K66">
            <v>0</v>
          </cell>
          <cell r="L66">
            <v>0</v>
          </cell>
          <cell r="M66">
            <v>-33358.959999999999</v>
          </cell>
          <cell r="N66">
            <v>0</v>
          </cell>
        </row>
        <row r="67">
          <cell r="A67">
            <v>481008</v>
          </cell>
          <cell r="B67">
            <v>1</v>
          </cell>
          <cell r="C67">
            <v>7</v>
          </cell>
          <cell r="D67">
            <v>2010</v>
          </cell>
          <cell r="E67" t="str">
            <v>RECUPERACIONES</v>
          </cell>
          <cell r="F67" t="str">
            <v>BALANCE DE PRUEBA SUI</v>
          </cell>
          <cell r="G67" t="str">
            <v>S</v>
          </cell>
          <cell r="H67">
            <v>4</v>
          </cell>
          <cell r="I67" t="str">
            <v>481008000000</v>
          </cell>
          <cell r="J67">
            <v>-804872949.34000003</v>
          </cell>
          <cell r="K67">
            <v>0</v>
          </cell>
          <cell r="L67">
            <v>23629035</v>
          </cell>
          <cell r="M67">
            <v>-828501984.34000003</v>
          </cell>
          <cell r="N67">
            <v>-23629035</v>
          </cell>
        </row>
        <row r="68">
          <cell r="A68">
            <v>481047</v>
          </cell>
          <cell r="B68">
            <v>1</v>
          </cell>
          <cell r="C68">
            <v>7</v>
          </cell>
          <cell r="D68">
            <v>2010</v>
          </cell>
          <cell r="E68" t="str">
            <v>APROVECHAMIENTOS</v>
          </cell>
          <cell r="F68" t="str">
            <v>BALANCE DE PRUEBA SUI</v>
          </cell>
          <cell r="G68" t="str">
            <v>N</v>
          </cell>
          <cell r="H68">
            <v>4</v>
          </cell>
          <cell r="I68" t="str">
            <v>481047000000</v>
          </cell>
          <cell r="J68">
            <v>-134890627.06</v>
          </cell>
          <cell r="K68">
            <v>0</v>
          </cell>
          <cell r="L68">
            <v>891000</v>
          </cell>
          <cell r="M68">
            <v>-135781627.06</v>
          </cell>
          <cell r="N68">
            <v>-891000</v>
          </cell>
        </row>
        <row r="69">
          <cell r="A69">
            <v>48104701</v>
          </cell>
          <cell r="B69">
            <v>1</v>
          </cell>
          <cell r="C69">
            <v>7</v>
          </cell>
          <cell r="D69">
            <v>2010</v>
          </cell>
          <cell r="E69" t="str">
            <v>VENTA DE MATERIAL INSERVIBLE O DE RECICL</v>
          </cell>
          <cell r="F69" t="str">
            <v>BALANCE DE PRUEBA SUI</v>
          </cell>
          <cell r="G69" t="str">
            <v>S</v>
          </cell>
          <cell r="H69">
            <v>5</v>
          </cell>
          <cell r="I69" t="str">
            <v>481047010000</v>
          </cell>
          <cell r="J69">
            <v>-134890627.06</v>
          </cell>
          <cell r="K69">
            <v>0</v>
          </cell>
          <cell r="L69">
            <v>891000</v>
          </cell>
          <cell r="M69">
            <v>-135781627.06</v>
          </cell>
          <cell r="N69">
            <v>-891000</v>
          </cell>
        </row>
        <row r="70">
          <cell r="A70">
            <v>481049</v>
          </cell>
          <cell r="B70">
            <v>1</v>
          </cell>
          <cell r="C70">
            <v>7</v>
          </cell>
          <cell r="D70">
            <v>2010</v>
          </cell>
          <cell r="E70" t="str">
            <v>INDEMNIZACIONES</v>
          </cell>
          <cell r="F70" t="str">
            <v>BALANCE DE PRUEBA SUI</v>
          </cell>
          <cell r="G70" t="str">
            <v>S</v>
          </cell>
          <cell r="H70">
            <v>4</v>
          </cell>
          <cell r="I70" t="str">
            <v>481049000000</v>
          </cell>
          <cell r="J70">
            <v>-350161486.87</v>
          </cell>
          <cell r="K70">
            <v>0</v>
          </cell>
          <cell r="L70">
            <v>1008423037.78</v>
          </cell>
          <cell r="M70">
            <v>-1358584524.6500001</v>
          </cell>
          <cell r="N70">
            <v>-1008423037.78</v>
          </cell>
        </row>
        <row r="71">
          <cell r="A71">
            <v>481090</v>
          </cell>
          <cell r="B71">
            <v>1</v>
          </cell>
          <cell r="C71">
            <v>7</v>
          </cell>
          <cell r="D71">
            <v>2010</v>
          </cell>
          <cell r="E71" t="str">
            <v>OTROS INGRESOS EXTRAORDINARIOS</v>
          </cell>
          <cell r="F71" t="str">
            <v>BALANCE DE PRUEBA SUI</v>
          </cell>
          <cell r="G71" t="str">
            <v>S</v>
          </cell>
          <cell r="H71">
            <v>4</v>
          </cell>
          <cell r="I71" t="str">
            <v>481090000000</v>
          </cell>
          <cell r="J71">
            <v>-11044502.939999999</v>
          </cell>
          <cell r="K71">
            <v>0</v>
          </cell>
          <cell r="L71">
            <v>105990.2</v>
          </cell>
          <cell r="M71">
            <v>-11150493.140000001</v>
          </cell>
          <cell r="N71">
            <v>-105990.2</v>
          </cell>
        </row>
        <row r="72">
          <cell r="A72">
            <v>5</v>
          </cell>
          <cell r="B72">
            <v>1</v>
          </cell>
          <cell r="C72">
            <v>7</v>
          </cell>
          <cell r="D72">
            <v>2010</v>
          </cell>
          <cell r="E72" t="str">
            <v>GASTOS</v>
          </cell>
          <cell r="F72" t="str">
            <v>BALANCE DE PRUEBA SUI</v>
          </cell>
          <cell r="G72" t="str">
            <v>N</v>
          </cell>
          <cell r="H72">
            <v>1</v>
          </cell>
          <cell r="I72" t="str">
            <v>500000000000</v>
          </cell>
          <cell r="J72">
            <v>41824719905.550003</v>
          </cell>
          <cell r="K72">
            <v>15511950693.950001</v>
          </cell>
          <cell r="L72">
            <v>7185751732.0900002</v>
          </cell>
          <cell r="M72">
            <v>50150918867.410004</v>
          </cell>
          <cell r="N72">
            <v>8326198961.8600006</v>
          </cell>
        </row>
        <row r="73">
          <cell r="A73">
            <v>51</v>
          </cell>
          <cell r="B73">
            <v>1</v>
          </cell>
          <cell r="C73">
            <v>7</v>
          </cell>
          <cell r="D73">
            <v>2010</v>
          </cell>
          <cell r="E73" t="str">
            <v>DE ADMINISTRACION</v>
          </cell>
          <cell r="F73" t="str">
            <v>BALANCE DE PRUEBA SUI</v>
          </cell>
          <cell r="G73" t="str">
            <v>N</v>
          </cell>
          <cell r="H73">
            <v>2</v>
          </cell>
          <cell r="I73" t="str">
            <v>510000000000</v>
          </cell>
          <cell r="J73">
            <v>25521508935.880001</v>
          </cell>
          <cell r="K73">
            <v>5265893444.2299995</v>
          </cell>
          <cell r="L73">
            <v>32256955.73</v>
          </cell>
          <cell r="M73">
            <v>30755145424.380001</v>
          </cell>
          <cell r="N73">
            <v>5233636488.5</v>
          </cell>
        </row>
        <row r="74">
          <cell r="A74">
            <v>5101</v>
          </cell>
          <cell r="B74">
            <v>1</v>
          </cell>
          <cell r="C74">
            <v>7</v>
          </cell>
          <cell r="D74">
            <v>2010</v>
          </cell>
          <cell r="E74" t="str">
            <v>SUELDOS Y SALARIOS</v>
          </cell>
          <cell r="F74" t="str">
            <v>BALANCE DE PRUEBA SUI</v>
          </cell>
          <cell r="G74" t="str">
            <v>N</v>
          </cell>
          <cell r="H74">
            <v>3</v>
          </cell>
          <cell r="I74" t="str">
            <v>510100000000</v>
          </cell>
          <cell r="J74">
            <v>4096834097.46</v>
          </cell>
          <cell r="K74">
            <v>611815813.5</v>
          </cell>
          <cell r="L74">
            <v>3252722</v>
          </cell>
          <cell r="M74">
            <v>4705397188.96</v>
          </cell>
          <cell r="N74">
            <v>608563091.5</v>
          </cell>
        </row>
        <row r="75">
          <cell r="A75">
            <v>510101</v>
          </cell>
          <cell r="B75">
            <v>1</v>
          </cell>
          <cell r="C75">
            <v>7</v>
          </cell>
          <cell r="D75">
            <v>2010</v>
          </cell>
          <cell r="E75" t="str">
            <v>SUELDOS DEL PERSONAL</v>
          </cell>
          <cell r="F75" t="str">
            <v>BALANCE DE PRUEBA SUI</v>
          </cell>
          <cell r="G75" t="str">
            <v>S</v>
          </cell>
          <cell r="H75">
            <v>4</v>
          </cell>
          <cell r="I75" t="str">
            <v>510101000000</v>
          </cell>
          <cell r="J75">
            <v>1069834186</v>
          </cell>
          <cell r="K75">
            <v>187582896</v>
          </cell>
          <cell r="L75">
            <v>0</v>
          </cell>
          <cell r="M75">
            <v>1257417082</v>
          </cell>
          <cell r="N75">
            <v>187582896</v>
          </cell>
        </row>
        <row r="76">
          <cell r="A76">
            <v>510103</v>
          </cell>
          <cell r="B76">
            <v>1</v>
          </cell>
          <cell r="C76">
            <v>7</v>
          </cell>
          <cell r="D76">
            <v>2010</v>
          </cell>
          <cell r="E76" t="str">
            <v>HORAS EXTRAS Y FESTIVOS</v>
          </cell>
          <cell r="F76" t="str">
            <v>BALANCE DE PRUEBA SUI</v>
          </cell>
          <cell r="G76" t="str">
            <v>S</v>
          </cell>
          <cell r="H76">
            <v>4</v>
          </cell>
          <cell r="I76" t="str">
            <v>510103000000</v>
          </cell>
          <cell r="J76">
            <v>6612166</v>
          </cell>
          <cell r="K76">
            <v>583636</v>
          </cell>
          <cell r="L76">
            <v>0</v>
          </cell>
          <cell r="M76">
            <v>7195802</v>
          </cell>
          <cell r="N76">
            <v>583636</v>
          </cell>
        </row>
        <row r="77">
          <cell r="A77">
            <v>510105</v>
          </cell>
          <cell r="B77">
            <v>1</v>
          </cell>
          <cell r="C77">
            <v>7</v>
          </cell>
          <cell r="D77">
            <v>2010</v>
          </cell>
          <cell r="E77" t="str">
            <v>GASTOS DE REPRESENTACION</v>
          </cell>
          <cell r="F77" t="str">
            <v>BALANCE DE PRUEBA SUI</v>
          </cell>
          <cell r="G77" t="str">
            <v>S</v>
          </cell>
          <cell r="H77">
            <v>4</v>
          </cell>
          <cell r="I77" t="str">
            <v>510105000000</v>
          </cell>
          <cell r="J77">
            <v>19659196</v>
          </cell>
          <cell r="K77">
            <v>2796300</v>
          </cell>
          <cell r="L77">
            <v>0</v>
          </cell>
          <cell r="M77">
            <v>22455496</v>
          </cell>
          <cell r="N77">
            <v>2796300</v>
          </cell>
        </row>
        <row r="78">
          <cell r="A78">
            <v>510113</v>
          </cell>
          <cell r="B78">
            <v>1</v>
          </cell>
          <cell r="C78">
            <v>7</v>
          </cell>
          <cell r="D78">
            <v>2010</v>
          </cell>
          <cell r="E78" t="str">
            <v>PRIMA DE VACACIONES</v>
          </cell>
          <cell r="F78" t="str">
            <v>BALANCE DE PRUEBA SUI</v>
          </cell>
          <cell r="G78" t="str">
            <v>S</v>
          </cell>
          <cell r="H78">
            <v>4</v>
          </cell>
          <cell r="I78" t="str">
            <v>510113000000</v>
          </cell>
          <cell r="J78">
            <v>142322930</v>
          </cell>
          <cell r="K78">
            <v>24423279</v>
          </cell>
          <cell r="L78">
            <v>0</v>
          </cell>
          <cell r="M78">
            <v>166746209</v>
          </cell>
          <cell r="N78">
            <v>24423279</v>
          </cell>
        </row>
        <row r="79">
          <cell r="A79">
            <v>510117</v>
          </cell>
          <cell r="B79">
            <v>1</v>
          </cell>
          <cell r="C79">
            <v>7</v>
          </cell>
          <cell r="D79">
            <v>2010</v>
          </cell>
          <cell r="E79" t="str">
            <v>VACACIONES</v>
          </cell>
          <cell r="F79" t="str">
            <v>BALANCE DE PRUEBA SUI</v>
          </cell>
          <cell r="G79" t="str">
            <v>S</v>
          </cell>
          <cell r="H79">
            <v>4</v>
          </cell>
          <cell r="I79" t="str">
            <v>510117000000</v>
          </cell>
          <cell r="J79">
            <v>143222931</v>
          </cell>
          <cell r="K79">
            <v>24423279</v>
          </cell>
          <cell r="L79">
            <v>0</v>
          </cell>
          <cell r="M79">
            <v>167646210</v>
          </cell>
          <cell r="N79">
            <v>24423279</v>
          </cell>
        </row>
        <row r="80">
          <cell r="A80">
            <v>510119</v>
          </cell>
          <cell r="B80">
            <v>1</v>
          </cell>
          <cell r="C80">
            <v>7</v>
          </cell>
          <cell r="D80">
            <v>2010</v>
          </cell>
          <cell r="E80" t="str">
            <v>BONIFICACIONES</v>
          </cell>
          <cell r="F80" t="str">
            <v>BALANCE DE PRUEBA SUI</v>
          </cell>
          <cell r="G80" t="str">
            <v>S</v>
          </cell>
          <cell r="H80">
            <v>4</v>
          </cell>
          <cell r="I80" t="str">
            <v>510119000000</v>
          </cell>
          <cell r="J80">
            <v>154572162</v>
          </cell>
          <cell r="K80">
            <v>18025000</v>
          </cell>
          <cell r="L80">
            <v>0</v>
          </cell>
          <cell r="M80">
            <v>172597162</v>
          </cell>
          <cell r="N80">
            <v>18025000</v>
          </cell>
        </row>
        <row r="81">
          <cell r="A81">
            <v>510123</v>
          </cell>
          <cell r="B81">
            <v>1</v>
          </cell>
          <cell r="C81">
            <v>7</v>
          </cell>
          <cell r="D81">
            <v>2010</v>
          </cell>
          <cell r="E81" t="str">
            <v>AUXILIO DE TRANSPORTE</v>
          </cell>
          <cell r="F81" t="str">
            <v>BALANCE DE PRUEBA SUI</v>
          </cell>
          <cell r="G81" t="str">
            <v>S</v>
          </cell>
          <cell r="H81">
            <v>4</v>
          </cell>
          <cell r="I81" t="str">
            <v>510123000000</v>
          </cell>
          <cell r="J81">
            <v>9546850</v>
          </cell>
          <cell r="K81">
            <v>1541600</v>
          </cell>
          <cell r="L81">
            <v>0</v>
          </cell>
          <cell r="M81">
            <v>11088450</v>
          </cell>
          <cell r="N81">
            <v>1541600</v>
          </cell>
        </row>
        <row r="82">
          <cell r="A82">
            <v>510124</v>
          </cell>
          <cell r="B82">
            <v>1</v>
          </cell>
          <cell r="C82">
            <v>7</v>
          </cell>
          <cell r="D82">
            <v>2010</v>
          </cell>
          <cell r="E82" t="str">
            <v>CESANTIAS</v>
          </cell>
          <cell r="F82" t="str">
            <v>BALANCE DE PRUEBA SUI</v>
          </cell>
          <cell r="G82" t="str">
            <v>S</v>
          </cell>
          <cell r="H82">
            <v>4</v>
          </cell>
          <cell r="I82" t="str">
            <v>510124000000</v>
          </cell>
          <cell r="J82">
            <v>355807324</v>
          </cell>
          <cell r="K82">
            <v>61058198</v>
          </cell>
          <cell r="L82">
            <v>0</v>
          </cell>
          <cell r="M82">
            <v>416865522</v>
          </cell>
          <cell r="N82">
            <v>61058198</v>
          </cell>
        </row>
        <row r="83">
          <cell r="A83">
            <v>510125</v>
          </cell>
          <cell r="B83">
            <v>1</v>
          </cell>
          <cell r="C83">
            <v>7</v>
          </cell>
          <cell r="D83">
            <v>2010</v>
          </cell>
          <cell r="E83" t="str">
            <v>INTERESES A LAS CESANTIAS</v>
          </cell>
          <cell r="F83" t="str">
            <v>BALANCE DE PRUEBA SUI</v>
          </cell>
          <cell r="G83" t="str">
            <v>S</v>
          </cell>
          <cell r="H83">
            <v>4</v>
          </cell>
          <cell r="I83" t="str">
            <v>510125000000</v>
          </cell>
          <cell r="J83">
            <v>94881951</v>
          </cell>
          <cell r="K83">
            <v>16282183</v>
          </cell>
          <cell r="L83">
            <v>0</v>
          </cell>
          <cell r="M83">
            <v>111164134</v>
          </cell>
          <cell r="N83">
            <v>16282183</v>
          </cell>
        </row>
        <row r="84">
          <cell r="A84">
            <v>510130</v>
          </cell>
          <cell r="B84">
            <v>1</v>
          </cell>
          <cell r="C84">
            <v>7</v>
          </cell>
          <cell r="D84">
            <v>2010</v>
          </cell>
          <cell r="E84" t="str">
            <v>CAPACITACION BIENESTAR SOCIAL Y ESTIMULO</v>
          </cell>
          <cell r="F84" t="str">
            <v>BALANCE DE PRUEBA SUI</v>
          </cell>
          <cell r="G84" t="str">
            <v>N</v>
          </cell>
          <cell r="H84">
            <v>4</v>
          </cell>
          <cell r="I84" t="str">
            <v>510130000000</v>
          </cell>
          <cell r="J84">
            <v>414417420.25999999</v>
          </cell>
          <cell r="K84">
            <v>68312736.5</v>
          </cell>
          <cell r="L84">
            <v>0</v>
          </cell>
          <cell r="M84">
            <v>482730156.75999999</v>
          </cell>
          <cell r="N84">
            <v>68312736.5</v>
          </cell>
        </row>
        <row r="85">
          <cell r="A85">
            <v>51013001</v>
          </cell>
          <cell r="B85">
            <v>1</v>
          </cell>
          <cell r="C85">
            <v>7</v>
          </cell>
          <cell r="D85">
            <v>2010</v>
          </cell>
          <cell r="E85" t="str">
            <v>CAPACITACION</v>
          </cell>
          <cell r="F85" t="str">
            <v>BALANCE DE PRUEBA SUI</v>
          </cell>
          <cell r="G85" t="str">
            <v>S</v>
          </cell>
          <cell r="H85">
            <v>5</v>
          </cell>
          <cell r="I85" t="str">
            <v>510130010000</v>
          </cell>
          <cell r="J85">
            <v>344601456</v>
          </cell>
          <cell r="K85">
            <v>57850597.5</v>
          </cell>
          <cell r="L85">
            <v>0</v>
          </cell>
          <cell r="M85">
            <v>402452053.5</v>
          </cell>
          <cell r="N85">
            <v>57850597.5</v>
          </cell>
        </row>
        <row r="86">
          <cell r="A86">
            <v>51013002</v>
          </cell>
          <cell r="B86">
            <v>1</v>
          </cell>
          <cell r="C86">
            <v>7</v>
          </cell>
          <cell r="D86">
            <v>2010</v>
          </cell>
          <cell r="E86" t="str">
            <v>BIENESTAR SOCIAL</v>
          </cell>
          <cell r="F86" t="str">
            <v>BALANCE DE PRUEBA SUI</v>
          </cell>
          <cell r="G86" t="str">
            <v>S</v>
          </cell>
          <cell r="H86">
            <v>5</v>
          </cell>
          <cell r="I86" t="str">
            <v>510130020000</v>
          </cell>
          <cell r="J86">
            <v>69256964.260000005</v>
          </cell>
          <cell r="K86">
            <v>10312139</v>
          </cell>
          <cell r="L86">
            <v>0</v>
          </cell>
          <cell r="M86">
            <v>79569103.260000005</v>
          </cell>
          <cell r="N86">
            <v>10312139</v>
          </cell>
        </row>
        <row r="87">
          <cell r="A87">
            <v>51013003</v>
          </cell>
          <cell r="B87">
            <v>1</v>
          </cell>
          <cell r="C87">
            <v>7</v>
          </cell>
          <cell r="D87">
            <v>2010</v>
          </cell>
          <cell r="E87" t="str">
            <v>GASTOS MEDICOS CONVENCIONALES</v>
          </cell>
          <cell r="F87" t="str">
            <v>BALANCE DE PRUEBA SUI</v>
          </cell>
          <cell r="G87" t="str">
            <v>S</v>
          </cell>
          <cell r="H87">
            <v>5</v>
          </cell>
          <cell r="I87" t="str">
            <v>510130030000</v>
          </cell>
          <cell r="J87">
            <v>559000</v>
          </cell>
          <cell r="K87">
            <v>150000</v>
          </cell>
          <cell r="L87">
            <v>0</v>
          </cell>
          <cell r="M87">
            <v>709000</v>
          </cell>
          <cell r="N87">
            <v>150000</v>
          </cell>
        </row>
        <row r="88">
          <cell r="A88">
            <v>510131</v>
          </cell>
          <cell r="B88">
            <v>1</v>
          </cell>
          <cell r="C88">
            <v>7</v>
          </cell>
          <cell r="D88">
            <v>2010</v>
          </cell>
          <cell r="E88" t="str">
            <v>DOTACION Y SUMINISTRO A TRABAJADORES</v>
          </cell>
          <cell r="F88" t="str">
            <v>BALANCE DE PRUEBA SUI</v>
          </cell>
          <cell r="G88" t="str">
            <v>S</v>
          </cell>
          <cell r="H88">
            <v>4</v>
          </cell>
          <cell r="I88" t="str">
            <v>510131000000</v>
          </cell>
          <cell r="J88">
            <v>57857532.200000003</v>
          </cell>
          <cell r="K88">
            <v>0</v>
          </cell>
          <cell r="L88">
            <v>0</v>
          </cell>
          <cell r="M88">
            <v>57857532.200000003</v>
          </cell>
          <cell r="N88">
            <v>0</v>
          </cell>
        </row>
        <row r="89">
          <cell r="A89">
            <v>510133</v>
          </cell>
          <cell r="B89">
            <v>1</v>
          </cell>
          <cell r="C89">
            <v>7</v>
          </cell>
          <cell r="D89">
            <v>2010</v>
          </cell>
          <cell r="E89" t="str">
            <v>GASTOS DEPORTIVOS Y DE RECREACION</v>
          </cell>
          <cell r="F89" t="str">
            <v>BALANCE DE PRUEBA SUI</v>
          </cell>
          <cell r="G89" t="str">
            <v>S</v>
          </cell>
          <cell r="H89">
            <v>4</v>
          </cell>
          <cell r="I89" t="str">
            <v>510133000000</v>
          </cell>
          <cell r="J89">
            <v>12505000</v>
          </cell>
          <cell r="K89">
            <v>0</v>
          </cell>
          <cell r="L89">
            <v>0</v>
          </cell>
          <cell r="M89">
            <v>12505000</v>
          </cell>
          <cell r="N89">
            <v>0</v>
          </cell>
        </row>
        <row r="90">
          <cell r="A90">
            <v>510145</v>
          </cell>
          <cell r="B90">
            <v>1</v>
          </cell>
          <cell r="C90">
            <v>7</v>
          </cell>
          <cell r="D90">
            <v>2010</v>
          </cell>
          <cell r="E90" t="str">
            <v>SALARIO INTEGRAL</v>
          </cell>
          <cell r="F90" t="str">
            <v>BALANCE DE PRUEBA SUI</v>
          </cell>
          <cell r="G90" t="str">
            <v>S</v>
          </cell>
          <cell r="H90">
            <v>4</v>
          </cell>
          <cell r="I90" t="str">
            <v>510145000000</v>
          </cell>
          <cell r="J90">
            <v>69870407</v>
          </cell>
          <cell r="K90">
            <v>13390000</v>
          </cell>
          <cell r="L90">
            <v>0</v>
          </cell>
          <cell r="M90">
            <v>83260407</v>
          </cell>
          <cell r="N90">
            <v>13390000</v>
          </cell>
        </row>
        <row r="91">
          <cell r="A91">
            <v>510146</v>
          </cell>
          <cell r="B91">
            <v>1</v>
          </cell>
          <cell r="C91">
            <v>7</v>
          </cell>
          <cell r="D91">
            <v>2010</v>
          </cell>
          <cell r="E91" t="str">
            <v>CONTRATOS DE PERSONAL TEMPORAL</v>
          </cell>
          <cell r="F91" t="str">
            <v>BALANCE DE PRUEBA SUI</v>
          </cell>
          <cell r="G91" t="str">
            <v>S</v>
          </cell>
          <cell r="H91">
            <v>4</v>
          </cell>
          <cell r="I91" t="str">
            <v>510146000000</v>
          </cell>
          <cell r="J91">
            <v>577287299</v>
          </cell>
          <cell r="K91">
            <v>23618990</v>
          </cell>
          <cell r="L91">
            <v>0</v>
          </cell>
          <cell r="M91">
            <v>600906289</v>
          </cell>
          <cell r="N91">
            <v>23618990</v>
          </cell>
        </row>
        <row r="92">
          <cell r="A92">
            <v>510147</v>
          </cell>
          <cell r="B92">
            <v>1</v>
          </cell>
          <cell r="C92">
            <v>7</v>
          </cell>
          <cell r="D92">
            <v>2010</v>
          </cell>
          <cell r="E92" t="str">
            <v>VIATICOS EMPLEADOS</v>
          </cell>
          <cell r="F92" t="str">
            <v>BALANCE DE PRUEBA SUI</v>
          </cell>
          <cell r="G92" t="str">
            <v>S</v>
          </cell>
          <cell r="H92">
            <v>4</v>
          </cell>
          <cell r="I92" t="str">
            <v>510147000000</v>
          </cell>
          <cell r="J92">
            <v>95160383</v>
          </cell>
          <cell r="K92">
            <v>13432892</v>
          </cell>
          <cell r="L92">
            <v>1031166</v>
          </cell>
          <cell r="M92">
            <v>107562109</v>
          </cell>
          <cell r="N92">
            <v>12401726</v>
          </cell>
        </row>
        <row r="93">
          <cell r="A93">
            <v>510148</v>
          </cell>
          <cell r="B93">
            <v>1</v>
          </cell>
          <cell r="C93">
            <v>7</v>
          </cell>
          <cell r="D93">
            <v>2010</v>
          </cell>
          <cell r="E93" t="str">
            <v>GASTOS DE VIAJE EMPLEADOS</v>
          </cell>
          <cell r="F93" t="str">
            <v>BALANCE DE PRUEBA SUI</v>
          </cell>
          <cell r="G93" t="str">
            <v>S</v>
          </cell>
          <cell r="H93">
            <v>4</v>
          </cell>
          <cell r="I93" t="str">
            <v>510148000000</v>
          </cell>
          <cell r="J93">
            <v>124824118</v>
          </cell>
          <cell r="K93">
            <v>27821893</v>
          </cell>
          <cell r="L93">
            <v>2221556</v>
          </cell>
          <cell r="M93">
            <v>150424455</v>
          </cell>
          <cell r="N93">
            <v>25600337</v>
          </cell>
        </row>
        <row r="94">
          <cell r="A94">
            <v>510152</v>
          </cell>
          <cell r="B94">
            <v>1</v>
          </cell>
          <cell r="C94">
            <v>7</v>
          </cell>
          <cell r="D94">
            <v>2010</v>
          </cell>
          <cell r="E94" t="str">
            <v>PRIMA DE SERVICIOS</v>
          </cell>
          <cell r="F94" t="str">
            <v>BALANCE DE PRUEBA SUI</v>
          </cell>
          <cell r="G94" t="str">
            <v>S</v>
          </cell>
          <cell r="H94">
            <v>4</v>
          </cell>
          <cell r="I94" t="str">
            <v>510152000000</v>
          </cell>
          <cell r="J94">
            <v>249065137</v>
          </cell>
          <cell r="K94">
            <v>42740741</v>
          </cell>
          <cell r="L94">
            <v>0</v>
          </cell>
          <cell r="M94">
            <v>291805878</v>
          </cell>
          <cell r="N94">
            <v>42740741</v>
          </cell>
        </row>
        <row r="95">
          <cell r="A95">
            <v>510160</v>
          </cell>
          <cell r="B95">
            <v>1</v>
          </cell>
          <cell r="C95">
            <v>7</v>
          </cell>
          <cell r="D95">
            <v>2010</v>
          </cell>
          <cell r="E95" t="str">
            <v>SUBSIDIO DE ALIMENTACION</v>
          </cell>
          <cell r="F95" t="str">
            <v>BALANCE DE PRUEBA SUI</v>
          </cell>
          <cell r="G95" t="str">
            <v>S</v>
          </cell>
          <cell r="H95">
            <v>4</v>
          </cell>
          <cell r="I95" t="str">
            <v>510160000000</v>
          </cell>
          <cell r="J95">
            <v>1256831</v>
          </cell>
          <cell r="K95">
            <v>300708</v>
          </cell>
          <cell r="L95">
            <v>0</v>
          </cell>
          <cell r="M95">
            <v>1557539</v>
          </cell>
          <cell r="N95">
            <v>300708</v>
          </cell>
        </row>
        <row r="96">
          <cell r="A96">
            <v>510164</v>
          </cell>
          <cell r="B96">
            <v>1</v>
          </cell>
          <cell r="C96">
            <v>7</v>
          </cell>
          <cell r="D96">
            <v>2010</v>
          </cell>
          <cell r="E96" t="str">
            <v>OTRAS PRIMAS</v>
          </cell>
          <cell r="F96" t="str">
            <v>BALANCE DE PRUEBA SUI</v>
          </cell>
          <cell r="G96" t="str">
            <v>N</v>
          </cell>
          <cell r="H96">
            <v>4</v>
          </cell>
          <cell r="I96" t="str">
            <v>510164000000</v>
          </cell>
          <cell r="J96">
            <v>498130274</v>
          </cell>
          <cell r="K96">
            <v>85481482</v>
          </cell>
          <cell r="L96">
            <v>0</v>
          </cell>
          <cell r="M96">
            <v>583611756</v>
          </cell>
          <cell r="N96">
            <v>85481482</v>
          </cell>
        </row>
        <row r="97">
          <cell r="A97">
            <v>51016402</v>
          </cell>
          <cell r="B97">
            <v>1</v>
          </cell>
          <cell r="C97">
            <v>7</v>
          </cell>
          <cell r="D97">
            <v>2010</v>
          </cell>
          <cell r="E97" t="str">
            <v>PRIMA DE CARESTIA</v>
          </cell>
          <cell r="F97" t="str">
            <v>BALANCE DE PRUEBA SUI</v>
          </cell>
          <cell r="G97" t="str">
            <v>S</v>
          </cell>
          <cell r="H97">
            <v>5</v>
          </cell>
          <cell r="I97" t="str">
            <v>510164020000</v>
          </cell>
          <cell r="J97">
            <v>249065137</v>
          </cell>
          <cell r="K97">
            <v>42740741</v>
          </cell>
          <cell r="L97">
            <v>0</v>
          </cell>
          <cell r="M97">
            <v>291805878</v>
          </cell>
          <cell r="N97">
            <v>42740741</v>
          </cell>
        </row>
        <row r="98">
          <cell r="A98">
            <v>51016403</v>
          </cell>
          <cell r="B98">
            <v>1</v>
          </cell>
          <cell r="C98">
            <v>7</v>
          </cell>
          <cell r="D98">
            <v>2010</v>
          </cell>
          <cell r="E98" t="str">
            <v>PRIMA DE ANTIGUEDAD</v>
          </cell>
          <cell r="F98" t="str">
            <v>BALANCE DE PRUEBA SUI</v>
          </cell>
          <cell r="G98" t="str">
            <v>S</v>
          </cell>
          <cell r="H98">
            <v>5</v>
          </cell>
          <cell r="I98" t="str">
            <v>510164030000</v>
          </cell>
          <cell r="J98">
            <v>249065137</v>
          </cell>
          <cell r="K98">
            <v>42740741</v>
          </cell>
          <cell r="L98">
            <v>0</v>
          </cell>
          <cell r="M98">
            <v>291805878</v>
          </cell>
          <cell r="N98">
            <v>42740741</v>
          </cell>
        </row>
        <row r="99">
          <cell r="A99">
            <v>5102</v>
          </cell>
          <cell r="B99">
            <v>1</v>
          </cell>
          <cell r="C99">
            <v>7</v>
          </cell>
          <cell r="D99">
            <v>2010</v>
          </cell>
          <cell r="E99" t="str">
            <v>CONTRIBUCIONES IMPUTADAS</v>
          </cell>
          <cell r="F99" t="str">
            <v>BALANCE DE PRUEBA SUI</v>
          </cell>
          <cell r="G99" t="str">
            <v>N</v>
          </cell>
          <cell r="H99">
            <v>3</v>
          </cell>
          <cell r="I99" t="str">
            <v>510200000000</v>
          </cell>
          <cell r="J99">
            <v>15071314233</v>
          </cell>
          <cell r="K99">
            <v>3066938100</v>
          </cell>
          <cell r="L99">
            <v>0</v>
          </cell>
          <cell r="M99">
            <v>18138252333</v>
          </cell>
          <cell r="N99">
            <v>3066938100</v>
          </cell>
        </row>
        <row r="100">
          <cell r="A100">
            <v>510204</v>
          </cell>
          <cell r="B100">
            <v>1</v>
          </cell>
          <cell r="C100">
            <v>7</v>
          </cell>
          <cell r="D100">
            <v>2010</v>
          </cell>
          <cell r="E100" t="str">
            <v>GASTOS MEDICOS Y DROGAS</v>
          </cell>
          <cell r="F100" t="str">
            <v>BALANCE DE PRUEBA SUI</v>
          </cell>
          <cell r="G100" t="str">
            <v>S</v>
          </cell>
          <cell r="H100">
            <v>4</v>
          </cell>
          <cell r="I100" t="str">
            <v>510204000000</v>
          </cell>
          <cell r="J100">
            <v>3143816</v>
          </cell>
          <cell r="K100">
            <v>20000</v>
          </cell>
          <cell r="L100">
            <v>0</v>
          </cell>
          <cell r="M100">
            <v>3163816</v>
          </cell>
          <cell r="N100">
            <v>20000</v>
          </cell>
        </row>
        <row r="101">
          <cell r="A101">
            <v>510205</v>
          </cell>
          <cell r="B101">
            <v>1</v>
          </cell>
          <cell r="C101">
            <v>7</v>
          </cell>
          <cell r="D101">
            <v>2010</v>
          </cell>
          <cell r="E101" t="str">
            <v>AUXILIOS Y SERVICIOS FUNERARIOS</v>
          </cell>
          <cell r="F101" t="str">
            <v>BALANCE DE PRUEBA SUI</v>
          </cell>
          <cell r="G101" t="str">
            <v>S</v>
          </cell>
          <cell r="H101">
            <v>4</v>
          </cell>
          <cell r="I101" t="str">
            <v>510205000000</v>
          </cell>
          <cell r="J101">
            <v>0</v>
          </cell>
          <cell r="K101">
            <v>0</v>
          </cell>
          <cell r="L101">
            <v>0</v>
          </cell>
          <cell r="M101">
            <v>0</v>
          </cell>
          <cell r="N101">
            <v>0</v>
          </cell>
        </row>
        <row r="102">
          <cell r="A102">
            <v>510207</v>
          </cell>
          <cell r="B102">
            <v>1</v>
          </cell>
          <cell r="C102">
            <v>7</v>
          </cell>
          <cell r="D102">
            <v>2010</v>
          </cell>
          <cell r="E102" t="str">
            <v>CUOTAS PARTES DE PENSIONES DE JUBILACION</v>
          </cell>
          <cell r="F102" t="str">
            <v>BALANCE DE PRUEBA SUI</v>
          </cell>
          <cell r="G102" t="str">
            <v>S</v>
          </cell>
          <cell r="H102">
            <v>4</v>
          </cell>
          <cell r="I102" t="str">
            <v>510207000000</v>
          </cell>
          <cell r="J102">
            <v>0</v>
          </cell>
          <cell r="K102">
            <v>0</v>
          </cell>
          <cell r="L102">
            <v>0</v>
          </cell>
          <cell r="M102">
            <v>0</v>
          </cell>
          <cell r="N102">
            <v>0</v>
          </cell>
        </row>
        <row r="103">
          <cell r="A103">
            <v>510209</v>
          </cell>
          <cell r="B103">
            <v>1</v>
          </cell>
          <cell r="C103">
            <v>7</v>
          </cell>
          <cell r="D103">
            <v>2010</v>
          </cell>
          <cell r="E103" t="str">
            <v>AMORTIZ.CALCULO ACTUARIAL PENSIONES ACTU</v>
          </cell>
          <cell r="F103" t="str">
            <v>BALANCE DE PRUEBA SUI</v>
          </cell>
          <cell r="G103" t="str">
            <v>S</v>
          </cell>
          <cell r="H103">
            <v>4</v>
          </cell>
          <cell r="I103" t="str">
            <v>510209000000</v>
          </cell>
          <cell r="J103">
            <v>15068170417</v>
          </cell>
          <cell r="K103">
            <v>3066918100</v>
          </cell>
          <cell r="L103">
            <v>0</v>
          </cell>
          <cell r="M103">
            <v>18135088517</v>
          </cell>
          <cell r="N103">
            <v>3066918100</v>
          </cell>
        </row>
        <row r="104">
          <cell r="A104">
            <v>510210</v>
          </cell>
          <cell r="B104">
            <v>1</v>
          </cell>
          <cell r="C104">
            <v>7</v>
          </cell>
          <cell r="D104">
            <v>2010</v>
          </cell>
          <cell r="E104" t="str">
            <v>AMORTIZ.CALCULO ACTUARIAL FUTURA PENSION</v>
          </cell>
          <cell r="F104" t="str">
            <v>BALANCE DE PRUEBA SUI</v>
          </cell>
          <cell r="G104" t="str">
            <v>S</v>
          </cell>
          <cell r="H104">
            <v>4</v>
          </cell>
          <cell r="I104" t="str">
            <v>510210000000</v>
          </cell>
          <cell r="J104">
            <v>0</v>
          </cell>
          <cell r="K104">
            <v>0</v>
          </cell>
          <cell r="L104">
            <v>0</v>
          </cell>
          <cell r="M104">
            <v>0</v>
          </cell>
          <cell r="N104">
            <v>0</v>
          </cell>
        </row>
        <row r="105">
          <cell r="A105">
            <v>5103</v>
          </cell>
          <cell r="B105">
            <v>1</v>
          </cell>
          <cell r="C105">
            <v>7</v>
          </cell>
          <cell r="D105">
            <v>2010</v>
          </cell>
          <cell r="E105" t="str">
            <v>CONTRIBUCIONES EFECTIVAS</v>
          </cell>
          <cell r="F105" t="str">
            <v>BALANCE DE PRUEBA SUI</v>
          </cell>
          <cell r="G105" t="str">
            <v>N</v>
          </cell>
          <cell r="H105">
            <v>3</v>
          </cell>
          <cell r="I105" t="str">
            <v>510300000000</v>
          </cell>
          <cell r="J105">
            <v>2259973791.6199999</v>
          </cell>
          <cell r="K105">
            <v>363202593.76999998</v>
          </cell>
          <cell r="L105">
            <v>0</v>
          </cell>
          <cell r="M105">
            <v>2623176385.3899999</v>
          </cell>
          <cell r="N105">
            <v>363202593.76999998</v>
          </cell>
        </row>
        <row r="106">
          <cell r="A106">
            <v>510301</v>
          </cell>
          <cell r="B106">
            <v>1</v>
          </cell>
          <cell r="C106">
            <v>7</v>
          </cell>
          <cell r="D106">
            <v>2010</v>
          </cell>
          <cell r="E106" t="str">
            <v>SEGUROS DE VIDA COLECTIVA</v>
          </cell>
          <cell r="F106" t="str">
            <v>BALANCE DE PRUEBA SUI</v>
          </cell>
          <cell r="G106" t="str">
            <v>S</v>
          </cell>
          <cell r="H106">
            <v>4</v>
          </cell>
          <cell r="I106" t="str">
            <v>510301000000</v>
          </cell>
          <cell r="J106">
            <v>18940729.620000001</v>
          </cell>
          <cell r="K106">
            <v>1605960.77</v>
          </cell>
          <cell r="L106">
            <v>0</v>
          </cell>
          <cell r="M106">
            <v>20546690.390000001</v>
          </cell>
          <cell r="N106">
            <v>1605960.77</v>
          </cell>
        </row>
        <row r="107">
          <cell r="A107">
            <v>510302</v>
          </cell>
          <cell r="B107">
            <v>1</v>
          </cell>
          <cell r="C107">
            <v>7</v>
          </cell>
          <cell r="D107">
            <v>2010</v>
          </cell>
          <cell r="E107" t="str">
            <v>APORTES A CAJAS DE COMPENSACION FAMILIAR</v>
          </cell>
          <cell r="F107" t="str">
            <v>BALANCE DE PRUEBA SUI</v>
          </cell>
          <cell r="G107" t="str">
            <v>S</v>
          </cell>
          <cell r="H107">
            <v>4</v>
          </cell>
          <cell r="I107" t="str">
            <v>510302000000</v>
          </cell>
          <cell r="J107">
            <v>65161880</v>
          </cell>
          <cell r="K107">
            <v>9140000</v>
          </cell>
          <cell r="L107">
            <v>0</v>
          </cell>
          <cell r="M107">
            <v>74301880</v>
          </cell>
          <cell r="N107">
            <v>9140000</v>
          </cell>
        </row>
        <row r="108">
          <cell r="A108">
            <v>510303</v>
          </cell>
          <cell r="B108">
            <v>1</v>
          </cell>
          <cell r="C108">
            <v>7</v>
          </cell>
          <cell r="D108">
            <v>2010</v>
          </cell>
          <cell r="E108" t="str">
            <v>COTIZACIONES A SEGURIDAD SOCIAL EN SALUD</v>
          </cell>
          <cell r="F108" t="str">
            <v>BALANCE DE PRUEBA SUI</v>
          </cell>
          <cell r="G108" t="str">
            <v>S</v>
          </cell>
          <cell r="H108">
            <v>4</v>
          </cell>
          <cell r="I108" t="str">
            <v>510303000000</v>
          </cell>
          <cell r="J108">
            <v>1045384994</v>
          </cell>
          <cell r="K108">
            <v>166978530</v>
          </cell>
          <cell r="L108">
            <v>0</v>
          </cell>
          <cell r="M108">
            <v>1212363524</v>
          </cell>
          <cell r="N108">
            <v>166978530</v>
          </cell>
        </row>
        <row r="109">
          <cell r="A109">
            <v>510304</v>
          </cell>
          <cell r="B109">
            <v>1</v>
          </cell>
          <cell r="C109">
            <v>7</v>
          </cell>
          <cell r="D109">
            <v>2010</v>
          </cell>
          <cell r="E109" t="str">
            <v>APORTES SINDICALES</v>
          </cell>
          <cell r="F109" t="str">
            <v>BALANCE DE PRUEBA SUI</v>
          </cell>
          <cell r="G109" t="str">
            <v>S</v>
          </cell>
          <cell r="H109">
            <v>4</v>
          </cell>
          <cell r="I109" t="str">
            <v>510304000000</v>
          </cell>
          <cell r="J109">
            <v>3398000</v>
          </cell>
          <cell r="K109">
            <v>1545000</v>
          </cell>
          <cell r="L109">
            <v>0</v>
          </cell>
          <cell r="M109">
            <v>4943000</v>
          </cell>
          <cell r="N109">
            <v>1545000</v>
          </cell>
        </row>
        <row r="110">
          <cell r="A110">
            <v>510305</v>
          </cell>
          <cell r="B110">
            <v>1</v>
          </cell>
          <cell r="C110">
            <v>7</v>
          </cell>
          <cell r="D110">
            <v>2010</v>
          </cell>
          <cell r="E110" t="str">
            <v>COTIZACIONES A RIESGOS PROFESIONALES</v>
          </cell>
          <cell r="F110" t="str">
            <v>BALANCE DE PRUEBA SUI</v>
          </cell>
          <cell r="G110" t="str">
            <v>S</v>
          </cell>
          <cell r="H110">
            <v>4</v>
          </cell>
          <cell r="I110" t="str">
            <v>510305000000</v>
          </cell>
          <cell r="J110">
            <v>10632214</v>
          </cell>
          <cell r="K110">
            <v>1511385</v>
          </cell>
          <cell r="L110">
            <v>0</v>
          </cell>
          <cell r="M110">
            <v>12143599</v>
          </cell>
          <cell r="N110">
            <v>1511385</v>
          </cell>
        </row>
        <row r="111">
          <cell r="A111">
            <v>510307</v>
          </cell>
          <cell r="B111">
            <v>1</v>
          </cell>
          <cell r="C111">
            <v>7</v>
          </cell>
          <cell r="D111">
            <v>2010</v>
          </cell>
          <cell r="E111" t="str">
            <v>COTIZACIONES A ENTIDADES PROMOTORAS DE P</v>
          </cell>
          <cell r="F111" t="str">
            <v>BALANCE DE PRUEBA SUI</v>
          </cell>
          <cell r="G111" t="str">
            <v>S</v>
          </cell>
          <cell r="H111">
            <v>4</v>
          </cell>
          <cell r="I111" t="str">
            <v>510307000000</v>
          </cell>
          <cell r="J111">
            <v>1116455974</v>
          </cell>
          <cell r="K111">
            <v>182421718</v>
          </cell>
          <cell r="L111">
            <v>0</v>
          </cell>
          <cell r="M111">
            <v>1298877692</v>
          </cell>
          <cell r="N111">
            <v>182421718</v>
          </cell>
        </row>
        <row r="112">
          <cell r="A112">
            <v>5104</v>
          </cell>
          <cell r="B112">
            <v>1</v>
          </cell>
          <cell r="C112">
            <v>7</v>
          </cell>
          <cell r="D112">
            <v>2010</v>
          </cell>
          <cell r="E112" t="str">
            <v>APORTES SOBRE LA NOMINA</v>
          </cell>
          <cell r="F112" t="str">
            <v>BALANCE DE PRUEBA SUI</v>
          </cell>
          <cell r="G112" t="str">
            <v>N</v>
          </cell>
          <cell r="H112">
            <v>3</v>
          </cell>
          <cell r="I112" t="str">
            <v>510400000000</v>
          </cell>
          <cell r="J112">
            <v>81443850</v>
          </cell>
          <cell r="K112">
            <v>11423300</v>
          </cell>
          <cell r="L112">
            <v>0</v>
          </cell>
          <cell r="M112">
            <v>92867150</v>
          </cell>
          <cell r="N112">
            <v>11423300</v>
          </cell>
        </row>
        <row r="113">
          <cell r="A113">
            <v>510401</v>
          </cell>
          <cell r="B113">
            <v>1</v>
          </cell>
          <cell r="C113">
            <v>7</v>
          </cell>
          <cell r="D113">
            <v>2010</v>
          </cell>
          <cell r="E113" t="str">
            <v>APORTES AL ICBF</v>
          </cell>
          <cell r="F113" t="str">
            <v>BALANCE DE PRUEBA SUI</v>
          </cell>
          <cell r="G113" t="str">
            <v>S</v>
          </cell>
          <cell r="H113">
            <v>4</v>
          </cell>
          <cell r="I113" t="str">
            <v>510401000000</v>
          </cell>
          <cell r="J113">
            <v>48866950</v>
          </cell>
          <cell r="K113">
            <v>6854700</v>
          </cell>
          <cell r="L113">
            <v>0</v>
          </cell>
          <cell r="M113">
            <v>55721650</v>
          </cell>
          <cell r="N113">
            <v>6854700</v>
          </cell>
        </row>
        <row r="114">
          <cell r="A114">
            <v>510402</v>
          </cell>
          <cell r="B114">
            <v>1</v>
          </cell>
          <cell r="C114">
            <v>7</v>
          </cell>
          <cell r="D114">
            <v>2010</v>
          </cell>
          <cell r="E114" t="str">
            <v>APORTES AL SENA</v>
          </cell>
          <cell r="F114" t="str">
            <v>BALANCE DE PRUEBA SUI</v>
          </cell>
          <cell r="G114" t="str">
            <v>S</v>
          </cell>
          <cell r="H114">
            <v>4</v>
          </cell>
          <cell r="I114" t="str">
            <v>510402000000</v>
          </cell>
          <cell r="J114">
            <v>32576900</v>
          </cell>
          <cell r="K114">
            <v>4568600</v>
          </cell>
          <cell r="L114">
            <v>0</v>
          </cell>
          <cell r="M114">
            <v>37145500</v>
          </cell>
          <cell r="N114">
            <v>4568600</v>
          </cell>
        </row>
        <row r="115">
          <cell r="A115">
            <v>5111</v>
          </cell>
          <cell r="B115">
            <v>1</v>
          </cell>
          <cell r="C115">
            <v>7</v>
          </cell>
          <cell r="D115">
            <v>2010</v>
          </cell>
          <cell r="E115" t="str">
            <v>GENERALES</v>
          </cell>
          <cell r="F115" t="str">
            <v>BALANCE DE PRUEBA SUI</v>
          </cell>
          <cell r="G115" t="str">
            <v>N</v>
          </cell>
          <cell r="H115">
            <v>3</v>
          </cell>
          <cell r="I115" t="str">
            <v>511100000000</v>
          </cell>
          <cell r="J115">
            <v>2589004038.02</v>
          </cell>
          <cell r="K115">
            <v>617919009.13999999</v>
          </cell>
          <cell r="L115">
            <v>19161647.850000001</v>
          </cell>
          <cell r="M115">
            <v>3187761399.3099999</v>
          </cell>
          <cell r="N115">
            <v>598757361.28999996</v>
          </cell>
        </row>
        <row r="116">
          <cell r="A116">
            <v>511111</v>
          </cell>
          <cell r="B116">
            <v>1</v>
          </cell>
          <cell r="C116">
            <v>7</v>
          </cell>
          <cell r="D116">
            <v>2010</v>
          </cell>
          <cell r="E116" t="str">
            <v>COMISIONES Y HONORARIOS</v>
          </cell>
          <cell r="F116" t="str">
            <v>BALANCE DE PRUEBA SUI</v>
          </cell>
          <cell r="G116" t="str">
            <v>N</v>
          </cell>
          <cell r="H116">
            <v>4</v>
          </cell>
          <cell r="I116" t="str">
            <v>511111000000</v>
          </cell>
          <cell r="J116">
            <v>445522348.60000002</v>
          </cell>
          <cell r="K116">
            <v>191902594.47999999</v>
          </cell>
          <cell r="L116">
            <v>2069214</v>
          </cell>
          <cell r="M116">
            <v>635355729.08000004</v>
          </cell>
          <cell r="N116">
            <v>189833380.47999999</v>
          </cell>
        </row>
        <row r="117">
          <cell r="A117">
            <v>51111101</v>
          </cell>
          <cell r="B117">
            <v>1</v>
          </cell>
          <cell r="C117">
            <v>7</v>
          </cell>
          <cell r="D117">
            <v>2010</v>
          </cell>
          <cell r="E117" t="str">
            <v>COMISIONES Y HONORARIOS EN GENERAL</v>
          </cell>
          <cell r="F117" t="str">
            <v>BALANCE DE PRUEBA SUI</v>
          </cell>
          <cell r="G117" t="str">
            <v>S</v>
          </cell>
          <cell r="H117">
            <v>5</v>
          </cell>
          <cell r="I117" t="str">
            <v>511111010000</v>
          </cell>
          <cell r="J117">
            <v>429042348.60000002</v>
          </cell>
          <cell r="K117">
            <v>190702594.47999999</v>
          </cell>
          <cell r="L117">
            <v>2069214</v>
          </cell>
          <cell r="M117">
            <v>617675729.08000004</v>
          </cell>
          <cell r="N117">
            <v>188633380.47999999</v>
          </cell>
        </row>
        <row r="118">
          <cell r="A118">
            <v>51111102</v>
          </cell>
          <cell r="B118">
            <v>1</v>
          </cell>
          <cell r="C118">
            <v>7</v>
          </cell>
          <cell r="D118">
            <v>2010</v>
          </cell>
          <cell r="E118" t="str">
            <v>HONORARIOS MIEMBROS JUNTA DIRECTIVA</v>
          </cell>
          <cell r="F118" t="str">
            <v>BALANCE DE PRUEBA SUI</v>
          </cell>
          <cell r="G118" t="str">
            <v>S</v>
          </cell>
          <cell r="H118">
            <v>5</v>
          </cell>
          <cell r="I118" t="str">
            <v>511111020000</v>
          </cell>
          <cell r="J118">
            <v>16480000</v>
          </cell>
          <cell r="K118">
            <v>1200000</v>
          </cell>
          <cell r="L118">
            <v>0</v>
          </cell>
          <cell r="M118">
            <v>17680000</v>
          </cell>
          <cell r="N118">
            <v>1200000</v>
          </cell>
        </row>
        <row r="119">
          <cell r="A119">
            <v>511113</v>
          </cell>
          <cell r="B119">
            <v>1</v>
          </cell>
          <cell r="C119">
            <v>7</v>
          </cell>
          <cell r="D119">
            <v>2010</v>
          </cell>
          <cell r="E119" t="str">
            <v>VIGILANCIA Y SEGURIDAD</v>
          </cell>
          <cell r="F119" t="str">
            <v>BALANCE DE PRUEBA SUI</v>
          </cell>
          <cell r="G119" t="str">
            <v>S</v>
          </cell>
          <cell r="H119">
            <v>4</v>
          </cell>
          <cell r="I119" t="str">
            <v>511113000000</v>
          </cell>
          <cell r="J119">
            <v>356428804</v>
          </cell>
          <cell r="K119">
            <v>9298149</v>
          </cell>
          <cell r="L119">
            <v>0</v>
          </cell>
          <cell r="M119">
            <v>365726953</v>
          </cell>
          <cell r="N119">
            <v>9298149</v>
          </cell>
        </row>
        <row r="120">
          <cell r="A120">
            <v>511114</v>
          </cell>
          <cell r="B120">
            <v>1</v>
          </cell>
          <cell r="C120">
            <v>7</v>
          </cell>
          <cell r="D120">
            <v>2010</v>
          </cell>
          <cell r="E120" t="str">
            <v>MATERIALES Y SUMINISTROS</v>
          </cell>
          <cell r="F120" t="str">
            <v>BALANCE DE PRUEBA SUI</v>
          </cell>
          <cell r="G120" t="str">
            <v>N</v>
          </cell>
          <cell r="H120">
            <v>4</v>
          </cell>
          <cell r="I120" t="str">
            <v>511114000000</v>
          </cell>
          <cell r="J120">
            <v>5072698</v>
          </cell>
          <cell r="K120">
            <v>18989382.850000001</v>
          </cell>
          <cell r="L120">
            <v>17092432.850000001</v>
          </cell>
          <cell r="M120">
            <v>6969648</v>
          </cell>
          <cell r="N120">
            <v>1896950</v>
          </cell>
        </row>
        <row r="121">
          <cell r="A121">
            <v>51111401</v>
          </cell>
          <cell r="B121">
            <v>1</v>
          </cell>
          <cell r="C121">
            <v>7</v>
          </cell>
          <cell r="D121">
            <v>2010</v>
          </cell>
          <cell r="E121" t="str">
            <v>MATERIALES ELECTRICOS</v>
          </cell>
          <cell r="F121" t="str">
            <v>BALANCE DE PRUEBA SUI</v>
          </cell>
          <cell r="G121" t="str">
            <v>S</v>
          </cell>
          <cell r="H121">
            <v>5</v>
          </cell>
          <cell r="I121" t="str">
            <v>511114010000</v>
          </cell>
          <cell r="J121">
            <v>3718103</v>
          </cell>
          <cell r="K121">
            <v>558970</v>
          </cell>
          <cell r="L121">
            <v>0</v>
          </cell>
          <cell r="M121">
            <v>4277073</v>
          </cell>
          <cell r="N121">
            <v>558970</v>
          </cell>
        </row>
        <row r="122">
          <cell r="A122">
            <v>51111402</v>
          </cell>
          <cell r="B122">
            <v>1</v>
          </cell>
          <cell r="C122">
            <v>7</v>
          </cell>
          <cell r="D122">
            <v>2010</v>
          </cell>
          <cell r="E122" t="str">
            <v>ELEMENTOS DEVOLUTIVOS</v>
          </cell>
          <cell r="F122" t="str">
            <v>BALANCE DE PRUEBA SUI</v>
          </cell>
          <cell r="G122" t="str">
            <v>S</v>
          </cell>
          <cell r="H122">
            <v>5</v>
          </cell>
          <cell r="I122" t="str">
            <v>511114020000</v>
          </cell>
          <cell r="J122">
            <v>0</v>
          </cell>
          <cell r="K122">
            <v>17092432.850000001</v>
          </cell>
          <cell r="L122">
            <v>17092432.850000001</v>
          </cell>
          <cell r="M122">
            <v>0</v>
          </cell>
          <cell r="N122">
            <v>0</v>
          </cell>
        </row>
        <row r="123">
          <cell r="A123">
            <v>51111403</v>
          </cell>
          <cell r="B123">
            <v>1</v>
          </cell>
          <cell r="C123">
            <v>7</v>
          </cell>
          <cell r="D123">
            <v>2010</v>
          </cell>
          <cell r="E123" t="str">
            <v>MATERIALES VARIOS</v>
          </cell>
          <cell r="F123" t="str">
            <v>BALANCE DE PRUEBA SUI</v>
          </cell>
          <cell r="G123" t="str">
            <v>S</v>
          </cell>
          <cell r="H123">
            <v>5</v>
          </cell>
          <cell r="I123" t="str">
            <v>511114030000</v>
          </cell>
          <cell r="J123">
            <v>195200</v>
          </cell>
          <cell r="K123">
            <v>292880</v>
          </cell>
          <cell r="L123">
            <v>0</v>
          </cell>
          <cell r="M123">
            <v>488080</v>
          </cell>
          <cell r="N123">
            <v>292880</v>
          </cell>
        </row>
        <row r="124">
          <cell r="A124">
            <v>51111490</v>
          </cell>
          <cell r="B124">
            <v>1</v>
          </cell>
          <cell r="C124">
            <v>7</v>
          </cell>
          <cell r="D124">
            <v>2010</v>
          </cell>
          <cell r="E124" t="str">
            <v>OTROS MATERIALES</v>
          </cell>
          <cell r="F124" t="str">
            <v>BALANCE DE PRUEBA SUI</v>
          </cell>
          <cell r="G124" t="str">
            <v>S</v>
          </cell>
          <cell r="H124">
            <v>5</v>
          </cell>
          <cell r="I124" t="str">
            <v>511114900000</v>
          </cell>
          <cell r="J124">
            <v>1159395</v>
          </cell>
          <cell r="K124">
            <v>1045100</v>
          </cell>
          <cell r="L124">
            <v>0</v>
          </cell>
          <cell r="M124">
            <v>2204495</v>
          </cell>
          <cell r="N124">
            <v>1045100</v>
          </cell>
        </row>
        <row r="125">
          <cell r="A125">
            <v>511115</v>
          </cell>
          <cell r="B125">
            <v>1</v>
          </cell>
          <cell r="C125">
            <v>7</v>
          </cell>
          <cell r="D125">
            <v>2010</v>
          </cell>
          <cell r="E125" t="str">
            <v>MANTENIMIENTO</v>
          </cell>
          <cell r="F125" t="str">
            <v>BALANCE DE PRUEBA SUI</v>
          </cell>
          <cell r="G125" t="str">
            <v>N</v>
          </cell>
          <cell r="H125">
            <v>4</v>
          </cell>
          <cell r="I125" t="str">
            <v>511115000000</v>
          </cell>
          <cell r="J125">
            <v>452987866.12</v>
          </cell>
          <cell r="K125">
            <v>83361696.090000004</v>
          </cell>
          <cell r="L125">
            <v>0</v>
          </cell>
          <cell r="M125">
            <v>536349562.20999998</v>
          </cell>
          <cell r="N125">
            <v>83361696.090000004</v>
          </cell>
        </row>
        <row r="126">
          <cell r="A126">
            <v>51111501</v>
          </cell>
          <cell r="B126">
            <v>1</v>
          </cell>
          <cell r="C126">
            <v>7</v>
          </cell>
          <cell r="D126">
            <v>2010</v>
          </cell>
          <cell r="E126" t="str">
            <v>MANTENIMIENTO DE EDIFICACIONES</v>
          </cell>
          <cell r="F126" t="str">
            <v>BALANCE DE PRUEBA SUI</v>
          </cell>
          <cell r="G126" t="str">
            <v>S</v>
          </cell>
          <cell r="H126">
            <v>5</v>
          </cell>
          <cell r="I126" t="str">
            <v>511115010000</v>
          </cell>
          <cell r="J126">
            <v>25653453</v>
          </cell>
          <cell r="K126">
            <v>20080195</v>
          </cell>
          <cell r="L126">
            <v>0</v>
          </cell>
          <cell r="M126">
            <v>45733648</v>
          </cell>
          <cell r="N126">
            <v>20080195</v>
          </cell>
        </row>
        <row r="127">
          <cell r="A127">
            <v>51111502</v>
          </cell>
          <cell r="B127">
            <v>1</v>
          </cell>
          <cell r="C127">
            <v>7</v>
          </cell>
          <cell r="D127">
            <v>2010</v>
          </cell>
          <cell r="E127" t="str">
            <v>MANTENIMIENTO DE MUEBLES Y EQUIPOS DE OF</v>
          </cell>
          <cell r="F127" t="str">
            <v>BALANCE DE PRUEBA SUI</v>
          </cell>
          <cell r="G127" t="str">
            <v>S</v>
          </cell>
          <cell r="H127">
            <v>5</v>
          </cell>
          <cell r="I127" t="str">
            <v>511115020000</v>
          </cell>
          <cell r="J127">
            <v>14471980</v>
          </cell>
          <cell r="K127">
            <v>6428124</v>
          </cell>
          <cell r="L127">
            <v>0</v>
          </cell>
          <cell r="M127">
            <v>20900104</v>
          </cell>
          <cell r="N127">
            <v>6428124</v>
          </cell>
        </row>
        <row r="128">
          <cell r="A128">
            <v>51111503</v>
          </cell>
          <cell r="B128">
            <v>1</v>
          </cell>
          <cell r="C128">
            <v>7</v>
          </cell>
          <cell r="D128">
            <v>2010</v>
          </cell>
          <cell r="E128" t="str">
            <v>MANTENIMIENTO DE VEHICULOS</v>
          </cell>
          <cell r="F128" t="str">
            <v>BALANCE DE PRUEBA SUI</v>
          </cell>
          <cell r="G128" t="str">
            <v>N</v>
          </cell>
          <cell r="H128">
            <v>5</v>
          </cell>
          <cell r="I128" t="str">
            <v>511115030000</v>
          </cell>
          <cell r="J128">
            <v>1000000</v>
          </cell>
          <cell r="K128">
            <v>9168738.9800000004</v>
          </cell>
          <cell r="L128">
            <v>0</v>
          </cell>
          <cell r="M128">
            <v>10168738.98</v>
          </cell>
          <cell r="N128">
            <v>9168738.9800000004</v>
          </cell>
        </row>
        <row r="129">
          <cell r="A129">
            <v>5111150301</v>
          </cell>
          <cell r="B129">
            <v>1</v>
          </cell>
          <cell r="C129">
            <v>7</v>
          </cell>
          <cell r="D129">
            <v>2010</v>
          </cell>
          <cell r="E129" t="str">
            <v>LLANTAS Y NEUMATICOS</v>
          </cell>
          <cell r="F129" t="str">
            <v>BALANCE DE PRUEBA SUI</v>
          </cell>
          <cell r="G129" t="str">
            <v>S</v>
          </cell>
          <cell r="H129">
            <v>6</v>
          </cell>
          <cell r="I129" t="str">
            <v>511115030100</v>
          </cell>
          <cell r="J129">
            <v>0</v>
          </cell>
          <cell r="K129">
            <v>9168738.9800000004</v>
          </cell>
          <cell r="L129">
            <v>0</v>
          </cell>
          <cell r="M129">
            <v>9168738.9800000004</v>
          </cell>
          <cell r="N129">
            <v>9168738.9800000004</v>
          </cell>
        </row>
        <row r="130">
          <cell r="A130">
            <v>5111150303</v>
          </cell>
          <cell r="B130">
            <v>1</v>
          </cell>
          <cell r="C130">
            <v>7</v>
          </cell>
          <cell r="D130">
            <v>2010</v>
          </cell>
          <cell r="E130" t="str">
            <v>LAVADO Y ENGRASE</v>
          </cell>
          <cell r="F130" t="str">
            <v>BALANCE DE PRUEBA SUI</v>
          </cell>
          <cell r="G130" t="str">
            <v>S</v>
          </cell>
          <cell r="H130">
            <v>6</v>
          </cell>
          <cell r="I130" t="str">
            <v>511115030300</v>
          </cell>
          <cell r="J130">
            <v>1000000</v>
          </cell>
          <cell r="K130">
            <v>0</v>
          </cell>
          <cell r="L130">
            <v>0</v>
          </cell>
          <cell r="M130">
            <v>1000000</v>
          </cell>
          <cell r="N130">
            <v>0</v>
          </cell>
        </row>
        <row r="131">
          <cell r="A131">
            <v>51111504</v>
          </cell>
          <cell r="B131">
            <v>1</v>
          </cell>
          <cell r="C131">
            <v>7</v>
          </cell>
          <cell r="D131">
            <v>2010</v>
          </cell>
          <cell r="E131" t="str">
            <v>MANTENIMIENTO DE EQUIPOS DE COMPUTACION</v>
          </cell>
          <cell r="F131" t="str">
            <v>BALANCE DE PRUEBA SUI</v>
          </cell>
          <cell r="G131" t="str">
            <v>S</v>
          </cell>
          <cell r="H131">
            <v>5</v>
          </cell>
          <cell r="I131" t="str">
            <v>511115040000</v>
          </cell>
          <cell r="J131">
            <v>411862433.12</v>
          </cell>
          <cell r="K131">
            <v>47684638.109999999</v>
          </cell>
          <cell r="L131">
            <v>0</v>
          </cell>
          <cell r="M131">
            <v>459547071.23000002</v>
          </cell>
          <cell r="N131">
            <v>47684638.109999999</v>
          </cell>
        </row>
        <row r="132">
          <cell r="A132">
            <v>511116</v>
          </cell>
          <cell r="B132">
            <v>1</v>
          </cell>
          <cell r="C132">
            <v>7</v>
          </cell>
          <cell r="D132">
            <v>2010</v>
          </cell>
          <cell r="E132" t="str">
            <v>REPARACIONES</v>
          </cell>
          <cell r="F132" t="str">
            <v>BALANCE DE PRUEBA SUI</v>
          </cell>
          <cell r="G132" t="str">
            <v>N</v>
          </cell>
          <cell r="H132">
            <v>4</v>
          </cell>
          <cell r="I132" t="str">
            <v>511116000000</v>
          </cell>
          <cell r="J132">
            <v>4576866</v>
          </cell>
          <cell r="K132">
            <v>8353134</v>
          </cell>
          <cell r="L132">
            <v>0</v>
          </cell>
          <cell r="M132">
            <v>12930000</v>
          </cell>
          <cell r="N132">
            <v>8353134</v>
          </cell>
        </row>
        <row r="133">
          <cell r="A133">
            <v>51111601</v>
          </cell>
          <cell r="B133">
            <v>1</v>
          </cell>
          <cell r="C133">
            <v>7</v>
          </cell>
          <cell r="D133">
            <v>2010</v>
          </cell>
          <cell r="E133" t="str">
            <v>REPARACION DE EDIFICACIONES</v>
          </cell>
          <cell r="F133" t="str">
            <v>BALANCE DE PRUEBA SUI</v>
          </cell>
          <cell r="G133" t="str">
            <v>S</v>
          </cell>
          <cell r="H133">
            <v>5</v>
          </cell>
          <cell r="I133" t="str">
            <v>511116010000</v>
          </cell>
          <cell r="J133">
            <v>200000</v>
          </cell>
          <cell r="K133">
            <v>330000</v>
          </cell>
          <cell r="L133">
            <v>0</v>
          </cell>
          <cell r="M133">
            <v>530000</v>
          </cell>
          <cell r="N133">
            <v>330000</v>
          </cell>
        </row>
        <row r="134">
          <cell r="A134">
            <v>51111603</v>
          </cell>
          <cell r="B134">
            <v>1</v>
          </cell>
          <cell r="C134">
            <v>7</v>
          </cell>
          <cell r="D134">
            <v>2010</v>
          </cell>
          <cell r="E134" t="str">
            <v>REPARACION DE VEHICULOS</v>
          </cell>
          <cell r="F134" t="str">
            <v>BALANCE DE PRUEBA SUI</v>
          </cell>
          <cell r="G134" t="str">
            <v>S</v>
          </cell>
          <cell r="H134">
            <v>5</v>
          </cell>
          <cell r="I134" t="str">
            <v>511116030000</v>
          </cell>
          <cell r="J134">
            <v>1760000</v>
          </cell>
          <cell r="K134">
            <v>2240000</v>
          </cell>
          <cell r="L134">
            <v>0</v>
          </cell>
          <cell r="M134">
            <v>4000000</v>
          </cell>
          <cell r="N134">
            <v>2240000</v>
          </cell>
        </row>
        <row r="135">
          <cell r="A135">
            <v>51111604</v>
          </cell>
          <cell r="B135">
            <v>1</v>
          </cell>
          <cell r="C135">
            <v>7</v>
          </cell>
          <cell r="D135">
            <v>2010</v>
          </cell>
          <cell r="E135" t="str">
            <v>REPARACION DE EQUIPOS DE COMPUTACION Y C</v>
          </cell>
          <cell r="F135" t="str">
            <v>BALANCE DE PRUEBA SUI</v>
          </cell>
          <cell r="G135" t="str">
            <v>S</v>
          </cell>
          <cell r="H135">
            <v>5</v>
          </cell>
          <cell r="I135" t="str">
            <v>511116040000</v>
          </cell>
          <cell r="J135">
            <v>0</v>
          </cell>
          <cell r="K135">
            <v>5250000</v>
          </cell>
          <cell r="L135">
            <v>0</v>
          </cell>
          <cell r="M135">
            <v>5250000</v>
          </cell>
          <cell r="N135">
            <v>5250000</v>
          </cell>
        </row>
        <row r="136">
          <cell r="A136">
            <v>51111605</v>
          </cell>
          <cell r="B136">
            <v>1</v>
          </cell>
          <cell r="C136">
            <v>7</v>
          </cell>
          <cell r="D136">
            <v>2010</v>
          </cell>
          <cell r="E136" t="str">
            <v>REPUESTOS PARA VEHICULOS</v>
          </cell>
          <cell r="F136" t="str">
            <v>BALANCE DE PRUEBA SUI</v>
          </cell>
          <cell r="G136" t="str">
            <v>S</v>
          </cell>
          <cell r="H136">
            <v>5</v>
          </cell>
          <cell r="I136" t="str">
            <v>511116050000</v>
          </cell>
          <cell r="J136">
            <v>2616866</v>
          </cell>
          <cell r="K136">
            <v>533134</v>
          </cell>
          <cell r="L136">
            <v>0</v>
          </cell>
          <cell r="M136">
            <v>3150000</v>
          </cell>
          <cell r="N136">
            <v>533134</v>
          </cell>
        </row>
        <row r="137">
          <cell r="A137">
            <v>511117</v>
          </cell>
          <cell r="B137">
            <v>1</v>
          </cell>
          <cell r="C137">
            <v>7</v>
          </cell>
          <cell r="D137">
            <v>2010</v>
          </cell>
          <cell r="E137" t="str">
            <v>SERVICIOS PUBLICOS</v>
          </cell>
          <cell r="F137" t="str">
            <v>BALANCE DE PRUEBA SUI</v>
          </cell>
          <cell r="G137" t="str">
            <v>N</v>
          </cell>
          <cell r="H137">
            <v>4</v>
          </cell>
          <cell r="I137" t="str">
            <v>511117000000</v>
          </cell>
          <cell r="J137">
            <v>94995951.409999996</v>
          </cell>
          <cell r="K137">
            <v>11883746.41</v>
          </cell>
          <cell r="L137">
            <v>0</v>
          </cell>
          <cell r="M137">
            <v>106879697.81999999</v>
          </cell>
          <cell r="N137">
            <v>11883746.41</v>
          </cell>
        </row>
        <row r="138">
          <cell r="A138">
            <v>51111701</v>
          </cell>
          <cell r="B138">
            <v>1</v>
          </cell>
          <cell r="C138">
            <v>7</v>
          </cell>
          <cell r="D138">
            <v>2010</v>
          </cell>
          <cell r="E138" t="str">
            <v>ACUEDUCTO Y ALCANTARILLADO</v>
          </cell>
          <cell r="F138" t="str">
            <v>BALANCE DE PRUEBA SUI</v>
          </cell>
          <cell r="G138" t="str">
            <v>S</v>
          </cell>
          <cell r="H138">
            <v>5</v>
          </cell>
          <cell r="I138" t="str">
            <v>511117010000</v>
          </cell>
          <cell r="J138">
            <v>11810994</v>
          </cell>
          <cell r="K138">
            <v>1923917</v>
          </cell>
          <cell r="L138">
            <v>0</v>
          </cell>
          <cell r="M138">
            <v>13734911</v>
          </cell>
          <cell r="N138">
            <v>1923917</v>
          </cell>
        </row>
        <row r="139">
          <cell r="A139">
            <v>51111702</v>
          </cell>
          <cell r="B139">
            <v>1</v>
          </cell>
          <cell r="C139">
            <v>7</v>
          </cell>
          <cell r="D139">
            <v>2010</v>
          </cell>
          <cell r="E139" t="str">
            <v>ASEO Y RECOLECCION DE RESIDUOS</v>
          </cell>
          <cell r="F139" t="str">
            <v>BALANCE DE PRUEBA SUI</v>
          </cell>
          <cell r="G139" t="str">
            <v>S</v>
          </cell>
          <cell r="H139">
            <v>5</v>
          </cell>
          <cell r="I139" t="str">
            <v>511117020000</v>
          </cell>
          <cell r="J139">
            <v>3342000</v>
          </cell>
          <cell r="K139">
            <v>0</v>
          </cell>
          <cell r="L139">
            <v>0</v>
          </cell>
          <cell r="M139">
            <v>3342000</v>
          </cell>
          <cell r="N139">
            <v>0</v>
          </cell>
        </row>
        <row r="140">
          <cell r="A140">
            <v>51111703</v>
          </cell>
          <cell r="B140">
            <v>1</v>
          </cell>
          <cell r="C140">
            <v>7</v>
          </cell>
          <cell r="D140">
            <v>2010</v>
          </cell>
          <cell r="E140" t="str">
            <v>TELECOMUNICACIONES</v>
          </cell>
          <cell r="F140" t="str">
            <v>BALANCE DE PRUEBA SUI</v>
          </cell>
          <cell r="G140" t="str">
            <v>S</v>
          </cell>
          <cell r="H140">
            <v>5</v>
          </cell>
          <cell r="I140" t="str">
            <v>511117030000</v>
          </cell>
          <cell r="J140">
            <v>79842957.409999996</v>
          </cell>
          <cell r="K140">
            <v>9959829.4100000001</v>
          </cell>
          <cell r="L140">
            <v>0</v>
          </cell>
          <cell r="M140">
            <v>89802786.819999993</v>
          </cell>
          <cell r="N140">
            <v>9959829.4100000001</v>
          </cell>
        </row>
        <row r="141">
          <cell r="A141">
            <v>511118</v>
          </cell>
          <cell r="B141">
            <v>1</v>
          </cell>
          <cell r="C141">
            <v>7</v>
          </cell>
          <cell r="D141">
            <v>2010</v>
          </cell>
          <cell r="E141" t="str">
            <v>ARRENDAMIENTOS</v>
          </cell>
          <cell r="F141" t="str">
            <v>BALANCE DE PRUEBA SUI</v>
          </cell>
          <cell r="G141" t="str">
            <v>N</v>
          </cell>
          <cell r="H141">
            <v>4</v>
          </cell>
          <cell r="I141" t="str">
            <v>511118000000</v>
          </cell>
          <cell r="J141">
            <v>70432641</v>
          </cell>
          <cell r="K141">
            <v>11908203.24</v>
          </cell>
          <cell r="L141">
            <v>0</v>
          </cell>
          <cell r="M141">
            <v>82340844.239999995</v>
          </cell>
          <cell r="N141">
            <v>11908203.24</v>
          </cell>
        </row>
        <row r="142">
          <cell r="A142">
            <v>51111801</v>
          </cell>
          <cell r="B142">
            <v>1</v>
          </cell>
          <cell r="C142">
            <v>7</v>
          </cell>
          <cell r="D142">
            <v>2010</v>
          </cell>
          <cell r="E142" t="str">
            <v>ARRENDAMIENTO DE INMUEBLES</v>
          </cell>
          <cell r="F142" t="str">
            <v>BALANCE DE PRUEBA SUI</v>
          </cell>
          <cell r="G142" t="str">
            <v>S</v>
          </cell>
          <cell r="H142">
            <v>5</v>
          </cell>
          <cell r="I142" t="str">
            <v>511118010000</v>
          </cell>
          <cell r="J142">
            <v>32468810</v>
          </cell>
          <cell r="K142">
            <v>4978135</v>
          </cell>
          <cell r="L142">
            <v>0</v>
          </cell>
          <cell r="M142">
            <v>37446945</v>
          </cell>
          <cell r="N142">
            <v>4978135</v>
          </cell>
        </row>
        <row r="143">
          <cell r="A143">
            <v>51111802</v>
          </cell>
          <cell r="B143">
            <v>1</v>
          </cell>
          <cell r="C143">
            <v>7</v>
          </cell>
          <cell r="D143">
            <v>2010</v>
          </cell>
          <cell r="E143" t="str">
            <v>ARRENDAMIENTO DE MUEBLES Y EQUIPOS DE OF</v>
          </cell>
          <cell r="F143" t="str">
            <v>BALANCE DE PRUEBA SUI</v>
          </cell>
          <cell r="G143" t="str">
            <v>S</v>
          </cell>
          <cell r="H143">
            <v>5</v>
          </cell>
          <cell r="I143" t="str">
            <v>511118020000</v>
          </cell>
          <cell r="J143">
            <v>878120</v>
          </cell>
          <cell r="K143">
            <v>1270200</v>
          </cell>
          <cell r="L143">
            <v>0</v>
          </cell>
          <cell r="M143">
            <v>2148320</v>
          </cell>
          <cell r="N143">
            <v>1270200</v>
          </cell>
        </row>
        <row r="144">
          <cell r="A144">
            <v>51111804</v>
          </cell>
          <cell r="B144">
            <v>1</v>
          </cell>
          <cell r="C144">
            <v>7</v>
          </cell>
          <cell r="D144">
            <v>2010</v>
          </cell>
          <cell r="E144" t="str">
            <v>ARRENDAMIENTO DE EQUIPOS DE COMPUTACION</v>
          </cell>
          <cell r="F144" t="str">
            <v>BALANCE DE PRUEBA SUI</v>
          </cell>
          <cell r="G144" t="str">
            <v>S</v>
          </cell>
          <cell r="H144">
            <v>5</v>
          </cell>
          <cell r="I144" t="str">
            <v>511118040000</v>
          </cell>
          <cell r="J144">
            <v>37085711</v>
          </cell>
          <cell r="K144">
            <v>5659868.2400000002</v>
          </cell>
          <cell r="L144">
            <v>0</v>
          </cell>
          <cell r="M144">
            <v>42745579.240000002</v>
          </cell>
          <cell r="N144">
            <v>5659868.2400000002</v>
          </cell>
        </row>
        <row r="145">
          <cell r="A145">
            <v>511119</v>
          </cell>
          <cell r="B145">
            <v>1</v>
          </cell>
          <cell r="C145">
            <v>7</v>
          </cell>
          <cell r="D145">
            <v>2010</v>
          </cell>
          <cell r="E145" t="str">
            <v>VIATICOS Y GASTOS DE VIAJE JUNTA DIRECTI</v>
          </cell>
          <cell r="F145" t="str">
            <v>BALANCE DE PRUEBA SUI</v>
          </cell>
          <cell r="G145" t="str">
            <v>S</v>
          </cell>
          <cell r="H145">
            <v>4</v>
          </cell>
          <cell r="I145" t="str">
            <v>511119000000</v>
          </cell>
          <cell r="J145">
            <v>1892300</v>
          </cell>
          <cell r="K145">
            <v>0</v>
          </cell>
          <cell r="L145">
            <v>0</v>
          </cell>
          <cell r="M145">
            <v>1892300</v>
          </cell>
          <cell r="N145">
            <v>0</v>
          </cell>
        </row>
        <row r="146">
          <cell r="A146">
            <v>511120</v>
          </cell>
          <cell r="B146">
            <v>1</v>
          </cell>
          <cell r="C146">
            <v>7</v>
          </cell>
          <cell r="D146">
            <v>2010</v>
          </cell>
          <cell r="E146" t="str">
            <v>PUBLICIDAD Y PROPAGANDA</v>
          </cell>
          <cell r="F146" t="str">
            <v>BALANCE DE PRUEBA SUI</v>
          </cell>
          <cell r="G146" t="str">
            <v>S</v>
          </cell>
          <cell r="H146">
            <v>4</v>
          </cell>
          <cell r="I146" t="str">
            <v>511120000000</v>
          </cell>
          <cell r="J146">
            <v>218242601.40000001</v>
          </cell>
          <cell r="K146">
            <v>72905545.5</v>
          </cell>
          <cell r="L146">
            <v>0</v>
          </cell>
          <cell r="M146">
            <v>291148146.89999998</v>
          </cell>
          <cell r="N146">
            <v>72905545.5</v>
          </cell>
        </row>
        <row r="147">
          <cell r="A147">
            <v>511121</v>
          </cell>
          <cell r="B147">
            <v>1</v>
          </cell>
          <cell r="C147">
            <v>7</v>
          </cell>
          <cell r="D147">
            <v>2010</v>
          </cell>
          <cell r="E147" t="str">
            <v>IMPRESOS PUBLICACIONES SUSCRIPCIONES Y A</v>
          </cell>
          <cell r="F147" t="str">
            <v>BALANCE DE PRUEBA SUI</v>
          </cell>
          <cell r="G147" t="str">
            <v>S</v>
          </cell>
          <cell r="H147">
            <v>4</v>
          </cell>
          <cell r="I147" t="str">
            <v>511121000000</v>
          </cell>
          <cell r="J147">
            <v>84204116</v>
          </cell>
          <cell r="K147">
            <v>23680000</v>
          </cell>
          <cell r="L147">
            <v>0</v>
          </cell>
          <cell r="M147">
            <v>107884116</v>
          </cell>
          <cell r="N147">
            <v>23680000</v>
          </cell>
        </row>
        <row r="148">
          <cell r="A148">
            <v>511122</v>
          </cell>
          <cell r="B148">
            <v>1</v>
          </cell>
          <cell r="C148">
            <v>7</v>
          </cell>
          <cell r="D148">
            <v>2010</v>
          </cell>
          <cell r="E148" t="str">
            <v>FOTOCOPIAS UTILES DE ESCRITORIO Y PAPELE</v>
          </cell>
          <cell r="F148" t="str">
            <v>BALANCE DE PRUEBA SUI</v>
          </cell>
          <cell r="G148" t="str">
            <v>S</v>
          </cell>
          <cell r="H148">
            <v>4</v>
          </cell>
          <cell r="I148" t="str">
            <v>511122000000</v>
          </cell>
          <cell r="J148">
            <v>36623324.020000003</v>
          </cell>
          <cell r="K148">
            <v>2795279.17</v>
          </cell>
          <cell r="L148">
            <v>0</v>
          </cell>
          <cell r="M148">
            <v>39418603.189999998</v>
          </cell>
          <cell r="N148">
            <v>2795279.17</v>
          </cell>
        </row>
        <row r="149">
          <cell r="A149">
            <v>511123</v>
          </cell>
          <cell r="B149">
            <v>1</v>
          </cell>
          <cell r="C149">
            <v>7</v>
          </cell>
          <cell r="D149">
            <v>2010</v>
          </cell>
          <cell r="E149" t="str">
            <v>COMUNICACIONES Y TRANSPORTES</v>
          </cell>
          <cell r="F149" t="str">
            <v>BALANCE DE PRUEBA SUI</v>
          </cell>
          <cell r="G149" t="str">
            <v>N</v>
          </cell>
          <cell r="H149">
            <v>4</v>
          </cell>
          <cell r="I149" t="str">
            <v>511123000000</v>
          </cell>
          <cell r="J149">
            <v>55679043</v>
          </cell>
          <cell r="K149">
            <v>11861092</v>
          </cell>
          <cell r="L149">
            <v>0</v>
          </cell>
          <cell r="M149">
            <v>67540135</v>
          </cell>
          <cell r="N149">
            <v>11861092</v>
          </cell>
        </row>
        <row r="150">
          <cell r="A150">
            <v>51112301</v>
          </cell>
          <cell r="B150">
            <v>1</v>
          </cell>
          <cell r="C150">
            <v>7</v>
          </cell>
          <cell r="D150">
            <v>2010</v>
          </cell>
          <cell r="E150" t="str">
            <v>FLETES Y ACARREOS</v>
          </cell>
          <cell r="F150" t="str">
            <v>BALANCE DE PRUEBA SUI</v>
          </cell>
          <cell r="G150" t="str">
            <v>S</v>
          </cell>
          <cell r="H150">
            <v>5</v>
          </cell>
          <cell r="I150" t="str">
            <v>511123010000</v>
          </cell>
          <cell r="J150">
            <v>2687621</v>
          </cell>
          <cell r="K150">
            <v>640600</v>
          </cell>
          <cell r="L150">
            <v>0</v>
          </cell>
          <cell r="M150">
            <v>3328221</v>
          </cell>
          <cell r="N150">
            <v>640600</v>
          </cell>
        </row>
        <row r="151">
          <cell r="A151">
            <v>51112302</v>
          </cell>
          <cell r="B151">
            <v>1</v>
          </cell>
          <cell r="C151">
            <v>7</v>
          </cell>
          <cell r="D151">
            <v>2010</v>
          </cell>
          <cell r="E151" t="str">
            <v>MENSAJERIA Y ENCOMIENDAS</v>
          </cell>
          <cell r="F151" t="str">
            <v>BALANCE DE PRUEBA SUI</v>
          </cell>
          <cell r="G151" t="str">
            <v>S</v>
          </cell>
          <cell r="H151">
            <v>5</v>
          </cell>
          <cell r="I151" t="str">
            <v>511123020000</v>
          </cell>
          <cell r="J151">
            <v>14555822</v>
          </cell>
          <cell r="K151">
            <v>3913492</v>
          </cell>
          <cell r="L151">
            <v>0</v>
          </cell>
          <cell r="M151">
            <v>18469314</v>
          </cell>
          <cell r="N151">
            <v>3913492</v>
          </cell>
        </row>
        <row r="152">
          <cell r="A152">
            <v>51112303</v>
          </cell>
          <cell r="B152">
            <v>1</v>
          </cell>
          <cell r="C152">
            <v>7</v>
          </cell>
          <cell r="D152">
            <v>2010</v>
          </cell>
          <cell r="E152" t="str">
            <v>SERVICIO DE TRANSPORTE</v>
          </cell>
          <cell r="F152" t="str">
            <v>BALANCE DE PRUEBA SUI</v>
          </cell>
          <cell r="G152" t="str">
            <v>S</v>
          </cell>
          <cell r="H152">
            <v>5</v>
          </cell>
          <cell r="I152" t="str">
            <v>511123030000</v>
          </cell>
          <cell r="J152">
            <v>38435600</v>
          </cell>
          <cell r="K152">
            <v>7307000</v>
          </cell>
          <cell r="L152">
            <v>0</v>
          </cell>
          <cell r="M152">
            <v>45742600</v>
          </cell>
          <cell r="N152">
            <v>7307000</v>
          </cell>
        </row>
        <row r="153">
          <cell r="A153">
            <v>511125</v>
          </cell>
          <cell r="B153">
            <v>1</v>
          </cell>
          <cell r="C153">
            <v>7</v>
          </cell>
          <cell r="D153">
            <v>2010</v>
          </cell>
          <cell r="E153" t="str">
            <v>SEGUROS GENERALES</v>
          </cell>
          <cell r="F153" t="str">
            <v>BALANCE DE PRUEBA SUI</v>
          </cell>
          <cell r="G153" t="str">
            <v>N</v>
          </cell>
          <cell r="H153">
            <v>4</v>
          </cell>
          <cell r="I153" t="str">
            <v>511125000000</v>
          </cell>
          <cell r="J153">
            <v>203488423.40000001</v>
          </cell>
          <cell r="K153">
            <v>62943478.399999999</v>
          </cell>
          <cell r="L153">
            <v>0</v>
          </cell>
          <cell r="M153">
            <v>266431901.80000001</v>
          </cell>
          <cell r="N153">
            <v>62943478.399999999</v>
          </cell>
        </row>
        <row r="154">
          <cell r="A154">
            <v>51112501</v>
          </cell>
          <cell r="B154">
            <v>1</v>
          </cell>
          <cell r="C154">
            <v>7</v>
          </cell>
          <cell r="D154">
            <v>2010</v>
          </cell>
          <cell r="E154" t="str">
            <v>SEGUROS DE CUMPLIMIENTO</v>
          </cell>
          <cell r="F154" t="str">
            <v>BALANCE DE PRUEBA SUI</v>
          </cell>
          <cell r="G154" t="str">
            <v>S</v>
          </cell>
          <cell r="H154">
            <v>5</v>
          </cell>
          <cell r="I154" t="str">
            <v>511125010000</v>
          </cell>
          <cell r="J154">
            <v>52200</v>
          </cell>
          <cell r="K154">
            <v>0</v>
          </cell>
          <cell r="L154">
            <v>0</v>
          </cell>
          <cell r="M154">
            <v>52200</v>
          </cell>
          <cell r="N154">
            <v>0</v>
          </cell>
        </row>
        <row r="155">
          <cell r="A155">
            <v>51112502</v>
          </cell>
          <cell r="B155">
            <v>1</v>
          </cell>
          <cell r="C155">
            <v>7</v>
          </cell>
          <cell r="D155">
            <v>2010</v>
          </cell>
          <cell r="E155" t="str">
            <v>SEGUROS DE MANEJO</v>
          </cell>
          <cell r="F155" t="str">
            <v>BALANCE DE PRUEBA SUI</v>
          </cell>
          <cell r="G155" t="str">
            <v>S</v>
          </cell>
          <cell r="H155">
            <v>5</v>
          </cell>
          <cell r="I155" t="str">
            <v>511125020000</v>
          </cell>
          <cell r="J155">
            <v>5805716.7999999998</v>
          </cell>
          <cell r="K155">
            <v>733109.3</v>
          </cell>
          <cell r="L155">
            <v>0</v>
          </cell>
          <cell r="M155">
            <v>6538826.0999999996</v>
          </cell>
          <cell r="N155">
            <v>733109.3</v>
          </cell>
        </row>
        <row r="156">
          <cell r="A156">
            <v>51112503</v>
          </cell>
          <cell r="B156">
            <v>1</v>
          </cell>
          <cell r="C156">
            <v>7</v>
          </cell>
          <cell r="D156">
            <v>2010</v>
          </cell>
          <cell r="E156" t="str">
            <v>SEGUROS DE CORRIENTE DEBIL</v>
          </cell>
          <cell r="F156" t="str">
            <v>BALANCE DE PRUEBA SUI</v>
          </cell>
          <cell r="G156" t="str">
            <v>S</v>
          </cell>
          <cell r="H156">
            <v>5</v>
          </cell>
          <cell r="I156" t="str">
            <v>511125030000</v>
          </cell>
          <cell r="J156">
            <v>15860937.300000001</v>
          </cell>
          <cell r="K156">
            <v>2643489.5499999998</v>
          </cell>
          <cell r="L156">
            <v>0</v>
          </cell>
          <cell r="M156">
            <v>18504426.850000001</v>
          </cell>
          <cell r="N156">
            <v>2643489.5499999998</v>
          </cell>
        </row>
        <row r="157">
          <cell r="A157">
            <v>51112504</v>
          </cell>
          <cell r="B157">
            <v>1</v>
          </cell>
          <cell r="C157">
            <v>7</v>
          </cell>
          <cell r="D157">
            <v>2010</v>
          </cell>
          <cell r="E157" t="str">
            <v>SEGUROS DE INCENDIO</v>
          </cell>
          <cell r="F157" t="str">
            <v>BALANCE DE PRUEBA SUI</v>
          </cell>
          <cell r="G157" t="str">
            <v>S</v>
          </cell>
          <cell r="H157">
            <v>5</v>
          </cell>
          <cell r="I157" t="str">
            <v>511125040000</v>
          </cell>
          <cell r="J157">
            <v>44233733.82</v>
          </cell>
          <cell r="K157">
            <v>7372288.9699999997</v>
          </cell>
          <cell r="L157">
            <v>0</v>
          </cell>
          <cell r="M157">
            <v>51606022.789999999</v>
          </cell>
          <cell r="N157">
            <v>7372288.9699999997</v>
          </cell>
        </row>
        <row r="158">
          <cell r="A158">
            <v>51112506</v>
          </cell>
          <cell r="B158">
            <v>1</v>
          </cell>
          <cell r="C158">
            <v>7</v>
          </cell>
          <cell r="D158">
            <v>2010</v>
          </cell>
          <cell r="E158" t="str">
            <v>SEGUROS DE SUSTRACION Y HURTO</v>
          </cell>
          <cell r="F158" t="str">
            <v>BALANCE DE PRUEBA SUI</v>
          </cell>
          <cell r="G158" t="str">
            <v>S</v>
          </cell>
          <cell r="H158">
            <v>5</v>
          </cell>
          <cell r="I158" t="str">
            <v>511125060000</v>
          </cell>
          <cell r="J158">
            <v>5513655.7800000003</v>
          </cell>
          <cell r="K158">
            <v>918942.63</v>
          </cell>
          <cell r="L158">
            <v>0</v>
          </cell>
          <cell r="M158">
            <v>6432598.4100000001</v>
          </cell>
          <cell r="N158">
            <v>918942.63</v>
          </cell>
        </row>
        <row r="159">
          <cell r="A159">
            <v>51112507</v>
          </cell>
          <cell r="B159">
            <v>1</v>
          </cell>
          <cell r="C159">
            <v>7</v>
          </cell>
          <cell r="D159">
            <v>2010</v>
          </cell>
          <cell r="E159" t="str">
            <v>SEGUROS DE FLOTA Y EQUIPO DE TRANSPORTE</v>
          </cell>
          <cell r="F159" t="str">
            <v>BALANCE DE PRUEBA SUI</v>
          </cell>
          <cell r="G159" t="str">
            <v>S</v>
          </cell>
          <cell r="H159">
            <v>5</v>
          </cell>
          <cell r="I159" t="str">
            <v>511125070000</v>
          </cell>
          <cell r="J159">
            <v>25761385.600000001</v>
          </cell>
          <cell r="K159">
            <v>1304647.6000000001</v>
          </cell>
          <cell r="L159">
            <v>0</v>
          </cell>
          <cell r="M159">
            <v>27066033.199999999</v>
          </cell>
          <cell r="N159">
            <v>1304647.6000000001</v>
          </cell>
        </row>
        <row r="160">
          <cell r="A160">
            <v>51112508</v>
          </cell>
          <cell r="B160">
            <v>1</v>
          </cell>
          <cell r="C160">
            <v>7</v>
          </cell>
          <cell r="D160">
            <v>2010</v>
          </cell>
          <cell r="E160" t="str">
            <v>SEGUROS DE RESPONSABILIDAD CIVIL</v>
          </cell>
          <cell r="F160" t="str">
            <v>BALANCE DE PRUEBA SUI</v>
          </cell>
          <cell r="G160" t="str">
            <v>S</v>
          </cell>
          <cell r="H160">
            <v>5</v>
          </cell>
          <cell r="I160" t="str">
            <v>511125080000</v>
          </cell>
          <cell r="J160">
            <v>64218433.439999998</v>
          </cell>
          <cell r="K160">
            <v>44284186.740000002</v>
          </cell>
          <cell r="L160">
            <v>0</v>
          </cell>
          <cell r="M160">
            <v>108502620.18000001</v>
          </cell>
          <cell r="N160">
            <v>44284186.740000002</v>
          </cell>
        </row>
        <row r="161">
          <cell r="A161">
            <v>51112510</v>
          </cell>
          <cell r="B161">
            <v>1</v>
          </cell>
          <cell r="C161">
            <v>7</v>
          </cell>
          <cell r="D161">
            <v>2010</v>
          </cell>
          <cell r="E161" t="str">
            <v>SEGUROS DE DANOS COMBINADOS</v>
          </cell>
          <cell r="F161" t="str">
            <v>BALANCE DE PRUEBA SUI</v>
          </cell>
          <cell r="G161" t="str">
            <v>S</v>
          </cell>
          <cell r="H161">
            <v>5</v>
          </cell>
          <cell r="I161" t="str">
            <v>511125100000</v>
          </cell>
          <cell r="J161">
            <v>37236726.68</v>
          </cell>
          <cell r="K161">
            <v>5206670.28</v>
          </cell>
          <cell r="L161">
            <v>0</v>
          </cell>
          <cell r="M161">
            <v>42443396.960000001</v>
          </cell>
          <cell r="N161">
            <v>5206670.28</v>
          </cell>
        </row>
        <row r="162">
          <cell r="A162">
            <v>51112512</v>
          </cell>
          <cell r="B162">
            <v>1</v>
          </cell>
          <cell r="C162">
            <v>7</v>
          </cell>
          <cell r="D162">
            <v>2010</v>
          </cell>
          <cell r="E162" t="str">
            <v>SEGUROS DE INFIDELIDAD Y RIESGO FINANCIE</v>
          </cell>
          <cell r="F162" t="str">
            <v>BALANCE DE PRUEBA SUI</v>
          </cell>
          <cell r="G162" t="str">
            <v>S</v>
          </cell>
          <cell r="H162">
            <v>5</v>
          </cell>
          <cell r="I162" t="str">
            <v>511125120000</v>
          </cell>
          <cell r="J162">
            <v>4805633.9800000004</v>
          </cell>
          <cell r="K162">
            <v>480143.33</v>
          </cell>
          <cell r="L162">
            <v>0</v>
          </cell>
          <cell r="M162">
            <v>5285777.3099999996</v>
          </cell>
          <cell r="N162">
            <v>480143.33</v>
          </cell>
        </row>
        <row r="163">
          <cell r="A163">
            <v>511133</v>
          </cell>
          <cell r="B163">
            <v>1</v>
          </cell>
          <cell r="C163">
            <v>7</v>
          </cell>
          <cell r="D163">
            <v>2010</v>
          </cell>
          <cell r="E163" t="str">
            <v>SEGURIDAD INDUSTRIAL</v>
          </cell>
          <cell r="F163" t="str">
            <v>BALANCE DE PRUEBA SUI</v>
          </cell>
          <cell r="G163" t="str">
            <v>S</v>
          </cell>
          <cell r="H163">
            <v>4</v>
          </cell>
          <cell r="I163" t="str">
            <v>511133000000</v>
          </cell>
          <cell r="J163">
            <v>91912013</v>
          </cell>
          <cell r="K163">
            <v>1066000</v>
          </cell>
          <cell r="L163">
            <v>0</v>
          </cell>
          <cell r="M163">
            <v>92978013</v>
          </cell>
          <cell r="N163">
            <v>1066000</v>
          </cell>
        </row>
        <row r="164">
          <cell r="A164">
            <v>511137</v>
          </cell>
          <cell r="B164">
            <v>1</v>
          </cell>
          <cell r="C164">
            <v>7</v>
          </cell>
          <cell r="D164">
            <v>2010</v>
          </cell>
          <cell r="E164" t="str">
            <v>EVENTOS CULTURALES</v>
          </cell>
          <cell r="F164" t="str">
            <v>BALANCE DE PRUEBA SUI</v>
          </cell>
          <cell r="G164" t="str">
            <v>S</v>
          </cell>
          <cell r="H164">
            <v>4</v>
          </cell>
          <cell r="I164" t="str">
            <v>511137000000</v>
          </cell>
          <cell r="J164">
            <v>13896000</v>
          </cell>
          <cell r="K164">
            <v>0</v>
          </cell>
          <cell r="L164">
            <v>0</v>
          </cell>
          <cell r="M164">
            <v>13896000</v>
          </cell>
          <cell r="N164">
            <v>0</v>
          </cell>
        </row>
        <row r="165">
          <cell r="A165">
            <v>511140</v>
          </cell>
          <cell r="B165">
            <v>1</v>
          </cell>
          <cell r="C165">
            <v>7</v>
          </cell>
          <cell r="D165">
            <v>2010</v>
          </cell>
          <cell r="E165" t="str">
            <v>CONTRATOS DE ADMINISTRACION</v>
          </cell>
          <cell r="F165" t="str">
            <v>BALANCE DE PRUEBA SUI</v>
          </cell>
          <cell r="G165" t="str">
            <v>N</v>
          </cell>
          <cell r="H165">
            <v>4</v>
          </cell>
          <cell r="I165" t="str">
            <v>511140000000</v>
          </cell>
          <cell r="J165">
            <v>78113221</v>
          </cell>
          <cell r="K165">
            <v>13336363</v>
          </cell>
          <cell r="L165">
            <v>0</v>
          </cell>
          <cell r="M165">
            <v>91449584</v>
          </cell>
          <cell r="N165">
            <v>13336363</v>
          </cell>
        </row>
        <row r="166">
          <cell r="A166">
            <v>51114001</v>
          </cell>
          <cell r="B166">
            <v>1</v>
          </cell>
          <cell r="C166">
            <v>7</v>
          </cell>
          <cell r="D166">
            <v>2010</v>
          </cell>
          <cell r="E166" t="str">
            <v>CONTRATOS OUTSOURCING</v>
          </cell>
          <cell r="F166" t="str">
            <v>BALANCE DE PRUEBA SUI</v>
          </cell>
          <cell r="G166" t="str">
            <v>S</v>
          </cell>
          <cell r="H166">
            <v>5</v>
          </cell>
          <cell r="I166" t="str">
            <v>511140010000</v>
          </cell>
          <cell r="J166">
            <v>78113221</v>
          </cell>
          <cell r="K166">
            <v>13336363</v>
          </cell>
          <cell r="L166">
            <v>0</v>
          </cell>
          <cell r="M166">
            <v>91449584</v>
          </cell>
          <cell r="N166">
            <v>13336363</v>
          </cell>
        </row>
        <row r="167">
          <cell r="A167">
            <v>511146</v>
          </cell>
          <cell r="B167">
            <v>1</v>
          </cell>
          <cell r="C167">
            <v>7</v>
          </cell>
          <cell r="D167">
            <v>2010</v>
          </cell>
          <cell r="E167" t="str">
            <v>COMBUSTIBLES Y LUBRICANTES</v>
          </cell>
          <cell r="F167" t="str">
            <v>BALANCE DE PRUEBA SUI</v>
          </cell>
          <cell r="G167" t="str">
            <v>S</v>
          </cell>
          <cell r="H167">
            <v>4</v>
          </cell>
          <cell r="I167" t="str">
            <v>511146000000</v>
          </cell>
          <cell r="J167">
            <v>4703343</v>
          </cell>
          <cell r="K167">
            <v>446657</v>
          </cell>
          <cell r="L167">
            <v>0</v>
          </cell>
          <cell r="M167">
            <v>5150000</v>
          </cell>
          <cell r="N167">
            <v>446657</v>
          </cell>
        </row>
        <row r="168">
          <cell r="A168">
            <v>511149</v>
          </cell>
          <cell r="B168">
            <v>1</v>
          </cell>
          <cell r="C168">
            <v>7</v>
          </cell>
          <cell r="D168">
            <v>2010</v>
          </cell>
          <cell r="E168" t="str">
            <v>SERVICIOS DE ASEO Y CAFETERIA</v>
          </cell>
          <cell r="F168" t="str">
            <v>BALANCE DE PRUEBA SUI</v>
          </cell>
          <cell r="G168" t="str">
            <v>S</v>
          </cell>
          <cell r="H168">
            <v>4</v>
          </cell>
          <cell r="I168" t="str">
            <v>511149000000</v>
          </cell>
          <cell r="J168">
            <v>84758802.599999994</v>
          </cell>
          <cell r="K168">
            <v>24000000</v>
          </cell>
          <cell r="L168">
            <v>0</v>
          </cell>
          <cell r="M168">
            <v>108758802.59999999</v>
          </cell>
          <cell r="N168">
            <v>24000000</v>
          </cell>
        </row>
        <row r="169">
          <cell r="A169">
            <v>511150</v>
          </cell>
          <cell r="B169">
            <v>1</v>
          </cell>
          <cell r="C169">
            <v>7</v>
          </cell>
          <cell r="D169">
            <v>2010</v>
          </cell>
          <cell r="E169" t="str">
            <v>PROCESAMIENTO DE INFORMACION</v>
          </cell>
          <cell r="F169" t="str">
            <v>BALANCE DE PRUEBA SUI</v>
          </cell>
          <cell r="G169" t="str">
            <v>S</v>
          </cell>
          <cell r="H169">
            <v>4</v>
          </cell>
          <cell r="I169" t="str">
            <v>511150000000</v>
          </cell>
          <cell r="J169">
            <v>232825425</v>
          </cell>
          <cell r="K169">
            <v>38562283</v>
          </cell>
          <cell r="L169">
            <v>0</v>
          </cell>
          <cell r="M169">
            <v>271387708</v>
          </cell>
          <cell r="N169">
            <v>38562283</v>
          </cell>
        </row>
        <row r="170">
          <cell r="A170">
            <v>511161</v>
          </cell>
          <cell r="B170">
            <v>1</v>
          </cell>
          <cell r="C170">
            <v>7</v>
          </cell>
          <cell r="D170">
            <v>2010</v>
          </cell>
          <cell r="E170" t="str">
            <v>RELACIONES PUBLICAS</v>
          </cell>
          <cell r="F170" t="str">
            <v>BALANCE DE PRUEBA SUI</v>
          </cell>
          <cell r="G170" t="str">
            <v>S</v>
          </cell>
          <cell r="H170">
            <v>4</v>
          </cell>
          <cell r="I170" t="str">
            <v>511161000000</v>
          </cell>
          <cell r="J170">
            <v>12979369</v>
          </cell>
          <cell r="K170">
            <v>590000</v>
          </cell>
          <cell r="L170">
            <v>0</v>
          </cell>
          <cell r="M170">
            <v>13569369</v>
          </cell>
          <cell r="N170">
            <v>590000</v>
          </cell>
        </row>
        <row r="171">
          <cell r="A171">
            <v>511164</v>
          </cell>
          <cell r="B171">
            <v>1</v>
          </cell>
          <cell r="C171">
            <v>7</v>
          </cell>
          <cell r="D171">
            <v>2010</v>
          </cell>
          <cell r="E171" t="str">
            <v>GASTOS LEGALES</v>
          </cell>
          <cell r="F171" t="str">
            <v>BALANCE DE PRUEBA SUI</v>
          </cell>
          <cell r="G171" t="str">
            <v>S</v>
          </cell>
          <cell r="H171">
            <v>4</v>
          </cell>
          <cell r="I171" t="str">
            <v>511164000000</v>
          </cell>
          <cell r="J171">
            <v>4267354</v>
          </cell>
          <cell r="K171">
            <v>2114903</v>
          </cell>
          <cell r="L171">
            <v>0</v>
          </cell>
          <cell r="M171">
            <v>6382257</v>
          </cell>
          <cell r="N171">
            <v>2114903</v>
          </cell>
        </row>
        <row r="172">
          <cell r="A172">
            <v>511190</v>
          </cell>
          <cell r="B172">
            <v>1</v>
          </cell>
          <cell r="C172">
            <v>7</v>
          </cell>
          <cell r="D172">
            <v>2010</v>
          </cell>
          <cell r="E172" t="str">
            <v>OTROS GASTOS GENERALES</v>
          </cell>
          <cell r="F172" t="str">
            <v>BALANCE DE PRUEBA SUI</v>
          </cell>
          <cell r="G172" t="str">
            <v>S</v>
          </cell>
          <cell r="H172">
            <v>4</v>
          </cell>
          <cell r="I172" t="str">
            <v>511190000000</v>
          </cell>
          <cell r="J172">
            <v>35401527.469999999</v>
          </cell>
          <cell r="K172">
            <v>27920502</v>
          </cell>
          <cell r="L172">
            <v>1</v>
          </cell>
          <cell r="M172">
            <v>63322028.469999999</v>
          </cell>
          <cell r="N172">
            <v>27920501</v>
          </cell>
        </row>
        <row r="173">
          <cell r="A173">
            <v>5120</v>
          </cell>
          <cell r="B173">
            <v>1</v>
          </cell>
          <cell r="C173">
            <v>7</v>
          </cell>
          <cell r="D173">
            <v>2010</v>
          </cell>
          <cell r="E173" t="str">
            <v>IMPUESTOS CONTRIBUCIONES Y TASAS</v>
          </cell>
          <cell r="F173" t="str">
            <v>BALANCE DE PRUEBA SUI</v>
          </cell>
          <cell r="G173" t="str">
            <v>N</v>
          </cell>
          <cell r="H173">
            <v>3</v>
          </cell>
          <cell r="I173" t="str">
            <v>512000000000</v>
          </cell>
          <cell r="J173">
            <v>1422938925.78</v>
          </cell>
          <cell r="K173">
            <v>594594627.82000005</v>
          </cell>
          <cell r="L173">
            <v>9842585.8800000008</v>
          </cell>
          <cell r="M173">
            <v>2007690967.72</v>
          </cell>
          <cell r="N173">
            <v>584752041.94000006</v>
          </cell>
        </row>
        <row r="174">
          <cell r="A174">
            <v>512001</v>
          </cell>
          <cell r="B174">
            <v>1</v>
          </cell>
          <cell r="C174">
            <v>7</v>
          </cell>
          <cell r="D174">
            <v>2010</v>
          </cell>
          <cell r="E174" t="str">
            <v>IMPUESTO PREDIAL</v>
          </cell>
          <cell r="F174" t="str">
            <v>BALANCE DE PRUEBA SUI</v>
          </cell>
          <cell r="G174" t="str">
            <v>S</v>
          </cell>
          <cell r="H174">
            <v>4</v>
          </cell>
          <cell r="I174" t="str">
            <v>512001000000</v>
          </cell>
          <cell r="J174">
            <v>33104648</v>
          </cell>
          <cell r="K174">
            <v>0</v>
          </cell>
          <cell r="L174">
            <v>0</v>
          </cell>
          <cell r="M174">
            <v>33104648</v>
          </cell>
          <cell r="N174">
            <v>0</v>
          </cell>
        </row>
        <row r="175">
          <cell r="A175">
            <v>512008</v>
          </cell>
          <cell r="B175">
            <v>1</v>
          </cell>
          <cell r="C175">
            <v>7</v>
          </cell>
          <cell r="D175">
            <v>2010</v>
          </cell>
          <cell r="E175" t="str">
            <v>SANCIONES</v>
          </cell>
          <cell r="F175" t="str">
            <v>BALANCE DE PRUEBA SUI</v>
          </cell>
          <cell r="G175" t="str">
            <v>S</v>
          </cell>
          <cell r="H175">
            <v>4</v>
          </cell>
          <cell r="I175" t="str">
            <v>512008000000</v>
          </cell>
          <cell r="J175">
            <v>166173088</v>
          </cell>
          <cell r="K175">
            <v>0</v>
          </cell>
          <cell r="L175">
            <v>0</v>
          </cell>
          <cell r="M175">
            <v>166173088</v>
          </cell>
          <cell r="N175">
            <v>0</v>
          </cell>
        </row>
        <row r="176">
          <cell r="A176">
            <v>512009</v>
          </cell>
          <cell r="B176">
            <v>1</v>
          </cell>
          <cell r="C176">
            <v>7</v>
          </cell>
          <cell r="D176">
            <v>2010</v>
          </cell>
          <cell r="E176" t="str">
            <v>IMPUESTO DE INDUSTRIA Y COMERCIO</v>
          </cell>
          <cell r="F176" t="str">
            <v>BALANCE DE PRUEBA SUI</v>
          </cell>
          <cell r="G176" t="str">
            <v>S</v>
          </cell>
          <cell r="H176">
            <v>4</v>
          </cell>
          <cell r="I176" t="str">
            <v>512009000000</v>
          </cell>
          <cell r="J176">
            <v>0</v>
          </cell>
          <cell r="K176">
            <v>37919206</v>
          </cell>
          <cell r="L176">
            <v>0</v>
          </cell>
          <cell r="M176">
            <v>37919206</v>
          </cell>
          <cell r="N176">
            <v>37919206</v>
          </cell>
        </row>
        <row r="177">
          <cell r="A177">
            <v>512010</v>
          </cell>
          <cell r="B177">
            <v>1</v>
          </cell>
          <cell r="C177">
            <v>7</v>
          </cell>
          <cell r="D177">
            <v>2010</v>
          </cell>
          <cell r="E177" t="str">
            <v>TASAS</v>
          </cell>
          <cell r="F177" t="str">
            <v>BALANCE DE PRUEBA SUI</v>
          </cell>
          <cell r="G177" t="str">
            <v>S</v>
          </cell>
          <cell r="H177">
            <v>4</v>
          </cell>
          <cell r="I177" t="str">
            <v>512010000000</v>
          </cell>
          <cell r="J177">
            <v>0</v>
          </cell>
          <cell r="K177">
            <v>0</v>
          </cell>
          <cell r="L177">
            <v>0</v>
          </cell>
          <cell r="M177">
            <v>0</v>
          </cell>
          <cell r="N177">
            <v>0</v>
          </cell>
        </row>
        <row r="178">
          <cell r="A178">
            <v>512011</v>
          </cell>
          <cell r="B178">
            <v>1</v>
          </cell>
          <cell r="C178">
            <v>7</v>
          </cell>
          <cell r="D178">
            <v>2010</v>
          </cell>
          <cell r="E178" t="str">
            <v>IMPUESTO SOBRE VEHICULOS AUTOMOTORES</v>
          </cell>
          <cell r="F178" t="str">
            <v>BALANCE DE PRUEBA SUI</v>
          </cell>
          <cell r="G178" t="str">
            <v>S</v>
          </cell>
          <cell r="H178">
            <v>4</v>
          </cell>
          <cell r="I178" t="str">
            <v>512011000000</v>
          </cell>
          <cell r="J178">
            <v>4000000</v>
          </cell>
          <cell r="K178">
            <v>0</v>
          </cell>
          <cell r="L178">
            <v>0</v>
          </cell>
          <cell r="M178">
            <v>4000000</v>
          </cell>
          <cell r="N178">
            <v>0</v>
          </cell>
        </row>
        <row r="179">
          <cell r="A179">
            <v>512023</v>
          </cell>
          <cell r="B179">
            <v>1</v>
          </cell>
          <cell r="C179">
            <v>7</v>
          </cell>
          <cell r="D179">
            <v>2010</v>
          </cell>
          <cell r="E179" t="str">
            <v>IMPUESTO AL PATRIMONIO</v>
          </cell>
          <cell r="F179" t="str">
            <v>BALANCE DE PRUEBA SUI</v>
          </cell>
          <cell r="G179" t="str">
            <v>S</v>
          </cell>
          <cell r="H179">
            <v>4</v>
          </cell>
          <cell r="I179" t="str">
            <v>512023000000</v>
          </cell>
          <cell r="J179">
            <v>1033534999.67</v>
          </cell>
          <cell r="K179">
            <v>172255833</v>
          </cell>
          <cell r="L179">
            <v>0</v>
          </cell>
          <cell r="M179">
            <v>1205790832.6700001</v>
          </cell>
          <cell r="N179">
            <v>172255833</v>
          </cell>
        </row>
        <row r="180">
          <cell r="A180">
            <v>512024</v>
          </cell>
          <cell r="B180">
            <v>1</v>
          </cell>
          <cell r="C180">
            <v>7</v>
          </cell>
          <cell r="D180">
            <v>2010</v>
          </cell>
          <cell r="E180" t="str">
            <v>GRAVAMEN A LOS MOVIMIENTOS FINANCIEROS</v>
          </cell>
          <cell r="F180" t="str">
            <v>BALANCE DE PRUEBA SUI</v>
          </cell>
          <cell r="G180" t="str">
            <v>S</v>
          </cell>
          <cell r="H180">
            <v>4</v>
          </cell>
          <cell r="I180" t="str">
            <v>512024000000</v>
          </cell>
          <cell r="J180">
            <v>46363351.109999999</v>
          </cell>
          <cell r="K180">
            <v>22473323.82</v>
          </cell>
          <cell r="L180">
            <v>9842585.8800000008</v>
          </cell>
          <cell r="M180">
            <v>58994089.049999997</v>
          </cell>
          <cell r="N180">
            <v>12630737.939999999</v>
          </cell>
        </row>
        <row r="181">
          <cell r="A181">
            <v>512026</v>
          </cell>
          <cell r="B181">
            <v>1</v>
          </cell>
          <cell r="C181">
            <v>7</v>
          </cell>
          <cell r="D181">
            <v>2010</v>
          </cell>
          <cell r="E181" t="str">
            <v>CONTRIBUCIONES</v>
          </cell>
          <cell r="F181" t="str">
            <v>BALANCE DE PRUEBA SUI</v>
          </cell>
          <cell r="G181" t="str">
            <v>N</v>
          </cell>
          <cell r="H181">
            <v>4</v>
          </cell>
          <cell r="I181" t="str">
            <v>512026000000</v>
          </cell>
          <cell r="J181">
            <v>139525167</v>
          </cell>
          <cell r="K181">
            <v>361946265</v>
          </cell>
          <cell r="L181">
            <v>0</v>
          </cell>
          <cell r="M181">
            <v>501471432</v>
          </cell>
          <cell r="N181">
            <v>361946265</v>
          </cell>
        </row>
        <row r="182">
          <cell r="A182">
            <v>51202601</v>
          </cell>
          <cell r="B182">
            <v>1</v>
          </cell>
          <cell r="C182">
            <v>7</v>
          </cell>
          <cell r="D182">
            <v>2010</v>
          </cell>
          <cell r="E182" t="str">
            <v>CONTRIBUCIONES SSPD</v>
          </cell>
          <cell r="F182" t="str">
            <v>BALANCE DE PRUEBA SUI</v>
          </cell>
          <cell r="G182" t="str">
            <v>S</v>
          </cell>
          <cell r="H182">
            <v>5</v>
          </cell>
          <cell r="I182" t="str">
            <v>512026010000</v>
          </cell>
          <cell r="J182">
            <v>0</v>
          </cell>
          <cell r="K182">
            <v>341664000</v>
          </cell>
          <cell r="L182">
            <v>0</v>
          </cell>
          <cell r="M182">
            <v>341664000</v>
          </cell>
          <cell r="N182">
            <v>341664000</v>
          </cell>
        </row>
        <row r="183">
          <cell r="A183">
            <v>51202602</v>
          </cell>
          <cell r="B183">
            <v>1</v>
          </cell>
          <cell r="C183">
            <v>7</v>
          </cell>
          <cell r="D183">
            <v>2010</v>
          </cell>
          <cell r="E183" t="str">
            <v>CONTRIBUCIONES CREG</v>
          </cell>
          <cell r="F183" t="str">
            <v>BALANCE DE PRUEBA SUI</v>
          </cell>
          <cell r="G183" t="str">
            <v>S</v>
          </cell>
          <cell r="H183">
            <v>5</v>
          </cell>
          <cell r="I183" t="str">
            <v>512026020000</v>
          </cell>
          <cell r="J183">
            <v>122095167</v>
          </cell>
          <cell r="K183">
            <v>0</v>
          </cell>
          <cell r="L183">
            <v>0</v>
          </cell>
          <cell r="M183">
            <v>122095167</v>
          </cell>
          <cell r="N183">
            <v>0</v>
          </cell>
        </row>
        <row r="184">
          <cell r="A184">
            <v>51202603</v>
          </cell>
          <cell r="B184">
            <v>1</v>
          </cell>
          <cell r="C184">
            <v>7</v>
          </cell>
          <cell r="D184">
            <v>2010</v>
          </cell>
          <cell r="E184" t="str">
            <v>CONTRIBUCIONES CGR</v>
          </cell>
          <cell r="F184" t="str">
            <v>BALANCE DE PRUEBA SUI</v>
          </cell>
          <cell r="G184" t="str">
            <v>S</v>
          </cell>
          <cell r="H184">
            <v>5</v>
          </cell>
          <cell r="I184" t="str">
            <v>512026030000</v>
          </cell>
          <cell r="J184">
            <v>0</v>
          </cell>
          <cell r="K184">
            <v>20282265</v>
          </cell>
          <cell r="L184">
            <v>0</v>
          </cell>
          <cell r="M184">
            <v>20282265</v>
          </cell>
          <cell r="N184">
            <v>20282265</v>
          </cell>
        </row>
        <row r="185">
          <cell r="A185">
            <v>51202604</v>
          </cell>
          <cell r="B185">
            <v>1</v>
          </cell>
          <cell r="C185">
            <v>7</v>
          </cell>
          <cell r="D185">
            <v>2010</v>
          </cell>
          <cell r="E185" t="str">
            <v>OTRAS CONTRIBUCIONES</v>
          </cell>
          <cell r="F185" t="str">
            <v>BALANCE DE PRUEBA SUI</v>
          </cell>
          <cell r="G185" t="str">
            <v>S</v>
          </cell>
          <cell r="H185">
            <v>5</v>
          </cell>
          <cell r="I185" t="str">
            <v>512026040000</v>
          </cell>
          <cell r="J185">
            <v>17430000</v>
          </cell>
          <cell r="K185">
            <v>0</v>
          </cell>
          <cell r="L185">
            <v>0</v>
          </cell>
          <cell r="M185">
            <v>17430000</v>
          </cell>
          <cell r="N185">
            <v>0</v>
          </cell>
        </row>
        <row r="186">
          <cell r="A186">
            <v>512090</v>
          </cell>
          <cell r="B186">
            <v>1</v>
          </cell>
          <cell r="C186">
            <v>7</v>
          </cell>
          <cell r="D186">
            <v>2010</v>
          </cell>
          <cell r="E186" t="str">
            <v>OTROS IMPUESTOS Y CONTRIBUCIONES</v>
          </cell>
          <cell r="F186" t="str">
            <v>BALANCE DE PRUEBA SUI</v>
          </cell>
          <cell r="G186" t="str">
            <v>S</v>
          </cell>
          <cell r="H186">
            <v>4</v>
          </cell>
          <cell r="I186" t="str">
            <v>512090000000</v>
          </cell>
          <cell r="J186">
            <v>237672</v>
          </cell>
          <cell r="K186">
            <v>0</v>
          </cell>
          <cell r="L186">
            <v>0</v>
          </cell>
          <cell r="M186">
            <v>237672</v>
          </cell>
          <cell r="N186">
            <v>0</v>
          </cell>
        </row>
        <row r="187">
          <cell r="A187">
            <v>53</v>
          </cell>
          <cell r="B187">
            <v>1</v>
          </cell>
          <cell r="C187">
            <v>7</v>
          </cell>
          <cell r="D187">
            <v>2010</v>
          </cell>
          <cell r="E187" t="str">
            <v>PROVISIONES DEPRECIACIONES Y AMORTIZACIO</v>
          </cell>
          <cell r="F187" t="str">
            <v>BALANCE DE PRUEBA SUI</v>
          </cell>
          <cell r="G187" t="str">
            <v>N</v>
          </cell>
          <cell r="H187">
            <v>2</v>
          </cell>
          <cell r="I187" t="str">
            <v>530000000000</v>
          </cell>
          <cell r="J187">
            <v>15044461980.120001</v>
          </cell>
          <cell r="K187">
            <v>9996945882.0300007</v>
          </cell>
          <cell r="L187">
            <v>7123245098.7700005</v>
          </cell>
          <cell r="M187">
            <v>17918162763.380001</v>
          </cell>
          <cell r="N187">
            <v>2873700783.2600002</v>
          </cell>
        </row>
        <row r="188">
          <cell r="A188">
            <v>5304</v>
          </cell>
          <cell r="B188">
            <v>1</v>
          </cell>
          <cell r="C188">
            <v>7</v>
          </cell>
          <cell r="D188">
            <v>2010</v>
          </cell>
          <cell r="E188" t="str">
            <v>PROVISION PARA DEUDORES</v>
          </cell>
          <cell r="F188" t="str">
            <v>BALANCE DE PRUEBA SUI</v>
          </cell>
          <cell r="G188" t="str">
            <v>N</v>
          </cell>
          <cell r="H188">
            <v>3</v>
          </cell>
          <cell r="I188" t="str">
            <v>530400000000</v>
          </cell>
          <cell r="J188">
            <v>6061351651.25</v>
          </cell>
          <cell r="K188">
            <v>169926000</v>
          </cell>
          <cell r="L188">
            <v>12155000</v>
          </cell>
          <cell r="M188">
            <v>6219122651.25</v>
          </cell>
          <cell r="N188">
            <v>157771000</v>
          </cell>
        </row>
        <row r="189">
          <cell r="A189">
            <v>530414</v>
          </cell>
          <cell r="B189">
            <v>1</v>
          </cell>
          <cell r="C189">
            <v>7</v>
          </cell>
          <cell r="D189">
            <v>2010</v>
          </cell>
          <cell r="E189" t="str">
            <v>SERVICIO DE ENERGIA</v>
          </cell>
          <cell r="F189" t="str">
            <v>BALANCE DE PRUEBA SUI</v>
          </cell>
          <cell r="G189" t="str">
            <v>N</v>
          </cell>
          <cell r="H189">
            <v>4</v>
          </cell>
          <cell r="I189" t="str">
            <v>530414000000</v>
          </cell>
          <cell r="J189">
            <v>6061351651.25</v>
          </cell>
          <cell r="K189">
            <v>169926000</v>
          </cell>
          <cell r="L189">
            <v>12155000</v>
          </cell>
          <cell r="M189">
            <v>6219122651.25</v>
          </cell>
          <cell r="N189">
            <v>157771000</v>
          </cell>
        </row>
        <row r="190">
          <cell r="A190">
            <v>53041401</v>
          </cell>
          <cell r="B190">
            <v>1</v>
          </cell>
          <cell r="C190">
            <v>7</v>
          </cell>
          <cell r="D190">
            <v>2010</v>
          </cell>
          <cell r="E190" t="str">
            <v>PROVISION CUENTAS POR COBRAR ENERGIA</v>
          </cell>
          <cell r="F190" t="str">
            <v>BALANCE DE PRUEBA SUI</v>
          </cell>
          <cell r="G190" t="str">
            <v>S</v>
          </cell>
          <cell r="H190">
            <v>5</v>
          </cell>
          <cell r="I190" t="str">
            <v>530414010000</v>
          </cell>
          <cell r="J190">
            <v>3218579651.25</v>
          </cell>
          <cell r="K190">
            <v>169926000</v>
          </cell>
          <cell r="L190">
            <v>0</v>
          </cell>
          <cell r="M190">
            <v>3388505651.25</v>
          </cell>
          <cell r="N190">
            <v>169926000</v>
          </cell>
        </row>
        <row r="191">
          <cell r="A191">
            <v>53041402</v>
          </cell>
          <cell r="B191">
            <v>1</v>
          </cell>
          <cell r="C191">
            <v>7</v>
          </cell>
          <cell r="D191">
            <v>2010</v>
          </cell>
          <cell r="E191" t="str">
            <v>PROVISION OTRAS CUENTAS POR COBRAR</v>
          </cell>
          <cell r="F191" t="str">
            <v>BALANCE DE PRUEBA SUI</v>
          </cell>
          <cell r="G191" t="str">
            <v>S</v>
          </cell>
          <cell r="H191">
            <v>5</v>
          </cell>
          <cell r="I191" t="str">
            <v>530414020000</v>
          </cell>
          <cell r="J191">
            <v>2842772000</v>
          </cell>
          <cell r="K191">
            <v>0</v>
          </cell>
          <cell r="L191">
            <v>12155000</v>
          </cell>
          <cell r="M191">
            <v>2830617000</v>
          </cell>
          <cell r="N191">
            <v>-12155000</v>
          </cell>
        </row>
        <row r="192">
          <cell r="A192">
            <v>5313</v>
          </cell>
          <cell r="B192">
            <v>1</v>
          </cell>
          <cell r="C192">
            <v>7</v>
          </cell>
          <cell r="D192">
            <v>2010</v>
          </cell>
          <cell r="E192" t="str">
            <v>PROVISION PARA OBLIGACIONES FISCALES</v>
          </cell>
          <cell r="F192" t="str">
            <v>BALANCE DE PRUEBA SUI</v>
          </cell>
          <cell r="G192" t="str">
            <v>N</v>
          </cell>
          <cell r="H192">
            <v>3</v>
          </cell>
          <cell r="I192" t="str">
            <v>531300000000</v>
          </cell>
          <cell r="J192">
            <v>8667136273.0699997</v>
          </cell>
          <cell r="K192">
            <v>9725588930.8799992</v>
          </cell>
          <cell r="L192">
            <v>7062115930.6599998</v>
          </cell>
          <cell r="M192">
            <v>11330609273.290001</v>
          </cell>
          <cell r="N192">
            <v>2663473000.2199993</v>
          </cell>
        </row>
        <row r="193">
          <cell r="A193">
            <v>531301</v>
          </cell>
          <cell r="B193">
            <v>1</v>
          </cell>
          <cell r="C193">
            <v>7</v>
          </cell>
          <cell r="D193">
            <v>2010</v>
          </cell>
          <cell r="E193" t="str">
            <v>IMPUESTO DE RENTA Y COMPLEMENTARIOS</v>
          </cell>
          <cell r="F193" t="str">
            <v>BALANCE DE PRUEBA SUI</v>
          </cell>
          <cell r="G193" t="str">
            <v>S</v>
          </cell>
          <cell r="H193">
            <v>4</v>
          </cell>
          <cell r="I193" t="str">
            <v>531301000000</v>
          </cell>
          <cell r="J193">
            <v>7062115930.6599998</v>
          </cell>
          <cell r="K193">
            <v>9465949682.4599991</v>
          </cell>
          <cell r="L193">
            <v>7062115930.6599998</v>
          </cell>
          <cell r="M193">
            <v>9465949682.4599991</v>
          </cell>
          <cell r="N193">
            <v>2403833751.7999992</v>
          </cell>
        </row>
        <row r="194">
          <cell r="A194">
            <v>531302</v>
          </cell>
          <cell r="B194">
            <v>1</v>
          </cell>
          <cell r="C194">
            <v>7</v>
          </cell>
          <cell r="D194">
            <v>2010</v>
          </cell>
          <cell r="E194" t="str">
            <v xml:space="preserve">IMPUESTO INDUSTRIA Y COMERCIO </v>
          </cell>
          <cell r="F194" t="str">
            <v>BALANCE DE PRUEBA SUI</v>
          </cell>
          <cell r="G194" t="str">
            <v>S</v>
          </cell>
          <cell r="H194">
            <v>4</v>
          </cell>
          <cell r="I194" t="str">
            <v>531302000000</v>
          </cell>
          <cell r="J194">
            <v>1605020342.4100001</v>
          </cell>
          <cell r="K194">
            <v>259639248.41999999</v>
          </cell>
          <cell r="L194">
            <v>0</v>
          </cell>
          <cell r="M194">
            <v>1864659590.8299999</v>
          </cell>
          <cell r="N194">
            <v>259639248.41999999</v>
          </cell>
        </row>
        <row r="195">
          <cell r="A195">
            <v>5330</v>
          </cell>
          <cell r="B195">
            <v>1</v>
          </cell>
          <cell r="C195">
            <v>7</v>
          </cell>
          <cell r="D195">
            <v>2010</v>
          </cell>
          <cell r="E195" t="str">
            <v>DEPRECIACION DE PROPIEDADES PLANTA Y EQU</v>
          </cell>
          <cell r="F195" t="str">
            <v>BALANCE DE PRUEBA SUI</v>
          </cell>
          <cell r="G195" t="str">
            <v>N</v>
          </cell>
          <cell r="H195">
            <v>3</v>
          </cell>
          <cell r="I195" t="str">
            <v>533000000000</v>
          </cell>
          <cell r="J195">
            <v>315974055.80000001</v>
          </cell>
          <cell r="K195">
            <v>101430951.15000001</v>
          </cell>
          <cell r="L195">
            <v>48974168.109999999</v>
          </cell>
          <cell r="M195">
            <v>368430838.83999997</v>
          </cell>
          <cell r="N195">
            <v>52456783.040000007</v>
          </cell>
        </row>
        <row r="196">
          <cell r="A196">
            <v>533001</v>
          </cell>
          <cell r="B196">
            <v>1</v>
          </cell>
          <cell r="C196">
            <v>7</v>
          </cell>
          <cell r="D196">
            <v>2010</v>
          </cell>
          <cell r="E196" t="str">
            <v>EDIFICACIONES</v>
          </cell>
          <cell r="F196" t="str">
            <v>BALANCE DE PRUEBA SUI</v>
          </cell>
          <cell r="G196" t="str">
            <v>S</v>
          </cell>
          <cell r="H196">
            <v>4</v>
          </cell>
          <cell r="I196" t="str">
            <v>533001000000</v>
          </cell>
          <cell r="J196">
            <v>102633459.13</v>
          </cell>
          <cell r="K196">
            <v>31410097.789999999</v>
          </cell>
          <cell r="L196">
            <v>14347104.869999999</v>
          </cell>
          <cell r="M196">
            <v>119696452.05</v>
          </cell>
          <cell r="N196">
            <v>17062992.920000002</v>
          </cell>
        </row>
        <row r="197">
          <cell r="A197">
            <v>533002</v>
          </cell>
          <cell r="B197">
            <v>1</v>
          </cell>
          <cell r="C197">
            <v>7</v>
          </cell>
          <cell r="D197">
            <v>2010</v>
          </cell>
          <cell r="E197" t="str">
            <v>PLANTAS DUCTOS Y TUNELES</v>
          </cell>
          <cell r="F197" t="str">
            <v>BALANCE DE PRUEBA SUI</v>
          </cell>
          <cell r="G197" t="str">
            <v>S</v>
          </cell>
          <cell r="H197">
            <v>4</v>
          </cell>
          <cell r="I197" t="str">
            <v>533002000000</v>
          </cell>
          <cell r="J197">
            <v>2195385.7799999998</v>
          </cell>
          <cell r="K197">
            <v>239382.54</v>
          </cell>
          <cell r="L197">
            <v>0</v>
          </cell>
          <cell r="M197">
            <v>2434768.3199999998</v>
          </cell>
          <cell r="N197">
            <v>239382.54</v>
          </cell>
        </row>
        <row r="198">
          <cell r="A198">
            <v>533004</v>
          </cell>
          <cell r="B198">
            <v>1</v>
          </cell>
          <cell r="C198">
            <v>7</v>
          </cell>
          <cell r="D198">
            <v>2010</v>
          </cell>
          <cell r="E198" t="str">
            <v>MAQUINARIA Y EQUIPO</v>
          </cell>
          <cell r="F198" t="str">
            <v>BALANCE DE PRUEBA SUI</v>
          </cell>
          <cell r="G198" t="str">
            <v>S</v>
          </cell>
          <cell r="H198">
            <v>4</v>
          </cell>
          <cell r="I198" t="str">
            <v>533004000000</v>
          </cell>
          <cell r="J198">
            <v>4640081.2699999996</v>
          </cell>
          <cell r="K198">
            <v>792283.34</v>
          </cell>
          <cell r="L198">
            <v>0</v>
          </cell>
          <cell r="M198">
            <v>5432364.6100000003</v>
          </cell>
          <cell r="N198">
            <v>792283.34</v>
          </cell>
        </row>
        <row r="199">
          <cell r="A199">
            <v>533006</v>
          </cell>
          <cell r="B199">
            <v>1</v>
          </cell>
          <cell r="C199">
            <v>7</v>
          </cell>
          <cell r="D199">
            <v>2010</v>
          </cell>
          <cell r="E199" t="str">
            <v>MUEBLES ENSERES Y EQUIPO DE OFICINA</v>
          </cell>
          <cell r="F199" t="str">
            <v>BALANCE DE PRUEBA SUI</v>
          </cell>
          <cell r="G199" t="str">
            <v>S</v>
          </cell>
          <cell r="H199">
            <v>4</v>
          </cell>
          <cell r="I199" t="str">
            <v>533006000000</v>
          </cell>
          <cell r="J199">
            <v>36308936.469999999</v>
          </cell>
          <cell r="K199">
            <v>11188896.810000001</v>
          </cell>
          <cell r="L199">
            <v>4707738.93</v>
          </cell>
          <cell r="M199">
            <v>42790094.350000001</v>
          </cell>
          <cell r="N199">
            <v>6481157.8800000008</v>
          </cell>
        </row>
        <row r="200">
          <cell r="A200">
            <v>533007</v>
          </cell>
          <cell r="B200">
            <v>1</v>
          </cell>
          <cell r="C200">
            <v>7</v>
          </cell>
          <cell r="D200">
            <v>2010</v>
          </cell>
          <cell r="E200" t="str">
            <v>EQUIPO DE COMUNICACION Y COMPUTACION</v>
          </cell>
          <cell r="F200" t="str">
            <v>BALANCE DE PRUEBA SUI</v>
          </cell>
          <cell r="G200" t="str">
            <v>S</v>
          </cell>
          <cell r="H200">
            <v>4</v>
          </cell>
          <cell r="I200" t="str">
            <v>533007000000</v>
          </cell>
          <cell r="J200">
            <v>159396874.88</v>
          </cell>
          <cell r="K200">
            <v>55952834.850000001</v>
          </cell>
          <cell r="L200">
            <v>29919324.309999999</v>
          </cell>
          <cell r="M200">
            <v>185430385.41999999</v>
          </cell>
          <cell r="N200">
            <v>26033510.540000003</v>
          </cell>
        </row>
        <row r="201">
          <cell r="A201">
            <v>533008</v>
          </cell>
          <cell r="B201">
            <v>1</v>
          </cell>
          <cell r="C201">
            <v>7</v>
          </cell>
          <cell r="D201">
            <v>2010</v>
          </cell>
          <cell r="E201" t="str">
            <v>EQUIPO  DE TRANSPORTE TRACCION Y ELEVACI</v>
          </cell>
          <cell r="F201" t="str">
            <v>BALANCE DE PRUEBA SUI</v>
          </cell>
          <cell r="G201" t="str">
            <v>S</v>
          </cell>
          <cell r="H201">
            <v>4</v>
          </cell>
          <cell r="I201" t="str">
            <v>533008000000</v>
          </cell>
          <cell r="J201">
            <v>10799318.27</v>
          </cell>
          <cell r="K201">
            <v>1847455.82</v>
          </cell>
          <cell r="L201">
            <v>0</v>
          </cell>
          <cell r="M201">
            <v>12646774.09</v>
          </cell>
          <cell r="N201">
            <v>1847455.82</v>
          </cell>
        </row>
        <row r="202">
          <cell r="A202">
            <v>58</v>
          </cell>
          <cell r="B202">
            <v>1</v>
          </cell>
          <cell r="C202">
            <v>7</v>
          </cell>
          <cell r="D202">
            <v>2010</v>
          </cell>
          <cell r="E202" t="str">
            <v>OTROS GASTOS</v>
          </cell>
          <cell r="F202" t="str">
            <v>BALANCE DE PRUEBA SUI</v>
          </cell>
          <cell r="G202" t="str">
            <v>N</v>
          </cell>
          <cell r="H202">
            <v>2</v>
          </cell>
          <cell r="I202" t="str">
            <v>580000000000</v>
          </cell>
          <cell r="J202">
            <v>1258748989.55</v>
          </cell>
          <cell r="K202">
            <v>249111367.69</v>
          </cell>
          <cell r="L202">
            <v>30249677.59</v>
          </cell>
          <cell r="M202">
            <v>1477610679.6500001</v>
          </cell>
          <cell r="N202">
            <v>218861690.09999999</v>
          </cell>
        </row>
        <row r="203">
          <cell r="A203">
            <v>5802</v>
          </cell>
          <cell r="B203">
            <v>1</v>
          </cell>
          <cell r="C203">
            <v>7</v>
          </cell>
          <cell r="D203">
            <v>2010</v>
          </cell>
          <cell r="E203" t="str">
            <v>COMISIONES</v>
          </cell>
          <cell r="F203" t="str">
            <v>BALANCE DE PRUEBA SUI</v>
          </cell>
          <cell r="G203" t="str">
            <v>N</v>
          </cell>
          <cell r="H203">
            <v>3</v>
          </cell>
          <cell r="I203" t="str">
            <v>580200000000</v>
          </cell>
          <cell r="J203">
            <v>1058505664.52</v>
          </cell>
          <cell r="K203">
            <v>187042194.34</v>
          </cell>
          <cell r="L203">
            <v>423458</v>
          </cell>
          <cell r="M203">
            <v>1245124400.8599999</v>
          </cell>
          <cell r="N203">
            <v>186618736.34</v>
          </cell>
        </row>
        <row r="204">
          <cell r="A204">
            <v>580238</v>
          </cell>
          <cell r="B204">
            <v>1</v>
          </cell>
          <cell r="C204">
            <v>7</v>
          </cell>
          <cell r="D204">
            <v>2010</v>
          </cell>
          <cell r="E204" t="str">
            <v>COMISIONES Y OTROS GASTOS BANCARIOS</v>
          </cell>
          <cell r="F204" t="str">
            <v>BALANCE DE PRUEBA SUI</v>
          </cell>
          <cell r="G204" t="str">
            <v>S</v>
          </cell>
          <cell r="H204">
            <v>4</v>
          </cell>
          <cell r="I204" t="str">
            <v>580238000000</v>
          </cell>
          <cell r="J204">
            <v>1058505664.52</v>
          </cell>
          <cell r="K204">
            <v>187042194.34</v>
          </cell>
          <cell r="L204">
            <v>423458</v>
          </cell>
          <cell r="M204">
            <v>1245124400.8599999</v>
          </cell>
          <cell r="N204">
            <v>186618736.34</v>
          </cell>
        </row>
        <row r="205">
          <cell r="A205">
            <v>5805</v>
          </cell>
          <cell r="B205">
            <v>1</v>
          </cell>
          <cell r="C205">
            <v>7</v>
          </cell>
          <cell r="D205">
            <v>2010</v>
          </cell>
          <cell r="E205" t="str">
            <v>FINANCIEROS</v>
          </cell>
          <cell r="F205" t="str">
            <v>BALANCE DE PRUEBA SUI</v>
          </cell>
          <cell r="G205" t="str">
            <v>N</v>
          </cell>
          <cell r="H205">
            <v>3</v>
          </cell>
          <cell r="I205" t="str">
            <v>580500000000</v>
          </cell>
          <cell r="J205">
            <v>595910.96</v>
          </cell>
          <cell r="K205">
            <v>3020418.56</v>
          </cell>
          <cell r="L205">
            <v>2820312.6</v>
          </cell>
          <cell r="M205">
            <v>796016.92</v>
          </cell>
          <cell r="N205">
            <v>200105.95999999996</v>
          </cell>
        </row>
        <row r="206">
          <cell r="A206">
            <v>580569</v>
          </cell>
          <cell r="B206">
            <v>1</v>
          </cell>
          <cell r="C206">
            <v>7</v>
          </cell>
          <cell r="D206">
            <v>2010</v>
          </cell>
          <cell r="E206" t="str">
            <v>PERDIDA VALORIZACION INVERSIONES TITULOS</v>
          </cell>
          <cell r="F206" t="str">
            <v>BALANCE DE PRUEBA SUI</v>
          </cell>
          <cell r="G206" t="str">
            <v>S</v>
          </cell>
          <cell r="H206">
            <v>4</v>
          </cell>
          <cell r="I206" t="str">
            <v>580569000000</v>
          </cell>
          <cell r="J206">
            <v>0</v>
          </cell>
          <cell r="K206">
            <v>0</v>
          </cell>
          <cell r="L206">
            <v>0</v>
          </cell>
          <cell r="M206">
            <v>0</v>
          </cell>
          <cell r="N206">
            <v>0</v>
          </cell>
        </row>
        <row r="207">
          <cell r="A207">
            <v>580590</v>
          </cell>
          <cell r="B207">
            <v>1</v>
          </cell>
          <cell r="C207">
            <v>7</v>
          </cell>
          <cell r="D207">
            <v>2010</v>
          </cell>
          <cell r="E207" t="str">
            <v>OTROS GASTOS FINANCIEROS</v>
          </cell>
          <cell r="F207" t="str">
            <v>BALANCE DE PRUEBA SUI</v>
          </cell>
          <cell r="G207" t="str">
            <v>S</v>
          </cell>
          <cell r="H207">
            <v>4</v>
          </cell>
          <cell r="I207" t="str">
            <v>580590000000</v>
          </cell>
          <cell r="J207">
            <v>595910.96</v>
          </cell>
          <cell r="K207">
            <v>3020418.56</v>
          </cell>
          <cell r="L207">
            <v>2820312.6</v>
          </cell>
          <cell r="M207">
            <v>796016.92</v>
          </cell>
          <cell r="N207">
            <v>200105.95999999996</v>
          </cell>
        </row>
        <row r="208">
          <cell r="A208">
            <v>5808</v>
          </cell>
          <cell r="B208">
            <v>1</v>
          </cell>
          <cell r="C208">
            <v>7</v>
          </cell>
          <cell r="D208">
            <v>2010</v>
          </cell>
          <cell r="E208" t="str">
            <v>OTROS GASTOS ORDINARIOS</v>
          </cell>
          <cell r="F208" t="str">
            <v>BALANCE DE PRUEBA SUI</v>
          </cell>
          <cell r="G208" t="str">
            <v>N</v>
          </cell>
          <cell r="H208">
            <v>3</v>
          </cell>
          <cell r="I208" t="str">
            <v>580800000000</v>
          </cell>
          <cell r="J208">
            <v>72228974.519999996</v>
          </cell>
          <cell r="K208">
            <v>6015583</v>
          </cell>
          <cell r="L208">
            <v>0</v>
          </cell>
          <cell r="M208">
            <v>78244557.519999996</v>
          </cell>
          <cell r="N208">
            <v>6015583</v>
          </cell>
        </row>
        <row r="209">
          <cell r="A209">
            <v>580801</v>
          </cell>
          <cell r="B209">
            <v>1</v>
          </cell>
          <cell r="C209">
            <v>7</v>
          </cell>
          <cell r="D209">
            <v>2010</v>
          </cell>
          <cell r="E209" t="str">
            <v>PERDIDA EN VENTA DE ACTIVOS</v>
          </cell>
          <cell r="F209" t="str">
            <v>BALANCE DE PRUEBA SUI</v>
          </cell>
          <cell r="G209" t="str">
            <v>S</v>
          </cell>
          <cell r="H209">
            <v>4</v>
          </cell>
          <cell r="I209" t="str">
            <v>580801000000</v>
          </cell>
          <cell r="J209">
            <v>0</v>
          </cell>
          <cell r="K209">
            <v>0</v>
          </cell>
          <cell r="L209">
            <v>0</v>
          </cell>
          <cell r="M209">
            <v>0</v>
          </cell>
          <cell r="N209">
            <v>0</v>
          </cell>
        </row>
        <row r="210">
          <cell r="A210">
            <v>580802</v>
          </cell>
          <cell r="B210">
            <v>1</v>
          </cell>
          <cell r="C210">
            <v>7</v>
          </cell>
          <cell r="D210">
            <v>2010</v>
          </cell>
          <cell r="E210" t="str">
            <v>PERDIDA EN BAJA DE ACTIVOS</v>
          </cell>
          <cell r="F210" t="str">
            <v>BALANCE DE PRUEBA SUI</v>
          </cell>
          <cell r="G210" t="str">
            <v>S</v>
          </cell>
          <cell r="H210">
            <v>4</v>
          </cell>
          <cell r="I210" t="str">
            <v>580802000000</v>
          </cell>
          <cell r="J210">
            <v>51259589.859999999</v>
          </cell>
          <cell r="K210">
            <v>0</v>
          </cell>
          <cell r="L210">
            <v>0</v>
          </cell>
          <cell r="M210">
            <v>51259589.859999999</v>
          </cell>
          <cell r="N210">
            <v>0</v>
          </cell>
        </row>
        <row r="211">
          <cell r="A211">
            <v>580803</v>
          </cell>
          <cell r="B211">
            <v>1</v>
          </cell>
          <cell r="C211">
            <v>7</v>
          </cell>
          <cell r="D211">
            <v>2010</v>
          </cell>
          <cell r="E211" t="str">
            <v>IMPUESTOS ASUMIDOS</v>
          </cell>
          <cell r="F211" t="str">
            <v>BALANCE DE PRUEBA SUI</v>
          </cell>
          <cell r="G211" t="str">
            <v>S</v>
          </cell>
          <cell r="H211">
            <v>4</v>
          </cell>
          <cell r="I211" t="str">
            <v>580803000000</v>
          </cell>
          <cell r="J211">
            <v>20969384.66</v>
          </cell>
          <cell r="K211">
            <v>6015583</v>
          </cell>
          <cell r="L211">
            <v>0</v>
          </cell>
          <cell r="M211">
            <v>26984967.66</v>
          </cell>
          <cell r="N211">
            <v>6015583</v>
          </cell>
        </row>
        <row r="212">
          <cell r="A212">
            <v>5810</v>
          </cell>
          <cell r="B212">
            <v>1</v>
          </cell>
          <cell r="C212">
            <v>7</v>
          </cell>
          <cell r="D212">
            <v>2010</v>
          </cell>
          <cell r="E212" t="str">
            <v>EXTRAORDINARIOS</v>
          </cell>
          <cell r="F212" t="str">
            <v>BALANCE DE PRUEBA SUI</v>
          </cell>
          <cell r="G212" t="str">
            <v>N</v>
          </cell>
          <cell r="H212">
            <v>3</v>
          </cell>
          <cell r="I212" t="str">
            <v>581000000000</v>
          </cell>
          <cell r="J212">
            <v>127418439.55</v>
          </cell>
          <cell r="K212">
            <v>53033171.789999999</v>
          </cell>
          <cell r="L212">
            <v>27005906.989999998</v>
          </cell>
          <cell r="M212">
            <v>153445704.34999999</v>
          </cell>
          <cell r="N212">
            <v>26027264.800000001</v>
          </cell>
        </row>
        <row r="213">
          <cell r="A213">
            <v>581090</v>
          </cell>
          <cell r="B213">
            <v>1</v>
          </cell>
          <cell r="C213">
            <v>7</v>
          </cell>
          <cell r="D213">
            <v>2010</v>
          </cell>
          <cell r="E213" t="str">
            <v>OTROS GASTOS EXTRAORDINARIOS</v>
          </cell>
          <cell r="F213" t="str">
            <v>BALANCE DE PRUEBA SUI</v>
          </cell>
          <cell r="G213" t="str">
            <v>N</v>
          </cell>
          <cell r="H213">
            <v>4</v>
          </cell>
          <cell r="I213" t="str">
            <v>581090000000</v>
          </cell>
          <cell r="J213">
            <v>127418439.55</v>
          </cell>
          <cell r="K213">
            <v>53033171.789999999</v>
          </cell>
          <cell r="L213">
            <v>27005906.989999998</v>
          </cell>
          <cell r="M213">
            <v>153445704.34999999</v>
          </cell>
          <cell r="N213">
            <v>26027264.800000001</v>
          </cell>
        </row>
        <row r="214">
          <cell r="A214">
            <v>58109001</v>
          </cell>
          <cell r="B214">
            <v>1</v>
          </cell>
          <cell r="C214">
            <v>7</v>
          </cell>
          <cell r="D214">
            <v>2010</v>
          </cell>
          <cell r="E214" t="str">
            <v>INDEMNIZACIONES A TERCEROS POR SINIESTRO</v>
          </cell>
          <cell r="F214" t="str">
            <v>BALANCE DE PRUEBA SUI</v>
          </cell>
          <cell r="G214" t="str">
            <v>S</v>
          </cell>
          <cell r="H214">
            <v>5</v>
          </cell>
          <cell r="I214" t="str">
            <v>581090010000</v>
          </cell>
          <cell r="J214">
            <v>33535404</v>
          </cell>
          <cell r="K214">
            <v>25832117</v>
          </cell>
          <cell r="L214">
            <v>0</v>
          </cell>
          <cell r="M214">
            <v>59367521</v>
          </cell>
          <cell r="N214">
            <v>25832117</v>
          </cell>
        </row>
        <row r="215">
          <cell r="A215">
            <v>58109002</v>
          </cell>
          <cell r="B215">
            <v>1</v>
          </cell>
          <cell r="C215">
            <v>7</v>
          </cell>
          <cell r="D215">
            <v>2010</v>
          </cell>
          <cell r="E215" t="str">
            <v>OTROS GASTOS EXTRAORDINARIOS</v>
          </cell>
          <cell r="F215" t="str">
            <v>BALANCE DE PRUEBA SUI</v>
          </cell>
          <cell r="G215" t="str">
            <v>S</v>
          </cell>
          <cell r="H215">
            <v>5</v>
          </cell>
          <cell r="I215" t="str">
            <v>581090020000</v>
          </cell>
          <cell r="J215">
            <v>93883035.549999997</v>
          </cell>
          <cell r="K215">
            <v>27201054.789999999</v>
          </cell>
          <cell r="L215">
            <v>27005906.989999998</v>
          </cell>
          <cell r="M215">
            <v>94078183.349999994</v>
          </cell>
          <cell r="N215">
            <v>195147.80000000075</v>
          </cell>
        </row>
        <row r="216">
          <cell r="A216">
            <v>6</v>
          </cell>
          <cell r="B216">
            <v>1</v>
          </cell>
          <cell r="C216">
            <v>7</v>
          </cell>
          <cell r="D216">
            <v>2010</v>
          </cell>
          <cell r="E216" t="str">
            <v>COSTO DE VENTAS</v>
          </cell>
          <cell r="F216" t="str">
            <v>BALANCE DE PRUEBA SUI</v>
          </cell>
          <cell r="G216" t="str">
            <v>N</v>
          </cell>
          <cell r="H216">
            <v>1</v>
          </cell>
          <cell r="I216" t="str">
            <v>600000000000</v>
          </cell>
          <cell r="J216">
            <v>733166490.10000002</v>
          </cell>
          <cell r="K216">
            <v>159001011.47999999</v>
          </cell>
          <cell r="L216">
            <v>113861564.09</v>
          </cell>
          <cell r="M216">
            <v>778305937.49000001</v>
          </cell>
          <cell r="N216">
            <v>45139447.389999986</v>
          </cell>
        </row>
        <row r="217">
          <cell r="A217">
            <v>62</v>
          </cell>
          <cell r="B217">
            <v>1</v>
          </cell>
          <cell r="C217">
            <v>7</v>
          </cell>
          <cell r="D217">
            <v>2010</v>
          </cell>
          <cell r="E217" t="str">
            <v>COSTO DE VENTA DE BIENES</v>
          </cell>
          <cell r="F217" t="str">
            <v>BALANCE DE PRUEBA SUI</v>
          </cell>
          <cell r="G217" t="str">
            <v>N</v>
          </cell>
          <cell r="H217">
            <v>2</v>
          </cell>
          <cell r="I217" t="str">
            <v>620000000000</v>
          </cell>
          <cell r="J217">
            <v>722582099.10000002</v>
          </cell>
          <cell r="K217">
            <v>159001011.47999999</v>
          </cell>
          <cell r="L217">
            <v>113861564.09</v>
          </cell>
          <cell r="M217">
            <v>767721546.49000001</v>
          </cell>
          <cell r="N217">
            <v>45139447.389999986</v>
          </cell>
        </row>
        <row r="218">
          <cell r="A218">
            <v>6210</v>
          </cell>
          <cell r="B218">
            <v>1</v>
          </cell>
          <cell r="C218">
            <v>7</v>
          </cell>
          <cell r="D218">
            <v>2010</v>
          </cell>
          <cell r="E218" t="str">
            <v>BIENES COMERCIALIZADOS</v>
          </cell>
          <cell r="F218" t="str">
            <v>BALANCE DE PRUEBA SUI</v>
          </cell>
          <cell r="G218" t="str">
            <v>N</v>
          </cell>
          <cell r="H218">
            <v>3</v>
          </cell>
          <cell r="I218" t="str">
            <v>621000000000</v>
          </cell>
          <cell r="J218">
            <v>722582099.10000002</v>
          </cell>
          <cell r="K218">
            <v>159001011.47999999</v>
          </cell>
          <cell r="L218">
            <v>113861564.09</v>
          </cell>
          <cell r="M218">
            <v>767721546.49000001</v>
          </cell>
          <cell r="N218">
            <v>45139447.389999986</v>
          </cell>
        </row>
        <row r="219">
          <cell r="A219">
            <v>621030</v>
          </cell>
          <cell r="B219">
            <v>1</v>
          </cell>
          <cell r="C219">
            <v>7</v>
          </cell>
          <cell r="D219">
            <v>2010</v>
          </cell>
          <cell r="E219" t="str">
            <v>MEDIDORES CABLE CONCENTRICO Y CONECTORES</v>
          </cell>
          <cell r="F219" t="str">
            <v>BALANCE DE PRUEBA SUI</v>
          </cell>
          <cell r="G219" t="str">
            <v>S</v>
          </cell>
          <cell r="H219">
            <v>4</v>
          </cell>
          <cell r="I219" t="str">
            <v>621030000000</v>
          </cell>
          <cell r="J219">
            <v>491398254</v>
          </cell>
          <cell r="K219">
            <v>125106005.63</v>
          </cell>
          <cell r="L219">
            <v>103461564.09</v>
          </cell>
          <cell r="M219">
            <v>513042695.54000002</v>
          </cell>
          <cell r="N219">
            <v>21644441.539999992</v>
          </cell>
        </row>
        <row r="220">
          <cell r="A220">
            <v>621090</v>
          </cell>
          <cell r="B220">
            <v>1</v>
          </cell>
          <cell r="C220">
            <v>7</v>
          </cell>
          <cell r="D220">
            <v>2010</v>
          </cell>
          <cell r="E220" t="str">
            <v>OTRAS VENTAS DE BIENES COMERCIALIZADOS</v>
          </cell>
          <cell r="F220" t="str">
            <v>BALANCE DE PRUEBA SUI</v>
          </cell>
          <cell r="G220" t="str">
            <v>S</v>
          </cell>
          <cell r="H220">
            <v>4</v>
          </cell>
          <cell r="I220" t="str">
            <v>621090000000</v>
          </cell>
          <cell r="J220">
            <v>231183845.09999999</v>
          </cell>
          <cell r="K220">
            <v>33895005.850000001</v>
          </cell>
          <cell r="L220">
            <v>10400000</v>
          </cell>
          <cell r="M220">
            <v>254678850.94999999</v>
          </cell>
          <cell r="N220">
            <v>23495005.850000001</v>
          </cell>
        </row>
        <row r="221">
          <cell r="A221">
            <v>63</v>
          </cell>
          <cell r="B221">
            <v>1</v>
          </cell>
          <cell r="C221">
            <v>7</v>
          </cell>
          <cell r="D221">
            <v>2010</v>
          </cell>
          <cell r="E221" t="str">
            <v>COSTO DE VENTA DE SERVICIOS</v>
          </cell>
          <cell r="F221" t="str">
            <v>BALANCE DE PRUEBA SUI</v>
          </cell>
          <cell r="G221" t="str">
            <v>N</v>
          </cell>
          <cell r="H221">
            <v>2</v>
          </cell>
          <cell r="I221" t="str">
            <v>630000000000</v>
          </cell>
          <cell r="J221">
            <v>10584391</v>
          </cell>
          <cell r="K221">
            <v>0</v>
          </cell>
          <cell r="L221">
            <v>0</v>
          </cell>
          <cell r="M221">
            <v>10584391</v>
          </cell>
          <cell r="N221">
            <v>0</v>
          </cell>
        </row>
        <row r="222">
          <cell r="A222">
            <v>6360</v>
          </cell>
          <cell r="B222">
            <v>1</v>
          </cell>
          <cell r="C222">
            <v>7</v>
          </cell>
          <cell r="D222">
            <v>2010</v>
          </cell>
          <cell r="E222" t="str">
            <v>SERVICIOS PUBLICOS</v>
          </cell>
          <cell r="F222" t="str">
            <v>BALANCE DE PRUEBA SUI</v>
          </cell>
          <cell r="G222" t="str">
            <v>N</v>
          </cell>
          <cell r="H222">
            <v>3</v>
          </cell>
          <cell r="I222" t="str">
            <v>636000000000</v>
          </cell>
          <cell r="J222">
            <v>10584391</v>
          </cell>
          <cell r="K222">
            <v>0</v>
          </cell>
          <cell r="L222">
            <v>0</v>
          </cell>
          <cell r="M222">
            <v>10584391</v>
          </cell>
          <cell r="N222">
            <v>0</v>
          </cell>
        </row>
        <row r="223">
          <cell r="A223">
            <v>636001</v>
          </cell>
          <cell r="B223">
            <v>1</v>
          </cell>
          <cell r="C223">
            <v>7</v>
          </cell>
          <cell r="D223">
            <v>2010</v>
          </cell>
          <cell r="E223" t="str">
            <v>ENERGIA ELECTRICA</v>
          </cell>
          <cell r="F223" t="str">
            <v>BALANCE DE PRUEBA SUI</v>
          </cell>
          <cell r="G223" t="str">
            <v>N</v>
          </cell>
          <cell r="H223">
            <v>4</v>
          </cell>
          <cell r="I223" t="str">
            <v>636001000000</v>
          </cell>
          <cell r="J223">
            <v>10584391</v>
          </cell>
          <cell r="K223">
            <v>0</v>
          </cell>
          <cell r="L223">
            <v>0</v>
          </cell>
          <cell r="M223">
            <v>10584391</v>
          </cell>
          <cell r="N223">
            <v>0</v>
          </cell>
        </row>
        <row r="224">
          <cell r="A224">
            <v>63600101</v>
          </cell>
          <cell r="B224">
            <v>1</v>
          </cell>
          <cell r="C224">
            <v>7</v>
          </cell>
          <cell r="D224">
            <v>2010</v>
          </cell>
          <cell r="E224" t="str">
            <v>CONST. Y MANTTO DE OBRAS DE TERCEROS</v>
          </cell>
          <cell r="F224" t="str">
            <v>BALANCE DE PRUEBA SUI</v>
          </cell>
          <cell r="G224" t="str">
            <v>S</v>
          </cell>
          <cell r="H224">
            <v>5</v>
          </cell>
          <cell r="I224" t="str">
            <v>636001010000</v>
          </cell>
          <cell r="J224">
            <v>10584391</v>
          </cell>
          <cell r="K224">
            <v>0</v>
          </cell>
          <cell r="L224">
            <v>0</v>
          </cell>
          <cell r="M224">
            <v>10584391</v>
          </cell>
          <cell r="N224">
            <v>0</v>
          </cell>
        </row>
        <row r="225">
          <cell r="A225">
            <v>7</v>
          </cell>
          <cell r="B225">
            <v>1</v>
          </cell>
          <cell r="C225">
            <v>7</v>
          </cell>
          <cell r="D225">
            <v>2010</v>
          </cell>
          <cell r="E225" t="str">
            <v>COSTOS DE PRODUCCIÓN</v>
          </cell>
          <cell r="F225" t="str">
            <v>BALANCE DE PRUEBA SUI</v>
          </cell>
          <cell r="G225" t="str">
            <v>N</v>
          </cell>
          <cell r="H225">
            <v>1</v>
          </cell>
          <cell r="I225" t="str">
            <v>700000000000</v>
          </cell>
          <cell r="J225">
            <v>141922263580.72</v>
          </cell>
          <cell r="K225">
            <v>43831601591.230003</v>
          </cell>
          <cell r="L225">
            <v>23988095073.790001</v>
          </cell>
          <cell r="M225">
            <v>161765770098.16</v>
          </cell>
          <cell r="N225">
            <v>19843506517.440002</v>
          </cell>
        </row>
        <row r="226">
          <cell r="A226">
            <v>75</v>
          </cell>
          <cell r="B226">
            <v>1</v>
          </cell>
          <cell r="C226">
            <v>7</v>
          </cell>
          <cell r="D226">
            <v>2010</v>
          </cell>
          <cell r="E226" t="str">
            <v>SERVICIOS PÚBLICOS</v>
          </cell>
          <cell r="F226" t="str">
            <v>BALANCE DE PRUEBA SUI</v>
          </cell>
          <cell r="G226" t="str">
            <v>N</v>
          </cell>
          <cell r="H226">
            <v>2</v>
          </cell>
          <cell r="I226" t="str">
            <v>750000000000</v>
          </cell>
          <cell r="J226">
            <v>141922263580.72</v>
          </cell>
          <cell r="K226">
            <v>43831601591.230003</v>
          </cell>
          <cell r="L226">
            <v>23988095073.790001</v>
          </cell>
          <cell r="M226">
            <v>161765770098.16</v>
          </cell>
          <cell r="N226">
            <v>19843506517.440002</v>
          </cell>
        </row>
        <row r="227">
          <cell r="A227">
            <v>75010115</v>
          </cell>
          <cell r="B227">
            <v>1</v>
          </cell>
          <cell r="C227">
            <v>7</v>
          </cell>
          <cell r="D227">
            <v>2010</v>
          </cell>
          <cell r="E227" t="str">
            <v>TRASLADO COSTO DE ENERGIA ENTRE SUCURSA</v>
          </cell>
          <cell r="F227" t="str">
            <v>BALANCE DE PRUEBA SUI</v>
          </cell>
          <cell r="G227" t="str">
            <v>S</v>
          </cell>
          <cell r="H227">
            <v>5</v>
          </cell>
          <cell r="I227" t="str">
            <v>750101150000</v>
          </cell>
          <cell r="J227">
            <v>0</v>
          </cell>
          <cell r="K227">
            <v>2440898596</v>
          </cell>
          <cell r="L227">
            <v>2440898596</v>
          </cell>
          <cell r="M227">
            <v>0</v>
          </cell>
          <cell r="N227">
            <v>0</v>
          </cell>
        </row>
        <row r="228">
          <cell r="A228">
            <v>7505</v>
          </cell>
          <cell r="B228">
            <v>1</v>
          </cell>
          <cell r="C228">
            <v>7</v>
          </cell>
          <cell r="D228">
            <v>2010</v>
          </cell>
          <cell r="E228" t="str">
            <v>SERVICIOS PERSONALES</v>
          </cell>
          <cell r="F228" t="str">
            <v>BALANCE DE PRUEBA SUI</v>
          </cell>
          <cell r="G228" t="str">
            <v>N</v>
          </cell>
          <cell r="H228">
            <v>3</v>
          </cell>
          <cell r="I228" t="str">
            <v>750500000000</v>
          </cell>
          <cell r="J228">
            <v>10045501535.43</v>
          </cell>
          <cell r="K228">
            <v>1543213273.0999999</v>
          </cell>
          <cell r="L228">
            <v>515024</v>
          </cell>
          <cell r="M228">
            <v>11588199784.530001</v>
          </cell>
          <cell r="N228">
            <v>1542698249.0999999</v>
          </cell>
        </row>
        <row r="229">
          <cell r="A229">
            <v>750501</v>
          </cell>
          <cell r="B229">
            <v>1</v>
          </cell>
          <cell r="C229">
            <v>7</v>
          </cell>
          <cell r="D229">
            <v>2010</v>
          </cell>
          <cell r="E229" t="str">
            <v>SUELDOS DE PERSONAL</v>
          </cell>
          <cell r="F229" t="str">
            <v>BALANCE DE PRUEBA SUI</v>
          </cell>
          <cell r="G229" t="str">
            <v>S</v>
          </cell>
          <cell r="H229">
            <v>4</v>
          </cell>
          <cell r="I229" t="str">
            <v>750501000000</v>
          </cell>
          <cell r="J229">
            <v>2113017944</v>
          </cell>
          <cell r="K229">
            <v>379656710</v>
          </cell>
          <cell r="L229">
            <v>0</v>
          </cell>
          <cell r="M229">
            <v>2492674654</v>
          </cell>
          <cell r="N229">
            <v>379656710</v>
          </cell>
        </row>
        <row r="230">
          <cell r="A230">
            <v>750503</v>
          </cell>
          <cell r="B230">
            <v>1</v>
          </cell>
          <cell r="C230">
            <v>7</v>
          </cell>
          <cell r="D230">
            <v>2010</v>
          </cell>
          <cell r="E230" t="str">
            <v>HORAS EXTRAS Y FESTIVOS</v>
          </cell>
          <cell r="F230" t="str">
            <v>BALANCE DE PRUEBA SUI</v>
          </cell>
          <cell r="G230" t="str">
            <v>S</v>
          </cell>
          <cell r="H230">
            <v>4</v>
          </cell>
          <cell r="I230" t="str">
            <v>750503000000</v>
          </cell>
          <cell r="J230">
            <v>366317471</v>
          </cell>
          <cell r="K230">
            <v>69169744</v>
          </cell>
          <cell r="L230">
            <v>0</v>
          </cell>
          <cell r="M230">
            <v>435487215</v>
          </cell>
          <cell r="N230">
            <v>69169744</v>
          </cell>
        </row>
        <row r="231">
          <cell r="A231">
            <v>750505</v>
          </cell>
          <cell r="B231">
            <v>1</v>
          </cell>
          <cell r="C231">
            <v>7</v>
          </cell>
          <cell r="D231">
            <v>2010</v>
          </cell>
          <cell r="E231" t="str">
            <v>COSTOS DE REPRESENTACION</v>
          </cell>
          <cell r="F231" t="str">
            <v>BALANCE DE PRUEBA SUI</v>
          </cell>
          <cell r="G231" t="str">
            <v>S</v>
          </cell>
          <cell r="H231">
            <v>4</v>
          </cell>
          <cell r="I231" t="str">
            <v>750505000000</v>
          </cell>
          <cell r="J231">
            <v>21185859</v>
          </cell>
          <cell r="K231">
            <v>0</v>
          </cell>
          <cell r="L231">
            <v>0</v>
          </cell>
          <cell r="M231">
            <v>21185859</v>
          </cell>
          <cell r="N231">
            <v>0</v>
          </cell>
        </row>
        <row r="232">
          <cell r="A232">
            <v>750506</v>
          </cell>
          <cell r="B232">
            <v>1</v>
          </cell>
          <cell r="C232">
            <v>7</v>
          </cell>
          <cell r="D232">
            <v>2010</v>
          </cell>
          <cell r="E232" t="str">
            <v>REMUNERACIÓN SERVICIOS TÉCNICOS</v>
          </cell>
          <cell r="F232" t="str">
            <v>BALANCE DE PRUEBA SUI</v>
          </cell>
          <cell r="G232" t="str">
            <v>S</v>
          </cell>
          <cell r="H232">
            <v>4</v>
          </cell>
          <cell r="I232" t="str">
            <v>750506000000</v>
          </cell>
          <cell r="J232">
            <v>20259694</v>
          </cell>
          <cell r="K232">
            <v>0</v>
          </cell>
          <cell r="L232">
            <v>0</v>
          </cell>
          <cell r="M232">
            <v>20259694</v>
          </cell>
          <cell r="N232">
            <v>0</v>
          </cell>
        </row>
        <row r="233">
          <cell r="A233">
            <v>750513</v>
          </cell>
          <cell r="B233">
            <v>1</v>
          </cell>
          <cell r="C233">
            <v>7</v>
          </cell>
          <cell r="D233">
            <v>2010</v>
          </cell>
          <cell r="E233" t="str">
            <v>PRIMA DE VACACIONES</v>
          </cell>
          <cell r="F233" t="str">
            <v>BALANCE DE PRUEBA SUI</v>
          </cell>
          <cell r="G233" t="str">
            <v>S</v>
          </cell>
          <cell r="H233">
            <v>4</v>
          </cell>
          <cell r="I233" t="str">
            <v>750513000000</v>
          </cell>
          <cell r="J233">
            <v>359388839</v>
          </cell>
          <cell r="K233">
            <v>58967456</v>
          </cell>
          <cell r="L233">
            <v>0</v>
          </cell>
          <cell r="M233">
            <v>418356295</v>
          </cell>
          <cell r="N233">
            <v>58967456</v>
          </cell>
        </row>
        <row r="234">
          <cell r="A234">
            <v>750515</v>
          </cell>
          <cell r="B234">
            <v>1</v>
          </cell>
          <cell r="C234">
            <v>7</v>
          </cell>
          <cell r="D234">
            <v>2010</v>
          </cell>
          <cell r="E234" t="str">
            <v>PRIMA EXTRALEGAL</v>
          </cell>
          <cell r="F234" t="str">
            <v>BALANCE DE PRUEBA SUI</v>
          </cell>
          <cell r="G234" t="str">
            <v>S</v>
          </cell>
          <cell r="H234">
            <v>4</v>
          </cell>
          <cell r="I234" t="str">
            <v>750515000000</v>
          </cell>
          <cell r="J234">
            <v>572930508</v>
          </cell>
          <cell r="K234">
            <v>103193072</v>
          </cell>
          <cell r="L234">
            <v>0</v>
          </cell>
          <cell r="M234">
            <v>676123580</v>
          </cell>
          <cell r="N234">
            <v>103193072</v>
          </cell>
        </row>
        <row r="235">
          <cell r="A235">
            <v>750518</v>
          </cell>
          <cell r="B235">
            <v>1</v>
          </cell>
          <cell r="C235">
            <v>7</v>
          </cell>
          <cell r="D235">
            <v>2010</v>
          </cell>
          <cell r="E235" t="str">
            <v>VACACIONES</v>
          </cell>
          <cell r="F235" t="str">
            <v>BALANCE DE PRUEBA SUI</v>
          </cell>
          <cell r="G235" t="str">
            <v>S</v>
          </cell>
          <cell r="H235">
            <v>4</v>
          </cell>
          <cell r="I235" t="str">
            <v>750518000000</v>
          </cell>
          <cell r="J235">
            <v>464694000</v>
          </cell>
          <cell r="K235">
            <v>58967456</v>
          </cell>
          <cell r="L235">
            <v>0</v>
          </cell>
          <cell r="M235">
            <v>523661456</v>
          </cell>
          <cell r="N235">
            <v>58967456</v>
          </cell>
        </row>
        <row r="236">
          <cell r="A236">
            <v>750520</v>
          </cell>
          <cell r="B236">
            <v>1</v>
          </cell>
          <cell r="C236">
            <v>7</v>
          </cell>
          <cell r="D236">
            <v>2010</v>
          </cell>
          <cell r="E236" t="str">
            <v>BONIFICACIONES</v>
          </cell>
          <cell r="F236" t="str">
            <v>BALANCE DE PRUEBA SUI</v>
          </cell>
          <cell r="G236" t="str">
            <v>S</v>
          </cell>
          <cell r="H236">
            <v>4</v>
          </cell>
          <cell r="I236" t="str">
            <v>750520000000</v>
          </cell>
          <cell r="J236">
            <v>394175969</v>
          </cell>
          <cell r="K236">
            <v>51250794</v>
          </cell>
          <cell r="L236">
            <v>0</v>
          </cell>
          <cell r="M236">
            <v>445426763</v>
          </cell>
          <cell r="N236">
            <v>51250794</v>
          </cell>
        </row>
        <row r="237">
          <cell r="A237">
            <v>750522</v>
          </cell>
          <cell r="B237">
            <v>1</v>
          </cell>
          <cell r="C237">
            <v>7</v>
          </cell>
          <cell r="D237">
            <v>2010</v>
          </cell>
          <cell r="E237" t="str">
            <v>SUBSIDIO  DE ALIMENTACIÓN</v>
          </cell>
          <cell r="F237" t="str">
            <v>BALANCE DE PRUEBA SUI</v>
          </cell>
          <cell r="G237" t="str">
            <v>S</v>
          </cell>
          <cell r="H237">
            <v>4</v>
          </cell>
          <cell r="I237" t="str">
            <v>750522000000</v>
          </cell>
          <cell r="J237">
            <v>86797666</v>
          </cell>
          <cell r="K237">
            <v>15935482</v>
          </cell>
          <cell r="L237">
            <v>0</v>
          </cell>
          <cell r="M237">
            <v>102733148</v>
          </cell>
          <cell r="N237">
            <v>15935482</v>
          </cell>
        </row>
        <row r="238">
          <cell r="A238">
            <v>750523</v>
          </cell>
          <cell r="B238">
            <v>1</v>
          </cell>
          <cell r="C238">
            <v>7</v>
          </cell>
          <cell r="D238">
            <v>2010</v>
          </cell>
          <cell r="E238" t="str">
            <v>AUXILIO DE TRANSPORTE</v>
          </cell>
          <cell r="F238" t="str">
            <v>BALANCE DE PRUEBA SUI</v>
          </cell>
          <cell r="G238" t="str">
            <v>S</v>
          </cell>
          <cell r="H238">
            <v>4</v>
          </cell>
          <cell r="I238" t="str">
            <v>750523000000</v>
          </cell>
          <cell r="J238">
            <v>56987111</v>
          </cell>
          <cell r="K238">
            <v>9887150</v>
          </cell>
          <cell r="L238">
            <v>0</v>
          </cell>
          <cell r="M238">
            <v>66874261</v>
          </cell>
          <cell r="N238">
            <v>9887150</v>
          </cell>
        </row>
        <row r="239">
          <cell r="A239">
            <v>750524</v>
          </cell>
          <cell r="B239">
            <v>1</v>
          </cell>
          <cell r="C239">
            <v>7</v>
          </cell>
          <cell r="D239">
            <v>2010</v>
          </cell>
          <cell r="E239" t="str">
            <v>CESANTÍAS</v>
          </cell>
          <cell r="F239" t="str">
            <v>BALANCE DE PRUEBA SUI</v>
          </cell>
          <cell r="G239" t="str">
            <v>S</v>
          </cell>
          <cell r="H239">
            <v>4</v>
          </cell>
          <cell r="I239" t="str">
            <v>750524000000</v>
          </cell>
          <cell r="J239">
            <v>818472168</v>
          </cell>
          <cell r="K239">
            <v>147418657</v>
          </cell>
          <cell r="L239">
            <v>0</v>
          </cell>
          <cell r="M239">
            <v>965890825</v>
          </cell>
          <cell r="N239">
            <v>147418657</v>
          </cell>
        </row>
        <row r="240">
          <cell r="A240">
            <v>750525</v>
          </cell>
          <cell r="B240">
            <v>1</v>
          </cell>
          <cell r="C240">
            <v>7</v>
          </cell>
          <cell r="D240">
            <v>2010</v>
          </cell>
          <cell r="E240" t="str">
            <v>INTERESES A LAS CESANTÍAS</v>
          </cell>
          <cell r="F240" t="str">
            <v>BALANCE DE PRUEBA SUI</v>
          </cell>
          <cell r="G240" t="str">
            <v>S</v>
          </cell>
          <cell r="H240">
            <v>4</v>
          </cell>
          <cell r="I240" t="str">
            <v>750525000000</v>
          </cell>
          <cell r="J240">
            <v>218276302</v>
          </cell>
          <cell r="K240">
            <v>39311640</v>
          </cell>
          <cell r="L240">
            <v>0</v>
          </cell>
          <cell r="M240">
            <v>257587942</v>
          </cell>
          <cell r="N240">
            <v>39311640</v>
          </cell>
        </row>
        <row r="241">
          <cell r="A241">
            <v>750530</v>
          </cell>
          <cell r="B241">
            <v>1</v>
          </cell>
          <cell r="C241">
            <v>7</v>
          </cell>
          <cell r="D241">
            <v>2010</v>
          </cell>
          <cell r="E241" t="str">
            <v>CAPACITACIÓN, BIENESTAR SOCIAL Y ESTÍMULOS</v>
          </cell>
          <cell r="F241" t="str">
            <v>BALANCE DE PRUEBA SUI</v>
          </cell>
          <cell r="G241" t="str">
            <v>N</v>
          </cell>
          <cell r="H241">
            <v>4</v>
          </cell>
          <cell r="I241" t="str">
            <v>750530000000</v>
          </cell>
          <cell r="J241">
            <v>418187165.11000001</v>
          </cell>
          <cell r="K241">
            <v>32427819</v>
          </cell>
          <cell r="L241">
            <v>0</v>
          </cell>
          <cell r="M241">
            <v>450614984.11000001</v>
          </cell>
          <cell r="N241">
            <v>32427819</v>
          </cell>
        </row>
        <row r="242">
          <cell r="A242">
            <v>75053001</v>
          </cell>
          <cell r="B242">
            <v>1</v>
          </cell>
          <cell r="C242">
            <v>7</v>
          </cell>
          <cell r="D242">
            <v>2010</v>
          </cell>
          <cell r="E242" t="str">
            <v>CAPACITACION</v>
          </cell>
          <cell r="F242" t="str">
            <v>BALANCE DE PRUEBA SUI</v>
          </cell>
          <cell r="G242" t="str">
            <v>S</v>
          </cell>
          <cell r="H242">
            <v>5</v>
          </cell>
          <cell r="I242" t="str">
            <v>750530010000</v>
          </cell>
          <cell r="J242">
            <v>382448283</v>
          </cell>
          <cell r="K242">
            <v>29842040</v>
          </cell>
          <cell r="L242">
            <v>0</v>
          </cell>
          <cell r="M242">
            <v>412290323</v>
          </cell>
          <cell r="N242">
            <v>29842040</v>
          </cell>
        </row>
        <row r="243">
          <cell r="A243">
            <v>75053002</v>
          </cell>
          <cell r="B243">
            <v>1</v>
          </cell>
          <cell r="C243">
            <v>7</v>
          </cell>
          <cell r="D243">
            <v>2010</v>
          </cell>
          <cell r="E243" t="str">
            <v>BIENESTAR SOCIAL</v>
          </cell>
          <cell r="F243" t="str">
            <v>BALANCE DE PRUEBA SUI</v>
          </cell>
          <cell r="G243" t="str">
            <v>S</v>
          </cell>
          <cell r="H243">
            <v>5</v>
          </cell>
          <cell r="I243" t="str">
            <v>750530020000</v>
          </cell>
          <cell r="J243">
            <v>33994882.109999999</v>
          </cell>
          <cell r="K243">
            <v>2210779</v>
          </cell>
          <cell r="L243">
            <v>0</v>
          </cell>
          <cell r="M243">
            <v>36205661.109999999</v>
          </cell>
          <cell r="N243">
            <v>2210779</v>
          </cell>
        </row>
        <row r="244">
          <cell r="A244">
            <v>75053003</v>
          </cell>
          <cell r="B244">
            <v>1</v>
          </cell>
          <cell r="C244">
            <v>7</v>
          </cell>
          <cell r="D244">
            <v>2010</v>
          </cell>
          <cell r="E244" t="str">
            <v>GASTOS MEDICOS CONVENCIONALES</v>
          </cell>
          <cell r="F244" t="str">
            <v>BALANCE DE PRUEBA SUI</v>
          </cell>
          <cell r="G244" t="str">
            <v>S</v>
          </cell>
          <cell r="H244">
            <v>5</v>
          </cell>
          <cell r="I244" t="str">
            <v>750530030000</v>
          </cell>
          <cell r="J244">
            <v>1744000</v>
          </cell>
          <cell r="K244">
            <v>375000</v>
          </cell>
          <cell r="L244">
            <v>0</v>
          </cell>
          <cell r="M244">
            <v>2119000</v>
          </cell>
          <cell r="N244">
            <v>375000</v>
          </cell>
        </row>
        <row r="245">
          <cell r="A245">
            <v>750531</v>
          </cell>
          <cell r="B245">
            <v>1</v>
          </cell>
          <cell r="C245">
            <v>7</v>
          </cell>
          <cell r="D245">
            <v>2010</v>
          </cell>
          <cell r="E245" t="str">
            <v>DOTACIÓN Y SUMINISTRO A TRABAJADORES</v>
          </cell>
          <cell r="F245" t="str">
            <v>BALANCE DE PRUEBA SUI</v>
          </cell>
          <cell r="G245" t="str">
            <v>S</v>
          </cell>
          <cell r="H245">
            <v>4</v>
          </cell>
          <cell r="I245" t="str">
            <v>750531000000</v>
          </cell>
          <cell r="J245">
            <v>31945969.32</v>
          </cell>
          <cell r="K245">
            <v>11938753.1</v>
          </cell>
          <cell r="L245">
            <v>0</v>
          </cell>
          <cell r="M245">
            <v>43884722.420000002</v>
          </cell>
          <cell r="N245">
            <v>11938753.1</v>
          </cell>
        </row>
        <row r="246">
          <cell r="A246">
            <v>750533</v>
          </cell>
          <cell r="B246">
            <v>1</v>
          </cell>
          <cell r="C246">
            <v>7</v>
          </cell>
          <cell r="D246">
            <v>2010</v>
          </cell>
          <cell r="E246" t="str">
            <v>COSTOS DEPORTIVOS Y DE RECREACIÓN</v>
          </cell>
          <cell r="F246" t="str">
            <v>BALANCE DE PRUEBA SUI</v>
          </cell>
          <cell r="G246" t="str">
            <v>S</v>
          </cell>
          <cell r="H246">
            <v>4</v>
          </cell>
          <cell r="I246" t="str">
            <v>750533000000</v>
          </cell>
          <cell r="J246">
            <v>15000000</v>
          </cell>
          <cell r="K246">
            <v>0</v>
          </cell>
          <cell r="L246">
            <v>0</v>
          </cell>
          <cell r="M246">
            <v>15000000</v>
          </cell>
          <cell r="N246">
            <v>0</v>
          </cell>
        </row>
        <row r="247">
          <cell r="A247">
            <v>750535</v>
          </cell>
          <cell r="B247">
            <v>1</v>
          </cell>
          <cell r="C247">
            <v>7</v>
          </cell>
          <cell r="D247">
            <v>2010</v>
          </cell>
          <cell r="E247" t="str">
            <v>APORTES A CAJAS DE COMPENSACIÓN FAMILIAR</v>
          </cell>
          <cell r="F247" t="str">
            <v>BALANCE DE PRUEBA SUI</v>
          </cell>
          <cell r="G247" t="str">
            <v>S</v>
          </cell>
          <cell r="H247">
            <v>4</v>
          </cell>
          <cell r="I247" t="str">
            <v>750535000000</v>
          </cell>
          <cell r="J247">
            <v>149775360</v>
          </cell>
          <cell r="K247">
            <v>22829700</v>
          </cell>
          <cell r="L247">
            <v>0</v>
          </cell>
          <cell r="M247">
            <v>172605060</v>
          </cell>
          <cell r="N247">
            <v>22829700</v>
          </cell>
        </row>
        <row r="248">
          <cell r="A248">
            <v>750536</v>
          </cell>
          <cell r="B248">
            <v>1</v>
          </cell>
          <cell r="C248">
            <v>7</v>
          </cell>
          <cell r="D248">
            <v>2010</v>
          </cell>
          <cell r="E248" t="str">
            <v>APORTES AL ICBF</v>
          </cell>
          <cell r="F248" t="str">
            <v>BALANCE DE PRUEBA SUI</v>
          </cell>
          <cell r="G248" t="str">
            <v>S</v>
          </cell>
          <cell r="H248">
            <v>4</v>
          </cell>
          <cell r="I248" t="str">
            <v>750536000000</v>
          </cell>
          <cell r="J248">
            <v>112321520</v>
          </cell>
          <cell r="K248">
            <v>17121400</v>
          </cell>
          <cell r="L248">
            <v>0</v>
          </cell>
          <cell r="M248">
            <v>129442920</v>
          </cell>
          <cell r="N248">
            <v>17121400</v>
          </cell>
        </row>
        <row r="249">
          <cell r="A249">
            <v>750537</v>
          </cell>
          <cell r="B249">
            <v>1</v>
          </cell>
          <cell r="C249">
            <v>7</v>
          </cell>
          <cell r="D249">
            <v>2010</v>
          </cell>
          <cell r="E249" t="str">
            <v>APORTES A SEGURIDAD SOCIAL</v>
          </cell>
          <cell r="F249" t="str">
            <v>BALANCE DE PRUEBA SUI</v>
          </cell>
          <cell r="G249" t="str">
            <v>S</v>
          </cell>
          <cell r="H249">
            <v>4</v>
          </cell>
          <cell r="I249" t="str">
            <v>750537000000</v>
          </cell>
          <cell r="J249">
            <v>492329201</v>
          </cell>
          <cell r="K249">
            <v>71617041</v>
          </cell>
          <cell r="L249">
            <v>0</v>
          </cell>
          <cell r="M249">
            <v>563946242</v>
          </cell>
          <cell r="N249">
            <v>71617041</v>
          </cell>
        </row>
        <row r="250">
          <cell r="A250">
            <v>750538</v>
          </cell>
          <cell r="B250">
            <v>1</v>
          </cell>
          <cell r="C250">
            <v>7</v>
          </cell>
          <cell r="D250">
            <v>2010</v>
          </cell>
          <cell r="E250" t="str">
            <v>APORTES AL SENA</v>
          </cell>
          <cell r="F250" t="str">
            <v>BALANCE DE PRUEBA SUI</v>
          </cell>
          <cell r="G250" t="str">
            <v>S</v>
          </cell>
          <cell r="H250">
            <v>4</v>
          </cell>
          <cell r="I250" t="str">
            <v>750538000000</v>
          </cell>
          <cell r="J250">
            <v>74885180</v>
          </cell>
          <cell r="K250">
            <v>11414200</v>
          </cell>
          <cell r="L250">
            <v>0</v>
          </cell>
          <cell r="M250">
            <v>86299380</v>
          </cell>
          <cell r="N250">
            <v>11414200</v>
          </cell>
        </row>
        <row r="251">
          <cell r="A251">
            <v>750541</v>
          </cell>
          <cell r="B251">
            <v>1</v>
          </cell>
          <cell r="C251">
            <v>7</v>
          </cell>
          <cell r="D251">
            <v>2010</v>
          </cell>
          <cell r="E251" t="str">
            <v>COSTOS MÉDICOS Y DROGAS</v>
          </cell>
          <cell r="F251" t="str">
            <v>BALANCE DE PRUEBA SUI</v>
          </cell>
          <cell r="G251" t="str">
            <v>S</v>
          </cell>
          <cell r="H251">
            <v>4</v>
          </cell>
          <cell r="I251" t="str">
            <v>750541000000</v>
          </cell>
          <cell r="J251">
            <v>2659154</v>
          </cell>
          <cell r="K251">
            <v>3480000</v>
          </cell>
          <cell r="L251">
            <v>0</v>
          </cell>
          <cell r="M251">
            <v>6139154</v>
          </cell>
          <cell r="N251">
            <v>3480000</v>
          </cell>
        </row>
        <row r="252">
          <cell r="A252">
            <v>750544</v>
          </cell>
          <cell r="B252">
            <v>1</v>
          </cell>
          <cell r="C252">
            <v>7</v>
          </cell>
          <cell r="D252">
            <v>2010</v>
          </cell>
          <cell r="E252" t="str">
            <v>RIESGOS PROFESIONALES</v>
          </cell>
          <cell r="F252" t="str">
            <v>BALANCE DE PRUEBA SUI</v>
          </cell>
          <cell r="G252" t="str">
            <v>S</v>
          </cell>
          <cell r="H252">
            <v>4</v>
          </cell>
          <cell r="I252" t="str">
            <v>750544000000</v>
          </cell>
          <cell r="J252">
            <v>110776720</v>
          </cell>
          <cell r="K252">
            <v>17651946</v>
          </cell>
          <cell r="L252">
            <v>0</v>
          </cell>
          <cell r="M252">
            <v>128428666</v>
          </cell>
          <cell r="N252">
            <v>17651946</v>
          </cell>
        </row>
        <row r="253">
          <cell r="A253">
            <v>750545</v>
          </cell>
          <cell r="B253">
            <v>1</v>
          </cell>
          <cell r="C253">
            <v>7</v>
          </cell>
          <cell r="D253">
            <v>2010</v>
          </cell>
          <cell r="E253" t="str">
            <v>SALARIO INTEGRAL</v>
          </cell>
          <cell r="F253" t="str">
            <v>BALANCE DE PRUEBA SUI</v>
          </cell>
          <cell r="G253" t="str">
            <v>S</v>
          </cell>
          <cell r="H253">
            <v>4</v>
          </cell>
          <cell r="I253" t="str">
            <v>750545000000</v>
          </cell>
          <cell r="J253">
            <v>46249189</v>
          </cell>
          <cell r="K253">
            <v>8435387</v>
          </cell>
          <cell r="L253">
            <v>0</v>
          </cell>
          <cell r="M253">
            <v>54684576</v>
          </cell>
          <cell r="N253">
            <v>8435387</v>
          </cell>
        </row>
        <row r="254">
          <cell r="A254">
            <v>750546</v>
          </cell>
          <cell r="B254">
            <v>1</v>
          </cell>
          <cell r="C254">
            <v>7</v>
          </cell>
          <cell r="D254">
            <v>2010</v>
          </cell>
          <cell r="E254" t="str">
            <v>CONTRATOS PERSONAL TEMPORAL</v>
          </cell>
          <cell r="F254" t="str">
            <v>BALANCE DE PRUEBA SUI</v>
          </cell>
          <cell r="G254" t="str">
            <v>S</v>
          </cell>
          <cell r="H254">
            <v>4</v>
          </cell>
          <cell r="I254" t="str">
            <v>750546000000</v>
          </cell>
          <cell r="J254">
            <v>823006619</v>
          </cell>
          <cell r="K254">
            <v>19498808</v>
          </cell>
          <cell r="L254">
            <v>0</v>
          </cell>
          <cell r="M254">
            <v>842505427</v>
          </cell>
          <cell r="N254">
            <v>19498808</v>
          </cell>
        </row>
        <row r="255">
          <cell r="A255">
            <v>750547</v>
          </cell>
          <cell r="B255">
            <v>1</v>
          </cell>
          <cell r="C255">
            <v>7</v>
          </cell>
          <cell r="D255">
            <v>2010</v>
          </cell>
          <cell r="E255" t="str">
            <v>VIÁTICOS</v>
          </cell>
          <cell r="F255" t="str">
            <v>BALANCE DE PRUEBA SUI</v>
          </cell>
          <cell r="G255" t="str">
            <v>S</v>
          </cell>
          <cell r="H255">
            <v>4</v>
          </cell>
          <cell r="I255" t="str">
            <v>750547000000</v>
          </cell>
          <cell r="J255">
            <v>174415795</v>
          </cell>
          <cell r="K255">
            <v>34204442</v>
          </cell>
          <cell r="L255">
            <v>515024</v>
          </cell>
          <cell r="M255">
            <v>208105213</v>
          </cell>
          <cell r="N255">
            <v>33689418</v>
          </cell>
        </row>
        <row r="256">
          <cell r="A256">
            <v>750548</v>
          </cell>
          <cell r="B256">
            <v>1</v>
          </cell>
          <cell r="C256">
            <v>7</v>
          </cell>
          <cell r="D256">
            <v>2010</v>
          </cell>
          <cell r="E256" t="str">
            <v>GASTOS DE VIAJE</v>
          </cell>
          <cell r="F256" t="str">
            <v>BALANCE DE PRUEBA SUI</v>
          </cell>
          <cell r="G256" t="str">
            <v>S</v>
          </cell>
          <cell r="H256">
            <v>4</v>
          </cell>
          <cell r="I256" t="str">
            <v>750548000000</v>
          </cell>
          <cell r="J256">
            <v>82818781</v>
          </cell>
          <cell r="K256">
            <v>17970440</v>
          </cell>
          <cell r="L256">
            <v>0</v>
          </cell>
          <cell r="M256">
            <v>100789221</v>
          </cell>
          <cell r="N256">
            <v>17970440</v>
          </cell>
        </row>
        <row r="257">
          <cell r="A257">
            <v>750552</v>
          </cell>
          <cell r="B257">
            <v>1</v>
          </cell>
          <cell r="C257">
            <v>7</v>
          </cell>
          <cell r="D257">
            <v>2010</v>
          </cell>
          <cell r="E257" t="str">
            <v>PRIMA DE SERVICIOS</v>
          </cell>
          <cell r="F257" t="str">
            <v>BALANCE DE PRUEBA SUI</v>
          </cell>
          <cell r="G257" t="str">
            <v>S</v>
          </cell>
          <cell r="H257">
            <v>4</v>
          </cell>
          <cell r="I257" t="str">
            <v>750552000000</v>
          </cell>
          <cell r="J257">
            <v>572930508</v>
          </cell>
          <cell r="K257">
            <v>103193072</v>
          </cell>
          <cell r="L257">
            <v>0</v>
          </cell>
          <cell r="M257">
            <v>676123580</v>
          </cell>
          <cell r="N257">
            <v>103193072</v>
          </cell>
        </row>
        <row r="258">
          <cell r="A258">
            <v>750562</v>
          </cell>
          <cell r="B258">
            <v>1</v>
          </cell>
          <cell r="C258">
            <v>7</v>
          </cell>
          <cell r="D258">
            <v>2010</v>
          </cell>
          <cell r="E258" t="str">
            <v>PENSIONES DE JUBILACIÓN</v>
          </cell>
          <cell r="F258" t="str">
            <v>BALANCE DE PRUEBA SUI</v>
          </cell>
          <cell r="G258" t="str">
            <v>S</v>
          </cell>
          <cell r="H258">
            <v>4</v>
          </cell>
          <cell r="I258" t="str">
            <v>750562000000</v>
          </cell>
          <cell r="J258">
            <v>265165584</v>
          </cell>
          <cell r="K258">
            <v>44193894</v>
          </cell>
          <cell r="L258">
            <v>0</v>
          </cell>
          <cell r="M258">
            <v>309359478</v>
          </cell>
          <cell r="N258">
            <v>44193894</v>
          </cell>
        </row>
        <row r="259">
          <cell r="A259">
            <v>750567</v>
          </cell>
          <cell r="B259">
            <v>1</v>
          </cell>
          <cell r="C259">
            <v>7</v>
          </cell>
          <cell r="D259">
            <v>2010</v>
          </cell>
          <cell r="E259" t="str">
            <v>COTIZACIONES A ENTIDADES ADMINSITRADORAS DEL REGIMEN DE PRIMA MEDIA</v>
          </cell>
          <cell r="F259" t="str">
            <v>BALANCE DE PRUEBA SUI</v>
          </cell>
          <cell r="G259" t="str">
            <v>S</v>
          </cell>
          <cell r="H259">
            <v>4</v>
          </cell>
          <cell r="I259" t="str">
            <v>750567000000</v>
          </cell>
          <cell r="J259">
            <v>606600751</v>
          </cell>
          <cell r="K259">
            <v>90285138</v>
          </cell>
          <cell r="L259">
            <v>0</v>
          </cell>
          <cell r="M259">
            <v>696885889</v>
          </cell>
          <cell r="N259">
            <v>90285138</v>
          </cell>
        </row>
        <row r="260">
          <cell r="A260">
            <v>750570</v>
          </cell>
          <cell r="B260">
            <v>1</v>
          </cell>
          <cell r="C260">
            <v>7</v>
          </cell>
          <cell r="D260">
            <v>2010</v>
          </cell>
          <cell r="E260" t="str">
            <v>AUXILIOS Y SERVICIOS FUNERARIOS</v>
          </cell>
          <cell r="F260" t="str">
            <v>BALANCE DE PRUEBA SUI</v>
          </cell>
          <cell r="G260" t="str">
            <v>S</v>
          </cell>
          <cell r="H260">
            <v>4</v>
          </cell>
          <cell r="I260" t="str">
            <v>750570000000</v>
          </cell>
          <cell r="J260">
            <v>0</v>
          </cell>
          <cell r="K260">
            <v>0</v>
          </cell>
          <cell r="L260">
            <v>0</v>
          </cell>
          <cell r="M260">
            <v>0</v>
          </cell>
          <cell r="N260">
            <v>0</v>
          </cell>
        </row>
        <row r="261">
          <cell r="A261">
            <v>750577</v>
          </cell>
          <cell r="B261">
            <v>1</v>
          </cell>
          <cell r="C261">
            <v>7</v>
          </cell>
          <cell r="D261">
            <v>2010</v>
          </cell>
          <cell r="E261" t="str">
            <v>PRIMA DE ESPECIAL DE QUINQUENIO</v>
          </cell>
          <cell r="F261" t="str">
            <v>BALANCE DE PRUEBA SUI</v>
          </cell>
          <cell r="G261" t="str">
            <v>S</v>
          </cell>
          <cell r="H261">
            <v>4</v>
          </cell>
          <cell r="I261" t="str">
            <v>750577000000</v>
          </cell>
          <cell r="J261">
            <v>573930508</v>
          </cell>
          <cell r="K261">
            <v>103193072</v>
          </cell>
          <cell r="L261">
            <v>0</v>
          </cell>
          <cell r="M261">
            <v>677123580</v>
          </cell>
          <cell r="N261">
            <v>103193072</v>
          </cell>
        </row>
        <row r="262">
          <cell r="A262">
            <v>7510</v>
          </cell>
          <cell r="B262">
            <v>1</v>
          </cell>
          <cell r="C262">
            <v>7</v>
          </cell>
          <cell r="D262">
            <v>2010</v>
          </cell>
          <cell r="E262" t="str">
            <v>GENERALES</v>
          </cell>
          <cell r="F262" t="str">
            <v>BALANCE DE PRUEBA SUI</v>
          </cell>
          <cell r="G262" t="str">
            <v>N</v>
          </cell>
          <cell r="H262">
            <v>3</v>
          </cell>
          <cell r="I262" t="str">
            <v>751000000000</v>
          </cell>
          <cell r="J262">
            <v>1095587624.28</v>
          </cell>
          <cell r="K262">
            <v>223319824.13999999</v>
          </cell>
          <cell r="L262">
            <v>0</v>
          </cell>
          <cell r="M262">
            <v>1318907448.4200001</v>
          </cell>
          <cell r="N262">
            <v>223319824.13999999</v>
          </cell>
        </row>
        <row r="263">
          <cell r="A263">
            <v>751013</v>
          </cell>
          <cell r="B263">
            <v>1</v>
          </cell>
          <cell r="C263">
            <v>7</v>
          </cell>
          <cell r="D263">
            <v>2010</v>
          </cell>
          <cell r="E263" t="str">
            <v>SUSCRIPCIONES Y AFILIACIONES</v>
          </cell>
          <cell r="F263" t="str">
            <v>BALANCE DE PRUEBA SUI</v>
          </cell>
          <cell r="G263" t="str">
            <v>S</v>
          </cell>
          <cell r="H263">
            <v>4</v>
          </cell>
          <cell r="I263" t="str">
            <v>751013000000</v>
          </cell>
          <cell r="J263">
            <v>170000</v>
          </cell>
          <cell r="K263">
            <v>0</v>
          </cell>
          <cell r="L263">
            <v>0</v>
          </cell>
          <cell r="M263">
            <v>170000</v>
          </cell>
          <cell r="N263">
            <v>0</v>
          </cell>
        </row>
        <row r="264">
          <cell r="A264">
            <v>751023</v>
          </cell>
          <cell r="B264">
            <v>1</v>
          </cell>
          <cell r="C264">
            <v>7</v>
          </cell>
          <cell r="D264">
            <v>2010</v>
          </cell>
          <cell r="E264" t="str">
            <v>PUBLICIDAD Y PROPAGANDA</v>
          </cell>
          <cell r="F264" t="str">
            <v>BALANCE DE PRUEBA SUI</v>
          </cell>
          <cell r="G264" t="str">
            <v>S</v>
          </cell>
          <cell r="H264">
            <v>4</v>
          </cell>
          <cell r="I264" t="str">
            <v>751023000000</v>
          </cell>
          <cell r="J264">
            <v>81436640.799999997</v>
          </cell>
          <cell r="K264">
            <v>17483428.800000001</v>
          </cell>
          <cell r="L264">
            <v>0</v>
          </cell>
          <cell r="M264">
            <v>98920069.599999994</v>
          </cell>
          <cell r="N264">
            <v>17483428.800000001</v>
          </cell>
        </row>
        <row r="265">
          <cell r="A265">
            <v>751024</v>
          </cell>
          <cell r="B265">
            <v>1</v>
          </cell>
          <cell r="C265">
            <v>7</v>
          </cell>
          <cell r="D265">
            <v>2010</v>
          </cell>
          <cell r="E265" t="str">
            <v>IMPRESOS Y PUBLICACIONES</v>
          </cell>
          <cell r="F265" t="str">
            <v>BALANCE DE PRUEBA SUI</v>
          </cell>
          <cell r="G265" t="str">
            <v>S</v>
          </cell>
          <cell r="H265">
            <v>4</v>
          </cell>
          <cell r="I265" t="str">
            <v>751024000000</v>
          </cell>
          <cell r="J265">
            <v>881600</v>
          </cell>
          <cell r="K265">
            <v>0</v>
          </cell>
          <cell r="L265">
            <v>0</v>
          </cell>
          <cell r="M265">
            <v>881600</v>
          </cell>
          <cell r="N265">
            <v>0</v>
          </cell>
        </row>
        <row r="266">
          <cell r="A266">
            <v>751025</v>
          </cell>
          <cell r="B266">
            <v>1</v>
          </cell>
          <cell r="C266">
            <v>7</v>
          </cell>
          <cell r="D266">
            <v>2010</v>
          </cell>
          <cell r="E266" t="str">
            <v>FOTOCOPIAS, ÚTILES DE ESCRITORIO Y PAPELERÍA</v>
          </cell>
          <cell r="F266" t="str">
            <v>BALANCE DE PRUEBA SUI</v>
          </cell>
          <cell r="G266" t="str">
            <v>S</v>
          </cell>
          <cell r="H266">
            <v>4</v>
          </cell>
          <cell r="I266" t="str">
            <v>751025000000</v>
          </cell>
          <cell r="J266">
            <v>36467817.479999997</v>
          </cell>
          <cell r="K266">
            <v>2917297.34</v>
          </cell>
          <cell r="L266">
            <v>0</v>
          </cell>
          <cell r="M266">
            <v>39385114.82</v>
          </cell>
          <cell r="N266">
            <v>2917297.34</v>
          </cell>
        </row>
        <row r="267">
          <cell r="A267">
            <v>751026</v>
          </cell>
          <cell r="B267">
            <v>1</v>
          </cell>
          <cell r="C267">
            <v>7</v>
          </cell>
          <cell r="D267">
            <v>2010</v>
          </cell>
          <cell r="E267" t="str">
            <v>COMUNICACIONES</v>
          </cell>
          <cell r="F267" t="str">
            <v>BALANCE DE PRUEBA SUI</v>
          </cell>
          <cell r="G267" t="str">
            <v>S</v>
          </cell>
          <cell r="H267">
            <v>4</v>
          </cell>
          <cell r="I267" t="str">
            <v>751026000000</v>
          </cell>
          <cell r="J267">
            <v>0</v>
          </cell>
          <cell r="K267">
            <v>0</v>
          </cell>
          <cell r="L267">
            <v>0</v>
          </cell>
          <cell r="M267">
            <v>0</v>
          </cell>
          <cell r="N267">
            <v>0</v>
          </cell>
        </row>
        <row r="268">
          <cell r="A268">
            <v>751027</v>
          </cell>
          <cell r="B268">
            <v>1</v>
          </cell>
          <cell r="C268">
            <v>7</v>
          </cell>
          <cell r="D268">
            <v>2010</v>
          </cell>
          <cell r="E268" t="str">
            <v>PROMOCION Y DIVULGACION</v>
          </cell>
          <cell r="F268" t="str">
            <v>BALANCE DE PRUEBA SUI</v>
          </cell>
          <cell r="G268" t="str">
            <v>S</v>
          </cell>
          <cell r="H268">
            <v>4</v>
          </cell>
          <cell r="I268" t="str">
            <v>751027000000</v>
          </cell>
          <cell r="J268">
            <v>0</v>
          </cell>
          <cell r="K268">
            <v>0</v>
          </cell>
          <cell r="L268">
            <v>0</v>
          </cell>
          <cell r="M268">
            <v>0</v>
          </cell>
          <cell r="N268">
            <v>0</v>
          </cell>
        </row>
        <row r="269">
          <cell r="A269">
            <v>751036</v>
          </cell>
          <cell r="B269">
            <v>1</v>
          </cell>
          <cell r="C269">
            <v>7</v>
          </cell>
          <cell r="D269">
            <v>2010</v>
          </cell>
          <cell r="E269" t="str">
            <v>SEGURIDAD INDUSTRIAL</v>
          </cell>
          <cell r="F269" t="str">
            <v>BALANCE DE PRUEBA SUI</v>
          </cell>
          <cell r="G269" t="str">
            <v>S</v>
          </cell>
          <cell r="H269">
            <v>4</v>
          </cell>
          <cell r="I269" t="str">
            <v>751036000000</v>
          </cell>
          <cell r="J269">
            <v>53486278</v>
          </cell>
          <cell r="K269">
            <v>6802000</v>
          </cell>
          <cell r="L269">
            <v>0</v>
          </cell>
          <cell r="M269">
            <v>60288278</v>
          </cell>
          <cell r="N269">
            <v>6802000</v>
          </cell>
        </row>
        <row r="270">
          <cell r="A270">
            <v>751037</v>
          </cell>
          <cell r="B270">
            <v>1</v>
          </cell>
          <cell r="C270">
            <v>7</v>
          </cell>
          <cell r="D270">
            <v>2010</v>
          </cell>
          <cell r="E270" t="str">
            <v>TRANSPORTE, FLETES Y ACARREOS</v>
          </cell>
          <cell r="F270" t="str">
            <v>BALANCE DE PRUEBA SUI</v>
          </cell>
          <cell r="G270" t="str">
            <v>S</v>
          </cell>
          <cell r="H270">
            <v>4</v>
          </cell>
          <cell r="I270" t="str">
            <v>751037000000</v>
          </cell>
          <cell r="J270">
            <v>41520817</v>
          </cell>
          <cell r="K270">
            <v>7103772</v>
          </cell>
          <cell r="L270">
            <v>0</v>
          </cell>
          <cell r="M270">
            <v>48624589</v>
          </cell>
          <cell r="N270">
            <v>7103772</v>
          </cell>
        </row>
        <row r="271">
          <cell r="A271">
            <v>751090</v>
          </cell>
          <cell r="B271">
            <v>1</v>
          </cell>
          <cell r="C271">
            <v>7</v>
          </cell>
          <cell r="D271">
            <v>2010</v>
          </cell>
          <cell r="E271" t="str">
            <v>OTROS COSTOS GENERALES</v>
          </cell>
          <cell r="F271" t="str">
            <v>BALANCE DE PRUEBA SUI</v>
          </cell>
          <cell r="G271" t="str">
            <v>N</v>
          </cell>
          <cell r="H271">
            <v>4</v>
          </cell>
          <cell r="I271" t="str">
            <v>751090000000</v>
          </cell>
          <cell r="J271">
            <v>881624471</v>
          </cell>
          <cell r="K271">
            <v>189013326</v>
          </cell>
          <cell r="L271">
            <v>0</v>
          </cell>
          <cell r="M271">
            <v>1070637797</v>
          </cell>
          <cell r="N271">
            <v>189013326</v>
          </cell>
        </row>
        <row r="272">
          <cell r="A272">
            <v>75109001</v>
          </cell>
          <cell r="B272">
            <v>1</v>
          </cell>
          <cell r="C272">
            <v>7</v>
          </cell>
          <cell r="D272">
            <v>2010</v>
          </cell>
          <cell r="E272" t="str">
            <v>COSTO DE ENEGÍA ELECTRICA A DEPENDENCIAS</v>
          </cell>
          <cell r="F272" t="str">
            <v>BALANCE DE PRUEBA SUI</v>
          </cell>
          <cell r="G272" t="str">
            <v>S</v>
          </cell>
          <cell r="H272">
            <v>5</v>
          </cell>
          <cell r="I272" t="str">
            <v>751090010000</v>
          </cell>
          <cell r="J272">
            <v>635183291</v>
          </cell>
          <cell r="K272">
            <v>115822303</v>
          </cell>
          <cell r="L272">
            <v>0</v>
          </cell>
          <cell r="M272">
            <v>751005594</v>
          </cell>
          <cell r="N272">
            <v>115822303</v>
          </cell>
        </row>
        <row r="273">
          <cell r="A273">
            <v>75109002</v>
          </cell>
          <cell r="B273">
            <v>1</v>
          </cell>
          <cell r="C273">
            <v>7</v>
          </cell>
          <cell r="D273">
            <v>2010</v>
          </cell>
          <cell r="E273" t="str">
            <v>COSTO DE ENERGÍA ELECTRICA A TRABAJADORES</v>
          </cell>
          <cell r="F273" t="str">
            <v>BALANCE DE PRUEBA SUI</v>
          </cell>
          <cell r="G273" t="str">
            <v>S</v>
          </cell>
          <cell r="H273">
            <v>5</v>
          </cell>
          <cell r="I273" t="str">
            <v>751090020000</v>
          </cell>
          <cell r="J273">
            <v>62861400</v>
          </cell>
          <cell r="K273">
            <v>10345725</v>
          </cell>
          <cell r="L273">
            <v>0</v>
          </cell>
          <cell r="M273">
            <v>73207125</v>
          </cell>
          <cell r="N273">
            <v>10345725</v>
          </cell>
        </row>
        <row r="274">
          <cell r="A274">
            <v>75109004</v>
          </cell>
          <cell r="B274">
            <v>1</v>
          </cell>
          <cell r="C274">
            <v>7</v>
          </cell>
          <cell r="D274">
            <v>2010</v>
          </cell>
          <cell r="E274" t="str">
            <v>COSTO ALUMBRADO PUBLICO CONVENIOS</v>
          </cell>
          <cell r="F274" t="str">
            <v>BALANCE DE PRUEBA SUI</v>
          </cell>
          <cell r="G274" t="str">
            <v>S</v>
          </cell>
          <cell r="H274">
            <v>5</v>
          </cell>
          <cell r="I274" t="str">
            <v>751090040000</v>
          </cell>
          <cell r="J274">
            <v>175531669</v>
          </cell>
          <cell r="K274">
            <v>55912766</v>
          </cell>
          <cell r="L274">
            <v>0</v>
          </cell>
          <cell r="M274">
            <v>231444435</v>
          </cell>
          <cell r="N274">
            <v>55912766</v>
          </cell>
        </row>
        <row r="275">
          <cell r="A275">
            <v>75109005</v>
          </cell>
          <cell r="B275">
            <v>1</v>
          </cell>
          <cell r="C275">
            <v>7</v>
          </cell>
          <cell r="D275">
            <v>2010</v>
          </cell>
          <cell r="E275" t="str">
            <v>COSTOS DE OBRAS VARIAS PARA TERCEROS</v>
          </cell>
          <cell r="F275" t="str">
            <v>BALANCE DE PRUEBA SUI</v>
          </cell>
          <cell r="G275" t="str">
            <v>S</v>
          </cell>
          <cell r="H275">
            <v>5</v>
          </cell>
          <cell r="I275" t="str">
            <v>751090050000</v>
          </cell>
          <cell r="J275">
            <v>8048111</v>
          </cell>
          <cell r="K275">
            <v>6932532</v>
          </cell>
          <cell r="L275">
            <v>0</v>
          </cell>
          <cell r="M275">
            <v>14980643</v>
          </cell>
          <cell r="N275">
            <v>6932532</v>
          </cell>
        </row>
        <row r="276">
          <cell r="A276">
            <v>7515</v>
          </cell>
          <cell r="B276">
            <v>1</v>
          </cell>
          <cell r="C276">
            <v>7</v>
          </cell>
          <cell r="D276">
            <v>2010</v>
          </cell>
          <cell r="E276" t="str">
            <v xml:space="preserve">DEPRECIACIONES </v>
          </cell>
          <cell r="F276" t="str">
            <v>BALANCE DE PRUEBA SUI</v>
          </cell>
          <cell r="G276" t="str">
            <v>N</v>
          </cell>
          <cell r="H276">
            <v>3</v>
          </cell>
          <cell r="I276" t="str">
            <v>751500000000</v>
          </cell>
          <cell r="J276">
            <v>5875694042.7799997</v>
          </cell>
          <cell r="K276">
            <v>981220716.02999997</v>
          </cell>
          <cell r="L276">
            <v>2892922.1</v>
          </cell>
          <cell r="M276">
            <v>6854021836.71</v>
          </cell>
          <cell r="N276">
            <v>978327793.92999995</v>
          </cell>
        </row>
        <row r="277">
          <cell r="A277">
            <v>751501</v>
          </cell>
          <cell r="B277">
            <v>1</v>
          </cell>
          <cell r="C277">
            <v>7</v>
          </cell>
          <cell r="D277">
            <v>2010</v>
          </cell>
          <cell r="E277" t="str">
            <v>DEPRECIACIÓN EDIFICACIONES</v>
          </cell>
          <cell r="F277" t="str">
            <v>BALANCE DE PRUEBA SUI</v>
          </cell>
          <cell r="G277" t="str">
            <v>S</v>
          </cell>
          <cell r="H277">
            <v>4</v>
          </cell>
          <cell r="I277" t="str">
            <v>751501000000</v>
          </cell>
          <cell r="J277">
            <v>85386938.459999993</v>
          </cell>
          <cell r="K277">
            <v>14347104.869999999</v>
          </cell>
          <cell r="L277">
            <v>0</v>
          </cell>
          <cell r="M277">
            <v>99734043.329999998</v>
          </cell>
          <cell r="N277">
            <v>14347104.869999999</v>
          </cell>
        </row>
        <row r="278">
          <cell r="A278">
            <v>751502</v>
          </cell>
          <cell r="B278">
            <v>1</v>
          </cell>
          <cell r="C278">
            <v>7</v>
          </cell>
          <cell r="D278">
            <v>2010</v>
          </cell>
          <cell r="E278" t="str">
            <v>DEPRECIACIONES PLANTAS, DUCTOS Y TÚNELES</v>
          </cell>
          <cell r="F278" t="str">
            <v>BALANCE DE PRUEBA SUI</v>
          </cell>
          <cell r="G278" t="str">
            <v>S</v>
          </cell>
          <cell r="H278">
            <v>4</v>
          </cell>
          <cell r="I278" t="str">
            <v>751502000000</v>
          </cell>
          <cell r="J278">
            <v>986220122.74000001</v>
          </cell>
          <cell r="K278">
            <v>164467303.19999999</v>
          </cell>
          <cell r="L278">
            <v>239382.54</v>
          </cell>
          <cell r="M278">
            <v>1150448043.4000001</v>
          </cell>
          <cell r="N278">
            <v>164227920.66</v>
          </cell>
        </row>
        <row r="279">
          <cell r="A279">
            <v>751503</v>
          </cell>
          <cell r="B279">
            <v>1</v>
          </cell>
          <cell r="C279">
            <v>7</v>
          </cell>
          <cell r="D279">
            <v>2010</v>
          </cell>
          <cell r="E279" t="str">
            <v>DEPRECIACIÓN REDES, LÍNEAS, CABLES</v>
          </cell>
          <cell r="F279" t="str">
            <v>BALANCE DE PRUEBA SUI</v>
          </cell>
          <cell r="G279" t="str">
            <v>S</v>
          </cell>
          <cell r="H279">
            <v>4</v>
          </cell>
          <cell r="I279" t="str">
            <v>751503000000</v>
          </cell>
          <cell r="J279">
            <v>4316297229.0799999</v>
          </cell>
          <cell r="K279">
            <v>719850582.39999998</v>
          </cell>
          <cell r="L279">
            <v>0</v>
          </cell>
          <cell r="M279">
            <v>5036147811.4799995</v>
          </cell>
          <cell r="N279">
            <v>719850582.39999998</v>
          </cell>
        </row>
        <row r="280">
          <cell r="A280">
            <v>751504</v>
          </cell>
          <cell r="B280">
            <v>1</v>
          </cell>
          <cell r="C280">
            <v>7</v>
          </cell>
          <cell r="D280">
            <v>2010</v>
          </cell>
          <cell r="E280" t="str">
            <v>DEPRECIACIÓN MAQUINARIA Y EQUIPO</v>
          </cell>
          <cell r="F280" t="str">
            <v>BALANCE DE PRUEBA SUI</v>
          </cell>
          <cell r="G280" t="str">
            <v>S</v>
          </cell>
          <cell r="H280">
            <v>4</v>
          </cell>
          <cell r="I280" t="str">
            <v>751504000000</v>
          </cell>
          <cell r="J280">
            <v>127090561.98</v>
          </cell>
          <cell r="K280">
            <v>21480455.68</v>
          </cell>
          <cell r="L280">
            <v>792283.34</v>
          </cell>
          <cell r="M280">
            <v>147778734.31999999</v>
          </cell>
          <cell r="N280">
            <v>20688172.34</v>
          </cell>
        </row>
        <row r="281">
          <cell r="A281">
            <v>751506</v>
          </cell>
          <cell r="B281">
            <v>1</v>
          </cell>
          <cell r="C281">
            <v>7</v>
          </cell>
          <cell r="D281">
            <v>2010</v>
          </cell>
          <cell r="E281" t="str">
            <v>DEPRECIACIÓN MUEBLES, ENSERES Y EQUIPO DE OFICINA</v>
          </cell>
          <cell r="F281" t="str">
            <v>BALANCE DE PRUEBA SUI</v>
          </cell>
          <cell r="G281" t="str">
            <v>S</v>
          </cell>
          <cell r="H281">
            <v>4</v>
          </cell>
          <cell r="I281" t="str">
            <v>751506000000</v>
          </cell>
          <cell r="J281">
            <v>28847444.84</v>
          </cell>
          <cell r="K281">
            <v>4707738.93</v>
          </cell>
          <cell r="L281">
            <v>0</v>
          </cell>
          <cell r="M281">
            <v>33555183.770000003</v>
          </cell>
          <cell r="N281">
            <v>4707738.93</v>
          </cell>
        </row>
        <row r="282">
          <cell r="A282">
            <v>751507</v>
          </cell>
          <cell r="B282">
            <v>1</v>
          </cell>
          <cell r="C282">
            <v>7</v>
          </cell>
          <cell r="D282">
            <v>2010</v>
          </cell>
          <cell r="E282" t="str">
            <v>DEPRECIACIÓN EQUIPO DE COMUNICACIÓN Y COMPUTACIÓN</v>
          </cell>
          <cell r="F282" t="str">
            <v>BALANCE DE PRUEBA SUI</v>
          </cell>
          <cell r="G282" t="str">
            <v>S</v>
          </cell>
          <cell r="H282">
            <v>4</v>
          </cell>
          <cell r="I282" t="str">
            <v>751507000000</v>
          </cell>
          <cell r="J282">
            <v>185124879.00999999</v>
          </cell>
          <cell r="K282">
            <v>30060706.16</v>
          </cell>
          <cell r="L282">
            <v>13800.4</v>
          </cell>
          <cell r="M282">
            <v>215171784.77000001</v>
          </cell>
          <cell r="N282">
            <v>30046905.760000002</v>
          </cell>
        </row>
        <row r="283">
          <cell r="A283">
            <v>751509</v>
          </cell>
          <cell r="B283">
            <v>1</v>
          </cell>
          <cell r="C283">
            <v>7</v>
          </cell>
          <cell r="D283">
            <v>2010</v>
          </cell>
          <cell r="E283" t="str">
            <v>DEPRECIACIÓN EQUIPO DE TRANSPORTE, TRACCIÓN Y ELEVACIÓN</v>
          </cell>
          <cell r="F283" t="str">
            <v>BALANCE DE PRUEBA SUI</v>
          </cell>
          <cell r="G283" t="str">
            <v>S</v>
          </cell>
          <cell r="H283">
            <v>4</v>
          </cell>
          <cell r="I283" t="str">
            <v>751509000000</v>
          </cell>
          <cell r="J283">
            <v>146726866.66999999</v>
          </cell>
          <cell r="K283">
            <v>26306824.789999999</v>
          </cell>
          <cell r="L283">
            <v>1847455.82</v>
          </cell>
          <cell r="M283">
            <v>171186235.63999999</v>
          </cell>
          <cell r="N283">
            <v>24459368.969999999</v>
          </cell>
        </row>
        <row r="284">
          <cell r="A284">
            <v>7517</v>
          </cell>
          <cell r="B284">
            <v>1</v>
          </cell>
          <cell r="C284">
            <v>7</v>
          </cell>
          <cell r="D284">
            <v>2010</v>
          </cell>
          <cell r="E284" t="str">
            <v>ARRENDAMIENTOS</v>
          </cell>
          <cell r="F284" t="str">
            <v>BALANCE DE PRUEBA SUI</v>
          </cell>
          <cell r="G284" t="str">
            <v>N</v>
          </cell>
          <cell r="H284">
            <v>3</v>
          </cell>
          <cell r="I284" t="str">
            <v>751700000000</v>
          </cell>
          <cell r="J284">
            <v>152066033.80000001</v>
          </cell>
          <cell r="K284">
            <v>31068180.199999999</v>
          </cell>
          <cell r="L284">
            <v>0</v>
          </cell>
          <cell r="M284">
            <v>183134214</v>
          </cell>
          <cell r="N284">
            <v>31068180.199999999</v>
          </cell>
        </row>
        <row r="285">
          <cell r="A285">
            <v>751702</v>
          </cell>
          <cell r="B285">
            <v>1</v>
          </cell>
          <cell r="C285">
            <v>7</v>
          </cell>
          <cell r="D285">
            <v>2010</v>
          </cell>
          <cell r="E285" t="str">
            <v>CONSTRUCCIONES Y EDIFICACIONES</v>
          </cell>
          <cell r="F285" t="str">
            <v>BALANCE DE PRUEBA SUI</v>
          </cell>
          <cell r="G285" t="str">
            <v>S</v>
          </cell>
          <cell r="H285">
            <v>4</v>
          </cell>
          <cell r="I285" t="str">
            <v>751702000000</v>
          </cell>
          <cell r="J285">
            <v>27859529</v>
          </cell>
          <cell r="K285">
            <v>7753665</v>
          </cell>
          <cell r="L285">
            <v>0</v>
          </cell>
          <cell r="M285">
            <v>35613194</v>
          </cell>
          <cell r="N285">
            <v>7753665</v>
          </cell>
        </row>
        <row r="286">
          <cell r="A286">
            <v>751703</v>
          </cell>
          <cell r="B286">
            <v>1</v>
          </cell>
          <cell r="C286">
            <v>7</v>
          </cell>
          <cell r="D286">
            <v>2010</v>
          </cell>
          <cell r="E286" t="str">
            <v>MAQUINARIA Y EQUIPO</v>
          </cell>
          <cell r="F286" t="str">
            <v>BALANCE DE PRUEBA SUI</v>
          </cell>
          <cell r="G286" t="str">
            <v>S</v>
          </cell>
          <cell r="H286">
            <v>4</v>
          </cell>
          <cell r="I286" t="str">
            <v>751703000000</v>
          </cell>
          <cell r="J286">
            <v>47290316.799999997</v>
          </cell>
          <cell r="K286">
            <v>23314515.199999999</v>
          </cell>
          <cell r="L286">
            <v>0</v>
          </cell>
          <cell r="M286">
            <v>70604832</v>
          </cell>
          <cell r="N286">
            <v>23314515.199999999</v>
          </cell>
        </row>
        <row r="287">
          <cell r="A287">
            <v>751704</v>
          </cell>
          <cell r="B287">
            <v>1</v>
          </cell>
          <cell r="C287">
            <v>7</v>
          </cell>
          <cell r="D287">
            <v>2010</v>
          </cell>
          <cell r="E287" t="str">
            <v>EQUIPO DE OFICINA</v>
          </cell>
          <cell r="F287" t="str">
            <v>BALANCE DE PRUEBA SUI</v>
          </cell>
          <cell r="G287" t="str">
            <v>S</v>
          </cell>
          <cell r="H287">
            <v>4</v>
          </cell>
          <cell r="I287" t="str">
            <v>751704000000</v>
          </cell>
          <cell r="J287">
            <v>76916188</v>
          </cell>
          <cell r="K287">
            <v>0</v>
          </cell>
          <cell r="L287">
            <v>0</v>
          </cell>
          <cell r="M287">
            <v>76916188</v>
          </cell>
          <cell r="N287">
            <v>0</v>
          </cell>
        </row>
        <row r="288">
          <cell r="A288">
            <v>7530</v>
          </cell>
          <cell r="B288">
            <v>1</v>
          </cell>
          <cell r="C288">
            <v>7</v>
          </cell>
          <cell r="D288">
            <v>2010</v>
          </cell>
          <cell r="E288" t="str">
            <v>COSTO DE BIENES Y SERVICIOS PUBLICOS PARA LA VENTA</v>
          </cell>
          <cell r="F288" t="str">
            <v>BALANCE DE PRUEBA SUI</v>
          </cell>
          <cell r="G288" t="str">
            <v>N</v>
          </cell>
          <cell r="H288">
            <v>3</v>
          </cell>
          <cell r="I288" t="str">
            <v>753000000000</v>
          </cell>
          <cell r="J288">
            <v>113150929055</v>
          </cell>
          <cell r="K288">
            <v>37872563598</v>
          </cell>
          <cell r="L288">
            <v>23876271251</v>
          </cell>
          <cell r="M288">
            <v>127147221402</v>
          </cell>
          <cell r="N288">
            <v>13996292347</v>
          </cell>
        </row>
        <row r="289">
          <cell r="A289">
            <v>753001</v>
          </cell>
          <cell r="B289">
            <v>1</v>
          </cell>
          <cell r="C289">
            <v>7</v>
          </cell>
          <cell r="D289">
            <v>2010</v>
          </cell>
          <cell r="E289" t="str">
            <v>COMPRAS EN BLOQUE Y/O A LARGO PLAZO</v>
          </cell>
          <cell r="F289" t="str">
            <v>BALANCE DE PRUEBA SUI</v>
          </cell>
          <cell r="G289" t="str">
            <v>N</v>
          </cell>
          <cell r="H289">
            <v>4</v>
          </cell>
          <cell r="I289" t="str">
            <v>753001000000</v>
          </cell>
          <cell r="J289">
            <v>70461657341</v>
          </cell>
          <cell r="K289">
            <v>21580717053</v>
          </cell>
          <cell r="L289">
            <v>10676281900</v>
          </cell>
          <cell r="M289">
            <v>81366092494</v>
          </cell>
          <cell r="N289">
            <v>10904435153</v>
          </cell>
        </row>
        <row r="290">
          <cell r="A290">
            <v>75300101</v>
          </cell>
          <cell r="B290">
            <v>1</v>
          </cell>
          <cell r="C290">
            <v>7</v>
          </cell>
          <cell r="D290">
            <v>2010</v>
          </cell>
          <cell r="E290" t="str">
            <v>COMPRAS EN BLOQUE Y/O A LARGO PLAZO</v>
          </cell>
          <cell r="F290" t="str">
            <v>BALANCE DE PRUEBA SUI</v>
          </cell>
          <cell r="G290" t="str">
            <v>S</v>
          </cell>
          <cell r="H290">
            <v>5</v>
          </cell>
          <cell r="I290" t="str">
            <v>753001010000</v>
          </cell>
          <cell r="J290">
            <v>70461657341</v>
          </cell>
          <cell r="K290">
            <v>21580717053</v>
          </cell>
          <cell r="L290">
            <v>10676281900</v>
          </cell>
          <cell r="M290">
            <v>81366092494</v>
          </cell>
          <cell r="N290">
            <v>10904435153</v>
          </cell>
        </row>
        <row r="291">
          <cell r="A291">
            <v>753002</v>
          </cell>
          <cell r="B291">
            <v>1</v>
          </cell>
          <cell r="C291">
            <v>7</v>
          </cell>
          <cell r="D291">
            <v>2010</v>
          </cell>
          <cell r="E291" t="str">
            <v>COMPRAS EN BOLSA Y/O CORTO PLAZO</v>
          </cell>
          <cell r="F291" t="str">
            <v>BALANCE DE PRUEBA SUI</v>
          </cell>
          <cell r="G291" t="str">
            <v>N</v>
          </cell>
          <cell r="H291">
            <v>4</v>
          </cell>
          <cell r="I291" t="str">
            <v>753002000000</v>
          </cell>
          <cell r="J291">
            <v>16458952770</v>
          </cell>
          <cell r="K291">
            <v>5177754901</v>
          </cell>
          <cell r="L291">
            <v>6407687489</v>
          </cell>
          <cell r="M291">
            <v>15229020182</v>
          </cell>
          <cell r="N291">
            <v>-1229932588</v>
          </cell>
        </row>
        <row r="292">
          <cell r="A292">
            <v>75300201</v>
          </cell>
          <cell r="B292">
            <v>1</v>
          </cell>
          <cell r="C292">
            <v>7</v>
          </cell>
          <cell r="D292">
            <v>2010</v>
          </cell>
          <cell r="E292" t="str">
            <v>COMPRAS EN BOLSA  Y/O A CORTO PLAZO</v>
          </cell>
          <cell r="F292" t="str">
            <v>BALANCE DE PRUEBA SUI</v>
          </cell>
          <cell r="G292" t="str">
            <v>S</v>
          </cell>
          <cell r="H292">
            <v>5</v>
          </cell>
          <cell r="I292" t="str">
            <v>753002010000</v>
          </cell>
          <cell r="J292">
            <v>8371118416</v>
          </cell>
          <cell r="K292">
            <v>2506560883</v>
          </cell>
          <cell r="L292">
            <v>2930345967</v>
          </cell>
          <cell r="M292">
            <v>7947333332</v>
          </cell>
          <cell r="N292">
            <v>-423785084</v>
          </cell>
        </row>
        <row r="293">
          <cell r="A293">
            <v>75300202</v>
          </cell>
          <cell r="B293">
            <v>1</v>
          </cell>
          <cell r="C293">
            <v>7</v>
          </cell>
          <cell r="D293">
            <v>2010</v>
          </cell>
          <cell r="E293" t="str">
            <v>SERVICIOS SIC Y CND</v>
          </cell>
          <cell r="F293" t="str">
            <v>BALANCE DE PRUEBA SUI</v>
          </cell>
          <cell r="G293" t="str">
            <v>S</v>
          </cell>
          <cell r="H293">
            <v>5</v>
          </cell>
          <cell r="I293" t="str">
            <v>753002020000</v>
          </cell>
          <cell r="J293">
            <v>302770555</v>
          </cell>
          <cell r="K293">
            <v>94189168</v>
          </cell>
          <cell r="L293">
            <v>51777283</v>
          </cell>
          <cell r="M293">
            <v>345182440</v>
          </cell>
          <cell r="N293">
            <v>42411885</v>
          </cell>
        </row>
        <row r="294">
          <cell r="A294">
            <v>75300203</v>
          </cell>
          <cell r="B294">
            <v>1</v>
          </cell>
          <cell r="C294">
            <v>7</v>
          </cell>
          <cell r="D294">
            <v>2010</v>
          </cell>
          <cell r="E294" t="str">
            <v>RESTRICCIONES Y DESVIACIONES</v>
          </cell>
          <cell r="F294" t="str">
            <v>BALANCE DE PRUEBA SUI</v>
          </cell>
          <cell r="G294" t="str">
            <v>S</v>
          </cell>
          <cell r="H294">
            <v>5</v>
          </cell>
          <cell r="I294" t="str">
            <v>753002030000</v>
          </cell>
          <cell r="J294">
            <v>7785063799</v>
          </cell>
          <cell r="K294">
            <v>2577004850</v>
          </cell>
          <cell r="L294">
            <v>3425564239</v>
          </cell>
          <cell r="M294">
            <v>6936504410</v>
          </cell>
          <cell r="N294">
            <v>-848559389</v>
          </cell>
        </row>
        <row r="295">
          <cell r="A295">
            <v>753004</v>
          </cell>
          <cell r="B295">
            <v>1</v>
          </cell>
          <cell r="C295">
            <v>7</v>
          </cell>
          <cell r="D295">
            <v>2010</v>
          </cell>
          <cell r="E295" t="str">
            <v>COSTO POR CONEXIÓN</v>
          </cell>
          <cell r="F295" t="str">
            <v>BALANCE DE PRUEBA SUI</v>
          </cell>
          <cell r="G295" t="str">
            <v>N</v>
          </cell>
          <cell r="H295">
            <v>4</v>
          </cell>
          <cell r="I295" t="str">
            <v>753004000000</v>
          </cell>
          <cell r="J295">
            <v>1709837500</v>
          </cell>
          <cell r="K295">
            <v>690167564</v>
          </cell>
          <cell r="L295">
            <v>297257227</v>
          </cell>
          <cell r="M295">
            <v>2102747837</v>
          </cell>
          <cell r="N295">
            <v>392910337</v>
          </cell>
        </row>
        <row r="296">
          <cell r="A296">
            <v>75300401</v>
          </cell>
          <cell r="B296">
            <v>1</v>
          </cell>
          <cell r="C296">
            <v>7</v>
          </cell>
          <cell r="D296">
            <v>2010</v>
          </cell>
          <cell r="E296" t="str">
            <v>COSTOS POR CONEXION</v>
          </cell>
          <cell r="F296" t="str">
            <v>BALANCE DE PRUEBA SUI</v>
          </cell>
          <cell r="G296" t="str">
            <v>S</v>
          </cell>
          <cell r="H296">
            <v>5</v>
          </cell>
          <cell r="I296" t="str">
            <v>753004010000</v>
          </cell>
          <cell r="J296">
            <v>1709837500</v>
          </cell>
          <cell r="K296">
            <v>690167564</v>
          </cell>
          <cell r="L296">
            <v>297257227</v>
          </cell>
          <cell r="M296">
            <v>2102747837</v>
          </cell>
          <cell r="N296">
            <v>392910337</v>
          </cell>
        </row>
        <row r="297">
          <cell r="A297">
            <v>753005</v>
          </cell>
          <cell r="B297">
            <v>1</v>
          </cell>
          <cell r="C297">
            <v>7</v>
          </cell>
          <cell r="D297">
            <v>2010</v>
          </cell>
          <cell r="E297" t="str">
            <v>USO DE LINEAS REDES Y DUCTOS</v>
          </cell>
          <cell r="F297" t="str">
            <v>BALANCE DE PRUEBA SUI</v>
          </cell>
          <cell r="G297" t="str">
            <v>N</v>
          </cell>
          <cell r="H297">
            <v>4</v>
          </cell>
          <cell r="I297" t="str">
            <v>753005000000</v>
          </cell>
          <cell r="J297">
            <v>24520481444</v>
          </cell>
          <cell r="K297">
            <v>7983025484</v>
          </cell>
          <cell r="L297">
            <v>4054146039</v>
          </cell>
          <cell r="M297">
            <v>28449360889</v>
          </cell>
          <cell r="N297">
            <v>3928879445</v>
          </cell>
        </row>
        <row r="298">
          <cell r="A298">
            <v>75300501</v>
          </cell>
          <cell r="B298">
            <v>1</v>
          </cell>
          <cell r="C298">
            <v>7</v>
          </cell>
          <cell r="D298">
            <v>2010</v>
          </cell>
          <cell r="E298" t="str">
            <v>SISTEMA DE DISTRIBUCIÓN LOCAL (SDL)</v>
          </cell>
          <cell r="F298" t="str">
            <v>BALANCE DE PRUEBA SUI</v>
          </cell>
          <cell r="G298" t="str">
            <v>S</v>
          </cell>
          <cell r="H298">
            <v>5</v>
          </cell>
          <cell r="I298" t="str">
            <v>753005010000</v>
          </cell>
          <cell r="J298">
            <v>37024592</v>
          </cell>
          <cell r="K298">
            <v>11879259</v>
          </cell>
          <cell r="L298">
            <v>5933579</v>
          </cell>
          <cell r="M298">
            <v>42970272</v>
          </cell>
          <cell r="N298">
            <v>5945680</v>
          </cell>
        </row>
        <row r="299">
          <cell r="A299">
            <v>75300502</v>
          </cell>
          <cell r="B299">
            <v>1</v>
          </cell>
          <cell r="C299">
            <v>7</v>
          </cell>
          <cell r="D299">
            <v>2010</v>
          </cell>
          <cell r="E299" t="str">
            <v>SERVICIO DE TRANSMISIÓN NACIONAL (STN)</v>
          </cell>
          <cell r="F299" t="str">
            <v>BALANCE DE PRUEBA SUI</v>
          </cell>
          <cell r="G299" t="str">
            <v>S</v>
          </cell>
          <cell r="H299">
            <v>5</v>
          </cell>
          <cell r="I299" t="str">
            <v>753005020000</v>
          </cell>
          <cell r="J299">
            <v>13907818424</v>
          </cell>
          <cell r="K299">
            <v>4528233247</v>
          </cell>
          <cell r="L299">
            <v>2273658456</v>
          </cell>
          <cell r="M299">
            <v>16162393215</v>
          </cell>
          <cell r="N299">
            <v>2254574791</v>
          </cell>
        </row>
        <row r="300">
          <cell r="A300">
            <v>75300503</v>
          </cell>
          <cell r="B300">
            <v>1</v>
          </cell>
          <cell r="C300">
            <v>7</v>
          </cell>
          <cell r="D300">
            <v>2010</v>
          </cell>
          <cell r="E300" t="str">
            <v>SISTEMA DE TRASNMISION REGIONAL (STR)</v>
          </cell>
          <cell r="F300" t="str">
            <v>BALANCE DE PRUEBA SUI</v>
          </cell>
          <cell r="G300" t="str">
            <v>S</v>
          </cell>
          <cell r="H300">
            <v>5</v>
          </cell>
          <cell r="I300" t="str">
            <v>753005030000</v>
          </cell>
          <cell r="J300">
            <v>10575638428</v>
          </cell>
          <cell r="K300">
            <v>3442912978</v>
          </cell>
          <cell r="L300">
            <v>1774554004</v>
          </cell>
          <cell r="M300">
            <v>12243997402</v>
          </cell>
          <cell r="N300">
            <v>1668358974</v>
          </cell>
        </row>
        <row r="301">
          <cell r="A301">
            <v>7540</v>
          </cell>
          <cell r="B301">
            <v>1</v>
          </cell>
          <cell r="C301">
            <v>7</v>
          </cell>
          <cell r="D301">
            <v>2010</v>
          </cell>
          <cell r="E301" t="str">
            <v>ORDENES Y CONTRATOS DE MANTENIMIENTO Y REPARACIONES</v>
          </cell>
          <cell r="F301" t="str">
            <v>BALANCE DE PRUEBA SUI</v>
          </cell>
          <cell r="G301" t="str">
            <v>N</v>
          </cell>
          <cell r="H301">
            <v>3</v>
          </cell>
          <cell r="I301" t="str">
            <v>754000000000</v>
          </cell>
          <cell r="J301">
            <v>3236536245.9299998</v>
          </cell>
          <cell r="K301">
            <v>1028018968.4400001</v>
          </cell>
          <cell r="L301">
            <v>17024492.559999999</v>
          </cell>
          <cell r="M301">
            <v>4247530721.8099999</v>
          </cell>
          <cell r="N301">
            <v>1010994475.8800001</v>
          </cell>
        </row>
        <row r="302">
          <cell r="A302">
            <v>754001</v>
          </cell>
          <cell r="B302">
            <v>1</v>
          </cell>
          <cell r="C302">
            <v>7</v>
          </cell>
          <cell r="D302">
            <v>2010</v>
          </cell>
          <cell r="E302" t="str">
            <v>MANTENIMIENTO DE CONSTRUCCIONES Y EDIFICACIONES</v>
          </cell>
          <cell r="F302" t="str">
            <v>BALANCE DE PRUEBA SUI</v>
          </cell>
          <cell r="G302" t="str">
            <v>S</v>
          </cell>
          <cell r="H302">
            <v>4</v>
          </cell>
          <cell r="I302" t="str">
            <v>754001000000</v>
          </cell>
          <cell r="J302">
            <v>34042342</v>
          </cell>
          <cell r="K302">
            <v>22964746</v>
          </cell>
          <cell r="L302">
            <v>0</v>
          </cell>
          <cell r="M302">
            <v>57007088</v>
          </cell>
          <cell r="N302">
            <v>22964746</v>
          </cell>
        </row>
        <row r="303">
          <cell r="A303">
            <v>754002</v>
          </cell>
          <cell r="B303">
            <v>1</v>
          </cell>
          <cell r="C303">
            <v>7</v>
          </cell>
          <cell r="D303">
            <v>2010</v>
          </cell>
          <cell r="E303" t="str">
            <v>MANTENIMIENTO MAQUINARIA Y EQUIPO</v>
          </cell>
          <cell r="F303" t="str">
            <v>BALANCE DE PRUEBA SUI</v>
          </cell>
          <cell r="G303" t="str">
            <v>S</v>
          </cell>
          <cell r="H303">
            <v>4</v>
          </cell>
          <cell r="I303" t="str">
            <v>754002000000</v>
          </cell>
          <cell r="J303">
            <v>78644810</v>
          </cell>
          <cell r="K303">
            <v>205908343</v>
          </cell>
          <cell r="L303">
            <v>0</v>
          </cell>
          <cell r="M303">
            <v>284553153</v>
          </cell>
          <cell r="N303">
            <v>205908343</v>
          </cell>
        </row>
        <row r="304">
          <cell r="A304">
            <v>754003</v>
          </cell>
          <cell r="B304">
            <v>1</v>
          </cell>
          <cell r="C304">
            <v>7</v>
          </cell>
          <cell r="D304">
            <v>2010</v>
          </cell>
          <cell r="E304" t="str">
            <v>MANTENIMIENTO DE EQUIPO DE OFICINA</v>
          </cell>
          <cell r="F304" t="str">
            <v>BALANCE DE PRUEBA SUI</v>
          </cell>
          <cell r="G304" t="str">
            <v>S</v>
          </cell>
          <cell r="H304">
            <v>4</v>
          </cell>
          <cell r="I304" t="str">
            <v>754003000000</v>
          </cell>
          <cell r="J304">
            <v>680944</v>
          </cell>
          <cell r="K304">
            <v>4548266</v>
          </cell>
          <cell r="L304">
            <v>0</v>
          </cell>
          <cell r="M304">
            <v>5229210</v>
          </cell>
          <cell r="N304">
            <v>4548266</v>
          </cell>
        </row>
        <row r="305">
          <cell r="A305">
            <v>754004</v>
          </cell>
          <cell r="B305">
            <v>1</v>
          </cell>
          <cell r="C305">
            <v>7</v>
          </cell>
          <cell r="D305">
            <v>2010</v>
          </cell>
          <cell r="E305" t="str">
            <v>MANTENIMIENTO DE EQUIPO COMPUTACIÓN Y COMUNICACIÓN</v>
          </cell>
          <cell r="F305" t="str">
            <v>BALANCE DE PRUEBA SUI</v>
          </cell>
          <cell r="G305" t="str">
            <v>S</v>
          </cell>
          <cell r="H305">
            <v>4</v>
          </cell>
          <cell r="I305" t="str">
            <v>754004000000</v>
          </cell>
          <cell r="J305">
            <v>193920359</v>
          </cell>
          <cell r="K305">
            <v>47483448</v>
          </cell>
          <cell r="L305">
            <v>0</v>
          </cell>
          <cell r="M305">
            <v>241403807</v>
          </cell>
          <cell r="N305">
            <v>47483448</v>
          </cell>
        </row>
        <row r="306">
          <cell r="A306">
            <v>754005</v>
          </cell>
          <cell r="B306">
            <v>1</v>
          </cell>
          <cell r="C306">
            <v>7</v>
          </cell>
          <cell r="D306">
            <v>2010</v>
          </cell>
          <cell r="E306" t="str">
            <v>MANTENIMIENTO EQUIPO DE TRANSPORTE, TRACCIÓN Y ELEVACIÓN</v>
          </cell>
          <cell r="F306" t="str">
            <v>BALANCE DE PRUEBA SUI</v>
          </cell>
          <cell r="G306" t="str">
            <v>S</v>
          </cell>
          <cell r="H306">
            <v>4</v>
          </cell>
          <cell r="I306" t="str">
            <v>754005000000</v>
          </cell>
          <cell r="J306">
            <v>55310799</v>
          </cell>
          <cell r="K306">
            <v>4210989</v>
          </cell>
          <cell r="L306">
            <v>24</v>
          </cell>
          <cell r="M306">
            <v>59521764</v>
          </cell>
          <cell r="N306">
            <v>4210965</v>
          </cell>
        </row>
        <row r="307">
          <cell r="A307">
            <v>754007</v>
          </cell>
          <cell r="B307">
            <v>1</v>
          </cell>
          <cell r="C307">
            <v>7</v>
          </cell>
          <cell r="D307">
            <v>2010</v>
          </cell>
          <cell r="E307" t="str">
            <v>MANTENIMIENTO LÍNEAS, REDES Y DUCTOS</v>
          </cell>
          <cell r="F307" t="str">
            <v>BALANCE DE PRUEBA SUI</v>
          </cell>
          <cell r="G307" t="str">
            <v>N</v>
          </cell>
          <cell r="H307">
            <v>4</v>
          </cell>
          <cell r="I307" t="str">
            <v>754007000000</v>
          </cell>
          <cell r="J307">
            <v>2072134803.9300001</v>
          </cell>
          <cell r="K307">
            <v>520818431.44</v>
          </cell>
          <cell r="L307">
            <v>17024468.559999999</v>
          </cell>
          <cell r="M307">
            <v>2575928766.8099999</v>
          </cell>
          <cell r="N307">
            <v>503793962.88</v>
          </cell>
        </row>
        <row r="308">
          <cell r="A308">
            <v>75400702</v>
          </cell>
          <cell r="B308">
            <v>1</v>
          </cell>
          <cell r="C308">
            <v>7</v>
          </cell>
          <cell r="D308">
            <v>2010</v>
          </cell>
          <cell r="E308" t="str">
            <v>MANTENIMIENTO LÍNEAS DE SUBTRANSMISIÓN</v>
          </cell>
          <cell r="F308" t="str">
            <v>BALANCE DE PRUEBA SUI</v>
          </cell>
          <cell r="G308" t="str">
            <v>S</v>
          </cell>
          <cell r="H308">
            <v>5</v>
          </cell>
          <cell r="I308" t="str">
            <v>754007020000</v>
          </cell>
          <cell r="J308">
            <v>40842861</v>
          </cell>
          <cell r="K308">
            <v>8517173</v>
          </cell>
          <cell r="L308">
            <v>0</v>
          </cell>
          <cell r="M308">
            <v>49360034</v>
          </cell>
          <cell r="N308">
            <v>8517173</v>
          </cell>
        </row>
        <row r="309">
          <cell r="A309">
            <v>75400703</v>
          </cell>
          <cell r="B309">
            <v>1</v>
          </cell>
          <cell r="C309">
            <v>7</v>
          </cell>
          <cell r="D309">
            <v>2010</v>
          </cell>
          <cell r="E309" t="str">
            <v>MANTENIMIENTO REDES PRIMARIAS</v>
          </cell>
          <cell r="F309" t="str">
            <v>BALANCE DE PRUEBA SUI</v>
          </cell>
          <cell r="G309" t="str">
            <v>S</v>
          </cell>
          <cell r="H309">
            <v>5</v>
          </cell>
          <cell r="I309" t="str">
            <v>754007030000</v>
          </cell>
          <cell r="J309">
            <v>1785127285.9300001</v>
          </cell>
          <cell r="K309">
            <v>324577076.44</v>
          </cell>
          <cell r="L309">
            <v>17024468.559999999</v>
          </cell>
          <cell r="M309">
            <v>2092679893.8099999</v>
          </cell>
          <cell r="N309">
            <v>307552607.88</v>
          </cell>
        </row>
        <row r="310">
          <cell r="A310">
            <v>75400704</v>
          </cell>
          <cell r="B310">
            <v>1</v>
          </cell>
          <cell r="C310">
            <v>7</v>
          </cell>
          <cell r="D310">
            <v>2010</v>
          </cell>
          <cell r="E310" t="str">
            <v>MANTENIMIENTO REDES SECUNDARÍAS</v>
          </cell>
          <cell r="F310" t="str">
            <v>BALANCE DE PRUEBA SUI</v>
          </cell>
          <cell r="G310" t="str">
            <v>S</v>
          </cell>
          <cell r="H310">
            <v>5</v>
          </cell>
          <cell r="I310" t="str">
            <v>754007040000</v>
          </cell>
          <cell r="J310">
            <v>195756841</v>
          </cell>
          <cell r="K310">
            <v>182228086</v>
          </cell>
          <cell r="L310">
            <v>0</v>
          </cell>
          <cell r="M310">
            <v>377984927</v>
          </cell>
          <cell r="N310">
            <v>182228086</v>
          </cell>
        </row>
        <row r="311">
          <cell r="A311">
            <v>75400705</v>
          </cell>
          <cell r="B311">
            <v>1</v>
          </cell>
          <cell r="C311">
            <v>7</v>
          </cell>
          <cell r="D311">
            <v>2010</v>
          </cell>
          <cell r="E311" t="str">
            <v>MANTENIMIENTO ALUMBRADO PÚBLICO</v>
          </cell>
          <cell r="F311" t="str">
            <v>BALANCE DE PRUEBA SUI</v>
          </cell>
          <cell r="G311" t="str">
            <v>S</v>
          </cell>
          <cell r="H311">
            <v>5</v>
          </cell>
          <cell r="I311" t="str">
            <v>754007050000</v>
          </cell>
          <cell r="J311">
            <v>29401644</v>
          </cell>
          <cell r="K311">
            <v>0</v>
          </cell>
          <cell r="L311">
            <v>0</v>
          </cell>
          <cell r="M311">
            <v>29401644</v>
          </cell>
          <cell r="N311">
            <v>0</v>
          </cell>
        </row>
        <row r="312">
          <cell r="A312">
            <v>75400706</v>
          </cell>
          <cell r="B312">
            <v>1</v>
          </cell>
          <cell r="C312">
            <v>7</v>
          </cell>
          <cell r="D312">
            <v>2010</v>
          </cell>
          <cell r="E312" t="str">
            <v>MANTENIMIENTO SUBESTACIONES</v>
          </cell>
          <cell r="F312" t="str">
            <v>BALANCE DE PRUEBA SUI</v>
          </cell>
          <cell r="G312" t="str">
            <v>S</v>
          </cell>
          <cell r="H312">
            <v>5</v>
          </cell>
          <cell r="I312" t="str">
            <v>754007060000</v>
          </cell>
          <cell r="J312">
            <v>21006172</v>
          </cell>
          <cell r="K312">
            <v>5496096</v>
          </cell>
          <cell r="L312">
            <v>0</v>
          </cell>
          <cell r="M312">
            <v>26502268</v>
          </cell>
          <cell r="N312">
            <v>5496096</v>
          </cell>
        </row>
        <row r="313">
          <cell r="A313">
            <v>754010</v>
          </cell>
          <cell r="B313">
            <v>1</v>
          </cell>
          <cell r="C313">
            <v>7</v>
          </cell>
          <cell r="D313">
            <v>2010</v>
          </cell>
          <cell r="E313" t="str">
            <v>REPARACIONES DE MAQUINARIA Y EQUIPO</v>
          </cell>
          <cell r="F313" t="str">
            <v>BALANCE DE PRUEBA SUI</v>
          </cell>
          <cell r="G313" t="str">
            <v>S</v>
          </cell>
          <cell r="H313">
            <v>4</v>
          </cell>
          <cell r="I313" t="str">
            <v>754010000000</v>
          </cell>
          <cell r="J313">
            <v>298469596</v>
          </cell>
          <cell r="K313">
            <v>0</v>
          </cell>
          <cell r="L313">
            <v>0</v>
          </cell>
          <cell r="M313">
            <v>298469596</v>
          </cell>
          <cell r="N313">
            <v>0</v>
          </cell>
        </row>
        <row r="314">
          <cell r="A314">
            <v>754013</v>
          </cell>
          <cell r="B314">
            <v>1</v>
          </cell>
          <cell r="C314">
            <v>7</v>
          </cell>
          <cell r="D314">
            <v>2010</v>
          </cell>
          <cell r="E314" t="str">
            <v>REPARACIONES EQUIPO DE TRANSPORTE, TRACCIÓN Y ELEVACIÓN</v>
          </cell>
          <cell r="F314" t="str">
            <v>BALANCE DE PRUEBA SUI</v>
          </cell>
          <cell r="G314" t="str">
            <v>S</v>
          </cell>
          <cell r="H314">
            <v>4</v>
          </cell>
          <cell r="I314" t="str">
            <v>754013000000</v>
          </cell>
          <cell r="J314">
            <v>21700598</v>
          </cell>
          <cell r="K314">
            <v>6368900</v>
          </cell>
          <cell r="L314">
            <v>0</v>
          </cell>
          <cell r="M314">
            <v>28069498</v>
          </cell>
          <cell r="N314">
            <v>6368900</v>
          </cell>
        </row>
        <row r="315">
          <cell r="A315">
            <v>754014</v>
          </cell>
          <cell r="B315">
            <v>1</v>
          </cell>
          <cell r="C315">
            <v>7</v>
          </cell>
          <cell r="D315">
            <v>2010</v>
          </cell>
          <cell r="E315" t="str">
            <v>REPARACIÓN DE LÍNEAS, REDES Y DUCTOS</v>
          </cell>
          <cell r="F315" t="str">
            <v>BALANCE DE PRUEBA SUI</v>
          </cell>
          <cell r="G315" t="str">
            <v>N</v>
          </cell>
          <cell r="H315">
            <v>4</v>
          </cell>
          <cell r="I315" t="str">
            <v>754014000000</v>
          </cell>
          <cell r="J315">
            <v>323609059</v>
          </cell>
          <cell r="K315">
            <v>134570000</v>
          </cell>
          <cell r="L315">
            <v>0</v>
          </cell>
          <cell r="M315">
            <v>458179059</v>
          </cell>
          <cell r="N315">
            <v>134570000</v>
          </cell>
        </row>
        <row r="316">
          <cell r="A316">
            <v>75401401</v>
          </cell>
          <cell r="B316">
            <v>1</v>
          </cell>
          <cell r="C316">
            <v>7</v>
          </cell>
          <cell r="D316">
            <v>2010</v>
          </cell>
          <cell r="E316" t="str">
            <v>REPUESTO EQUIPOS DE COMUNICACIÓN</v>
          </cell>
          <cell r="F316" t="str">
            <v>BALANCE DE PRUEBA SUI</v>
          </cell>
          <cell r="G316" t="str">
            <v>S</v>
          </cell>
          <cell r="H316">
            <v>5</v>
          </cell>
          <cell r="I316" t="str">
            <v>754014010000</v>
          </cell>
          <cell r="J316">
            <v>0</v>
          </cell>
          <cell r="K316">
            <v>390000</v>
          </cell>
          <cell r="L316">
            <v>0</v>
          </cell>
          <cell r="M316">
            <v>390000</v>
          </cell>
          <cell r="N316">
            <v>390000</v>
          </cell>
        </row>
        <row r="317">
          <cell r="A317">
            <v>75401403</v>
          </cell>
          <cell r="B317">
            <v>1</v>
          </cell>
          <cell r="C317">
            <v>7</v>
          </cell>
          <cell r="D317">
            <v>2010</v>
          </cell>
          <cell r="E317" t="str">
            <v>REPARACION TRANSFORMADORES DE DISTRIBUCIÓN</v>
          </cell>
          <cell r="F317" t="str">
            <v>BALANCE DE PRUEBA SUI</v>
          </cell>
          <cell r="G317" t="str">
            <v>S</v>
          </cell>
          <cell r="H317">
            <v>5</v>
          </cell>
          <cell r="I317" t="str">
            <v>754014030000</v>
          </cell>
          <cell r="J317">
            <v>264449059</v>
          </cell>
          <cell r="K317">
            <v>134180000</v>
          </cell>
          <cell r="L317">
            <v>0</v>
          </cell>
          <cell r="M317">
            <v>398629059</v>
          </cell>
          <cell r="N317">
            <v>134180000</v>
          </cell>
        </row>
        <row r="318">
          <cell r="A318">
            <v>75401404</v>
          </cell>
          <cell r="B318">
            <v>1</v>
          </cell>
          <cell r="C318">
            <v>7</v>
          </cell>
          <cell r="D318">
            <v>2010</v>
          </cell>
          <cell r="E318" t="str">
            <v>REPARACION TRANSFORMADORES DE POTENCIA</v>
          </cell>
          <cell r="F318" t="str">
            <v>BALANCE DE PRUEBA SUI</v>
          </cell>
          <cell r="G318" t="str">
            <v>S</v>
          </cell>
          <cell r="H318">
            <v>5</v>
          </cell>
          <cell r="I318" t="str">
            <v>754014040000</v>
          </cell>
          <cell r="J318">
            <v>59160000</v>
          </cell>
          <cell r="K318">
            <v>0</v>
          </cell>
          <cell r="L318">
            <v>0</v>
          </cell>
          <cell r="M318">
            <v>59160000</v>
          </cell>
          <cell r="N318">
            <v>0</v>
          </cell>
        </row>
        <row r="319">
          <cell r="A319">
            <v>754090</v>
          </cell>
          <cell r="B319">
            <v>1</v>
          </cell>
          <cell r="C319">
            <v>7</v>
          </cell>
          <cell r="D319">
            <v>2010</v>
          </cell>
          <cell r="E319" t="str">
            <v>OTROS CONTRATOS DE  MANTENIMIENTO Y REPARACIONES</v>
          </cell>
          <cell r="F319" t="str">
            <v>BALANCE DE PRUEBA SUI</v>
          </cell>
          <cell r="G319" t="str">
            <v>S</v>
          </cell>
          <cell r="H319">
            <v>4</v>
          </cell>
          <cell r="I319" t="str">
            <v>754090000000</v>
          </cell>
          <cell r="J319">
            <v>158022935</v>
          </cell>
          <cell r="K319">
            <v>81145845</v>
          </cell>
          <cell r="L319">
            <v>0</v>
          </cell>
          <cell r="M319">
            <v>239168780</v>
          </cell>
          <cell r="N319">
            <v>81145845</v>
          </cell>
        </row>
        <row r="320">
          <cell r="A320">
            <v>7542</v>
          </cell>
          <cell r="B320">
            <v>1</v>
          </cell>
          <cell r="C320">
            <v>7</v>
          </cell>
          <cell r="D320">
            <v>2010</v>
          </cell>
          <cell r="E320" t="str">
            <v>HONORARIOS</v>
          </cell>
          <cell r="F320" t="str">
            <v>BALANCE DE PRUEBA SUI</v>
          </cell>
          <cell r="G320" t="str">
            <v>N</v>
          </cell>
          <cell r="H320">
            <v>3</v>
          </cell>
          <cell r="I320" t="str">
            <v>754200000000</v>
          </cell>
          <cell r="J320">
            <v>746129753</v>
          </cell>
          <cell r="K320">
            <v>236366488</v>
          </cell>
          <cell r="L320">
            <v>1292877</v>
          </cell>
          <cell r="M320">
            <v>981203364</v>
          </cell>
          <cell r="N320">
            <v>235073611</v>
          </cell>
        </row>
        <row r="321">
          <cell r="A321">
            <v>754207</v>
          </cell>
          <cell r="B321">
            <v>1</v>
          </cell>
          <cell r="C321">
            <v>7</v>
          </cell>
          <cell r="D321">
            <v>2010</v>
          </cell>
          <cell r="E321" t="str">
            <v>ASESORÍA TÉCNICA</v>
          </cell>
          <cell r="F321" t="str">
            <v>BALANCE DE PRUEBA SUI</v>
          </cell>
          <cell r="G321" t="str">
            <v>S</v>
          </cell>
          <cell r="H321">
            <v>4</v>
          </cell>
          <cell r="I321" t="str">
            <v>754207000000</v>
          </cell>
          <cell r="J321">
            <v>263688959</v>
          </cell>
          <cell r="K321">
            <v>41198320</v>
          </cell>
          <cell r="L321">
            <v>0</v>
          </cell>
          <cell r="M321">
            <v>304887279</v>
          </cell>
          <cell r="N321">
            <v>41198320</v>
          </cell>
        </row>
        <row r="322">
          <cell r="A322">
            <v>754290</v>
          </cell>
          <cell r="B322">
            <v>1</v>
          </cell>
          <cell r="C322">
            <v>7</v>
          </cell>
          <cell r="D322">
            <v>2010</v>
          </cell>
          <cell r="E322" t="str">
            <v>OTROS</v>
          </cell>
          <cell r="F322" t="str">
            <v>BALANCE DE PRUEBA SUI</v>
          </cell>
          <cell r="G322" t="str">
            <v>S</v>
          </cell>
          <cell r="H322">
            <v>4</v>
          </cell>
          <cell r="I322" t="str">
            <v>754290000000</v>
          </cell>
          <cell r="J322">
            <v>482440794</v>
          </cell>
          <cell r="K322">
            <v>195168168</v>
          </cell>
          <cell r="L322">
            <v>1292877</v>
          </cell>
          <cell r="M322">
            <v>676316085</v>
          </cell>
          <cell r="N322">
            <v>193875291</v>
          </cell>
        </row>
        <row r="323">
          <cell r="A323">
            <v>7545</v>
          </cell>
          <cell r="B323">
            <v>1</v>
          </cell>
          <cell r="C323">
            <v>7</v>
          </cell>
          <cell r="D323">
            <v>2010</v>
          </cell>
          <cell r="E323" t="str">
            <v>SERVICIOS PÚBLICOS</v>
          </cell>
          <cell r="F323" t="str">
            <v>BALANCE DE PRUEBA SUI</v>
          </cell>
          <cell r="G323" t="str">
            <v>N</v>
          </cell>
          <cell r="H323">
            <v>3</v>
          </cell>
          <cell r="I323" t="str">
            <v>754500000000</v>
          </cell>
          <cell r="J323">
            <v>228998214.75</v>
          </cell>
          <cell r="K323">
            <v>36600463.549999997</v>
          </cell>
          <cell r="L323">
            <v>0</v>
          </cell>
          <cell r="M323">
            <v>265598678.30000001</v>
          </cell>
          <cell r="N323">
            <v>36600463.549999997</v>
          </cell>
        </row>
        <row r="324">
          <cell r="A324">
            <v>754501</v>
          </cell>
          <cell r="B324">
            <v>1</v>
          </cell>
          <cell r="C324">
            <v>7</v>
          </cell>
          <cell r="D324">
            <v>2010</v>
          </cell>
          <cell r="E324" t="str">
            <v>ACUEDUCTO</v>
          </cell>
          <cell r="F324" t="str">
            <v>BALANCE DE PRUEBA SUI</v>
          </cell>
          <cell r="G324" t="str">
            <v>S</v>
          </cell>
          <cell r="H324">
            <v>4</v>
          </cell>
          <cell r="I324" t="str">
            <v>754501000000</v>
          </cell>
          <cell r="J324">
            <v>5144742</v>
          </cell>
          <cell r="K324">
            <v>835479</v>
          </cell>
          <cell r="L324">
            <v>0</v>
          </cell>
          <cell r="M324">
            <v>5980221</v>
          </cell>
          <cell r="N324">
            <v>835479</v>
          </cell>
        </row>
        <row r="325">
          <cell r="A325">
            <v>754503</v>
          </cell>
          <cell r="B325">
            <v>1</v>
          </cell>
          <cell r="C325">
            <v>7</v>
          </cell>
          <cell r="D325">
            <v>2010</v>
          </cell>
          <cell r="E325" t="str">
            <v>ASEO</v>
          </cell>
          <cell r="F325" t="str">
            <v>BALANCE DE PRUEBA SUI</v>
          </cell>
          <cell r="G325" t="str">
            <v>S</v>
          </cell>
          <cell r="H325">
            <v>4</v>
          </cell>
          <cell r="I325" t="str">
            <v>754503000000</v>
          </cell>
          <cell r="J325">
            <v>1831810</v>
          </cell>
          <cell r="K325">
            <v>0</v>
          </cell>
          <cell r="L325">
            <v>0</v>
          </cell>
          <cell r="M325">
            <v>1831810</v>
          </cell>
          <cell r="N325">
            <v>0</v>
          </cell>
        </row>
        <row r="326">
          <cell r="A326">
            <v>754505</v>
          </cell>
          <cell r="B326">
            <v>1</v>
          </cell>
          <cell r="C326">
            <v>7</v>
          </cell>
          <cell r="D326">
            <v>2010</v>
          </cell>
          <cell r="E326" t="str">
            <v>TELECOMUNICACIONES</v>
          </cell>
          <cell r="F326" t="str">
            <v>BALANCE DE PRUEBA SUI</v>
          </cell>
          <cell r="G326" t="str">
            <v>S</v>
          </cell>
          <cell r="H326">
            <v>4</v>
          </cell>
          <cell r="I326" t="str">
            <v>754505000000</v>
          </cell>
          <cell r="J326">
            <v>222021662.75</v>
          </cell>
          <cell r="K326">
            <v>35764984.549999997</v>
          </cell>
          <cell r="L326">
            <v>0</v>
          </cell>
          <cell r="M326">
            <v>257786647.30000001</v>
          </cell>
          <cell r="N326">
            <v>35764984.549999997</v>
          </cell>
        </row>
        <row r="327">
          <cell r="A327">
            <v>7550</v>
          </cell>
          <cell r="B327">
            <v>1</v>
          </cell>
          <cell r="C327">
            <v>7</v>
          </cell>
          <cell r="D327">
            <v>2010</v>
          </cell>
          <cell r="E327" t="str">
            <v xml:space="preserve">MATERIALES Y OTROS COSTOS DE OPERACIÓN </v>
          </cell>
          <cell r="F327" t="str">
            <v>BALANCE DE PRUEBA SUI</v>
          </cell>
          <cell r="G327" t="str">
            <v>N</v>
          </cell>
          <cell r="H327">
            <v>3</v>
          </cell>
          <cell r="I327" t="str">
            <v>755000000000</v>
          </cell>
          <cell r="J327">
            <v>1416327863.8199999</v>
          </cell>
          <cell r="K327">
            <v>348681964.80000001</v>
          </cell>
          <cell r="L327">
            <v>51469380.130000003</v>
          </cell>
          <cell r="M327">
            <v>1713540448.49</v>
          </cell>
          <cell r="N327">
            <v>297212584.67000002</v>
          </cell>
        </row>
        <row r="328">
          <cell r="A328">
            <v>755001</v>
          </cell>
          <cell r="B328">
            <v>1</v>
          </cell>
          <cell r="C328">
            <v>7</v>
          </cell>
          <cell r="D328">
            <v>2010</v>
          </cell>
          <cell r="E328" t="str">
            <v>REPUESTOS PARA VEHÍCULOS</v>
          </cell>
          <cell r="F328" t="str">
            <v>BALANCE DE PRUEBA SUI</v>
          </cell>
          <cell r="G328" t="str">
            <v>S</v>
          </cell>
          <cell r="H328">
            <v>4</v>
          </cell>
          <cell r="I328" t="str">
            <v>755001000000</v>
          </cell>
          <cell r="J328">
            <v>65067309</v>
          </cell>
          <cell r="K328">
            <v>13590708</v>
          </cell>
          <cell r="L328">
            <v>0</v>
          </cell>
          <cell r="M328">
            <v>78658017</v>
          </cell>
          <cell r="N328">
            <v>13590708</v>
          </cell>
        </row>
        <row r="329">
          <cell r="A329">
            <v>755002</v>
          </cell>
          <cell r="B329">
            <v>1</v>
          </cell>
          <cell r="C329">
            <v>7</v>
          </cell>
          <cell r="D329">
            <v>2010</v>
          </cell>
          <cell r="E329" t="str">
            <v>LLANTAS Y NEUMÁTICOS</v>
          </cell>
          <cell r="F329" t="str">
            <v>BALANCE DE PRUEBA SUI</v>
          </cell>
          <cell r="G329" t="str">
            <v>S</v>
          </cell>
          <cell r="H329">
            <v>4</v>
          </cell>
          <cell r="I329" t="str">
            <v>755002000000</v>
          </cell>
          <cell r="J329">
            <v>14385616.26</v>
          </cell>
          <cell r="K329">
            <v>25419875.16</v>
          </cell>
          <cell r="L329">
            <v>0</v>
          </cell>
          <cell r="M329">
            <v>39805491.420000002</v>
          </cell>
          <cell r="N329">
            <v>25419875.16</v>
          </cell>
        </row>
        <row r="330">
          <cell r="A330">
            <v>755004</v>
          </cell>
          <cell r="B330">
            <v>1</v>
          </cell>
          <cell r="C330">
            <v>7</v>
          </cell>
          <cell r="D330">
            <v>2010</v>
          </cell>
          <cell r="E330" t="str">
            <v>COMBUSTIBLES Y LUBRICANTES</v>
          </cell>
          <cell r="F330" t="str">
            <v>BALANCE DE PRUEBA SUI</v>
          </cell>
          <cell r="G330" t="str">
            <v>N</v>
          </cell>
          <cell r="H330">
            <v>4</v>
          </cell>
          <cell r="I330" t="str">
            <v>755004000000</v>
          </cell>
          <cell r="J330">
            <v>136085159</v>
          </cell>
          <cell r="K330">
            <v>22960831</v>
          </cell>
          <cell r="L330">
            <v>0</v>
          </cell>
          <cell r="M330">
            <v>159045990</v>
          </cell>
          <cell r="N330">
            <v>22960831</v>
          </cell>
        </row>
        <row r="331">
          <cell r="A331">
            <v>75500401</v>
          </cell>
          <cell r="B331">
            <v>1</v>
          </cell>
          <cell r="C331">
            <v>7</v>
          </cell>
          <cell r="D331">
            <v>2010</v>
          </cell>
          <cell r="E331" t="str">
            <v>COMBUSTIBLES Y LUBRICANTES</v>
          </cell>
          <cell r="F331" t="str">
            <v>BALANCE DE PRUEBA SUI</v>
          </cell>
          <cell r="G331" t="str">
            <v>S</v>
          </cell>
          <cell r="H331">
            <v>5</v>
          </cell>
          <cell r="I331" t="str">
            <v>755004010000</v>
          </cell>
          <cell r="J331">
            <v>120241599</v>
          </cell>
          <cell r="K331">
            <v>20453731</v>
          </cell>
          <cell r="L331">
            <v>0</v>
          </cell>
          <cell r="M331">
            <v>140695330</v>
          </cell>
          <cell r="N331">
            <v>20453731</v>
          </cell>
        </row>
        <row r="332">
          <cell r="A332">
            <v>75500402</v>
          </cell>
          <cell r="B332">
            <v>1</v>
          </cell>
          <cell r="C332">
            <v>7</v>
          </cell>
          <cell r="D332">
            <v>2010</v>
          </cell>
          <cell r="E332" t="str">
            <v>LAVADO Y ENGRASE</v>
          </cell>
          <cell r="F332" t="str">
            <v>BALANCE DE PRUEBA SUI</v>
          </cell>
          <cell r="G332" t="str">
            <v>S</v>
          </cell>
          <cell r="H332">
            <v>5</v>
          </cell>
          <cell r="I332" t="str">
            <v>755004020000</v>
          </cell>
          <cell r="J332">
            <v>15843560</v>
          </cell>
          <cell r="K332">
            <v>2507100</v>
          </cell>
          <cell r="L332">
            <v>0</v>
          </cell>
          <cell r="M332">
            <v>18350660</v>
          </cell>
          <cell r="N332">
            <v>2507100</v>
          </cell>
        </row>
        <row r="333">
          <cell r="A333">
            <v>755013</v>
          </cell>
          <cell r="B333">
            <v>1</v>
          </cell>
          <cell r="C333">
            <v>7</v>
          </cell>
          <cell r="D333">
            <v>2010</v>
          </cell>
          <cell r="E333" t="str">
            <v>MATERIALES ELÉCTRICOS</v>
          </cell>
          <cell r="F333" t="str">
            <v>BALANCE DE PRUEBA SUI</v>
          </cell>
          <cell r="G333" t="str">
            <v>S</v>
          </cell>
          <cell r="H333">
            <v>4</v>
          </cell>
          <cell r="I333" t="str">
            <v>755013000000</v>
          </cell>
          <cell r="J333">
            <v>286411111.48000002</v>
          </cell>
          <cell r="K333">
            <v>30033175.809999999</v>
          </cell>
          <cell r="L333">
            <v>1760204.3</v>
          </cell>
          <cell r="M333">
            <v>314684082.99000001</v>
          </cell>
          <cell r="N333">
            <v>28272971.509999998</v>
          </cell>
        </row>
        <row r="334">
          <cell r="A334">
            <v>755015</v>
          </cell>
          <cell r="B334">
            <v>1</v>
          </cell>
          <cell r="C334">
            <v>7</v>
          </cell>
          <cell r="D334">
            <v>2010</v>
          </cell>
          <cell r="E334" t="str">
            <v>COSTOS DE GESTIÓN AMBIENTAL</v>
          </cell>
          <cell r="F334" t="str">
            <v>BALANCE DE PRUEBA SUI</v>
          </cell>
          <cell r="G334" t="str">
            <v>S</v>
          </cell>
          <cell r="H334">
            <v>4</v>
          </cell>
          <cell r="I334" t="str">
            <v>755015000000</v>
          </cell>
          <cell r="J334">
            <v>909537928</v>
          </cell>
          <cell r="K334">
            <v>206953598</v>
          </cell>
          <cell r="L334">
            <v>0</v>
          </cell>
          <cell r="M334">
            <v>1116491526</v>
          </cell>
          <cell r="N334">
            <v>206953598</v>
          </cell>
        </row>
        <row r="335">
          <cell r="A335">
            <v>755090</v>
          </cell>
          <cell r="B335">
            <v>1</v>
          </cell>
          <cell r="C335">
            <v>7</v>
          </cell>
          <cell r="D335">
            <v>2010</v>
          </cell>
          <cell r="E335" t="str">
            <v>ELEMENTOS DEVOLUTIVOS</v>
          </cell>
          <cell r="F335" t="str">
            <v>BALANCE DE PRUEBA SUI</v>
          </cell>
          <cell r="G335" t="str">
            <v>S</v>
          </cell>
          <cell r="H335">
            <v>4</v>
          </cell>
          <cell r="I335" t="str">
            <v>755090000000</v>
          </cell>
          <cell r="J335">
            <v>4840740.08</v>
          </cell>
          <cell r="K335">
            <v>49723776.829999998</v>
          </cell>
          <cell r="L335">
            <v>49709175.829999998</v>
          </cell>
          <cell r="M335">
            <v>4855341.08</v>
          </cell>
          <cell r="N335">
            <v>14601</v>
          </cell>
        </row>
        <row r="336">
          <cell r="A336">
            <v>7560</v>
          </cell>
          <cell r="B336">
            <v>1</v>
          </cell>
          <cell r="C336">
            <v>7</v>
          </cell>
          <cell r="D336">
            <v>2010</v>
          </cell>
          <cell r="E336" t="str">
            <v>SEGUROS</v>
          </cell>
          <cell r="F336" t="str">
            <v>BALANCE DE PRUEBA SUI</v>
          </cell>
          <cell r="G336" t="str">
            <v>N</v>
          </cell>
          <cell r="H336">
            <v>3</v>
          </cell>
          <cell r="I336" t="str">
            <v>756000000000</v>
          </cell>
          <cell r="J336">
            <v>940155447.41999996</v>
          </cell>
          <cell r="K336">
            <v>156692574.56999999</v>
          </cell>
          <cell r="L336">
            <v>0</v>
          </cell>
          <cell r="M336">
            <v>1096848021.99</v>
          </cell>
          <cell r="N336">
            <v>156692574.56999999</v>
          </cell>
        </row>
        <row r="337">
          <cell r="A337">
            <v>756003</v>
          </cell>
          <cell r="B337">
            <v>1</v>
          </cell>
          <cell r="C337">
            <v>7</v>
          </cell>
          <cell r="D337">
            <v>2010</v>
          </cell>
          <cell r="E337" t="str">
            <v>DE CORRIENTE DÉBIL</v>
          </cell>
          <cell r="F337" t="str">
            <v>BALANCE DE PRUEBA SUI</v>
          </cell>
          <cell r="G337" t="str">
            <v>S</v>
          </cell>
          <cell r="H337">
            <v>4</v>
          </cell>
          <cell r="I337" t="str">
            <v>756003000000</v>
          </cell>
          <cell r="J337">
            <v>17885737.800000001</v>
          </cell>
          <cell r="K337">
            <v>2980956.3</v>
          </cell>
          <cell r="L337">
            <v>0</v>
          </cell>
          <cell r="M337">
            <v>20866694.100000001</v>
          </cell>
          <cell r="N337">
            <v>2980956.3</v>
          </cell>
        </row>
        <row r="338">
          <cell r="A338">
            <v>756004</v>
          </cell>
          <cell r="B338">
            <v>1</v>
          </cell>
          <cell r="C338">
            <v>7</v>
          </cell>
          <cell r="D338">
            <v>2010</v>
          </cell>
          <cell r="E338" t="str">
            <v>SEGURO DE VIDA COLECTIVO</v>
          </cell>
          <cell r="F338" t="str">
            <v>BALANCE DE PRUEBA SUI</v>
          </cell>
          <cell r="G338" t="str">
            <v>S</v>
          </cell>
          <cell r="H338">
            <v>4</v>
          </cell>
          <cell r="I338" t="str">
            <v>756004000000</v>
          </cell>
          <cell r="J338">
            <v>30168108.719999999</v>
          </cell>
          <cell r="K338">
            <v>5028018.12</v>
          </cell>
          <cell r="L338">
            <v>0</v>
          </cell>
          <cell r="M338">
            <v>35196126.840000004</v>
          </cell>
          <cell r="N338">
            <v>5028018.12</v>
          </cell>
        </row>
        <row r="339">
          <cell r="A339">
            <v>756005</v>
          </cell>
          <cell r="B339">
            <v>1</v>
          </cell>
          <cell r="C339">
            <v>7</v>
          </cell>
          <cell r="D339">
            <v>2010</v>
          </cell>
          <cell r="E339" t="str">
            <v>DE INCENDIO</v>
          </cell>
          <cell r="F339" t="str">
            <v>BALANCE DE PRUEBA SUI</v>
          </cell>
          <cell r="G339" t="str">
            <v>S</v>
          </cell>
          <cell r="H339">
            <v>4</v>
          </cell>
          <cell r="I339" t="str">
            <v>756005000000</v>
          </cell>
          <cell r="J339">
            <v>105162684.36</v>
          </cell>
          <cell r="K339">
            <v>17527114.059999999</v>
          </cell>
          <cell r="L339">
            <v>0</v>
          </cell>
          <cell r="M339">
            <v>122689798.42</v>
          </cell>
          <cell r="N339">
            <v>17527114.059999999</v>
          </cell>
        </row>
        <row r="340">
          <cell r="A340">
            <v>756007</v>
          </cell>
          <cell r="B340">
            <v>1</v>
          </cell>
          <cell r="C340">
            <v>7</v>
          </cell>
          <cell r="D340">
            <v>2010</v>
          </cell>
          <cell r="E340" t="str">
            <v>DE SUSTRACCIÓN Y HURTO</v>
          </cell>
          <cell r="F340" t="str">
            <v>BALANCE DE PRUEBA SUI</v>
          </cell>
          <cell r="G340" t="str">
            <v>S</v>
          </cell>
          <cell r="H340">
            <v>4</v>
          </cell>
          <cell r="I340" t="str">
            <v>756007000000</v>
          </cell>
          <cell r="J340">
            <v>6738912.6600000001</v>
          </cell>
          <cell r="K340">
            <v>1123152.1100000001</v>
          </cell>
          <cell r="L340">
            <v>0</v>
          </cell>
          <cell r="M340">
            <v>7862064.7699999996</v>
          </cell>
          <cell r="N340">
            <v>1123152.1100000001</v>
          </cell>
        </row>
        <row r="341">
          <cell r="A341">
            <v>756008</v>
          </cell>
          <cell r="B341">
            <v>1</v>
          </cell>
          <cell r="C341">
            <v>7</v>
          </cell>
          <cell r="D341">
            <v>2010</v>
          </cell>
          <cell r="E341" t="str">
            <v>DE FLOTA Y EQUIPO DE TRANSPORTE</v>
          </cell>
          <cell r="F341" t="str">
            <v>BALANCE DE PRUEBA SUI</v>
          </cell>
          <cell r="G341" t="str">
            <v>S</v>
          </cell>
          <cell r="H341">
            <v>4</v>
          </cell>
          <cell r="I341" t="str">
            <v>756008000000</v>
          </cell>
          <cell r="J341">
            <v>48902982.899999999</v>
          </cell>
          <cell r="K341">
            <v>8150497.1500000004</v>
          </cell>
          <cell r="L341">
            <v>0</v>
          </cell>
          <cell r="M341">
            <v>57053480.049999997</v>
          </cell>
          <cell r="N341">
            <v>8150497.1500000004</v>
          </cell>
        </row>
        <row r="342">
          <cell r="A342">
            <v>756009</v>
          </cell>
          <cell r="B342">
            <v>1</v>
          </cell>
          <cell r="C342">
            <v>7</v>
          </cell>
          <cell r="D342">
            <v>2010</v>
          </cell>
          <cell r="E342" t="str">
            <v>DE RESPONSABILIDAD CIVIL Y EXTRACONTRACTUAL</v>
          </cell>
          <cell r="F342" t="str">
            <v>BALANCE DE PRUEBA SUI</v>
          </cell>
          <cell r="G342" t="str">
            <v>S</v>
          </cell>
          <cell r="H342">
            <v>4</v>
          </cell>
          <cell r="I342" t="str">
            <v>756009000000</v>
          </cell>
          <cell r="J342">
            <v>226985470.97999999</v>
          </cell>
          <cell r="K342">
            <v>37830911.829999998</v>
          </cell>
          <cell r="L342">
            <v>0</v>
          </cell>
          <cell r="M342">
            <v>264816382.81</v>
          </cell>
          <cell r="N342">
            <v>37830911.829999998</v>
          </cell>
        </row>
        <row r="343">
          <cell r="A343">
            <v>756010</v>
          </cell>
          <cell r="B343">
            <v>1</v>
          </cell>
          <cell r="C343">
            <v>7</v>
          </cell>
          <cell r="D343">
            <v>2010</v>
          </cell>
          <cell r="E343" t="str">
            <v>DE ROTURA DE MAQUINARIA</v>
          </cell>
          <cell r="F343" t="str">
            <v>BALANCE DE PRUEBA SUI</v>
          </cell>
          <cell r="G343" t="str">
            <v>S</v>
          </cell>
          <cell r="H343">
            <v>4</v>
          </cell>
          <cell r="I343" t="str">
            <v>756010000000</v>
          </cell>
          <cell r="J343">
            <v>185982854.09999999</v>
          </cell>
          <cell r="K343">
            <v>30997142.350000001</v>
          </cell>
          <cell r="L343">
            <v>0</v>
          </cell>
          <cell r="M343">
            <v>216979996.44999999</v>
          </cell>
          <cell r="N343">
            <v>30997142.350000001</v>
          </cell>
        </row>
        <row r="344">
          <cell r="A344">
            <v>756090</v>
          </cell>
          <cell r="B344">
            <v>1</v>
          </cell>
          <cell r="C344">
            <v>7</v>
          </cell>
          <cell r="D344">
            <v>2010</v>
          </cell>
          <cell r="E344" t="str">
            <v>OTROS SEGUROS</v>
          </cell>
          <cell r="F344" t="str">
            <v>BALANCE DE PRUEBA SUI</v>
          </cell>
          <cell r="G344" t="str">
            <v>N</v>
          </cell>
          <cell r="H344">
            <v>4</v>
          </cell>
          <cell r="I344" t="str">
            <v>756090000000</v>
          </cell>
          <cell r="J344">
            <v>318328695.89999998</v>
          </cell>
          <cell r="K344">
            <v>53054782.649999999</v>
          </cell>
          <cell r="L344">
            <v>0</v>
          </cell>
          <cell r="M344">
            <v>371383478.55000001</v>
          </cell>
          <cell r="N344">
            <v>53054782.649999999</v>
          </cell>
        </row>
        <row r="345">
          <cell r="A345">
            <v>75609001</v>
          </cell>
          <cell r="B345">
            <v>1</v>
          </cell>
          <cell r="C345">
            <v>7</v>
          </cell>
          <cell r="D345">
            <v>2010</v>
          </cell>
          <cell r="E345" t="str">
            <v>SEGURO DAÑOS COMBINADOS</v>
          </cell>
          <cell r="F345" t="str">
            <v>BALANCE DE PRUEBA SUI</v>
          </cell>
          <cell r="G345" t="str">
            <v>S</v>
          </cell>
          <cell r="H345">
            <v>5</v>
          </cell>
          <cell r="I345" t="str">
            <v>756090010000</v>
          </cell>
          <cell r="J345">
            <v>318328695.89999998</v>
          </cell>
          <cell r="K345">
            <v>53054782.649999999</v>
          </cell>
          <cell r="L345">
            <v>0</v>
          </cell>
          <cell r="M345">
            <v>371383478.55000001</v>
          </cell>
          <cell r="N345">
            <v>53054782.649999999</v>
          </cell>
        </row>
        <row r="346">
          <cell r="A346">
            <v>7565</v>
          </cell>
          <cell r="B346">
            <v>1</v>
          </cell>
          <cell r="C346">
            <v>7</v>
          </cell>
          <cell r="D346">
            <v>2010</v>
          </cell>
          <cell r="E346" t="str">
            <v>IMPUESTOS Y TASAS</v>
          </cell>
          <cell r="F346" t="str">
            <v>BALANCE DE PRUEBA SUI</v>
          </cell>
          <cell r="G346" t="str">
            <v>N</v>
          </cell>
          <cell r="H346">
            <v>3</v>
          </cell>
          <cell r="I346" t="str">
            <v>756500000000</v>
          </cell>
          <cell r="J346">
            <v>230892846</v>
          </cell>
          <cell r="K346">
            <v>4454756</v>
          </cell>
          <cell r="L346">
            <v>37919206</v>
          </cell>
          <cell r="M346">
            <v>197428396</v>
          </cell>
          <cell r="N346">
            <v>-33464450</v>
          </cell>
        </row>
        <row r="347">
          <cell r="A347">
            <v>756502</v>
          </cell>
          <cell r="B347">
            <v>1</v>
          </cell>
          <cell r="C347">
            <v>7</v>
          </cell>
          <cell r="D347">
            <v>2010</v>
          </cell>
          <cell r="E347" t="str">
            <v>DE TIMBRE</v>
          </cell>
          <cell r="F347" t="str">
            <v>BALANCE DE PRUEBA SUI</v>
          </cell>
          <cell r="G347" t="str">
            <v>S</v>
          </cell>
          <cell r="H347">
            <v>4</v>
          </cell>
          <cell r="I347" t="str">
            <v>756502000000</v>
          </cell>
          <cell r="J347">
            <v>0</v>
          </cell>
          <cell r="K347">
            <v>0</v>
          </cell>
          <cell r="L347">
            <v>0</v>
          </cell>
          <cell r="M347">
            <v>0</v>
          </cell>
          <cell r="N347">
            <v>0</v>
          </cell>
        </row>
        <row r="348">
          <cell r="A348">
            <v>756503</v>
          </cell>
          <cell r="B348">
            <v>1</v>
          </cell>
          <cell r="C348">
            <v>7</v>
          </cell>
          <cell r="D348">
            <v>2010</v>
          </cell>
          <cell r="E348" t="str">
            <v>PREDIAL</v>
          </cell>
          <cell r="F348" t="str">
            <v>BALANCE DE PRUEBA SUI</v>
          </cell>
          <cell r="G348" t="str">
            <v>S</v>
          </cell>
          <cell r="H348">
            <v>4</v>
          </cell>
          <cell r="I348" t="str">
            <v>756503000000</v>
          </cell>
          <cell r="J348">
            <v>77185634</v>
          </cell>
          <cell r="K348">
            <v>0</v>
          </cell>
          <cell r="L348">
            <v>0</v>
          </cell>
          <cell r="M348">
            <v>77185634</v>
          </cell>
          <cell r="N348">
            <v>0</v>
          </cell>
        </row>
        <row r="349">
          <cell r="A349">
            <v>756505</v>
          </cell>
          <cell r="B349">
            <v>1</v>
          </cell>
          <cell r="C349">
            <v>7</v>
          </cell>
          <cell r="D349">
            <v>2010</v>
          </cell>
          <cell r="E349" t="str">
            <v>DE VEHÍCULOS</v>
          </cell>
          <cell r="F349" t="str">
            <v>BALANCE DE PRUEBA SUI</v>
          </cell>
          <cell r="G349" t="str">
            <v>S</v>
          </cell>
          <cell r="H349">
            <v>4</v>
          </cell>
          <cell r="I349" t="str">
            <v>756505000000</v>
          </cell>
          <cell r="J349">
            <v>49765196</v>
          </cell>
          <cell r="K349">
            <v>0</v>
          </cell>
          <cell r="L349">
            <v>0</v>
          </cell>
          <cell r="M349">
            <v>49765196</v>
          </cell>
          <cell r="N349">
            <v>0</v>
          </cell>
        </row>
        <row r="350">
          <cell r="A350">
            <v>756510</v>
          </cell>
          <cell r="B350">
            <v>1</v>
          </cell>
          <cell r="C350">
            <v>7</v>
          </cell>
          <cell r="D350">
            <v>2010</v>
          </cell>
          <cell r="E350" t="str">
            <v>PEAJES DE CARRETERA</v>
          </cell>
          <cell r="F350" t="str">
            <v>BALANCE DE PRUEBA SUI</v>
          </cell>
          <cell r="G350" t="str">
            <v>S</v>
          </cell>
          <cell r="H350">
            <v>4</v>
          </cell>
          <cell r="I350" t="str">
            <v>756510000000</v>
          </cell>
          <cell r="J350">
            <v>38200</v>
          </cell>
          <cell r="K350">
            <v>0</v>
          </cell>
          <cell r="L350">
            <v>0</v>
          </cell>
          <cell r="M350">
            <v>38200</v>
          </cell>
          <cell r="N350">
            <v>0</v>
          </cell>
        </row>
        <row r="351">
          <cell r="A351">
            <v>756590</v>
          </cell>
          <cell r="B351">
            <v>1</v>
          </cell>
          <cell r="C351">
            <v>7</v>
          </cell>
          <cell r="D351">
            <v>2010</v>
          </cell>
          <cell r="E351" t="str">
            <v>OTROS IMPUESTOS</v>
          </cell>
          <cell r="F351" t="str">
            <v>BALANCE DE PRUEBA SUI</v>
          </cell>
          <cell r="G351" t="str">
            <v>N</v>
          </cell>
          <cell r="H351">
            <v>4</v>
          </cell>
          <cell r="I351" t="str">
            <v>756590000000</v>
          </cell>
          <cell r="J351">
            <v>103903816</v>
          </cell>
          <cell r="K351">
            <v>4454756</v>
          </cell>
          <cell r="L351">
            <v>37919206</v>
          </cell>
          <cell r="M351">
            <v>70439366</v>
          </cell>
          <cell r="N351">
            <v>-33464450</v>
          </cell>
        </row>
        <row r="352">
          <cell r="A352">
            <v>75659001</v>
          </cell>
          <cell r="B352">
            <v>1</v>
          </cell>
          <cell r="C352">
            <v>7</v>
          </cell>
          <cell r="D352">
            <v>2010</v>
          </cell>
          <cell r="E352" t="str">
            <v>IMPUESTO DE INDUSTRIA Y COMERCIO</v>
          </cell>
          <cell r="F352" t="str">
            <v>BALANCE DE PRUEBA SUI</v>
          </cell>
          <cell r="G352" t="str">
            <v>S</v>
          </cell>
          <cell r="H352">
            <v>5</v>
          </cell>
          <cell r="I352" t="str">
            <v>756590010000</v>
          </cell>
          <cell r="J352">
            <v>37919206</v>
          </cell>
          <cell r="K352">
            <v>0</v>
          </cell>
          <cell r="L352">
            <v>37919206</v>
          </cell>
          <cell r="M352">
            <v>0</v>
          </cell>
          <cell r="N352">
            <v>-37919206</v>
          </cell>
        </row>
        <row r="353">
          <cell r="A353">
            <v>75659002</v>
          </cell>
          <cell r="B353">
            <v>1</v>
          </cell>
          <cell r="C353">
            <v>7</v>
          </cell>
          <cell r="D353">
            <v>2010</v>
          </cell>
          <cell r="E353" t="str">
            <v>IMPUESTOS ASUMIDOS</v>
          </cell>
          <cell r="F353" t="str">
            <v>BALANCE DE PRUEBA SUI</v>
          </cell>
          <cell r="G353" t="str">
            <v>S</v>
          </cell>
          <cell r="H353">
            <v>5</v>
          </cell>
          <cell r="I353" t="str">
            <v>756590020000</v>
          </cell>
          <cell r="J353">
            <v>65716010</v>
          </cell>
          <cell r="K353">
            <v>4355556</v>
          </cell>
          <cell r="L353">
            <v>0</v>
          </cell>
          <cell r="M353">
            <v>70071566</v>
          </cell>
          <cell r="N353">
            <v>4355556</v>
          </cell>
        </row>
        <row r="354">
          <cell r="A354">
            <v>75659004</v>
          </cell>
          <cell r="B354">
            <v>1</v>
          </cell>
          <cell r="C354">
            <v>7</v>
          </cell>
          <cell r="D354">
            <v>2010</v>
          </cell>
          <cell r="E354" t="str">
            <v>OTROS IMPUESTOS</v>
          </cell>
          <cell r="F354" t="str">
            <v>BALANCE DE PRUEBA SUI</v>
          </cell>
          <cell r="G354" t="str">
            <v>S</v>
          </cell>
          <cell r="H354">
            <v>5</v>
          </cell>
          <cell r="I354" t="str">
            <v>756590040000</v>
          </cell>
          <cell r="J354">
            <v>268600</v>
          </cell>
          <cell r="K354">
            <v>99200</v>
          </cell>
          <cell r="L354">
            <v>0</v>
          </cell>
          <cell r="M354">
            <v>367800</v>
          </cell>
          <cell r="N354">
            <v>99200</v>
          </cell>
        </row>
        <row r="355">
          <cell r="A355">
            <v>7570</v>
          </cell>
          <cell r="B355">
            <v>1</v>
          </cell>
          <cell r="C355">
            <v>7</v>
          </cell>
          <cell r="D355">
            <v>2010</v>
          </cell>
          <cell r="E355" t="str">
            <v>ÓRDENES Y CONTRATOS POR OTROS  SERVICIOS</v>
          </cell>
          <cell r="F355" t="str">
            <v>BALANCE DE PRUEBA SUI</v>
          </cell>
          <cell r="G355" t="str">
            <v>N</v>
          </cell>
          <cell r="H355">
            <v>3</v>
          </cell>
          <cell r="I355" t="str">
            <v>757000000000</v>
          </cell>
          <cell r="J355">
            <v>4803444918.5100002</v>
          </cell>
          <cell r="K355">
            <v>1369400784.4000001</v>
          </cell>
          <cell r="L355">
            <v>709921</v>
          </cell>
          <cell r="M355">
            <v>6172135781.9099998</v>
          </cell>
          <cell r="N355">
            <v>1368690863.4000001</v>
          </cell>
        </row>
        <row r="356">
          <cell r="A356">
            <v>757001</v>
          </cell>
          <cell r="B356">
            <v>1</v>
          </cell>
          <cell r="C356">
            <v>7</v>
          </cell>
          <cell r="D356">
            <v>2010</v>
          </cell>
          <cell r="E356" t="str">
            <v>ASEO</v>
          </cell>
          <cell r="F356" t="str">
            <v>BALANCE DE PRUEBA SUI</v>
          </cell>
          <cell r="G356" t="str">
            <v>S</v>
          </cell>
          <cell r="H356">
            <v>4</v>
          </cell>
          <cell r="I356" t="str">
            <v>757001000000</v>
          </cell>
          <cell r="J356">
            <v>75705484.400000006</v>
          </cell>
          <cell r="K356">
            <v>4520633</v>
          </cell>
          <cell r="L356">
            <v>0</v>
          </cell>
          <cell r="M356">
            <v>80226117.400000006</v>
          </cell>
          <cell r="N356">
            <v>4520633</v>
          </cell>
        </row>
        <row r="357">
          <cell r="A357">
            <v>757002</v>
          </cell>
          <cell r="B357">
            <v>1</v>
          </cell>
          <cell r="C357">
            <v>7</v>
          </cell>
          <cell r="D357">
            <v>2010</v>
          </cell>
          <cell r="E357" t="str">
            <v>VIGILANCIA Y SEGURIDAD</v>
          </cell>
          <cell r="F357" t="str">
            <v>BALANCE DE PRUEBA SUI</v>
          </cell>
          <cell r="G357" t="str">
            <v>S</v>
          </cell>
          <cell r="H357">
            <v>4</v>
          </cell>
          <cell r="I357" t="str">
            <v>757002000000</v>
          </cell>
          <cell r="J357">
            <v>394376078</v>
          </cell>
          <cell r="K357">
            <v>170997592</v>
          </cell>
          <cell r="L357">
            <v>0</v>
          </cell>
          <cell r="M357">
            <v>565373670</v>
          </cell>
          <cell r="N357">
            <v>170997592</v>
          </cell>
        </row>
        <row r="358">
          <cell r="A358">
            <v>757004</v>
          </cell>
          <cell r="B358">
            <v>1</v>
          </cell>
          <cell r="C358">
            <v>7</v>
          </cell>
          <cell r="D358">
            <v>2010</v>
          </cell>
          <cell r="E358" t="str">
            <v>TOMA DE LECTURA</v>
          </cell>
          <cell r="F358" t="str">
            <v>BALANCE DE PRUEBA SUI</v>
          </cell>
          <cell r="G358" t="str">
            <v>S</v>
          </cell>
          <cell r="H358">
            <v>4</v>
          </cell>
          <cell r="I358" t="str">
            <v>757004000000</v>
          </cell>
          <cell r="J358">
            <v>692444997</v>
          </cell>
          <cell r="K358">
            <v>174063360</v>
          </cell>
          <cell r="L358">
            <v>0</v>
          </cell>
          <cell r="M358">
            <v>866508357</v>
          </cell>
          <cell r="N358">
            <v>174063360</v>
          </cell>
        </row>
        <row r="359">
          <cell r="A359">
            <v>757005</v>
          </cell>
          <cell r="B359">
            <v>1</v>
          </cell>
          <cell r="C359">
            <v>7</v>
          </cell>
          <cell r="D359">
            <v>2010</v>
          </cell>
          <cell r="E359" t="str">
            <v>ENTREGA DE FACTURAS</v>
          </cell>
          <cell r="F359" t="str">
            <v>BALANCE DE PRUEBA SUI</v>
          </cell>
          <cell r="G359" t="str">
            <v>S</v>
          </cell>
          <cell r="H359">
            <v>4</v>
          </cell>
          <cell r="I359" t="str">
            <v>757005000000</v>
          </cell>
          <cell r="J359">
            <v>562802408</v>
          </cell>
          <cell r="K359">
            <v>80162646</v>
          </cell>
          <cell r="L359">
            <v>0</v>
          </cell>
          <cell r="M359">
            <v>642965054</v>
          </cell>
          <cell r="N359">
            <v>80162646</v>
          </cell>
        </row>
        <row r="360">
          <cell r="A360">
            <v>757007</v>
          </cell>
          <cell r="B360">
            <v>1</v>
          </cell>
          <cell r="C360">
            <v>7</v>
          </cell>
          <cell r="D360">
            <v>2010</v>
          </cell>
          <cell r="E360" t="str">
            <v>ADMINISTRACIÓN DE INFRAESTRUCTURA INFORMÁTICA</v>
          </cell>
          <cell r="F360" t="str">
            <v>BALANCE DE PRUEBA SUI</v>
          </cell>
          <cell r="G360" t="str">
            <v>S</v>
          </cell>
          <cell r="H360">
            <v>4</v>
          </cell>
          <cell r="I360" t="str">
            <v>757007000000</v>
          </cell>
          <cell r="J360">
            <v>61480000</v>
          </cell>
          <cell r="K360">
            <v>0</v>
          </cell>
          <cell r="L360">
            <v>0</v>
          </cell>
          <cell r="M360">
            <v>61480000</v>
          </cell>
          <cell r="N360">
            <v>0</v>
          </cell>
        </row>
        <row r="361">
          <cell r="A361">
            <v>757009</v>
          </cell>
          <cell r="B361">
            <v>1</v>
          </cell>
          <cell r="C361">
            <v>7</v>
          </cell>
          <cell r="D361">
            <v>2010</v>
          </cell>
          <cell r="E361" t="str">
            <v>SERVICIOS DE INSTALACIÓN Y DESINSTALACIÓN</v>
          </cell>
          <cell r="F361" t="str">
            <v>BALANCE DE PRUEBA SUI</v>
          </cell>
          <cell r="G361" t="str">
            <v>S</v>
          </cell>
          <cell r="H361">
            <v>4</v>
          </cell>
          <cell r="I361" t="str">
            <v>757009000000</v>
          </cell>
          <cell r="J361">
            <v>812084001.96000004</v>
          </cell>
          <cell r="K361">
            <v>434821096.27999997</v>
          </cell>
          <cell r="L361">
            <v>709920</v>
          </cell>
          <cell r="M361">
            <v>1246195178.24</v>
          </cell>
          <cell r="N361">
            <v>434111176.27999997</v>
          </cell>
        </row>
        <row r="362">
          <cell r="A362">
            <v>757090</v>
          </cell>
          <cell r="B362">
            <v>1</v>
          </cell>
          <cell r="C362">
            <v>7</v>
          </cell>
          <cell r="D362">
            <v>2010</v>
          </cell>
          <cell r="E362" t="str">
            <v>OTROS CONTRATOS</v>
          </cell>
          <cell r="F362" t="str">
            <v>BALANCE DE PRUEBA SUI</v>
          </cell>
          <cell r="G362" t="str">
            <v>N</v>
          </cell>
          <cell r="H362">
            <v>4</v>
          </cell>
          <cell r="I362" t="str">
            <v>757090000000</v>
          </cell>
          <cell r="J362">
            <v>2204551949.1500001</v>
          </cell>
          <cell r="K362">
            <v>504835457.12</v>
          </cell>
          <cell r="L362">
            <v>1</v>
          </cell>
          <cell r="M362">
            <v>2709387405.27</v>
          </cell>
          <cell r="N362">
            <v>504835456.12</v>
          </cell>
        </row>
        <row r="363">
          <cell r="A363">
            <v>75709001</v>
          </cell>
          <cell r="B363">
            <v>1</v>
          </cell>
          <cell r="C363">
            <v>7</v>
          </cell>
          <cell r="D363">
            <v>2010</v>
          </cell>
          <cell r="E363" t="str">
            <v>SERVICIO DE CORTE Y RECONEXIÓN</v>
          </cell>
          <cell r="F363" t="str">
            <v>BALANCE DE PRUEBA SUI</v>
          </cell>
          <cell r="G363" t="str">
            <v>S</v>
          </cell>
          <cell r="H363">
            <v>5</v>
          </cell>
          <cell r="I363" t="str">
            <v>757090010000</v>
          </cell>
          <cell r="J363">
            <v>873045750</v>
          </cell>
          <cell r="K363">
            <v>145379138</v>
          </cell>
          <cell r="L363">
            <v>0</v>
          </cell>
          <cell r="M363">
            <v>1018424888</v>
          </cell>
          <cell r="N363">
            <v>145379138</v>
          </cell>
        </row>
        <row r="364">
          <cell r="A364">
            <v>75709002</v>
          </cell>
          <cell r="B364">
            <v>1</v>
          </cell>
          <cell r="C364">
            <v>7</v>
          </cell>
          <cell r="D364">
            <v>2010</v>
          </cell>
          <cell r="E364" t="str">
            <v>SERVICIO DE TRANSPORTE</v>
          </cell>
          <cell r="F364" t="str">
            <v>BALANCE DE PRUEBA SUI</v>
          </cell>
          <cell r="G364" t="str">
            <v>S</v>
          </cell>
          <cell r="H364">
            <v>5</v>
          </cell>
          <cell r="I364" t="str">
            <v>757090020000</v>
          </cell>
          <cell r="J364">
            <v>417962465</v>
          </cell>
          <cell r="K364">
            <v>103463380</v>
          </cell>
          <cell r="L364">
            <v>0</v>
          </cell>
          <cell r="M364">
            <v>521425845</v>
          </cell>
          <cell r="N364">
            <v>103463380</v>
          </cell>
        </row>
        <row r="365">
          <cell r="A365">
            <v>75709003</v>
          </cell>
          <cell r="B365">
            <v>1</v>
          </cell>
          <cell r="C365">
            <v>7</v>
          </cell>
          <cell r="D365">
            <v>2010</v>
          </cell>
          <cell r="E365" t="str">
            <v>SERVICIO DE DIGITALIZACIÓN DE DATOS</v>
          </cell>
          <cell r="F365" t="str">
            <v>BALANCE DE PRUEBA SUI</v>
          </cell>
          <cell r="G365" t="str">
            <v>S</v>
          </cell>
          <cell r="H365">
            <v>5</v>
          </cell>
          <cell r="I365" t="str">
            <v>757090030000</v>
          </cell>
          <cell r="J365">
            <v>62511013</v>
          </cell>
          <cell r="K365">
            <v>56805363</v>
          </cell>
          <cell r="L365">
            <v>0</v>
          </cell>
          <cell r="M365">
            <v>119316376</v>
          </cell>
          <cell r="N365">
            <v>56805363</v>
          </cell>
        </row>
        <row r="366">
          <cell r="A366">
            <v>75709004</v>
          </cell>
          <cell r="B366">
            <v>1</v>
          </cell>
          <cell r="C366">
            <v>7</v>
          </cell>
          <cell r="D366">
            <v>2010</v>
          </cell>
          <cell r="E366" t="str">
            <v>SERVICIOS ASOCIADOS A INFRAESTRUCTURA</v>
          </cell>
          <cell r="F366" t="str">
            <v>BALANCE DE PRUEBA SUI</v>
          </cell>
          <cell r="G366" t="str">
            <v>S</v>
          </cell>
          <cell r="H366">
            <v>5</v>
          </cell>
          <cell r="I366" t="str">
            <v>757090040000</v>
          </cell>
          <cell r="J366">
            <v>221493503</v>
          </cell>
          <cell r="K366">
            <v>52251649</v>
          </cell>
          <cell r="L366">
            <v>0</v>
          </cell>
          <cell r="M366">
            <v>273745152</v>
          </cell>
          <cell r="N366">
            <v>52251649</v>
          </cell>
        </row>
        <row r="367">
          <cell r="A367">
            <v>75709005</v>
          </cell>
          <cell r="B367">
            <v>1</v>
          </cell>
          <cell r="C367">
            <v>7</v>
          </cell>
          <cell r="D367">
            <v>2010</v>
          </cell>
          <cell r="E367" t="str">
            <v>CONTRATOS OUTSOURCING</v>
          </cell>
          <cell r="F367" t="str">
            <v>BALANCE DE PRUEBA SUI</v>
          </cell>
          <cell r="G367" t="str">
            <v>S</v>
          </cell>
          <cell r="H367">
            <v>5</v>
          </cell>
          <cell r="I367" t="str">
            <v>757090050000</v>
          </cell>
          <cell r="J367">
            <v>447296273</v>
          </cell>
          <cell r="K367">
            <v>118148995</v>
          </cell>
          <cell r="L367">
            <v>0</v>
          </cell>
          <cell r="M367">
            <v>565445268</v>
          </cell>
          <cell r="N367">
            <v>118148995</v>
          </cell>
        </row>
        <row r="368">
          <cell r="A368">
            <v>75709006</v>
          </cell>
          <cell r="B368">
            <v>1</v>
          </cell>
          <cell r="C368">
            <v>7</v>
          </cell>
          <cell r="D368">
            <v>2010</v>
          </cell>
          <cell r="E368" t="str">
            <v>BODEGAJE DE MATERIALES</v>
          </cell>
          <cell r="F368" t="str">
            <v>BALANCE DE PRUEBA SUI</v>
          </cell>
          <cell r="G368" t="str">
            <v>S</v>
          </cell>
          <cell r="H368">
            <v>5</v>
          </cell>
          <cell r="I368" t="str">
            <v>757090060000</v>
          </cell>
          <cell r="J368">
            <v>30224587</v>
          </cell>
          <cell r="K368">
            <v>8014224</v>
          </cell>
          <cell r="L368">
            <v>0</v>
          </cell>
          <cell r="M368">
            <v>38238811</v>
          </cell>
          <cell r="N368">
            <v>8014224</v>
          </cell>
        </row>
        <row r="369">
          <cell r="A369">
            <v>75709007</v>
          </cell>
          <cell r="B369">
            <v>1</v>
          </cell>
          <cell r="C369">
            <v>7</v>
          </cell>
          <cell r="D369">
            <v>2010</v>
          </cell>
          <cell r="E369" t="str">
            <v>ALUMBRADO NAVIDEÑO</v>
          </cell>
          <cell r="F369" t="str">
            <v>BALANCE DE PRUEBA SUI</v>
          </cell>
          <cell r="G369" t="str">
            <v>S</v>
          </cell>
          <cell r="H369">
            <v>5</v>
          </cell>
          <cell r="I369" t="str">
            <v>757090070000</v>
          </cell>
          <cell r="J369">
            <v>43784040.859999999</v>
          </cell>
          <cell r="K369">
            <v>0</v>
          </cell>
          <cell r="L369">
            <v>0</v>
          </cell>
          <cell r="M369">
            <v>43784040.859999999</v>
          </cell>
          <cell r="N369">
            <v>0</v>
          </cell>
        </row>
        <row r="370">
          <cell r="A370">
            <v>75709008</v>
          </cell>
          <cell r="B370">
            <v>1</v>
          </cell>
          <cell r="C370">
            <v>7</v>
          </cell>
          <cell r="D370">
            <v>2010</v>
          </cell>
          <cell r="E370" t="str">
            <v>OTROS GASTOS GENERALES</v>
          </cell>
          <cell r="F370" t="str">
            <v>BALANCE DE PRUEBA SUI</v>
          </cell>
          <cell r="G370" t="str">
            <v>S</v>
          </cell>
          <cell r="H370">
            <v>5</v>
          </cell>
          <cell r="I370" t="str">
            <v>757090080000</v>
          </cell>
          <cell r="J370">
            <v>108234317.29000001</v>
          </cell>
          <cell r="K370">
            <v>20772708.120000001</v>
          </cell>
          <cell r="L370">
            <v>1</v>
          </cell>
          <cell r="M370">
            <v>129007024.41</v>
          </cell>
          <cell r="N370">
            <v>20772707.120000001</v>
          </cell>
        </row>
        <row r="371">
          <cell r="A371">
            <v>8</v>
          </cell>
          <cell r="B371">
            <v>1</v>
          </cell>
          <cell r="C371">
            <v>7</v>
          </cell>
          <cell r="D371">
            <v>2010</v>
          </cell>
          <cell r="E371" t="str">
            <v>CUENTAS DE ORDEN DEUDORAS</v>
          </cell>
          <cell r="F371" t="str">
            <v>BALANCE DE PRUEBA SUI</v>
          </cell>
          <cell r="G371" t="str">
            <v>N</v>
          </cell>
          <cell r="H371">
            <v>1</v>
          </cell>
          <cell r="I371" t="str">
            <v>800000000000</v>
          </cell>
          <cell r="J371">
            <v>0</v>
          </cell>
          <cell r="K371">
            <v>22623631643</v>
          </cell>
          <cell r="L371">
            <v>22623631643</v>
          </cell>
          <cell r="M371">
            <v>0</v>
          </cell>
          <cell r="N371">
            <v>0</v>
          </cell>
        </row>
        <row r="372">
          <cell r="A372">
            <v>81</v>
          </cell>
          <cell r="B372">
            <v>1</v>
          </cell>
          <cell r="C372">
            <v>7</v>
          </cell>
          <cell r="D372">
            <v>2010</v>
          </cell>
          <cell r="E372" t="str">
            <v>DERECHOS CONTINGENTES</v>
          </cell>
          <cell r="F372" t="str">
            <v>BALANCE DE PRUEBA SUI</v>
          </cell>
          <cell r="G372" t="str">
            <v>N</v>
          </cell>
          <cell r="H372">
            <v>2</v>
          </cell>
          <cell r="I372" t="str">
            <v>810000000000</v>
          </cell>
          <cell r="J372">
            <v>5828416955.2399998</v>
          </cell>
          <cell r="K372">
            <v>0</v>
          </cell>
          <cell r="L372">
            <v>0</v>
          </cell>
          <cell r="M372">
            <v>5828416955.2399998</v>
          </cell>
          <cell r="N372">
            <v>0</v>
          </cell>
        </row>
        <row r="373">
          <cell r="A373">
            <v>8120</v>
          </cell>
          <cell r="B373">
            <v>1</v>
          </cell>
          <cell r="C373">
            <v>7</v>
          </cell>
          <cell r="D373">
            <v>2010</v>
          </cell>
          <cell r="E373" t="str">
            <v>LITIGIOS Y DEMANDAS</v>
          </cell>
          <cell r="F373" t="str">
            <v>BALANCE DE PRUEBA SUI</v>
          </cell>
          <cell r="G373" t="str">
            <v>N</v>
          </cell>
          <cell r="H373">
            <v>3</v>
          </cell>
          <cell r="I373" t="str">
            <v>812000000000</v>
          </cell>
          <cell r="J373">
            <v>5828416955.2399998</v>
          </cell>
          <cell r="K373">
            <v>0</v>
          </cell>
          <cell r="L373">
            <v>0</v>
          </cell>
          <cell r="M373">
            <v>5828416955.2399998</v>
          </cell>
          <cell r="N373">
            <v>0</v>
          </cell>
        </row>
        <row r="374">
          <cell r="A374">
            <v>812001</v>
          </cell>
          <cell r="B374">
            <v>1</v>
          </cell>
          <cell r="C374">
            <v>7</v>
          </cell>
          <cell r="D374">
            <v>2010</v>
          </cell>
          <cell r="E374" t="str">
            <v>CIVILES</v>
          </cell>
          <cell r="F374" t="str">
            <v>BALANCE DE PRUEBA SUI</v>
          </cell>
          <cell r="G374" t="str">
            <v>S</v>
          </cell>
          <cell r="H374">
            <v>4</v>
          </cell>
          <cell r="I374" t="str">
            <v>812001000000</v>
          </cell>
          <cell r="J374">
            <v>4014774383.2399998</v>
          </cell>
          <cell r="K374">
            <v>0</v>
          </cell>
          <cell r="L374">
            <v>0</v>
          </cell>
          <cell r="M374">
            <v>4014774383.2399998</v>
          </cell>
          <cell r="N374">
            <v>0</v>
          </cell>
        </row>
        <row r="375">
          <cell r="A375">
            <v>812003</v>
          </cell>
          <cell r="B375">
            <v>1</v>
          </cell>
          <cell r="C375">
            <v>7</v>
          </cell>
          <cell r="D375">
            <v>2010</v>
          </cell>
          <cell r="E375" t="str">
            <v>PENALES</v>
          </cell>
          <cell r="F375" t="str">
            <v>BALANCE DE PRUEBA SUI</v>
          </cell>
          <cell r="G375" t="str">
            <v>S</v>
          </cell>
          <cell r="H375">
            <v>4</v>
          </cell>
          <cell r="I375" t="str">
            <v>812003000000</v>
          </cell>
          <cell r="J375">
            <v>7665000</v>
          </cell>
          <cell r="K375">
            <v>0</v>
          </cell>
          <cell r="L375">
            <v>0</v>
          </cell>
          <cell r="M375">
            <v>7665000</v>
          </cell>
          <cell r="N375">
            <v>0</v>
          </cell>
        </row>
        <row r="376">
          <cell r="A376">
            <v>812004</v>
          </cell>
          <cell r="B376">
            <v>1</v>
          </cell>
          <cell r="C376">
            <v>7</v>
          </cell>
          <cell r="D376">
            <v>2010</v>
          </cell>
          <cell r="E376" t="str">
            <v>ADMINISTRATIVAS</v>
          </cell>
          <cell r="F376" t="str">
            <v>BALANCE DE PRUEBA SUI</v>
          </cell>
          <cell r="G376" t="str">
            <v>S</v>
          </cell>
          <cell r="H376">
            <v>4</v>
          </cell>
          <cell r="I376" t="str">
            <v>812004000000</v>
          </cell>
          <cell r="J376">
            <v>1805977572</v>
          </cell>
          <cell r="K376">
            <v>0</v>
          </cell>
          <cell r="L376">
            <v>0</v>
          </cell>
          <cell r="M376">
            <v>1805977572</v>
          </cell>
          <cell r="N376">
            <v>0</v>
          </cell>
        </row>
        <row r="377">
          <cell r="A377">
            <v>82</v>
          </cell>
          <cell r="B377">
            <v>1</v>
          </cell>
          <cell r="C377">
            <v>7</v>
          </cell>
          <cell r="D377">
            <v>2010</v>
          </cell>
          <cell r="E377" t="str">
            <v>DEUDORAS FISCALES</v>
          </cell>
          <cell r="F377" t="str">
            <v>BALANCE DE PRUEBA SUI</v>
          </cell>
          <cell r="G377" t="str">
            <v>N</v>
          </cell>
          <cell r="H377">
            <v>2</v>
          </cell>
          <cell r="I377" t="str">
            <v>820000000000</v>
          </cell>
          <cell r="J377">
            <v>734151654000</v>
          </cell>
          <cell r="K377">
            <v>0</v>
          </cell>
          <cell r="L377">
            <v>0</v>
          </cell>
          <cell r="M377">
            <v>734151654000</v>
          </cell>
          <cell r="N377">
            <v>0</v>
          </cell>
        </row>
        <row r="378">
          <cell r="A378">
            <v>8205</v>
          </cell>
          <cell r="B378">
            <v>1</v>
          </cell>
          <cell r="C378">
            <v>7</v>
          </cell>
          <cell r="D378">
            <v>2010</v>
          </cell>
          <cell r="E378" t="str">
            <v>DEUDORAS FISCALES</v>
          </cell>
          <cell r="F378" t="str">
            <v>BALANCE DE PRUEBA SUI</v>
          </cell>
          <cell r="G378" t="str">
            <v>N</v>
          </cell>
          <cell r="H378">
            <v>3</v>
          </cell>
          <cell r="I378" t="str">
            <v>820500000000</v>
          </cell>
          <cell r="J378">
            <v>734151654000</v>
          </cell>
          <cell r="K378">
            <v>0</v>
          </cell>
          <cell r="L378">
            <v>0</v>
          </cell>
          <cell r="M378">
            <v>734151654000</v>
          </cell>
          <cell r="N378">
            <v>0</v>
          </cell>
        </row>
        <row r="379">
          <cell r="A379">
            <v>820501</v>
          </cell>
          <cell r="B379">
            <v>1</v>
          </cell>
          <cell r="C379">
            <v>7</v>
          </cell>
          <cell r="D379">
            <v>2010</v>
          </cell>
          <cell r="E379" t="str">
            <v>DEUDORAS FISCALES</v>
          </cell>
          <cell r="F379" t="str">
            <v>BALANCE DE PRUEBA SUI</v>
          </cell>
          <cell r="G379" t="str">
            <v>S</v>
          </cell>
          <cell r="H379">
            <v>4</v>
          </cell>
          <cell r="I379" t="str">
            <v>820501000000</v>
          </cell>
          <cell r="J379">
            <v>734151654000</v>
          </cell>
          <cell r="K379">
            <v>0</v>
          </cell>
          <cell r="L379">
            <v>0</v>
          </cell>
          <cell r="M379">
            <v>734151654000</v>
          </cell>
          <cell r="N379">
            <v>0</v>
          </cell>
        </row>
        <row r="380">
          <cell r="A380">
            <v>83</v>
          </cell>
          <cell r="B380">
            <v>1</v>
          </cell>
          <cell r="C380">
            <v>7</v>
          </cell>
          <cell r="D380">
            <v>2010</v>
          </cell>
          <cell r="E380" t="str">
            <v>DEUDORAS DE CONTROL</v>
          </cell>
          <cell r="F380" t="str">
            <v>BALANCE DE PRUEBA SUI</v>
          </cell>
          <cell r="G380" t="str">
            <v>N</v>
          </cell>
          <cell r="H380">
            <v>2</v>
          </cell>
          <cell r="I380" t="str">
            <v>830000000000</v>
          </cell>
          <cell r="J380">
            <v>872034858.29999995</v>
          </cell>
          <cell r="K380">
            <v>11308959597</v>
          </cell>
          <cell r="L380">
            <v>11314672046</v>
          </cell>
          <cell r="M380">
            <v>866322409.29999995</v>
          </cell>
          <cell r="N380">
            <v>-5712449</v>
          </cell>
        </row>
        <row r="381">
          <cell r="A381">
            <v>8315</v>
          </cell>
          <cell r="B381">
            <v>1</v>
          </cell>
          <cell r="C381">
            <v>7</v>
          </cell>
          <cell r="D381">
            <v>2010</v>
          </cell>
          <cell r="E381" t="str">
            <v>ACTIVOS DEPRECIADOS</v>
          </cell>
          <cell r="F381" t="str">
            <v>BALANCE DE PRUEBA SUI</v>
          </cell>
          <cell r="G381" t="str">
            <v>N</v>
          </cell>
          <cell r="H381">
            <v>3</v>
          </cell>
          <cell r="I381" t="str">
            <v>831500000000</v>
          </cell>
          <cell r="J381">
            <v>1000000</v>
          </cell>
          <cell r="K381">
            <v>0</v>
          </cell>
          <cell r="L381">
            <v>0</v>
          </cell>
          <cell r="M381">
            <v>1000000</v>
          </cell>
          <cell r="N381">
            <v>0</v>
          </cell>
        </row>
        <row r="382">
          <cell r="A382">
            <v>831510</v>
          </cell>
          <cell r="B382">
            <v>1</v>
          </cell>
          <cell r="C382">
            <v>7</v>
          </cell>
          <cell r="D382">
            <v>2010</v>
          </cell>
          <cell r="E382" t="str">
            <v>PROPIEDAD PLANTA Y EQUIPO</v>
          </cell>
          <cell r="F382" t="str">
            <v>BALANCE DE PRUEBA SUI</v>
          </cell>
          <cell r="G382" t="str">
            <v>S</v>
          </cell>
          <cell r="H382">
            <v>4</v>
          </cell>
          <cell r="I382" t="str">
            <v>831510000000</v>
          </cell>
          <cell r="J382">
            <v>1000000</v>
          </cell>
          <cell r="K382">
            <v>0</v>
          </cell>
          <cell r="L382">
            <v>0</v>
          </cell>
          <cell r="M382">
            <v>1000000</v>
          </cell>
          <cell r="N382">
            <v>0</v>
          </cell>
        </row>
        <row r="383">
          <cell r="A383">
            <v>8361</v>
          </cell>
          <cell r="B383">
            <v>1</v>
          </cell>
          <cell r="C383">
            <v>7</v>
          </cell>
          <cell r="D383">
            <v>2010</v>
          </cell>
          <cell r="E383" t="str">
            <v>RESPONSABILIDADES</v>
          </cell>
          <cell r="F383" t="str">
            <v>BALANCE DE PRUEBA SUI</v>
          </cell>
          <cell r="G383" t="str">
            <v>N</v>
          </cell>
          <cell r="H383">
            <v>3</v>
          </cell>
          <cell r="I383" t="str">
            <v>836100000000</v>
          </cell>
          <cell r="J383">
            <v>4733758.3</v>
          </cell>
          <cell r="K383">
            <v>0</v>
          </cell>
          <cell r="L383">
            <v>0</v>
          </cell>
          <cell r="M383">
            <v>4733758.3</v>
          </cell>
          <cell r="N383">
            <v>0</v>
          </cell>
        </row>
        <row r="384">
          <cell r="A384">
            <v>836101</v>
          </cell>
          <cell r="B384">
            <v>1</v>
          </cell>
          <cell r="C384">
            <v>7</v>
          </cell>
          <cell r="D384">
            <v>2010</v>
          </cell>
          <cell r="E384" t="str">
            <v>RESPONSABILIDADES</v>
          </cell>
          <cell r="F384" t="str">
            <v>BALANCE DE PRUEBA SUI</v>
          </cell>
          <cell r="G384" t="str">
            <v>S</v>
          </cell>
          <cell r="H384">
            <v>4</v>
          </cell>
          <cell r="I384" t="str">
            <v>836101000000</v>
          </cell>
          <cell r="J384">
            <v>4733758.3</v>
          </cell>
          <cell r="K384">
            <v>0</v>
          </cell>
          <cell r="L384">
            <v>0</v>
          </cell>
          <cell r="M384">
            <v>4733758.3</v>
          </cell>
          <cell r="N384">
            <v>0</v>
          </cell>
        </row>
        <row r="385">
          <cell r="A385">
            <v>8390</v>
          </cell>
          <cell r="B385">
            <v>1</v>
          </cell>
          <cell r="C385">
            <v>7</v>
          </cell>
          <cell r="D385">
            <v>2010</v>
          </cell>
          <cell r="E385" t="str">
            <v>OTRAS CUENTAS DEUDORAS DE CONTROL</v>
          </cell>
          <cell r="F385" t="str">
            <v>BALANCE DE PRUEBA SUI</v>
          </cell>
          <cell r="G385" t="str">
            <v>N</v>
          </cell>
          <cell r="H385">
            <v>3</v>
          </cell>
          <cell r="I385" t="str">
            <v>839000000000</v>
          </cell>
          <cell r="J385">
            <v>866301100</v>
          </cell>
          <cell r="K385">
            <v>11308959597</v>
          </cell>
          <cell r="L385">
            <v>11314672046</v>
          </cell>
          <cell r="M385">
            <v>860588651</v>
          </cell>
          <cell r="N385">
            <v>-5712449</v>
          </cell>
        </row>
        <row r="386">
          <cell r="A386">
            <v>839001</v>
          </cell>
          <cell r="B386">
            <v>1</v>
          </cell>
          <cell r="C386">
            <v>7</v>
          </cell>
          <cell r="D386">
            <v>2010</v>
          </cell>
          <cell r="E386" t="str">
            <v>ACUERDOS DE PAGOS</v>
          </cell>
          <cell r="F386" t="str">
            <v>BALANCE DE PRUEBA SUI</v>
          </cell>
          <cell r="G386" t="str">
            <v>S</v>
          </cell>
          <cell r="H386">
            <v>4</v>
          </cell>
          <cell r="I386" t="str">
            <v>839001000000</v>
          </cell>
          <cell r="J386">
            <v>0</v>
          </cell>
          <cell r="K386">
            <v>0</v>
          </cell>
          <cell r="L386">
            <v>0</v>
          </cell>
          <cell r="M386">
            <v>0</v>
          </cell>
          <cell r="N386">
            <v>0</v>
          </cell>
        </row>
        <row r="387">
          <cell r="A387">
            <v>839090</v>
          </cell>
          <cell r="B387">
            <v>1</v>
          </cell>
          <cell r="C387">
            <v>7</v>
          </cell>
          <cell r="D387">
            <v>2010</v>
          </cell>
          <cell r="E387" t="str">
            <v>OTRAS CUENTAS DEUDORAS DE CONTROL</v>
          </cell>
          <cell r="F387" t="str">
            <v>BALANCE DE PRUEBA SUI</v>
          </cell>
          <cell r="G387" t="str">
            <v>S</v>
          </cell>
          <cell r="H387">
            <v>4</v>
          </cell>
          <cell r="I387" t="str">
            <v>839090000000</v>
          </cell>
          <cell r="J387">
            <v>866301100</v>
          </cell>
          <cell r="K387">
            <v>11308959597</v>
          </cell>
          <cell r="L387">
            <v>11314672046</v>
          </cell>
          <cell r="M387">
            <v>860588651</v>
          </cell>
          <cell r="N387">
            <v>-5712449</v>
          </cell>
        </row>
        <row r="388">
          <cell r="A388">
            <v>89</v>
          </cell>
          <cell r="B388">
            <v>1</v>
          </cell>
          <cell r="C388">
            <v>7</v>
          </cell>
          <cell r="D388">
            <v>2010</v>
          </cell>
          <cell r="E388" t="str">
            <v>DEUDORAS POR CONTRA (CR)</v>
          </cell>
          <cell r="F388" t="str">
            <v>BALANCE DE PRUEBA SUI</v>
          </cell>
          <cell r="G388" t="str">
            <v>N</v>
          </cell>
          <cell r="H388">
            <v>2</v>
          </cell>
          <cell r="I388" t="str">
            <v>890000000000</v>
          </cell>
          <cell r="J388">
            <v>-740852105813.54004</v>
          </cell>
          <cell r="K388">
            <v>11314672046</v>
          </cell>
          <cell r="L388">
            <v>11308959597</v>
          </cell>
          <cell r="M388">
            <v>-740846393364.54004</v>
          </cell>
          <cell r="N388">
            <v>5712449</v>
          </cell>
        </row>
        <row r="389">
          <cell r="A389">
            <v>8905</v>
          </cell>
          <cell r="B389">
            <v>1</v>
          </cell>
          <cell r="C389">
            <v>7</v>
          </cell>
          <cell r="D389">
            <v>2010</v>
          </cell>
          <cell r="E389" t="str">
            <v>DERECHOS CONTINGENTES</v>
          </cell>
          <cell r="F389" t="str">
            <v>BALANCE DE PRUEBA SUI</v>
          </cell>
          <cell r="G389" t="str">
            <v>N</v>
          </cell>
          <cell r="H389">
            <v>3</v>
          </cell>
          <cell r="I389" t="str">
            <v>890500000000</v>
          </cell>
          <cell r="J389">
            <v>-5828416955.2399998</v>
          </cell>
          <cell r="K389">
            <v>0</v>
          </cell>
          <cell r="L389">
            <v>0</v>
          </cell>
          <cell r="M389">
            <v>-5828416955.2399998</v>
          </cell>
          <cell r="N389">
            <v>0</v>
          </cell>
        </row>
        <row r="390">
          <cell r="A390">
            <v>890506</v>
          </cell>
          <cell r="B390">
            <v>1</v>
          </cell>
          <cell r="C390">
            <v>7</v>
          </cell>
          <cell r="D390">
            <v>2010</v>
          </cell>
          <cell r="E390" t="str">
            <v>LITIGIOS Y DEMANDAS</v>
          </cell>
          <cell r="F390" t="str">
            <v>BALANCE DE PRUEBA SUI</v>
          </cell>
          <cell r="G390" t="str">
            <v>S</v>
          </cell>
          <cell r="H390">
            <v>4</v>
          </cell>
          <cell r="I390" t="str">
            <v>890506000000</v>
          </cell>
          <cell r="J390">
            <v>-5828416955.2399998</v>
          </cell>
          <cell r="K390">
            <v>0</v>
          </cell>
          <cell r="L390">
            <v>0</v>
          </cell>
          <cell r="M390">
            <v>-5828416955.2399998</v>
          </cell>
          <cell r="N390">
            <v>0</v>
          </cell>
        </row>
        <row r="391">
          <cell r="A391">
            <v>8910</v>
          </cell>
          <cell r="B391">
            <v>1</v>
          </cell>
          <cell r="C391">
            <v>7</v>
          </cell>
          <cell r="D391">
            <v>2010</v>
          </cell>
          <cell r="E391" t="str">
            <v>DEUDORAS FISCALES POR CONTRA (CR)</v>
          </cell>
          <cell r="F391" t="str">
            <v>BALANCE DE PRUEBA SUI</v>
          </cell>
          <cell r="G391" t="str">
            <v>N</v>
          </cell>
          <cell r="H391">
            <v>3</v>
          </cell>
          <cell r="I391" t="str">
            <v>891000000000</v>
          </cell>
          <cell r="J391">
            <v>-734151654000</v>
          </cell>
          <cell r="K391">
            <v>0</v>
          </cell>
          <cell r="L391">
            <v>0</v>
          </cell>
          <cell r="M391">
            <v>-734151654000</v>
          </cell>
          <cell r="N391">
            <v>0</v>
          </cell>
        </row>
        <row r="392">
          <cell r="A392">
            <v>891001</v>
          </cell>
          <cell r="B392">
            <v>1</v>
          </cell>
          <cell r="C392">
            <v>7</v>
          </cell>
          <cell r="D392">
            <v>2010</v>
          </cell>
          <cell r="E392" t="str">
            <v>DEUDORAS FISCALES POR CONTRA (CR)</v>
          </cell>
          <cell r="F392" t="str">
            <v>BALANCE DE PRUEBA SUI</v>
          </cell>
          <cell r="G392" t="str">
            <v>N</v>
          </cell>
          <cell r="H392">
            <v>4</v>
          </cell>
          <cell r="I392" t="str">
            <v>891001000000</v>
          </cell>
          <cell r="J392">
            <v>-734151654000</v>
          </cell>
          <cell r="K392">
            <v>0</v>
          </cell>
          <cell r="L392">
            <v>0</v>
          </cell>
          <cell r="M392">
            <v>-734151654000</v>
          </cell>
          <cell r="N392">
            <v>0</v>
          </cell>
        </row>
        <row r="393">
          <cell r="A393">
            <v>89100101</v>
          </cell>
          <cell r="B393">
            <v>1</v>
          </cell>
          <cell r="C393">
            <v>7</v>
          </cell>
          <cell r="D393">
            <v>2010</v>
          </cell>
          <cell r="E393" t="str">
            <v>DEUDORAS FISCALES POR  CONTRA</v>
          </cell>
          <cell r="F393" t="str">
            <v>BALANCE DE PRUEBA SUI</v>
          </cell>
          <cell r="G393" t="str">
            <v>S</v>
          </cell>
          <cell r="H393">
            <v>5</v>
          </cell>
          <cell r="I393" t="str">
            <v>891001010000</v>
          </cell>
          <cell r="J393">
            <v>-734151654000</v>
          </cell>
          <cell r="K393">
            <v>0</v>
          </cell>
          <cell r="L393">
            <v>0</v>
          </cell>
          <cell r="M393">
            <v>-734151654000</v>
          </cell>
          <cell r="N393">
            <v>0</v>
          </cell>
        </row>
        <row r="394">
          <cell r="A394">
            <v>8915</v>
          </cell>
          <cell r="B394">
            <v>1</v>
          </cell>
          <cell r="C394">
            <v>7</v>
          </cell>
          <cell r="D394">
            <v>2010</v>
          </cell>
          <cell r="E394" t="str">
            <v>DEUDORAS DE CONTROL POR CONTRA (CR)</v>
          </cell>
          <cell r="F394" t="str">
            <v>BALANCE DE PRUEBA SUI</v>
          </cell>
          <cell r="G394" t="str">
            <v>N</v>
          </cell>
          <cell r="H394">
            <v>3</v>
          </cell>
          <cell r="I394" t="str">
            <v>891500000000</v>
          </cell>
          <cell r="J394">
            <v>-872034858.29999995</v>
          </cell>
          <cell r="K394">
            <v>11314672046</v>
          </cell>
          <cell r="L394">
            <v>11308959597</v>
          </cell>
          <cell r="M394">
            <v>-866322409.29999995</v>
          </cell>
          <cell r="N394">
            <v>5712449</v>
          </cell>
        </row>
        <row r="395">
          <cell r="A395">
            <v>891506</v>
          </cell>
          <cell r="B395">
            <v>1</v>
          </cell>
          <cell r="C395">
            <v>7</v>
          </cell>
          <cell r="D395">
            <v>2010</v>
          </cell>
          <cell r="E395" t="str">
            <v>ACTIVOS DEPRECIADOS AGOTADOS O AMORTIZAD</v>
          </cell>
          <cell r="F395" t="str">
            <v>BALANCE DE PRUEBA SUI</v>
          </cell>
          <cell r="G395" t="str">
            <v>S</v>
          </cell>
          <cell r="H395">
            <v>4</v>
          </cell>
          <cell r="I395" t="str">
            <v>891506000000</v>
          </cell>
          <cell r="J395">
            <v>-1000000</v>
          </cell>
          <cell r="K395">
            <v>0</v>
          </cell>
          <cell r="L395">
            <v>0</v>
          </cell>
          <cell r="M395">
            <v>-1000000</v>
          </cell>
          <cell r="N395">
            <v>0</v>
          </cell>
        </row>
        <row r="396">
          <cell r="A396">
            <v>891521</v>
          </cell>
          <cell r="B396">
            <v>1</v>
          </cell>
          <cell r="C396">
            <v>7</v>
          </cell>
          <cell r="D396">
            <v>2010</v>
          </cell>
          <cell r="E396" t="str">
            <v>RESPONSABILIDADES</v>
          </cell>
          <cell r="F396" t="str">
            <v>BALANCE DE PRUEBA SUI</v>
          </cell>
          <cell r="G396" t="str">
            <v>S</v>
          </cell>
          <cell r="H396">
            <v>4</v>
          </cell>
          <cell r="I396" t="str">
            <v>891521000000</v>
          </cell>
          <cell r="J396">
            <v>-4733758.3</v>
          </cell>
          <cell r="K396">
            <v>0</v>
          </cell>
          <cell r="L396">
            <v>0</v>
          </cell>
          <cell r="M396">
            <v>-4733758.3</v>
          </cell>
          <cell r="N396">
            <v>0</v>
          </cell>
        </row>
        <row r="397">
          <cell r="A397">
            <v>891590</v>
          </cell>
          <cell r="B397">
            <v>1</v>
          </cell>
          <cell r="C397">
            <v>7</v>
          </cell>
          <cell r="D397">
            <v>2010</v>
          </cell>
          <cell r="E397" t="str">
            <v>OTRAS  CUENTAS DEUDORAS DE CONTROL (CR)</v>
          </cell>
          <cell r="F397" t="str">
            <v>BALANCE DE PRUEBA SUI</v>
          </cell>
          <cell r="G397" t="str">
            <v>S</v>
          </cell>
          <cell r="H397">
            <v>4</v>
          </cell>
          <cell r="I397" t="str">
            <v>891590000000</v>
          </cell>
          <cell r="J397">
            <v>-866301100</v>
          </cell>
          <cell r="K397">
            <v>11314672046</v>
          </cell>
          <cell r="L397">
            <v>11308959597</v>
          </cell>
          <cell r="M397">
            <v>-860588651</v>
          </cell>
          <cell r="N397">
            <v>5712449</v>
          </cell>
        </row>
        <row r="398">
          <cell r="A398">
            <v>9</v>
          </cell>
          <cell r="B398">
            <v>1</v>
          </cell>
          <cell r="C398">
            <v>7</v>
          </cell>
          <cell r="D398">
            <v>2010</v>
          </cell>
          <cell r="E398" t="str">
            <v>CUENTAS DE ORDEN ACREEDORAS</v>
          </cell>
          <cell r="F398" t="str">
            <v>BALANCE DE PRUEBA SUI</v>
          </cell>
          <cell r="G398" t="str">
            <v>N</v>
          </cell>
          <cell r="H398">
            <v>1</v>
          </cell>
          <cell r="I398" t="str">
            <v>900000000000</v>
          </cell>
          <cell r="J398">
            <v>0</v>
          </cell>
          <cell r="K398">
            <v>0</v>
          </cell>
          <cell r="L398">
            <v>0</v>
          </cell>
          <cell r="M398">
            <v>0</v>
          </cell>
          <cell r="N398">
            <v>0</v>
          </cell>
        </row>
        <row r="399">
          <cell r="A399">
            <v>91</v>
          </cell>
          <cell r="B399">
            <v>1</v>
          </cell>
          <cell r="C399">
            <v>7</v>
          </cell>
          <cell r="D399">
            <v>2010</v>
          </cell>
          <cell r="E399" t="str">
            <v>RESPONSABILIDADES CONTINGENTES</v>
          </cell>
          <cell r="F399" t="str">
            <v>BALANCE DE PRUEBA SUI</v>
          </cell>
          <cell r="G399" t="str">
            <v>N</v>
          </cell>
          <cell r="H399">
            <v>2</v>
          </cell>
          <cell r="I399" t="str">
            <v>910000000000</v>
          </cell>
          <cell r="J399">
            <v>-30955179604.900002</v>
          </cell>
          <cell r="K399">
            <v>0</v>
          </cell>
          <cell r="L399">
            <v>0</v>
          </cell>
          <cell r="M399">
            <v>-30955179604.900002</v>
          </cell>
          <cell r="N399">
            <v>0</v>
          </cell>
        </row>
        <row r="400">
          <cell r="A400">
            <v>9120</v>
          </cell>
          <cell r="B400">
            <v>1</v>
          </cell>
          <cell r="C400">
            <v>7</v>
          </cell>
          <cell r="D400">
            <v>2010</v>
          </cell>
          <cell r="E400" t="str">
            <v>LITIGIOS Y DEMANDAS</v>
          </cell>
          <cell r="F400" t="str">
            <v>BALANCE DE PRUEBA SUI</v>
          </cell>
          <cell r="G400" t="str">
            <v>N</v>
          </cell>
          <cell r="H400">
            <v>3</v>
          </cell>
          <cell r="I400" t="str">
            <v>912000000000</v>
          </cell>
          <cell r="J400">
            <v>-30955179604.900002</v>
          </cell>
          <cell r="K400">
            <v>0</v>
          </cell>
          <cell r="L400">
            <v>0</v>
          </cell>
          <cell r="M400">
            <v>-30955179604.900002</v>
          </cell>
          <cell r="N400">
            <v>0</v>
          </cell>
        </row>
        <row r="401">
          <cell r="A401">
            <v>912001</v>
          </cell>
          <cell r="B401">
            <v>1</v>
          </cell>
          <cell r="C401">
            <v>7</v>
          </cell>
          <cell r="D401">
            <v>2010</v>
          </cell>
          <cell r="E401" t="str">
            <v>CIVILES</v>
          </cell>
          <cell r="F401" t="str">
            <v>BALANCE DE PRUEBA SUI</v>
          </cell>
          <cell r="G401" t="str">
            <v>S</v>
          </cell>
          <cell r="H401">
            <v>4</v>
          </cell>
          <cell r="I401" t="str">
            <v>912001000000</v>
          </cell>
          <cell r="J401">
            <v>-23338061306.5</v>
          </cell>
          <cell r="K401">
            <v>0</v>
          </cell>
          <cell r="L401">
            <v>0</v>
          </cell>
          <cell r="M401">
            <v>-23338061306.5</v>
          </cell>
          <cell r="N401">
            <v>0</v>
          </cell>
        </row>
        <row r="402">
          <cell r="A402">
            <v>912002</v>
          </cell>
          <cell r="B402">
            <v>1</v>
          </cell>
          <cell r="C402">
            <v>7</v>
          </cell>
          <cell r="D402">
            <v>2010</v>
          </cell>
          <cell r="E402" t="str">
            <v>LABORALES</v>
          </cell>
          <cell r="F402" t="str">
            <v>BALANCE DE PRUEBA SUI</v>
          </cell>
          <cell r="G402" t="str">
            <v>S</v>
          </cell>
          <cell r="H402">
            <v>4</v>
          </cell>
          <cell r="I402" t="str">
            <v>912002000000</v>
          </cell>
          <cell r="J402">
            <v>-1701000000</v>
          </cell>
          <cell r="K402">
            <v>0</v>
          </cell>
          <cell r="L402">
            <v>0</v>
          </cell>
          <cell r="M402">
            <v>-1701000000</v>
          </cell>
          <cell r="N402">
            <v>0</v>
          </cell>
        </row>
        <row r="403">
          <cell r="A403">
            <v>912004</v>
          </cell>
          <cell r="B403">
            <v>1</v>
          </cell>
          <cell r="C403">
            <v>7</v>
          </cell>
          <cell r="D403">
            <v>2010</v>
          </cell>
          <cell r="E403" t="str">
            <v>ADMINISTRATIVO</v>
          </cell>
          <cell r="F403" t="str">
            <v>BALANCE DE PRUEBA SUI</v>
          </cell>
          <cell r="G403" t="str">
            <v>S</v>
          </cell>
          <cell r="H403">
            <v>4</v>
          </cell>
          <cell r="I403" t="str">
            <v>912004000000</v>
          </cell>
          <cell r="J403">
            <v>-5916118298.3999996</v>
          </cell>
          <cell r="K403">
            <v>0</v>
          </cell>
          <cell r="L403">
            <v>0</v>
          </cell>
          <cell r="M403">
            <v>-5916118298.3999996</v>
          </cell>
          <cell r="N403">
            <v>0</v>
          </cell>
        </row>
        <row r="404">
          <cell r="A404">
            <v>92</v>
          </cell>
          <cell r="B404">
            <v>1</v>
          </cell>
          <cell r="C404">
            <v>7</v>
          </cell>
          <cell r="D404">
            <v>2010</v>
          </cell>
          <cell r="E404" t="str">
            <v>ACREEDORAS FISCALES</v>
          </cell>
          <cell r="F404" t="str">
            <v>BALANCE DE PRUEBA SUI</v>
          </cell>
          <cell r="G404" t="str">
            <v>N</v>
          </cell>
          <cell r="H404">
            <v>2</v>
          </cell>
          <cell r="I404" t="str">
            <v>920000000000</v>
          </cell>
          <cell r="J404">
            <v>-710023517000</v>
          </cell>
          <cell r="K404">
            <v>0</v>
          </cell>
          <cell r="L404">
            <v>0</v>
          </cell>
          <cell r="M404">
            <v>-710023517000</v>
          </cell>
          <cell r="N404">
            <v>0</v>
          </cell>
        </row>
        <row r="405">
          <cell r="A405">
            <v>9290</v>
          </cell>
          <cell r="B405">
            <v>1</v>
          </cell>
          <cell r="C405">
            <v>7</v>
          </cell>
          <cell r="D405">
            <v>2010</v>
          </cell>
          <cell r="E405" t="str">
            <v>ACREEDORAS FISCALES</v>
          </cell>
          <cell r="F405" t="str">
            <v>BALANCE DE PRUEBA SUI</v>
          </cell>
          <cell r="G405" t="str">
            <v>N</v>
          </cell>
          <cell r="H405">
            <v>3</v>
          </cell>
          <cell r="I405" t="str">
            <v>929000000000</v>
          </cell>
          <cell r="J405">
            <v>-710023517000</v>
          </cell>
          <cell r="K405">
            <v>0</v>
          </cell>
          <cell r="L405">
            <v>0</v>
          </cell>
          <cell r="M405">
            <v>-710023517000</v>
          </cell>
          <cell r="N405">
            <v>0</v>
          </cell>
        </row>
        <row r="406">
          <cell r="A406">
            <v>929001</v>
          </cell>
          <cell r="B406">
            <v>1</v>
          </cell>
          <cell r="C406">
            <v>7</v>
          </cell>
          <cell r="D406">
            <v>2010</v>
          </cell>
          <cell r="E406" t="str">
            <v>ACREEDORAS FISCALES</v>
          </cell>
          <cell r="F406" t="str">
            <v>BALANCE DE PRUEBA SUI</v>
          </cell>
          <cell r="G406" t="str">
            <v>S</v>
          </cell>
          <cell r="H406">
            <v>4</v>
          </cell>
          <cell r="I406" t="str">
            <v>929001000000</v>
          </cell>
          <cell r="J406">
            <v>-710023517000</v>
          </cell>
          <cell r="K406">
            <v>0</v>
          </cell>
          <cell r="L406">
            <v>0</v>
          </cell>
          <cell r="M406">
            <v>-710023517000</v>
          </cell>
          <cell r="N406">
            <v>0</v>
          </cell>
        </row>
        <row r="407">
          <cell r="A407">
            <v>93</v>
          </cell>
          <cell r="B407">
            <v>1</v>
          </cell>
          <cell r="C407">
            <v>7</v>
          </cell>
          <cell r="D407">
            <v>2010</v>
          </cell>
          <cell r="E407" t="str">
            <v>ACREEDORAS DE CONTROL</v>
          </cell>
          <cell r="F407" t="str">
            <v>BALANCE DE PRUEBA SUI</v>
          </cell>
          <cell r="G407" t="str">
            <v>N</v>
          </cell>
          <cell r="H407">
            <v>2</v>
          </cell>
          <cell r="I407" t="str">
            <v>930000000000</v>
          </cell>
          <cell r="J407">
            <v>0</v>
          </cell>
          <cell r="K407">
            <v>0</v>
          </cell>
          <cell r="L407">
            <v>0</v>
          </cell>
          <cell r="M407">
            <v>0</v>
          </cell>
          <cell r="N407">
            <v>0</v>
          </cell>
        </row>
        <row r="408">
          <cell r="A408">
            <v>9390</v>
          </cell>
          <cell r="B408">
            <v>1</v>
          </cell>
          <cell r="C408">
            <v>7</v>
          </cell>
          <cell r="D408">
            <v>2010</v>
          </cell>
          <cell r="E408" t="str">
            <v>OTRAS CUENTAS ACREEDORAS DE CONTROL</v>
          </cell>
          <cell r="F408" t="str">
            <v>BALANCE DE PRUEBA SUI</v>
          </cell>
          <cell r="G408" t="str">
            <v>N</v>
          </cell>
          <cell r="H408">
            <v>3</v>
          </cell>
          <cell r="I408" t="str">
            <v>939000000000</v>
          </cell>
          <cell r="J408">
            <v>0</v>
          </cell>
          <cell r="K408">
            <v>0</v>
          </cell>
          <cell r="L408">
            <v>0</v>
          </cell>
          <cell r="M408">
            <v>0</v>
          </cell>
          <cell r="N408">
            <v>0</v>
          </cell>
        </row>
        <row r="409">
          <cell r="A409">
            <v>939090</v>
          </cell>
          <cell r="B409">
            <v>1</v>
          </cell>
          <cell r="C409">
            <v>7</v>
          </cell>
          <cell r="D409">
            <v>2010</v>
          </cell>
          <cell r="E409" t="str">
            <v>OTRAS CUENTAS ACREEDORAS DE CONTROL</v>
          </cell>
          <cell r="F409" t="str">
            <v>BALANCE DE PRUEBA SUI</v>
          </cell>
          <cell r="G409" t="str">
            <v>S</v>
          </cell>
          <cell r="H409">
            <v>4</v>
          </cell>
          <cell r="I409" t="str">
            <v>939090000000</v>
          </cell>
          <cell r="J409">
            <v>0</v>
          </cell>
          <cell r="K409">
            <v>0</v>
          </cell>
          <cell r="L409">
            <v>0</v>
          </cell>
          <cell r="M409">
            <v>0</v>
          </cell>
          <cell r="N409">
            <v>0</v>
          </cell>
        </row>
        <row r="410">
          <cell r="A410">
            <v>99</v>
          </cell>
          <cell r="B410">
            <v>1</v>
          </cell>
          <cell r="C410">
            <v>7</v>
          </cell>
          <cell r="D410">
            <v>2010</v>
          </cell>
          <cell r="E410" t="str">
            <v>ACREEDORAS POR CONTRA (DB)</v>
          </cell>
          <cell r="F410" t="str">
            <v>BALANCE DE PRUEBA SUI</v>
          </cell>
          <cell r="G410" t="str">
            <v>N</v>
          </cell>
          <cell r="H410">
            <v>2</v>
          </cell>
          <cell r="I410" t="str">
            <v>990000000000</v>
          </cell>
          <cell r="J410">
            <v>740978696604.90002</v>
          </cell>
          <cell r="K410">
            <v>0</v>
          </cell>
          <cell r="L410">
            <v>0</v>
          </cell>
          <cell r="M410">
            <v>740978696604.90002</v>
          </cell>
          <cell r="N410">
            <v>0</v>
          </cell>
        </row>
        <row r="411">
          <cell r="A411">
            <v>9905</v>
          </cell>
          <cell r="B411">
            <v>1</v>
          </cell>
          <cell r="C411">
            <v>7</v>
          </cell>
          <cell r="D411">
            <v>2010</v>
          </cell>
          <cell r="E411" t="str">
            <v>RESPONSABILIDADES CONTINGENTES POR CONTRA</v>
          </cell>
          <cell r="F411" t="str">
            <v>BALANCE DE PRUEBA SUI</v>
          </cell>
          <cell r="G411" t="str">
            <v>N</v>
          </cell>
          <cell r="H411">
            <v>3</v>
          </cell>
          <cell r="I411" t="str">
            <v>990500000000</v>
          </cell>
          <cell r="J411">
            <v>30955179604.900002</v>
          </cell>
          <cell r="K411">
            <v>0</v>
          </cell>
          <cell r="L411">
            <v>0</v>
          </cell>
          <cell r="M411">
            <v>30955179604.900002</v>
          </cell>
          <cell r="N411">
            <v>0</v>
          </cell>
        </row>
        <row r="412">
          <cell r="A412">
            <v>990505</v>
          </cell>
          <cell r="B412">
            <v>1</v>
          </cell>
          <cell r="C412">
            <v>7</v>
          </cell>
          <cell r="D412">
            <v>2010</v>
          </cell>
          <cell r="E412" t="str">
            <v>LITIGIOS Y DEMANDAS</v>
          </cell>
          <cell r="F412" t="str">
            <v>BALANCE DE PRUEBA SUI</v>
          </cell>
          <cell r="G412" t="str">
            <v>S</v>
          </cell>
          <cell r="H412">
            <v>4</v>
          </cell>
          <cell r="I412" t="str">
            <v>990505000000</v>
          </cell>
          <cell r="J412">
            <v>30955179604.900002</v>
          </cell>
          <cell r="K412">
            <v>0</v>
          </cell>
          <cell r="L412">
            <v>0</v>
          </cell>
          <cell r="M412">
            <v>30955179604.900002</v>
          </cell>
          <cell r="N412">
            <v>0</v>
          </cell>
        </row>
        <row r="413">
          <cell r="A413">
            <v>9910</v>
          </cell>
          <cell r="B413">
            <v>1</v>
          </cell>
          <cell r="C413">
            <v>7</v>
          </cell>
          <cell r="D413">
            <v>2010</v>
          </cell>
          <cell r="E413" t="str">
            <v>ACREEDORAS FISCALES POR CONTRA (DB)</v>
          </cell>
          <cell r="F413" t="str">
            <v>BALANCE DE PRUEBA SUI</v>
          </cell>
          <cell r="G413" t="str">
            <v>N</v>
          </cell>
          <cell r="H413">
            <v>3</v>
          </cell>
          <cell r="I413" t="str">
            <v>991000000000</v>
          </cell>
          <cell r="J413">
            <v>710023517000</v>
          </cell>
          <cell r="K413">
            <v>0</v>
          </cell>
          <cell r="L413">
            <v>0</v>
          </cell>
          <cell r="M413">
            <v>710023517000</v>
          </cell>
          <cell r="N413">
            <v>0</v>
          </cell>
        </row>
        <row r="414">
          <cell r="A414">
            <v>991001</v>
          </cell>
          <cell r="B414">
            <v>1</v>
          </cell>
          <cell r="C414">
            <v>7</v>
          </cell>
          <cell r="D414">
            <v>2010</v>
          </cell>
          <cell r="E414" t="str">
            <v>ACREEDORAS FISCALES POR CONTRA (DB)</v>
          </cell>
          <cell r="F414" t="str">
            <v>BALANCE DE PRUEBA SUI</v>
          </cell>
          <cell r="G414" t="str">
            <v>S</v>
          </cell>
          <cell r="H414">
            <v>4</v>
          </cell>
          <cell r="I414" t="str">
            <v>991001000000</v>
          </cell>
          <cell r="J414">
            <v>710023517000</v>
          </cell>
          <cell r="K414">
            <v>0</v>
          </cell>
          <cell r="L414">
            <v>0</v>
          </cell>
          <cell r="M414">
            <v>710023517000</v>
          </cell>
          <cell r="N414">
            <v>0</v>
          </cell>
        </row>
        <row r="415">
          <cell r="A415">
            <v>9915</v>
          </cell>
          <cell r="B415">
            <v>1</v>
          </cell>
          <cell r="C415">
            <v>7</v>
          </cell>
          <cell r="D415">
            <v>2010</v>
          </cell>
          <cell r="E415" t="str">
            <v>ACRREDORAS DE CONTROL POR CONTRA (DB)</v>
          </cell>
          <cell r="F415" t="str">
            <v>BALANCE DE PRUEBA SUI</v>
          </cell>
          <cell r="G415" t="str">
            <v>N</v>
          </cell>
          <cell r="H415">
            <v>3</v>
          </cell>
          <cell r="I415" t="str">
            <v>991500000000</v>
          </cell>
          <cell r="J415">
            <v>0</v>
          </cell>
          <cell r="K415">
            <v>0</v>
          </cell>
          <cell r="L415">
            <v>0</v>
          </cell>
          <cell r="M415">
            <v>0</v>
          </cell>
          <cell r="N415">
            <v>0</v>
          </cell>
        </row>
        <row r="416">
          <cell r="A416">
            <v>991590</v>
          </cell>
          <cell r="B416">
            <v>1</v>
          </cell>
          <cell r="C416">
            <v>7</v>
          </cell>
          <cell r="D416">
            <v>2010</v>
          </cell>
          <cell r="E416" t="str">
            <v>ACREEDORAS DE CONTROL POR CONTRA (DB)</v>
          </cell>
          <cell r="F416" t="str">
            <v>BALANCE DE PRUEBA SUI</v>
          </cell>
          <cell r="G416" t="str">
            <v>S</v>
          </cell>
          <cell r="H416">
            <v>4</v>
          </cell>
          <cell r="I416" t="str">
            <v>991590000000</v>
          </cell>
          <cell r="J416">
            <v>0</v>
          </cell>
          <cell r="K416">
            <v>0</v>
          </cell>
          <cell r="L416">
            <v>0</v>
          </cell>
          <cell r="M416">
            <v>0</v>
          </cell>
          <cell r="N416">
            <v>0</v>
          </cell>
        </row>
        <row r="417">
          <cell r="A417">
            <v>999999</v>
          </cell>
          <cell r="B417">
            <v>1</v>
          </cell>
          <cell r="C417">
            <v>7</v>
          </cell>
          <cell r="D417">
            <v>2010</v>
          </cell>
          <cell r="E417" t="str">
            <v xml:space="preserve">  TOTALES </v>
          </cell>
          <cell r="F417" t="str">
            <v>BALANCE DE PRUEBA SUI</v>
          </cell>
          <cell r="G417" t="str">
            <v>N</v>
          </cell>
          <cell r="H417">
            <v>99</v>
          </cell>
          <cell r="I417" t="str">
            <v>999999999999</v>
          </cell>
          <cell r="J417">
            <v>0</v>
          </cell>
          <cell r="K417">
            <v>438589606184.16998</v>
          </cell>
          <cell r="L417">
            <v>438589606184.16998</v>
          </cell>
          <cell r="M417">
            <v>0</v>
          </cell>
          <cell r="N417">
            <v>0</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ordenado"/>
      <sheetName val="acup"/>
      <sheetName val="acu"/>
      <sheetName val="alcp"/>
      <sheetName val="alc"/>
      <sheetName val="genp"/>
      <sheetName val="gen"/>
      <sheetName val="disp"/>
      <sheetName val="dis"/>
      <sheetName val="gasp"/>
      <sheetName val="gas"/>
      <sheetName val="telp"/>
      <sheetName val="tel"/>
      <sheetName val="epmp"/>
      <sheetName val="epm"/>
      <sheetName val="DG"/>
      <sheetName val="Insumos_MNR_Pro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4">
          <cell r="B4">
            <v>6</v>
          </cell>
        </row>
        <row r="5">
          <cell r="B5">
            <v>5</v>
          </cell>
        </row>
      </sheetData>
      <sheetData sheetId="1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RSION MES PPTO"/>
      <sheetName val="EJECUCIÓN DE INVERSION - Mes"/>
      <sheetName val="EJECUCIÓN PPTO - INVERSION MES"/>
      <sheetName val="PRESUPUESTO Vs EJECUCION CONTA"/>
      <sheetName val="Seguimiento Inversión"/>
      <sheetName val="mens_inversión"/>
      <sheetName val="Base"/>
    </sheetNames>
    <sheetDataSet>
      <sheetData sheetId="0"/>
      <sheetData sheetId="1"/>
      <sheetData sheetId="2"/>
      <sheetData sheetId="3"/>
      <sheetData sheetId="4"/>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F2">
            <v>1000</v>
          </cell>
        </row>
        <row r="3">
          <cell r="A3" t="str">
            <v>RUBRO PRESUPUESTAL</v>
          </cell>
          <cell r="B3" t="str">
            <v>CONCEPTO2</v>
          </cell>
          <cell r="C3" t="str">
            <v>CÓDIGO</v>
          </cell>
          <cell r="D3" t="str">
            <v>CONCEPTO</v>
          </cell>
          <cell r="E3" t="str">
            <v>JUSTIFICACIÓN</v>
          </cell>
          <cell r="F3" t="str">
            <v>PPTO APROBADO ANUAL</v>
          </cell>
          <cell r="G3" t="str">
            <v>ENERO</v>
          </cell>
          <cell r="H3" t="str">
            <v>FEBRERO</v>
          </cell>
          <cell r="I3" t="str">
            <v>MARZO</v>
          </cell>
          <cell r="J3" t="str">
            <v>ABRIL</v>
          </cell>
          <cell r="K3" t="str">
            <v>MAYO</v>
          </cell>
          <cell r="L3" t="str">
            <v>JUNIO</v>
          </cell>
          <cell r="M3" t="str">
            <v>JULIO</v>
          </cell>
          <cell r="N3" t="str">
            <v>AGOSTO</v>
          </cell>
          <cell r="O3" t="str">
            <v>SEPTIEMBRE</v>
          </cell>
          <cell r="P3" t="str">
            <v>OCTUBRE</v>
          </cell>
          <cell r="Q3" t="str">
            <v>NOVIEMBRE</v>
          </cell>
          <cell r="R3" t="str">
            <v>DICIEMBRE</v>
          </cell>
          <cell r="S3" t="str">
            <v>TOTAL</v>
          </cell>
          <cell r="T3" t="str">
            <v>CONTROL</v>
          </cell>
        </row>
        <row r="4">
          <cell r="A4">
            <v>61216159025</v>
          </cell>
          <cell r="B4" t="str">
            <v>SUBESTACIONES SATELITES 34.5 KV (BOCONO Y ATALAYA)</v>
          </cell>
          <cell r="C4">
            <v>1615040103</v>
          </cell>
          <cell r="D4" t="str">
            <v>Obras en construcción subestaciones - Mano de Obra</v>
          </cell>
          <cell r="E4" t="str">
            <v xml:space="preserve">Inicialmente en el Plan de inversiones 2010 no estaba contemplada la construcción de la S/E pero debido a las necesidades se inicio  </v>
          </cell>
          <cell r="F4">
            <v>90000</v>
          </cell>
          <cell r="G4">
            <v>90000</v>
          </cell>
          <cell r="S4">
            <v>90000</v>
          </cell>
          <cell r="T4">
            <v>0</v>
          </cell>
        </row>
        <row r="5">
          <cell r="A5">
            <v>61216509000</v>
          </cell>
          <cell r="B5" t="str">
            <v>CENTRO DE DISTRIBUCION LOCAL - EQUIPOS</v>
          </cell>
          <cell r="C5">
            <v>16350403</v>
          </cell>
          <cell r="D5" t="str">
            <v>EQUIPO DE COMUNICACIÓN DE DATOS</v>
          </cell>
          <cell r="E5" t="str">
            <v>Por cumplimiento a la norma IEC 61850. -  permitir la operación remota desde el centro de control, mejorando de esta manera los indicadores de calidad del servicio fes y des. Adicionalmente permitir medida de salidas de energía en cada uno de los alimenta</v>
          </cell>
          <cell r="F5">
            <v>300000</v>
          </cell>
          <cell r="G5">
            <v>0</v>
          </cell>
          <cell r="H5">
            <v>0</v>
          </cell>
          <cell r="I5">
            <v>30000</v>
          </cell>
          <cell r="J5">
            <v>219999.99999999997</v>
          </cell>
          <cell r="K5">
            <v>50000</v>
          </cell>
          <cell r="L5">
            <v>0</v>
          </cell>
          <cell r="M5">
            <v>0</v>
          </cell>
          <cell r="N5">
            <v>0</v>
          </cell>
          <cell r="O5">
            <v>0</v>
          </cell>
          <cell r="P5">
            <v>0</v>
          </cell>
          <cell r="Q5">
            <v>0</v>
          </cell>
          <cell r="R5">
            <v>0</v>
          </cell>
          <cell r="S5">
            <v>300000</v>
          </cell>
          <cell r="T5">
            <v>0</v>
          </cell>
        </row>
        <row r="6">
          <cell r="A6">
            <v>61216509001</v>
          </cell>
          <cell r="B6" t="str">
            <v>EQUIPO DE SUBESTACION</v>
          </cell>
          <cell r="C6">
            <v>163590</v>
          </cell>
          <cell r="D6" t="str">
            <v>OTROS BIENES MUEBLES EN BODEGA - SUBESTACION</v>
          </cell>
          <cell r="E6" t="str">
            <v>Compra de equipos tales como celdas de entrada y salida debido a su obsolescencia con el fin de seguir brindando calidad y continuidad en el servicio y compra de transformadores para dar cumplimiento con el plan nacional de PCBS.</v>
          </cell>
          <cell r="F6">
            <v>3281900</v>
          </cell>
          <cell r="G6">
            <v>0</v>
          </cell>
          <cell r="H6">
            <v>0</v>
          </cell>
          <cell r="I6">
            <v>328190</v>
          </cell>
          <cell r="J6">
            <v>2406726.6666666665</v>
          </cell>
          <cell r="K6">
            <v>546983.33333333326</v>
          </cell>
          <cell r="L6">
            <v>0</v>
          </cell>
          <cell r="M6">
            <v>0</v>
          </cell>
          <cell r="N6">
            <v>0</v>
          </cell>
          <cell r="O6">
            <v>0</v>
          </cell>
          <cell r="P6">
            <v>0</v>
          </cell>
          <cell r="Q6">
            <v>0</v>
          </cell>
          <cell r="R6">
            <v>0</v>
          </cell>
          <cell r="S6">
            <v>3281900</v>
          </cell>
          <cell r="T6">
            <v>0</v>
          </cell>
        </row>
        <row r="7">
          <cell r="A7">
            <v>61216509005</v>
          </cell>
          <cell r="B7" t="str">
            <v>TRANSFORMADORES</v>
          </cell>
          <cell r="C7">
            <v>163507</v>
          </cell>
          <cell r="D7" t="str">
            <v xml:space="preserve">REDES, LINEAS Y CABLES    </v>
          </cell>
          <cell r="E7" t="str">
            <v xml:space="preserve">Compra de autotransformador - reposición </v>
          </cell>
          <cell r="F7">
            <v>3330000</v>
          </cell>
          <cell r="J7">
            <v>3330000</v>
          </cell>
          <cell r="S7">
            <v>3330000</v>
          </cell>
          <cell r="T7">
            <v>0</v>
          </cell>
        </row>
        <row r="8">
          <cell r="A8">
            <v>61316159000</v>
          </cell>
          <cell r="B8" t="str">
            <v>TRANSFORMADORES DE DISTRIBUCION</v>
          </cell>
          <cell r="C8">
            <v>163507</v>
          </cell>
          <cell r="D8" t="str">
            <v>REDES, LINEAS Y CABLES</v>
          </cell>
          <cell r="E8" t="str">
            <v>1.Programa de mantenimiento preventivo-correctivo del Sistema de Distribución.
2. Cumplimiento a la reglamentación Nacional del Ministerio del Medio Ambiente, Vivienda y Desarrollo Territorial la cual establece el Plan Nacional de PCB'S.
3. Análisis y mue</v>
          </cell>
          <cell r="F8">
            <v>1486894.54</v>
          </cell>
          <cell r="G8">
            <v>96258.54</v>
          </cell>
          <cell r="H8">
            <v>0</v>
          </cell>
          <cell r="I8">
            <v>174592.61522236778</v>
          </cell>
          <cell r="J8">
            <v>290987.6920372796</v>
          </cell>
          <cell r="K8">
            <v>0</v>
          </cell>
          <cell r="L8">
            <v>116395.07681491185</v>
          </cell>
          <cell r="M8">
            <v>261888.92283355165</v>
          </cell>
          <cell r="N8">
            <v>223626.95120756974</v>
          </cell>
          <cell r="O8">
            <v>186232.12290385895</v>
          </cell>
          <cell r="P8">
            <v>136912.61898046042</v>
          </cell>
          <cell r="Q8">
            <v>0</v>
          </cell>
          <cell r="R8">
            <v>0</v>
          </cell>
          <cell r="S8">
            <v>1486894.54</v>
          </cell>
          <cell r="T8">
            <v>0</v>
          </cell>
        </row>
        <row r="9">
          <cell r="A9">
            <v>61316159005</v>
          </cell>
          <cell r="B9" t="str">
            <v>RECONECTADORES Y ELEMENTOS DE DISTRIBUCION</v>
          </cell>
          <cell r="C9">
            <v>163501</v>
          </cell>
          <cell r="D9" t="str">
            <v>MAQUINARIA Y EQUIPO</v>
          </cell>
          <cell r="E9" t="str">
            <v xml:space="preserve">Integración, automatización y establecimiento de 10 canales de reconectadores </v>
          </cell>
          <cell r="F9">
            <v>903051.31900000002</v>
          </cell>
          <cell r="G9">
            <v>0</v>
          </cell>
          <cell r="H9">
            <v>0</v>
          </cell>
          <cell r="I9">
            <v>113376.96670028583</v>
          </cell>
          <cell r="J9">
            <v>188961.61116714307</v>
          </cell>
          <cell r="K9">
            <v>0</v>
          </cell>
          <cell r="L9">
            <v>75584.644466857222</v>
          </cell>
          <cell r="M9">
            <v>170065.45005042874</v>
          </cell>
          <cell r="N9">
            <v>145218.8877980611</v>
          </cell>
          <cell r="O9">
            <v>120935.43114697156</v>
          </cell>
          <cell r="P9">
            <v>88908.327670252474</v>
          </cell>
          <cell r="Q9">
            <v>0</v>
          </cell>
          <cell r="R9">
            <v>0</v>
          </cell>
          <cell r="S9">
            <v>903051.3189999999</v>
          </cell>
          <cell r="T9">
            <v>0</v>
          </cell>
        </row>
        <row r="10">
          <cell r="A10">
            <v>61316159090</v>
          </cell>
          <cell r="B10" t="str">
            <v>COMPRA ACTIVOS (REDES: RESOL. CREG 070/98)</v>
          </cell>
          <cell r="C10">
            <v>16500201</v>
          </cell>
          <cell r="D10" t="str">
            <v>REDES LINEAS DE DISTRIBUCION</v>
          </cell>
          <cell r="E10" t="str">
            <v>Se proyecta la compra de la línea 34.5 KV construida por el consorcio Minero con un estimado  de 1000 millones y el 563 millones como compras de otros activos.</v>
          </cell>
          <cell r="F10">
            <v>1794870</v>
          </cell>
          <cell r="I10">
            <v>231652</v>
          </cell>
          <cell r="L10">
            <v>231652</v>
          </cell>
          <cell r="N10">
            <v>1092197</v>
          </cell>
          <cell r="O10">
            <v>162156</v>
          </cell>
          <cell r="R10">
            <v>77213</v>
          </cell>
          <cell r="S10">
            <v>1794870</v>
          </cell>
          <cell r="T10">
            <v>0</v>
          </cell>
        </row>
        <row r="11">
          <cell r="A11">
            <v>61316159090</v>
          </cell>
          <cell r="B11" t="str">
            <v>COMPRA ACTIVOS (REDES: RESOL. CREG 070/98)</v>
          </cell>
          <cell r="C11">
            <v>16500203</v>
          </cell>
          <cell r="D11" t="str">
            <v>TRANSFORMADORES DE DISTRIBUCION</v>
          </cell>
          <cell r="E11" t="str">
            <v>Transformadores de distribución para suplir aumentos de cargas o por obsolescencia y plan nacional de PCBS (reposición) (transporte de energía)</v>
          </cell>
          <cell r="F11">
            <v>231650</v>
          </cell>
          <cell r="I11">
            <v>69496</v>
          </cell>
          <cell r="L11">
            <v>69496</v>
          </cell>
          <cell r="N11">
            <v>69496</v>
          </cell>
          <cell r="R11">
            <v>23162</v>
          </cell>
          <cell r="S11">
            <v>231650</v>
          </cell>
          <cell r="T11">
            <v>0</v>
          </cell>
        </row>
        <row r="12">
          <cell r="A12">
            <v>61516159050</v>
          </cell>
          <cell r="B12" t="str">
            <v>LINEA ENERGIZADA</v>
          </cell>
          <cell r="C12">
            <v>163501</v>
          </cell>
          <cell r="D12" t="str">
            <v>MAQUINARIA Y EQUIPO</v>
          </cell>
          <cell r="E12" t="str">
            <v>Equipos para la seguridad industrial</v>
          </cell>
          <cell r="F12">
            <v>174564.141</v>
          </cell>
          <cell r="G12">
            <v>0</v>
          </cell>
          <cell r="H12">
            <v>0</v>
          </cell>
          <cell r="I12">
            <v>21916.310164008522</v>
          </cell>
          <cell r="J12">
            <v>36527.183606680868</v>
          </cell>
          <cell r="K12">
            <v>0</v>
          </cell>
          <cell r="L12">
            <v>14610.873442672348</v>
          </cell>
          <cell r="M12">
            <v>32874.465246012784</v>
          </cell>
          <cell r="N12">
            <v>28071.505873570313</v>
          </cell>
          <cell r="O12">
            <v>23377.397508275757</v>
          </cell>
          <cell r="P12">
            <v>17186.405158779417</v>
          </cell>
          <cell r="Q12">
            <v>0</v>
          </cell>
          <cell r="R12">
            <v>0</v>
          </cell>
          <cell r="S12">
            <v>174564.141</v>
          </cell>
          <cell r="T12">
            <v>0</v>
          </cell>
        </row>
        <row r="13">
          <cell r="A13">
            <v>61516700110</v>
          </cell>
          <cell r="B13" t="str">
            <v xml:space="preserve">MAQUINARIA Y EQUIPO </v>
          </cell>
          <cell r="C13">
            <v>163501</v>
          </cell>
          <cell r="D13" t="str">
            <v>MAQUINARIA Y EQUIPO</v>
          </cell>
          <cell r="E13" t="str">
            <v xml:space="preserve">Adquisición de Mesa para Laboratorio de Medidores </v>
          </cell>
          <cell r="F13">
            <v>400000</v>
          </cell>
          <cell r="G13">
            <v>0</v>
          </cell>
          <cell r="H13">
            <v>0</v>
          </cell>
          <cell r="I13">
            <v>50219.501069256876</v>
          </cell>
          <cell r="J13">
            <v>83699.168448761469</v>
          </cell>
          <cell r="K13">
            <v>0</v>
          </cell>
          <cell r="L13">
            <v>33479.667379504586</v>
          </cell>
          <cell r="M13">
            <v>75329.251603885321</v>
          </cell>
          <cell r="N13">
            <v>64323.64794455767</v>
          </cell>
          <cell r="O13">
            <v>53567.467807207337</v>
          </cell>
          <cell r="P13">
            <v>39381.295746826756</v>
          </cell>
          <cell r="Q13">
            <v>0</v>
          </cell>
          <cell r="R13">
            <v>0</v>
          </cell>
          <cell r="S13">
            <v>400000</v>
          </cell>
          <cell r="T13">
            <v>0</v>
          </cell>
        </row>
        <row r="14">
          <cell r="A14">
            <v>61616750200</v>
          </cell>
          <cell r="B14" t="str">
            <v>PARQUE AUTOMOTOR -DISTRIBUCION</v>
          </cell>
          <cell r="C14">
            <v>163505</v>
          </cell>
          <cell r="D14" t="str">
            <v>EQUIPO DE TRANSPORTE TRACCION Y ELEVACION</v>
          </cell>
          <cell r="E14" t="str">
            <v xml:space="preserve">Compra de  tres (3) Camionetas sencilla para turno de reparaciones un  (1) carro canasta cabina sencilla; un (1) Chasis doble cabina 
</v>
          </cell>
          <cell r="F14">
            <v>800000</v>
          </cell>
          <cell r="I14">
            <v>370000</v>
          </cell>
          <cell r="K14">
            <v>430000</v>
          </cell>
          <cell r="S14">
            <v>800000</v>
          </cell>
          <cell r="T14">
            <v>0</v>
          </cell>
        </row>
        <row r="15">
          <cell r="A15">
            <v>63116400100</v>
          </cell>
          <cell r="B15" t="str">
            <v>EDIFICIOS</v>
          </cell>
          <cell r="C15">
            <v>1615011003</v>
          </cell>
          <cell r="D15" t="str">
            <v>OBRAS Y EDIFICACIONES-EDIFICIOS Y CASAS - MANO DE OBRA</v>
          </cell>
          <cell r="E15" t="str">
            <v>Adquisicion de algunos inmuebles para la implementacion del plan comercIal.</v>
          </cell>
          <cell r="F15">
            <v>2575000</v>
          </cell>
          <cell r="G15">
            <v>441421.78599999996</v>
          </cell>
          <cell r="H15">
            <v>137499.666</v>
          </cell>
          <cell r="I15">
            <v>297709.65214778762</v>
          </cell>
          <cell r="J15">
            <v>404516.30957964598</v>
          </cell>
          <cell r="K15">
            <v>137499.66700000002</v>
          </cell>
          <cell r="L15">
            <v>244306.32643185841</v>
          </cell>
          <cell r="M15">
            <v>368647.97922168142</v>
          </cell>
          <cell r="N15">
            <v>213537.96075739377</v>
          </cell>
          <cell r="O15">
            <v>179223.65189097344</v>
          </cell>
          <cell r="P15">
            <v>133967.00097065925</v>
          </cell>
          <cell r="Q15">
            <v>8333</v>
          </cell>
          <cell r="R15">
            <v>8337</v>
          </cell>
          <cell r="S15">
            <v>2574999.9999999995</v>
          </cell>
          <cell r="T15">
            <v>0</v>
          </cell>
        </row>
        <row r="16">
          <cell r="A16">
            <v>61616400100</v>
          </cell>
          <cell r="B16" t="str">
            <v>EDIFICIOS -DISTRIBUCION</v>
          </cell>
          <cell r="C16">
            <v>1615011303</v>
          </cell>
          <cell r="D16" t="str">
            <v>OBRAS BODEGAS Y HAGARES - MANO DE OBRA</v>
          </cell>
          <cell r="E16" t="str">
            <v>Construcción de las bodegas de residuos peligrosos (RESPEL) en subestación ínsula; residuos sólidos industriales (RSI) en subestación belén y adecuaciones a los centros de acopio de transformadores y materiales industriales en la bodega de suministros y a</v>
          </cell>
          <cell r="F16">
            <v>775000</v>
          </cell>
          <cell r="G16">
            <v>129166.666</v>
          </cell>
          <cell r="H16">
            <v>129166.666</v>
          </cell>
          <cell r="I16">
            <v>129166.666</v>
          </cell>
          <cell r="J16">
            <v>129166.666</v>
          </cell>
          <cell r="K16">
            <v>129166.667</v>
          </cell>
          <cell r="L16">
            <v>129166.66899999999</v>
          </cell>
          <cell r="S16">
            <v>775000</v>
          </cell>
          <cell r="T16">
            <v>0</v>
          </cell>
        </row>
        <row r="17">
          <cell r="A17">
            <v>63116400100</v>
          </cell>
          <cell r="B17" t="str">
            <v>EDIFICIOS</v>
          </cell>
          <cell r="C17">
            <v>1615011003</v>
          </cell>
          <cell r="D17" t="str">
            <v>OBRAS Y EDIFICACIONES-EDIFICIOS Y CASAS - MANO DE OBRA</v>
          </cell>
          <cell r="E17" t="str">
            <v>Construccion del edificio para implementacion del proyecto prisma $2.500.000.000</v>
          </cell>
          <cell r="F17">
            <v>1276077.8799999999</v>
          </cell>
          <cell r="G17">
            <v>0</v>
          </cell>
          <cell r="H17">
            <v>0</v>
          </cell>
          <cell r="I17">
            <v>160209.9861477876</v>
          </cell>
          <cell r="J17">
            <v>267016.64357964601</v>
          </cell>
          <cell r="K17">
            <v>0</v>
          </cell>
          <cell r="L17">
            <v>106806.6574318584</v>
          </cell>
          <cell r="M17">
            <v>240314.97922168142</v>
          </cell>
          <cell r="N17">
            <v>205204.96075739377</v>
          </cell>
          <cell r="O17">
            <v>170890.65189097344</v>
          </cell>
          <cell r="P17">
            <v>125634.00097065924</v>
          </cell>
          <cell r="Q17">
            <v>0</v>
          </cell>
          <cell r="R17">
            <v>0</v>
          </cell>
          <cell r="S17">
            <v>1276077.8799999999</v>
          </cell>
          <cell r="T17">
            <v>0</v>
          </cell>
        </row>
        <row r="18">
          <cell r="A18">
            <v>63116400100</v>
          </cell>
          <cell r="B18" t="str">
            <v>EDIFICIOS</v>
          </cell>
          <cell r="C18">
            <v>1615011003</v>
          </cell>
          <cell r="D18" t="str">
            <v>OBRAS Y EDIFICACIONES-EDIFICIOS Y CASAS - MANO DE OBRA</v>
          </cell>
          <cell r="E18" t="str">
            <v>Red de cableado para nuevo edificio a construir</v>
          </cell>
          <cell r="F18">
            <v>120000</v>
          </cell>
          <cell r="M18">
            <v>120000</v>
          </cell>
          <cell r="S18">
            <v>120000</v>
          </cell>
          <cell r="T18">
            <v>0</v>
          </cell>
        </row>
        <row r="19">
          <cell r="A19">
            <v>63116400100</v>
          </cell>
          <cell r="B19" t="str">
            <v>EDIFICIOS</v>
          </cell>
          <cell r="C19">
            <v>1615011004</v>
          </cell>
          <cell r="D19" t="str">
            <v>OBRAS EDIFICACIONES - EDIFICIOS Y CASAS- HONORARIOS</v>
          </cell>
          <cell r="E19" t="str">
            <v>Adquisición de activos fijos para labortatorio de seguridad para culltura del riesgo (aires acondicionados, modulares, persianas).</v>
          </cell>
          <cell r="F19">
            <v>303922.12</v>
          </cell>
          <cell r="G19">
            <v>303922.12</v>
          </cell>
          <cell r="S19">
            <v>303922.12</v>
          </cell>
          <cell r="T19">
            <v>0</v>
          </cell>
        </row>
        <row r="20">
          <cell r="A20">
            <v>63116400150</v>
          </cell>
          <cell r="B20" t="str">
            <v>MUEBLES ENSERES Y EQUIPO DE OFICINA</v>
          </cell>
          <cell r="C20">
            <v>163503</v>
          </cell>
          <cell r="D20" t="str">
            <v>MUEBLES ENSERES Y EQUIPO DE OFICINA</v>
          </cell>
          <cell r="E20" t="str">
            <v>Adecuacion modular para edificio nuevo de implementacion del proyecto prisma $500.000 Aires Acondicionados, hidroneumatico para edificio nuevo de implementacion del proyecto prisma $300.000</v>
          </cell>
          <cell r="F20">
            <v>1360503</v>
          </cell>
          <cell r="G20">
            <v>29832.053500000002</v>
          </cell>
          <cell r="H20">
            <v>32832.053500000002</v>
          </cell>
          <cell r="I20">
            <v>168966.30595084099</v>
          </cell>
          <cell r="J20">
            <v>230297.77016576001</v>
          </cell>
          <cell r="K20">
            <v>48289.920854154392</v>
          </cell>
          <cell r="L20">
            <v>109153.140166304</v>
          </cell>
          <cell r="M20">
            <v>212554.49849918429</v>
          </cell>
          <cell r="N20">
            <v>182234.26425239272</v>
          </cell>
          <cell r="O20">
            <v>154945.79216608667</v>
          </cell>
          <cell r="P20">
            <v>126717.73594527764</v>
          </cell>
          <cell r="Q20">
            <v>32839.732499999998</v>
          </cell>
          <cell r="R20">
            <v>31839.732499999998</v>
          </cell>
          <cell r="S20">
            <v>1360503.0000000005</v>
          </cell>
          <cell r="T20">
            <v>0</v>
          </cell>
        </row>
        <row r="21">
          <cell r="A21">
            <v>63116400150</v>
          </cell>
          <cell r="B21" t="str">
            <v>MUEBLES ENSERES Y EQUIPO DE OFICINA</v>
          </cell>
          <cell r="C21">
            <v>163503</v>
          </cell>
          <cell r="D21" t="str">
            <v>MUEBLES ENSERES Y EQUIPO DE OFICINA</v>
          </cell>
          <cell r="E21" t="str">
            <v>Implementacion del proyecto de soporte de adecuaion de las areas $102.000.000. Reposicion de aires acondicionados de Planta zulia, San Mateo, sistemas $30.000.000</v>
          </cell>
          <cell r="F21">
            <v>111849.999</v>
          </cell>
          <cell r="G21">
            <v>0</v>
          </cell>
          <cell r="H21">
            <v>0</v>
          </cell>
          <cell r="I21">
            <v>14042.627860942201</v>
          </cell>
          <cell r="J21">
            <v>23404.379768237002</v>
          </cell>
          <cell r="K21">
            <v>0</v>
          </cell>
          <cell r="L21">
            <v>9361.7519072948016</v>
          </cell>
          <cell r="M21">
            <v>21063.941791413301</v>
          </cell>
          <cell r="N21">
            <v>17986.499895687819</v>
          </cell>
          <cell r="O21">
            <v>14978.803051671681</v>
          </cell>
          <cell r="P21">
            <v>11011.994724753191</v>
          </cell>
          <cell r="Q21">
            <v>0</v>
          </cell>
          <cell r="R21">
            <v>0</v>
          </cell>
          <cell r="S21">
            <v>111849.99900000001</v>
          </cell>
          <cell r="T21">
            <v>0</v>
          </cell>
        </row>
        <row r="22">
          <cell r="A22">
            <v>63116400150</v>
          </cell>
          <cell r="B22" t="str">
            <v>MUEBLES ENSERES Y EQUIPO DE OFICINA</v>
          </cell>
          <cell r="C22">
            <v>163503</v>
          </cell>
          <cell r="D22" t="str">
            <v>MUEBLES ENSERES Y EQUIPO DE OFICINA</v>
          </cell>
          <cell r="E22" t="str">
            <v>xxx</v>
          </cell>
          <cell r="F22">
            <v>23490.001</v>
          </cell>
          <cell r="G22">
            <v>0</v>
          </cell>
          <cell r="H22">
            <v>0</v>
          </cell>
          <cell r="I22">
            <v>4152.6224513847965</v>
          </cell>
          <cell r="J22">
            <v>0</v>
          </cell>
          <cell r="K22">
            <v>12457.86735415439</v>
          </cell>
          <cell r="L22">
            <v>0</v>
          </cell>
          <cell r="M22">
            <v>0</v>
          </cell>
          <cell r="N22">
            <v>2768.4149675898643</v>
          </cell>
          <cell r="O22">
            <v>0</v>
          </cell>
          <cell r="P22">
            <v>4111.0962268709491</v>
          </cell>
          <cell r="Q22">
            <v>0</v>
          </cell>
          <cell r="R22">
            <v>0</v>
          </cell>
          <cell r="S22">
            <v>23490.000999999997</v>
          </cell>
          <cell r="T22">
            <v>0</v>
          </cell>
        </row>
        <row r="23">
          <cell r="A23">
            <v>63116400150</v>
          </cell>
          <cell r="B23" t="str">
            <v>MUEBLES ENSERES Y EQUIPO DE OFICINA</v>
          </cell>
          <cell r="C23">
            <v>163503</v>
          </cell>
          <cell r="D23" t="str">
            <v>MUEBLES ENSERES Y EQUIPO DE OFICINA</v>
          </cell>
          <cell r="E23" t="str">
            <v>Compra de elementos  catalogados en el Sistema de Información Financiera como Activos Fijos.</v>
          </cell>
          <cell r="F23">
            <v>35000</v>
          </cell>
          <cell r="G23">
            <v>0</v>
          </cell>
          <cell r="H23">
            <v>3000</v>
          </cell>
          <cell r="I23">
            <v>3000</v>
          </cell>
          <cell r="J23">
            <v>3000</v>
          </cell>
          <cell r="K23">
            <v>6000</v>
          </cell>
          <cell r="L23">
            <v>3000</v>
          </cell>
          <cell r="M23">
            <v>3000</v>
          </cell>
          <cell r="N23">
            <v>3000</v>
          </cell>
          <cell r="O23">
            <v>3000</v>
          </cell>
          <cell r="P23">
            <v>3000</v>
          </cell>
          <cell r="Q23">
            <v>3000</v>
          </cell>
          <cell r="R23">
            <v>2000</v>
          </cell>
          <cell r="S23">
            <v>35000</v>
          </cell>
          <cell r="T23">
            <v>0</v>
          </cell>
        </row>
        <row r="24">
          <cell r="A24">
            <v>63116400150</v>
          </cell>
          <cell r="B24" t="str">
            <v>MUEBLES ENSERES Y EQUIPO DE OFICINA</v>
          </cell>
          <cell r="C24">
            <v>163503</v>
          </cell>
          <cell r="D24" t="str">
            <v>MUEBLES ENSERES Y EQUIPO DE OFICINA</v>
          </cell>
          <cell r="E24" t="str">
            <v>Compra de elementos  con destino a las diferentes áreaas y Proceso de CENS catalogados en el Sistema de Información Financiera como Activos Fijos.</v>
          </cell>
          <cell r="F24">
            <v>70000</v>
          </cell>
          <cell r="G24">
            <v>5832.0535</v>
          </cell>
          <cell r="H24">
            <v>5832.0535</v>
          </cell>
          <cell r="I24">
            <v>5832.0535</v>
          </cell>
          <cell r="J24">
            <v>5832.0535</v>
          </cell>
          <cell r="K24">
            <v>5832.0535</v>
          </cell>
          <cell r="L24">
            <v>5832.0535</v>
          </cell>
          <cell r="M24">
            <v>5832.0535</v>
          </cell>
          <cell r="N24">
            <v>5832.0535</v>
          </cell>
          <cell r="O24">
            <v>5832.0535</v>
          </cell>
          <cell r="P24">
            <v>5832.0535</v>
          </cell>
          <cell r="Q24">
            <v>5839.7325000000001</v>
          </cell>
          <cell r="R24">
            <v>5839.7325000000001</v>
          </cell>
          <cell r="S24">
            <v>70000.000000000015</v>
          </cell>
          <cell r="T24">
            <v>0</v>
          </cell>
        </row>
        <row r="25">
          <cell r="A25">
            <v>63116400150</v>
          </cell>
          <cell r="B25" t="str">
            <v>MUEBLES ENSERES Y EQUIPO DE OFICINA</v>
          </cell>
          <cell r="C25">
            <v>163503</v>
          </cell>
          <cell r="D25" t="str">
            <v>MUEBLES ENSERES Y EQUIPO DE OFICINA</v>
          </cell>
          <cell r="E25" t="str">
            <v>Compra de elementos catalogados en el Sistema de Información Financiera como Activos Fijos.</v>
          </cell>
          <cell r="F25">
            <v>6663</v>
          </cell>
          <cell r="J25">
            <v>6663</v>
          </cell>
          <cell r="S25">
            <v>6663</v>
          </cell>
          <cell r="T25">
            <v>0</v>
          </cell>
        </row>
        <row r="26">
          <cell r="A26">
            <v>63116400150</v>
          </cell>
          <cell r="B26" t="str">
            <v>MUEBLES ENSERES Y EQUIPO DE OFICINA</v>
          </cell>
          <cell r="C26">
            <v>163503</v>
          </cell>
          <cell r="D26" t="str">
            <v>MUEBLES ENSERES Y EQUIPO DE OFICINA</v>
          </cell>
          <cell r="E26" t="str">
            <v>Compra de un estante industrial pesado para mejorar el almacenamiento de cables y alambres de diferentes calibres y tipos buscando optimizar los recursos respecto a la entrega en metros de los mismos por valor de 7'500.000,  compra de un montacargas manua</v>
          </cell>
          <cell r="F26">
            <v>25500</v>
          </cell>
          <cell r="I26">
            <v>17500</v>
          </cell>
          <cell r="M26">
            <v>8000</v>
          </cell>
          <cell r="S26">
            <v>25500</v>
          </cell>
          <cell r="T26">
            <v>0</v>
          </cell>
        </row>
        <row r="27">
          <cell r="A27">
            <v>63116400150</v>
          </cell>
          <cell r="B27" t="str">
            <v>MUEBLES ENSERES Y EQUIPO DE OFICINA</v>
          </cell>
          <cell r="C27">
            <v>163503</v>
          </cell>
          <cell r="D27" t="str">
            <v>MUEBLES ENSERES Y EQUIPO DE OFICINA</v>
          </cell>
          <cell r="E27" t="str">
            <v>Implementación del proyecto Plan Comercial de CENS, adquisición bienes como aires acondicionados y muebles de oficina para 48 puntos de atención para los municipios de Norte de Santander.</v>
          </cell>
          <cell r="F27">
            <v>288000</v>
          </cell>
          <cell r="G27">
            <v>24000</v>
          </cell>
          <cell r="H27">
            <v>24000</v>
          </cell>
          <cell r="I27">
            <v>24000</v>
          </cell>
          <cell r="J27">
            <v>24000</v>
          </cell>
          <cell r="K27">
            <v>24000</v>
          </cell>
          <cell r="L27">
            <v>24000</v>
          </cell>
          <cell r="M27">
            <v>24000</v>
          </cell>
          <cell r="N27">
            <v>24000</v>
          </cell>
          <cell r="O27">
            <v>24000</v>
          </cell>
          <cell r="P27">
            <v>24000</v>
          </cell>
          <cell r="Q27">
            <v>24000</v>
          </cell>
          <cell r="R27">
            <v>24000</v>
          </cell>
          <cell r="S27">
            <v>288000</v>
          </cell>
          <cell r="T27">
            <v>0</v>
          </cell>
        </row>
        <row r="28">
          <cell r="A28">
            <v>63116400151</v>
          </cell>
          <cell r="B28" t="str">
            <v>GESTION AMBIENTAL</v>
          </cell>
          <cell r="C28">
            <v>163501</v>
          </cell>
          <cell r="D28" t="str">
            <v>MAQUINARIA Y EQUIPO</v>
          </cell>
          <cell r="E28" t="str">
            <v>Adquisición de equipos para Gestión Ambiental , Compra de dos juegos de reguladores de tensión  -- Compra de equipos para laboratorio. Horno de conveccion natural microprocesado de 115 litros, refrigerador de alto desempe;o para laboratorio, transferpipet</v>
          </cell>
          <cell r="F28">
            <v>770000</v>
          </cell>
          <cell r="G28">
            <v>0</v>
          </cell>
          <cell r="H28">
            <v>0</v>
          </cell>
          <cell r="I28">
            <v>96672.539558319491</v>
          </cell>
          <cell r="J28">
            <v>161120.89926386581</v>
          </cell>
          <cell r="K28">
            <v>0</v>
          </cell>
          <cell r="L28">
            <v>64448.359705546325</v>
          </cell>
          <cell r="M28">
            <v>145008.80933747924</v>
          </cell>
          <cell r="N28">
            <v>123823.02229327352</v>
          </cell>
          <cell r="O28">
            <v>103117.37552887412</v>
          </cell>
          <cell r="P28">
            <v>75808.994312641502</v>
          </cell>
          <cell r="Q28">
            <v>0</v>
          </cell>
          <cell r="R28">
            <v>0</v>
          </cell>
          <cell r="S28">
            <v>770000</v>
          </cell>
          <cell r="T28">
            <v>0</v>
          </cell>
        </row>
        <row r="29">
          <cell r="A29">
            <v>63116700200</v>
          </cell>
          <cell r="B29" t="str">
            <v>SISTEMATIZACION</v>
          </cell>
          <cell r="C29">
            <v>16350401</v>
          </cell>
          <cell r="D29" t="str">
            <v>EQUIPOS DE COMPUTACIÓN - OFIMÁTICA</v>
          </cell>
          <cell r="E29" t="str">
            <v>Ampliación discos de la solución SAN marca SUN Storage TEK 6160</v>
          </cell>
          <cell r="F29">
            <v>1506751</v>
          </cell>
          <cell r="H29">
            <v>4000</v>
          </cell>
          <cell r="J29">
            <v>629707</v>
          </cell>
          <cell r="L29">
            <v>861044</v>
          </cell>
          <cell r="N29">
            <v>4000</v>
          </cell>
          <cell r="P29">
            <v>4000</v>
          </cell>
          <cell r="R29">
            <v>4000</v>
          </cell>
          <cell r="S29">
            <v>1506751</v>
          </cell>
          <cell r="T29">
            <v>0</v>
          </cell>
        </row>
        <row r="30">
          <cell r="A30">
            <v>63116700200</v>
          </cell>
          <cell r="B30" t="str">
            <v>SISTEMATIZACION</v>
          </cell>
          <cell r="C30">
            <v>16350401</v>
          </cell>
          <cell r="D30" t="str">
            <v>EQUIPOS DE COMPUTACIÓN - OFIMÁTICA</v>
          </cell>
          <cell r="E30" t="str">
            <v>Compra de equipos por reposición o repuestos varios</v>
          </cell>
          <cell r="F30">
            <v>12000</v>
          </cell>
          <cell r="H30">
            <v>2000</v>
          </cell>
          <cell r="J30">
            <v>2000</v>
          </cell>
          <cell r="L30">
            <v>2000</v>
          </cell>
          <cell r="N30">
            <v>2000</v>
          </cell>
          <cell r="P30">
            <v>2000</v>
          </cell>
          <cell r="R30">
            <v>2000</v>
          </cell>
          <cell r="S30">
            <v>12000</v>
          </cell>
          <cell r="T30">
            <v>0</v>
          </cell>
        </row>
        <row r="31">
          <cell r="A31">
            <v>63116700200</v>
          </cell>
          <cell r="B31" t="str">
            <v>SISTEMATIZACION</v>
          </cell>
          <cell r="C31">
            <v>16350401</v>
          </cell>
          <cell r="D31" t="str">
            <v>EQUIPOS DE COMPUTACIÓN - OFIMÁTICA</v>
          </cell>
          <cell r="E31" t="str">
            <v>Compra de TPL´s e impresoras portátiles para SIRIUS ENERGÍA</v>
          </cell>
          <cell r="F31">
            <v>625707</v>
          </cell>
          <cell r="J31">
            <v>625707</v>
          </cell>
          <cell r="S31">
            <v>625707</v>
          </cell>
          <cell r="T31">
            <v>0</v>
          </cell>
        </row>
        <row r="32">
          <cell r="A32">
            <v>63116700200</v>
          </cell>
          <cell r="B32" t="str">
            <v>SISTEMATIZACION</v>
          </cell>
          <cell r="C32">
            <v>16350401</v>
          </cell>
          <cell r="D32" t="str">
            <v>EQUIPOS DE COMPUTACIÓN - OFIMÁTICA</v>
          </cell>
          <cell r="E32" t="str">
            <v>Compra de TPL´s e impresoras portátiles para SIRIUS SCO</v>
          </cell>
          <cell r="F32">
            <v>625707</v>
          </cell>
          <cell r="L32">
            <v>625707</v>
          </cell>
          <cell r="S32">
            <v>625707</v>
          </cell>
          <cell r="T32">
            <v>0</v>
          </cell>
        </row>
        <row r="33">
          <cell r="A33">
            <v>63119109020</v>
          </cell>
          <cell r="B33" t="str">
            <v>COMUNICACIONES</v>
          </cell>
          <cell r="C33">
            <v>16350402</v>
          </cell>
          <cell r="D33" t="str">
            <v>EQUIPOS DE COMUNICACIÓN DE VOZ</v>
          </cell>
          <cell r="E33" t="str">
            <v>Upgrade a planta telefónicoa NORTEL MERIDIAM debido a que AVAYA compró a NORTEL y exige hacer upgrade para poder hacer nuevas ampliaciones en extensiones a la planta telefónica según el plan de negocios esta actividad debe ser asumida por Servicios Admin.</v>
          </cell>
          <cell r="F33">
            <v>98654</v>
          </cell>
          <cell r="I33">
            <v>98654</v>
          </cell>
          <cell r="S33">
            <v>98654</v>
          </cell>
          <cell r="T33">
            <v>0</v>
          </cell>
        </row>
        <row r="34">
          <cell r="A34">
            <v>66000000000</v>
          </cell>
          <cell r="B34" t="str">
            <v>MATERIALES PARA LA PRESTACIÓN DEL SERVICIO</v>
          </cell>
          <cell r="C34">
            <v>151810</v>
          </cell>
          <cell r="D34" t="str">
            <v>MATERIALES PARA LA PRESTACIÓN DEL SERVICIO</v>
          </cell>
          <cell r="F34">
            <v>4598010.1432399722</v>
          </cell>
          <cell r="G34">
            <v>72207.592791906092</v>
          </cell>
          <cell r="H34">
            <v>771339.97011401586</v>
          </cell>
          <cell r="I34">
            <v>502884.99276951153</v>
          </cell>
          <cell r="J34">
            <v>526570.56234483118</v>
          </cell>
          <cell r="K34">
            <v>126539.81092037729</v>
          </cell>
          <cell r="L34">
            <v>552680.40496289253</v>
          </cell>
          <cell r="M34">
            <v>777006.38843670592</v>
          </cell>
          <cell r="N34">
            <v>318244.93820697133</v>
          </cell>
          <cell r="O34">
            <v>245147.82295561579</v>
          </cell>
          <cell r="P34">
            <v>652971.51510498219</v>
          </cell>
          <cell r="Q34">
            <v>46794.293181675719</v>
          </cell>
          <cell r="R34">
            <v>5621.851450486387</v>
          </cell>
          <cell r="S34">
            <v>4598010.1432399713</v>
          </cell>
          <cell r="T34">
            <v>0</v>
          </cell>
        </row>
        <row r="35">
          <cell r="A35">
            <v>66000000001</v>
          </cell>
          <cell r="B35" t="str">
            <v>LINEA DE TRANSMISION - MATERIALES</v>
          </cell>
          <cell r="C35">
            <v>15180801</v>
          </cell>
          <cell r="D35" t="str">
            <v>MATERIALES PARA LÍNEAS DE TRANSMISIÓN</v>
          </cell>
          <cell r="E35" t="str">
            <v>Cuadrilla transmisión  pintura estructuras podas  obras de estabilización marcación de estructuras materiales</v>
          </cell>
          <cell r="F35">
            <v>52000</v>
          </cell>
          <cell r="H35">
            <v>24000</v>
          </cell>
          <cell r="L35">
            <v>4000</v>
          </cell>
          <cell r="M35">
            <v>20000</v>
          </cell>
          <cell r="P35">
            <v>4000</v>
          </cell>
          <cell r="S35">
            <v>52000</v>
          </cell>
          <cell r="T35">
            <v>0</v>
          </cell>
        </row>
        <row r="36">
          <cell r="A36">
            <v>66000000001</v>
          </cell>
          <cell r="B36" t="str">
            <v>LINEA DE TRANSMISION - MATERIALES</v>
          </cell>
          <cell r="C36">
            <v>15180801</v>
          </cell>
          <cell r="D36" t="str">
            <v>MATERIALES PARA LÍNEAS DE TRANSMISIÓN</v>
          </cell>
          <cell r="E36" t="str">
            <v>Pago de cuadrillas de mantenimiento, de podas , alumbrado público y compra de material</v>
          </cell>
          <cell r="F36">
            <v>15000</v>
          </cell>
          <cell r="H36">
            <v>5000</v>
          </cell>
          <cell r="L36">
            <v>5000</v>
          </cell>
          <cell r="P36">
            <v>5000</v>
          </cell>
          <cell r="S36">
            <v>15000</v>
          </cell>
          <cell r="T36">
            <v>0</v>
          </cell>
        </row>
        <row r="37">
          <cell r="A37">
            <v>66000000002</v>
          </cell>
          <cell r="B37" t="str">
            <v>MATERIALES DE LINEAS DE SUBTRANSMISION</v>
          </cell>
          <cell r="C37">
            <v>15180802</v>
          </cell>
          <cell r="D37" t="str">
            <v>MATERIALES PARA LÍNEAS DE SUBTRANSMISIÓN</v>
          </cell>
          <cell r="E37" t="str">
            <v>Compra de materiales para el mantenimiento de las redes de subtransmision en los municipios atendidos por CENS (Pelaya, Aguachica,Cachira, y algunos corregimientos del municipio la Gloria)</v>
          </cell>
          <cell r="F37">
            <v>20000</v>
          </cell>
          <cell r="H37">
            <v>7000</v>
          </cell>
          <cell r="L37">
            <v>7000</v>
          </cell>
          <cell r="P37">
            <v>6000</v>
          </cell>
          <cell r="S37">
            <v>20000</v>
          </cell>
          <cell r="T37">
            <v>0</v>
          </cell>
        </row>
        <row r="38">
          <cell r="A38">
            <v>66000000002</v>
          </cell>
          <cell r="B38" t="str">
            <v>MATERIALES DE LINEAS DE SUBTRANSMISION</v>
          </cell>
          <cell r="C38">
            <v>15180802</v>
          </cell>
          <cell r="D38" t="str">
            <v>MATERIALES PARA LÍNEAS DE SUBTRANSMISIÓN</v>
          </cell>
          <cell r="E38" t="str">
            <v>Garantizar la continuidad del servicio realizando mantenimiento a las líneas de subtransmisión Toledo-Pamplona y Arenal-Palermo</v>
          </cell>
          <cell r="F38">
            <v>24000</v>
          </cell>
          <cell r="H38">
            <v>8000</v>
          </cell>
          <cell r="L38">
            <v>8000</v>
          </cell>
          <cell r="P38">
            <v>8000</v>
          </cell>
          <cell r="S38">
            <v>24000</v>
          </cell>
          <cell r="T38">
            <v>0</v>
          </cell>
        </row>
        <row r="39">
          <cell r="A39">
            <v>66000000002</v>
          </cell>
          <cell r="B39" t="str">
            <v>MATERIALES DE LINEAS DE SUBTRANSMISION</v>
          </cell>
          <cell r="C39">
            <v>15180802</v>
          </cell>
          <cell r="D39" t="str">
            <v>MATERIALES PARA LÍNEAS DE SUBTRANSMISIÓN</v>
          </cell>
          <cell r="E39" t="str">
            <v>Mtto sistemas de subtransmision pintura estructuras podas  obras de estabilización marcación de estructuras materiales</v>
          </cell>
          <cell r="F39">
            <v>60000</v>
          </cell>
          <cell r="H39">
            <v>20000</v>
          </cell>
          <cell r="L39">
            <v>20000</v>
          </cell>
          <cell r="P39">
            <v>20000</v>
          </cell>
          <cell r="S39">
            <v>60000</v>
          </cell>
          <cell r="T39">
            <v>0</v>
          </cell>
        </row>
        <row r="40">
          <cell r="A40">
            <v>66000000002</v>
          </cell>
          <cell r="B40" t="str">
            <v>MATERIALES DE LINEAS DE SUBTRANSMISION</v>
          </cell>
          <cell r="C40">
            <v>15180802</v>
          </cell>
          <cell r="D40" t="str">
            <v>MATERIALES PARA LÍNEAS DE SUBTRANSMISIÓN</v>
          </cell>
          <cell r="E40" t="str">
            <v>Pago de cuadrillas de mantenimiento, de podas , alumbrado público y compra de material</v>
          </cell>
          <cell r="F40">
            <v>5000</v>
          </cell>
          <cell r="H40">
            <v>2000</v>
          </cell>
          <cell r="L40">
            <v>2000</v>
          </cell>
          <cell r="P40">
            <v>1000</v>
          </cell>
          <cell r="S40">
            <v>5000</v>
          </cell>
          <cell r="T40">
            <v>0</v>
          </cell>
        </row>
        <row r="41">
          <cell r="A41">
            <v>66000000002</v>
          </cell>
          <cell r="B41" t="str">
            <v>MATERIALES DE LINEAS DE SUBTRANSMISION</v>
          </cell>
          <cell r="C41">
            <v>15180802</v>
          </cell>
          <cell r="D41" t="str">
            <v>MATERIALES PARA LÍNEAS DE SUBTRANSMISIÓN</v>
          </cell>
          <cell r="E41" t="str">
            <v>Se proyecta la compra de materiales para el mantenimiento de líneas de subtransmision por valor de $4'326.903 y se contratará mano de obra para mantenimiento de líneas de subtransmision por 68'000.000,00 y se tiene una vigencia futura de $8'000.000</v>
          </cell>
          <cell r="F41">
            <v>5000</v>
          </cell>
          <cell r="H41">
            <v>2000</v>
          </cell>
          <cell r="L41">
            <v>2000</v>
          </cell>
          <cell r="P41">
            <v>1000</v>
          </cell>
          <cell r="S41">
            <v>5000</v>
          </cell>
          <cell r="T41">
            <v>0</v>
          </cell>
        </row>
        <row r="42">
          <cell r="A42">
            <v>66000000003</v>
          </cell>
          <cell r="B42" t="str">
            <v>MATERIALES DE REDES PRIMARIAS</v>
          </cell>
          <cell r="C42">
            <v>15180803</v>
          </cell>
          <cell r="D42" t="str">
            <v>MATERIALES PARA REDES PRIMARIAS</v>
          </cell>
          <cell r="E42" t="str">
            <v>Contratación de mano de obra para ejecutar el mantenimiento de redes primarias en el sector rural y urbano de la sucursal Ocaña por $392,591,000 continuar con la vigencia futura (pagos) de la mano de obra para ejecutar podas de arboles, limpieza de trocha</v>
          </cell>
          <cell r="F42">
            <v>80000</v>
          </cell>
          <cell r="H42">
            <v>30000</v>
          </cell>
          <cell r="L42">
            <v>30000</v>
          </cell>
          <cell r="P42">
            <v>20000</v>
          </cell>
          <cell r="S42">
            <v>80000</v>
          </cell>
          <cell r="T42">
            <v>0</v>
          </cell>
        </row>
        <row r="43">
          <cell r="A43">
            <v>66000000003</v>
          </cell>
          <cell r="B43" t="str">
            <v>MATERIALES DE REDES PRIMARIAS</v>
          </cell>
          <cell r="C43">
            <v>15180803</v>
          </cell>
          <cell r="D43" t="str">
            <v>MATERIALES PARA REDES PRIMARIAS</v>
          </cell>
          <cell r="E43" t="str">
            <v>Mtto de redes primarias (rurales) podas primarias km (rurales) construcción e instalación estructuras guayabales motorizados municipios mtto urbano (cartas-recuperacion postes) mtto urbano materiales</v>
          </cell>
          <cell r="F43">
            <v>1209851.797</v>
          </cell>
          <cell r="G43">
            <v>0</v>
          </cell>
          <cell r="H43">
            <v>0</v>
          </cell>
          <cell r="I43">
            <v>151895.38403270964</v>
          </cell>
          <cell r="J43">
            <v>253158.9733878494</v>
          </cell>
          <cell r="K43">
            <v>0</v>
          </cell>
          <cell r="L43">
            <v>101263.58935513976</v>
          </cell>
          <cell r="M43">
            <v>227843.07604906446</v>
          </cell>
          <cell r="N43">
            <v>194555.20263829615</v>
          </cell>
          <cell r="O43">
            <v>162021.74296822361</v>
          </cell>
          <cell r="P43">
            <v>119113.82856871701</v>
          </cell>
          <cell r="Q43">
            <v>0</v>
          </cell>
          <cell r="R43">
            <v>0</v>
          </cell>
          <cell r="S43">
            <v>1209851.797</v>
          </cell>
          <cell r="T43">
            <v>0</v>
          </cell>
        </row>
        <row r="44">
          <cell r="A44">
            <v>66000000003</v>
          </cell>
          <cell r="B44" t="str">
            <v>MATERIALES DE REDES PRIMARIAS</v>
          </cell>
          <cell r="C44">
            <v>15180803</v>
          </cell>
          <cell r="D44" t="str">
            <v>MATERIALES PARA REDES PRIMARIAS</v>
          </cell>
          <cell r="E44" t="str">
            <v xml:space="preserve">Obras de mejoramiento y poda de árboles a los circuitos PAMC3, PAMC4, PAMC2, TOLTOLEDO, TOLLABATECA Y SAMSAMORE. Obras de Mejoramiento incluido el turno (Continuidad del Servicio). Reubicación de redes y remodelación de circuito o tramos por problemas </v>
          </cell>
          <cell r="F44">
            <v>100000</v>
          </cell>
          <cell r="H44">
            <v>40000</v>
          </cell>
          <cell r="L44">
            <v>40000</v>
          </cell>
          <cell r="P44">
            <v>20000</v>
          </cell>
          <cell r="S44">
            <v>100000</v>
          </cell>
          <cell r="T44">
            <v>0</v>
          </cell>
        </row>
        <row r="45">
          <cell r="A45">
            <v>66000000003</v>
          </cell>
          <cell r="B45" t="str">
            <v>MATERIALES DE REDES PRIMARIAS</v>
          </cell>
          <cell r="C45">
            <v>15180803</v>
          </cell>
          <cell r="D45" t="str">
            <v>MATERIALES PARA REDES PRIMARIAS</v>
          </cell>
          <cell r="E45" t="str">
            <v>Pago de cuadrillas de mantenimiento, de podas, alumbrado público y compra de material</v>
          </cell>
          <cell r="F45">
            <v>50000</v>
          </cell>
          <cell r="H45">
            <v>20000</v>
          </cell>
          <cell r="L45">
            <v>20000</v>
          </cell>
          <cell r="P45">
            <v>10000</v>
          </cell>
          <cell r="S45">
            <v>50000</v>
          </cell>
          <cell r="T45">
            <v>0</v>
          </cell>
        </row>
        <row r="46">
          <cell r="A46">
            <v>66000000003</v>
          </cell>
          <cell r="B46" t="str">
            <v>MATERIALES DE REDES PRIMARIAS</v>
          </cell>
          <cell r="C46">
            <v>15180803</v>
          </cell>
          <cell r="D46" t="str">
            <v>MATERIALES PARA REDES PRIMARIAS</v>
          </cell>
          <cell r="E46" t="str">
            <v>Se requieren compra de  materiales  para  las obras de mantenimiento de redes en los cascos urbano y rural de los municipios atendidos por la sucursal Aguachica, (Aguachica, Pelaya, Gamarra, Cachira, Morales, corregimientos del municipio la Gloria)</v>
          </cell>
          <cell r="F46">
            <v>60000</v>
          </cell>
          <cell r="H46">
            <v>20000</v>
          </cell>
          <cell r="L46">
            <v>20000</v>
          </cell>
          <cell r="P46">
            <v>20000</v>
          </cell>
          <cell r="S46">
            <v>60000</v>
          </cell>
          <cell r="T46">
            <v>0</v>
          </cell>
        </row>
        <row r="47">
          <cell r="A47">
            <v>66000000004</v>
          </cell>
          <cell r="B47" t="str">
            <v>MATERIALES DE REDES SECUNDARIAS</v>
          </cell>
          <cell r="C47">
            <v>15180804</v>
          </cell>
          <cell r="D47" t="str">
            <v>MATERIALES PARA REDES SECUNDARÍAS</v>
          </cell>
          <cell r="E47" t="str">
            <v>Agencias y zonas secundarias motorizados municipios mtto urbano (cartas-recuperación postes) mtto urbano materiales</v>
          </cell>
          <cell r="F47">
            <v>980000</v>
          </cell>
          <cell r="H47">
            <v>350000</v>
          </cell>
          <cell r="M47">
            <v>350000</v>
          </cell>
          <cell r="P47">
            <v>280000</v>
          </cell>
          <cell r="S47">
            <v>980000</v>
          </cell>
          <cell r="T47">
            <v>0</v>
          </cell>
        </row>
        <row r="48">
          <cell r="A48">
            <v>66000000004</v>
          </cell>
          <cell r="B48" t="str">
            <v>MATERIALES DE REDES SECUNDARIAS</v>
          </cell>
          <cell r="C48">
            <v>15180804</v>
          </cell>
          <cell r="D48" t="str">
            <v>MATERIALES PARA REDES SECUNDARÍAS</v>
          </cell>
          <cell r="E48" t="str">
            <v>Obras de mejoramiento y poda de árboles en los municipios de Pamplona, Pamplonita, Mutiscua, Silos, Chitagá, Cácota, Labteca y Toledo. Obras de Mejoramiento incluido el turno (Continuidad del Servicio). Reubicación de redes y remodelación de circuito</v>
          </cell>
          <cell r="F48">
            <v>70000</v>
          </cell>
          <cell r="H48">
            <v>30000</v>
          </cell>
          <cell r="L48">
            <v>20000</v>
          </cell>
          <cell r="P48">
            <v>20000</v>
          </cell>
          <cell r="S48">
            <v>70000</v>
          </cell>
          <cell r="T48">
            <v>0</v>
          </cell>
        </row>
        <row r="49">
          <cell r="A49">
            <v>66000000004</v>
          </cell>
          <cell r="B49" t="str">
            <v>MATERIALES DE REDES SECUNDARIAS</v>
          </cell>
          <cell r="C49">
            <v>15180804</v>
          </cell>
          <cell r="D49" t="str">
            <v>MATERIALES PARA REDES SECUNDARÍAS</v>
          </cell>
          <cell r="E49" t="str">
            <v>Pago de cuadrillas de mantenimiento, de podas, alumbrado público y compra de material</v>
          </cell>
          <cell r="F49">
            <v>50000</v>
          </cell>
          <cell r="H49">
            <v>20000</v>
          </cell>
          <cell r="L49">
            <v>20000</v>
          </cell>
          <cell r="P49">
            <v>10000</v>
          </cell>
          <cell r="S49">
            <v>50000</v>
          </cell>
          <cell r="T49">
            <v>0</v>
          </cell>
        </row>
        <row r="50">
          <cell r="A50">
            <v>66000000004</v>
          </cell>
          <cell r="B50" t="str">
            <v>MATERIALES DE REDES SECUNDARIAS</v>
          </cell>
          <cell r="C50">
            <v>15180804</v>
          </cell>
          <cell r="D50" t="str">
            <v>MATERIALES PARA REDES SECUNDARÍAS</v>
          </cell>
          <cell r="E50" t="str">
            <v>Se proyecta la compra de materiales para el mantenimiento de redes secundarias por $505'514.000, y la contratación de la mano de obra para ejecutar el mantenimiento de redes secundarias en el sector rural y urbano de la sucursal Ocaña realizar pagos</v>
          </cell>
          <cell r="F50">
            <v>60000</v>
          </cell>
          <cell r="H50">
            <v>20000</v>
          </cell>
          <cell r="L50">
            <v>20000</v>
          </cell>
          <cell r="P50">
            <v>20000</v>
          </cell>
          <cell r="S50">
            <v>60000</v>
          </cell>
          <cell r="T50">
            <v>0</v>
          </cell>
        </row>
        <row r="51">
          <cell r="A51">
            <v>66000000004</v>
          </cell>
          <cell r="B51" t="str">
            <v>MATERIALES DE REDES SECUNDARIAS</v>
          </cell>
          <cell r="C51">
            <v>15180804</v>
          </cell>
          <cell r="D51" t="str">
            <v>MATERIALES PARA REDES SECUNDARÍAS</v>
          </cell>
          <cell r="E51" t="str">
            <v>Se requieren recursos para contratar actividades de mantenimiento en las redes de baja tensión en los cascos rurales y urbanos de los municipios que componen la sucursal Aguachica.  (Aguachica, Gamarra, pelaya, morales, Cachira, algunos corregimientos del</v>
          </cell>
          <cell r="F51">
            <v>50000</v>
          </cell>
          <cell r="H51">
            <v>20000</v>
          </cell>
          <cell r="L51">
            <v>20000</v>
          </cell>
          <cell r="P51">
            <v>10000</v>
          </cell>
          <cell r="S51">
            <v>50000</v>
          </cell>
          <cell r="T51">
            <v>0</v>
          </cell>
        </row>
        <row r="52">
          <cell r="A52">
            <v>66000000006</v>
          </cell>
          <cell r="B52" t="str">
            <v>MATERIALES DE SUBESTACIONES</v>
          </cell>
          <cell r="C52">
            <v>15180806</v>
          </cell>
          <cell r="D52" t="str">
            <v>MATERIALES PARA SUBESTACIONES</v>
          </cell>
          <cell r="E52" t="str">
            <v>Servicios de mantenimiento de interruptores,  mantenimiento de puesta a tierra,  mantenimiento de pórticos,  cambios y traslado de transformadores.</v>
          </cell>
          <cell r="F52">
            <v>210148.20300000001</v>
          </cell>
          <cell r="G52">
            <v>0</v>
          </cell>
          <cell r="H52">
            <v>0</v>
          </cell>
          <cell r="I52">
            <v>21014.820300000003</v>
          </cell>
          <cell r="J52">
            <v>154108.68219999998</v>
          </cell>
          <cell r="K52">
            <v>35024.700499999999</v>
          </cell>
          <cell r="L52">
            <v>0</v>
          </cell>
          <cell r="M52">
            <v>0</v>
          </cell>
          <cell r="N52">
            <v>0</v>
          </cell>
          <cell r="O52">
            <v>0</v>
          </cell>
          <cell r="P52">
            <v>0</v>
          </cell>
          <cell r="Q52">
            <v>0</v>
          </cell>
          <cell r="R52">
            <v>0</v>
          </cell>
          <cell r="S52">
            <v>210148.20299999998</v>
          </cell>
          <cell r="T52">
            <v>0</v>
          </cell>
        </row>
        <row r="53">
          <cell r="A53">
            <v>66000000007</v>
          </cell>
          <cell r="B53" t="str">
            <v>MATERIALES DE ALUMBRADO PUBLICO CONVENIOS</v>
          </cell>
          <cell r="C53">
            <v>15180805</v>
          </cell>
          <cell r="D53" t="str">
            <v>MATERIALES PARA  ALUMBRADO PÚBLICO - RECURSOS PROPIOS</v>
          </cell>
          <cell r="E53" t="str">
            <v>Mantenimiento, ampliación y remodelación en las subestaciones escenarios deportivos y clientes externos alumbrado publico</v>
          </cell>
          <cell r="F53">
            <v>105000</v>
          </cell>
          <cell r="I53">
            <v>40000</v>
          </cell>
          <cell r="M53">
            <v>40000</v>
          </cell>
          <cell r="P53">
            <v>25000</v>
          </cell>
          <cell r="S53">
            <v>105000</v>
          </cell>
          <cell r="T53">
            <v>0</v>
          </cell>
        </row>
        <row r="54">
          <cell r="A54">
            <v>66000000007</v>
          </cell>
          <cell r="B54" t="str">
            <v>MATERIALES DE ALUMBRADO PUBLICO CONVENIOS</v>
          </cell>
          <cell r="C54">
            <v>15180807</v>
          </cell>
          <cell r="D54" t="str">
            <v>MATERIALES PARA ALUMBRADO PUBLICO CONVENIOS</v>
          </cell>
          <cell r="E54" t="str">
            <v>Mantenimiento, ampliación y remodelación en las subestaciones escenarios deportivos y clientes externos alumbrado publico</v>
          </cell>
          <cell r="F54">
            <v>280000</v>
          </cell>
          <cell r="G54">
            <v>0</v>
          </cell>
          <cell r="H54">
            <v>70000</v>
          </cell>
          <cell r="I54">
            <v>17576.825374239907</v>
          </cell>
          <cell r="J54">
            <v>29294.708957066512</v>
          </cell>
          <cell r="K54">
            <v>0</v>
          </cell>
          <cell r="L54">
            <v>11717.883582826606</v>
          </cell>
          <cell r="M54">
            <v>26365.238061359862</v>
          </cell>
          <cell r="N54">
            <v>92513.276780595188</v>
          </cell>
          <cell r="O54">
            <v>18748.613732522568</v>
          </cell>
          <cell r="P54">
            <v>13783.453511389365</v>
          </cell>
          <cell r="Q54">
            <v>0</v>
          </cell>
          <cell r="R54">
            <v>0</v>
          </cell>
          <cell r="S54">
            <v>280000</v>
          </cell>
          <cell r="T54">
            <v>0</v>
          </cell>
        </row>
        <row r="55">
          <cell r="A55">
            <v>66000000008</v>
          </cell>
          <cell r="B55" t="str">
            <v>MACROMEDIDORES</v>
          </cell>
          <cell r="C55">
            <v>15180808</v>
          </cell>
          <cell r="D55" t="str">
            <v>MACROMEDIDORES</v>
          </cell>
          <cell r="E55" t="str">
            <v xml:space="preserve">Se requiere la compra de Equipos  para instalar a los usuario y así garantizar la correcta medición de la energía suministrada,   Serán instalados durante las  acciones de Normalización y Legalización ejecutadas para la reducción de perdidas de energía. </v>
          </cell>
          <cell r="F55">
            <v>114370.24175196925</v>
          </cell>
          <cell r="G55">
            <v>4030.1627243969078</v>
          </cell>
          <cell r="H55">
            <v>24612.511789277018</v>
          </cell>
          <cell r="I55">
            <v>8785.7942516888161</v>
          </cell>
          <cell r="J55">
            <v>4120.1690008364967</v>
          </cell>
          <cell r="K55">
            <v>4655.1791794443434</v>
          </cell>
          <cell r="L55">
            <v>11957.896382317649</v>
          </cell>
          <cell r="M55">
            <v>20671.946804081668</v>
          </cell>
          <cell r="N55">
            <v>4823.9995490917918</v>
          </cell>
          <cell r="O55">
            <v>4493.0894978685574</v>
          </cell>
          <cell r="P55">
            <v>18785.290194432957</v>
          </cell>
          <cell r="Q55">
            <v>4200.4629141760088</v>
          </cell>
          <cell r="R55">
            <v>3233.7394643570506</v>
          </cell>
          <cell r="S55">
            <v>114370.24175196927</v>
          </cell>
          <cell r="T55">
            <v>0</v>
          </cell>
        </row>
        <row r="56">
          <cell r="A56">
            <v>66000000009</v>
          </cell>
          <cell r="B56" t="str">
            <v>SELLOS DE SEGURIDAD</v>
          </cell>
          <cell r="C56">
            <v>15180809</v>
          </cell>
          <cell r="D56" t="str">
            <v>SELLOS DE SEGURIDAD</v>
          </cell>
          <cell r="E56" t="str">
            <v>Se requiere de sellos de seguridad para instalarlos en las tapas principales de los medidores</v>
          </cell>
          <cell r="F56">
            <v>27000</v>
          </cell>
          <cell r="M56">
            <v>27000</v>
          </cell>
          <cell r="S56">
            <v>27000</v>
          </cell>
          <cell r="T56">
            <v>0</v>
          </cell>
        </row>
        <row r="57">
          <cell r="A57">
            <v>66000000009</v>
          </cell>
          <cell r="B57" t="str">
            <v>SELLOS DE SEGURIDAD</v>
          </cell>
          <cell r="C57">
            <v>15180809</v>
          </cell>
          <cell r="D57" t="str">
            <v>SELLOS DE SEGURIDAD</v>
          </cell>
          <cell r="E57" t="str">
            <v>Sellos de seguridad (verde, amarillos y azules), conectores, cajas monofasicas y polifasicas y varilla puesta a tierra.</v>
          </cell>
          <cell r="F57">
            <v>356286.9410056335</v>
          </cell>
          <cell r="G57">
            <v>15288.610154300921</v>
          </cell>
          <cell r="H57">
            <v>7433.3365163770022</v>
          </cell>
          <cell r="I57">
            <v>157820.39335064925</v>
          </cell>
          <cell r="J57">
            <v>7433.3365163770022</v>
          </cell>
          <cell r="K57">
            <v>10930.293965112574</v>
          </cell>
          <cell r="L57">
            <v>146890.1</v>
          </cell>
          <cell r="M57">
            <v>3496.9568342722514</v>
          </cell>
          <cell r="N57">
            <v>0</v>
          </cell>
          <cell r="O57">
            <v>3496.9568342722514</v>
          </cell>
          <cell r="P57">
            <v>0</v>
          </cell>
          <cell r="Q57">
            <v>3496.9568342722514</v>
          </cell>
          <cell r="R57">
            <v>0</v>
          </cell>
          <cell r="S57">
            <v>356286.94100563345</v>
          </cell>
          <cell r="T57">
            <v>0</v>
          </cell>
        </row>
        <row r="58">
          <cell r="A58">
            <v>66000000010</v>
          </cell>
          <cell r="B58" t="str">
            <v>ELEMENTOS ELECTRICOS PARA MACROMEDIDORES</v>
          </cell>
          <cell r="C58">
            <v>15180810</v>
          </cell>
          <cell r="D58" t="str">
            <v>ELEMENTOS ELECTRICOS PARA MACROMEDICION</v>
          </cell>
          <cell r="E58" t="str">
            <v>Elementos eléctricos para macromedidores.</v>
          </cell>
          <cell r="F58">
            <v>219763.44048236913</v>
          </cell>
          <cell r="G58">
            <v>52150.355111745623</v>
          </cell>
          <cell r="H58">
            <v>23689.756165418672</v>
          </cell>
          <cell r="I58">
            <v>38260.567915554268</v>
          </cell>
          <cell r="J58">
            <v>23689.756165418672</v>
          </cell>
          <cell r="K58">
            <v>38260.569873825116</v>
          </cell>
          <cell r="L58">
            <v>0</v>
          </cell>
          <cell r="M58">
            <v>14570.811750135594</v>
          </cell>
          <cell r="N58">
            <v>0</v>
          </cell>
          <cell r="O58">
            <v>14570.811750135594</v>
          </cell>
          <cell r="P58">
            <v>0</v>
          </cell>
          <cell r="Q58">
            <v>14570.811750135594</v>
          </cell>
          <cell r="R58">
            <v>0</v>
          </cell>
          <cell r="S58">
            <v>219763.44048236913</v>
          </cell>
          <cell r="T58">
            <v>0</v>
          </cell>
        </row>
        <row r="59">
          <cell r="A59">
            <v>66000000011</v>
          </cell>
          <cell r="B59" t="str">
            <v>CABLE CONCENTRICO PARA MACROMEDIDORES</v>
          </cell>
          <cell r="C59">
            <v>151808</v>
          </cell>
          <cell r="D59" t="str">
            <v>CABLE CONCENTRICO PARA MACROMEDIDORES</v>
          </cell>
          <cell r="E59" t="str">
            <v>Solicitud de vigencia futura para el suministro de cables y alambres en desarrollo del plan de compras empresarial de la vigencia 2011</v>
          </cell>
          <cell r="F59">
            <v>18527.52</v>
          </cell>
          <cell r="G59">
            <v>138.46480146264335</v>
          </cell>
          <cell r="H59">
            <v>2990.3656429432335</v>
          </cell>
          <cell r="I59">
            <v>8517.207544669609</v>
          </cell>
          <cell r="J59">
            <v>150.93611728317762</v>
          </cell>
          <cell r="K59">
            <v>225.06740199527502</v>
          </cell>
          <cell r="L59">
            <v>1236.935642608581</v>
          </cell>
          <cell r="M59">
            <v>2444.3589377920093</v>
          </cell>
          <cell r="N59">
            <v>248.45923898817409</v>
          </cell>
          <cell r="O59">
            <v>202.60817259322056</v>
          </cell>
          <cell r="P59">
            <v>2182.9428304428739</v>
          </cell>
          <cell r="Q59">
            <v>162.06168309186626</v>
          </cell>
          <cell r="R59">
            <v>28.111986129336113</v>
          </cell>
          <cell r="S59">
            <v>18527.52</v>
          </cell>
          <cell r="T59">
            <v>0</v>
          </cell>
        </row>
        <row r="60">
          <cell r="A60">
            <v>66000000012</v>
          </cell>
          <cell r="B60" t="str">
            <v>MATERIALES PARA OFICINA - ELEMENTOS DEVOLUTIVOS</v>
          </cell>
          <cell r="C60">
            <v>163503</v>
          </cell>
          <cell r="D60" t="str">
            <v>MUEBLES ENSERES Y EQUIPO DE OFICINA</v>
          </cell>
          <cell r="E60" t="str">
            <v>Implementación del proyecto Plan Comercial de CENS, adquisición bienes como aires acondicionados y muebles de oficina para 48 puntos de atención para los municipios de Norte de Santander.</v>
          </cell>
          <cell r="F60">
            <v>73100</v>
          </cell>
          <cell r="G60">
            <v>0</v>
          </cell>
          <cell r="I60">
            <v>22100</v>
          </cell>
          <cell r="L60">
            <v>17000</v>
          </cell>
          <cell r="O60">
            <v>17000</v>
          </cell>
          <cell r="Q60">
            <v>17000</v>
          </cell>
          <cell r="S60">
            <v>73100</v>
          </cell>
          <cell r="T60">
            <v>0</v>
          </cell>
        </row>
        <row r="61">
          <cell r="A61">
            <v>66000000012</v>
          </cell>
          <cell r="B61" t="str">
            <v>MATERIALES PARA OFICINA - ELEMENTOS DEVOLUTIVOS</v>
          </cell>
          <cell r="C61">
            <v>15180813</v>
          </cell>
          <cell r="D61" t="str">
            <v>MUEBLES ENSERES Y EQUIPO DE OFICINA.</v>
          </cell>
          <cell r="E61" t="str">
            <v>Compra de elementos  catalogados en el Sistema de Información Financiera como devolutivos.</v>
          </cell>
          <cell r="F61">
            <v>6962</v>
          </cell>
          <cell r="G61">
            <v>600</v>
          </cell>
          <cell r="I61">
            <v>300</v>
          </cell>
          <cell r="K61">
            <v>2830</v>
          </cell>
          <cell r="N61">
            <v>1490</v>
          </cell>
          <cell r="P61">
            <v>1742</v>
          </cell>
          <cell r="S61">
            <v>6962</v>
          </cell>
          <cell r="T61">
            <v>0</v>
          </cell>
        </row>
        <row r="62">
          <cell r="A62">
            <v>66000000012</v>
          </cell>
          <cell r="B62" t="str">
            <v>MATERIALES PARA OFICINA - ELEMENTOS DEVOLUTIVOS</v>
          </cell>
          <cell r="C62">
            <v>15180813</v>
          </cell>
          <cell r="D62" t="str">
            <v>MUEBLES ENSERES Y EQUIPO DE OFICINA.</v>
          </cell>
          <cell r="E62" t="str">
            <v>Compra de elementos  con destino a las diferentes áreaas y Proceso de CENS catalogados en el Sistema de Información Financiera como devolutivos.</v>
          </cell>
          <cell r="F62">
            <v>26000</v>
          </cell>
          <cell r="H62">
            <v>2364</v>
          </cell>
          <cell r="I62">
            <v>2364</v>
          </cell>
          <cell r="J62">
            <v>2364</v>
          </cell>
          <cell r="K62">
            <v>2364</v>
          </cell>
          <cell r="L62">
            <v>2364</v>
          </cell>
          <cell r="M62">
            <v>2364</v>
          </cell>
          <cell r="N62">
            <v>2364</v>
          </cell>
          <cell r="O62">
            <v>2364</v>
          </cell>
          <cell r="P62">
            <v>2364</v>
          </cell>
          <cell r="Q62">
            <v>2364</v>
          </cell>
          <cell r="R62">
            <v>2360</v>
          </cell>
          <cell r="S62">
            <v>26000</v>
          </cell>
          <cell r="T62">
            <v>0</v>
          </cell>
        </row>
        <row r="63">
          <cell r="A63">
            <v>66000000012</v>
          </cell>
          <cell r="B63" t="str">
            <v>MATERIALES PARA OFICINA - ELEMENTOS DEVOLUTIVOS</v>
          </cell>
          <cell r="C63">
            <v>15180813</v>
          </cell>
          <cell r="D63" t="str">
            <v>MUEBLES ENSERES Y EQUIPO DE OFICINA.</v>
          </cell>
          <cell r="E63" t="str">
            <v>Compra de silla gerencial-teléfonos.</v>
          </cell>
          <cell r="F63">
            <v>2000</v>
          </cell>
          <cell r="G63">
            <v>0</v>
          </cell>
          <cell r="H63">
            <v>0</v>
          </cell>
          <cell r="I63">
            <v>2000</v>
          </cell>
          <cell r="J63">
            <v>0</v>
          </cell>
          <cell r="K63">
            <v>0</v>
          </cell>
          <cell r="L63">
            <v>0</v>
          </cell>
          <cell r="M63">
            <v>0</v>
          </cell>
          <cell r="N63">
            <v>0</v>
          </cell>
          <cell r="O63">
            <v>0</v>
          </cell>
          <cell r="P63">
            <v>0</v>
          </cell>
          <cell r="Q63">
            <v>0</v>
          </cell>
          <cell r="R63">
            <v>0</v>
          </cell>
          <cell r="S63">
            <v>2000</v>
          </cell>
          <cell r="T63">
            <v>0</v>
          </cell>
        </row>
        <row r="64">
          <cell r="A64">
            <v>66000000012</v>
          </cell>
          <cell r="B64" t="str">
            <v>MATERIALES PARA OFICINA - ELEMENTOS DEVOLUTIVOS</v>
          </cell>
          <cell r="C64">
            <v>15180813</v>
          </cell>
          <cell r="D64" t="str">
            <v>MUEBLES ENSERES Y EQUIPO DE OFICINA.</v>
          </cell>
          <cell r="E64" t="str">
            <v>Resolución 1016 de 1989.Reglamenta la organización y  funcionamiento de los Programas de Salud Ocupacional donde refiere condiciones de trabajo. Tales como ( sillas giratorias, descansa pies, descansa teclado, descansa mouse, y demas partes ergonomica.).</v>
          </cell>
          <cell r="F64">
            <v>70000</v>
          </cell>
          <cell r="G64">
            <v>0</v>
          </cell>
          <cell r="H64">
            <v>0</v>
          </cell>
          <cell r="I64">
            <v>0</v>
          </cell>
          <cell r="J64">
            <v>30000</v>
          </cell>
          <cell r="K64">
            <v>10000</v>
          </cell>
          <cell r="L64">
            <v>0</v>
          </cell>
          <cell r="M64">
            <v>20000</v>
          </cell>
          <cell r="N64">
            <v>0</v>
          </cell>
          <cell r="O64">
            <v>0</v>
          </cell>
          <cell r="P64">
            <v>10000</v>
          </cell>
          <cell r="Q64">
            <v>0</v>
          </cell>
          <cell r="R64">
            <v>0</v>
          </cell>
          <cell r="S64">
            <v>70000</v>
          </cell>
          <cell r="T64">
            <v>0</v>
          </cell>
        </row>
        <row r="65">
          <cell r="A65">
            <v>66000000013</v>
          </cell>
          <cell r="B65" t="str">
            <v>ELEMENTOS DE COMUNICACIONES DE DATOS</v>
          </cell>
          <cell r="C65">
            <v>16350403</v>
          </cell>
          <cell r="D65" t="str">
            <v>ELEMENTOS Y ACCESORIOS DE ENERGÍA - ACTIVO MENOR CUANTIA</v>
          </cell>
          <cell r="E65" t="str">
            <v>Se requieren modem para reposición.</v>
          </cell>
          <cell r="F65">
            <v>10000</v>
          </cell>
          <cell r="I65">
            <v>10000</v>
          </cell>
          <cell r="S65">
            <v>10000</v>
          </cell>
          <cell r="T65">
            <v>0</v>
          </cell>
        </row>
        <row r="66">
          <cell r="A66">
            <v>66000000016</v>
          </cell>
          <cell r="B66" t="str">
            <v>MATERIALES - PROMOCIÓN Y DIVULGACIÓN</v>
          </cell>
          <cell r="C66">
            <v>15180816</v>
          </cell>
          <cell r="D66" t="str">
            <v>MATERIALES - PROMOCIÓN Y DIVULGACIÓN</v>
          </cell>
          <cell r="E66" t="str">
            <v>Obsequiar a los clientes que se encuentren al día un souvenir, con el objeto de contrarrestar el incremento de la cartera.</v>
          </cell>
          <cell r="F66">
            <v>50000</v>
          </cell>
          <cell r="H66">
            <v>5000</v>
          </cell>
          <cell r="I66">
            <v>5000</v>
          </cell>
          <cell r="J66">
            <v>5000</v>
          </cell>
          <cell r="K66">
            <v>5000</v>
          </cell>
          <cell r="L66">
            <v>5000</v>
          </cell>
          <cell r="M66">
            <v>5000</v>
          </cell>
          <cell r="N66">
            <v>5000</v>
          </cell>
          <cell r="O66">
            <v>5000</v>
          </cell>
          <cell r="P66">
            <v>5000</v>
          </cell>
          <cell r="Q66">
            <v>5000</v>
          </cell>
          <cell r="S66">
            <v>50000</v>
          </cell>
          <cell r="T66">
            <v>0</v>
          </cell>
        </row>
        <row r="67">
          <cell r="A67">
            <v>66000000016</v>
          </cell>
          <cell r="B67" t="str">
            <v>MATERIALES - PROMOCIÓN Y DIVULGACIÓN</v>
          </cell>
          <cell r="C67">
            <v>15180816</v>
          </cell>
          <cell r="D67" t="str">
            <v>MATERIALES - PROMOCIÓN Y DIVULGACIÓN</v>
          </cell>
          <cell r="E67" t="str">
            <v xml:space="preserve">Se requieren materiales tales como soouvenires  y  premios  para  entregarlos en los diferentes programas educativos tales como:  energizando el futuro, Proyectos ambientales escolares, Escuela de líderes, El albúm de la energía entre otras,  </v>
          </cell>
          <cell r="F67">
            <v>138000</v>
          </cell>
          <cell r="G67">
            <v>0</v>
          </cell>
          <cell r="H67">
            <v>17250</v>
          </cell>
          <cell r="I67">
            <v>17250</v>
          </cell>
          <cell r="J67">
            <v>17250</v>
          </cell>
          <cell r="K67">
            <v>17250</v>
          </cell>
          <cell r="L67">
            <v>17250</v>
          </cell>
          <cell r="M67">
            <v>17250</v>
          </cell>
          <cell r="N67">
            <v>17250</v>
          </cell>
          <cell r="O67">
            <v>17250</v>
          </cell>
          <cell r="S67">
            <v>138000</v>
          </cell>
          <cell r="T67">
            <v>0</v>
          </cell>
        </row>
        <row r="68">
          <cell r="A68">
            <v>67000000000</v>
          </cell>
          <cell r="B68" t="str">
            <v>MATERIALES DE PORTAFOLIO</v>
          </cell>
          <cell r="C68">
            <v>151090</v>
          </cell>
          <cell r="D68" t="str">
            <v>MATERIALES DE PORTAFOLIO</v>
          </cell>
          <cell r="F68">
            <v>7529792.802702779</v>
          </cell>
          <cell r="G68">
            <v>1027101.329727933</v>
          </cell>
          <cell r="H68">
            <v>77725.94376801695</v>
          </cell>
          <cell r="I68">
            <v>1469532.9398635577</v>
          </cell>
          <cell r="J68">
            <v>394886.79796801694</v>
          </cell>
          <cell r="K68">
            <v>1017248.426288632</v>
          </cell>
          <cell r="L68">
            <v>167469.37420000002</v>
          </cell>
          <cell r="M68">
            <v>1273948.4760955402</v>
          </cell>
          <cell r="N68">
            <v>297160.8542</v>
          </cell>
          <cell r="O68">
            <v>872748.47609554045</v>
          </cell>
          <cell r="P68">
            <v>29610.854200000002</v>
          </cell>
          <cell r="Q68">
            <v>872748.47609553998</v>
          </cell>
          <cell r="R68">
            <v>29610.854200000002</v>
          </cell>
          <cell r="S68">
            <v>7529792.802702778</v>
          </cell>
          <cell r="T68">
            <v>0</v>
          </cell>
        </row>
        <row r="69">
          <cell r="A69">
            <v>67000000002</v>
          </cell>
          <cell r="B69" t="str">
            <v>TRANSFORMADORES GRANDES CLIENTES - PORTAFOLIO</v>
          </cell>
          <cell r="C69">
            <v>15109002</v>
          </cell>
          <cell r="D69" t="str">
            <v>TRANSFORMADORES - GRANDES CLIENTES</v>
          </cell>
          <cell r="E69" t="str">
            <v xml:space="preserve">Por medio de estas actividades se busca ofrecer a los grandes clientes de CENS servicios técnicos, ofreciendo soluciones integrales, eficientes y oportunas. Serán facturados al cliente en la factura de energía, con un margen de intermediación y se podrán </v>
          </cell>
          <cell r="F69">
            <v>296108.54200000002</v>
          </cell>
          <cell r="G69">
            <v>0</v>
          </cell>
          <cell r="H69">
            <v>0</v>
          </cell>
          <cell r="I69">
            <v>29610.854200000002</v>
          </cell>
          <cell r="J69">
            <v>29610.854200000002</v>
          </cell>
          <cell r="K69">
            <v>29610.854200000002</v>
          </cell>
          <cell r="L69">
            <v>29610.854200000002</v>
          </cell>
          <cell r="M69">
            <v>29610.854200000002</v>
          </cell>
          <cell r="N69">
            <v>29610.854200000002</v>
          </cell>
          <cell r="O69">
            <v>29610.854200000002</v>
          </cell>
          <cell r="P69">
            <v>29610.854200000002</v>
          </cell>
          <cell r="Q69">
            <v>29610.854200000002</v>
          </cell>
          <cell r="R69">
            <v>29610.854200000002</v>
          </cell>
          <cell r="S69">
            <v>296108.54200000002</v>
          </cell>
          <cell r="T69">
            <v>0</v>
          </cell>
        </row>
        <row r="70">
          <cell r="A70">
            <v>67000000003</v>
          </cell>
          <cell r="B70" t="str">
            <v>CABLE CONCENTRICO - PORTAFOLIO</v>
          </cell>
          <cell r="C70">
            <v>15109003</v>
          </cell>
          <cell r="D70" t="str">
            <v>CABLE CONCENTRICO</v>
          </cell>
          <cell r="E70" t="str">
            <v>Compra de cable Concentrico 2x8, 3x8 y 4x8.</v>
          </cell>
          <cell r="F70">
            <v>2177036.2099717427</v>
          </cell>
          <cell r="G70">
            <v>371151.10627276055</v>
          </cell>
          <cell r="H70">
            <v>77725.94376801695</v>
          </cell>
          <cell r="I70">
            <v>453437.32020838489</v>
          </cell>
          <cell r="J70">
            <v>77725.94376801695</v>
          </cell>
          <cell r="K70">
            <v>325578.80663345946</v>
          </cell>
          <cell r="L70">
            <v>127858.52</v>
          </cell>
          <cell r="M70">
            <v>247852.85644036793</v>
          </cell>
          <cell r="N70">
            <v>0</v>
          </cell>
          <cell r="O70">
            <v>247852.85644036793</v>
          </cell>
          <cell r="P70">
            <v>0</v>
          </cell>
          <cell r="Q70">
            <v>247852.85644036793</v>
          </cell>
          <cell r="R70">
            <v>0</v>
          </cell>
          <cell r="S70">
            <v>2177036.2099717427</v>
          </cell>
          <cell r="T70">
            <v>0</v>
          </cell>
        </row>
        <row r="71">
          <cell r="A71">
            <v>67000000004</v>
          </cell>
          <cell r="B71" t="str">
            <v>OTROS ELEMENTOS ELECTRICOS DE INSTALACION - PORTAFOLIO</v>
          </cell>
          <cell r="C71">
            <v>15109003</v>
          </cell>
          <cell r="D71" t="str">
            <v>TRANSFORMADORES - GRANDES CLIENTES</v>
          </cell>
          <cell r="E71" t="str">
            <v>compra-venta de terminales encogibles en frio y ponchables. factura # 21305</v>
          </cell>
          <cell r="F71">
            <v>3891.4580000000001</v>
          </cell>
          <cell r="G71">
            <v>3891.4580000000001</v>
          </cell>
          <cell r="S71">
            <v>3891.4580000000001</v>
          </cell>
          <cell r="T71">
            <v>0</v>
          </cell>
        </row>
        <row r="72">
          <cell r="A72">
            <v>67000000004</v>
          </cell>
          <cell r="B72" t="str">
            <v>OTROS ELEMENTOS ELECTRICOS DE INSTALACION - PORTAFOLIO</v>
          </cell>
          <cell r="C72">
            <v>15109004</v>
          </cell>
          <cell r="D72" t="str">
            <v>OTROS ELEMENTOS ELECTRICOS</v>
          </cell>
          <cell r="E72" t="str">
            <v>Otros elementos eléctricos de instalación.</v>
          </cell>
          <cell r="F72">
            <v>1832458.5222343167</v>
          </cell>
          <cell r="G72">
            <v>305409.75370571937</v>
          </cell>
          <cell r="H72">
            <v>0</v>
          </cell>
          <cell r="I72">
            <v>305409.75370571937</v>
          </cell>
          <cell r="J72">
            <v>0</v>
          </cell>
          <cell r="K72">
            <v>305409.75370571937</v>
          </cell>
          <cell r="L72">
            <v>0</v>
          </cell>
          <cell r="M72">
            <v>305409.75370571937</v>
          </cell>
          <cell r="N72">
            <v>0</v>
          </cell>
          <cell r="O72">
            <v>305409.75370571937</v>
          </cell>
          <cell r="P72">
            <v>0</v>
          </cell>
          <cell r="Q72">
            <v>305409.75370571937</v>
          </cell>
          <cell r="R72">
            <v>0</v>
          </cell>
          <cell r="S72">
            <v>1832458.5222343164</v>
          </cell>
          <cell r="T72">
            <v>0</v>
          </cell>
        </row>
        <row r="73">
          <cell r="A73">
            <v>67000000004</v>
          </cell>
          <cell r="B73" t="str">
            <v>OTROS ELEMENTOS ELECTRICOS DE INSTALACION - PORTAFOLIO</v>
          </cell>
          <cell r="C73">
            <v>15109004</v>
          </cell>
          <cell r="D73" t="str">
            <v>OTROS ELEMENTOS ELECTRICOS DE INSTALACION</v>
          </cell>
          <cell r="E73" t="str">
            <v>Otros elementos eléctricos de instalación.</v>
          </cell>
          <cell r="F73">
            <v>113548</v>
          </cell>
          <cell r="G73">
            <v>56774</v>
          </cell>
          <cell r="K73">
            <v>56774</v>
          </cell>
          <cell r="S73">
            <v>113548</v>
          </cell>
          <cell r="T73">
            <v>0</v>
          </cell>
        </row>
        <row r="74">
          <cell r="A74">
            <v>67000000005</v>
          </cell>
          <cell r="B74" t="str">
            <v>BOMBILLOS AHORRADORES DE ENERGIA - URE</v>
          </cell>
          <cell r="C74">
            <v>15109005</v>
          </cell>
          <cell r="D74" t="str">
            <v>BOMBILLOS AHORRADORES DE ENERGIA - URE</v>
          </cell>
          <cell r="E74" t="str">
            <v xml:space="preserve">Adquisición de 115 mil bombillas ahorradoras de energía de 20w-para venta a los usuario del área metropolitana de Cúcuta-generando mayores  ingresos y contribuyendo al uso racional de la energía-  en cumplimiento de la  ley 697 de 2001 que declaró el uso </v>
          </cell>
          <cell r="F74">
            <v>449880</v>
          </cell>
          <cell r="G74">
            <v>0</v>
          </cell>
          <cell r="I74">
            <v>234720</v>
          </cell>
          <cell r="M74">
            <v>215160</v>
          </cell>
          <cell r="S74">
            <v>449880</v>
          </cell>
          <cell r="T74">
            <v>0</v>
          </cell>
        </row>
        <row r="75">
          <cell r="A75">
            <v>67000000005</v>
          </cell>
          <cell r="B75" t="str">
            <v>BOMBILLOS AHORRADORES DE ENERGIA - URE</v>
          </cell>
          <cell r="C75">
            <v>15109005</v>
          </cell>
          <cell r="D75" t="str">
            <v>BOMBILLOS AHORRADORES DE ENERGIA - URE</v>
          </cell>
          <cell r="E75" t="str">
            <v xml:space="preserve">Adquisición de 20 mil bombillas ahorradoras de energía de 20w-para venta a los usuario de la regional Aguachica-generando mayores  ingresos y contribuyendo al uso racional de la energía-  en cumplimiento de la  ley 697 de 2001 que declaró el uso racional </v>
          </cell>
          <cell r="F75">
            <v>78240</v>
          </cell>
          <cell r="G75">
            <v>0</v>
          </cell>
          <cell r="I75">
            <v>39120</v>
          </cell>
          <cell r="M75">
            <v>39120</v>
          </cell>
          <cell r="S75">
            <v>78240</v>
          </cell>
          <cell r="T75">
            <v>0</v>
          </cell>
        </row>
        <row r="76">
          <cell r="A76">
            <v>67000000005</v>
          </cell>
          <cell r="B76" t="str">
            <v>BOMBILLOS AHORRADORES DE ENERGIA - URE</v>
          </cell>
          <cell r="C76">
            <v>15109005</v>
          </cell>
          <cell r="D76" t="str">
            <v>BOMBILLOS AHORRADORES DE ENERGIA - URE</v>
          </cell>
          <cell r="E76" t="str">
            <v>Adquisición de 20 mil bombillas ahorradoras de energía de 20w-para venta a los usuario de la regional pamplona-generando mayores  ingresos y contribuyendo al uso racional de la energía-  en cumplimiento de la  ley 697 de 2001 que declaró el uso racional y</v>
          </cell>
          <cell r="F76">
            <v>78240</v>
          </cell>
          <cell r="G76">
            <v>0</v>
          </cell>
          <cell r="I76">
            <v>39120</v>
          </cell>
          <cell r="M76">
            <v>39120</v>
          </cell>
          <cell r="S76">
            <v>78240</v>
          </cell>
          <cell r="T76">
            <v>0</v>
          </cell>
        </row>
        <row r="77">
          <cell r="A77">
            <v>67000000005</v>
          </cell>
          <cell r="B77" t="str">
            <v>BOMBILLOS AHORRADORES DE ENERGIA - URE</v>
          </cell>
          <cell r="C77">
            <v>15109005</v>
          </cell>
          <cell r="D77" t="str">
            <v>BOMBILLOS AHORRADORES DE ENERGIA - URE</v>
          </cell>
          <cell r="E77" t="str">
            <v>Adquisición de 20 mil bombillas ahorradoras de energía de 20w-para venta a los usuario de la regional Tibu-generando mayores  ingresos y contribuyendo al uso racional de la energía-  en cumplimiento de la  ley 697 de 2001 que declaró el uso racional y efi</v>
          </cell>
          <cell r="F77">
            <v>78240</v>
          </cell>
          <cell r="G77">
            <v>0</v>
          </cell>
          <cell r="I77">
            <v>39120</v>
          </cell>
          <cell r="M77">
            <v>39120</v>
          </cell>
          <cell r="S77">
            <v>78240</v>
          </cell>
          <cell r="T77">
            <v>0</v>
          </cell>
        </row>
        <row r="78">
          <cell r="A78">
            <v>67000000005</v>
          </cell>
          <cell r="B78" t="str">
            <v>BOMBILLOS AHORRADORES DE ENERGIA - URE</v>
          </cell>
          <cell r="C78">
            <v>15109005</v>
          </cell>
          <cell r="D78" t="str">
            <v>BOMBILLOS AHORRADORES DE ENERGIA - URE</v>
          </cell>
          <cell r="E78" t="str">
            <v>Adquisición de 25 mil bombillas ahorradoras de energía de 20w-para venta a los usuario de la regional Ocaña-generando mayores  ingresos y contribuyendo al uso racional de la energía-  en cumplimiento de la  ley 697 de 2001 que declaró el uso racional y ef</v>
          </cell>
          <cell r="F78">
            <v>97800</v>
          </cell>
          <cell r="G78">
            <v>0</v>
          </cell>
          <cell r="I78">
            <v>39120</v>
          </cell>
          <cell r="M78">
            <v>58680</v>
          </cell>
          <cell r="S78">
            <v>97800</v>
          </cell>
          <cell r="T78">
            <v>0</v>
          </cell>
        </row>
        <row r="79">
          <cell r="A79">
            <v>67100000001</v>
          </cell>
          <cell r="B79" t="str">
            <v>MEDIDORES DE ENERGIA</v>
          </cell>
          <cell r="C79">
            <v>151032</v>
          </cell>
          <cell r="D79" t="str">
            <v>MEDIDORES DE ENERGIA</v>
          </cell>
          <cell r="E79" t="str">
            <v>Adquisición de 100 medidores prepagos para implementar un plan piloto en el área metropolitana de Cúcuta.</v>
          </cell>
          <cell r="F79">
            <v>50000</v>
          </cell>
          <cell r="J79">
            <v>20000</v>
          </cell>
          <cell r="K79">
            <v>10000</v>
          </cell>
          <cell r="L79">
            <v>10000</v>
          </cell>
          <cell r="M79">
            <v>10000</v>
          </cell>
          <cell r="S79">
            <v>50000</v>
          </cell>
          <cell r="T79">
            <v>0</v>
          </cell>
        </row>
        <row r="80">
          <cell r="A80">
            <v>67100000001</v>
          </cell>
          <cell r="B80" t="str">
            <v>MEDIDORES DE ENERGIA</v>
          </cell>
          <cell r="C80">
            <v>151032</v>
          </cell>
          <cell r="D80" t="str">
            <v>MEDIDORES DE ENERGIA</v>
          </cell>
          <cell r="E80" t="str">
            <v>Medidores Monofásicos, Trifilares para macromedición de medida directa, semidirecta y Trifásicos.</v>
          </cell>
          <cell r="F80">
            <v>2174350.0704967189</v>
          </cell>
          <cell r="G80">
            <v>273208.34508278652</v>
          </cell>
          <cell r="H80">
            <v>0</v>
          </cell>
          <cell r="I80">
            <v>273208.34508278652</v>
          </cell>
          <cell r="J80">
            <v>267550</v>
          </cell>
          <cell r="K80">
            <v>273208.34508278652</v>
          </cell>
          <cell r="L80">
            <v>0</v>
          </cell>
          <cell r="M80">
            <v>273208.34508278628</v>
          </cell>
          <cell r="N80">
            <v>267550</v>
          </cell>
          <cell r="O80">
            <v>273208.34508278652</v>
          </cell>
          <cell r="P80">
            <v>0</v>
          </cell>
          <cell r="Q80">
            <v>273208.34508278605</v>
          </cell>
          <cell r="R80">
            <v>0</v>
          </cell>
          <cell r="S80">
            <v>2174350.0704967184</v>
          </cell>
          <cell r="T80">
            <v>0</v>
          </cell>
        </row>
        <row r="81">
          <cell r="A81">
            <v>67100000001</v>
          </cell>
          <cell r="B81" t="str">
            <v>MEDIDORES DE ENERGIA</v>
          </cell>
          <cell r="C81">
            <v>15180808</v>
          </cell>
          <cell r="D81" t="str">
            <v xml:space="preserve">MACROMEDIDORES   </v>
          </cell>
          <cell r="E81" t="str">
            <v xml:space="preserve">Se requiere la compra de Equipos  para instalar a los usuario y así garantizar la correcta medición de la energía suministrada,   Serán instalados durante las  acciones de Normalización y Legalización ejecutadas para la reducción de perdidas de energía. </v>
          </cell>
          <cell r="F81">
            <v>100000</v>
          </cell>
          <cell r="G81">
            <v>16666.666666666668</v>
          </cell>
          <cell r="I81">
            <v>16666.666666666668</v>
          </cell>
          <cell r="K81">
            <v>16666.666666666668</v>
          </cell>
          <cell r="M81">
            <v>16666.666666666668</v>
          </cell>
          <cell r="O81">
            <v>16666.666666666668</v>
          </cell>
          <cell r="Q81">
            <v>16666.666666666668</v>
          </cell>
          <cell r="S81">
            <v>100000.00000000001</v>
          </cell>
          <cell r="T81">
            <v>0</v>
          </cell>
        </row>
        <row r="82">
          <cell r="A82">
            <v>68100000001</v>
          </cell>
          <cell r="B82" t="str">
            <v>EXPANSION DE REDES PRIMARIAS - MATERIALES</v>
          </cell>
          <cell r="C82">
            <v>161505010111</v>
          </cell>
          <cell r="D82" t="str">
            <v>Obras - Redes - Expansión Primaria - Materiales</v>
          </cell>
          <cell r="E82" t="str">
            <v>1. Expandir la red de MT  para atender solicitudes de conexión de nuevas cargas al sistema de CENS, se proyecta el ingreso de 4222 nuevos usuarios con un nivel de consumo promedio de estrato tres y cuatro.
2. Ampliar la cobertura del sistema de CENS, actu</v>
          </cell>
          <cell r="F82">
            <v>452752.89399999997</v>
          </cell>
          <cell r="G82">
            <v>9000</v>
          </cell>
          <cell r="H82">
            <v>151286</v>
          </cell>
          <cell r="I82">
            <v>40230</v>
          </cell>
          <cell r="J82">
            <v>43979</v>
          </cell>
          <cell r="K82">
            <v>39290</v>
          </cell>
          <cell r="L82">
            <v>4800</v>
          </cell>
          <cell r="M82">
            <v>136391</v>
          </cell>
          <cell r="N82">
            <v>11925</v>
          </cell>
          <cell r="O82">
            <v>9747</v>
          </cell>
          <cell r="P82">
            <v>6104.8940000000002</v>
          </cell>
          <cell r="S82">
            <v>452752.89399999997</v>
          </cell>
          <cell r="T82">
            <v>0</v>
          </cell>
        </row>
        <row r="83">
          <cell r="A83">
            <v>68100000003</v>
          </cell>
          <cell r="B83" t="str">
            <v>EXPANSION DE REDES PRIMARIAS - MANO DE OBRA</v>
          </cell>
          <cell r="C83">
            <v>1615050103</v>
          </cell>
          <cell r="D83" t="str">
            <v>Obras - Redes - Expansión Primaria - Mano de Obra</v>
          </cell>
          <cell r="E83" t="str">
            <v>1. Expandir la red de MT  para atender solicitudes de conexión de nuevas cargas al sistema de CENS, se proyecta el ingreso de 4222 nuevos usuarios con un nivel de consumo promedio de estrato tres y cuatro.
2. Ampliar la cobertura del sistema de CENS, actu</v>
          </cell>
          <cell r="F83">
            <v>557431.10600000003</v>
          </cell>
          <cell r="G83">
            <v>45719.194285714293</v>
          </cell>
          <cell r="H83">
            <v>50851.44</v>
          </cell>
          <cell r="I83">
            <v>58922.457142857151</v>
          </cell>
          <cell r="J83">
            <v>61722.457142857151</v>
          </cell>
          <cell r="K83">
            <v>68033.457142857151</v>
          </cell>
          <cell r="L83">
            <v>59078.457142857151</v>
          </cell>
          <cell r="M83">
            <v>63599.457142857151</v>
          </cell>
          <cell r="N83">
            <v>69370.44</v>
          </cell>
          <cell r="O83">
            <v>59950.44</v>
          </cell>
          <cell r="P83">
            <v>20183.306</v>
          </cell>
          <cell r="Q83">
            <v>0</v>
          </cell>
          <cell r="R83">
            <v>0</v>
          </cell>
          <cell r="S83">
            <v>557431.10600000003</v>
          </cell>
          <cell r="T83">
            <v>0</v>
          </cell>
        </row>
        <row r="84">
          <cell r="A84">
            <v>68100000004</v>
          </cell>
          <cell r="B84" t="str">
            <v>EXPANSION DE REDES PRIMARIAS - HONORARIOS</v>
          </cell>
          <cell r="C84">
            <v>1615050104</v>
          </cell>
          <cell r="D84" t="str">
            <v>Obras - Redes - Expansión Primaria - Honorarios</v>
          </cell>
          <cell r="E84" t="str">
            <v>1. Expandir la red de MT  para atender solicitudes de conexión de nuevas cargas al sistema de CENS, se proyecta el ingreso de 4222 nuevos usuarios con un nivel de consumo promedio de estrato tres y cuatro.
2. Ampliar la cobertura del sistema de CENS, actu</v>
          </cell>
          <cell r="F84">
            <v>89816</v>
          </cell>
          <cell r="G84">
            <v>3000</v>
          </cell>
          <cell r="H84">
            <v>5000</v>
          </cell>
          <cell r="I84">
            <v>8897</v>
          </cell>
          <cell r="J84">
            <v>8984</v>
          </cell>
          <cell r="K84">
            <v>9580</v>
          </cell>
          <cell r="L84">
            <v>8818</v>
          </cell>
          <cell r="M84">
            <v>10661</v>
          </cell>
          <cell r="N84">
            <v>8070</v>
          </cell>
          <cell r="O84">
            <v>8163</v>
          </cell>
          <cell r="P84">
            <v>8248</v>
          </cell>
          <cell r="Q84">
            <v>5197</v>
          </cell>
          <cell r="R84">
            <v>5198</v>
          </cell>
          <cell r="S84">
            <v>89816</v>
          </cell>
          <cell r="T84">
            <v>0</v>
          </cell>
        </row>
        <row r="85">
          <cell r="A85">
            <v>68200000001</v>
          </cell>
          <cell r="B85" t="str">
            <v>EXPANSION DE REDES SECUNDARIAS - MATERIALES</v>
          </cell>
          <cell r="C85">
            <v>161505020111</v>
          </cell>
          <cell r="D85" t="str">
            <v>Obras - Redes - Expansión Secundaria - Materiales</v>
          </cell>
          <cell r="E85" t="str">
            <v>1. Expandir la red de  BT para atender solicitudes de conexión de nuevas cargas al sistema de CENS, se proyecta el ingreso de 4222 nuevos usuarios con un nivel de consumo promedio de estrato tres y cuatro.
2. Ampliar la cobertura del sistema de CENS, actu</v>
          </cell>
          <cell r="F85">
            <v>871825.48200000008</v>
          </cell>
          <cell r="G85">
            <v>11188.023785714287</v>
          </cell>
          <cell r="H85">
            <v>392927.97825000004</v>
          </cell>
          <cell r="I85">
            <v>8606.1721428571436</v>
          </cell>
          <cell r="J85">
            <v>28308.172142857144</v>
          </cell>
          <cell r="K85">
            <v>8606.1721428571436</v>
          </cell>
          <cell r="L85">
            <v>8606.1721428571436</v>
          </cell>
          <cell r="M85">
            <v>389485.50939285714</v>
          </cell>
          <cell r="N85">
            <v>12048.641000000001</v>
          </cell>
          <cell r="O85">
            <v>12048.641000000001</v>
          </cell>
          <cell r="P85">
            <v>0</v>
          </cell>
          <cell r="Q85">
            <v>0</v>
          </cell>
          <cell r="R85">
            <v>0</v>
          </cell>
          <cell r="S85">
            <v>871825.48200000008</v>
          </cell>
          <cell r="T85">
            <v>0</v>
          </cell>
        </row>
        <row r="86">
          <cell r="A86">
            <v>68200000002</v>
          </cell>
          <cell r="B86" t="str">
            <v>EXPANSION DE REDES SECUNDARIAS - EQUIPOS</v>
          </cell>
          <cell r="C86">
            <v>161505020211</v>
          </cell>
          <cell r="D86" t="str">
            <v>Obras - Redes - Expansión Secundaria- Equipos</v>
          </cell>
          <cell r="E86" t="str">
            <v>1. Expandir la red de  BT para atender solicitudes de conexión de nuevas cargas al sistema de CENS, se proyecta el ingreso de 4222 nuevos usuarios con un nivel de consumo promedio de estrato tres y cuatro.
2. Ampliar la cobertura del sistema de CENS, actu</v>
          </cell>
          <cell r="F86">
            <v>280584.40000000002</v>
          </cell>
          <cell r="I86">
            <v>135992</v>
          </cell>
          <cell r="J86">
            <v>108065.40000000002</v>
          </cell>
          <cell r="K86">
            <v>25912</v>
          </cell>
          <cell r="L86">
            <v>3000</v>
          </cell>
          <cell r="M86">
            <v>2000</v>
          </cell>
          <cell r="N86">
            <v>2000</v>
          </cell>
          <cell r="O86">
            <v>1500</v>
          </cell>
          <cell r="P86">
            <v>2115</v>
          </cell>
          <cell r="S86">
            <v>280584.40000000002</v>
          </cell>
          <cell r="T86">
            <v>0</v>
          </cell>
        </row>
        <row r="87">
          <cell r="A87">
            <v>68200000003</v>
          </cell>
          <cell r="B87" t="str">
            <v>EXPANSION DE REDES SECUNDARIAS - MANO DE OBRA</v>
          </cell>
          <cell r="C87">
            <v>1615050203</v>
          </cell>
          <cell r="D87" t="str">
            <v>Obras - Redes - Expansión Secundaria - Mano de Obra</v>
          </cell>
          <cell r="E87" t="str">
            <v>1. Expandir la red de  BT para atender solicitudes de conexión de nuevas cargas al sistema de CENS, se proyecta el ingreso de 4222 nuevos usuarios con un nivel de consumo promedio de estrato tres y cuatro.
2. Ampliar la cobertura del sistema de CENS, actu</v>
          </cell>
          <cell r="F87">
            <v>702146.43859999988</v>
          </cell>
          <cell r="G87">
            <v>77173.495572698419</v>
          </cell>
          <cell r="H87">
            <v>83503.080702222229</v>
          </cell>
          <cell r="I87">
            <v>72184.740184126975</v>
          </cell>
          <cell r="J87">
            <v>69184.740184126917</v>
          </cell>
          <cell r="K87">
            <v>72184.740184126975</v>
          </cell>
          <cell r="L87">
            <v>79724.740184126975</v>
          </cell>
          <cell r="M87">
            <v>73184.740184126989</v>
          </cell>
          <cell r="N87">
            <v>88503.080702222229</v>
          </cell>
          <cell r="O87">
            <v>86503.080702222229</v>
          </cell>
          <cell r="P87">
            <v>0</v>
          </cell>
          <cell r="Q87">
            <v>0</v>
          </cell>
          <cell r="R87">
            <v>0</v>
          </cell>
          <cell r="S87">
            <v>702146.43859999988</v>
          </cell>
          <cell r="T87">
            <v>0</v>
          </cell>
        </row>
        <row r="88">
          <cell r="A88">
            <v>68200000004</v>
          </cell>
          <cell r="B88" t="str">
            <v>EXPANSION DE REDES SECUNDARIAS - HONORARIOS</v>
          </cell>
          <cell r="C88">
            <v>1615050204</v>
          </cell>
          <cell r="D88" t="str">
            <v>Obras - Redes - Expansión Secundaria - Honorarios</v>
          </cell>
          <cell r="E88" t="str">
            <v>1. Expandir la red de  BT para atender solicitudes de conexión de nuevas cargas al sistema de CENS, se proyecta el ingreso de 4222 nuevos usuarios con un nivel de consumo promedio de estrato tres y cuatro.
2. Ampliar la cobertura del sistema de CENS, actu</v>
          </cell>
          <cell r="F88">
            <v>145443.67940000002</v>
          </cell>
          <cell r="G88">
            <v>8107.2623714285719</v>
          </cell>
          <cell r="H88">
            <v>9337.4364000000005</v>
          </cell>
          <cell r="I88">
            <v>11570.780925714287</v>
          </cell>
          <cell r="J88">
            <v>14220.780925714287</v>
          </cell>
          <cell r="K88">
            <v>14920.780925714287</v>
          </cell>
          <cell r="L88">
            <v>14020.780925714287</v>
          </cell>
          <cell r="M88">
            <v>15720.780925714287</v>
          </cell>
          <cell r="N88">
            <v>17211.477040000002</v>
          </cell>
          <cell r="O88">
            <v>15741.477040000002</v>
          </cell>
          <cell r="P88">
            <v>9459.0406400000011</v>
          </cell>
          <cell r="Q88">
            <v>7219.0406400000011</v>
          </cell>
          <cell r="R88">
            <v>7914.0406400000011</v>
          </cell>
          <cell r="S88">
            <v>145443.67940000002</v>
          </cell>
          <cell r="T88">
            <v>0</v>
          </cell>
        </row>
        <row r="89">
          <cell r="A89">
            <v>68300000001</v>
          </cell>
          <cell r="B89" t="str">
            <v>REPOSICION DE REDES PRIMARIAS - MATERIALES</v>
          </cell>
          <cell r="C89">
            <v>161505030111</v>
          </cell>
          <cell r="D89" t="str">
            <v>Obras - Redes - Reposición primaria-materiales</v>
          </cell>
          <cell r="E89" t="str">
            <v>Reposición  de 10  km de red primaria por calidad del servicio - cumplimiento retie reposición de línea 13.2 kv  sectores mineros materiales interventoria - (transporte de energia). Regionales: Pamplona: Remodelación de 2.3 Km de redes primarias en difere</v>
          </cell>
          <cell r="F89">
            <v>1549589.3</v>
          </cell>
          <cell r="G89">
            <v>88435</v>
          </cell>
          <cell r="H89">
            <v>79000</v>
          </cell>
          <cell r="I89">
            <v>121000</v>
          </cell>
          <cell r="J89">
            <v>496584.3</v>
          </cell>
          <cell r="K89">
            <v>118500</v>
          </cell>
          <cell r="L89">
            <v>116500</v>
          </cell>
          <cell r="M89">
            <v>79700</v>
          </cell>
          <cell r="N89">
            <v>105500</v>
          </cell>
          <cell r="O89">
            <v>106600</v>
          </cell>
          <cell r="P89">
            <v>77770</v>
          </cell>
          <cell r="Q89">
            <v>80000</v>
          </cell>
          <cell r="R89">
            <v>80000</v>
          </cell>
          <cell r="S89">
            <v>1549589.3</v>
          </cell>
          <cell r="T89">
            <v>0</v>
          </cell>
        </row>
        <row r="90">
          <cell r="A90">
            <v>68300000002</v>
          </cell>
          <cell r="B90" t="str">
            <v>REPOSICION DE REDES PRIMARIAS - EQUIPOS</v>
          </cell>
          <cell r="C90">
            <v>161505030211</v>
          </cell>
          <cell r="D90" t="str">
            <v>Obras - Redes - Reposición primaria-equipos</v>
          </cell>
          <cell r="E90" t="str">
            <v>Reposición  de 10  km de red primaria por calidad del servicio - cumplimiento retie reposición de línea 13.2 kv  sectores mineros materiales interventoria - (transporte de energia). Regionales: Pamplona: Remodelación de 2.3 Km de redes primarias en difere</v>
          </cell>
          <cell r="F90">
            <v>70421.066999999995</v>
          </cell>
          <cell r="I90">
            <v>2700</v>
          </cell>
          <cell r="J90">
            <v>40921.066999999995</v>
          </cell>
          <cell r="K90">
            <v>2450</v>
          </cell>
          <cell r="L90">
            <v>13300</v>
          </cell>
          <cell r="M90">
            <v>2700</v>
          </cell>
          <cell r="N90">
            <v>2500</v>
          </cell>
          <cell r="O90">
            <v>2600</v>
          </cell>
          <cell r="P90">
            <v>3250</v>
          </cell>
          <cell r="S90">
            <v>70421.066999999995</v>
          </cell>
          <cell r="T90">
            <v>0</v>
          </cell>
        </row>
        <row r="91">
          <cell r="A91">
            <v>68300000003</v>
          </cell>
          <cell r="B91" t="str">
            <v>REPOSICION DE REDES PRIMARIAS - MANO DE OBRA</v>
          </cell>
          <cell r="C91">
            <v>1615050303</v>
          </cell>
          <cell r="D91" t="str">
            <v>Obras - Redes - Reposición Primaria - Mano de Obra</v>
          </cell>
          <cell r="E91" t="str">
            <v>Reposición  de 10  km de red primaria por calidad del servicio - cumplimiento retie reposición de línea 13.2 kv  sectores mineros materiales interventoria - (transporte de energia). Regionales: Pamplona: Remodelación de 2.3 Km de redes primarias en difere</v>
          </cell>
          <cell r="F91">
            <v>1196260</v>
          </cell>
          <cell r="G91">
            <v>0</v>
          </cell>
          <cell r="H91">
            <v>0</v>
          </cell>
          <cell r="I91">
            <v>121508.65909747186</v>
          </cell>
          <cell r="J91">
            <v>227344.43182911977</v>
          </cell>
          <cell r="K91">
            <v>0</v>
          </cell>
          <cell r="L91">
            <v>81005.772731647914</v>
          </cell>
          <cell r="M91">
            <v>207092.98864620781</v>
          </cell>
          <cell r="N91">
            <v>309583.84600499691</v>
          </cell>
          <cell r="O91">
            <v>129609.23637063665</v>
          </cell>
          <cell r="P91">
            <v>120615.065319919</v>
          </cell>
          <cell r="Q91">
            <v>8300</v>
          </cell>
          <cell r="R91">
            <v>8700</v>
          </cell>
          <cell r="S91">
            <v>1213760</v>
          </cell>
          <cell r="T91">
            <v>-17500</v>
          </cell>
          <cell r="U91" t="str">
            <v>CORREGIR EN LA PLANTILLA DE LADY</v>
          </cell>
        </row>
        <row r="92">
          <cell r="A92">
            <v>68300000004</v>
          </cell>
          <cell r="B92" t="str">
            <v>REPOSICION DE REDES PRIMARIAS - HONORARIOS</v>
          </cell>
          <cell r="C92">
            <v>1615050304</v>
          </cell>
          <cell r="D92" t="str">
            <v>Obras - Redes - Reposición Primaria - Honorarios</v>
          </cell>
          <cell r="E92" t="str">
            <v>Reposición  de 10  km de red primaria por calidad del servicio - cumplimiento retie reposición de línea 13.2 kv  sectores mineros materiales interventoria - (transporte de energia). Regionales: Pamplona: Remodelación de 2.3 Km de redes primarias en difere</v>
          </cell>
          <cell r="F92">
            <v>183730</v>
          </cell>
          <cell r="G92">
            <v>19300</v>
          </cell>
          <cell r="H92">
            <v>22050</v>
          </cell>
          <cell r="I92">
            <v>12050</v>
          </cell>
          <cell r="J92">
            <v>19210</v>
          </cell>
          <cell r="K92">
            <v>15700</v>
          </cell>
          <cell r="L92">
            <v>16400</v>
          </cell>
          <cell r="M92">
            <v>17138</v>
          </cell>
          <cell r="N92">
            <v>17122</v>
          </cell>
          <cell r="O92">
            <v>14222</v>
          </cell>
          <cell r="P92">
            <v>13038</v>
          </cell>
          <cell r="S92">
            <v>166230</v>
          </cell>
          <cell r="T92">
            <v>17500</v>
          </cell>
          <cell r="U92" t="str">
            <v>CORREGIR EN LA PLANTILLA DE LADY</v>
          </cell>
        </row>
        <row r="93">
          <cell r="A93">
            <v>68400000001</v>
          </cell>
          <cell r="B93" t="str">
            <v>REPOSICION DE REDES SECUNDARIAS - MATERIALES</v>
          </cell>
          <cell r="C93">
            <v>161505040111</v>
          </cell>
          <cell r="D93" t="str">
            <v>Obras - Redes - Reposición secundaria-materiales</v>
          </cell>
          <cell r="E93" t="str">
            <v xml:space="preserve">Reposición  de 30 km de red secundaria por calidad del servicio - cumplimiento retie reposición de línea 13.2 kv  sectores mineros materiales interventoria (transporte de energia). Regionales: </v>
          </cell>
          <cell r="F93">
            <v>1735879.054</v>
          </cell>
          <cell r="G93">
            <v>0</v>
          </cell>
          <cell r="H93">
            <v>0</v>
          </cell>
          <cell r="I93">
            <v>170244.10862478081</v>
          </cell>
          <cell r="J93">
            <v>663619.23504130135</v>
          </cell>
          <cell r="K93">
            <v>0</v>
          </cell>
          <cell r="L93">
            <v>113496.07241652053</v>
          </cell>
          <cell r="M93">
            <v>255366.16293717123</v>
          </cell>
          <cell r="N93">
            <v>218057.16653205053</v>
          </cell>
          <cell r="O93">
            <v>181593.71586643287</v>
          </cell>
          <cell r="P93">
            <v>133502.59258174271</v>
          </cell>
          <cell r="Q93">
            <v>0</v>
          </cell>
          <cell r="R93">
            <v>0</v>
          </cell>
          <cell r="S93">
            <v>1735879.0540000002</v>
          </cell>
          <cell r="T93">
            <v>0</v>
          </cell>
        </row>
        <row r="94">
          <cell r="A94">
            <v>68400000002</v>
          </cell>
          <cell r="B94" t="str">
            <v>REPOSICION DE REDES SECUNDARIAS - EQUIPOS</v>
          </cell>
          <cell r="C94">
            <v>161505040211</v>
          </cell>
          <cell r="D94" t="str">
            <v>Obras - Redes - Reposición secundaria-equipos</v>
          </cell>
          <cell r="E94" t="str">
            <v xml:space="preserve">Reposición  de 30 km de red secundaria por calidad del servicio - cumplimiento retie reposición de línea 13.2 kv  sectores mineros materiales interventoria (transporte de energia). Regionales: </v>
          </cell>
          <cell r="F94">
            <v>290313</v>
          </cell>
          <cell r="H94">
            <v>70000</v>
          </cell>
          <cell r="I94">
            <v>175313</v>
          </cell>
          <cell r="J94">
            <v>45000</v>
          </cell>
          <cell r="K94">
            <v>0</v>
          </cell>
          <cell r="L94">
            <v>0</v>
          </cell>
          <cell r="M94">
            <v>0</v>
          </cell>
          <cell r="S94">
            <v>290313</v>
          </cell>
          <cell r="T94">
            <v>0</v>
          </cell>
        </row>
        <row r="95">
          <cell r="A95">
            <v>68400000003</v>
          </cell>
          <cell r="B95" t="str">
            <v>REPOSICION DE REDES SECUNDARIAS - MANO DE OBRA</v>
          </cell>
          <cell r="C95">
            <v>1615050403</v>
          </cell>
          <cell r="D95" t="str">
            <v>Obras - Redes - Reposicion secundaria-mano de obra</v>
          </cell>
          <cell r="E95" t="str">
            <v xml:space="preserve">Reposición  de 30 km de red secundaria por calidad del servicio - cumplimiento retie reposición de línea 13.2 kv  sectores mineros materiales interventoria (transporte de energia). Regionales: </v>
          </cell>
          <cell r="F95">
            <v>1792330</v>
          </cell>
          <cell r="G95">
            <v>17500</v>
          </cell>
          <cell r="H95">
            <v>23150</v>
          </cell>
          <cell r="I95">
            <v>163671.92729890201</v>
          </cell>
          <cell r="J95">
            <v>299008.652164837</v>
          </cell>
          <cell r="K95">
            <v>69000</v>
          </cell>
          <cell r="L95">
            <v>135981.2848659349</v>
          </cell>
          <cell r="M95">
            <v>229213.33094835299</v>
          </cell>
          <cell r="N95">
            <v>552075.84308079898</v>
          </cell>
          <cell r="O95">
            <v>183725.49578549602</v>
          </cell>
          <cell r="P95">
            <v>84669.785855677503</v>
          </cell>
          <cell r="Q95">
            <v>34333.68</v>
          </cell>
          <cell r="R95">
            <v>0</v>
          </cell>
          <cell r="S95">
            <v>1792329.9999999991</v>
          </cell>
          <cell r="T95">
            <v>0</v>
          </cell>
        </row>
        <row r="96">
          <cell r="A96">
            <v>68400000003</v>
          </cell>
          <cell r="B96" t="str">
            <v>REPOSICION DE REDES SECUNDARIAS - MANO DE OBRA</v>
          </cell>
          <cell r="C96">
            <v>1615050403</v>
          </cell>
          <cell r="D96" t="str">
            <v>Obras - Redes - Reposición secundaria-mano de obra</v>
          </cell>
          <cell r="E96" t="str">
            <v xml:space="preserve">Reposición  de 30 km de red secundaria por calidad del servicio - cumplimiento retie reposición de línea 13.2 kv  sectores mineros materiales interventoria (transporte de energia). Regionales: </v>
          </cell>
          <cell r="F96">
            <v>932330</v>
          </cell>
          <cell r="G96">
            <v>17500</v>
          </cell>
          <cell r="H96">
            <v>23150</v>
          </cell>
          <cell r="I96">
            <v>55700</v>
          </cell>
          <cell r="J96">
            <v>119055.44</v>
          </cell>
          <cell r="K96">
            <v>69000</v>
          </cell>
          <cell r="L96">
            <v>64000</v>
          </cell>
          <cell r="M96">
            <v>67255.44</v>
          </cell>
          <cell r="N96">
            <v>413780</v>
          </cell>
          <cell r="O96">
            <v>68555.44</v>
          </cell>
          <cell r="P96">
            <v>0</v>
          </cell>
          <cell r="Q96">
            <v>34333.68</v>
          </cell>
          <cell r="S96">
            <v>932330.00000000012</v>
          </cell>
          <cell r="T96">
            <v>0</v>
          </cell>
        </row>
        <row r="97">
          <cell r="A97">
            <v>68400000004</v>
          </cell>
          <cell r="B97" t="str">
            <v>REPOSICION DE REDES SECUNDARIAS - HONORARIOS</v>
          </cell>
          <cell r="C97">
            <v>1615050404</v>
          </cell>
          <cell r="D97" t="str">
            <v>Obras - Redes - Reposicion secundaria-honorarios</v>
          </cell>
          <cell r="E97" t="str">
            <v xml:space="preserve">Reposición  de 30 km de red secundaria por calidad del servicio - cumplimiento retie reposición de línea 13.2 kv  sectores mineros materiales interventoria (transporte de energia). Regionales: </v>
          </cell>
          <cell r="F97">
            <v>181900.142425</v>
          </cell>
          <cell r="G97">
            <v>12200</v>
          </cell>
          <cell r="H97">
            <v>13400</v>
          </cell>
          <cell r="I97">
            <v>14800</v>
          </cell>
          <cell r="J97">
            <v>24100.047474999999</v>
          </cell>
          <cell r="K97">
            <v>14800</v>
          </cell>
          <cell r="L97">
            <v>15300</v>
          </cell>
          <cell r="M97">
            <v>18798.880799999999</v>
          </cell>
          <cell r="N97">
            <v>20451.166675</v>
          </cell>
          <cell r="O97">
            <v>19100.047474999999</v>
          </cell>
          <cell r="P97">
            <v>11950</v>
          </cell>
          <cell r="Q97">
            <v>8300</v>
          </cell>
          <cell r="R97">
            <v>8700</v>
          </cell>
          <cell r="S97">
            <v>181900.142425</v>
          </cell>
          <cell r="T97">
            <v>0</v>
          </cell>
        </row>
        <row r="98">
          <cell r="A98">
            <v>68400000004</v>
          </cell>
          <cell r="B98" t="str">
            <v>REPOSICION DE REDES SECUNDARIAS - HONORARIOS</v>
          </cell>
          <cell r="C98">
            <v>1615050404</v>
          </cell>
          <cell r="D98" t="str">
            <v>Obras - Redes - Reposición secundaria-honorarios</v>
          </cell>
          <cell r="E98" t="str">
            <v xml:space="preserve">Reposición  de 30 km de red secundaria por calidad del servicio - cumplimiento retie reposición de línea 13.2 kv  sectores mineros materiales interventoria (transporte de energia). Regionales: </v>
          </cell>
          <cell r="F98">
            <v>36900.142425000005</v>
          </cell>
          <cell r="J98">
            <v>10300.047475000001</v>
          </cell>
          <cell r="K98">
            <v>3000</v>
          </cell>
          <cell r="L98">
            <v>3000</v>
          </cell>
          <cell r="M98">
            <v>5698.8808000000008</v>
          </cell>
          <cell r="N98">
            <v>7601.1666750000004</v>
          </cell>
          <cell r="O98">
            <v>7300.0474750000012</v>
          </cell>
          <cell r="P98">
            <v>0</v>
          </cell>
          <cell r="S98">
            <v>36900.142425000005</v>
          </cell>
          <cell r="T98">
            <v>0</v>
          </cell>
        </row>
        <row r="99">
          <cell r="A99">
            <v>68400000004</v>
          </cell>
          <cell r="B99" t="str">
            <v>REPOSICION DE REDES SECUNDARIAS - HONORARIOS</v>
          </cell>
          <cell r="C99">
            <v>1615050404</v>
          </cell>
          <cell r="D99" t="str">
            <v>Obras - Redes - Reposición secundaria-honorarios</v>
          </cell>
          <cell r="E99" t="str">
            <v xml:space="preserve">Reposición  de 30 km de red secundaria por calidad del servicio - cumplimiento retie reposición de línea 13.2 kv  sectores mineros materiales interventoria (transporte de energia). Regionales: </v>
          </cell>
          <cell r="F99">
            <v>45000</v>
          </cell>
          <cell r="G99">
            <v>3900</v>
          </cell>
          <cell r="H99">
            <v>5100</v>
          </cell>
          <cell r="I99">
            <v>6500</v>
          </cell>
          <cell r="J99">
            <v>5500</v>
          </cell>
          <cell r="K99">
            <v>3500</v>
          </cell>
          <cell r="L99">
            <v>4000</v>
          </cell>
          <cell r="M99">
            <v>4800</v>
          </cell>
          <cell r="N99">
            <v>4550</v>
          </cell>
          <cell r="O99">
            <v>3500</v>
          </cell>
          <cell r="P99">
            <v>3650</v>
          </cell>
          <cell r="S99">
            <v>45000</v>
          </cell>
          <cell r="T99">
            <v>0</v>
          </cell>
        </row>
        <row r="100">
          <cell r="A100">
            <v>68500000001</v>
          </cell>
          <cell r="B100" t="str">
            <v>ELECTRIFICACION RURAL - MATERIALES</v>
          </cell>
          <cell r="C100">
            <v>161505050111</v>
          </cell>
          <cell r="D100" t="str">
            <v>Obras - Redes - Electrificación rural-materiales</v>
          </cell>
          <cell r="E100" t="str">
            <v>1) Se require la construcción de red de media tensión a nivel de tensión 7.6 kV normativa EPM aproximadamente 321.86 KM, lainstalación de 2.053 MVA aproximadamente en transformadorse de distribución monofasicos, la extensión de la red de baja tensión requ</v>
          </cell>
          <cell r="F100">
            <v>906980.82827169099</v>
          </cell>
          <cell r="G100">
            <v>906980.82827169099</v>
          </cell>
          <cell r="S100">
            <v>906980.82827169099</v>
          </cell>
          <cell r="T100">
            <v>0</v>
          </cell>
        </row>
        <row r="101">
          <cell r="A101">
            <v>68500000002</v>
          </cell>
          <cell r="B101" t="str">
            <v>ELECTRIFICACION RURAL - EQUIPOS</v>
          </cell>
          <cell r="C101">
            <v>161505050211</v>
          </cell>
          <cell r="D101" t="str">
            <v>Obras - Redes - Electrificación rural-materiales</v>
          </cell>
          <cell r="E101" t="str">
            <v>suministro de transformadores de distribucion segun caracteristicas del anexo 2 de la solicitud privada de oferta no. 300-762-2010. factura 35683-35688</v>
          </cell>
          <cell r="F101">
            <v>98489.8</v>
          </cell>
          <cell r="G101">
            <v>27967.67193639879</v>
          </cell>
          <cell r="H101">
            <v>17630.531651551297</v>
          </cell>
          <cell r="I101">
            <v>17630.531651551297</v>
          </cell>
          <cell r="J101">
            <v>17630.531651551297</v>
          </cell>
          <cell r="K101">
            <v>17630.533108947311</v>
          </cell>
          <cell r="L101">
            <v>0</v>
          </cell>
          <cell r="M101">
            <v>0</v>
          </cell>
          <cell r="N101">
            <v>0</v>
          </cell>
          <cell r="O101">
            <v>0</v>
          </cell>
          <cell r="P101">
            <v>0</v>
          </cell>
          <cell r="Q101">
            <v>0</v>
          </cell>
          <cell r="R101">
            <v>0</v>
          </cell>
          <cell r="S101">
            <v>98489.799999999988</v>
          </cell>
          <cell r="T101">
            <v>0</v>
          </cell>
        </row>
        <row r="102">
          <cell r="A102">
            <v>68500000003</v>
          </cell>
          <cell r="B102" t="str">
            <v>ELECTRIFICACION RURAL - MANO DE OBRA</v>
          </cell>
          <cell r="C102">
            <v>1615050503</v>
          </cell>
          <cell r="D102" t="str">
            <v>Obras - Redes - Electrificación rural-mano de obra</v>
          </cell>
          <cell r="E102" t="str">
            <v>1) Se require la construcción de red de media tensión a nivel de tensión 7.6 kV normativa EPM aproximadamente 321.86 KM, lainstalación de 2.053 MVA aproximadamente en transformadorse de distribución monofasicos, la extensión de la red de baja tensión requ</v>
          </cell>
          <cell r="F102">
            <v>8415190.5075851064</v>
          </cell>
          <cell r="G102">
            <v>1041880.729510537</v>
          </cell>
          <cell r="H102">
            <v>1122025.4010113475</v>
          </cell>
          <cell r="I102">
            <v>801446.71500810538</v>
          </cell>
          <cell r="J102">
            <v>801446.71500810538</v>
          </cell>
          <cell r="K102">
            <v>801446.71500810538</v>
          </cell>
          <cell r="L102">
            <v>801446.71500810538</v>
          </cell>
          <cell r="M102">
            <v>801446.71500810538</v>
          </cell>
          <cell r="N102">
            <v>1122025.4010113475</v>
          </cell>
          <cell r="O102">
            <v>1122025.4010113475</v>
          </cell>
          <cell r="P102">
            <v>0</v>
          </cell>
          <cell r="Q102">
            <v>0</v>
          </cell>
          <cell r="R102">
            <v>0</v>
          </cell>
          <cell r="S102">
            <v>8415190.5075851064</v>
          </cell>
          <cell r="T102">
            <v>0</v>
          </cell>
        </row>
        <row r="103">
          <cell r="A103">
            <v>68500000004</v>
          </cell>
          <cell r="B103" t="str">
            <v>ELECTRIFICACION RURAL - HONORARIOS</v>
          </cell>
          <cell r="C103">
            <v>1615050504</v>
          </cell>
          <cell r="D103" t="str">
            <v>Obras - Redes - Electrificación rural-honorarios</v>
          </cell>
          <cell r="E103" t="str">
            <v>1) Se require la construcción de red de media tensión a nivel de tensión 7.6 kV normativa EPM aproximadamente 321.86 KM, lainstalación de 2.053 MVA aproximadamente en transformadorse de distribución monofasicos, la extensión de la red de baja tensión requ</v>
          </cell>
          <cell r="F103">
            <v>664589.63426129299</v>
          </cell>
          <cell r="G103">
            <v>132918</v>
          </cell>
          <cell r="H103">
            <v>132918</v>
          </cell>
          <cell r="I103">
            <v>132918</v>
          </cell>
          <cell r="J103">
            <v>132918</v>
          </cell>
          <cell r="K103">
            <v>132917.63426129299</v>
          </cell>
          <cell r="S103">
            <v>664589.63426129299</v>
          </cell>
          <cell r="T103">
            <v>0</v>
          </cell>
        </row>
        <row r="104">
          <cell r="A104">
            <v>68600000001</v>
          </cell>
          <cell r="B104" t="str">
            <v>LINEA DE TRANSMISION - MATERIALES</v>
          </cell>
          <cell r="C104">
            <v>161505060111</v>
          </cell>
          <cell r="D104" t="str">
            <v>Obras - Redes - lineas de transmisión-materiales</v>
          </cell>
          <cell r="E104" t="str">
            <v>xxx</v>
          </cell>
          <cell r="F104">
            <v>174000</v>
          </cell>
          <cell r="L104">
            <v>174000</v>
          </cell>
          <cell r="S104">
            <v>174000</v>
          </cell>
          <cell r="T104">
            <v>0</v>
          </cell>
        </row>
        <row r="105">
          <cell r="A105">
            <v>68600000003</v>
          </cell>
          <cell r="B105" t="str">
            <v>LINEA DE TRANSMISION - MANO DE OBRA</v>
          </cell>
          <cell r="C105">
            <v>1615050603</v>
          </cell>
          <cell r="D105" t="str">
            <v>Obras - Redes - lineas de transmisión-mano de obra</v>
          </cell>
          <cell r="E105" t="str">
            <v>Repotenciación del tramo de la línea Belén - Ínsula entre Sevilla y la Subestación la Ínsula. (3.6 km).
Cumplimiento a la normatividad vigente (RETIE), mejoramiento de la calidad y continuidad de servicio de energía eléctrica.</v>
          </cell>
          <cell r="F105">
            <v>391000</v>
          </cell>
          <cell r="G105">
            <v>0</v>
          </cell>
          <cell r="H105">
            <v>0</v>
          </cell>
          <cell r="I105">
            <v>49089.562295198601</v>
          </cell>
          <cell r="J105">
            <v>81815.937158664325</v>
          </cell>
          <cell r="K105">
            <v>0</v>
          </cell>
          <cell r="L105">
            <v>32726.374863465731</v>
          </cell>
          <cell r="M105">
            <v>73634.343442797894</v>
          </cell>
          <cell r="N105">
            <v>62876.365865805121</v>
          </cell>
          <cell r="O105">
            <v>52362.199781545169</v>
          </cell>
          <cell r="P105">
            <v>38495.216592523153</v>
          </cell>
          <cell r="Q105">
            <v>0</v>
          </cell>
          <cell r="R105">
            <v>0</v>
          </cell>
          <cell r="S105">
            <v>390999.99999999994</v>
          </cell>
          <cell r="T105">
            <v>0</v>
          </cell>
        </row>
        <row r="106">
          <cell r="A106">
            <v>68600000004</v>
          </cell>
          <cell r="B106" t="str">
            <v>LINEA DE TRANSMISION - HONORARIOS</v>
          </cell>
          <cell r="C106">
            <v>1615050604</v>
          </cell>
          <cell r="D106" t="str">
            <v>Obras - Redes - lineas de transmisión-honorarios</v>
          </cell>
          <cell r="E106" t="str">
            <v>Cumplimiento a la normatividad vigente (RETIE), mejoramiento de la calidad y continuidad de servicio de energía eléctrica.</v>
          </cell>
          <cell r="F106">
            <v>50000</v>
          </cell>
          <cell r="G106">
            <v>0</v>
          </cell>
          <cell r="H106">
            <v>0</v>
          </cell>
          <cell r="I106">
            <v>6277.4376336571095</v>
          </cell>
          <cell r="J106">
            <v>10462.396056095184</v>
          </cell>
          <cell r="K106">
            <v>0</v>
          </cell>
          <cell r="L106">
            <v>4184.9584224380733</v>
          </cell>
          <cell r="M106">
            <v>9416.1564504856651</v>
          </cell>
          <cell r="N106">
            <v>8040.4559930697087</v>
          </cell>
          <cell r="O106">
            <v>6695.9334759009171</v>
          </cell>
          <cell r="P106">
            <v>4922.6619683533445</v>
          </cell>
          <cell r="Q106">
            <v>0</v>
          </cell>
          <cell r="R106">
            <v>0</v>
          </cell>
          <cell r="S106">
            <v>50000</v>
          </cell>
          <cell r="T106">
            <v>0</v>
          </cell>
        </row>
        <row r="107">
          <cell r="A107">
            <v>68700000001</v>
          </cell>
          <cell r="B107" t="str">
            <v>LINEA DE SUBTRANSMISION - MATERIALES</v>
          </cell>
          <cell r="C107">
            <v>161505070111</v>
          </cell>
          <cell r="D107" t="str">
            <v>Obras - Redes - lineas de subtransmisión-materiales</v>
          </cell>
          <cell r="E107" t="str">
            <v>Cuadrilla transmisión  pintura estructuras podas  obras de estabilización marcación de estructuras materiales. Regionales: Tibu: Pago de cuadrillas de mantenimiento, de podas , alumbrado público y compra de material.</v>
          </cell>
          <cell r="F107">
            <v>100000</v>
          </cell>
          <cell r="G107">
            <v>0</v>
          </cell>
          <cell r="H107">
            <v>0</v>
          </cell>
          <cell r="I107">
            <v>12554.875267314219</v>
          </cell>
          <cell r="J107">
            <v>20924.792112190367</v>
          </cell>
          <cell r="K107">
            <v>0</v>
          </cell>
          <cell r="L107">
            <v>8369.9168448761466</v>
          </cell>
          <cell r="M107">
            <v>18832.31290097133</v>
          </cell>
          <cell r="N107">
            <v>16080.911986139417</v>
          </cell>
          <cell r="O107">
            <v>13391.866951801834</v>
          </cell>
          <cell r="P107">
            <v>9845.323936706689</v>
          </cell>
          <cell r="Q107">
            <v>0</v>
          </cell>
          <cell r="R107">
            <v>0</v>
          </cell>
          <cell r="S107">
            <v>100000</v>
          </cell>
          <cell r="T107">
            <v>0</v>
          </cell>
        </row>
        <row r="108">
          <cell r="A108">
            <v>68700000003</v>
          </cell>
          <cell r="B108" t="str">
            <v>LINEA DE SUBTRANSMISION - MANO DE OBRA</v>
          </cell>
          <cell r="C108">
            <v>1615050703</v>
          </cell>
          <cell r="D108" t="str">
            <v>Obras - Redes - lineas de subtransmisión-mano de obra</v>
          </cell>
          <cell r="E108" t="str">
            <v>Cuadrilla transmisión  pintura estructuras podas  obras de estabilización marcación de estructuras materiales. Regionales: Tibu: Pago de cuadrillas de mantenimiento, de podas , alumbrado público y compra de material.</v>
          </cell>
          <cell r="F108">
            <v>840000</v>
          </cell>
          <cell r="G108">
            <v>0</v>
          </cell>
          <cell r="H108">
            <v>0</v>
          </cell>
          <cell r="I108">
            <v>105460.95224543945</v>
          </cell>
          <cell r="J108">
            <v>175768.25374239907</v>
          </cell>
          <cell r="K108">
            <v>0</v>
          </cell>
          <cell r="L108">
            <v>70307.301496959626</v>
          </cell>
          <cell r="M108">
            <v>158191.42836815916</v>
          </cell>
          <cell r="N108">
            <v>135079.6606835711</v>
          </cell>
          <cell r="O108">
            <v>112491.6823951354</v>
          </cell>
          <cell r="P108">
            <v>82700.721068336192</v>
          </cell>
          <cell r="Q108">
            <v>0</v>
          </cell>
          <cell r="R108">
            <v>0</v>
          </cell>
          <cell r="S108">
            <v>840000</v>
          </cell>
          <cell r="T108">
            <v>0</v>
          </cell>
        </row>
        <row r="109">
          <cell r="A109">
            <v>68700000004</v>
          </cell>
          <cell r="B109" t="str">
            <v>LINEA DE SUBTRANSMISION - HONORARIOS</v>
          </cell>
          <cell r="C109">
            <v>1615050704</v>
          </cell>
          <cell r="D109" t="str">
            <v>Obras - Redes - lineas de subtransmisión-honorarios</v>
          </cell>
          <cell r="E109" t="str">
            <v>Cuadrilla transmisión  pintura estructuras podas  obras de estabilización marcación de estructuras materiales. Regionales: Tibu: Pago de cuadrillas de mantenimiento, de podas , alumbrado público y compra de material.</v>
          </cell>
          <cell r="F109">
            <v>60000</v>
          </cell>
          <cell r="G109">
            <v>0</v>
          </cell>
          <cell r="H109">
            <v>0</v>
          </cell>
          <cell r="I109">
            <v>7532.9251603885314</v>
          </cell>
          <cell r="J109">
            <v>12554.875267314219</v>
          </cell>
          <cell r="K109">
            <v>0</v>
          </cell>
          <cell r="L109">
            <v>5021.9501069256876</v>
          </cell>
          <cell r="M109">
            <v>11299.387740582797</v>
          </cell>
          <cell r="N109">
            <v>9648.5471916836505</v>
          </cell>
          <cell r="O109">
            <v>8035.1201710811001</v>
          </cell>
          <cell r="P109">
            <v>5907.1943620240136</v>
          </cell>
          <cell r="Q109">
            <v>0</v>
          </cell>
          <cell r="R109">
            <v>0</v>
          </cell>
          <cell r="S109">
            <v>59999.999999999993</v>
          </cell>
          <cell r="T109">
            <v>0</v>
          </cell>
        </row>
        <row r="110">
          <cell r="A110" t="str">
            <v>68400000001-P</v>
          </cell>
          <cell r="B110" t="str">
            <v>REPOSICION DE REDES SECUNDARIAS - MATERIALES</v>
          </cell>
          <cell r="C110">
            <v>161505040111</v>
          </cell>
          <cell r="D110" t="str">
            <v>Obras - Redes - Reposición secundaria-materiales</v>
          </cell>
          <cell r="E110" t="str">
            <v>Reducción de energía perdida y mejoramiento de la calidad del servicio.</v>
          </cell>
          <cell r="F110">
            <v>2428965.7009999999</v>
          </cell>
          <cell r="G110">
            <v>208213.80890385108</v>
          </cell>
          <cell r="H110">
            <v>434806.00703842414</v>
          </cell>
          <cell r="I110">
            <v>434806.00703842414</v>
          </cell>
          <cell r="J110">
            <v>434806.00703842414</v>
          </cell>
          <cell r="K110">
            <v>434806.04298087634</v>
          </cell>
          <cell r="L110">
            <v>0</v>
          </cell>
          <cell r="M110">
            <v>0</v>
          </cell>
          <cell r="N110">
            <v>0</v>
          </cell>
          <cell r="O110">
            <v>0</v>
          </cell>
          <cell r="P110">
            <v>0</v>
          </cell>
          <cell r="Q110">
            <v>0</v>
          </cell>
          <cell r="R110">
            <v>0</v>
          </cell>
          <cell r="S110">
            <v>1947437.8729999997</v>
          </cell>
          <cell r="T110">
            <v>481527.82800000021</v>
          </cell>
          <cell r="U110">
            <v>481527.82799999998</v>
          </cell>
          <cell r="V110">
            <v>1000</v>
          </cell>
        </row>
        <row r="111">
          <cell r="A111" t="str">
            <v>68400000002-P</v>
          </cell>
          <cell r="B111" t="str">
            <v>REPOSICION DE REDES SECUNDARIAS - EQUIPOS</v>
          </cell>
          <cell r="C111">
            <v>161505040211</v>
          </cell>
          <cell r="D111" t="str">
            <v>Obras - Redes - Reposición secundaria-equipos</v>
          </cell>
          <cell r="E111" t="str">
            <v>Reducción de energía perdida y mejoramiento de la calidad del servicio.</v>
          </cell>
          <cell r="F111">
            <v>1292913.9654569072</v>
          </cell>
          <cell r="G111">
            <v>367142.52265602344</v>
          </cell>
          <cell r="H111">
            <v>231442.85591726963</v>
          </cell>
          <cell r="I111">
            <v>231442.85591726963</v>
          </cell>
          <cell r="J111">
            <v>231442.85591726963</v>
          </cell>
          <cell r="K111">
            <v>231442.87504907476</v>
          </cell>
          <cell r="L111">
            <v>0</v>
          </cell>
          <cell r="M111">
            <v>0</v>
          </cell>
          <cell r="N111">
            <v>0</v>
          </cell>
          <cell r="O111">
            <v>0</v>
          </cell>
          <cell r="P111">
            <v>0</v>
          </cell>
          <cell r="Q111">
            <v>0</v>
          </cell>
          <cell r="R111">
            <v>0</v>
          </cell>
          <cell r="S111">
            <v>1292913.9654569072</v>
          </cell>
          <cell r="T111">
            <v>0</v>
          </cell>
          <cell r="U111">
            <v>4.5690717342949938E-4</v>
          </cell>
        </row>
        <row r="112">
          <cell r="A112" t="str">
            <v>68400000003-P</v>
          </cell>
          <cell r="B112" t="str">
            <v>REPOSICION DE REDES SECUNDARIAS - MANO DE OBRA</v>
          </cell>
          <cell r="C112">
            <v>1615050403</v>
          </cell>
          <cell r="D112" t="str">
            <v>Obras - Redes - Reposicion secundaria-mano de obra</v>
          </cell>
          <cell r="E112" t="str">
            <v>Reducción de energía perdida y mejoramiento de la calidad del servicio.</v>
          </cell>
          <cell r="F112">
            <v>2952406.9999999902</v>
          </cell>
          <cell r="G112">
            <v>838380.72976823163</v>
          </cell>
          <cell r="H112">
            <v>528506.55663593067</v>
          </cell>
          <cell r="I112">
            <v>528506.55663593067</v>
          </cell>
          <cell r="J112">
            <v>528506.55663593067</v>
          </cell>
          <cell r="K112">
            <v>528506.60032396961</v>
          </cell>
          <cell r="L112">
            <v>481527.82800000702</v>
          </cell>
          <cell r="M112">
            <v>0</v>
          </cell>
          <cell r="N112">
            <v>0</v>
          </cell>
          <cell r="O112">
            <v>0</v>
          </cell>
          <cell r="P112">
            <v>0</v>
          </cell>
          <cell r="Q112">
            <v>0</v>
          </cell>
          <cell r="R112">
            <v>0</v>
          </cell>
          <cell r="S112">
            <v>3433934.8280000002</v>
          </cell>
          <cell r="T112">
            <v>-481527.82800000999</v>
          </cell>
          <cell r="U112">
            <v>-481527.82800000702</v>
          </cell>
        </row>
        <row r="113">
          <cell r="A113" t="str">
            <v>68400000003-P</v>
          </cell>
          <cell r="B113" t="str">
            <v>REPOSICION DE REDES SECUNDARIAS - MANO DE OBRA</v>
          </cell>
          <cell r="C113">
            <v>1615050404</v>
          </cell>
          <cell r="D113" t="str">
            <v>Obras - Redes - Reposicion secundaria-honorarios</v>
          </cell>
          <cell r="E113" t="str">
            <v>Según junta directiva en la sesión 699 del 6 de noviembre de 2009 autorizó vigencia futura para la ejecucion de actividades para el control y reduccion de pérdidas de energía y obras complementarias en las sucursales de influencia de cens: cucuta, pamplon</v>
          </cell>
          <cell r="F113">
            <v>38903</v>
          </cell>
          <cell r="G113">
            <v>11047.096667286583</v>
          </cell>
          <cell r="H113">
            <v>6963.9756892622399</v>
          </cell>
          <cell r="I113">
            <v>6963.9756892622399</v>
          </cell>
          <cell r="J113">
            <v>6963.9756892622399</v>
          </cell>
          <cell r="K113">
            <v>6963.9762649266959</v>
          </cell>
          <cell r="L113">
            <v>0</v>
          </cell>
          <cell r="M113">
            <v>0</v>
          </cell>
          <cell r="N113">
            <v>0</v>
          </cell>
          <cell r="O113">
            <v>0</v>
          </cell>
          <cell r="P113">
            <v>0</v>
          </cell>
          <cell r="Q113">
            <v>0</v>
          </cell>
          <cell r="R113">
            <v>0</v>
          </cell>
          <cell r="S113">
            <v>38903</v>
          </cell>
          <cell r="T113">
            <v>0</v>
          </cell>
          <cell r="U113">
            <v>0</v>
          </cell>
        </row>
        <row r="114">
          <cell r="A114" t="str">
            <v>68400000003-P</v>
          </cell>
          <cell r="B114" t="str">
            <v>REPOSICION DE REDES SECUNDARIAS - MANO DE OBRA</v>
          </cell>
          <cell r="C114">
            <v>1615050404</v>
          </cell>
          <cell r="D114" t="str">
            <v>Obras - Redes - Reposicion secundaria-honorarios</v>
          </cell>
          <cell r="E114" t="str">
            <v>Solicitud de CD vigencia futura, según junta directiva en la sesión 699 del 6 de noviembre de 2009 autorizó vigencia futura para la ejecución de actividades para el control y reducción de pérdidas de energía y obras complementarias en las sucursales de in</v>
          </cell>
          <cell r="F114">
            <v>38577</v>
          </cell>
          <cell r="G114">
            <v>10954.524024725972</v>
          </cell>
          <cell r="H114">
            <v>6905.6188511083828</v>
          </cell>
          <cell r="I114">
            <v>6905.6188511083828</v>
          </cell>
          <cell r="J114">
            <v>6905.6188511083828</v>
          </cell>
          <cell r="K114">
            <v>6905.6194219488771</v>
          </cell>
          <cell r="L114">
            <v>0</v>
          </cell>
          <cell r="M114">
            <v>0</v>
          </cell>
          <cell r="N114">
            <v>0</v>
          </cell>
          <cell r="O114">
            <v>0</v>
          </cell>
          <cell r="P114">
            <v>0</v>
          </cell>
          <cell r="Q114">
            <v>0</v>
          </cell>
          <cell r="R114">
            <v>0</v>
          </cell>
          <cell r="S114">
            <v>38576.999999999993</v>
          </cell>
          <cell r="T114">
            <v>0</v>
          </cell>
        </row>
        <row r="115">
          <cell r="A115" t="str">
            <v>68400000004-P</v>
          </cell>
          <cell r="B115" t="str">
            <v>REPOSICION DE REDES SECUNDARIAS - HONORARIOS</v>
          </cell>
          <cell r="C115">
            <v>1615050404</v>
          </cell>
          <cell r="D115" t="str">
            <v>Obras - Redes - Reposicion secundaria-honorarios</v>
          </cell>
          <cell r="E115" t="str">
            <v>Reducción de energía perdida y mejoramiento de la calidad del servicio.</v>
          </cell>
          <cell r="F115">
            <v>275040</v>
          </cell>
          <cell r="G115">
            <v>48007.003760057436</v>
          </cell>
          <cell r="H115">
            <v>34883.248597417944</v>
          </cell>
          <cell r="I115">
            <v>34883.248597417944</v>
          </cell>
          <cell r="J115">
            <v>34883.248597417944</v>
          </cell>
          <cell r="K115">
            <v>34883.250447688712</v>
          </cell>
          <cell r="L115">
            <v>12500</v>
          </cell>
          <cell r="M115">
            <v>12500</v>
          </cell>
          <cell r="N115">
            <v>12500</v>
          </cell>
          <cell r="O115">
            <v>12500</v>
          </cell>
          <cell r="P115">
            <v>12500</v>
          </cell>
          <cell r="Q115">
            <v>12500</v>
          </cell>
          <cell r="R115">
            <v>12500</v>
          </cell>
          <cell r="S115">
            <v>275040</v>
          </cell>
          <cell r="T115">
            <v>0</v>
          </cell>
        </row>
        <row r="116">
          <cell r="A116" t="str">
            <v>(en blanco)</v>
          </cell>
          <cell r="B116" t="str">
            <v>(en blanco)</v>
          </cell>
          <cell r="C116" t="str">
            <v>(en blanco)</v>
          </cell>
          <cell r="D116" t="str">
            <v>(en blanco)</v>
          </cell>
          <cell r="E116" t="str">
            <v>(en blanco)</v>
          </cell>
          <cell r="S116">
            <v>0</v>
          </cell>
          <cell r="T116">
            <v>0</v>
          </cell>
        </row>
        <row r="117">
          <cell r="A117" t="str">
            <v>Total general</v>
          </cell>
          <cell r="F117">
            <v>59749990.945942737</v>
          </cell>
          <cell r="G117">
            <v>6101463.4008421851</v>
          </cell>
          <cell r="H117">
            <v>4426116.1695861965</v>
          </cell>
          <cell r="I117">
            <v>7434608.3363133417</v>
          </cell>
          <cell r="J117">
            <v>13537414.114339828</v>
          </cell>
          <cell r="K117">
            <v>4997171.9599720072</v>
          </cell>
          <cell r="L117">
            <v>4249412.3647229765</v>
          </cell>
          <cell r="M117">
            <v>5903696.436212861</v>
          </cell>
          <cell r="N117">
            <v>5493109.0363004757</v>
          </cell>
          <cell r="O117">
            <v>4260057.8760300027</v>
          </cell>
          <cell r="P117">
            <v>1950741.5504151625</v>
          </cell>
          <cell r="Q117">
            <v>1116565.2224172156</v>
          </cell>
          <cell r="R117">
            <v>279634.47879048635</v>
          </cell>
          <cell r="S117">
            <v>59749990.945942737</v>
          </cell>
          <cell r="T117">
            <v>0</v>
          </cell>
        </row>
        <row r="120">
          <cell r="A120">
            <v>68600000002</v>
          </cell>
        </row>
        <row r="121">
          <cell r="A121">
            <v>68700000002</v>
          </cell>
        </row>
        <row r="122">
          <cell r="A122">
            <v>68100000002</v>
          </cell>
        </row>
      </sheetData>
      <sheetData sheetId="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Parametros"/>
      <sheetName val="Demanda"/>
      <sheetName val="Nómina"/>
      <sheetName val="Costos"/>
      <sheetName val="Gastos"/>
      <sheetName val="Inversiones"/>
      <sheetName val="Tarifas"/>
      <sheetName val="Ingresos"/>
      <sheetName val="Resultados detallados"/>
      <sheetName val="Identificación"/>
      <sheetName val="Entrada Modelo"/>
      <sheetName val="Cálculos"/>
      <sheetName val="Resultados"/>
      <sheetName val="Presentación "/>
      <sheetName val="Gráficas"/>
      <sheetName val="Indicadores"/>
      <sheetName val=" Soporte inversión"/>
      <sheetName val="Demanda espejo"/>
      <sheetName val="Interfaz MEP"/>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34"/>
  <sheetViews>
    <sheetView showGridLines="0" topLeftCell="C1" zoomScale="90" zoomScaleNormal="90" zoomScaleSheetLayoutView="100" workbookViewId="0">
      <selection activeCell="K10" sqref="K10"/>
    </sheetView>
  </sheetViews>
  <sheetFormatPr baseColWidth="10" defaultColWidth="10.7265625" defaultRowHeight="14" x14ac:dyDescent="0.35"/>
  <cols>
    <col min="1" max="1" width="21.26953125" style="1" customWidth="1"/>
    <col min="2" max="2" width="39.26953125" style="1" customWidth="1"/>
    <col min="3" max="3" width="16.81640625" style="1" customWidth="1"/>
    <col min="4" max="4" width="15.26953125" style="1" customWidth="1"/>
    <col min="5" max="5" width="16.54296875" style="1" customWidth="1"/>
    <col min="6" max="6" width="13.7265625" style="1" bestFit="1" customWidth="1"/>
    <col min="7" max="7" width="15.453125" style="1" customWidth="1"/>
    <col min="8" max="8" width="16.7265625" style="1" customWidth="1"/>
    <col min="9" max="9" width="15.7265625" style="1" customWidth="1"/>
    <col min="10" max="11" width="16.1796875" style="1" customWidth="1"/>
    <col min="12" max="12" width="14.453125" style="1" customWidth="1"/>
    <col min="13" max="13" width="8.1796875" style="1" customWidth="1"/>
    <col min="14" max="14" width="26.26953125" style="1" customWidth="1"/>
    <col min="15" max="254" width="10.7265625" style="1"/>
    <col min="255" max="255" width="8.7265625" style="1" customWidth="1"/>
    <col min="256" max="256" width="3.7265625" style="1" customWidth="1"/>
    <col min="257" max="257" width="38.26953125" style="1" customWidth="1"/>
    <col min="258" max="258" width="13.54296875" style="1" customWidth="1"/>
    <col min="259" max="259" width="10.7265625" style="1"/>
    <col min="260" max="260" width="12.453125" style="1" customWidth="1"/>
    <col min="261" max="261" width="10.7265625" style="1"/>
    <col min="262" max="262" width="13.1796875" style="1" customWidth="1"/>
    <col min="263" max="263" width="10.7265625" style="1"/>
    <col min="264" max="264" width="11.81640625" style="1" customWidth="1"/>
    <col min="265" max="266" width="13.1796875" style="1" customWidth="1"/>
    <col min="267" max="267" width="3.7265625" style="1" customWidth="1"/>
    <col min="268" max="510" width="10.7265625" style="1"/>
    <col min="511" max="511" width="8.7265625" style="1" customWidth="1"/>
    <col min="512" max="512" width="3.7265625" style="1" customWidth="1"/>
    <col min="513" max="513" width="38.26953125" style="1" customWidth="1"/>
    <col min="514" max="514" width="13.54296875" style="1" customWidth="1"/>
    <col min="515" max="515" width="10.7265625" style="1"/>
    <col min="516" max="516" width="12.453125" style="1" customWidth="1"/>
    <col min="517" max="517" width="10.7265625" style="1"/>
    <col min="518" max="518" width="13.1796875" style="1" customWidth="1"/>
    <col min="519" max="519" width="10.7265625" style="1"/>
    <col min="520" max="520" width="11.81640625" style="1" customWidth="1"/>
    <col min="521" max="522" width="13.1796875" style="1" customWidth="1"/>
    <col min="523" max="523" width="3.7265625" style="1" customWidth="1"/>
    <col min="524" max="766" width="10.7265625" style="1"/>
    <col min="767" max="767" width="8.7265625" style="1" customWidth="1"/>
    <col min="768" max="768" width="3.7265625" style="1" customWidth="1"/>
    <col min="769" max="769" width="38.26953125" style="1" customWidth="1"/>
    <col min="770" max="770" width="13.54296875" style="1" customWidth="1"/>
    <col min="771" max="771" width="10.7265625" style="1"/>
    <col min="772" max="772" width="12.453125" style="1" customWidth="1"/>
    <col min="773" max="773" width="10.7265625" style="1"/>
    <col min="774" max="774" width="13.1796875" style="1" customWidth="1"/>
    <col min="775" max="775" width="10.7265625" style="1"/>
    <col min="776" max="776" width="11.81640625" style="1" customWidth="1"/>
    <col min="777" max="778" width="13.1796875" style="1" customWidth="1"/>
    <col min="779" max="779" width="3.7265625" style="1" customWidth="1"/>
    <col min="780" max="1022" width="10.7265625" style="1"/>
    <col min="1023" max="1023" width="8.7265625" style="1" customWidth="1"/>
    <col min="1024" max="1024" width="3.7265625" style="1" customWidth="1"/>
    <col min="1025" max="1025" width="38.26953125" style="1" customWidth="1"/>
    <col min="1026" max="1026" width="13.54296875" style="1" customWidth="1"/>
    <col min="1027" max="1027" width="10.7265625" style="1"/>
    <col min="1028" max="1028" width="12.453125" style="1" customWidth="1"/>
    <col min="1029" max="1029" width="10.7265625" style="1"/>
    <col min="1030" max="1030" width="13.1796875" style="1" customWidth="1"/>
    <col min="1031" max="1031" width="10.7265625" style="1"/>
    <col min="1032" max="1032" width="11.81640625" style="1" customWidth="1"/>
    <col min="1033" max="1034" width="13.1796875" style="1" customWidth="1"/>
    <col min="1035" max="1035" width="3.7265625" style="1" customWidth="1"/>
    <col min="1036" max="1278" width="10.7265625" style="1"/>
    <col min="1279" max="1279" width="8.7265625" style="1" customWidth="1"/>
    <col min="1280" max="1280" width="3.7265625" style="1" customWidth="1"/>
    <col min="1281" max="1281" width="38.26953125" style="1" customWidth="1"/>
    <col min="1282" max="1282" width="13.54296875" style="1" customWidth="1"/>
    <col min="1283" max="1283" width="10.7265625" style="1"/>
    <col min="1284" max="1284" width="12.453125" style="1" customWidth="1"/>
    <col min="1285" max="1285" width="10.7265625" style="1"/>
    <col min="1286" max="1286" width="13.1796875" style="1" customWidth="1"/>
    <col min="1287" max="1287" width="10.7265625" style="1"/>
    <col min="1288" max="1288" width="11.81640625" style="1" customWidth="1"/>
    <col min="1289" max="1290" width="13.1796875" style="1" customWidth="1"/>
    <col min="1291" max="1291" width="3.7265625" style="1" customWidth="1"/>
    <col min="1292" max="1534" width="10.7265625" style="1"/>
    <col min="1535" max="1535" width="8.7265625" style="1" customWidth="1"/>
    <col min="1536" max="1536" width="3.7265625" style="1" customWidth="1"/>
    <col min="1537" max="1537" width="38.26953125" style="1" customWidth="1"/>
    <col min="1538" max="1538" width="13.54296875" style="1" customWidth="1"/>
    <col min="1539" max="1539" width="10.7265625" style="1"/>
    <col min="1540" max="1540" width="12.453125" style="1" customWidth="1"/>
    <col min="1541" max="1541" width="10.7265625" style="1"/>
    <col min="1542" max="1542" width="13.1796875" style="1" customWidth="1"/>
    <col min="1543" max="1543" width="10.7265625" style="1"/>
    <col min="1544" max="1544" width="11.81640625" style="1" customWidth="1"/>
    <col min="1545" max="1546" width="13.1796875" style="1" customWidth="1"/>
    <col min="1547" max="1547" width="3.7265625" style="1" customWidth="1"/>
    <col min="1548" max="1790" width="10.7265625" style="1"/>
    <col min="1791" max="1791" width="8.7265625" style="1" customWidth="1"/>
    <col min="1792" max="1792" width="3.7265625" style="1" customWidth="1"/>
    <col min="1793" max="1793" width="38.26953125" style="1" customWidth="1"/>
    <col min="1794" max="1794" width="13.54296875" style="1" customWidth="1"/>
    <col min="1795" max="1795" width="10.7265625" style="1"/>
    <col min="1796" max="1796" width="12.453125" style="1" customWidth="1"/>
    <col min="1797" max="1797" width="10.7265625" style="1"/>
    <col min="1798" max="1798" width="13.1796875" style="1" customWidth="1"/>
    <col min="1799" max="1799" width="10.7265625" style="1"/>
    <col min="1800" max="1800" width="11.81640625" style="1" customWidth="1"/>
    <col min="1801" max="1802" width="13.1796875" style="1" customWidth="1"/>
    <col min="1803" max="1803" width="3.7265625" style="1" customWidth="1"/>
    <col min="1804" max="2046" width="10.7265625" style="1"/>
    <col min="2047" max="2047" width="8.7265625" style="1" customWidth="1"/>
    <col min="2048" max="2048" width="3.7265625" style="1" customWidth="1"/>
    <col min="2049" max="2049" width="38.26953125" style="1" customWidth="1"/>
    <col min="2050" max="2050" width="13.54296875" style="1" customWidth="1"/>
    <col min="2051" max="2051" width="10.7265625" style="1"/>
    <col min="2052" max="2052" width="12.453125" style="1" customWidth="1"/>
    <col min="2053" max="2053" width="10.7265625" style="1"/>
    <col min="2054" max="2054" width="13.1796875" style="1" customWidth="1"/>
    <col min="2055" max="2055" width="10.7265625" style="1"/>
    <col min="2056" max="2056" width="11.81640625" style="1" customWidth="1"/>
    <col min="2057" max="2058" width="13.1796875" style="1" customWidth="1"/>
    <col min="2059" max="2059" width="3.7265625" style="1" customWidth="1"/>
    <col min="2060" max="2302" width="10.7265625" style="1"/>
    <col min="2303" max="2303" width="8.7265625" style="1" customWidth="1"/>
    <col min="2304" max="2304" width="3.7265625" style="1" customWidth="1"/>
    <col min="2305" max="2305" width="38.26953125" style="1" customWidth="1"/>
    <col min="2306" max="2306" width="13.54296875" style="1" customWidth="1"/>
    <col min="2307" max="2307" width="10.7265625" style="1"/>
    <col min="2308" max="2308" width="12.453125" style="1" customWidth="1"/>
    <col min="2309" max="2309" width="10.7265625" style="1"/>
    <col min="2310" max="2310" width="13.1796875" style="1" customWidth="1"/>
    <col min="2311" max="2311" width="10.7265625" style="1"/>
    <col min="2312" max="2312" width="11.81640625" style="1" customWidth="1"/>
    <col min="2313" max="2314" width="13.1796875" style="1" customWidth="1"/>
    <col min="2315" max="2315" width="3.7265625" style="1" customWidth="1"/>
    <col min="2316" max="2558" width="10.7265625" style="1"/>
    <col min="2559" max="2559" width="8.7265625" style="1" customWidth="1"/>
    <col min="2560" max="2560" width="3.7265625" style="1" customWidth="1"/>
    <col min="2561" max="2561" width="38.26953125" style="1" customWidth="1"/>
    <col min="2562" max="2562" width="13.54296875" style="1" customWidth="1"/>
    <col min="2563" max="2563" width="10.7265625" style="1"/>
    <col min="2564" max="2564" width="12.453125" style="1" customWidth="1"/>
    <col min="2565" max="2565" width="10.7265625" style="1"/>
    <col min="2566" max="2566" width="13.1796875" style="1" customWidth="1"/>
    <col min="2567" max="2567" width="10.7265625" style="1"/>
    <col min="2568" max="2568" width="11.81640625" style="1" customWidth="1"/>
    <col min="2569" max="2570" width="13.1796875" style="1" customWidth="1"/>
    <col min="2571" max="2571" width="3.7265625" style="1" customWidth="1"/>
    <col min="2572" max="2814" width="10.7265625" style="1"/>
    <col min="2815" max="2815" width="8.7265625" style="1" customWidth="1"/>
    <col min="2816" max="2816" width="3.7265625" style="1" customWidth="1"/>
    <col min="2817" max="2817" width="38.26953125" style="1" customWidth="1"/>
    <col min="2818" max="2818" width="13.54296875" style="1" customWidth="1"/>
    <col min="2819" max="2819" width="10.7265625" style="1"/>
    <col min="2820" max="2820" width="12.453125" style="1" customWidth="1"/>
    <col min="2821" max="2821" width="10.7265625" style="1"/>
    <col min="2822" max="2822" width="13.1796875" style="1" customWidth="1"/>
    <col min="2823" max="2823" width="10.7265625" style="1"/>
    <col min="2824" max="2824" width="11.81640625" style="1" customWidth="1"/>
    <col min="2825" max="2826" width="13.1796875" style="1" customWidth="1"/>
    <col min="2827" max="2827" width="3.7265625" style="1" customWidth="1"/>
    <col min="2828" max="3070" width="10.7265625" style="1"/>
    <col min="3071" max="3071" width="8.7265625" style="1" customWidth="1"/>
    <col min="3072" max="3072" width="3.7265625" style="1" customWidth="1"/>
    <col min="3073" max="3073" width="38.26953125" style="1" customWidth="1"/>
    <col min="3074" max="3074" width="13.54296875" style="1" customWidth="1"/>
    <col min="3075" max="3075" width="10.7265625" style="1"/>
    <col min="3076" max="3076" width="12.453125" style="1" customWidth="1"/>
    <col min="3077" max="3077" width="10.7265625" style="1"/>
    <col min="3078" max="3078" width="13.1796875" style="1" customWidth="1"/>
    <col min="3079" max="3079" width="10.7265625" style="1"/>
    <col min="3080" max="3080" width="11.81640625" style="1" customWidth="1"/>
    <col min="3081" max="3082" width="13.1796875" style="1" customWidth="1"/>
    <col min="3083" max="3083" width="3.7265625" style="1" customWidth="1"/>
    <col min="3084" max="3326" width="10.7265625" style="1"/>
    <col min="3327" max="3327" width="8.7265625" style="1" customWidth="1"/>
    <col min="3328" max="3328" width="3.7265625" style="1" customWidth="1"/>
    <col min="3329" max="3329" width="38.26953125" style="1" customWidth="1"/>
    <col min="3330" max="3330" width="13.54296875" style="1" customWidth="1"/>
    <col min="3331" max="3331" width="10.7265625" style="1"/>
    <col min="3332" max="3332" width="12.453125" style="1" customWidth="1"/>
    <col min="3333" max="3333" width="10.7265625" style="1"/>
    <col min="3334" max="3334" width="13.1796875" style="1" customWidth="1"/>
    <col min="3335" max="3335" width="10.7265625" style="1"/>
    <col min="3336" max="3336" width="11.81640625" style="1" customWidth="1"/>
    <col min="3337" max="3338" width="13.1796875" style="1" customWidth="1"/>
    <col min="3339" max="3339" width="3.7265625" style="1" customWidth="1"/>
    <col min="3340" max="3582" width="10.7265625" style="1"/>
    <col min="3583" max="3583" width="8.7265625" style="1" customWidth="1"/>
    <col min="3584" max="3584" width="3.7265625" style="1" customWidth="1"/>
    <col min="3585" max="3585" width="38.26953125" style="1" customWidth="1"/>
    <col min="3586" max="3586" width="13.54296875" style="1" customWidth="1"/>
    <col min="3587" max="3587" width="10.7265625" style="1"/>
    <col min="3588" max="3588" width="12.453125" style="1" customWidth="1"/>
    <col min="3589" max="3589" width="10.7265625" style="1"/>
    <col min="3590" max="3590" width="13.1796875" style="1" customWidth="1"/>
    <col min="3591" max="3591" width="10.7265625" style="1"/>
    <col min="3592" max="3592" width="11.81640625" style="1" customWidth="1"/>
    <col min="3593" max="3594" width="13.1796875" style="1" customWidth="1"/>
    <col min="3595" max="3595" width="3.7265625" style="1" customWidth="1"/>
    <col min="3596" max="3838" width="10.7265625" style="1"/>
    <col min="3839" max="3839" width="8.7265625" style="1" customWidth="1"/>
    <col min="3840" max="3840" width="3.7265625" style="1" customWidth="1"/>
    <col min="3841" max="3841" width="38.26953125" style="1" customWidth="1"/>
    <col min="3842" max="3842" width="13.54296875" style="1" customWidth="1"/>
    <col min="3843" max="3843" width="10.7265625" style="1"/>
    <col min="3844" max="3844" width="12.453125" style="1" customWidth="1"/>
    <col min="3845" max="3845" width="10.7265625" style="1"/>
    <col min="3846" max="3846" width="13.1796875" style="1" customWidth="1"/>
    <col min="3847" max="3847" width="10.7265625" style="1"/>
    <col min="3848" max="3848" width="11.81640625" style="1" customWidth="1"/>
    <col min="3849" max="3850" width="13.1796875" style="1" customWidth="1"/>
    <col min="3851" max="3851" width="3.7265625" style="1" customWidth="1"/>
    <col min="3852" max="4094" width="10.7265625" style="1"/>
    <col min="4095" max="4095" width="8.7265625" style="1" customWidth="1"/>
    <col min="4096" max="4096" width="3.7265625" style="1" customWidth="1"/>
    <col min="4097" max="4097" width="38.26953125" style="1" customWidth="1"/>
    <col min="4098" max="4098" width="13.54296875" style="1" customWidth="1"/>
    <col min="4099" max="4099" width="10.7265625" style="1"/>
    <col min="4100" max="4100" width="12.453125" style="1" customWidth="1"/>
    <col min="4101" max="4101" width="10.7265625" style="1"/>
    <col min="4102" max="4102" width="13.1796875" style="1" customWidth="1"/>
    <col min="4103" max="4103" width="10.7265625" style="1"/>
    <col min="4104" max="4104" width="11.81640625" style="1" customWidth="1"/>
    <col min="4105" max="4106" width="13.1796875" style="1" customWidth="1"/>
    <col min="4107" max="4107" width="3.7265625" style="1" customWidth="1"/>
    <col min="4108" max="4350" width="10.7265625" style="1"/>
    <col min="4351" max="4351" width="8.7265625" style="1" customWidth="1"/>
    <col min="4352" max="4352" width="3.7265625" style="1" customWidth="1"/>
    <col min="4353" max="4353" width="38.26953125" style="1" customWidth="1"/>
    <col min="4354" max="4354" width="13.54296875" style="1" customWidth="1"/>
    <col min="4355" max="4355" width="10.7265625" style="1"/>
    <col min="4356" max="4356" width="12.453125" style="1" customWidth="1"/>
    <col min="4357" max="4357" width="10.7265625" style="1"/>
    <col min="4358" max="4358" width="13.1796875" style="1" customWidth="1"/>
    <col min="4359" max="4359" width="10.7265625" style="1"/>
    <col min="4360" max="4360" width="11.81640625" style="1" customWidth="1"/>
    <col min="4361" max="4362" width="13.1796875" style="1" customWidth="1"/>
    <col min="4363" max="4363" width="3.7265625" style="1" customWidth="1"/>
    <col min="4364" max="4606" width="10.7265625" style="1"/>
    <col min="4607" max="4607" width="8.7265625" style="1" customWidth="1"/>
    <col min="4608" max="4608" width="3.7265625" style="1" customWidth="1"/>
    <col min="4609" max="4609" width="38.26953125" style="1" customWidth="1"/>
    <col min="4610" max="4610" width="13.54296875" style="1" customWidth="1"/>
    <col min="4611" max="4611" width="10.7265625" style="1"/>
    <col min="4612" max="4612" width="12.453125" style="1" customWidth="1"/>
    <col min="4613" max="4613" width="10.7265625" style="1"/>
    <col min="4614" max="4614" width="13.1796875" style="1" customWidth="1"/>
    <col min="4615" max="4615" width="10.7265625" style="1"/>
    <col min="4616" max="4616" width="11.81640625" style="1" customWidth="1"/>
    <col min="4617" max="4618" width="13.1796875" style="1" customWidth="1"/>
    <col min="4619" max="4619" width="3.7265625" style="1" customWidth="1"/>
    <col min="4620" max="4862" width="10.7265625" style="1"/>
    <col min="4863" max="4863" width="8.7265625" style="1" customWidth="1"/>
    <col min="4864" max="4864" width="3.7265625" style="1" customWidth="1"/>
    <col min="4865" max="4865" width="38.26953125" style="1" customWidth="1"/>
    <col min="4866" max="4866" width="13.54296875" style="1" customWidth="1"/>
    <col min="4867" max="4867" width="10.7265625" style="1"/>
    <col min="4868" max="4868" width="12.453125" style="1" customWidth="1"/>
    <col min="4869" max="4869" width="10.7265625" style="1"/>
    <col min="4870" max="4870" width="13.1796875" style="1" customWidth="1"/>
    <col min="4871" max="4871" width="10.7265625" style="1"/>
    <col min="4872" max="4872" width="11.81640625" style="1" customWidth="1"/>
    <col min="4873" max="4874" width="13.1796875" style="1" customWidth="1"/>
    <col min="4875" max="4875" width="3.7265625" style="1" customWidth="1"/>
    <col min="4876" max="5118" width="10.7265625" style="1"/>
    <col min="5119" max="5119" width="8.7265625" style="1" customWidth="1"/>
    <col min="5120" max="5120" width="3.7265625" style="1" customWidth="1"/>
    <col min="5121" max="5121" width="38.26953125" style="1" customWidth="1"/>
    <col min="5122" max="5122" width="13.54296875" style="1" customWidth="1"/>
    <col min="5123" max="5123" width="10.7265625" style="1"/>
    <col min="5124" max="5124" width="12.453125" style="1" customWidth="1"/>
    <col min="5125" max="5125" width="10.7265625" style="1"/>
    <col min="5126" max="5126" width="13.1796875" style="1" customWidth="1"/>
    <col min="5127" max="5127" width="10.7265625" style="1"/>
    <col min="5128" max="5128" width="11.81640625" style="1" customWidth="1"/>
    <col min="5129" max="5130" width="13.1796875" style="1" customWidth="1"/>
    <col min="5131" max="5131" width="3.7265625" style="1" customWidth="1"/>
    <col min="5132" max="5374" width="10.7265625" style="1"/>
    <col min="5375" max="5375" width="8.7265625" style="1" customWidth="1"/>
    <col min="5376" max="5376" width="3.7265625" style="1" customWidth="1"/>
    <col min="5377" max="5377" width="38.26953125" style="1" customWidth="1"/>
    <col min="5378" max="5378" width="13.54296875" style="1" customWidth="1"/>
    <col min="5379" max="5379" width="10.7265625" style="1"/>
    <col min="5380" max="5380" width="12.453125" style="1" customWidth="1"/>
    <col min="5381" max="5381" width="10.7265625" style="1"/>
    <col min="5382" max="5382" width="13.1796875" style="1" customWidth="1"/>
    <col min="5383" max="5383" width="10.7265625" style="1"/>
    <col min="5384" max="5384" width="11.81640625" style="1" customWidth="1"/>
    <col min="5385" max="5386" width="13.1796875" style="1" customWidth="1"/>
    <col min="5387" max="5387" width="3.7265625" style="1" customWidth="1"/>
    <col min="5388" max="5630" width="10.7265625" style="1"/>
    <col min="5631" max="5631" width="8.7265625" style="1" customWidth="1"/>
    <col min="5632" max="5632" width="3.7265625" style="1" customWidth="1"/>
    <col min="5633" max="5633" width="38.26953125" style="1" customWidth="1"/>
    <col min="5634" max="5634" width="13.54296875" style="1" customWidth="1"/>
    <col min="5635" max="5635" width="10.7265625" style="1"/>
    <col min="5636" max="5636" width="12.453125" style="1" customWidth="1"/>
    <col min="5637" max="5637" width="10.7265625" style="1"/>
    <col min="5638" max="5638" width="13.1796875" style="1" customWidth="1"/>
    <col min="5639" max="5639" width="10.7265625" style="1"/>
    <col min="5640" max="5640" width="11.81640625" style="1" customWidth="1"/>
    <col min="5641" max="5642" width="13.1796875" style="1" customWidth="1"/>
    <col min="5643" max="5643" width="3.7265625" style="1" customWidth="1"/>
    <col min="5644" max="5886" width="10.7265625" style="1"/>
    <col min="5887" max="5887" width="8.7265625" style="1" customWidth="1"/>
    <col min="5888" max="5888" width="3.7265625" style="1" customWidth="1"/>
    <col min="5889" max="5889" width="38.26953125" style="1" customWidth="1"/>
    <col min="5890" max="5890" width="13.54296875" style="1" customWidth="1"/>
    <col min="5891" max="5891" width="10.7265625" style="1"/>
    <col min="5892" max="5892" width="12.453125" style="1" customWidth="1"/>
    <col min="5893" max="5893" width="10.7265625" style="1"/>
    <col min="5894" max="5894" width="13.1796875" style="1" customWidth="1"/>
    <col min="5895" max="5895" width="10.7265625" style="1"/>
    <col min="5896" max="5896" width="11.81640625" style="1" customWidth="1"/>
    <col min="5897" max="5898" width="13.1796875" style="1" customWidth="1"/>
    <col min="5899" max="5899" width="3.7265625" style="1" customWidth="1"/>
    <col min="5900" max="6142" width="10.7265625" style="1"/>
    <col min="6143" max="6143" width="8.7265625" style="1" customWidth="1"/>
    <col min="6144" max="6144" width="3.7265625" style="1" customWidth="1"/>
    <col min="6145" max="6145" width="38.26953125" style="1" customWidth="1"/>
    <col min="6146" max="6146" width="13.54296875" style="1" customWidth="1"/>
    <col min="6147" max="6147" width="10.7265625" style="1"/>
    <col min="6148" max="6148" width="12.453125" style="1" customWidth="1"/>
    <col min="6149" max="6149" width="10.7265625" style="1"/>
    <col min="6150" max="6150" width="13.1796875" style="1" customWidth="1"/>
    <col min="6151" max="6151" width="10.7265625" style="1"/>
    <col min="6152" max="6152" width="11.81640625" style="1" customWidth="1"/>
    <col min="6153" max="6154" width="13.1796875" style="1" customWidth="1"/>
    <col min="6155" max="6155" width="3.7265625" style="1" customWidth="1"/>
    <col min="6156" max="6398" width="10.7265625" style="1"/>
    <col min="6399" max="6399" width="8.7265625" style="1" customWidth="1"/>
    <col min="6400" max="6400" width="3.7265625" style="1" customWidth="1"/>
    <col min="6401" max="6401" width="38.26953125" style="1" customWidth="1"/>
    <col min="6402" max="6402" width="13.54296875" style="1" customWidth="1"/>
    <col min="6403" max="6403" width="10.7265625" style="1"/>
    <col min="6404" max="6404" width="12.453125" style="1" customWidth="1"/>
    <col min="6405" max="6405" width="10.7265625" style="1"/>
    <col min="6406" max="6406" width="13.1796875" style="1" customWidth="1"/>
    <col min="6407" max="6407" width="10.7265625" style="1"/>
    <col min="6408" max="6408" width="11.81640625" style="1" customWidth="1"/>
    <col min="6409" max="6410" width="13.1796875" style="1" customWidth="1"/>
    <col min="6411" max="6411" width="3.7265625" style="1" customWidth="1"/>
    <col min="6412" max="6654" width="10.7265625" style="1"/>
    <col min="6655" max="6655" width="8.7265625" style="1" customWidth="1"/>
    <col min="6656" max="6656" width="3.7265625" style="1" customWidth="1"/>
    <col min="6657" max="6657" width="38.26953125" style="1" customWidth="1"/>
    <col min="6658" max="6658" width="13.54296875" style="1" customWidth="1"/>
    <col min="6659" max="6659" width="10.7265625" style="1"/>
    <col min="6660" max="6660" width="12.453125" style="1" customWidth="1"/>
    <col min="6661" max="6661" width="10.7265625" style="1"/>
    <col min="6662" max="6662" width="13.1796875" style="1" customWidth="1"/>
    <col min="6663" max="6663" width="10.7265625" style="1"/>
    <col min="6664" max="6664" width="11.81640625" style="1" customWidth="1"/>
    <col min="6665" max="6666" width="13.1796875" style="1" customWidth="1"/>
    <col min="6667" max="6667" width="3.7265625" style="1" customWidth="1"/>
    <col min="6668" max="6910" width="10.7265625" style="1"/>
    <col min="6911" max="6911" width="8.7265625" style="1" customWidth="1"/>
    <col min="6912" max="6912" width="3.7265625" style="1" customWidth="1"/>
    <col min="6913" max="6913" width="38.26953125" style="1" customWidth="1"/>
    <col min="6914" max="6914" width="13.54296875" style="1" customWidth="1"/>
    <col min="6915" max="6915" width="10.7265625" style="1"/>
    <col min="6916" max="6916" width="12.453125" style="1" customWidth="1"/>
    <col min="6917" max="6917" width="10.7265625" style="1"/>
    <col min="6918" max="6918" width="13.1796875" style="1" customWidth="1"/>
    <col min="6919" max="6919" width="10.7265625" style="1"/>
    <col min="6920" max="6920" width="11.81640625" style="1" customWidth="1"/>
    <col min="6921" max="6922" width="13.1796875" style="1" customWidth="1"/>
    <col min="6923" max="6923" width="3.7265625" style="1" customWidth="1"/>
    <col min="6924" max="7166" width="10.7265625" style="1"/>
    <col min="7167" max="7167" width="8.7265625" style="1" customWidth="1"/>
    <col min="7168" max="7168" width="3.7265625" style="1" customWidth="1"/>
    <col min="7169" max="7169" width="38.26953125" style="1" customWidth="1"/>
    <col min="7170" max="7170" width="13.54296875" style="1" customWidth="1"/>
    <col min="7171" max="7171" width="10.7265625" style="1"/>
    <col min="7172" max="7172" width="12.453125" style="1" customWidth="1"/>
    <col min="7173" max="7173" width="10.7265625" style="1"/>
    <col min="7174" max="7174" width="13.1796875" style="1" customWidth="1"/>
    <col min="7175" max="7175" width="10.7265625" style="1"/>
    <col min="7176" max="7176" width="11.81640625" style="1" customWidth="1"/>
    <col min="7177" max="7178" width="13.1796875" style="1" customWidth="1"/>
    <col min="7179" max="7179" width="3.7265625" style="1" customWidth="1"/>
    <col min="7180" max="7422" width="10.7265625" style="1"/>
    <col min="7423" max="7423" width="8.7265625" style="1" customWidth="1"/>
    <col min="7424" max="7424" width="3.7265625" style="1" customWidth="1"/>
    <col min="7425" max="7425" width="38.26953125" style="1" customWidth="1"/>
    <col min="7426" max="7426" width="13.54296875" style="1" customWidth="1"/>
    <col min="7427" max="7427" width="10.7265625" style="1"/>
    <col min="7428" max="7428" width="12.453125" style="1" customWidth="1"/>
    <col min="7429" max="7429" width="10.7265625" style="1"/>
    <col min="7430" max="7430" width="13.1796875" style="1" customWidth="1"/>
    <col min="7431" max="7431" width="10.7265625" style="1"/>
    <col min="7432" max="7432" width="11.81640625" style="1" customWidth="1"/>
    <col min="7433" max="7434" width="13.1796875" style="1" customWidth="1"/>
    <col min="7435" max="7435" width="3.7265625" style="1" customWidth="1"/>
    <col min="7436" max="7678" width="10.7265625" style="1"/>
    <col min="7679" max="7679" width="8.7265625" style="1" customWidth="1"/>
    <col min="7680" max="7680" width="3.7265625" style="1" customWidth="1"/>
    <col min="7681" max="7681" width="38.26953125" style="1" customWidth="1"/>
    <col min="7682" max="7682" width="13.54296875" style="1" customWidth="1"/>
    <col min="7683" max="7683" width="10.7265625" style="1"/>
    <col min="7684" max="7684" width="12.453125" style="1" customWidth="1"/>
    <col min="7685" max="7685" width="10.7265625" style="1"/>
    <col min="7686" max="7686" width="13.1796875" style="1" customWidth="1"/>
    <col min="7687" max="7687" width="10.7265625" style="1"/>
    <col min="7688" max="7688" width="11.81640625" style="1" customWidth="1"/>
    <col min="7689" max="7690" width="13.1796875" style="1" customWidth="1"/>
    <col min="7691" max="7691" width="3.7265625" style="1" customWidth="1"/>
    <col min="7692" max="7934" width="10.7265625" style="1"/>
    <col min="7935" max="7935" width="8.7265625" style="1" customWidth="1"/>
    <col min="7936" max="7936" width="3.7265625" style="1" customWidth="1"/>
    <col min="7937" max="7937" width="38.26953125" style="1" customWidth="1"/>
    <col min="7938" max="7938" width="13.54296875" style="1" customWidth="1"/>
    <col min="7939" max="7939" width="10.7265625" style="1"/>
    <col min="7940" max="7940" width="12.453125" style="1" customWidth="1"/>
    <col min="7941" max="7941" width="10.7265625" style="1"/>
    <col min="7942" max="7942" width="13.1796875" style="1" customWidth="1"/>
    <col min="7943" max="7943" width="10.7265625" style="1"/>
    <col min="7944" max="7944" width="11.81640625" style="1" customWidth="1"/>
    <col min="7945" max="7946" width="13.1796875" style="1" customWidth="1"/>
    <col min="7947" max="7947" width="3.7265625" style="1" customWidth="1"/>
    <col min="7948" max="8190" width="10.7265625" style="1"/>
    <col min="8191" max="8191" width="8.7265625" style="1" customWidth="1"/>
    <col min="8192" max="8192" width="3.7265625" style="1" customWidth="1"/>
    <col min="8193" max="8193" width="38.26953125" style="1" customWidth="1"/>
    <col min="8194" max="8194" width="13.54296875" style="1" customWidth="1"/>
    <col min="8195" max="8195" width="10.7265625" style="1"/>
    <col min="8196" max="8196" width="12.453125" style="1" customWidth="1"/>
    <col min="8197" max="8197" width="10.7265625" style="1"/>
    <col min="8198" max="8198" width="13.1796875" style="1" customWidth="1"/>
    <col min="8199" max="8199" width="10.7265625" style="1"/>
    <col min="8200" max="8200" width="11.81640625" style="1" customWidth="1"/>
    <col min="8201" max="8202" width="13.1796875" style="1" customWidth="1"/>
    <col min="8203" max="8203" width="3.7265625" style="1" customWidth="1"/>
    <col min="8204" max="8446" width="10.7265625" style="1"/>
    <col min="8447" max="8447" width="8.7265625" style="1" customWidth="1"/>
    <col min="8448" max="8448" width="3.7265625" style="1" customWidth="1"/>
    <col min="8449" max="8449" width="38.26953125" style="1" customWidth="1"/>
    <col min="8450" max="8450" width="13.54296875" style="1" customWidth="1"/>
    <col min="8451" max="8451" width="10.7265625" style="1"/>
    <col min="8452" max="8452" width="12.453125" style="1" customWidth="1"/>
    <col min="8453" max="8453" width="10.7265625" style="1"/>
    <col min="8454" max="8454" width="13.1796875" style="1" customWidth="1"/>
    <col min="8455" max="8455" width="10.7265625" style="1"/>
    <col min="8456" max="8456" width="11.81640625" style="1" customWidth="1"/>
    <col min="8457" max="8458" width="13.1796875" style="1" customWidth="1"/>
    <col min="8459" max="8459" width="3.7265625" style="1" customWidth="1"/>
    <col min="8460" max="8702" width="10.7265625" style="1"/>
    <col min="8703" max="8703" width="8.7265625" style="1" customWidth="1"/>
    <col min="8704" max="8704" width="3.7265625" style="1" customWidth="1"/>
    <col min="8705" max="8705" width="38.26953125" style="1" customWidth="1"/>
    <col min="8706" max="8706" width="13.54296875" style="1" customWidth="1"/>
    <col min="8707" max="8707" width="10.7265625" style="1"/>
    <col min="8708" max="8708" width="12.453125" style="1" customWidth="1"/>
    <col min="8709" max="8709" width="10.7265625" style="1"/>
    <col min="8710" max="8710" width="13.1796875" style="1" customWidth="1"/>
    <col min="8711" max="8711" width="10.7265625" style="1"/>
    <col min="8712" max="8712" width="11.81640625" style="1" customWidth="1"/>
    <col min="8713" max="8714" width="13.1796875" style="1" customWidth="1"/>
    <col min="8715" max="8715" width="3.7265625" style="1" customWidth="1"/>
    <col min="8716" max="8958" width="10.7265625" style="1"/>
    <col min="8959" max="8959" width="8.7265625" style="1" customWidth="1"/>
    <col min="8960" max="8960" width="3.7265625" style="1" customWidth="1"/>
    <col min="8961" max="8961" width="38.26953125" style="1" customWidth="1"/>
    <col min="8962" max="8962" width="13.54296875" style="1" customWidth="1"/>
    <col min="8963" max="8963" width="10.7265625" style="1"/>
    <col min="8964" max="8964" width="12.453125" style="1" customWidth="1"/>
    <col min="8965" max="8965" width="10.7265625" style="1"/>
    <col min="8966" max="8966" width="13.1796875" style="1" customWidth="1"/>
    <col min="8967" max="8967" width="10.7265625" style="1"/>
    <col min="8968" max="8968" width="11.81640625" style="1" customWidth="1"/>
    <col min="8969" max="8970" width="13.1796875" style="1" customWidth="1"/>
    <col min="8971" max="8971" width="3.7265625" style="1" customWidth="1"/>
    <col min="8972" max="9214" width="10.7265625" style="1"/>
    <col min="9215" max="9215" width="8.7265625" style="1" customWidth="1"/>
    <col min="9216" max="9216" width="3.7265625" style="1" customWidth="1"/>
    <col min="9217" max="9217" width="38.26953125" style="1" customWidth="1"/>
    <col min="9218" max="9218" width="13.54296875" style="1" customWidth="1"/>
    <col min="9219" max="9219" width="10.7265625" style="1"/>
    <col min="9220" max="9220" width="12.453125" style="1" customWidth="1"/>
    <col min="9221" max="9221" width="10.7265625" style="1"/>
    <col min="9222" max="9222" width="13.1796875" style="1" customWidth="1"/>
    <col min="9223" max="9223" width="10.7265625" style="1"/>
    <col min="9224" max="9224" width="11.81640625" style="1" customWidth="1"/>
    <col min="9225" max="9226" width="13.1796875" style="1" customWidth="1"/>
    <col min="9227" max="9227" width="3.7265625" style="1" customWidth="1"/>
    <col min="9228" max="9470" width="10.7265625" style="1"/>
    <col min="9471" max="9471" width="8.7265625" style="1" customWidth="1"/>
    <col min="9472" max="9472" width="3.7265625" style="1" customWidth="1"/>
    <col min="9473" max="9473" width="38.26953125" style="1" customWidth="1"/>
    <col min="9474" max="9474" width="13.54296875" style="1" customWidth="1"/>
    <col min="9475" max="9475" width="10.7265625" style="1"/>
    <col min="9476" max="9476" width="12.453125" style="1" customWidth="1"/>
    <col min="9477" max="9477" width="10.7265625" style="1"/>
    <col min="9478" max="9478" width="13.1796875" style="1" customWidth="1"/>
    <col min="9479" max="9479" width="10.7265625" style="1"/>
    <col min="9480" max="9480" width="11.81640625" style="1" customWidth="1"/>
    <col min="9481" max="9482" width="13.1796875" style="1" customWidth="1"/>
    <col min="9483" max="9483" width="3.7265625" style="1" customWidth="1"/>
    <col min="9484" max="9726" width="10.7265625" style="1"/>
    <col min="9727" max="9727" width="8.7265625" style="1" customWidth="1"/>
    <col min="9728" max="9728" width="3.7265625" style="1" customWidth="1"/>
    <col min="9729" max="9729" width="38.26953125" style="1" customWidth="1"/>
    <col min="9730" max="9730" width="13.54296875" style="1" customWidth="1"/>
    <col min="9731" max="9731" width="10.7265625" style="1"/>
    <col min="9732" max="9732" width="12.453125" style="1" customWidth="1"/>
    <col min="9733" max="9733" width="10.7265625" style="1"/>
    <col min="9734" max="9734" width="13.1796875" style="1" customWidth="1"/>
    <col min="9735" max="9735" width="10.7265625" style="1"/>
    <col min="9736" max="9736" width="11.81640625" style="1" customWidth="1"/>
    <col min="9737" max="9738" width="13.1796875" style="1" customWidth="1"/>
    <col min="9739" max="9739" width="3.7265625" style="1" customWidth="1"/>
    <col min="9740" max="9982" width="10.7265625" style="1"/>
    <col min="9983" max="9983" width="8.7265625" style="1" customWidth="1"/>
    <col min="9984" max="9984" width="3.7265625" style="1" customWidth="1"/>
    <col min="9985" max="9985" width="38.26953125" style="1" customWidth="1"/>
    <col min="9986" max="9986" width="13.54296875" style="1" customWidth="1"/>
    <col min="9987" max="9987" width="10.7265625" style="1"/>
    <col min="9988" max="9988" width="12.453125" style="1" customWidth="1"/>
    <col min="9989" max="9989" width="10.7265625" style="1"/>
    <col min="9990" max="9990" width="13.1796875" style="1" customWidth="1"/>
    <col min="9991" max="9991" width="10.7265625" style="1"/>
    <col min="9992" max="9992" width="11.81640625" style="1" customWidth="1"/>
    <col min="9993" max="9994" width="13.1796875" style="1" customWidth="1"/>
    <col min="9995" max="9995" width="3.7265625" style="1" customWidth="1"/>
    <col min="9996" max="10238" width="10.7265625" style="1"/>
    <col min="10239" max="10239" width="8.7265625" style="1" customWidth="1"/>
    <col min="10240" max="10240" width="3.7265625" style="1" customWidth="1"/>
    <col min="10241" max="10241" width="38.26953125" style="1" customWidth="1"/>
    <col min="10242" max="10242" width="13.54296875" style="1" customWidth="1"/>
    <col min="10243" max="10243" width="10.7265625" style="1"/>
    <col min="10244" max="10244" width="12.453125" style="1" customWidth="1"/>
    <col min="10245" max="10245" width="10.7265625" style="1"/>
    <col min="10246" max="10246" width="13.1796875" style="1" customWidth="1"/>
    <col min="10247" max="10247" width="10.7265625" style="1"/>
    <col min="10248" max="10248" width="11.81640625" style="1" customWidth="1"/>
    <col min="10249" max="10250" width="13.1796875" style="1" customWidth="1"/>
    <col min="10251" max="10251" width="3.7265625" style="1" customWidth="1"/>
    <col min="10252" max="10494" width="10.7265625" style="1"/>
    <col min="10495" max="10495" width="8.7265625" style="1" customWidth="1"/>
    <col min="10496" max="10496" width="3.7265625" style="1" customWidth="1"/>
    <col min="10497" max="10497" width="38.26953125" style="1" customWidth="1"/>
    <col min="10498" max="10498" width="13.54296875" style="1" customWidth="1"/>
    <col min="10499" max="10499" width="10.7265625" style="1"/>
    <col min="10500" max="10500" width="12.453125" style="1" customWidth="1"/>
    <col min="10501" max="10501" width="10.7265625" style="1"/>
    <col min="10502" max="10502" width="13.1796875" style="1" customWidth="1"/>
    <col min="10503" max="10503" width="10.7265625" style="1"/>
    <col min="10504" max="10504" width="11.81640625" style="1" customWidth="1"/>
    <col min="10505" max="10506" width="13.1796875" style="1" customWidth="1"/>
    <col min="10507" max="10507" width="3.7265625" style="1" customWidth="1"/>
    <col min="10508" max="10750" width="10.7265625" style="1"/>
    <col min="10751" max="10751" width="8.7265625" style="1" customWidth="1"/>
    <col min="10752" max="10752" width="3.7265625" style="1" customWidth="1"/>
    <col min="10753" max="10753" width="38.26953125" style="1" customWidth="1"/>
    <col min="10754" max="10754" width="13.54296875" style="1" customWidth="1"/>
    <col min="10755" max="10755" width="10.7265625" style="1"/>
    <col min="10756" max="10756" width="12.453125" style="1" customWidth="1"/>
    <col min="10757" max="10757" width="10.7265625" style="1"/>
    <col min="10758" max="10758" width="13.1796875" style="1" customWidth="1"/>
    <col min="10759" max="10759" width="10.7265625" style="1"/>
    <col min="10760" max="10760" width="11.81640625" style="1" customWidth="1"/>
    <col min="10761" max="10762" width="13.1796875" style="1" customWidth="1"/>
    <col min="10763" max="10763" width="3.7265625" style="1" customWidth="1"/>
    <col min="10764" max="11006" width="10.7265625" style="1"/>
    <col min="11007" max="11007" width="8.7265625" style="1" customWidth="1"/>
    <col min="11008" max="11008" width="3.7265625" style="1" customWidth="1"/>
    <col min="11009" max="11009" width="38.26953125" style="1" customWidth="1"/>
    <col min="11010" max="11010" width="13.54296875" style="1" customWidth="1"/>
    <col min="11011" max="11011" width="10.7265625" style="1"/>
    <col min="11012" max="11012" width="12.453125" style="1" customWidth="1"/>
    <col min="11013" max="11013" width="10.7265625" style="1"/>
    <col min="11014" max="11014" width="13.1796875" style="1" customWidth="1"/>
    <col min="11015" max="11015" width="10.7265625" style="1"/>
    <col min="11016" max="11016" width="11.81640625" style="1" customWidth="1"/>
    <col min="11017" max="11018" width="13.1796875" style="1" customWidth="1"/>
    <col min="11019" max="11019" width="3.7265625" style="1" customWidth="1"/>
    <col min="11020" max="11262" width="10.7265625" style="1"/>
    <col min="11263" max="11263" width="8.7265625" style="1" customWidth="1"/>
    <col min="11264" max="11264" width="3.7265625" style="1" customWidth="1"/>
    <col min="11265" max="11265" width="38.26953125" style="1" customWidth="1"/>
    <col min="11266" max="11266" width="13.54296875" style="1" customWidth="1"/>
    <col min="11267" max="11267" width="10.7265625" style="1"/>
    <col min="11268" max="11268" width="12.453125" style="1" customWidth="1"/>
    <col min="11269" max="11269" width="10.7265625" style="1"/>
    <col min="11270" max="11270" width="13.1796875" style="1" customWidth="1"/>
    <col min="11271" max="11271" width="10.7265625" style="1"/>
    <col min="11272" max="11272" width="11.81640625" style="1" customWidth="1"/>
    <col min="11273" max="11274" width="13.1796875" style="1" customWidth="1"/>
    <col min="11275" max="11275" width="3.7265625" style="1" customWidth="1"/>
    <col min="11276" max="11518" width="10.7265625" style="1"/>
    <col min="11519" max="11519" width="8.7265625" style="1" customWidth="1"/>
    <col min="11520" max="11520" width="3.7265625" style="1" customWidth="1"/>
    <col min="11521" max="11521" width="38.26953125" style="1" customWidth="1"/>
    <col min="11522" max="11522" width="13.54296875" style="1" customWidth="1"/>
    <col min="11523" max="11523" width="10.7265625" style="1"/>
    <col min="11524" max="11524" width="12.453125" style="1" customWidth="1"/>
    <col min="11525" max="11525" width="10.7265625" style="1"/>
    <col min="11526" max="11526" width="13.1796875" style="1" customWidth="1"/>
    <col min="11527" max="11527" width="10.7265625" style="1"/>
    <col min="11528" max="11528" width="11.81640625" style="1" customWidth="1"/>
    <col min="11529" max="11530" width="13.1796875" style="1" customWidth="1"/>
    <col min="11531" max="11531" width="3.7265625" style="1" customWidth="1"/>
    <col min="11532" max="11774" width="10.7265625" style="1"/>
    <col min="11775" max="11775" width="8.7265625" style="1" customWidth="1"/>
    <col min="11776" max="11776" width="3.7265625" style="1" customWidth="1"/>
    <col min="11777" max="11777" width="38.26953125" style="1" customWidth="1"/>
    <col min="11778" max="11778" width="13.54296875" style="1" customWidth="1"/>
    <col min="11779" max="11779" width="10.7265625" style="1"/>
    <col min="11780" max="11780" width="12.453125" style="1" customWidth="1"/>
    <col min="11781" max="11781" width="10.7265625" style="1"/>
    <col min="11782" max="11782" width="13.1796875" style="1" customWidth="1"/>
    <col min="11783" max="11783" width="10.7265625" style="1"/>
    <col min="11784" max="11784" width="11.81640625" style="1" customWidth="1"/>
    <col min="11785" max="11786" width="13.1796875" style="1" customWidth="1"/>
    <col min="11787" max="11787" width="3.7265625" style="1" customWidth="1"/>
    <col min="11788" max="12030" width="10.7265625" style="1"/>
    <col min="12031" max="12031" width="8.7265625" style="1" customWidth="1"/>
    <col min="12032" max="12032" width="3.7265625" style="1" customWidth="1"/>
    <col min="12033" max="12033" width="38.26953125" style="1" customWidth="1"/>
    <col min="12034" max="12034" width="13.54296875" style="1" customWidth="1"/>
    <col min="12035" max="12035" width="10.7265625" style="1"/>
    <col min="12036" max="12036" width="12.453125" style="1" customWidth="1"/>
    <col min="12037" max="12037" width="10.7265625" style="1"/>
    <col min="12038" max="12038" width="13.1796875" style="1" customWidth="1"/>
    <col min="12039" max="12039" width="10.7265625" style="1"/>
    <col min="12040" max="12040" width="11.81640625" style="1" customWidth="1"/>
    <col min="12041" max="12042" width="13.1796875" style="1" customWidth="1"/>
    <col min="12043" max="12043" width="3.7265625" style="1" customWidth="1"/>
    <col min="12044" max="12286" width="10.7265625" style="1"/>
    <col min="12287" max="12287" width="8.7265625" style="1" customWidth="1"/>
    <col min="12288" max="12288" width="3.7265625" style="1" customWidth="1"/>
    <col min="12289" max="12289" width="38.26953125" style="1" customWidth="1"/>
    <col min="12290" max="12290" width="13.54296875" style="1" customWidth="1"/>
    <col min="12291" max="12291" width="10.7265625" style="1"/>
    <col min="12292" max="12292" width="12.453125" style="1" customWidth="1"/>
    <col min="12293" max="12293" width="10.7265625" style="1"/>
    <col min="12294" max="12294" width="13.1796875" style="1" customWidth="1"/>
    <col min="12295" max="12295" width="10.7265625" style="1"/>
    <col min="12296" max="12296" width="11.81640625" style="1" customWidth="1"/>
    <col min="12297" max="12298" width="13.1796875" style="1" customWidth="1"/>
    <col min="12299" max="12299" width="3.7265625" style="1" customWidth="1"/>
    <col min="12300" max="12542" width="10.7265625" style="1"/>
    <col min="12543" max="12543" width="8.7265625" style="1" customWidth="1"/>
    <col min="12544" max="12544" width="3.7265625" style="1" customWidth="1"/>
    <col min="12545" max="12545" width="38.26953125" style="1" customWidth="1"/>
    <col min="12546" max="12546" width="13.54296875" style="1" customWidth="1"/>
    <col min="12547" max="12547" width="10.7265625" style="1"/>
    <col min="12548" max="12548" width="12.453125" style="1" customWidth="1"/>
    <col min="12549" max="12549" width="10.7265625" style="1"/>
    <col min="12550" max="12550" width="13.1796875" style="1" customWidth="1"/>
    <col min="12551" max="12551" width="10.7265625" style="1"/>
    <col min="12552" max="12552" width="11.81640625" style="1" customWidth="1"/>
    <col min="12553" max="12554" width="13.1796875" style="1" customWidth="1"/>
    <col min="12555" max="12555" width="3.7265625" style="1" customWidth="1"/>
    <col min="12556" max="12798" width="10.7265625" style="1"/>
    <col min="12799" max="12799" width="8.7265625" style="1" customWidth="1"/>
    <col min="12800" max="12800" width="3.7265625" style="1" customWidth="1"/>
    <col min="12801" max="12801" width="38.26953125" style="1" customWidth="1"/>
    <col min="12802" max="12802" width="13.54296875" style="1" customWidth="1"/>
    <col min="12803" max="12803" width="10.7265625" style="1"/>
    <col min="12804" max="12804" width="12.453125" style="1" customWidth="1"/>
    <col min="12805" max="12805" width="10.7265625" style="1"/>
    <col min="12806" max="12806" width="13.1796875" style="1" customWidth="1"/>
    <col min="12807" max="12807" width="10.7265625" style="1"/>
    <col min="12808" max="12808" width="11.81640625" style="1" customWidth="1"/>
    <col min="12809" max="12810" width="13.1796875" style="1" customWidth="1"/>
    <col min="12811" max="12811" width="3.7265625" style="1" customWidth="1"/>
    <col min="12812" max="13054" width="10.7265625" style="1"/>
    <col min="13055" max="13055" width="8.7265625" style="1" customWidth="1"/>
    <col min="13056" max="13056" width="3.7265625" style="1" customWidth="1"/>
    <col min="13057" max="13057" width="38.26953125" style="1" customWidth="1"/>
    <col min="13058" max="13058" width="13.54296875" style="1" customWidth="1"/>
    <col min="13059" max="13059" width="10.7265625" style="1"/>
    <col min="13060" max="13060" width="12.453125" style="1" customWidth="1"/>
    <col min="13061" max="13061" width="10.7265625" style="1"/>
    <col min="13062" max="13062" width="13.1796875" style="1" customWidth="1"/>
    <col min="13063" max="13063" width="10.7265625" style="1"/>
    <col min="13064" max="13064" width="11.81640625" style="1" customWidth="1"/>
    <col min="13065" max="13066" width="13.1796875" style="1" customWidth="1"/>
    <col min="13067" max="13067" width="3.7265625" style="1" customWidth="1"/>
    <col min="13068" max="13310" width="10.7265625" style="1"/>
    <col min="13311" max="13311" width="8.7265625" style="1" customWidth="1"/>
    <col min="13312" max="13312" width="3.7265625" style="1" customWidth="1"/>
    <col min="13313" max="13313" width="38.26953125" style="1" customWidth="1"/>
    <col min="13314" max="13314" width="13.54296875" style="1" customWidth="1"/>
    <col min="13315" max="13315" width="10.7265625" style="1"/>
    <col min="13316" max="13316" width="12.453125" style="1" customWidth="1"/>
    <col min="13317" max="13317" width="10.7265625" style="1"/>
    <col min="13318" max="13318" width="13.1796875" style="1" customWidth="1"/>
    <col min="13319" max="13319" width="10.7265625" style="1"/>
    <col min="13320" max="13320" width="11.81640625" style="1" customWidth="1"/>
    <col min="13321" max="13322" width="13.1796875" style="1" customWidth="1"/>
    <col min="13323" max="13323" width="3.7265625" style="1" customWidth="1"/>
    <col min="13324" max="13566" width="10.7265625" style="1"/>
    <col min="13567" max="13567" width="8.7265625" style="1" customWidth="1"/>
    <col min="13568" max="13568" width="3.7265625" style="1" customWidth="1"/>
    <col min="13569" max="13569" width="38.26953125" style="1" customWidth="1"/>
    <col min="13570" max="13570" width="13.54296875" style="1" customWidth="1"/>
    <col min="13571" max="13571" width="10.7265625" style="1"/>
    <col min="13572" max="13572" width="12.453125" style="1" customWidth="1"/>
    <col min="13573" max="13573" width="10.7265625" style="1"/>
    <col min="13574" max="13574" width="13.1796875" style="1" customWidth="1"/>
    <col min="13575" max="13575" width="10.7265625" style="1"/>
    <col min="13576" max="13576" width="11.81640625" style="1" customWidth="1"/>
    <col min="13577" max="13578" width="13.1796875" style="1" customWidth="1"/>
    <col min="13579" max="13579" width="3.7265625" style="1" customWidth="1"/>
    <col min="13580" max="13822" width="10.7265625" style="1"/>
    <col min="13823" max="13823" width="8.7265625" style="1" customWidth="1"/>
    <col min="13824" max="13824" width="3.7265625" style="1" customWidth="1"/>
    <col min="13825" max="13825" width="38.26953125" style="1" customWidth="1"/>
    <col min="13826" max="13826" width="13.54296875" style="1" customWidth="1"/>
    <col min="13827" max="13827" width="10.7265625" style="1"/>
    <col min="13828" max="13828" width="12.453125" style="1" customWidth="1"/>
    <col min="13829" max="13829" width="10.7265625" style="1"/>
    <col min="13830" max="13830" width="13.1796875" style="1" customWidth="1"/>
    <col min="13831" max="13831" width="10.7265625" style="1"/>
    <col min="13832" max="13832" width="11.81640625" style="1" customWidth="1"/>
    <col min="13833" max="13834" width="13.1796875" style="1" customWidth="1"/>
    <col min="13835" max="13835" width="3.7265625" style="1" customWidth="1"/>
    <col min="13836" max="14078" width="10.7265625" style="1"/>
    <col min="14079" max="14079" width="8.7265625" style="1" customWidth="1"/>
    <col min="14080" max="14080" width="3.7265625" style="1" customWidth="1"/>
    <col min="14081" max="14081" width="38.26953125" style="1" customWidth="1"/>
    <col min="14082" max="14082" width="13.54296875" style="1" customWidth="1"/>
    <col min="14083" max="14083" width="10.7265625" style="1"/>
    <col min="14084" max="14084" width="12.453125" style="1" customWidth="1"/>
    <col min="14085" max="14085" width="10.7265625" style="1"/>
    <col min="14086" max="14086" width="13.1796875" style="1" customWidth="1"/>
    <col min="14087" max="14087" width="10.7265625" style="1"/>
    <col min="14088" max="14088" width="11.81640625" style="1" customWidth="1"/>
    <col min="14089" max="14090" width="13.1796875" style="1" customWidth="1"/>
    <col min="14091" max="14091" width="3.7265625" style="1" customWidth="1"/>
    <col min="14092" max="14334" width="10.7265625" style="1"/>
    <col min="14335" max="14335" width="8.7265625" style="1" customWidth="1"/>
    <col min="14336" max="14336" width="3.7265625" style="1" customWidth="1"/>
    <col min="14337" max="14337" width="38.26953125" style="1" customWidth="1"/>
    <col min="14338" max="14338" width="13.54296875" style="1" customWidth="1"/>
    <col min="14339" max="14339" width="10.7265625" style="1"/>
    <col min="14340" max="14340" width="12.453125" style="1" customWidth="1"/>
    <col min="14341" max="14341" width="10.7265625" style="1"/>
    <col min="14342" max="14342" width="13.1796875" style="1" customWidth="1"/>
    <col min="14343" max="14343" width="10.7265625" style="1"/>
    <col min="14344" max="14344" width="11.81640625" style="1" customWidth="1"/>
    <col min="14345" max="14346" width="13.1796875" style="1" customWidth="1"/>
    <col min="14347" max="14347" width="3.7265625" style="1" customWidth="1"/>
    <col min="14348" max="14590" width="10.7265625" style="1"/>
    <col min="14591" max="14591" width="8.7265625" style="1" customWidth="1"/>
    <col min="14592" max="14592" width="3.7265625" style="1" customWidth="1"/>
    <col min="14593" max="14593" width="38.26953125" style="1" customWidth="1"/>
    <col min="14594" max="14594" width="13.54296875" style="1" customWidth="1"/>
    <col min="14595" max="14595" width="10.7265625" style="1"/>
    <col min="14596" max="14596" width="12.453125" style="1" customWidth="1"/>
    <col min="14597" max="14597" width="10.7265625" style="1"/>
    <col min="14598" max="14598" width="13.1796875" style="1" customWidth="1"/>
    <col min="14599" max="14599" width="10.7265625" style="1"/>
    <col min="14600" max="14600" width="11.81640625" style="1" customWidth="1"/>
    <col min="14601" max="14602" width="13.1796875" style="1" customWidth="1"/>
    <col min="14603" max="14603" width="3.7265625" style="1" customWidth="1"/>
    <col min="14604" max="14846" width="10.7265625" style="1"/>
    <col min="14847" max="14847" width="8.7265625" style="1" customWidth="1"/>
    <col min="14848" max="14848" width="3.7265625" style="1" customWidth="1"/>
    <col min="14849" max="14849" width="38.26953125" style="1" customWidth="1"/>
    <col min="14850" max="14850" width="13.54296875" style="1" customWidth="1"/>
    <col min="14851" max="14851" width="10.7265625" style="1"/>
    <col min="14852" max="14852" width="12.453125" style="1" customWidth="1"/>
    <col min="14853" max="14853" width="10.7265625" style="1"/>
    <col min="14854" max="14854" width="13.1796875" style="1" customWidth="1"/>
    <col min="14855" max="14855" width="10.7265625" style="1"/>
    <col min="14856" max="14856" width="11.81640625" style="1" customWidth="1"/>
    <col min="14857" max="14858" width="13.1796875" style="1" customWidth="1"/>
    <col min="14859" max="14859" width="3.7265625" style="1" customWidth="1"/>
    <col min="14860" max="15102" width="10.7265625" style="1"/>
    <col min="15103" max="15103" width="8.7265625" style="1" customWidth="1"/>
    <col min="15104" max="15104" width="3.7265625" style="1" customWidth="1"/>
    <col min="15105" max="15105" width="38.26953125" style="1" customWidth="1"/>
    <col min="15106" max="15106" width="13.54296875" style="1" customWidth="1"/>
    <col min="15107" max="15107" width="10.7265625" style="1"/>
    <col min="15108" max="15108" width="12.453125" style="1" customWidth="1"/>
    <col min="15109" max="15109" width="10.7265625" style="1"/>
    <col min="15110" max="15110" width="13.1796875" style="1" customWidth="1"/>
    <col min="15111" max="15111" width="10.7265625" style="1"/>
    <col min="15112" max="15112" width="11.81640625" style="1" customWidth="1"/>
    <col min="15113" max="15114" width="13.1796875" style="1" customWidth="1"/>
    <col min="15115" max="15115" width="3.7265625" style="1" customWidth="1"/>
    <col min="15116" max="15358" width="10.7265625" style="1"/>
    <col min="15359" max="15359" width="8.7265625" style="1" customWidth="1"/>
    <col min="15360" max="15360" width="3.7265625" style="1" customWidth="1"/>
    <col min="15361" max="15361" width="38.26953125" style="1" customWidth="1"/>
    <col min="15362" max="15362" width="13.54296875" style="1" customWidth="1"/>
    <col min="15363" max="15363" width="10.7265625" style="1"/>
    <col min="15364" max="15364" width="12.453125" style="1" customWidth="1"/>
    <col min="15365" max="15365" width="10.7265625" style="1"/>
    <col min="15366" max="15366" width="13.1796875" style="1" customWidth="1"/>
    <col min="15367" max="15367" width="10.7265625" style="1"/>
    <col min="15368" max="15368" width="11.81640625" style="1" customWidth="1"/>
    <col min="15369" max="15370" width="13.1796875" style="1" customWidth="1"/>
    <col min="15371" max="15371" width="3.7265625" style="1" customWidth="1"/>
    <col min="15372" max="15614" width="10.7265625" style="1"/>
    <col min="15615" max="15615" width="8.7265625" style="1" customWidth="1"/>
    <col min="15616" max="15616" width="3.7265625" style="1" customWidth="1"/>
    <col min="15617" max="15617" width="38.26953125" style="1" customWidth="1"/>
    <col min="15618" max="15618" width="13.54296875" style="1" customWidth="1"/>
    <col min="15619" max="15619" width="10.7265625" style="1"/>
    <col min="15620" max="15620" width="12.453125" style="1" customWidth="1"/>
    <col min="15621" max="15621" width="10.7265625" style="1"/>
    <col min="15622" max="15622" width="13.1796875" style="1" customWidth="1"/>
    <col min="15623" max="15623" width="10.7265625" style="1"/>
    <col min="15624" max="15624" width="11.81640625" style="1" customWidth="1"/>
    <col min="15625" max="15626" width="13.1796875" style="1" customWidth="1"/>
    <col min="15627" max="15627" width="3.7265625" style="1" customWidth="1"/>
    <col min="15628" max="15870" width="10.7265625" style="1"/>
    <col min="15871" max="15871" width="8.7265625" style="1" customWidth="1"/>
    <col min="15872" max="15872" width="3.7265625" style="1" customWidth="1"/>
    <col min="15873" max="15873" width="38.26953125" style="1" customWidth="1"/>
    <col min="15874" max="15874" width="13.54296875" style="1" customWidth="1"/>
    <col min="15875" max="15875" width="10.7265625" style="1"/>
    <col min="15876" max="15876" width="12.453125" style="1" customWidth="1"/>
    <col min="15877" max="15877" width="10.7265625" style="1"/>
    <col min="15878" max="15878" width="13.1796875" style="1" customWidth="1"/>
    <col min="15879" max="15879" width="10.7265625" style="1"/>
    <col min="15880" max="15880" width="11.81640625" style="1" customWidth="1"/>
    <col min="15881" max="15882" width="13.1796875" style="1" customWidth="1"/>
    <col min="15883" max="15883" width="3.7265625" style="1" customWidth="1"/>
    <col min="15884" max="16126" width="10.7265625" style="1"/>
    <col min="16127" max="16127" width="8.7265625" style="1" customWidth="1"/>
    <col min="16128" max="16128" width="3.7265625" style="1" customWidth="1"/>
    <col min="16129" max="16129" width="38.26953125" style="1" customWidth="1"/>
    <col min="16130" max="16130" width="13.54296875" style="1" customWidth="1"/>
    <col min="16131" max="16131" width="10.7265625" style="1"/>
    <col min="16132" max="16132" width="12.453125" style="1" customWidth="1"/>
    <col min="16133" max="16133" width="10.7265625" style="1"/>
    <col min="16134" max="16134" width="13.1796875" style="1" customWidth="1"/>
    <col min="16135" max="16135" width="10.7265625" style="1"/>
    <col min="16136" max="16136" width="11.81640625" style="1" customWidth="1"/>
    <col min="16137" max="16138" width="13.1796875" style="1" customWidth="1"/>
    <col min="16139" max="16139" width="3.7265625" style="1" customWidth="1"/>
    <col min="16140" max="16384" width="10.7265625" style="1"/>
  </cols>
  <sheetData>
    <row r="1" spans="1:14" ht="66.75" customHeight="1" x14ac:dyDescent="0.35">
      <c r="A1" s="133" t="s">
        <v>31</v>
      </c>
      <c r="B1" s="133"/>
      <c r="C1" s="133"/>
      <c r="D1" s="134"/>
      <c r="E1" s="143" t="s">
        <v>35</v>
      </c>
      <c r="F1" s="144"/>
      <c r="G1" s="144"/>
      <c r="H1" s="144"/>
      <c r="I1" s="144"/>
      <c r="J1" s="144"/>
      <c r="K1" s="144"/>
      <c r="L1" s="140"/>
    </row>
    <row r="2" spans="1:14" ht="24.75" customHeight="1" x14ac:dyDescent="0.35">
      <c r="A2" s="135" t="s">
        <v>10</v>
      </c>
      <c r="B2" s="135"/>
      <c r="C2" s="135"/>
      <c r="D2" s="136"/>
      <c r="E2" s="143"/>
      <c r="F2" s="144"/>
      <c r="G2" s="144"/>
      <c r="H2" s="144"/>
      <c r="I2" s="144"/>
      <c r="J2" s="144"/>
      <c r="K2" s="144"/>
      <c r="L2" s="140"/>
    </row>
    <row r="3" spans="1:14" ht="24.75" customHeight="1" x14ac:dyDescent="0.35">
      <c r="A3" s="149" t="s">
        <v>326</v>
      </c>
      <c r="B3" s="150"/>
      <c r="C3" s="150"/>
      <c r="D3" s="151"/>
      <c r="E3" s="152" t="s">
        <v>348</v>
      </c>
      <c r="F3" s="152"/>
      <c r="G3" s="152"/>
      <c r="H3" s="152"/>
      <c r="I3" s="152"/>
      <c r="J3" s="152"/>
      <c r="K3" s="152"/>
      <c r="L3" s="66"/>
    </row>
    <row r="4" spans="1:14" ht="24.75" customHeight="1" x14ac:dyDescent="0.35">
      <c r="A4" s="141" t="s">
        <v>29</v>
      </c>
      <c r="B4" s="141" t="s">
        <v>30</v>
      </c>
      <c r="C4" s="142" t="s">
        <v>32</v>
      </c>
      <c r="D4" s="142"/>
      <c r="E4" s="142"/>
      <c r="F4" s="142"/>
      <c r="G4" s="142"/>
      <c r="H4" s="142"/>
      <c r="I4" s="142" t="s">
        <v>33</v>
      </c>
      <c r="J4" s="142"/>
      <c r="K4" s="142"/>
      <c r="L4" s="66"/>
      <c r="N4" s="62"/>
    </row>
    <row r="5" spans="1:14" ht="25.5" customHeight="1" x14ac:dyDescent="0.35">
      <c r="A5" s="141"/>
      <c r="B5" s="141"/>
      <c r="C5" s="141" t="s">
        <v>2</v>
      </c>
      <c r="D5" s="141" t="s">
        <v>3</v>
      </c>
      <c r="E5" s="141"/>
      <c r="F5" s="141"/>
      <c r="G5" s="141"/>
      <c r="H5" s="141" t="s">
        <v>4</v>
      </c>
      <c r="I5" s="141" t="s">
        <v>13</v>
      </c>
      <c r="J5" s="141" t="s">
        <v>14</v>
      </c>
      <c r="K5" s="141" t="s">
        <v>15</v>
      </c>
      <c r="L5" s="137" t="s">
        <v>1</v>
      </c>
      <c r="N5" s="62"/>
    </row>
    <row r="6" spans="1:14" ht="25.5" customHeight="1" x14ac:dyDescent="0.35">
      <c r="A6" s="141"/>
      <c r="B6" s="141"/>
      <c r="C6" s="141"/>
      <c r="D6" s="153" t="s">
        <v>5</v>
      </c>
      <c r="E6" s="153" t="s">
        <v>6</v>
      </c>
      <c r="F6" s="147" t="s">
        <v>7</v>
      </c>
      <c r="G6" s="148"/>
      <c r="H6" s="141"/>
      <c r="I6" s="141"/>
      <c r="J6" s="141"/>
      <c r="K6" s="141"/>
      <c r="L6" s="138"/>
      <c r="N6" s="62"/>
    </row>
    <row r="7" spans="1:14" ht="27.75" customHeight="1" x14ac:dyDescent="0.35">
      <c r="A7" s="141"/>
      <c r="B7" s="141"/>
      <c r="C7" s="141"/>
      <c r="D7" s="154"/>
      <c r="E7" s="154"/>
      <c r="F7" s="15" t="s">
        <v>11</v>
      </c>
      <c r="G7" s="15" t="s">
        <v>12</v>
      </c>
      <c r="H7" s="141"/>
      <c r="I7" s="141"/>
      <c r="J7" s="141"/>
      <c r="K7" s="141"/>
      <c r="L7" s="139"/>
      <c r="N7" s="62"/>
    </row>
    <row r="8" spans="1:14" ht="24.75" customHeight="1" x14ac:dyDescent="0.35">
      <c r="A8" s="19" t="s">
        <v>234</v>
      </c>
      <c r="B8" s="2" t="s">
        <v>28</v>
      </c>
      <c r="C8" s="57">
        <f>C9+C92+C126+C129</f>
        <v>33248329453</v>
      </c>
      <c r="D8" s="57">
        <f>D9+D87+D92+D126</f>
        <v>9316432947</v>
      </c>
      <c r="E8" s="57">
        <f>E9+E87+E92+E126+E129</f>
        <v>7792086684</v>
      </c>
      <c r="F8" s="57">
        <f>F9+F87+F92+F126+F129</f>
        <v>2811570476</v>
      </c>
      <c r="G8" s="57">
        <f>G9+G87+G92+G126+G129</f>
        <v>2811570476</v>
      </c>
      <c r="H8" s="9">
        <f>+((C8+D8-E8)+(F8-G8))</f>
        <v>34772675716</v>
      </c>
      <c r="I8" s="9">
        <f>I9+I87+I92+I126+I129</f>
        <v>13962099645</v>
      </c>
      <c r="J8" s="9">
        <f>J9+J87+J92+J126+J129</f>
        <v>7854855984</v>
      </c>
      <c r="K8" s="9">
        <f>K9+K87+K92+K126+K129</f>
        <v>7424157085</v>
      </c>
      <c r="L8" s="53"/>
      <c r="M8" s="75"/>
      <c r="N8" s="62"/>
    </row>
    <row r="9" spans="1:14" x14ac:dyDescent="0.35">
      <c r="A9" s="19" t="s">
        <v>235</v>
      </c>
      <c r="B9" s="3" t="s">
        <v>16</v>
      </c>
      <c r="C9" s="86">
        <f>IFERROR(VLOOKUP(A9,Egresos_Fun_Dic!A3:N34,3,0),0)</f>
        <v>10914697122</v>
      </c>
      <c r="D9" s="86">
        <f>D69+D10+D129</f>
        <v>1069287687</v>
      </c>
      <c r="E9" s="86">
        <f>VLOOKUP(A9,Egresos_Fun_Dic!A3:O40,7,0)</f>
        <v>0</v>
      </c>
      <c r="F9" s="86">
        <f>VLOOKUP(A9,Egresos_Fun_Dic!A3:N10,6,0)</f>
        <v>361281199</v>
      </c>
      <c r="G9" s="86">
        <f>VLOOKUP(A9,Egresos_Fun_Dic!A3:N73,6,0)</f>
        <v>361281199</v>
      </c>
      <c r="H9" s="9">
        <f>+((C9+D9-E9)+(F9-G9))</f>
        <v>11983984809</v>
      </c>
      <c r="I9" s="9">
        <f>VLOOKUP(A9,Egresos_Fun_Dic!$A$2:$L$72,12,0)</f>
        <v>7699029145</v>
      </c>
      <c r="J9" s="9">
        <f>VLOOKUP(A9,Egresos_Fun_Dic!A3:M28,10,0)</f>
        <v>7652529142</v>
      </c>
      <c r="K9" s="9">
        <f>VLOOKUP(A9,Egresos_Fun_Dic!A3:N29,11,0)</f>
        <v>7221830243</v>
      </c>
      <c r="L9" s="6"/>
      <c r="M9" s="68"/>
      <c r="N9" s="62"/>
    </row>
    <row r="10" spans="1:14" x14ac:dyDescent="0.35">
      <c r="A10" s="28" t="s">
        <v>236</v>
      </c>
      <c r="B10" s="45" t="s">
        <v>313</v>
      </c>
      <c r="C10" s="86">
        <f>IFERROR(VLOOKUP(A10,Egresos_Fun_Dic!A4:N35,3,0),0)</f>
        <v>6479762136</v>
      </c>
      <c r="D10" s="86">
        <f>VLOOKUP(A10,Egresos_Fun_Dic!A3:D11,4,0)</f>
        <v>200108843</v>
      </c>
      <c r="E10" s="86">
        <f>VLOOKUP(A10,Egresos_Fun_Dic!A4:O41,7,0)</f>
        <v>0</v>
      </c>
      <c r="F10" s="86">
        <f>VLOOKUP(Ejecucion_gastos_2025_Dic!A10,Egresos_Fun_Dic!A1:I13,5,0)</f>
        <v>8450499</v>
      </c>
      <c r="G10" s="86">
        <f>VLOOKUP(A10,Egresos_Fun_Dic!A4:N83,6,0)</f>
        <v>102400499</v>
      </c>
      <c r="H10" s="9">
        <f>+((C10+D10-E10)+(F10-G10))</f>
        <v>6585920979</v>
      </c>
      <c r="I10" s="9">
        <f>VLOOKUP(A10,Egresos_Fun_Dic!$A$2:$L$72,12,0)</f>
        <v>4982236108</v>
      </c>
      <c r="J10" s="9">
        <f>VLOOKUP(A10,Egresos_Fun_Dic!A4:M29,10,0)</f>
        <v>4982236108</v>
      </c>
      <c r="K10" s="9">
        <f>VLOOKUP(A10,Egresos_Fun_Dic!A4:N30,11,0)</f>
        <v>4625022869</v>
      </c>
      <c r="L10" s="6"/>
      <c r="N10" s="62"/>
    </row>
    <row r="11" spans="1:14" x14ac:dyDescent="0.35">
      <c r="A11" s="28" t="s">
        <v>237</v>
      </c>
      <c r="B11" s="45" t="s">
        <v>314</v>
      </c>
      <c r="C11" s="86">
        <f>IFERROR(VLOOKUP(A11,Egresos_Fun_Dic!A5:N36,3,0),0)</f>
        <v>6450003648</v>
      </c>
      <c r="D11" s="86">
        <f>VLOOKUP(A11,Egresos_Fun_Dic!A2:D9,4,0)</f>
        <v>200108843</v>
      </c>
      <c r="E11" s="86">
        <f>VLOOKUP(A11,Egresos_Fun_Dic!A5:O42,7,0)</f>
        <v>0</v>
      </c>
      <c r="F11" s="86">
        <f>VLOOKUP(Ejecucion_gastos_2025_Dic!A11,Egresos_Fun_Dic!A2:I14,5,0)</f>
        <v>0</v>
      </c>
      <c r="G11" s="86">
        <f>VLOOKUP(A11,Egresos_Fun_Dic!A5:N84,6,0)</f>
        <v>98392650</v>
      </c>
      <c r="H11" s="9">
        <f t="shared" ref="H11:H123" si="0">+((C11+D11-E11)+(F11-G11))</f>
        <v>6551719841</v>
      </c>
      <c r="I11" s="9">
        <f>VLOOKUP(A11,Egresos_Fun_Dic!$A$2:$L$72,12,0)</f>
        <v>4962687798</v>
      </c>
      <c r="J11" s="9">
        <f>VLOOKUP(A11,Egresos_Fun_Dic!A5:M30,10,0)</f>
        <v>4962687798</v>
      </c>
      <c r="K11" s="9">
        <f>VLOOKUP(A11,Egresos_Fun_Dic!A5:N31,11,0)</f>
        <v>4605474559</v>
      </c>
      <c r="L11" s="6"/>
    </row>
    <row r="12" spans="1:14" ht="14.5" x14ac:dyDescent="0.35">
      <c r="A12" s="69" t="s">
        <v>238</v>
      </c>
      <c r="B12" s="54" t="s">
        <v>83</v>
      </c>
      <c r="C12" s="86">
        <f>IFERROR(VLOOKUP(A12,Egresos_Fun_Dic!A6:N36,3,0),0)</f>
        <v>4660828671</v>
      </c>
      <c r="D12" s="86">
        <f>IFERROR(VLOOKUP(B12,Egresos_Fun_Dic!B6:O36,3,0),0)</f>
        <v>200108843</v>
      </c>
      <c r="E12" s="86">
        <f>VLOOKUP(A12,Egresos_Fun_Dic!A6:O43,7,0)</f>
        <v>0</v>
      </c>
      <c r="F12" s="86">
        <f>VLOOKUP(Ejecucion_gastos_2025_Dic!A12,Egresos_Fun_Dic!A3:I15,5,0)</f>
        <v>0</v>
      </c>
      <c r="G12" s="86">
        <f>VLOOKUP(A12,Egresos_Fun_Dic!A6:N85,6,0)</f>
        <v>96510258</v>
      </c>
      <c r="H12" s="9">
        <f t="shared" si="0"/>
        <v>4764427256</v>
      </c>
      <c r="I12" s="9">
        <f>VLOOKUP(A12,Egresos_Fun_Dic!$A$2:$L$72,12,0)</f>
        <v>3701515964</v>
      </c>
      <c r="J12" s="9">
        <f>VLOOKUP(A12,Egresos_Fun_Dic!A6:M31,10,0)</f>
        <v>3701515964</v>
      </c>
      <c r="K12" s="9">
        <f>VLOOKUP(A12,Egresos_Fun_Dic!A6:N32,11,0)</f>
        <v>3701515964</v>
      </c>
      <c r="L12" s="6"/>
      <c r="N12" s="62"/>
    </row>
    <row r="13" spans="1:14" ht="14.5" x14ac:dyDescent="0.35">
      <c r="A13" s="20" t="s">
        <v>239</v>
      </c>
      <c r="B13" s="17" t="s">
        <v>82</v>
      </c>
      <c r="C13" s="87">
        <f>IFERROR(VLOOKUP(A13,Egresos_Fun_Dic!A7:N37,3,0),0)</f>
        <v>4660828671</v>
      </c>
      <c r="D13" s="87">
        <f>IFERROR(VLOOKUP(B13,Egresos_Fun_Dic!B7:O37,3,0),0)</f>
        <v>200108843</v>
      </c>
      <c r="E13" s="86">
        <f>VLOOKUP(A13,Egresos_Fun_Dic!A7:O44,7,0)</f>
        <v>0</v>
      </c>
      <c r="F13" s="86">
        <f>VLOOKUP(Ejecucion_gastos_2025_Dic!A13,Egresos_Fun_Dic!A4:I16,5,0)</f>
        <v>0</v>
      </c>
      <c r="G13" s="87">
        <f>VLOOKUP(A13,Egresos_Fun_Dic!A7:N86,6,0)</f>
        <v>96510258</v>
      </c>
      <c r="H13" s="13">
        <f t="shared" si="0"/>
        <v>4764427256</v>
      </c>
      <c r="I13" s="13">
        <f>VLOOKUP(A13,Egresos_Fun_Dic!$A$2:$L$72,12,0)</f>
        <v>3701515964</v>
      </c>
      <c r="J13" s="13">
        <f>VLOOKUP(A13,Egresos_Fun_Dic!A7:M32,10,0)</f>
        <v>3701515964</v>
      </c>
      <c r="K13" s="13">
        <f>VLOOKUP(A13,Egresos_Fun_Dic!A7:N33,11,0)</f>
        <v>3701515964</v>
      </c>
      <c r="L13" s="6"/>
      <c r="N13" s="65"/>
    </row>
    <row r="14" spans="1:14" ht="14.5" x14ac:dyDescent="0.35">
      <c r="A14" s="20" t="s">
        <v>240</v>
      </c>
      <c r="B14" s="17" t="s">
        <v>81</v>
      </c>
      <c r="C14" s="87">
        <f>IFERROR(VLOOKUP(A14,Egresos_Fun_Dic!A8:N38,3,0),0)</f>
        <v>3857606634</v>
      </c>
      <c r="D14" s="87">
        <f>IFERROR(VLOOKUP(B14,Egresos_Fun_Dic!B8:O38,3,0),0)</f>
        <v>200108843</v>
      </c>
      <c r="E14" s="86">
        <f>VLOOKUP(A14,Egresos_Fun_Dic!A8:O45,7,0)</f>
        <v>0</v>
      </c>
      <c r="F14" s="86">
        <f>VLOOKUP(Ejecucion_gastos_2025_Dic!A14,Egresos_Fun_Dic!A5:I17,5,0)</f>
        <v>0</v>
      </c>
      <c r="G14" s="87">
        <f>VLOOKUP(A14,Egresos_Fun_Dic!A8:N87,6,0)</f>
        <v>95409091</v>
      </c>
      <c r="H14" s="13">
        <f t="shared" si="0"/>
        <v>3962306386</v>
      </c>
      <c r="I14" s="13">
        <f>VLOOKUP(A14,Egresos_Fun_Dic!$A$2:$L$72,12,0)</f>
        <v>3174199402</v>
      </c>
      <c r="J14" s="13">
        <f>VLOOKUP(A14,Egresos_Fun_Dic!A8:M33,10,0)</f>
        <v>3174199402</v>
      </c>
      <c r="K14" s="13">
        <f>VLOOKUP(A14,Egresos_Fun_Dic!A8:N34,11,0)</f>
        <v>3174199402</v>
      </c>
      <c r="L14" s="6"/>
    </row>
    <row r="15" spans="1:14" ht="14.5" x14ac:dyDescent="0.35">
      <c r="A15" s="20" t="s">
        <v>242</v>
      </c>
      <c r="B15" s="17" t="s">
        <v>99</v>
      </c>
      <c r="C15" s="87">
        <f>IFERROR(VLOOKUP(A15,Egresos_Fun_Dic!A9:N40,3,0),0)</f>
        <v>11609063</v>
      </c>
      <c r="D15" s="87">
        <f>IFERROR(VLOOKUP(B15,Egresos_Fun_Dic!B9:O40,3,0),0)</f>
        <v>0</v>
      </c>
      <c r="E15" s="86">
        <f>VLOOKUP(A15,Egresos_Fun_Dic!A9:O47,7,0)</f>
        <v>0</v>
      </c>
      <c r="F15" s="86">
        <f>VLOOKUP(Ejecucion_gastos_2025_Dic!A15,Egresos_Fun_Dic!A7:I19,5,0)</f>
        <v>0</v>
      </c>
      <c r="G15" s="87">
        <f>VLOOKUP(A15,Egresos_Fun_Dic!A9:N89,6,0)</f>
        <v>560000</v>
      </c>
      <c r="H15" s="13">
        <f t="shared" si="0"/>
        <v>11049063</v>
      </c>
      <c r="I15" s="13">
        <f>VLOOKUP(A15,Egresos_Fun_Dic!$A$2:$L$72,12,0)</f>
        <v>4846667</v>
      </c>
      <c r="J15" s="13">
        <f>VLOOKUP(A15,Egresos_Fun_Dic!A9:M35,10,0)</f>
        <v>4846667</v>
      </c>
      <c r="K15" s="13">
        <f>VLOOKUP(A15,Egresos_Fun_Dic!A9:N36,11,0)</f>
        <v>4846667</v>
      </c>
      <c r="L15" s="6"/>
    </row>
    <row r="16" spans="1:14" ht="14.5" x14ac:dyDescent="0.35">
      <c r="A16" s="20" t="s">
        <v>243</v>
      </c>
      <c r="B16" s="17" t="s">
        <v>98</v>
      </c>
      <c r="C16" s="87">
        <f>IFERROR(VLOOKUP(A16,Egresos_Fun_Dic!A10:N41,3,0),0)</f>
        <v>160733599</v>
      </c>
      <c r="D16" s="87">
        <f>IFERROR(VLOOKUP(B16,Egresos_Fun_Dic!B10:O41,3,0),0)</f>
        <v>0</v>
      </c>
      <c r="E16" s="86">
        <f>VLOOKUP(A16,Egresos_Fun_Dic!A10:O48,7,0)</f>
        <v>0</v>
      </c>
      <c r="F16" s="86">
        <f>VLOOKUP(Ejecucion_gastos_2025_Dic!A16,Egresos_Fun_Dic!A8:I20,5,0)</f>
        <v>0</v>
      </c>
      <c r="G16" s="87">
        <f>VLOOKUP(A16,Egresos_Fun_Dic!A10:N90,6,0)</f>
        <v>541167</v>
      </c>
      <c r="H16" s="13">
        <f t="shared" si="0"/>
        <v>160192432</v>
      </c>
      <c r="I16" s="13">
        <f>VLOOKUP(A16,Egresos_Fun_Dic!$A$2:$L$72,12,0)</f>
        <v>133929872</v>
      </c>
      <c r="J16" s="13">
        <f>VLOOKUP(A16,Egresos_Fun_Dic!A10:M36,10,0)</f>
        <v>133929872</v>
      </c>
      <c r="K16" s="13">
        <f>VLOOKUP(A16,Egresos_Fun_Dic!A10:N36,11,0)</f>
        <v>133929872</v>
      </c>
      <c r="L16" s="6"/>
    </row>
    <row r="17" spans="1:12" ht="14.5" x14ac:dyDescent="0.35">
      <c r="A17" s="20" t="s">
        <v>244</v>
      </c>
      <c r="B17" s="17" t="s">
        <v>97</v>
      </c>
      <c r="C17" s="87">
        <f>IFERROR(VLOOKUP(A17,Egresos_Fun_Dic!A11:N42,3,0),0)</f>
        <v>112513519</v>
      </c>
      <c r="D17" s="87">
        <f>IFERROR(VLOOKUP(B17,Egresos_Fun_Dic!B11:O42,3,0),0)</f>
        <v>0</v>
      </c>
      <c r="E17" s="86">
        <f>VLOOKUP(A17,Egresos_Fun_Dic!A11:O49,7,0)</f>
        <v>0</v>
      </c>
      <c r="F17" s="86">
        <f>VLOOKUP(Ejecucion_gastos_2025_Dic!A17,Egresos_Fun_Dic!A9:I21,5,0)</f>
        <v>0</v>
      </c>
      <c r="G17" s="86">
        <f>VLOOKUP(A17,Egresos_Fun_Dic!A11:N91,6,0)</f>
        <v>0</v>
      </c>
      <c r="H17" s="13">
        <f t="shared" si="0"/>
        <v>112513519</v>
      </c>
      <c r="I17" s="13">
        <f>VLOOKUP(A17,Egresos_Fun_Dic!$A$2:$L$72,12,0)</f>
        <v>30056970</v>
      </c>
      <c r="J17" s="13">
        <f>VLOOKUP(A17,Egresos_Fun_Dic!A11:M36,10,0)</f>
        <v>30056970</v>
      </c>
      <c r="K17" s="13">
        <f>VLOOKUP(A17,Egresos_Fun_Dic!A11:N37,11,0)</f>
        <v>30056970</v>
      </c>
      <c r="L17" s="6"/>
    </row>
    <row r="18" spans="1:12" ht="14.5" x14ac:dyDescent="0.35">
      <c r="A18" s="20" t="s">
        <v>245</v>
      </c>
      <c r="B18" s="17" t="s">
        <v>87</v>
      </c>
      <c r="C18" s="87">
        <f>IFERROR(VLOOKUP(A18,Egresos_Fun_Dic!A12:N43,3,0),0)</f>
        <v>518365856</v>
      </c>
      <c r="D18" s="87">
        <f>IFERROR(VLOOKUP(B18,Egresos_Fun_Dic!B12:O43,3,0),0)</f>
        <v>0</v>
      </c>
      <c r="E18" s="86">
        <f>VLOOKUP(A18,Egresos_Fun_Dic!A12:O50,7,0)</f>
        <v>0</v>
      </c>
      <c r="F18" s="86">
        <f>VLOOKUP(Ejecucion_gastos_2025_Dic!A18,Egresos_Fun_Dic!A9:I22,5,0)</f>
        <v>0</v>
      </c>
      <c r="G18" s="86">
        <f>VLOOKUP(A18,Egresos_Fun_Dic!A12:N92,6,0)</f>
        <v>0</v>
      </c>
      <c r="H18" s="13">
        <f t="shared" si="0"/>
        <v>518365856</v>
      </c>
      <c r="I18" s="13">
        <f>VLOOKUP(A18,Egresos_Fun_Dic!$A$2:$L$72,12,0)</f>
        <v>358483053</v>
      </c>
      <c r="J18" s="13">
        <f>VLOOKUP(A18,Egresos_Fun_Dic!A12:M37,10,0)</f>
        <v>358483053</v>
      </c>
      <c r="K18" s="13">
        <f>VLOOKUP(A18,Egresos_Fun_Dic!A12:N38,11,0)</f>
        <v>358483053</v>
      </c>
      <c r="L18" s="6"/>
    </row>
    <row r="19" spans="1:12" ht="14.5" x14ac:dyDescent="0.35">
      <c r="A19" s="20" t="s">
        <v>246</v>
      </c>
      <c r="B19" s="17" t="s">
        <v>96</v>
      </c>
      <c r="C19" s="11">
        <f>IFERROR(VLOOKUP(A19,Egresos_Fun_Dic!A13:N44,3,0),0)</f>
        <v>357632257</v>
      </c>
      <c r="D19" s="11">
        <f>IFERROR(VLOOKUP(B19,Egresos_Fun_Dic!B13:O44,3,0),0)</f>
        <v>0</v>
      </c>
      <c r="E19" s="46">
        <f>VLOOKUP(A19,Egresos_Fun_Dic!A13:O51,7,0)</f>
        <v>0</v>
      </c>
      <c r="F19" s="46">
        <f>VLOOKUP(Ejecucion_gastos_2025_Dic!A19,Egresos_Fun_Dic!A10:I23,5,0)</f>
        <v>0</v>
      </c>
      <c r="G19" s="46">
        <f>VLOOKUP(A19,Egresos_Fun_Dic!A13:N93,6,0)</f>
        <v>0</v>
      </c>
      <c r="H19" s="13">
        <f t="shared" si="0"/>
        <v>357632257</v>
      </c>
      <c r="I19" s="13">
        <f>VLOOKUP(A19,Egresos_Fun_Dic!$A$2:$L$72,12,0)</f>
        <v>293777176</v>
      </c>
      <c r="J19" s="13">
        <f>VLOOKUP(A19,Egresos_Fun_Dic!A13:M38,10,0)</f>
        <v>293777176</v>
      </c>
      <c r="K19" s="13">
        <f>VLOOKUP(A19,Egresos_Fun_Dic!A13:N39,11,0)</f>
        <v>293777176</v>
      </c>
      <c r="L19" s="6"/>
    </row>
    <row r="20" spans="1:12" ht="14.5" x14ac:dyDescent="0.35">
      <c r="A20" s="20" t="s">
        <v>247</v>
      </c>
      <c r="B20" s="17" t="s">
        <v>95</v>
      </c>
      <c r="C20" s="11">
        <f>IFERROR(VLOOKUP(A20,Egresos_Fun_Dic!A14:N45,3,0),0)</f>
        <v>160733599</v>
      </c>
      <c r="D20" s="11">
        <f>IFERROR(VLOOKUP(B20,Egresos_Fun_Dic!B14:O45,3,0),0)</f>
        <v>0</v>
      </c>
      <c r="E20" s="46">
        <f>VLOOKUP(A20,Egresos_Fun_Dic!A14:O52,7,0)</f>
        <v>0</v>
      </c>
      <c r="F20" s="46">
        <f>VLOOKUP(Ejecucion_gastos_2025_Dic!A20,Egresos_Fun_Dic!A11:I24,5,0)</f>
        <v>0</v>
      </c>
      <c r="G20" s="46">
        <f>VLOOKUP(A20,Egresos_Fun_Dic!A14:N94,6,0)</f>
        <v>0</v>
      </c>
      <c r="H20" s="13">
        <f t="shared" si="0"/>
        <v>160733599</v>
      </c>
      <c r="I20" s="13">
        <f>VLOOKUP(A20,Egresos_Fun_Dic!$A$2:$L$72,12,0)</f>
        <v>64705877</v>
      </c>
      <c r="J20" s="13">
        <f>VLOOKUP(A20,Egresos_Fun_Dic!A14:M39,10,0)</f>
        <v>64705877</v>
      </c>
      <c r="K20" s="13">
        <f>VLOOKUP(A20,Egresos_Fun_Dic!A14:N40,11,0)</f>
        <v>64705877</v>
      </c>
      <c r="L20" s="6"/>
    </row>
    <row r="21" spans="1:12" ht="14.5" x14ac:dyDescent="0.35">
      <c r="A21" s="69" t="s">
        <v>248</v>
      </c>
      <c r="B21" s="54" t="s">
        <v>80</v>
      </c>
      <c r="C21" s="46">
        <f>IFERROR(VLOOKUP(A21,Egresos_Fun_Dic!A15:N46,3,0),0)</f>
        <v>1607010232</v>
      </c>
      <c r="D21" s="46">
        <f>IFERROR(VLOOKUP(B21,Egresos_Fun_Dic!B15:O46,3,0),0)</f>
        <v>0</v>
      </c>
      <c r="E21" s="46">
        <f>VLOOKUP(A21,Egresos_Fun_Dic!A15:O53,7,0)</f>
        <v>0</v>
      </c>
      <c r="F21" s="86">
        <f>VLOOKUP(Ejecucion_gastos_2025_Dic!A21,Egresos_Fun_Dic!A12:I25,5,0)</f>
        <v>0</v>
      </c>
      <c r="G21" s="86">
        <f>VLOOKUP(A21,Egresos_Fun_Dic!A15:N95,6,0)</f>
        <v>1503576</v>
      </c>
      <c r="H21" s="9">
        <f t="shared" si="0"/>
        <v>1605506656</v>
      </c>
      <c r="I21" s="9">
        <f>VLOOKUP(A21,Egresos_Fun_Dic!$A$2:$L$72,12,0)</f>
        <v>1157424599</v>
      </c>
      <c r="J21" s="9">
        <f>VLOOKUP(A21,Egresos_Fun_Dic!A15:M40,10,0)</f>
        <v>1157424599</v>
      </c>
      <c r="K21" s="9">
        <f>VLOOKUP(A21,Egresos_Fun_Dic!A15:N41,11,0)</f>
        <v>800211360</v>
      </c>
      <c r="L21" s="6"/>
    </row>
    <row r="22" spans="1:12" ht="14.5" x14ac:dyDescent="0.35">
      <c r="A22" s="20" t="s">
        <v>249</v>
      </c>
      <c r="B22" s="17" t="s">
        <v>94</v>
      </c>
      <c r="C22" s="11">
        <f>IFERROR(VLOOKUP(A22,Egresos_Fun_Dic!A16:N47,3,0),0)</f>
        <v>462912764</v>
      </c>
      <c r="D22" s="11">
        <f>IFERROR(VLOOKUP(B22,Egresos_Fun_Dic!B16:O47,3,0),0)</f>
        <v>0</v>
      </c>
      <c r="E22" s="46">
        <f>VLOOKUP(A22,Egresos_Fun_Dic!A16:O54,7,0)</f>
        <v>0</v>
      </c>
      <c r="F22" s="86">
        <f>VLOOKUP(Ejecucion_gastos_2025_Dic!A22,Egresos_Fun_Dic!A13:I26,5,0)</f>
        <v>0</v>
      </c>
      <c r="G22" s="87">
        <f>VLOOKUP(A22,Egresos_Fun_Dic!A16:N96,6,0)</f>
        <v>683280</v>
      </c>
      <c r="H22" s="13">
        <f t="shared" si="0"/>
        <v>462229484</v>
      </c>
      <c r="I22" s="13">
        <f>VLOOKUP(A22,Egresos_Fun_Dic!$A$2:$L$72,12,0)</f>
        <v>393500234</v>
      </c>
      <c r="J22" s="13">
        <f>VLOOKUP(A22,Egresos_Fun_Dic!A16:M41,10,0)</f>
        <v>393500234</v>
      </c>
      <c r="K22" s="13">
        <f>VLOOKUP(A22,Egresos_Fun_Dic!A16:N42,11,0)</f>
        <v>393500234</v>
      </c>
      <c r="L22" s="6"/>
    </row>
    <row r="23" spans="1:12" ht="14.5" x14ac:dyDescent="0.35">
      <c r="A23" s="20" t="s">
        <v>250</v>
      </c>
      <c r="B23" s="17" t="s">
        <v>79</v>
      </c>
      <c r="C23" s="11">
        <f>IFERROR(VLOOKUP(A23,Egresos_Fun_Dic!A17:N48,3,0),0)</f>
        <v>327896541</v>
      </c>
      <c r="D23" s="11">
        <f>IFERROR(VLOOKUP(B23,Egresos_Fun_Dic!B17:O48,3,0),0)</f>
        <v>0</v>
      </c>
      <c r="E23" s="46">
        <f>VLOOKUP(A23,Egresos_Fun_Dic!A17:O55,7,0)</f>
        <v>0</v>
      </c>
      <c r="F23" s="86">
        <f>VLOOKUP(Ejecucion_gastos_2025_Dic!A23,Egresos_Fun_Dic!A14:I27,5,0)</f>
        <v>0</v>
      </c>
      <c r="G23" s="87">
        <f>VLOOKUP(A23,Egresos_Fun_Dic!A17:N97,6,0)</f>
        <v>0</v>
      </c>
      <c r="H23" s="13">
        <f t="shared" si="0"/>
        <v>327896541</v>
      </c>
      <c r="I23" s="13">
        <f>VLOOKUP(A23,Egresos_Fun_Dic!$A$2:$L$72,12,0)</f>
        <v>115788007</v>
      </c>
      <c r="J23" s="13">
        <f>VLOOKUP(A23,Egresos_Fun_Dic!A17:M42,10,0)</f>
        <v>115788007</v>
      </c>
      <c r="K23" s="13">
        <f>VLOOKUP(A23,Egresos_Fun_Dic!A17:N43,11,0)</f>
        <v>115788007</v>
      </c>
      <c r="L23" s="6"/>
    </row>
    <row r="24" spans="1:12" ht="14.5" x14ac:dyDescent="0.35">
      <c r="A24" s="20" t="s">
        <v>251</v>
      </c>
      <c r="B24" s="17" t="s">
        <v>93</v>
      </c>
      <c r="C24" s="11">
        <f>IFERROR(VLOOKUP(A24,Egresos_Fun_Dic!A18:N49,3,0),0)</f>
        <v>375045063</v>
      </c>
      <c r="D24" s="11">
        <f>IFERROR(VLOOKUP(B24,Egresos_Fun_Dic!B18:O49,3,0),0)</f>
        <v>0</v>
      </c>
      <c r="E24" s="46">
        <f>VLOOKUP(A24,Egresos_Fun_Dic!A18:O56,7,0)</f>
        <v>0</v>
      </c>
      <c r="F24" s="86">
        <f>VLOOKUP(Ejecucion_gastos_2025_Dic!A24,Egresos_Fun_Dic!A15:I28,5,0)</f>
        <v>0</v>
      </c>
      <c r="G24" s="87">
        <f>VLOOKUP(A24,Egresos_Fun_Dic!A18:N98,6,0)</f>
        <v>562813</v>
      </c>
      <c r="H24" s="13">
        <f t="shared" si="0"/>
        <v>374482250</v>
      </c>
      <c r="I24" s="13">
        <f>VLOOKUP(A24,Egresos_Fun_Dic!$A$2:$L$72,12,0)</f>
        <v>357217058</v>
      </c>
      <c r="J24" s="13">
        <f>VLOOKUP(A24,Egresos_Fun_Dic!A18:M43,10,0)</f>
        <v>357217058</v>
      </c>
      <c r="K24" s="13">
        <f>VLOOKUP(A24,Egresos_Fun_Dic!A18:N44,11,0)</f>
        <v>3819</v>
      </c>
      <c r="L24" s="6"/>
    </row>
    <row r="25" spans="1:12" ht="14.5" x14ac:dyDescent="0.35">
      <c r="A25" s="20" t="s">
        <v>252</v>
      </c>
      <c r="B25" s="17" t="s">
        <v>92</v>
      </c>
      <c r="C25" s="11">
        <f>IFERROR(VLOOKUP(A25,Egresos_Fun_Dic!A19:N50,3,0),0)</f>
        <v>154304255</v>
      </c>
      <c r="D25" s="11">
        <f>IFERROR(VLOOKUP(B25,Egresos_Fun_Dic!B19:O50,3,0),0)</f>
        <v>0</v>
      </c>
      <c r="E25" s="46">
        <f>VLOOKUP(A25,Egresos_Fun_Dic!A19:O57,7,0)</f>
        <v>0</v>
      </c>
      <c r="F25" s="86">
        <f>VLOOKUP(Ejecucion_gastos_2025_Dic!A25,Egresos_Fun_Dic!A16:I29,5,0)</f>
        <v>0</v>
      </c>
      <c r="G25" s="87">
        <f>VLOOKUP(A25,Egresos_Fun_Dic!A19:N99,6,0)</f>
        <v>227760</v>
      </c>
      <c r="H25" s="13">
        <f t="shared" si="0"/>
        <v>154076495</v>
      </c>
      <c r="I25" s="13">
        <f>VLOOKUP(A25,Egresos_Fun_Dic!$A$2:$L$72,12,0)</f>
        <v>131182000</v>
      </c>
      <c r="J25" s="13">
        <f>VLOOKUP(A25,Egresos_Fun_Dic!A19:M44,10,0)</f>
        <v>131182000</v>
      </c>
      <c r="K25" s="13">
        <f>VLOOKUP(A25,Egresos_Fun_Dic!A19:N45,11,0)</f>
        <v>131182000</v>
      </c>
      <c r="L25" s="6"/>
    </row>
    <row r="26" spans="1:12" ht="14.5" x14ac:dyDescent="0.35">
      <c r="A26" s="20" t="s">
        <v>253</v>
      </c>
      <c r="B26" s="17" t="s">
        <v>91</v>
      </c>
      <c r="C26" s="11">
        <f>IFERROR(VLOOKUP(A26,Egresos_Fun_Dic!A20:N51,3,0),0)</f>
        <v>93971291</v>
      </c>
      <c r="D26" s="11">
        <f>IFERROR(VLOOKUP(B26,Egresos_Fun_Dic!B20:O51,3,0),0)</f>
        <v>0</v>
      </c>
      <c r="E26" s="46">
        <f>VLOOKUP(A26,Egresos_Fun_Dic!A20:O58,7,0)</f>
        <v>0</v>
      </c>
      <c r="F26" s="86">
        <f>VLOOKUP(Ejecucion_gastos_2025_Dic!A26,Egresos_Fun_Dic!A17:I30,5,0)</f>
        <v>0</v>
      </c>
      <c r="G26" s="87">
        <f>VLOOKUP(A26,Egresos_Fun_Dic!A20:N100,6,0)</f>
        <v>29723</v>
      </c>
      <c r="H26" s="13">
        <f t="shared" si="0"/>
        <v>93941568</v>
      </c>
      <c r="I26" s="13">
        <f>VLOOKUP(A26,Egresos_Fun_Dic!$A$2:$L$72,12,0)</f>
        <v>92429000</v>
      </c>
      <c r="J26" s="13">
        <f>VLOOKUP(A26,Egresos_Fun_Dic!A20:M45,10,0)</f>
        <v>92429000</v>
      </c>
      <c r="K26" s="13">
        <f>VLOOKUP(A26,Egresos_Fun_Dic!A20:N46,11,0)</f>
        <v>92429000</v>
      </c>
      <c r="L26" s="6"/>
    </row>
    <row r="27" spans="1:12" ht="14.5" x14ac:dyDescent="0.35">
      <c r="A27" s="20" t="s">
        <v>254</v>
      </c>
      <c r="B27" s="17" t="s">
        <v>90</v>
      </c>
      <c r="C27" s="11">
        <f>IFERROR(VLOOKUP(A27,Egresos_Fun_Dic!A21:N52,3,0),0)</f>
        <v>115728191</v>
      </c>
      <c r="D27" s="11">
        <f>IFERROR(VLOOKUP(B27,Egresos_Fun_Dic!B21:O52,3,0),0)</f>
        <v>0</v>
      </c>
      <c r="E27" s="46">
        <f>VLOOKUP(A27,Egresos_Fun_Dic!A21:O59,7,0)</f>
        <v>0</v>
      </c>
      <c r="F27" s="86">
        <f>VLOOKUP(Ejecucion_gastos_2025_Dic!A27,Egresos_Fun_Dic!A18:I31,5,0)</f>
        <v>0</v>
      </c>
      <c r="G27" s="87">
        <f>VLOOKUP(A27,Egresos_Fun_Dic!A21:N101,6,0)</f>
        <v>0</v>
      </c>
      <c r="H27" s="13">
        <f t="shared" si="0"/>
        <v>115728191</v>
      </c>
      <c r="I27" s="13">
        <f>VLOOKUP(A27,Egresos_Fun_Dic!$A$2:$L$72,12,0)</f>
        <v>40383600</v>
      </c>
      <c r="J27" s="13">
        <f>VLOOKUP(A27,Egresos_Fun_Dic!A21:M46,10,0)</f>
        <v>40383600</v>
      </c>
      <c r="K27" s="13">
        <f>VLOOKUP(A27,Egresos_Fun_Dic!A21:N47,11,0)</f>
        <v>40383600</v>
      </c>
      <c r="L27" s="6"/>
    </row>
    <row r="28" spans="1:12" ht="14.5" x14ac:dyDescent="0.35">
      <c r="A28" s="20" t="s">
        <v>255</v>
      </c>
      <c r="B28" s="17" t="s">
        <v>89</v>
      </c>
      <c r="C28" s="11">
        <f>IFERROR(VLOOKUP(A28,Egresos_Fun_Dic!A22:N53,3,0),0)</f>
        <v>77152127</v>
      </c>
      <c r="D28" s="11">
        <f>IFERROR(VLOOKUP(B28,Egresos_Fun_Dic!B22:O53,3,0),0)</f>
        <v>0</v>
      </c>
      <c r="E28" s="46">
        <f>VLOOKUP(A28,Egresos_Fun_Dic!A22:O60,7,0)</f>
        <v>0</v>
      </c>
      <c r="F28" s="86">
        <f>VLOOKUP(Ejecucion_gastos_2025_Dic!A28,Egresos_Fun_Dic!A19:I32,5,0)</f>
        <v>0</v>
      </c>
      <c r="G28" s="87">
        <f>VLOOKUP(A28,Egresos_Fun_Dic!A22:N102,6,0)</f>
        <v>0</v>
      </c>
      <c r="H28" s="13">
        <f t="shared" si="0"/>
        <v>77152127</v>
      </c>
      <c r="I28" s="13">
        <f>VLOOKUP(A28,Egresos_Fun_Dic!$A$2:$L$72,12,0)</f>
        <v>26924700</v>
      </c>
      <c r="J28" s="13">
        <f>VLOOKUP(A28,Egresos_Fun_Dic!A22:M47,10,0)</f>
        <v>26924700</v>
      </c>
      <c r="K28" s="13">
        <f>VLOOKUP(A28,Egresos_Fun_Dic!A22:N48,11,0)</f>
        <v>26924700</v>
      </c>
      <c r="L28" s="6"/>
    </row>
    <row r="29" spans="1:12" ht="14.5" x14ac:dyDescent="0.35">
      <c r="A29" s="69" t="s">
        <v>256</v>
      </c>
      <c r="B29" s="54" t="s">
        <v>88</v>
      </c>
      <c r="C29" s="46">
        <f>IFERROR(VLOOKUP(A29,Egresos_Fun_Dic!A23:N54,3,0),0)</f>
        <v>182164745</v>
      </c>
      <c r="D29" s="46">
        <f>IFERROR(VLOOKUP(B29,Egresos_Fun_Dic!B23:O54,3,0),0)</f>
        <v>0</v>
      </c>
      <c r="E29" s="46">
        <f>VLOOKUP(A29,Egresos_Fun_Dic!A23:O61,7,0)</f>
        <v>0</v>
      </c>
      <c r="F29" s="86">
        <f>VLOOKUP(Ejecucion_gastos_2025_Dic!A29,Egresos_Fun_Dic!A20:I33,5,0)</f>
        <v>0</v>
      </c>
      <c r="G29" s="86">
        <f>VLOOKUP(A29,Egresos_Fun_Dic!A23:N103,6,0)</f>
        <v>378816</v>
      </c>
      <c r="H29" s="9">
        <f t="shared" si="0"/>
        <v>181785929</v>
      </c>
      <c r="I29" s="9">
        <f>VLOOKUP(A29,Egresos_Fun_Dic!$A$2:$L$72,12,0)</f>
        <v>103747235</v>
      </c>
      <c r="J29" s="9">
        <f>VLOOKUP(A29,Egresos_Fun_Dic!A23:M48,10,0)</f>
        <v>103747235</v>
      </c>
      <c r="K29" s="9">
        <f>VLOOKUP(A29,Egresos_Fun_Dic!A23:N49,11,0)</f>
        <v>103747235</v>
      </c>
      <c r="L29" s="73"/>
    </row>
    <row r="30" spans="1:12" ht="14.5" x14ac:dyDescent="0.35">
      <c r="A30" s="20" t="s">
        <v>257</v>
      </c>
      <c r="B30" s="17" t="s">
        <v>87</v>
      </c>
      <c r="C30" s="11">
        <f>IFERROR(VLOOKUP(A30,Egresos_Fun_Dic!A24:N55,3,0),0)</f>
        <v>182164745</v>
      </c>
      <c r="D30" s="11">
        <f>IFERROR(VLOOKUP(B30,Egresos_Fun_Dic!B24:O55,3,0),0)</f>
        <v>0</v>
      </c>
      <c r="E30" s="46">
        <f>VLOOKUP(A30,Egresos_Fun_Dic!A24:O62,7,0)</f>
        <v>0</v>
      </c>
      <c r="F30" s="86">
        <f>VLOOKUP(Ejecucion_gastos_2025_Dic!A30,Egresos_Fun_Dic!A21:I34,5,0)</f>
        <v>0</v>
      </c>
      <c r="G30" s="87">
        <f>VLOOKUP(A30,Egresos_Fun_Dic!A24:N104,6,0)</f>
        <v>378816</v>
      </c>
      <c r="H30" s="13">
        <f t="shared" si="0"/>
        <v>181785929</v>
      </c>
      <c r="I30" s="13">
        <f>VLOOKUP(A30,Egresos_Fun_Dic!$A$2:$L$72,12,0)</f>
        <v>103747235</v>
      </c>
      <c r="J30" s="13">
        <f>VLOOKUP(A30,Egresos_Fun_Dic!A24:M49,10,0)</f>
        <v>103747235</v>
      </c>
      <c r="K30" s="13">
        <f>VLOOKUP(A30,Egresos_Fun_Dic!A24:N50,11,0)</f>
        <v>103747235</v>
      </c>
      <c r="L30" s="6"/>
    </row>
    <row r="31" spans="1:12" ht="14.5" x14ac:dyDescent="0.35">
      <c r="A31" s="20" t="s">
        <v>258</v>
      </c>
      <c r="B31" s="17" t="s">
        <v>86</v>
      </c>
      <c r="C31" s="11">
        <f>IFERROR(VLOOKUP(A31,Egresos_Fun_Dic!A25:N56,3,0),0)</f>
        <v>160733599</v>
      </c>
      <c r="D31" s="11">
        <f>IFERROR(VLOOKUP(B31,Egresos_Fun_Dic!B25:O56,3,0),0)</f>
        <v>0</v>
      </c>
      <c r="E31" s="46">
        <f>VLOOKUP(A31,Egresos_Fun_Dic!A25:O63,7,0)</f>
        <v>0</v>
      </c>
      <c r="F31" s="86">
        <f>VLOOKUP(Ejecucion_gastos_2025_Dic!A31,Egresos_Fun_Dic!A22:I35,5,0)</f>
        <v>0</v>
      </c>
      <c r="G31" s="87">
        <f>VLOOKUP(A31,Egresos_Fun_Dic!A25:N105,6,0)</f>
        <v>378816</v>
      </c>
      <c r="H31" s="13">
        <f t="shared" si="0"/>
        <v>160354783</v>
      </c>
      <c r="I31" s="13">
        <f>VLOOKUP(A31,Egresos_Fun_Dic!$A$2:$L$72,12,0)</f>
        <v>95535914</v>
      </c>
      <c r="J31" s="13">
        <f>VLOOKUP(A31,Egresos_Fun_Dic!A25:M50,10,0)</f>
        <v>95535914</v>
      </c>
      <c r="K31" s="13">
        <f>VLOOKUP(A31,Egresos_Fun_Dic!A25:N51,11,0)</f>
        <v>95535914</v>
      </c>
      <c r="L31" s="6"/>
    </row>
    <row r="32" spans="1:12" ht="14.5" x14ac:dyDescent="0.35">
      <c r="A32" s="20" t="s">
        <v>259</v>
      </c>
      <c r="B32" s="17" t="s">
        <v>85</v>
      </c>
      <c r="C32" s="11">
        <f>IFERROR(VLOOKUP(A32,Egresos_Fun_Dic!A26:N57,3,0),0)</f>
        <v>21431146</v>
      </c>
      <c r="D32" s="11">
        <f>IFERROR(VLOOKUP(B32,Egresos_Fun_Dic!B26:O57,3,0),0)</f>
        <v>0</v>
      </c>
      <c r="E32" s="46">
        <f>VLOOKUP(A32,Egresos_Fun_Dic!A26:O64,7,0)</f>
        <v>0</v>
      </c>
      <c r="F32" s="86">
        <f>VLOOKUP(Ejecucion_gastos_2025_Dic!A32,Egresos_Fun_Dic!A23:I36,5,0)</f>
        <v>0</v>
      </c>
      <c r="G32" s="86">
        <f>VLOOKUP(A32,Egresos_Fun_Dic!A26:N106,6,0)</f>
        <v>0</v>
      </c>
      <c r="H32" s="13">
        <f t="shared" si="0"/>
        <v>21431146</v>
      </c>
      <c r="I32" s="13">
        <f>VLOOKUP(A32,Egresos_Fun_Dic!$A$2:$L$72,12,0)</f>
        <v>8211321</v>
      </c>
      <c r="J32" s="13">
        <f>VLOOKUP(A32,Egresos_Fun_Dic!A26:M51,10,0)</f>
        <v>8211321</v>
      </c>
      <c r="K32" s="13">
        <f>VLOOKUP(A32,Egresos_Fun_Dic!A26:N52,11,0)</f>
        <v>8211321</v>
      </c>
      <c r="L32" s="6"/>
    </row>
    <row r="33" spans="1:12" x14ac:dyDescent="0.35">
      <c r="A33" s="28" t="s">
        <v>260</v>
      </c>
      <c r="B33" s="40" t="s">
        <v>315</v>
      </c>
      <c r="C33" s="46">
        <f>IFERROR(VLOOKUP(A33,Egresos_Fun_Dic!A27:N58,3,0),0)</f>
        <v>29758488</v>
      </c>
      <c r="D33" s="46">
        <f>IFERROR(VLOOKUP(B33,Egresos_Fun_Dic!B27:O58,3,0),0)</f>
        <v>0</v>
      </c>
      <c r="E33" s="46"/>
      <c r="F33" s="86">
        <f>VLOOKUP(Ejecucion_gastos_2025_Dic!A33,Egresos_Fun_Dic!A24:I36,5,0)</f>
        <v>8450499</v>
      </c>
      <c r="G33" s="86">
        <f>VLOOKUP(A33,Egresos_Fun_Dic!A27:N107,6,0)</f>
        <v>4007849</v>
      </c>
      <c r="H33" s="13">
        <f t="shared" si="0"/>
        <v>34201138</v>
      </c>
      <c r="I33" s="13">
        <f>VLOOKUP(A33,Egresos_Fun_Dic!$A$2:$L$72,12,0)</f>
        <v>19548310</v>
      </c>
      <c r="J33" s="13">
        <f>VLOOKUP(A33,Egresos_Fun_Dic!A27:M52,10,0)</f>
        <v>19548310</v>
      </c>
      <c r="K33" s="13">
        <f>VLOOKUP(A33,Egresos_Fun_Dic!A27:N53,11,0)</f>
        <v>19548310</v>
      </c>
      <c r="L33" s="73"/>
    </row>
    <row r="34" spans="1:12" ht="14.5" x14ac:dyDescent="0.35">
      <c r="A34" s="69" t="s">
        <v>261</v>
      </c>
      <c r="B34" s="54" t="s">
        <v>83</v>
      </c>
      <c r="C34" s="46">
        <f>IFERROR(VLOOKUP(A34,Egresos_Fun_Dic!A28:N59,3,0),0)</f>
        <v>25506000</v>
      </c>
      <c r="D34" s="46">
        <f>IFERROR(VLOOKUP(B34,Egresos_Fun_Dic!B28:O59,3,0),0)</f>
        <v>0</v>
      </c>
      <c r="E34" s="46">
        <f>VLOOKUP(A34,Egresos_Fun_Dic!A28:O66,7,0)</f>
        <v>0</v>
      </c>
      <c r="F34" s="86">
        <f>VLOOKUP(Ejecucion_gastos_2025_Dic!A34,Egresos_Fun_Dic!A25:I37,5,0)</f>
        <v>3822008</v>
      </c>
      <c r="G34" s="86">
        <f>VLOOKUP(A34,Egresos_Fun_Dic!A28:N108,6,0)</f>
        <v>4007849</v>
      </c>
      <c r="H34" s="9">
        <f t="shared" si="0"/>
        <v>25320159</v>
      </c>
      <c r="I34" s="9">
        <f>VLOOKUP(A34,Egresos_Fun_Dic!$A$2:$L$72,12,0)</f>
        <v>16262927</v>
      </c>
      <c r="J34" s="9">
        <f>VLOOKUP(A34,Egresos_Fun_Dic!A28:M53,10,0)</f>
        <v>16262927</v>
      </c>
      <c r="K34" s="9">
        <f>VLOOKUP(A34,Egresos_Fun_Dic!A28:N54,11,0)</f>
        <v>16262927</v>
      </c>
      <c r="L34" s="73"/>
    </row>
    <row r="35" spans="1:12" ht="14.5" x14ac:dyDescent="0.35">
      <c r="A35" s="20" t="s">
        <v>262</v>
      </c>
      <c r="B35" s="17" t="s">
        <v>82</v>
      </c>
      <c r="C35" s="11">
        <f>IFERROR(VLOOKUP(A35,Egresos_Fun_Dic!A29:N60,3,0),0)</f>
        <v>25506000</v>
      </c>
      <c r="D35" s="11">
        <f>IFERROR(VLOOKUP(B35,Egresos_Fun_Dic!B29:O60,3,0),0)</f>
        <v>0</v>
      </c>
      <c r="E35" s="46">
        <f>VLOOKUP(A35,Egresos_Fun_Dic!A29:O67,7,0)</f>
        <v>0</v>
      </c>
      <c r="F35" s="87">
        <f>VLOOKUP(Ejecucion_gastos_2025_Dic!A35,Egresos_Fun_Dic!A26:I38,5,0)</f>
        <v>3822008</v>
      </c>
      <c r="G35" s="87">
        <f>VLOOKUP(A35,Egresos_Fun_Dic!A29:N109,6,0)</f>
        <v>4007849</v>
      </c>
      <c r="H35" s="13">
        <f t="shared" si="0"/>
        <v>25320159</v>
      </c>
      <c r="I35" s="13">
        <f>VLOOKUP(A35,Egresos_Fun_Dic!$A$2:$L$72,12,0)</f>
        <v>16262927</v>
      </c>
      <c r="J35" s="13">
        <f>VLOOKUP(A35,Egresos_Fun_Dic!A29:M54,10,0)</f>
        <v>16262927</v>
      </c>
      <c r="K35" s="13">
        <f>VLOOKUP(A35,Egresos_Fun_Dic!A29:N55,11,0)</f>
        <v>16262927</v>
      </c>
      <c r="L35" s="6"/>
    </row>
    <row r="36" spans="1:12" ht="14.5" x14ac:dyDescent="0.35">
      <c r="A36" s="20" t="s">
        <v>263</v>
      </c>
      <c r="B36" s="17" t="s">
        <v>81</v>
      </c>
      <c r="C36" s="11">
        <f>IFERROR(VLOOKUP(A36,Egresos_Fun_Dic!A30:N61,3,0),0)</f>
        <v>25506000</v>
      </c>
      <c r="D36" s="11">
        <f>IFERROR(VLOOKUP(B36,Egresos_Fun_Dic!B30:O61,3,0),0)</f>
        <v>0</v>
      </c>
      <c r="E36" s="46">
        <f>VLOOKUP(A36,Egresos_Fun_Dic!A30:O67,7,0)</f>
        <v>0</v>
      </c>
      <c r="F36" s="87">
        <f>VLOOKUP(Ejecucion_gastos_2025_Dic!A36,Egresos_Fun_Dic!A27:I39,5,0)</f>
        <v>1459091</v>
      </c>
      <c r="G36" s="87">
        <f>VLOOKUP(A36,Egresos_Fun_Dic!A30:N110,6,0)</f>
        <v>4007849</v>
      </c>
      <c r="H36" s="13">
        <f t="shared" si="0"/>
        <v>22957242</v>
      </c>
      <c r="I36" s="13">
        <f>VLOOKUP(A36,Egresos_Fun_Dic!$A$2:$L$72,12,0)</f>
        <v>14726469</v>
      </c>
      <c r="J36" s="13">
        <f>VLOOKUP(A36,Egresos_Fun_Dic!A30:M55,10,0)</f>
        <v>14726469</v>
      </c>
      <c r="K36" s="13">
        <f>VLOOKUP(A36,Egresos_Fun_Dic!A30:N56,11,0)</f>
        <v>14726469</v>
      </c>
      <c r="L36" s="6"/>
    </row>
    <row r="37" spans="1:12" ht="14.5" x14ac:dyDescent="0.35">
      <c r="A37" s="20" t="s">
        <v>341</v>
      </c>
      <c r="B37" s="17" t="s">
        <v>99</v>
      </c>
      <c r="C37" s="11">
        <f>IFERROR(VLOOKUP(A37,Egresos_Fun_Dic!A31:N62,3,0),0)</f>
        <v>0</v>
      </c>
      <c r="D37" s="11">
        <f>IFERROR(VLOOKUP(B37,Egresos_Fun_Dic!B31:O62,3,0),0)</f>
        <v>0</v>
      </c>
      <c r="E37" s="46">
        <f>VLOOKUP(A37,Egresos_Fun_Dic!A31:O68,7,0)</f>
        <v>0</v>
      </c>
      <c r="F37" s="87">
        <f>VLOOKUP(Ejecucion_gastos_2025_Dic!A37,Egresos_Fun_Dic!A28:I40,5,0)</f>
        <v>1010000</v>
      </c>
      <c r="G37" s="86">
        <f>VLOOKUP(A37,Egresos_Fun_Dic!A31:N111,6,0)</f>
        <v>0</v>
      </c>
      <c r="H37" s="13">
        <f t="shared" si="0"/>
        <v>1010000</v>
      </c>
      <c r="I37" s="13">
        <f>VLOOKUP(A37,Egresos_Fun_Dic!$A$2:$L$72,12,0)</f>
        <v>860000</v>
      </c>
      <c r="J37" s="13">
        <f>VLOOKUP(A37,Egresos_Fun_Dic!A31:M56,10,0)</f>
        <v>860000</v>
      </c>
      <c r="K37" s="13">
        <f>VLOOKUP(A37,Egresos_Fun_Dic!A31:N57,11,0)</f>
        <v>860000</v>
      </c>
      <c r="L37" s="6"/>
    </row>
    <row r="38" spans="1:12" ht="14.5" x14ac:dyDescent="0.35">
      <c r="A38" s="20" t="s">
        <v>342</v>
      </c>
      <c r="B38" s="17" t="s">
        <v>98</v>
      </c>
      <c r="C38" s="11">
        <f>IFERROR(VLOOKUP(A38,Egresos_Fun_Dic!A32:N63,3,0),0)</f>
        <v>0</v>
      </c>
      <c r="D38" s="11">
        <f>IFERROR(VLOOKUP(B38,Egresos_Fun_Dic!B32:O63,3,0),0)</f>
        <v>0</v>
      </c>
      <c r="E38" s="46">
        <f>VLOOKUP(A38,Egresos_Fun_Dic!A32:O69,7,0)</f>
        <v>0</v>
      </c>
      <c r="F38" s="87">
        <f>VLOOKUP(Ejecucion_gastos_2025_Dic!A38,Egresos_Fun_Dic!A29:I41,5,0)</f>
        <v>1352917</v>
      </c>
      <c r="G38" s="86">
        <f>VLOOKUP(A38,Egresos_Fun_Dic!A32:N112,6,0)</f>
        <v>0</v>
      </c>
      <c r="H38" s="13">
        <f t="shared" si="0"/>
        <v>1352917</v>
      </c>
      <c r="I38" s="13">
        <f>VLOOKUP(A38,Egresos_Fun_Dic!$A$2:$L$72,12,0)</f>
        <v>676458</v>
      </c>
      <c r="J38" s="13">
        <f>VLOOKUP(A38,Egresos_Fun_Dic!A32:M57,10,0)</f>
        <v>676458</v>
      </c>
      <c r="K38" s="13">
        <f>VLOOKUP(A38,Egresos_Fun_Dic!A32:N58,11,0)</f>
        <v>676458</v>
      </c>
      <c r="L38" s="6"/>
    </row>
    <row r="39" spans="1:12" ht="15.75" customHeight="1" x14ac:dyDescent="0.35">
      <c r="A39" s="69" t="s">
        <v>264</v>
      </c>
      <c r="B39" s="54" t="s">
        <v>80</v>
      </c>
      <c r="C39" s="46">
        <f>IFERROR(VLOOKUP(A39,Egresos_Fun_Dic!A31:N62,3,0),0)</f>
        <v>4252488</v>
      </c>
      <c r="D39" s="46">
        <f>IFERROR(VLOOKUP(B39,Egresos_Fun_Dic!B31:O62,3,0),0)</f>
        <v>0</v>
      </c>
      <c r="E39" s="46">
        <f>VLOOKUP(A39,Egresos_Fun_Dic!A31:O68,7,0)</f>
        <v>0</v>
      </c>
      <c r="F39" s="86">
        <f>VLOOKUP(Ejecucion_gastos_2025_Dic!A39,Egresos_Fun_Dic!A28:I40,5,0)</f>
        <v>3775175</v>
      </c>
      <c r="G39" s="86">
        <f>VLOOKUP(A39,Egresos_Fun_Dic!A33:N113,6,0)</f>
        <v>0</v>
      </c>
      <c r="H39" s="9">
        <f>+((C39+D39-E39)+(F39-G39))</f>
        <v>8027663</v>
      </c>
      <c r="I39" s="9">
        <f>VLOOKUP(A39,Egresos_Fun_Dic!$A$2:$L$72,12,0)</f>
        <v>2953233</v>
      </c>
      <c r="J39" s="9">
        <f>VLOOKUP(A39,Egresos_Fun_Dic!A31:M56,10,0)</f>
        <v>2953233</v>
      </c>
      <c r="K39" s="9">
        <f>VLOOKUP(A39,Egresos_Fun_Dic!A31:N57,11,0)</f>
        <v>2953233</v>
      </c>
      <c r="L39" s="73"/>
    </row>
    <row r="40" spans="1:12" ht="15.75" customHeight="1" x14ac:dyDescent="0.35">
      <c r="A40" s="17" t="s">
        <v>343</v>
      </c>
      <c r="B40" s="17" t="s">
        <v>94</v>
      </c>
      <c r="C40" s="46">
        <f>IFERROR(VLOOKUP(A40,Egresos_Fun_Dic!A32:N63,3,0),0)</f>
        <v>0</v>
      </c>
      <c r="D40" s="46">
        <f>IFERROR(VLOOKUP(B40,Egresos_Fun_Dic!B32:O63,3,0),0)</f>
        <v>0</v>
      </c>
      <c r="E40" s="46">
        <f>VLOOKUP(A40,Egresos_Fun_Dic!A32:O69,7,0)</f>
        <v>0</v>
      </c>
      <c r="F40" s="87">
        <f>VLOOKUP(Ejecucion_gastos_2025_Dic!A40,Egresos_Fun_Dic!A29:I41,5,0)</f>
        <v>1708200</v>
      </c>
      <c r="G40" s="86">
        <f>VLOOKUP(A40,Egresos_Fun_Dic!A34:N114,6,0)</f>
        <v>0</v>
      </c>
      <c r="H40" s="13">
        <f t="shared" si="0"/>
        <v>1708200</v>
      </c>
      <c r="I40" s="13">
        <f>VLOOKUP(A40,Egresos_Fun_Dic!$A$2:$L$72,12,0)</f>
        <v>1024920</v>
      </c>
      <c r="J40" s="13">
        <f>VLOOKUP(A40,Egresos_Fun_Dic!A32:M57,10,0)</f>
        <v>1024920</v>
      </c>
      <c r="K40" s="13">
        <f>VLOOKUP(A40,Egresos_Fun_Dic!A32:N58,11,0)</f>
        <v>1024920</v>
      </c>
      <c r="L40" s="73"/>
    </row>
    <row r="41" spans="1:12" ht="14.5" x14ac:dyDescent="0.35">
      <c r="A41" s="20" t="s">
        <v>265</v>
      </c>
      <c r="B41" s="17" t="s">
        <v>79</v>
      </c>
      <c r="C41" s="11">
        <f>IFERROR(VLOOKUP(A41,Egresos_Fun_Dic!A32:N63,3,0),0)</f>
        <v>4252488</v>
      </c>
      <c r="D41" s="11">
        <f>IFERROR(VLOOKUP(B41,Egresos_Fun_Dic!B32:O63,3,0),0)</f>
        <v>0</v>
      </c>
      <c r="E41" s="46">
        <f>VLOOKUP(A41,Egresos_Fun_Dic!A32:O69,7,0)</f>
        <v>0</v>
      </c>
      <c r="F41" s="87">
        <f>VLOOKUP(Ejecucion_gastos_2025_Dic!A41,Egresos_Fun_Dic!A30:I42,5,0)</f>
        <v>0</v>
      </c>
      <c r="G41" s="86">
        <f>VLOOKUP(A41,Egresos_Fun_Dic!A35:N115,6,0)</f>
        <v>0</v>
      </c>
      <c r="H41" s="13">
        <f t="shared" si="0"/>
        <v>4252488</v>
      </c>
      <c r="I41" s="13">
        <f>VLOOKUP(A41,Egresos_Fun_Dic!$A$2:$L$72,12,0)</f>
        <v>1008600</v>
      </c>
      <c r="J41" s="13">
        <f>VLOOKUP(A41,Egresos_Fun_Dic!A32:M57,10,0)</f>
        <v>1008600</v>
      </c>
      <c r="K41" s="13">
        <f>VLOOKUP(A41,Egresos_Fun_Dic!A32:N58,11,0)</f>
        <v>1008600</v>
      </c>
      <c r="L41" s="6"/>
    </row>
    <row r="42" spans="1:12" ht="14.5" x14ac:dyDescent="0.35">
      <c r="A42" s="17" t="s">
        <v>344</v>
      </c>
      <c r="B42" s="17" t="s">
        <v>93</v>
      </c>
      <c r="C42" s="11">
        <f>IFERROR(VLOOKUP(A42,Egresos_Fun_Dic!A33:N64,3,0),0)</f>
        <v>0</v>
      </c>
      <c r="D42" s="11">
        <f>IFERROR(VLOOKUP(B42,Egresos_Fun_Dic!B33:O64,3,0),0)</f>
        <v>0</v>
      </c>
      <c r="E42" s="46">
        <f>VLOOKUP(A42,Egresos_Fun_Dic!A33:O70,7,0)</f>
        <v>0</v>
      </c>
      <c r="F42" s="87">
        <f>VLOOKUP(Ejecucion_gastos_2025_Dic!A42,Egresos_Fun_Dic!A31:I43,5,0)</f>
        <v>1423268</v>
      </c>
      <c r="G42" s="86">
        <f>VLOOKUP(A42,Egresos_Fun_Dic!A36:N116,6,0)</f>
        <v>0</v>
      </c>
      <c r="H42" s="13">
        <f t="shared" si="0"/>
        <v>1423268</v>
      </c>
      <c r="I42" s="13">
        <f>VLOOKUP(A42,Egresos_Fun_Dic!$A$2:$L$72,12,0)</f>
        <v>562813</v>
      </c>
      <c r="J42" s="13">
        <f>VLOOKUP(A42,Egresos_Fun_Dic!A33:M58,10,0)</f>
        <v>562813</v>
      </c>
      <c r="K42" s="13">
        <f>VLOOKUP(A42,Egresos_Fun_Dic!A33:N59,11,0)</f>
        <v>562813</v>
      </c>
      <c r="L42" s="6"/>
    </row>
    <row r="43" spans="1:12" ht="14.5" x14ac:dyDescent="0.35">
      <c r="A43" s="17" t="s">
        <v>345</v>
      </c>
      <c r="B43" s="17" t="s">
        <v>92</v>
      </c>
      <c r="C43" s="11">
        <f>IFERROR(VLOOKUP(A43,Egresos_Fun_Dic!A34:N65,3,0),0)</f>
        <v>0</v>
      </c>
      <c r="D43" s="11">
        <f>IFERROR(VLOOKUP(B43,Egresos_Fun_Dic!B34:O65,3,0),0)</f>
        <v>0</v>
      </c>
      <c r="E43" s="46">
        <f>VLOOKUP(A43,Egresos_Fun_Dic!A34:O71,7,0)</f>
        <v>0</v>
      </c>
      <c r="F43" s="87">
        <f>VLOOKUP(Ejecucion_gastos_2025_Dic!A43,Egresos_Fun_Dic!A32:I44,5,0)</f>
        <v>569400</v>
      </c>
      <c r="G43" s="86">
        <f>VLOOKUP(A43,Egresos_Fun_Dic!A37:N117,6,0)</f>
        <v>0</v>
      </c>
      <c r="H43" s="13">
        <f t="shared" si="0"/>
        <v>569400</v>
      </c>
      <c r="I43" s="13">
        <f>VLOOKUP(A43,Egresos_Fun_Dic!$A$2:$L$72,12,0)</f>
        <v>315400</v>
      </c>
      <c r="J43" s="13">
        <f>VLOOKUP(A43,Egresos_Fun_Dic!A34:M59,10,0)</f>
        <v>315400</v>
      </c>
      <c r="K43" s="13">
        <f>VLOOKUP(A43,Egresos_Fun_Dic!A34:N60,11,0)</f>
        <v>315400</v>
      </c>
      <c r="L43" s="6"/>
    </row>
    <row r="44" spans="1:12" ht="14.5" x14ac:dyDescent="0.35">
      <c r="A44" s="17" t="s">
        <v>346</v>
      </c>
      <c r="B44" s="17" t="s">
        <v>91</v>
      </c>
      <c r="C44" s="11">
        <f>IFERROR(VLOOKUP(A44,Egresos_Fun_Dic!A35:N66,3,0),0)</f>
        <v>0</v>
      </c>
      <c r="D44" s="11">
        <f>IFERROR(VLOOKUP(B44,Egresos_Fun_Dic!B35:O66,3,0),0)</f>
        <v>0</v>
      </c>
      <c r="E44" s="46">
        <f>VLOOKUP(A44,Egresos_Fun_Dic!A35:O72,7,0)</f>
        <v>0</v>
      </c>
      <c r="F44" s="87">
        <f>VLOOKUP(Ejecucion_gastos_2025_Dic!A44,Egresos_Fun_Dic!A33:I45,5,0)</f>
        <v>74307</v>
      </c>
      <c r="G44" s="86">
        <f>VLOOKUP(A44,Egresos_Fun_Dic!A38:N118,6,0)</f>
        <v>0</v>
      </c>
      <c r="H44" s="13">
        <f t="shared" si="0"/>
        <v>74307</v>
      </c>
      <c r="I44" s="13">
        <f>VLOOKUP(A44,Egresos_Fun_Dic!$A$2:$L$72,12,0)</f>
        <v>41500</v>
      </c>
      <c r="J44" s="13">
        <f>VLOOKUP(A44,Egresos_Fun_Dic!A35:M60,10,0)</f>
        <v>41500</v>
      </c>
      <c r="K44" s="13">
        <f>VLOOKUP(A44,Egresos_Fun_Dic!A35:N61,11,0)</f>
        <v>41500</v>
      </c>
      <c r="L44" s="6"/>
    </row>
    <row r="45" spans="1:12" ht="14.5" x14ac:dyDescent="0.35">
      <c r="A45" s="84" t="s">
        <v>347</v>
      </c>
      <c r="B45" s="84" t="s">
        <v>86</v>
      </c>
      <c r="C45" s="11">
        <f>IFERROR(VLOOKUP(A45,Egresos_Fun_Dic!A36:N67,3,0),0)</f>
        <v>0</v>
      </c>
      <c r="D45" s="46">
        <f>IFERROR(VLOOKUP(B45,Egresos_Fun_Dic!B36:O67,3,0),0)</f>
        <v>0</v>
      </c>
      <c r="E45" s="46">
        <f>VLOOKUP(A45,Egresos_Fun_Dic!A36:O73,7,0)</f>
        <v>0</v>
      </c>
      <c r="F45" s="87">
        <f>VLOOKUP(Ejecucion_gastos_2025_Dic!A45,Egresos_Fun_Dic!A34:I46,5,0)</f>
        <v>853316</v>
      </c>
      <c r="G45" s="86">
        <f>VLOOKUP(A45,Egresos_Fun_Dic!A39:N119,6,0)</f>
        <v>0</v>
      </c>
      <c r="H45" s="13">
        <f t="shared" si="0"/>
        <v>853316</v>
      </c>
      <c r="I45" s="13">
        <f>VLOOKUP(A45,Egresos_Fun_Dic!$A$2:$L$72,12,0)</f>
        <v>332150</v>
      </c>
      <c r="J45" s="13">
        <f>VLOOKUP(A45,Egresos_Fun_Dic!A36:M61,10,0)</f>
        <v>332150</v>
      </c>
      <c r="K45" s="13">
        <f>VLOOKUP(A45,Egresos_Fun_Dic!A36:N62,11,0)</f>
        <v>332150</v>
      </c>
      <c r="L45" s="6"/>
    </row>
    <row r="46" spans="1:12" x14ac:dyDescent="0.35">
      <c r="A46" s="28" t="s">
        <v>266</v>
      </c>
      <c r="B46" s="45" t="s">
        <v>316</v>
      </c>
      <c r="C46" s="46">
        <f>IFERROR(VLOOKUP(A46,Egresos_Fun_Dic!A37:N68,3,0),0)</f>
        <v>3263111790</v>
      </c>
      <c r="D46" s="11">
        <f>VLOOKUP(A46,Egresos_Fun_Dic!A23:K44,4,0)</f>
        <v>0</v>
      </c>
      <c r="E46" s="46">
        <f>VLOOKUP(A46,Egresos_Fun_Dic!A33:O70,7,0)</f>
        <v>0</v>
      </c>
      <c r="F46" s="86">
        <f>VLOOKUP(Ejecucion_gastos_2025_Dic!A46,Egresos_Fun_Dic!A30:I42,5,0)</f>
        <v>350450000</v>
      </c>
      <c r="G46" s="86">
        <f>VLOOKUP(A46,Egresos_Fun_Dic!A40:N120,6,0)</f>
        <v>217338260</v>
      </c>
      <c r="H46" s="9">
        <f>+((C46+D46-E46)+(F46-G46))</f>
        <v>3396223530</v>
      </c>
      <c r="I46" s="9">
        <f>VLOOKUP(A46,Egresos_Fun_Dic!$A$2:$L$72,12,0)</f>
        <v>2687089891</v>
      </c>
      <c r="J46" s="9">
        <f>VLOOKUP(A46,Egresos_Fun_Dic!A33:M58,10,0)</f>
        <v>2640589888</v>
      </c>
      <c r="K46" s="9">
        <f>VLOOKUP(A46,Egresos_Fun_Dic!A33:N59,11,0)</f>
        <v>2567104228</v>
      </c>
      <c r="L46" s="6"/>
    </row>
    <row r="47" spans="1:12" x14ac:dyDescent="0.35">
      <c r="A47" s="28" t="s">
        <v>267</v>
      </c>
      <c r="B47" s="45" t="s">
        <v>317</v>
      </c>
      <c r="C47" s="46">
        <f>IFERROR(VLOOKUP(A47,Egresos_Fun_Dic!A34:N65,3,0),0)</f>
        <v>75000000</v>
      </c>
      <c r="D47" s="46">
        <f>VLOOKUP(A47,Egresos_Fun_Dic!A24:K45,4,0)</f>
        <v>0</v>
      </c>
      <c r="E47" s="46">
        <f>VLOOKUP(A47,Egresos_Fun_Dic!A34:O71,7,0)</f>
        <v>0</v>
      </c>
      <c r="F47" s="86">
        <f>VLOOKUP(Ejecucion_gastos_2025_Dic!A47,Egresos_Fun_Dic!A31:I43,5,0)</f>
        <v>0</v>
      </c>
      <c r="G47" s="86">
        <f>VLOOKUP(A47,Egresos_Fun_Dic!A41:N121,6,0)</f>
        <v>4500000</v>
      </c>
      <c r="H47" s="9">
        <f t="shared" si="0"/>
        <v>70500000</v>
      </c>
      <c r="I47" s="9">
        <f>VLOOKUP(A47,Egresos_Fun_Dic!$A$2:$L$72,12,0)</f>
        <v>49562895</v>
      </c>
      <c r="J47" s="9">
        <f>VLOOKUP(A47,Egresos_Fun_Dic!A34:M59,10,0)</f>
        <v>49562895</v>
      </c>
      <c r="K47" s="9">
        <f>VLOOKUP(A47,Egresos_Fun_Dic!A34:N60,11,0)</f>
        <v>49562895</v>
      </c>
      <c r="L47" s="6"/>
    </row>
    <row r="48" spans="1:12" ht="14.5" x14ac:dyDescent="0.35">
      <c r="A48" s="69" t="s">
        <v>268</v>
      </c>
      <c r="B48" s="54" t="s">
        <v>76</v>
      </c>
      <c r="C48" s="46">
        <f>IFERROR(VLOOKUP(A48,Egresos_Fun_Dic!A35:N66,3,0),0)</f>
        <v>75000000</v>
      </c>
      <c r="D48" s="46">
        <f>IFERROR(VLOOKUP(B48,Egresos_Fun_Dic!B35:O66,3,0),0)</f>
        <v>0</v>
      </c>
      <c r="E48" s="46">
        <f>VLOOKUP(A48,Egresos_Fun_Dic!A35:O72,7,0)</f>
        <v>0</v>
      </c>
      <c r="F48" s="86">
        <f>VLOOKUP(Ejecucion_gastos_2025_Dic!A48,Egresos_Fun_Dic!A32:I44,5,0)</f>
        <v>0</v>
      </c>
      <c r="G48" s="86">
        <f>VLOOKUP(A48,Egresos_Fun_Dic!A42:N122,6,0)</f>
        <v>4500000</v>
      </c>
      <c r="H48" s="9">
        <f t="shared" si="0"/>
        <v>70500000</v>
      </c>
      <c r="I48" s="9">
        <f>VLOOKUP(A48,Egresos_Fun_Dic!$A$2:$L$72,12,0)</f>
        <v>49562895</v>
      </c>
      <c r="J48" s="9">
        <f>VLOOKUP(A48,Egresos_Fun_Dic!A35:M60,10,0)</f>
        <v>49562895</v>
      </c>
      <c r="K48" s="9">
        <f>VLOOKUP(A48,Egresos_Fun_Dic!A35:N61,11,0)</f>
        <v>49562895</v>
      </c>
      <c r="L48" s="6"/>
    </row>
    <row r="49" spans="1:12" ht="14.5" x14ac:dyDescent="0.35">
      <c r="A49" s="20" t="s">
        <v>269</v>
      </c>
      <c r="B49" s="17" t="s">
        <v>75</v>
      </c>
      <c r="C49" s="11">
        <f>IFERROR(VLOOKUP(A49,Egresos_Fun_Dic!A36:N67,3,0),0)</f>
        <v>0</v>
      </c>
      <c r="D49" s="11">
        <f>IFERROR(VLOOKUP(B49,Egresos_Fun_Dic!B36:O67,3,0),0)</f>
        <v>0</v>
      </c>
      <c r="E49" s="46">
        <f>VLOOKUP(A49,Egresos_Fun_Dic!A36:O73,7,0)</f>
        <v>0</v>
      </c>
      <c r="F49" s="86">
        <f>VLOOKUP(Ejecucion_gastos_2025_Dic!A49,Egresos_Fun_Dic!A33:I45,5,0)</f>
        <v>0</v>
      </c>
      <c r="G49" s="86">
        <f>VLOOKUP(A49,Egresos_Fun_Dic!A43:N123,6,0)</f>
        <v>0</v>
      </c>
      <c r="H49" s="13">
        <f t="shared" si="0"/>
        <v>0</v>
      </c>
      <c r="I49" s="13">
        <f>VLOOKUP(A49,Egresos_Fun_Dic!$A$2:$L$72,12,0)</f>
        <v>0</v>
      </c>
      <c r="J49" s="13">
        <f>VLOOKUP(A49,Egresos_Fun_Dic!A36:M61,10,0)</f>
        <v>0</v>
      </c>
      <c r="K49" s="13">
        <f>VLOOKUP(A49,Egresos_Fun_Dic!A36:N62,11,0)</f>
        <v>0</v>
      </c>
      <c r="L49" s="6"/>
    </row>
    <row r="50" spans="1:12" ht="14.5" x14ac:dyDescent="0.35">
      <c r="A50" s="20" t="s">
        <v>270</v>
      </c>
      <c r="B50" s="17" t="s">
        <v>74</v>
      </c>
      <c r="C50" s="11">
        <f>IFERROR(VLOOKUP(A50,Egresos_Fun_Dic!A37:N67,3,0),0)</f>
        <v>0</v>
      </c>
      <c r="D50" s="11">
        <f>IFERROR(VLOOKUP(B50,Egresos_Fun_Dic!B37:O67,3,0),0)</f>
        <v>0</v>
      </c>
      <c r="E50" s="46">
        <f>VLOOKUP(A50,Egresos_Fun_Dic!A37:O73,7,0)</f>
        <v>0</v>
      </c>
      <c r="F50" s="86">
        <f>VLOOKUP(Ejecucion_gastos_2025_Dic!A50,Egresos_Fun_Dic!A34:I46,5,0)</f>
        <v>0</v>
      </c>
      <c r="G50" s="86">
        <f>VLOOKUP(A50,Egresos_Fun_Dic!A44:N124,6,0)</f>
        <v>0</v>
      </c>
      <c r="H50" s="13">
        <f t="shared" si="0"/>
        <v>0</v>
      </c>
      <c r="I50" s="13">
        <f>VLOOKUP(A50,Egresos_Fun_Dic!$A$2:$L$72,12,0)</f>
        <v>0</v>
      </c>
      <c r="J50" s="13">
        <f>VLOOKUP(A50,Egresos_Fun_Dic!A37:M62,10,0)</f>
        <v>0</v>
      </c>
      <c r="K50" s="13">
        <f>VLOOKUP(A50,Egresos_Fun_Dic!A37:N63,11,0)</f>
        <v>0</v>
      </c>
      <c r="L50" s="6"/>
    </row>
    <row r="51" spans="1:12" ht="14.5" x14ac:dyDescent="0.35">
      <c r="A51" s="20" t="s">
        <v>272</v>
      </c>
      <c r="B51" s="17" t="s">
        <v>72</v>
      </c>
      <c r="C51" s="11">
        <f>IFERROR(VLOOKUP(A51,Egresos_Fun_Dic!A38:N69,3,0),0)</f>
        <v>5000000</v>
      </c>
      <c r="D51" s="11">
        <f>IFERROR(VLOOKUP(B51,Egresos_Fun_Dic!B38:O69,3,0),0)</f>
        <v>0</v>
      </c>
      <c r="E51" s="46">
        <f>VLOOKUP(A51,Egresos_Fun_Dic!A38:O84,7,0)</f>
        <v>0</v>
      </c>
      <c r="F51" s="86">
        <f>VLOOKUP(Ejecucion_gastos_2025_Dic!A51,Egresos_Fun_Dic!A35:I47,5,0)</f>
        <v>0</v>
      </c>
      <c r="G51" s="86">
        <f>VLOOKUP(A51,Egresos_Fun_Dic!A45:N125,6,0)</f>
        <v>0</v>
      </c>
      <c r="H51" s="9">
        <f t="shared" si="0"/>
        <v>5000000</v>
      </c>
      <c r="I51" s="13">
        <f>VLOOKUP(A51,Egresos_Fun_Dic!$A$2:$L$72,12,0)</f>
        <v>0</v>
      </c>
      <c r="J51" s="13">
        <f>VLOOKUP(A51,Egresos_Fun_Dic!A38:M64,10,0)</f>
        <v>0</v>
      </c>
      <c r="K51" s="13">
        <f>VLOOKUP(A51,Egresos_Fun_Dic!A38:N65,11,0)</f>
        <v>0</v>
      </c>
      <c r="L51" s="6"/>
    </row>
    <row r="52" spans="1:12" ht="14.5" x14ac:dyDescent="0.35">
      <c r="A52" s="20" t="s">
        <v>273</v>
      </c>
      <c r="B52" s="17" t="s">
        <v>71</v>
      </c>
      <c r="C52" s="11">
        <f>IFERROR(VLOOKUP(A52,Egresos_Fun_Dic!A39:N70,3,0),0)</f>
        <v>5000000</v>
      </c>
      <c r="D52" s="11">
        <f>IFERROR(VLOOKUP(B52,Egresos_Fun_Dic!B39:O70,3,0),0)</f>
        <v>0</v>
      </c>
      <c r="E52" s="46">
        <f>VLOOKUP(A52,Egresos_Fun_Dic!A39:O85,7,0)</f>
        <v>0</v>
      </c>
      <c r="F52" s="86">
        <f>VLOOKUP(Ejecucion_gastos_2025_Dic!A52,Egresos_Fun_Dic!A36:I48,5,0)</f>
        <v>0</v>
      </c>
      <c r="G52" s="86">
        <f>VLOOKUP(A52,Egresos_Fun_Dic!A46:N126,6,0)</f>
        <v>0</v>
      </c>
      <c r="H52" s="13">
        <f t="shared" si="0"/>
        <v>5000000</v>
      </c>
      <c r="I52" s="13">
        <f>VLOOKUP(A52,Egresos_Fun_Dic!$A$2:$L$72,12,0)</f>
        <v>0</v>
      </c>
      <c r="J52" s="13">
        <f>VLOOKUP(A52,Egresos_Fun_Dic!A39:M65,10,0)</f>
        <v>0</v>
      </c>
      <c r="K52" s="13">
        <f>VLOOKUP(A52,Egresos_Fun_Dic!A39:N66,11,0)</f>
        <v>0</v>
      </c>
      <c r="L52" s="6"/>
    </row>
    <row r="53" spans="1:12" ht="13.5" customHeight="1" x14ac:dyDescent="0.35">
      <c r="A53" s="20" t="s">
        <v>274</v>
      </c>
      <c r="B53" s="17" t="s">
        <v>70</v>
      </c>
      <c r="C53" s="11">
        <f>IFERROR(VLOOKUP(A53,Egresos_Fun_Dic!A40:N71,3,0),0)</f>
        <v>5000000</v>
      </c>
      <c r="D53" s="11">
        <f>IFERROR(VLOOKUP(B53,Egresos_Fun_Dic!B40:O71,3,0),0)</f>
        <v>0</v>
      </c>
      <c r="E53" s="46">
        <f>VLOOKUP(A53,Egresos_Fun_Dic!A40:O86,7,0)</f>
        <v>0</v>
      </c>
      <c r="F53" s="86">
        <f>VLOOKUP(Ejecucion_gastos_2025_Dic!A53,Egresos_Fun_Dic!A37:I49,5,0)</f>
        <v>0</v>
      </c>
      <c r="G53" s="86">
        <f>VLOOKUP(A53,Egresos_Fun_Dic!A47:N127,6,0)</f>
        <v>0</v>
      </c>
      <c r="H53" s="13">
        <f t="shared" si="0"/>
        <v>5000000</v>
      </c>
      <c r="I53" s="13">
        <f>VLOOKUP(A53,Egresos_Fun_Dic!$A$2:$L$72,12,0)</f>
        <v>0</v>
      </c>
      <c r="J53" s="13">
        <f>VLOOKUP(A53,Egresos_Fun_Dic!A40:M66,10,0)</f>
        <v>0</v>
      </c>
      <c r="K53" s="13">
        <f>VLOOKUP(A53,Egresos_Fun_Dic!A40:N67,11,0)</f>
        <v>0</v>
      </c>
      <c r="L53" s="6"/>
    </row>
    <row r="54" spans="1:12" ht="14.5" x14ac:dyDescent="0.35">
      <c r="A54" s="20" t="s">
        <v>275</v>
      </c>
      <c r="B54" s="17" t="s">
        <v>69</v>
      </c>
      <c r="C54" s="11">
        <f>IFERROR(VLOOKUP(A54,Egresos_Fun_Dic!A41:N72,3,0),0)</f>
        <v>70000000</v>
      </c>
      <c r="D54" s="11">
        <f>IFERROR(VLOOKUP(B54,Egresos_Fun_Dic!B41:O72,3,0),0)</f>
        <v>0</v>
      </c>
      <c r="E54" s="46">
        <f>VLOOKUP(A54,Egresos_Fun_Dic!A41:O87,7,0)</f>
        <v>0</v>
      </c>
      <c r="F54" s="86">
        <f>VLOOKUP(Ejecucion_gastos_2025_Dic!A54,Egresos_Fun_Dic!A38:I50,5,0)</f>
        <v>0</v>
      </c>
      <c r="G54" s="86">
        <f>VLOOKUP(A54,Egresos_Fun_Dic!A48:N128,6,0)</f>
        <v>4500000</v>
      </c>
      <c r="H54" s="9">
        <f t="shared" si="0"/>
        <v>65500000</v>
      </c>
      <c r="I54" s="9">
        <f>VLOOKUP(A54,Egresos_Fun_Dic!$A$2:$L$72,12,0)</f>
        <v>49562895</v>
      </c>
      <c r="J54" s="9">
        <f>VLOOKUP(A54,Egresos_Fun_Dic!A41:M67,10,0)</f>
        <v>49562895</v>
      </c>
      <c r="K54" s="9">
        <f>VLOOKUP(A54,Egresos_Fun_Dic!A41:N67,11,0)</f>
        <v>49562895</v>
      </c>
      <c r="L54" s="6"/>
    </row>
    <row r="55" spans="1:12" ht="14.5" x14ac:dyDescent="0.35">
      <c r="A55" s="20" t="s">
        <v>276</v>
      </c>
      <c r="B55" s="17" t="s">
        <v>68</v>
      </c>
      <c r="C55" s="11">
        <f>IFERROR(VLOOKUP(A55,Egresos_Fun_Dic!A42:N73,3,0),0)</f>
        <v>70000000</v>
      </c>
      <c r="D55" s="11">
        <f>IFERROR(VLOOKUP(B55,Egresos_Fun_Dic!B42:O73,3,0),0)</f>
        <v>0</v>
      </c>
      <c r="E55" s="46">
        <f>VLOOKUP(A55,Egresos_Fun_Dic!A42:O88,7,0)</f>
        <v>0</v>
      </c>
      <c r="F55" s="86">
        <f>VLOOKUP(Ejecucion_gastos_2025_Dic!A55,Egresos_Fun_Dic!A39:I51,5,0)</f>
        <v>0</v>
      </c>
      <c r="G55" s="86">
        <f>VLOOKUP(A55,Egresos_Fun_Dic!A49:N129,6,0)</f>
        <v>4500000</v>
      </c>
      <c r="H55" s="9">
        <f t="shared" si="0"/>
        <v>65500000</v>
      </c>
      <c r="I55" s="9">
        <f>VLOOKUP(A55,Egresos_Fun_Dic!$A$2:$L$72,12,0)</f>
        <v>49562895</v>
      </c>
      <c r="J55" s="9">
        <f>VLOOKUP(A55,Egresos_Fun_Dic!A42:M67,10,0)</f>
        <v>49562895</v>
      </c>
      <c r="K55" s="9">
        <f>VLOOKUP(A55,Egresos_Fun_Dic!A42:N68,11,0)</f>
        <v>49562895</v>
      </c>
      <c r="L55" s="6"/>
    </row>
    <row r="56" spans="1:12" ht="14.5" x14ac:dyDescent="0.35">
      <c r="A56" s="20" t="s">
        <v>277</v>
      </c>
      <c r="B56" s="17" t="s">
        <v>67</v>
      </c>
      <c r="C56" s="87">
        <f>IFERROR(VLOOKUP(A56,Egresos_Fun_Dic!A43:N73,3,0),0)</f>
        <v>70000000</v>
      </c>
      <c r="D56" s="87">
        <f>IFERROR(VLOOKUP(B56,Egresos_Fun_Dic!B43:O73,3,0),0)</f>
        <v>0</v>
      </c>
      <c r="E56" s="86">
        <f>VLOOKUP(A56,Egresos_Fun_Dic!A43:O89,7,0)</f>
        <v>0</v>
      </c>
      <c r="F56" s="86">
        <f>VLOOKUP(Ejecucion_gastos_2025_Dic!A56,Egresos_Fun_Dic!A40:I52,5,0)</f>
        <v>0</v>
      </c>
      <c r="G56" s="86">
        <f>VLOOKUP(A56,Egresos_Fun_Dic!A50:N130,6,0)</f>
        <v>4500000</v>
      </c>
      <c r="H56" s="9">
        <f t="shared" si="0"/>
        <v>65500000</v>
      </c>
      <c r="I56" s="9">
        <f>VLOOKUP(A56,Egresos_Fun_Dic!$A$2:$L$72,12,0)</f>
        <v>49562895</v>
      </c>
      <c r="J56" s="9">
        <f>VLOOKUP(A56,Egresos_Fun_Dic!A43:M68,10,0)</f>
        <v>49562895</v>
      </c>
      <c r="K56" s="9">
        <f>VLOOKUP(A56,Egresos_Fun_Dic!A43:N69,11,0)</f>
        <v>49562895</v>
      </c>
      <c r="L56" s="6"/>
    </row>
    <row r="57" spans="1:12" x14ac:dyDescent="0.35">
      <c r="A57" s="28" t="s">
        <v>278</v>
      </c>
      <c r="B57" s="40" t="s">
        <v>318</v>
      </c>
      <c r="C57" s="86">
        <f>IFERROR(VLOOKUP(A57,Egresos_Fun_Dic!A44:N83,3,0),0)</f>
        <v>3188111790</v>
      </c>
      <c r="D57" s="86">
        <f>IFERROR(VLOOKUP(B57,Egresos_Fun_Dic!B44:O83,3,0),0)</f>
        <v>0</v>
      </c>
      <c r="E57" s="86">
        <f>VLOOKUP(A57,Egresos_Fun_Dic!A44:O90,7,0)</f>
        <v>0</v>
      </c>
      <c r="F57" s="86">
        <f>VLOOKUP(A57,Egresos_Fun_Dic!A49:J57,5,0)</f>
        <v>350450000</v>
      </c>
      <c r="G57" s="86">
        <f>VLOOKUP(A57,Egresos_Fun_Dic!A51:N131,6,0)</f>
        <v>212838260</v>
      </c>
      <c r="H57" s="9">
        <f t="shared" si="0"/>
        <v>3325723530</v>
      </c>
      <c r="I57" s="9">
        <f>VLOOKUP(A57,Egresos_Fun_Dic!$A$2:$L$72,12,0)</f>
        <v>2637526996</v>
      </c>
      <c r="J57" s="9">
        <f>VLOOKUP(A57,Egresos_Fun_Dic!A44:M69,10,0)</f>
        <v>2591026993</v>
      </c>
      <c r="K57" s="9">
        <f>VLOOKUP(A57,Egresos_Fun_Dic!A44:N70,11,0)</f>
        <v>2517541333</v>
      </c>
      <c r="L57" s="6"/>
    </row>
    <row r="58" spans="1:12" ht="14.5" x14ac:dyDescent="0.35">
      <c r="A58" s="69" t="s">
        <v>279</v>
      </c>
      <c r="B58" s="54" t="s">
        <v>65</v>
      </c>
      <c r="C58" s="86">
        <f>IFERROR(VLOOKUP(A58,Egresos_Fun_Dic!A45:N84,3,0),0)</f>
        <v>219905870</v>
      </c>
      <c r="D58" s="86">
        <f>IFERROR(VLOOKUP(B58,Egresos_Fun_Dic!B45:O84,3,0),0)</f>
        <v>0</v>
      </c>
      <c r="E58" s="86">
        <f>VLOOKUP(A58,Egresos_Fun_Dic!A45:O91,7,0)</f>
        <v>0</v>
      </c>
      <c r="F58" s="86">
        <f>VLOOKUP(A58,Egresos_Fun_Dic!A50:J58,5,0)</f>
        <v>0</v>
      </c>
      <c r="G58" s="86">
        <f>VLOOKUP(A58,Egresos_Fun_Dic!A52:N132,6,0)</f>
        <v>30000000</v>
      </c>
      <c r="H58" s="9">
        <f t="shared" si="0"/>
        <v>189905870</v>
      </c>
      <c r="I58" s="9">
        <f>VLOOKUP(A58,Egresos_Fun_Dic!$A$2:$L$72,12,0)</f>
        <v>130365810</v>
      </c>
      <c r="J58" s="9">
        <f>VLOOKUP(A58,Egresos_Fun_Dic!A45:M70,10,0)</f>
        <v>130365809</v>
      </c>
      <c r="K58" s="9">
        <f>VLOOKUP(A58,Egresos_Fun_Dic!A45:N71,11,0)</f>
        <v>130365809</v>
      </c>
      <c r="L58" s="6"/>
    </row>
    <row r="59" spans="1:12" ht="14.5" x14ac:dyDescent="0.35">
      <c r="A59" s="17" t="s">
        <v>280</v>
      </c>
      <c r="B59" s="17" t="s">
        <v>64</v>
      </c>
      <c r="C59" s="87">
        <f>IFERROR(VLOOKUP(A59,Egresos_Fun_Dic!A46:N85,3,0),0)</f>
        <v>131905870</v>
      </c>
      <c r="D59" s="87">
        <f>IFERROR(VLOOKUP(B59,Egresos_Fun_Dic!B46:O85,3,0),0)</f>
        <v>0</v>
      </c>
      <c r="E59" s="86">
        <f>VLOOKUP(A59,Egresos_Fun_Dic!A46:O92,7,0)</f>
        <v>0</v>
      </c>
      <c r="F59" s="86">
        <f>VLOOKUP(A59,Egresos_Fun_Dic!A51:J59,5,0)</f>
        <v>0</v>
      </c>
      <c r="G59" s="86">
        <f>VLOOKUP(A59,Egresos_Fun_Dic!A53:N133,6,0)</f>
        <v>0</v>
      </c>
      <c r="H59" s="13">
        <f t="shared" si="0"/>
        <v>131905870</v>
      </c>
      <c r="I59" s="13">
        <f>VLOOKUP(A59,Egresos_Fun_Dic!$A$2:$L$72,12,0)</f>
        <v>101936803</v>
      </c>
      <c r="J59" s="13">
        <f>VLOOKUP(A59,Egresos_Fun_Dic!A46:M71,10,0)</f>
        <v>101936803</v>
      </c>
      <c r="K59" s="13">
        <f>VLOOKUP(A59,Egresos_Fun_Dic!A46:N72,11,0)</f>
        <v>101936803</v>
      </c>
      <c r="L59" s="6"/>
    </row>
    <row r="60" spans="1:12" ht="14.5" x14ac:dyDescent="0.35">
      <c r="A60" s="20" t="s">
        <v>281</v>
      </c>
      <c r="B60" s="17" t="s">
        <v>63</v>
      </c>
      <c r="C60" s="87">
        <f>IFERROR(VLOOKUP(A60,Egresos_Fun_Dic!A47:N86,3,0),0)</f>
        <v>10000000</v>
      </c>
      <c r="D60" s="87">
        <f>IFERROR(VLOOKUP(B60,Egresos_Fun_Dic!B47:O86,3,0),0)</f>
        <v>0</v>
      </c>
      <c r="E60" s="86">
        <f>VLOOKUP(A60,Egresos_Fun_Dic!A47:O93,7,0)</f>
        <v>0</v>
      </c>
      <c r="F60" s="86">
        <f>VLOOKUP(A60,Egresos_Fun_Dic!A52:J60,5,0)</f>
        <v>0</v>
      </c>
      <c r="G60" s="86">
        <f>VLOOKUP(A60,Egresos_Fun_Dic!A54:N134,6,0)</f>
        <v>0</v>
      </c>
      <c r="H60" s="13">
        <f t="shared" si="0"/>
        <v>10000000</v>
      </c>
      <c r="I60" s="13">
        <f>VLOOKUP(A60,Egresos_Fun_Dic!$A$2:$L$72,12,0)</f>
        <v>5337983</v>
      </c>
      <c r="J60" s="13">
        <f>VLOOKUP(A60,Egresos_Fun_Dic!A47:M72,10,0)</f>
        <v>5337982</v>
      </c>
      <c r="K60" s="13">
        <f>VLOOKUP(A60,Egresos_Fun_Dic!A47:N73,11,0)</f>
        <v>5337982</v>
      </c>
      <c r="L60" s="6"/>
    </row>
    <row r="61" spans="1:12" ht="33" customHeight="1" x14ac:dyDescent="0.35">
      <c r="A61" s="20" t="s">
        <v>282</v>
      </c>
      <c r="B61" s="30" t="s">
        <v>62</v>
      </c>
      <c r="C61" s="87">
        <f>IFERROR(VLOOKUP(A61,Egresos_Fun_Dic!A48:N87,3,0),0)</f>
        <v>78000000</v>
      </c>
      <c r="D61" s="87">
        <f>IFERROR(VLOOKUP(B61,Egresos_Fun_Dic!B48:O87,3,0),0)</f>
        <v>0</v>
      </c>
      <c r="E61" s="86">
        <f>VLOOKUP(A61,Egresos_Fun_Dic!A48:O94,7,0)</f>
        <v>0</v>
      </c>
      <c r="F61" s="86">
        <f>VLOOKUP(A61,Egresos_Fun_Dic!A53:J61,5,0)</f>
        <v>0</v>
      </c>
      <c r="G61" s="87">
        <f>VLOOKUP(A61,Egresos_Fun_Dic!A48:N129,6,0)</f>
        <v>30000000</v>
      </c>
      <c r="H61" s="13">
        <f t="shared" si="0"/>
        <v>48000000</v>
      </c>
      <c r="I61" s="13">
        <f>VLOOKUP(A61,Egresos_Fun_Dic!$A$2:$L$72,12,0)</f>
        <v>23091024</v>
      </c>
      <c r="J61" s="13">
        <f>VLOOKUP(A61,Egresos_Fun_Dic!A48:M73,10,0)</f>
        <v>23091024</v>
      </c>
      <c r="K61" s="13">
        <f>VLOOKUP(A61,Egresos_Fun_Dic!A48:N73,11,0)</f>
        <v>23091024</v>
      </c>
      <c r="L61" s="6"/>
    </row>
    <row r="62" spans="1:12" ht="14.5" x14ac:dyDescent="0.35">
      <c r="A62" s="69" t="s">
        <v>283</v>
      </c>
      <c r="B62" s="54" t="s">
        <v>61</v>
      </c>
      <c r="C62" s="86">
        <f>IFERROR(VLOOKUP(A62,Egresos_Fun_Dic!A49:N88,3,0),0)</f>
        <v>2964705920</v>
      </c>
      <c r="D62" s="86">
        <f>IFERROR(VLOOKUP(B62,Egresos_Fun_Dic!B49:O88,3,0),0)</f>
        <v>0</v>
      </c>
      <c r="E62" s="86">
        <f>VLOOKUP(A62,Egresos_Fun_Dic!A49:O95,7,0)</f>
        <v>0</v>
      </c>
      <c r="F62" s="86">
        <f>VLOOKUP(A62,Egresos_Fun_Dic!A55:F59,5,0)</f>
        <v>350450000</v>
      </c>
      <c r="G62" s="86">
        <f>VLOOKUP(A62,Egresos_Fun_Dic!A49:N130,6,0)</f>
        <v>182838260</v>
      </c>
      <c r="H62" s="9">
        <f t="shared" si="0"/>
        <v>3132317660</v>
      </c>
      <c r="I62" s="9">
        <f>VLOOKUP(A62,Egresos_Fun_Dic!$A$2:$L$72,12,0)</f>
        <v>2507161186</v>
      </c>
      <c r="J62" s="9">
        <f>VLOOKUP(A62,Egresos_Fun_Dic!A49:M73,10,0)</f>
        <v>2460661184</v>
      </c>
      <c r="K62" s="9">
        <f>VLOOKUP(A62,Egresos_Fun_Dic!A49:N83,11,0)</f>
        <v>2387175524</v>
      </c>
      <c r="L62" s="6"/>
    </row>
    <row r="63" spans="1:12" ht="14.5" x14ac:dyDescent="0.35">
      <c r="A63" s="20" t="s">
        <v>284</v>
      </c>
      <c r="B63" s="17" t="s">
        <v>60</v>
      </c>
      <c r="C63" s="87">
        <f>IFERROR(VLOOKUP(A63,Egresos_Fun_Dic!A50:N89,3,0),0)</f>
        <v>25000000</v>
      </c>
      <c r="D63" s="87">
        <f>IFERROR(VLOOKUP(B63,Egresos_Fun_Dic!B50:O89,3,0),0)</f>
        <v>0</v>
      </c>
      <c r="E63" s="86">
        <f>VLOOKUP(A63,Egresos_Fun_Dic!A50:O96,7,0)</f>
        <v>0</v>
      </c>
      <c r="F63" s="86">
        <f>VLOOKUP(A63,Egresos_Fun_Dic!A56:F60,5,0)</f>
        <v>0</v>
      </c>
      <c r="G63" s="86">
        <f>VLOOKUP(A63,Egresos_Fun_Dic!A50:N131,6,0)</f>
        <v>0</v>
      </c>
      <c r="H63" s="13">
        <f t="shared" si="0"/>
        <v>25000000</v>
      </c>
      <c r="I63" s="13">
        <f>VLOOKUP(A63,Egresos_Fun_Dic!$A$2:$L$72,12,0)</f>
        <v>3614605</v>
      </c>
      <c r="J63" s="13">
        <f>VLOOKUP(A63,Egresos_Fun_Dic!A50:M83,10,0)</f>
        <v>3614605</v>
      </c>
      <c r="K63" s="13">
        <f>VLOOKUP(A63,Egresos_Fun_Dic!A50:N84,11,0)</f>
        <v>3614605</v>
      </c>
      <c r="L63" s="6"/>
    </row>
    <row r="64" spans="1:12" ht="14.5" x14ac:dyDescent="0.35">
      <c r="A64" s="20" t="s">
        <v>285</v>
      </c>
      <c r="B64" s="17" t="s">
        <v>59</v>
      </c>
      <c r="C64" s="87">
        <f>IFERROR(VLOOKUP(A64,Egresos_Fun_Dic!A51:N90,3,0),0)</f>
        <v>1515000000</v>
      </c>
      <c r="D64" s="87">
        <f>IFERROR(VLOOKUP(B64,Egresos_Fun_Dic!B51:O90,3,0),0)</f>
        <v>0</v>
      </c>
      <c r="E64" s="86">
        <f>VLOOKUP(A64,Egresos_Fun_Dic!A51:O97,7,0)</f>
        <v>0</v>
      </c>
      <c r="F64" s="87">
        <f>VLOOKUP(A64,Egresos_Fun_Dic!A57:F61,5,0)</f>
        <v>0</v>
      </c>
      <c r="G64" s="87">
        <f>VLOOKUP(A64,Egresos_Fun_Dic!A51:N132,6,0)</f>
        <v>10000000</v>
      </c>
      <c r="H64" s="13">
        <f t="shared" si="0"/>
        <v>1505000000</v>
      </c>
      <c r="I64" s="13">
        <f>VLOOKUP(A64,Egresos_Fun_Dic!$A$2:$L$72,12,0)</f>
        <v>1158548495</v>
      </c>
      <c r="J64" s="13">
        <f>VLOOKUP(A64,Egresos_Fun_Dic!A51:M84,10,0)</f>
        <v>1158548493</v>
      </c>
      <c r="K64" s="13">
        <f>VLOOKUP(A64,Egresos_Fun_Dic!A51:N85,11,0)</f>
        <v>1085062833</v>
      </c>
      <c r="L64" s="6"/>
    </row>
    <row r="65" spans="1:12" ht="14.5" x14ac:dyDescent="0.35">
      <c r="A65" s="20" t="s">
        <v>286</v>
      </c>
      <c r="B65" s="17" t="s">
        <v>58</v>
      </c>
      <c r="C65" s="87">
        <f>IFERROR(VLOOKUP(A65,Egresos_Fun_Dic!A52:N91,3,0),0)</f>
        <v>1366817886</v>
      </c>
      <c r="D65" s="87">
        <f>IFERROR(VLOOKUP(B65,Egresos_Fun_Dic!B52:O91,3,0),0)</f>
        <v>0</v>
      </c>
      <c r="E65" s="86">
        <f>VLOOKUP(A65,Egresos_Fun_Dic!A52:O98,7,0)</f>
        <v>0</v>
      </c>
      <c r="F65" s="87">
        <f>VLOOKUP(A65,Egresos_Fun_Dic!A58:F62,5,0)</f>
        <v>325000000</v>
      </c>
      <c r="G65" s="87">
        <f>VLOOKUP(A65,Egresos_Fun_Dic!A52:N133,6,0)</f>
        <v>167950226</v>
      </c>
      <c r="H65" s="13">
        <f t="shared" si="0"/>
        <v>1523867660</v>
      </c>
      <c r="I65" s="13">
        <f>VLOOKUP(A65,Egresos_Fun_Dic!$A$2:$L$72,12,0)</f>
        <v>1291489613</v>
      </c>
      <c r="J65" s="13">
        <f>VLOOKUP(A65,Egresos_Fun_Dic!A52:M85,10,0)</f>
        <v>1244989613</v>
      </c>
      <c r="K65" s="13">
        <f>VLOOKUP(A65,Egresos_Fun_Dic!A52:N86,11,0)</f>
        <v>1244989613</v>
      </c>
      <c r="L65" s="6"/>
    </row>
    <row r="66" spans="1:12" ht="14.5" x14ac:dyDescent="0.35">
      <c r="A66" s="20" t="s">
        <v>287</v>
      </c>
      <c r="B66" s="17" t="s">
        <v>57</v>
      </c>
      <c r="C66" s="87">
        <f>IFERROR(VLOOKUP(A66,Egresos_Fun_Dic!A53:N92,3,0),0)</f>
        <v>22888034</v>
      </c>
      <c r="D66" s="87">
        <f>IFERROR(VLOOKUP(B66,Egresos_Fun_Dic!B53:O92,3,0),0)</f>
        <v>0</v>
      </c>
      <c r="E66" s="86">
        <f>VLOOKUP(A66,Egresos_Fun_Dic!A53:O99,7,0)</f>
        <v>0</v>
      </c>
      <c r="F66" s="87">
        <f>VLOOKUP(A66,Egresos_Fun_Dic!A59:F63,5,0)</f>
        <v>18450000</v>
      </c>
      <c r="G66" s="87">
        <f>VLOOKUP(A66,Egresos_Fun_Dic!A53:N134,6,0)</f>
        <v>4888034</v>
      </c>
      <c r="H66" s="13">
        <f t="shared" si="0"/>
        <v>36450000</v>
      </c>
      <c r="I66" s="13">
        <f>VLOOKUP(A66,Egresos_Fun_Dic!$A$2:$L$72,12,0)</f>
        <v>31561966</v>
      </c>
      <c r="J66" s="13">
        <f>VLOOKUP(A66,Egresos_Fun_Dic!A53:M86,10,0)</f>
        <v>31561966</v>
      </c>
      <c r="K66" s="13">
        <f>VLOOKUP(A66,Egresos_Fun_Dic!A53:N87,11,0)</f>
        <v>31561966</v>
      </c>
      <c r="L66" s="6"/>
    </row>
    <row r="67" spans="1:12" ht="14.5" x14ac:dyDescent="0.35">
      <c r="A67" s="20" t="s">
        <v>288</v>
      </c>
      <c r="B67" s="17" t="s">
        <v>56</v>
      </c>
      <c r="C67" s="87">
        <f>IFERROR(VLOOKUP(A67,Egresos_Fun_Dic!A54:N93,3,0),0)</f>
        <v>35000000</v>
      </c>
      <c r="D67" s="87">
        <f>IFERROR(VLOOKUP(B67,Egresos_Fun_Dic!B54:O93,3,0),0)</f>
        <v>0</v>
      </c>
      <c r="E67" s="86">
        <f>VLOOKUP(A67,Egresos_Fun_Dic!A54:O100,7,0)</f>
        <v>0</v>
      </c>
      <c r="F67" s="87">
        <f>VLOOKUP(A67,Egresos_Fun_Dic!A60:F64,5,0)</f>
        <v>7000000</v>
      </c>
      <c r="G67" s="87">
        <f>VLOOKUP(A67,Egresos_Fun_Dic!A54:N135,6,0)</f>
        <v>0</v>
      </c>
      <c r="H67" s="13">
        <f t="shared" si="0"/>
        <v>42000000</v>
      </c>
      <c r="I67" s="13">
        <f>VLOOKUP(A67,Egresos_Fun_Dic!$A$2:$L$72,12,0)</f>
        <v>21946507</v>
      </c>
      <c r="J67" s="13">
        <f>VLOOKUP(A67,Egresos_Fun_Dic!A54:M87,10,0)</f>
        <v>21946507</v>
      </c>
      <c r="K67" s="13">
        <f>VLOOKUP(A67,Egresos_Fun_Dic!A54:N88,11,0)</f>
        <v>21946507</v>
      </c>
      <c r="L67" s="6"/>
    </row>
    <row r="68" spans="1:12" ht="14.5" x14ac:dyDescent="0.35">
      <c r="A68" s="69" t="s">
        <v>289</v>
      </c>
      <c r="B68" s="54" t="s">
        <v>55</v>
      </c>
      <c r="C68" s="86">
        <f>IFERROR(VLOOKUP(A68,Egresos_Fun_Dic!A55:N94,3,0),0)</f>
        <v>3500000</v>
      </c>
      <c r="D68" s="86">
        <f>IFERROR(VLOOKUP(B68,Egresos_Fun_Dic!B55:O94,3,0),0)</f>
        <v>0</v>
      </c>
      <c r="E68" s="86">
        <f>VLOOKUP(A68,Egresos_Fun_Dic!A55:O101,7,0)</f>
        <v>0</v>
      </c>
      <c r="F68" s="86">
        <f>VLOOKUP(A68,Egresos_Fun_Dic!A61:F65,5,0)</f>
        <v>0</v>
      </c>
      <c r="G68" s="86">
        <f>VLOOKUP(A68,Egresos_Fun_Dic!A55:N136,6,0)</f>
        <v>0</v>
      </c>
      <c r="H68" s="9">
        <f t="shared" si="0"/>
        <v>3500000</v>
      </c>
      <c r="I68" s="13">
        <f>VLOOKUP(A68,Egresos_Fun_Dic!$A$2:$L$72,12,0)</f>
        <v>0</v>
      </c>
      <c r="J68" s="13">
        <f>VLOOKUP(A68,Egresos_Fun_Dic!A55:M88,10,0)</f>
        <v>0</v>
      </c>
      <c r="K68" s="13">
        <f>VLOOKUP(A68,Egresos_Fun_Dic!A55:N89,11,0)</f>
        <v>0</v>
      </c>
      <c r="L68" s="6"/>
    </row>
    <row r="69" spans="1:12" ht="14.5" x14ac:dyDescent="0.35">
      <c r="A69" s="28" t="s">
        <v>290</v>
      </c>
      <c r="B69" s="47" t="s">
        <v>319</v>
      </c>
      <c r="C69" s="86">
        <f>IFERROR(VLOOKUP(A69,Egresos_Fun_Dic!A56:N95,3,0),0)</f>
        <v>1034386524</v>
      </c>
      <c r="D69" s="86">
        <f>VLOOKUP(A69,Egresos_Fun_Dic!A54:I63,4,0)</f>
        <v>342852508</v>
      </c>
      <c r="E69" s="86">
        <f>VLOOKUP(A69,Egresos_Fun_Dic!A56:O102,7,0)</f>
        <v>0</v>
      </c>
      <c r="F69" s="86">
        <f>VLOOKUP(A69,Egresos_Fun_Dic!A62:F66,5,0)</f>
        <v>0</v>
      </c>
      <c r="G69" s="86">
        <f>VLOOKUP(A69,Egresos_Fun_Dic!A56:N137,6,0)</f>
        <v>10000000</v>
      </c>
      <c r="H69" s="9">
        <f t="shared" si="0"/>
        <v>1367239032</v>
      </c>
      <c r="I69" s="9">
        <f>VLOOKUP(A69,Egresos_Fun_Dic!$A$2:$L$72,12,0)</f>
        <v>7750367</v>
      </c>
      <c r="J69" s="9">
        <f>VLOOKUP(A69,Egresos_Fun_Dic!A56:M89,10,0)</f>
        <v>7750367</v>
      </c>
      <c r="K69" s="9">
        <f>VLOOKUP(A69,Egresos_Fun_Dic!A56:N90,11,0)</f>
        <v>7750367</v>
      </c>
      <c r="L69" s="6"/>
    </row>
    <row r="70" spans="1:12" ht="14.5" x14ac:dyDescent="0.35">
      <c r="A70" s="69" t="s">
        <v>291</v>
      </c>
      <c r="B70" s="54" t="s">
        <v>53</v>
      </c>
      <c r="C70" s="86">
        <f>IFERROR(VLOOKUP(A70,Egresos_Fun_Dic!A57:N96,3,0),0)</f>
        <v>18000000</v>
      </c>
      <c r="D70" s="86">
        <f>IFERROR(VLOOKUP(B70,Egresos_Fun_Dic!B57:O96,3,0),0)</f>
        <v>0</v>
      </c>
      <c r="E70" s="86">
        <f>VLOOKUP(A70,Egresos_Fun_Dic!A57:O103,7,0)</f>
        <v>0</v>
      </c>
      <c r="F70" s="86">
        <f>VLOOKUP(A70,Egresos_Fun_Dic!A63:F67,5,0)</f>
        <v>0</v>
      </c>
      <c r="G70" s="86">
        <f>VLOOKUP(A70,Egresos_Fun_Dic!A57:N138,6,0)</f>
        <v>10000000</v>
      </c>
      <c r="H70" s="9">
        <f t="shared" si="0"/>
        <v>8000000</v>
      </c>
      <c r="I70" s="9">
        <f>VLOOKUP(A70,Egresos_Fun_Dic!$A$2:$L$72,12,0)</f>
        <v>826430</v>
      </c>
      <c r="J70" s="9">
        <f>VLOOKUP(A70,Egresos_Fun_Dic!A57:M90,10,0)</f>
        <v>826430</v>
      </c>
      <c r="K70" s="9">
        <f>VLOOKUP(A70,Egresos_Fun_Dic!A57:N91,11,0)</f>
        <v>826430</v>
      </c>
      <c r="L70" s="6"/>
    </row>
    <row r="71" spans="1:12" ht="14.5" x14ac:dyDescent="0.35">
      <c r="A71" s="20" t="s">
        <v>292</v>
      </c>
      <c r="B71" s="17" t="s">
        <v>52</v>
      </c>
      <c r="C71" s="87">
        <f>IFERROR(VLOOKUP(A71,Egresos_Fun_Dic!A58:N97,3,0),0)</f>
        <v>18000000</v>
      </c>
      <c r="D71" s="87">
        <f>IFERROR(VLOOKUP(B71,Egresos_Fun_Dic!B58:O97,3,0),0)</f>
        <v>0</v>
      </c>
      <c r="E71" s="86">
        <f>VLOOKUP(A71,Egresos_Fun_Dic!A58:O104,7,0)</f>
        <v>0</v>
      </c>
      <c r="F71" s="86">
        <f>VLOOKUP(A71,Egresos_Fun_Dic!A64:F68,5,0)</f>
        <v>0</v>
      </c>
      <c r="G71" s="87">
        <f>VLOOKUP(A71,Egresos_Fun_Dic!A58:N139,6,0)</f>
        <v>10000000</v>
      </c>
      <c r="H71" s="13">
        <f t="shared" si="0"/>
        <v>8000000</v>
      </c>
      <c r="I71" s="9">
        <f>VLOOKUP(A71,Egresos_Fun_Dic!$A$2:$L$72,12,0)</f>
        <v>826430</v>
      </c>
      <c r="J71" s="13">
        <f>VLOOKUP(A71,Egresos_Fun_Dic!A58:M91,10,0)</f>
        <v>826430</v>
      </c>
      <c r="K71" s="13">
        <f>VLOOKUP(A71,Egresos_Fun_Dic!A58:N92,11,0)</f>
        <v>826430</v>
      </c>
      <c r="L71" s="6"/>
    </row>
    <row r="72" spans="1:12" ht="14.5" x14ac:dyDescent="0.35">
      <c r="A72" s="69" t="s">
        <v>293</v>
      </c>
      <c r="B72" s="54" t="s">
        <v>51</v>
      </c>
      <c r="C72" s="86">
        <f>IFERROR(VLOOKUP(A72,Egresos_Fun_Dic!A59:N98,3,0),0)</f>
        <v>1016386524</v>
      </c>
      <c r="D72" s="86">
        <f>IFERROR(VLOOKUP(B72,Egresos_Fun_Dic!B59:O98,3,0),0)</f>
        <v>342852508</v>
      </c>
      <c r="E72" s="86">
        <f>VLOOKUP(A72,Egresos_Fun_Dic!A59:O105,7,0)</f>
        <v>0</v>
      </c>
      <c r="F72" s="86">
        <f>VLOOKUP(A72,Egresos_Fun_Dic!A65:F69,5,0)</f>
        <v>0</v>
      </c>
      <c r="G72" s="86">
        <f>VLOOKUP(A72,Egresos_Fun_Dic!A59:N140,6,0)</f>
        <v>0</v>
      </c>
      <c r="H72" s="9">
        <f t="shared" si="0"/>
        <v>1359239032</v>
      </c>
      <c r="I72" s="9">
        <f>VLOOKUP(A72,Egresos_Fun_Dic!$A$2:$L$72,12,0)</f>
        <v>6923937</v>
      </c>
      <c r="J72" s="9">
        <f>VLOOKUP(A72,Egresos_Fun_Dic!A59:M92,10,0)</f>
        <v>6923937</v>
      </c>
      <c r="K72" s="9">
        <f>VLOOKUP(A72,Egresos_Fun_Dic!A59:N93,11,0)</f>
        <v>6923937</v>
      </c>
      <c r="L72" s="6"/>
    </row>
    <row r="73" spans="1:12" ht="14.5" x14ac:dyDescent="0.35">
      <c r="A73" s="20" t="s">
        <v>294</v>
      </c>
      <c r="B73" s="17" t="s">
        <v>50</v>
      </c>
      <c r="C73" s="87">
        <f>IFERROR(VLOOKUP(A73,Egresos_Fun_Dic!A60:N99,3,0),0)</f>
        <v>1016386524</v>
      </c>
      <c r="D73" s="87">
        <f>IFERROR(VLOOKUP(B73,Egresos_Fun_Dic!B60:O99,3,0),0)</f>
        <v>342852508</v>
      </c>
      <c r="E73" s="86">
        <f>VLOOKUP(A73,Egresos_Fun_Dic!A60:O106,7,0)</f>
        <v>0</v>
      </c>
      <c r="F73" s="86">
        <f>VLOOKUP(A73,Egresos_Fun_Dic!A66:F70,5,0)</f>
        <v>0</v>
      </c>
      <c r="G73" s="86">
        <f>VLOOKUP(A73,Egresos_Fun_Dic!A60:N141,6,0)</f>
        <v>0</v>
      </c>
      <c r="H73" s="13">
        <f t="shared" si="0"/>
        <v>1359239032</v>
      </c>
      <c r="I73" s="13">
        <f>VLOOKUP(A73,Egresos_Fun_Dic!$A$2:$L$72,12,0)</f>
        <v>6923937</v>
      </c>
      <c r="J73" s="13">
        <f>VLOOKUP(A73,Egresos_Fun_Dic!A60:M93,10,0)</f>
        <v>6923937</v>
      </c>
      <c r="K73" s="13">
        <f>VLOOKUP(A73,Egresos_Fun_Dic!A60:N94,11,0)</f>
        <v>6923937</v>
      </c>
      <c r="L73" s="6"/>
    </row>
    <row r="74" spans="1:12" ht="14.5" x14ac:dyDescent="0.35">
      <c r="A74" s="20" t="s">
        <v>295</v>
      </c>
      <c r="B74" s="17" t="s">
        <v>49</v>
      </c>
      <c r="C74" s="87">
        <f>IFERROR(VLOOKUP(A74,Egresos_Fun_Dic!A61:N100,3,0),0)</f>
        <v>1016386524</v>
      </c>
      <c r="D74" s="87">
        <f>IFERROR(VLOOKUP(B74,Egresos_Fun_Dic!B61:O100,3,0),0)</f>
        <v>342852508</v>
      </c>
      <c r="E74" s="86">
        <f>VLOOKUP(A74,Egresos_Fun_Dic!A61:O107,7,0)</f>
        <v>0</v>
      </c>
      <c r="F74" s="86">
        <f>VLOOKUP(A74,Egresos_Fun_Dic!A67:F71,5,0)</f>
        <v>0</v>
      </c>
      <c r="G74" s="86">
        <f>VLOOKUP(A74,Egresos_Fun_Dic!A61:N142,6,0)</f>
        <v>0</v>
      </c>
      <c r="H74" s="13">
        <f t="shared" si="0"/>
        <v>1359239032</v>
      </c>
      <c r="I74" s="13">
        <f>VLOOKUP(A74,Egresos_Fun_Dic!$A$2:$L$72,12,0)</f>
        <v>6923937</v>
      </c>
      <c r="J74" s="13">
        <f>VLOOKUP(A74,Egresos_Fun_Dic!A61:M94,10,0)</f>
        <v>6923937</v>
      </c>
      <c r="K74" s="13">
        <f>VLOOKUP(A74,Egresos_Fun_Dic!A61:N95,11,0)</f>
        <v>6923937</v>
      </c>
      <c r="L74" s="6"/>
    </row>
    <row r="75" spans="1:12" x14ac:dyDescent="0.35">
      <c r="A75" s="31" t="s">
        <v>296</v>
      </c>
      <c r="B75" s="45" t="s">
        <v>312</v>
      </c>
      <c r="C75" s="86">
        <f>IFERROR(VLOOKUP(A75,Egresos_Fun_Dic!A62:N101,3,0),0)</f>
        <v>80000000</v>
      </c>
      <c r="D75" s="88">
        <v>0</v>
      </c>
      <c r="E75" s="86">
        <v>0</v>
      </c>
      <c r="F75" s="86">
        <f>VLOOKUP(A75,Egresos_Fun_Dic!A68:F72,5,0)</f>
        <v>0</v>
      </c>
      <c r="G75" s="88">
        <f>VLOOKUP(A75,Egresos_Fun_Dic!A3:M73,6,0)</f>
        <v>0</v>
      </c>
      <c r="H75" s="9">
        <f t="shared" si="0"/>
        <v>80000000</v>
      </c>
      <c r="I75" s="9">
        <f>VLOOKUP(A75,Egresos_Fun_Dic!$A$2:$L$72,12,0)</f>
        <v>360901</v>
      </c>
      <c r="J75" s="9">
        <f>VLOOKUP(A75,Egresos_Fun_Dic!A62:M95,10,0)</f>
        <v>360901</v>
      </c>
      <c r="K75" s="9">
        <f>VLOOKUP(A75,Egresos_Fun_Dic!A62:N96,11,0)</f>
        <v>360901</v>
      </c>
      <c r="L75" s="6"/>
    </row>
    <row r="76" spans="1:12" ht="14.5" x14ac:dyDescent="0.35">
      <c r="A76" s="69" t="s">
        <v>297</v>
      </c>
      <c r="B76" s="54" t="s">
        <v>47</v>
      </c>
      <c r="C76" s="86">
        <f>IFERROR(VLOOKUP(A76,Egresos_Fun_Dic!A63:N102,3,0),0)</f>
        <v>80000000</v>
      </c>
      <c r="D76" s="88">
        <v>0</v>
      </c>
      <c r="E76" s="86">
        <v>0</v>
      </c>
      <c r="F76" s="86">
        <f>VLOOKUP(A76,Egresos_Fun_Dic!A69:F73,5,0)</f>
        <v>0</v>
      </c>
      <c r="G76" s="88">
        <f>VLOOKUP(A76,Egresos_Fun_Dic!A4:M83,6,0)</f>
        <v>0</v>
      </c>
      <c r="H76" s="9">
        <f t="shared" si="0"/>
        <v>80000000</v>
      </c>
      <c r="I76" s="9">
        <f>VLOOKUP(A76,Egresos_Fun_Dic!$A$2:$L$72,12,0)</f>
        <v>360901</v>
      </c>
      <c r="J76" s="9">
        <f>VLOOKUP(A76,Egresos_Fun_Dic!A63:M96,10,0)</f>
        <v>360901</v>
      </c>
      <c r="K76" s="9">
        <f>VLOOKUP(A76,Egresos_Fun_Dic!A63:N97,11,0)</f>
        <v>360901</v>
      </c>
      <c r="L76" s="6"/>
    </row>
    <row r="77" spans="1:12" ht="14.5" x14ac:dyDescent="0.35">
      <c r="A77" s="20" t="s">
        <v>298</v>
      </c>
      <c r="B77" s="17" t="s">
        <v>46</v>
      </c>
      <c r="C77" s="87">
        <f>IFERROR(VLOOKUP(A77,Egresos_Fun_Dic!A64:N103,3,0),0)</f>
        <v>40000000</v>
      </c>
      <c r="D77" s="89">
        <v>0</v>
      </c>
      <c r="E77" s="87">
        <v>0</v>
      </c>
      <c r="F77" s="86">
        <f>VLOOKUP(A77,Egresos_Fun_Dic!$A$62:$H$73,5,0)</f>
        <v>0</v>
      </c>
      <c r="G77" s="88">
        <f>VLOOKUP(A77,Egresos_Fun_Dic!A5:M84,6,0)</f>
        <v>0</v>
      </c>
      <c r="H77" s="13">
        <f t="shared" si="0"/>
        <v>40000000</v>
      </c>
      <c r="I77" s="13">
        <f>VLOOKUP(A77,Egresos_Fun_Dic!$A$2:$L$72,12,0)</f>
        <v>360901</v>
      </c>
      <c r="J77" s="13">
        <f>VLOOKUP(A77,Egresos_Fun_Dic!A64:M97,10,0)</f>
        <v>360901</v>
      </c>
      <c r="K77" s="13">
        <f>VLOOKUP(A77,Egresos_Fun_Dic!A64:N98,11,0)</f>
        <v>360901</v>
      </c>
      <c r="L77" s="6"/>
    </row>
    <row r="78" spans="1:12" ht="14.5" x14ac:dyDescent="0.35">
      <c r="A78" s="20" t="s">
        <v>299</v>
      </c>
      <c r="B78" s="17" t="s">
        <v>45</v>
      </c>
      <c r="C78" s="87">
        <f>IFERROR(VLOOKUP(A78,Egresos_Fun_Dic!A65:N104,3,0),0)</f>
        <v>40000000</v>
      </c>
      <c r="D78" s="89">
        <v>0</v>
      </c>
      <c r="E78" s="87">
        <v>0</v>
      </c>
      <c r="F78" s="86">
        <f>VLOOKUP(A78,Egresos_Fun_Dic!$A$62:$H$73,5,0)</f>
        <v>0</v>
      </c>
      <c r="G78" s="88">
        <f>VLOOKUP(A78,Egresos_Fun_Dic!A6:M85,6,0)</f>
        <v>0</v>
      </c>
      <c r="H78" s="13">
        <f t="shared" si="0"/>
        <v>40000000</v>
      </c>
      <c r="I78" s="13">
        <f>VLOOKUP(A78,Egresos_Fun_Dic!$A$2:$L$72,12,0)</f>
        <v>0</v>
      </c>
      <c r="J78" s="13">
        <f>VLOOKUP(A78,Egresos_Fun_Dic!A65:M98,10,0)</f>
        <v>0</v>
      </c>
      <c r="K78" s="13">
        <f>VLOOKUP(A78,Egresos_Fun_Dic!A65:N99,11,0)</f>
        <v>0</v>
      </c>
      <c r="L78" s="6"/>
    </row>
    <row r="79" spans="1:12" ht="14.5" x14ac:dyDescent="0.35">
      <c r="A79" s="49" t="s">
        <v>300</v>
      </c>
      <c r="B79" s="47" t="s">
        <v>308</v>
      </c>
      <c r="C79" s="86">
        <f>IFERROR(VLOOKUP(A79,Egresos_Fun_Dic!A66:N105,3,0),0)</f>
        <v>57436672</v>
      </c>
      <c r="D79" s="88">
        <v>0</v>
      </c>
      <c r="E79" s="86">
        <v>0</v>
      </c>
      <c r="F79" s="86">
        <f>VLOOKUP(A79,Egresos_Fun_Dic!A73:O76,5,0)</f>
        <v>2380700</v>
      </c>
      <c r="G79" s="88">
        <f>VLOOKUP(A79,Egresos_Fun_Dic!A7:M86,6,0)</f>
        <v>31542440</v>
      </c>
      <c r="H79" s="9">
        <f t="shared" si="0"/>
        <v>28274932</v>
      </c>
      <c r="I79" s="9">
        <f>VLOOKUP(A79,Egresos_Fun_Dic!A69:L79,12,0)</f>
        <v>21591878</v>
      </c>
      <c r="J79" s="9">
        <f>VLOOKUP(A79,Egresos_Fun_Dic!A66:M99,10,0)</f>
        <v>21591878</v>
      </c>
      <c r="K79" s="9">
        <f>VLOOKUP(A79,Egresos_Fun_Dic!A66:N100,11,0)</f>
        <v>21591878</v>
      </c>
      <c r="L79" s="6"/>
    </row>
    <row r="80" spans="1:12" ht="14.5" x14ac:dyDescent="0.35">
      <c r="A80" s="69" t="s">
        <v>301</v>
      </c>
      <c r="B80" s="54" t="s">
        <v>44</v>
      </c>
      <c r="C80" s="87">
        <f>IFERROR(VLOOKUP(A80,Egresos_Fun_Dic!A67:N106,3,0),0)</f>
        <v>13000000</v>
      </c>
      <c r="D80" s="88">
        <v>0</v>
      </c>
      <c r="E80" s="86">
        <v>0</v>
      </c>
      <c r="F80" s="86">
        <f>VLOOKUP(A80,Egresos_Fun_Dic!A74:O77,5,0)</f>
        <v>2230700</v>
      </c>
      <c r="G80" s="88">
        <f>VLOOKUP(A80,Egresos_Fun_Dic!A8:M87,6,0)</f>
        <v>2380700</v>
      </c>
      <c r="H80" s="9">
        <f t="shared" si="0"/>
        <v>12850000</v>
      </c>
      <c r="I80" s="9">
        <f>VLOOKUP(A80,Egresos_Fun_Dic!A70:L80,12,0)</f>
        <v>6274700</v>
      </c>
      <c r="J80" s="9">
        <f>VLOOKUP(A80,Egresos_Fun_Dic!A67:M100,10,0)</f>
        <v>6274700</v>
      </c>
      <c r="K80" s="9">
        <f>VLOOKUP(A80,Egresos_Fun_Dic!A67:N101,11,0)</f>
        <v>6274700</v>
      </c>
      <c r="L80" s="6"/>
    </row>
    <row r="81" spans="1:14" ht="14.5" x14ac:dyDescent="0.35">
      <c r="A81" s="20" t="s">
        <v>303</v>
      </c>
      <c r="B81" s="17" t="s">
        <v>42</v>
      </c>
      <c r="C81" s="87">
        <f>IFERROR(VLOOKUP(A81,Egresos_Fun_Dic!A68:N107,3,0),0)</f>
        <v>5500000</v>
      </c>
      <c r="D81" s="89">
        <v>0</v>
      </c>
      <c r="E81" s="87">
        <v>0</v>
      </c>
      <c r="F81" s="87">
        <f>IFERROR(VLOOKUP(D81,Egresos_Fun_Dic!D71:Q111,3,0),0)</f>
        <v>0</v>
      </c>
      <c r="G81" s="89">
        <f>VLOOKUP(A81,Egresos_Fun_Dic!A9:M89,6,0)</f>
        <v>2380700</v>
      </c>
      <c r="H81" s="13">
        <f t="shared" si="0"/>
        <v>3119300</v>
      </c>
      <c r="I81" s="13">
        <f>VLOOKUP(A81,Egresos_Fun_Dic!A71:L81,12,0)</f>
        <v>0</v>
      </c>
      <c r="J81" s="13">
        <f>VLOOKUP(A81,Egresos_Fun_Dic!A68:M101,10,0)</f>
        <v>0</v>
      </c>
      <c r="K81" s="13">
        <f>VLOOKUP(A81,Egresos_Fun_Dic!A68:N102,11,0)</f>
        <v>0</v>
      </c>
      <c r="L81" s="6"/>
    </row>
    <row r="82" spans="1:14" ht="14.5" x14ac:dyDescent="0.35">
      <c r="A82" s="20" t="s">
        <v>304</v>
      </c>
      <c r="B82" s="17" t="s">
        <v>41</v>
      </c>
      <c r="C82" s="87">
        <f>IFERROR(VLOOKUP(A82,Egresos_Fun_Dic!A69:N108,3,0),0)</f>
        <v>3500000</v>
      </c>
      <c r="D82" s="89">
        <v>0</v>
      </c>
      <c r="E82" s="87">
        <v>0</v>
      </c>
      <c r="F82" s="87">
        <f>VLOOKUP(A82,Egresos_Fun_Dic!A76:N78,5,0)</f>
        <v>2230700</v>
      </c>
      <c r="G82" s="88">
        <f>VLOOKUP(A82,Egresos_Fun_Dic!A10:M90,6,0)</f>
        <v>0</v>
      </c>
      <c r="H82" s="13">
        <f t="shared" si="0"/>
        <v>5730700</v>
      </c>
      <c r="I82" s="13">
        <f>VLOOKUP(A82,Egresos_Fun_Dic!A72:L82,12,0)</f>
        <v>5730700</v>
      </c>
      <c r="J82" s="13">
        <f>VLOOKUP(A82,Egresos_Fun_Dic!A69:M102,10,0)</f>
        <v>5730700</v>
      </c>
      <c r="K82" s="13">
        <f>VLOOKUP(A82,Egresos_Fun_Dic!A69:N103,11,0)</f>
        <v>5730700</v>
      </c>
      <c r="L82" s="6"/>
    </row>
    <row r="83" spans="1:14" ht="14.5" x14ac:dyDescent="0.35">
      <c r="A83" s="20" t="s">
        <v>305</v>
      </c>
      <c r="B83" s="17" t="s">
        <v>40</v>
      </c>
      <c r="C83" s="87">
        <f>IFERROR(VLOOKUP(A83,Egresos_Fun_Dic!A70:N109,3,0),0)</f>
        <v>4000000</v>
      </c>
      <c r="D83" s="89">
        <v>0</v>
      </c>
      <c r="E83" s="87">
        <v>0</v>
      </c>
      <c r="F83" s="87">
        <f>VLOOKUP(A83,Egresos_Fun_Dic!A77:N79,5,0)</f>
        <v>0</v>
      </c>
      <c r="G83" s="88">
        <f>VLOOKUP(A83,Egresos_Fun_Dic!A11:M91,6,0)</f>
        <v>0</v>
      </c>
      <c r="H83" s="13">
        <f t="shared" si="0"/>
        <v>4000000</v>
      </c>
      <c r="I83" s="13">
        <f>VLOOKUP(A83,Egresos_Fun_Dic!A73:L83,12,0)</f>
        <v>544000</v>
      </c>
      <c r="J83" s="13">
        <f>VLOOKUP(A83,Egresos_Fun_Dic!A70:M103,10,0)</f>
        <v>544000</v>
      </c>
      <c r="K83" s="13">
        <f>VLOOKUP(A83,Egresos_Fun_Dic!A70:N104,11,0)</f>
        <v>544000</v>
      </c>
      <c r="L83" s="6"/>
    </row>
    <row r="84" spans="1:14" ht="14.5" x14ac:dyDescent="0.35">
      <c r="A84" s="69" t="s">
        <v>306</v>
      </c>
      <c r="B84" s="54" t="s">
        <v>39</v>
      </c>
      <c r="C84" s="86">
        <f>VLOOKUP(A84,Egresos_Fun_Dic!A12:K83,3,0)</f>
        <v>44436672</v>
      </c>
      <c r="D84" s="88"/>
      <c r="E84" s="86">
        <v>0</v>
      </c>
      <c r="F84" s="86">
        <f>VLOOKUP(A84,Egresos_Fun_Dic!A75:O80,5,0)</f>
        <v>150000</v>
      </c>
      <c r="G84" s="88">
        <f>VLOOKUP(A84,Egresos_Fun_Dic!A12:M92,6,0)</f>
        <v>29161740</v>
      </c>
      <c r="H84" s="9">
        <f t="shared" si="0"/>
        <v>15424932</v>
      </c>
      <c r="I84" s="9">
        <f>VLOOKUP(A84,Egresos_Fun_Dic!A74:L84,12,0)</f>
        <v>15317178</v>
      </c>
      <c r="J84" s="9">
        <f>VLOOKUP(A84,Egresos_Fun_Dic!A71:M104,10,0)</f>
        <v>15317178</v>
      </c>
      <c r="K84" s="9">
        <f>VLOOKUP(A84,Egresos_Fun_Dic!A71:N105,11,0)</f>
        <v>15317178</v>
      </c>
      <c r="L84" s="6"/>
    </row>
    <row r="85" spans="1:14" ht="14.5" x14ac:dyDescent="0.35">
      <c r="A85" s="20" t="s">
        <v>307</v>
      </c>
      <c r="B85" s="17" t="s">
        <v>38</v>
      </c>
      <c r="C85" s="87">
        <f>VLOOKUP(A85,Egresos_Fun_Dic!A13:K84,3,0)</f>
        <v>44436672</v>
      </c>
      <c r="D85" s="89">
        <v>0</v>
      </c>
      <c r="E85" s="87">
        <v>0</v>
      </c>
      <c r="F85" s="87">
        <f>VLOOKUP(A85,Egresos_Fun_Dic!A75:L80,5,0)</f>
        <v>0</v>
      </c>
      <c r="G85" s="89">
        <f>VLOOKUP(A85,Egresos_Fun_Dic!A13:M93,6,0)</f>
        <v>29161740</v>
      </c>
      <c r="H85" s="13">
        <f t="shared" si="0"/>
        <v>15274932</v>
      </c>
      <c r="I85" s="13">
        <f>VLOOKUP(A85,Egresos_Fun_Dic!A75:L85,12,0)</f>
        <v>15274932</v>
      </c>
      <c r="J85" s="13">
        <f>VLOOKUP(A85,Egresos_Fun_Dic!A72:M105,10,0)</f>
        <v>15274932</v>
      </c>
      <c r="K85" s="13">
        <f>VLOOKUP(A85,Egresos_Fun_Dic!A72:N106,11,0)</f>
        <v>15274932</v>
      </c>
      <c r="L85" s="6"/>
    </row>
    <row r="86" spans="1:14" ht="14.5" x14ac:dyDescent="0.35">
      <c r="A86" s="78" t="s">
        <v>339</v>
      </c>
      <c r="B86" s="17" t="s">
        <v>340</v>
      </c>
      <c r="C86" s="86">
        <f>VLOOKUP(A86,Egresos_Fun_Dic!A14:K85,3,0)</f>
        <v>0</v>
      </c>
      <c r="D86" s="86"/>
      <c r="E86" s="87">
        <v>0</v>
      </c>
      <c r="F86" s="87">
        <f>VLOOKUP(A86,Egresos_Fun_Dic!A79:O80,5,0)</f>
        <v>150000</v>
      </c>
      <c r="G86" s="86"/>
      <c r="H86" s="13">
        <f t="shared" si="0"/>
        <v>150000</v>
      </c>
      <c r="I86" s="13">
        <f>VLOOKUP(A86,Egresos_Fun_Dic!A76:L86,12,0)</f>
        <v>42246</v>
      </c>
      <c r="J86" s="13">
        <f>VLOOKUP(A86,Egresos_Fun_Dic!A73:M106,10,0)</f>
        <v>42246</v>
      </c>
      <c r="K86" s="13">
        <f>VLOOKUP(A86,Egresos_Fun_Dic!A73:N107,11,0)</f>
        <v>42246</v>
      </c>
      <c r="L86" s="6"/>
    </row>
    <row r="87" spans="1:14" x14ac:dyDescent="0.35">
      <c r="A87" s="31">
        <v>22</v>
      </c>
      <c r="B87" s="18" t="s">
        <v>24</v>
      </c>
      <c r="C87" s="87">
        <f>IFERROR(VLOOKUP(A87,Egresos_Fun_Dic!A84:N116,3,0),0)</f>
        <v>0</v>
      </c>
      <c r="D87" s="87">
        <v>0</v>
      </c>
      <c r="E87" s="87">
        <v>0</v>
      </c>
      <c r="F87" s="87">
        <f>IFERROR(VLOOKUP(D87,Egresos_Fun_Dic!D84:Q116,3,0),0)</f>
        <v>0</v>
      </c>
      <c r="G87" s="89">
        <v>0</v>
      </c>
      <c r="H87" s="13">
        <f t="shared" si="0"/>
        <v>0</v>
      </c>
      <c r="I87" s="9">
        <v>0</v>
      </c>
      <c r="J87" s="9">
        <v>0</v>
      </c>
      <c r="K87" s="9">
        <v>0</v>
      </c>
      <c r="L87" s="6"/>
    </row>
    <row r="88" spans="1:14" ht="14.5" x14ac:dyDescent="0.35">
      <c r="A88" s="21">
        <v>222</v>
      </c>
      <c r="B88" s="17" t="s">
        <v>324</v>
      </c>
      <c r="C88" s="87">
        <f>IFERROR(VLOOKUP(A88,Egresos_Fun_Dic!A89:N121,3,0),0)</f>
        <v>0</v>
      </c>
      <c r="D88" s="87">
        <v>0</v>
      </c>
      <c r="E88" s="87">
        <v>0</v>
      </c>
      <c r="F88" s="87">
        <f>IFERROR(VLOOKUP(D88,Egresos_Fun_Dic!D89:Q121,3,0),0)</f>
        <v>0</v>
      </c>
      <c r="G88" s="89">
        <v>0</v>
      </c>
      <c r="H88" s="13">
        <f t="shared" si="0"/>
        <v>0</v>
      </c>
      <c r="I88" s="13">
        <v>0</v>
      </c>
      <c r="J88" s="13">
        <v>0</v>
      </c>
      <c r="K88" s="13">
        <v>0</v>
      </c>
      <c r="L88" s="6"/>
    </row>
    <row r="89" spans="1:14" ht="14.5" x14ac:dyDescent="0.35">
      <c r="A89" s="21" t="s">
        <v>180</v>
      </c>
      <c r="B89" s="17" t="s">
        <v>122</v>
      </c>
      <c r="C89" s="87">
        <f>IFERROR(VLOOKUP(A89,Egresos_Fun_Dic!A90:N122,3,0),0)</f>
        <v>0</v>
      </c>
      <c r="D89" s="87">
        <v>0</v>
      </c>
      <c r="E89" s="87">
        <v>0</v>
      </c>
      <c r="F89" s="87">
        <f>IFERROR(VLOOKUP(D89,Egresos_Fun_Dic!D90:Q122,3,0),0)</f>
        <v>0</v>
      </c>
      <c r="G89" s="89">
        <v>0</v>
      </c>
      <c r="H89" s="13">
        <f t="shared" si="0"/>
        <v>0</v>
      </c>
      <c r="I89" s="13">
        <v>0</v>
      </c>
      <c r="J89" s="13">
        <v>0</v>
      </c>
      <c r="K89" s="13">
        <v>0</v>
      </c>
      <c r="L89" s="6"/>
    </row>
    <row r="90" spans="1:14" ht="14.5" x14ac:dyDescent="0.35">
      <c r="A90" s="21" t="s">
        <v>181</v>
      </c>
      <c r="B90" s="17" t="s">
        <v>123</v>
      </c>
      <c r="C90" s="87">
        <f>IFERROR(VLOOKUP(A90,Egresos_Fun_Dic!A91:N123,3,0),0)</f>
        <v>0</v>
      </c>
      <c r="D90" s="87">
        <v>0</v>
      </c>
      <c r="E90" s="87">
        <v>0</v>
      </c>
      <c r="F90" s="87">
        <f>IFERROR(VLOOKUP(D90,Egresos_Fun_Dic!D91:Q123,3,0),0)</f>
        <v>0</v>
      </c>
      <c r="G90" s="89">
        <v>0</v>
      </c>
      <c r="H90" s="13">
        <f t="shared" si="0"/>
        <v>0</v>
      </c>
      <c r="I90" s="13">
        <v>0</v>
      </c>
      <c r="J90" s="13">
        <v>0</v>
      </c>
      <c r="K90" s="13">
        <v>0</v>
      </c>
      <c r="L90" s="6"/>
    </row>
    <row r="91" spans="1:14" ht="14.5" x14ac:dyDescent="0.35">
      <c r="A91" s="21" t="s">
        <v>182</v>
      </c>
      <c r="B91" s="17" t="s">
        <v>124</v>
      </c>
      <c r="C91" s="87">
        <f>IFERROR(VLOOKUP(A91,Egresos_Fun_Dic!A92:N124,3,0),0)</f>
        <v>0</v>
      </c>
      <c r="D91" s="87">
        <v>0</v>
      </c>
      <c r="E91" s="87">
        <v>0</v>
      </c>
      <c r="F91" s="87">
        <f>IFERROR(VLOOKUP(D91,Egresos_Fun_Dic!D92:Q124,3,0),0)</f>
        <v>0</v>
      </c>
      <c r="G91" s="89">
        <v>0</v>
      </c>
      <c r="H91" s="13">
        <f t="shared" si="0"/>
        <v>0</v>
      </c>
      <c r="I91" s="13">
        <v>0</v>
      </c>
      <c r="J91" s="13">
        <v>0</v>
      </c>
      <c r="K91" s="13">
        <v>0</v>
      </c>
      <c r="L91" s="6"/>
    </row>
    <row r="92" spans="1:14" x14ac:dyDescent="0.35">
      <c r="A92" s="71" t="s">
        <v>183</v>
      </c>
      <c r="B92" s="72" t="s">
        <v>25</v>
      </c>
      <c r="C92" s="12">
        <f>VLOOKUP(Ejecucion_gastos_2025_Dic!A92,Egresos_Inv_Dic!A7:N28,3,0)</f>
        <v>22333632331</v>
      </c>
      <c r="D92" s="12">
        <f>VLOOKUP(A92,Egresos_Inv_Dic!A7:N28,4,0)</f>
        <v>8247145260</v>
      </c>
      <c r="E92" s="12">
        <f>VLOOKUP(A92,Egresos_Inv_Dic!A7:M28,7,0)</f>
        <v>7792086684</v>
      </c>
      <c r="F92" s="12">
        <f>VLOOKUP(A92,Egresos_Inv_Dic!A7:N28,5,0)</f>
        <v>2450289277</v>
      </c>
      <c r="G92" s="12">
        <f>VLOOKUP(A92,Egresos_Inv_Dic!A7:N28,6,0)</f>
        <v>2450289277</v>
      </c>
      <c r="H92" s="9">
        <f t="shared" si="0"/>
        <v>22788690907</v>
      </c>
      <c r="I92" s="9">
        <f>VLOOKUP(A92,Egresos_Inv_Dic!A7:N28,12,0)</f>
        <v>6263070500</v>
      </c>
      <c r="J92" s="9">
        <f>VLOOKUP(A92,Egresos_Inv_Dic!A7:J28,10,0)</f>
        <v>202326842</v>
      </c>
      <c r="K92" s="9">
        <f>VLOOKUP(A92,Egresos_Inv_Dic!A7:N28,11,0)</f>
        <v>202326842</v>
      </c>
      <c r="L92" s="6">
        <f>(I92*100)/H92</f>
        <v>27.483239496114159</v>
      </c>
      <c r="N92" s="65">
        <v>22333632331</v>
      </c>
    </row>
    <row r="93" spans="1:14" ht="14.5" x14ac:dyDescent="0.35">
      <c r="A93" s="20" t="s">
        <v>184</v>
      </c>
      <c r="B93" s="17" t="s">
        <v>126</v>
      </c>
      <c r="C93" s="87">
        <f>VLOOKUP(Ejecucion_gastos_2025_Dic!A93,Egresos_Inv_Dic!A8:N28,3,0)</f>
        <v>22333632331</v>
      </c>
      <c r="D93" s="87">
        <f>VLOOKUP(A93,Egresos_Inv_Dic!A8:N28,4,0)</f>
        <v>8247145260</v>
      </c>
      <c r="E93" s="87">
        <f>VLOOKUP(A93,Egresos_Inv_Dic!A8:M28,7,0)</f>
        <v>7792086684</v>
      </c>
      <c r="F93" s="87">
        <f>VLOOKUP(A93,Egresos_Inv_Dic!A8:N28,5,0)</f>
        <v>2450289277</v>
      </c>
      <c r="G93" s="87">
        <f>VLOOKUP(A93,Egresos_Inv_Dic!A8:N28,6,0)</f>
        <v>2450289277</v>
      </c>
      <c r="H93" s="13">
        <f t="shared" si="0"/>
        <v>22788690907</v>
      </c>
      <c r="I93" s="13">
        <f>VLOOKUP(A93,Egresos_Inv_Dic!A8:N28,12,0)</f>
        <v>6263070500</v>
      </c>
      <c r="J93" s="13">
        <f>VLOOKUP(A93,Egresos_Inv_Dic!A8:J28,10,0)</f>
        <v>202326842</v>
      </c>
      <c r="K93" s="13">
        <f>VLOOKUP(A93,Egresos_Inv_Dic!A8:N28,11,0)</f>
        <v>202326842</v>
      </c>
      <c r="L93" s="6"/>
    </row>
    <row r="94" spans="1:14" ht="14.5" x14ac:dyDescent="0.35">
      <c r="A94" s="20" t="s">
        <v>185</v>
      </c>
      <c r="B94" s="17" t="s">
        <v>127</v>
      </c>
      <c r="C94" s="87">
        <f>VLOOKUP(Ejecucion_gastos_2025_Dic!A94,Egresos_Inv_Dic!A9:N30,3,0)</f>
        <v>22333632331</v>
      </c>
      <c r="D94" s="87">
        <f>VLOOKUP(A94,Egresos_Inv_Dic!A9:N28,4,0)</f>
        <v>8247145260</v>
      </c>
      <c r="E94" s="87">
        <f>VLOOKUP(A94,Egresos_Inv_Dic!A9:M28,7,0)</f>
        <v>7792086684</v>
      </c>
      <c r="F94" s="87">
        <f>VLOOKUP(A94,Egresos_Inv_Dic!A9:N29,5,0)</f>
        <v>2450289277</v>
      </c>
      <c r="G94" s="87">
        <f>VLOOKUP(A94,Egresos_Inv_Dic!A9:N28,6,0)</f>
        <v>2450289277</v>
      </c>
      <c r="H94" s="13">
        <f t="shared" si="0"/>
        <v>22788690907</v>
      </c>
      <c r="I94" s="13">
        <f>VLOOKUP(A94,Egresos_Inv_Dic!A9:N28,12,0)</f>
        <v>6263070500</v>
      </c>
      <c r="J94" s="13">
        <f>VLOOKUP(A94,Egresos_Inv_Dic!A9:J28,10,0)</f>
        <v>202326842</v>
      </c>
      <c r="K94" s="13">
        <f>VLOOKUP(A94,Egresos_Inv_Dic!A9:N28,11,0)</f>
        <v>202326842</v>
      </c>
      <c r="L94" s="6"/>
    </row>
    <row r="95" spans="1:14" ht="14.5" x14ac:dyDescent="0.35">
      <c r="A95" s="69" t="s">
        <v>186</v>
      </c>
      <c r="B95" s="54" t="s">
        <v>128</v>
      </c>
      <c r="C95" s="86">
        <f>VLOOKUP(Ejecucion_gastos_2025_Dic!A95,Egresos_Inv_Dic!A10:N30,3,0)</f>
        <v>347419381</v>
      </c>
      <c r="D95" s="86">
        <f>VLOOKUP(A95,Egresos_Inv_Dic!A10:N28,4,0)</f>
        <v>0</v>
      </c>
      <c r="E95" s="87">
        <f>VLOOKUP(A95,Egresos_Inv_Dic!A10:M29,7,0)</f>
        <v>0</v>
      </c>
      <c r="F95" s="86">
        <f>VLOOKUP(A95,Egresos_Inv_Dic!A10:N30,5,0)</f>
        <v>50000000</v>
      </c>
      <c r="G95" s="86">
        <f>VLOOKUP(A95,Egresos_Inv_Dic!A10:N28,6,0)</f>
        <v>0</v>
      </c>
      <c r="H95" s="9">
        <f t="shared" si="0"/>
        <v>397419381</v>
      </c>
      <c r="I95" s="9">
        <f>VLOOKUP(A95,Egresos_Inv_Dic!A10:N28,12,0)</f>
        <v>0</v>
      </c>
      <c r="J95" s="13">
        <f>VLOOKUP(A95,Egresos_Inv_Dic!A10:J29,10,0)</f>
        <v>0</v>
      </c>
      <c r="K95" s="9">
        <f>VLOOKUP(A95,Egresos_Inv_Dic!A10:N28,11,0)</f>
        <v>0</v>
      </c>
      <c r="L95" s="6"/>
    </row>
    <row r="96" spans="1:14" ht="14.5" x14ac:dyDescent="0.35">
      <c r="A96" s="17" t="s">
        <v>187</v>
      </c>
      <c r="B96" s="17" t="s">
        <v>129</v>
      </c>
      <c r="C96" s="86">
        <f>VLOOKUP(Ejecucion_gastos_2025_Dic!A96,Egresos_Inv_Dic!A11:N31,3,0)</f>
        <v>0</v>
      </c>
      <c r="D96" s="86">
        <f>VLOOKUP(A96,Egresos_Inv_Dic!A11:N29,4,0)</f>
        <v>0</v>
      </c>
      <c r="E96" s="87">
        <f>VLOOKUP(A96,Egresos_Inv_Dic!A11:M30,7,0)</f>
        <v>0</v>
      </c>
      <c r="F96" s="87">
        <f>VLOOKUP(A96,Egresos_Inv_Dic!A11:N31,5,0)</f>
        <v>50000000</v>
      </c>
      <c r="G96" s="86">
        <f>VLOOKUP(A96,Egresos_Inv_Dic!A11:N29,6,0)</f>
        <v>0</v>
      </c>
      <c r="H96" s="13">
        <f t="shared" si="0"/>
        <v>50000000</v>
      </c>
      <c r="I96" s="9">
        <f>VLOOKUP(A96,Egresos_Inv_Dic!A11:N29,12,0)</f>
        <v>0</v>
      </c>
      <c r="J96" s="13">
        <f>VLOOKUP(A96,Egresos_Inv_Dic!A11:J30,10,0)</f>
        <v>0</v>
      </c>
      <c r="K96" s="9">
        <f>VLOOKUP(A96,Egresos_Inv_Dic!A11:N29,11,0)</f>
        <v>0</v>
      </c>
      <c r="L96" s="6"/>
    </row>
    <row r="97" spans="1:12" ht="14.5" x14ac:dyDescent="0.35">
      <c r="A97" s="20" t="s">
        <v>191</v>
      </c>
      <c r="B97" s="17" t="s">
        <v>133</v>
      </c>
      <c r="C97" s="86">
        <f>VLOOKUP(Ejecucion_gastos_2025_Dic!A97,Egresos_Inv_Dic!A11:N31,3,0)</f>
        <v>153728849</v>
      </c>
      <c r="D97" s="86">
        <f>VLOOKUP(A97,Egresos_Inv_Dic!A11:N29,4,0)</f>
        <v>0</v>
      </c>
      <c r="E97" s="87">
        <f>VLOOKUP(A97,Egresos_Inv_Dic!A11:M30,7,0)</f>
        <v>0</v>
      </c>
      <c r="F97" s="87">
        <f>VLOOKUP(A97,Egresos_Inv_Dic!A11:N31,5,0)</f>
        <v>0</v>
      </c>
      <c r="G97" s="86">
        <f>VLOOKUP(A97,Egresos_Inv_Dic!A11:N29,6,0)</f>
        <v>0</v>
      </c>
      <c r="H97" s="13">
        <f t="shared" si="0"/>
        <v>153728849</v>
      </c>
      <c r="I97" s="9">
        <f>VLOOKUP(A97,Egresos_Inv_Dic!A11:N29,12,0)</f>
        <v>0</v>
      </c>
      <c r="J97" s="13">
        <f>VLOOKUP(A97,Egresos_Inv_Dic!A11:J30,10,0)</f>
        <v>0</v>
      </c>
      <c r="K97" s="9">
        <f>VLOOKUP(A97,Egresos_Inv_Dic!A11:N29,11,0)</f>
        <v>0</v>
      </c>
      <c r="L97" s="6"/>
    </row>
    <row r="98" spans="1:12" ht="14.5" x14ac:dyDescent="0.35">
      <c r="A98" s="20" t="s">
        <v>192</v>
      </c>
      <c r="B98" s="17" t="s">
        <v>134</v>
      </c>
      <c r="C98" s="86">
        <f>VLOOKUP(Ejecucion_gastos_2025_Dic!A98,Egresos_Inv_Dic!A12:N32,3,0)</f>
        <v>193690532</v>
      </c>
      <c r="D98" s="86">
        <f>VLOOKUP(A98,Egresos_Inv_Dic!A12:N30,4,0)</f>
        <v>0</v>
      </c>
      <c r="E98" s="87">
        <f>VLOOKUP(A98,Egresos_Inv_Dic!A12:M31,7,0)</f>
        <v>0</v>
      </c>
      <c r="F98" s="87">
        <f>VLOOKUP(A98,Egresos_Inv_Dic!A12:N32,5,0)</f>
        <v>0</v>
      </c>
      <c r="G98" s="86">
        <f>VLOOKUP(A98,Egresos_Inv_Dic!A12:N30,6,0)</f>
        <v>0</v>
      </c>
      <c r="H98" s="13">
        <f t="shared" si="0"/>
        <v>193690532</v>
      </c>
      <c r="I98" s="9">
        <f>VLOOKUP(A98,Egresos_Inv_Dic!A12:N30,12,0)</f>
        <v>0</v>
      </c>
      <c r="J98" s="13">
        <f>VLOOKUP(A98,Egresos_Inv_Dic!A12:J31,10,0)</f>
        <v>0</v>
      </c>
      <c r="K98" s="9">
        <f>VLOOKUP(A98,Egresos_Inv_Dic!A12:N30,11,0)</f>
        <v>0</v>
      </c>
      <c r="L98" s="6"/>
    </row>
    <row r="99" spans="1:12" ht="14.5" x14ac:dyDescent="0.35">
      <c r="A99" s="69" t="s">
        <v>197</v>
      </c>
      <c r="B99" s="54" t="s">
        <v>139</v>
      </c>
      <c r="C99" s="86">
        <f>VLOOKUP(Ejecucion_gastos_2025_Dic!A99,Egresos_Inv_Dic!A13:N35,3,0)</f>
        <v>9957590253</v>
      </c>
      <c r="D99" s="86">
        <f>VLOOKUP(A99,Egresos_Inv_Dic!A13:N31,4,0)</f>
        <v>1758538746</v>
      </c>
      <c r="E99" s="86">
        <f>VLOOKUP(A99,Egresos_Inv_Dic!A13:M32,7,0)</f>
        <v>4786169241</v>
      </c>
      <c r="F99" s="86">
        <f>VLOOKUP(A99,Egresos_Inv_Dic!A13:N35,5,0)</f>
        <v>950144880</v>
      </c>
      <c r="G99" s="86">
        <f>VLOOKUP(A99,Egresos_Inv_Dic!A13:N31,6,0)</f>
        <v>587426152</v>
      </c>
      <c r="H99" s="9">
        <f t="shared" si="0"/>
        <v>7292678486</v>
      </c>
      <c r="I99" s="9">
        <f>VLOOKUP(A99,Egresos_Inv_Dic!A13:N31,12,0)</f>
        <v>5318660332</v>
      </c>
      <c r="J99" s="13">
        <f>VLOOKUP(A99,Egresos_Inv_Dic!A13:J32,10,0)</f>
        <v>0</v>
      </c>
      <c r="K99" s="9">
        <f>VLOOKUP(A99,Egresos_Inv_Dic!A13:N31,11,0)</f>
        <v>0</v>
      </c>
      <c r="L99" s="6"/>
    </row>
    <row r="100" spans="1:12" ht="14.5" x14ac:dyDescent="0.35">
      <c r="A100" s="20" t="s">
        <v>199</v>
      </c>
      <c r="B100" s="17" t="s">
        <v>141</v>
      </c>
      <c r="C100" s="87">
        <f>VLOOKUP(Ejecucion_gastos_2025_Dic!A100,Egresos_Inv_Dic!A14:N36,3,0)</f>
        <v>9957590253</v>
      </c>
      <c r="D100" s="87">
        <f>VLOOKUP(A100,Egresos_Inv_Dic!A14:N32,4,0)</f>
        <v>1758538746</v>
      </c>
      <c r="E100" s="87">
        <f>VLOOKUP(A100,Egresos_Inv_Dic!A14:M35,7,0)</f>
        <v>4786169241</v>
      </c>
      <c r="F100" s="87">
        <f>VLOOKUP(A100,Egresos_Inv_Dic!A14:N36,5,0)</f>
        <v>950144880</v>
      </c>
      <c r="G100" s="87">
        <f>VLOOKUP(A100,Egresos_Inv_Dic!A14:N32,6,0)</f>
        <v>587426152</v>
      </c>
      <c r="H100" s="13">
        <f t="shared" si="0"/>
        <v>7292678486</v>
      </c>
      <c r="I100" s="13">
        <f>VLOOKUP(A100,Egresos_Inv_Dic!A14:N32,12,0)</f>
        <v>5318660332</v>
      </c>
      <c r="J100" s="13">
        <f>VLOOKUP(A100,Egresos_Inv_Dic!A14:J35,10,0)</f>
        <v>0</v>
      </c>
      <c r="K100" s="9">
        <f>VLOOKUP(A100,Egresos_Inv_Dic!A14:N32,11,0)</f>
        <v>0</v>
      </c>
      <c r="L100" s="6"/>
    </row>
    <row r="101" spans="1:12" ht="14.5" x14ac:dyDescent="0.35">
      <c r="A101" s="69" t="s">
        <v>201</v>
      </c>
      <c r="B101" s="54" t="s">
        <v>143</v>
      </c>
      <c r="C101" s="86">
        <f>VLOOKUP(Ejecucion_gastos_2025_Dic!A101,Egresos_Inv_Dic!A15:N37,3,0)</f>
        <v>7071784298</v>
      </c>
      <c r="D101" s="86">
        <f>VLOOKUP(A101,Egresos_Inv_Dic!A15:N35,4,0)</f>
        <v>5502287147</v>
      </c>
      <c r="E101" s="86">
        <f>VLOOKUP(A101,Egresos_Inv_Dic!A15:M36,7,0)</f>
        <v>3005917443</v>
      </c>
      <c r="F101" s="86">
        <f>VLOOKUP(A101,Egresos_Inv_Dic!A15:N37,5,0)</f>
        <v>867762004</v>
      </c>
      <c r="G101" s="86">
        <f>VLOOKUP(A101,Egresos_Inv_Dic!A15:N35,6,0)</f>
        <v>394594018</v>
      </c>
      <c r="H101" s="9">
        <f t="shared" si="0"/>
        <v>10041321988</v>
      </c>
      <c r="I101" s="9">
        <f>VLOOKUP(A101,Egresos_Inv_Dic!A15:N35,12,0)</f>
        <v>8655984</v>
      </c>
      <c r="J101" s="9">
        <f>VLOOKUP(A101,Egresos_Inv_Dic!A15:J36,10,0)</f>
        <v>8655984</v>
      </c>
      <c r="K101" s="9">
        <f>VLOOKUP(A101,Egresos_Inv_Dic!A15:N35,11,0)</f>
        <v>8655984</v>
      </c>
      <c r="L101" s="6"/>
    </row>
    <row r="102" spans="1:12" ht="14.5" x14ac:dyDescent="0.35">
      <c r="A102" s="20" t="s">
        <v>202</v>
      </c>
      <c r="B102" s="17" t="s">
        <v>144</v>
      </c>
      <c r="C102" s="87">
        <f>VLOOKUP(Ejecucion_gastos_2025_Dic!A102,Egresos_Inv_Dic!A16:N38,3,0)</f>
        <v>3055457391</v>
      </c>
      <c r="D102" s="87">
        <f>VLOOKUP(A102,Egresos_Inv_Dic!A16:N36,4,0)</f>
        <v>3911696079</v>
      </c>
      <c r="E102" s="87">
        <f>VLOOKUP(A102,Egresos_Inv_Dic!A16:M37,7,0)</f>
        <v>0</v>
      </c>
      <c r="F102" s="87">
        <f>VLOOKUP(A102,Egresos_Inv_Dic!A16:N38,5,0)</f>
        <v>491682883</v>
      </c>
      <c r="G102" s="87">
        <f>VLOOKUP(A102,Egresos_Inv_Dic!A16:N36,6,0)</f>
        <v>92291720</v>
      </c>
      <c r="H102" s="13">
        <f t="shared" si="0"/>
        <v>7366544633</v>
      </c>
      <c r="I102" s="9">
        <f>VLOOKUP(A102,Egresos_Inv_Dic!A16:N36,12,0)</f>
        <v>0</v>
      </c>
      <c r="J102" s="13">
        <f>VLOOKUP(A102,Egresos_Inv_Dic!A16:J37,10,0)</f>
        <v>0</v>
      </c>
      <c r="K102" s="9">
        <f>VLOOKUP(A102,Egresos_Inv_Dic!A16:N36,11,0)</f>
        <v>0</v>
      </c>
      <c r="L102" s="6"/>
    </row>
    <row r="103" spans="1:12" ht="14.5" x14ac:dyDescent="0.35">
      <c r="A103" s="20" t="s">
        <v>203</v>
      </c>
      <c r="B103" s="17" t="s">
        <v>145</v>
      </c>
      <c r="C103" s="87">
        <f>VLOOKUP(Ejecucion_gastos_2025_Dic!A103,Egresos_Inv_Dic!A17:N39,3,0)</f>
        <v>369096896</v>
      </c>
      <c r="D103" s="87">
        <f>VLOOKUP(A103,Egresos_Inv_Dic!A17:N37,4,0)</f>
        <v>9400478</v>
      </c>
      <c r="E103" s="87">
        <f>VLOOKUP(A103,Egresos_Inv_Dic!A17:M38,7,0)</f>
        <v>0</v>
      </c>
      <c r="F103" s="87">
        <f>VLOOKUP(A103,Egresos_Inv_Dic!A17:N39,5,0)</f>
        <v>8655984</v>
      </c>
      <c r="G103" s="87">
        <f>VLOOKUP(A103,Egresos_Inv_Dic!A17:N37,6,0)</f>
        <v>300878798</v>
      </c>
      <c r="H103" s="13">
        <f t="shared" si="0"/>
        <v>86274560</v>
      </c>
      <c r="I103" s="13">
        <f>VLOOKUP(A103,Egresos_Inv_Dic!A17:N37,12,0)</f>
        <v>8655984</v>
      </c>
      <c r="J103" s="13">
        <f>VLOOKUP(A103,Egresos_Inv_Dic!A17:J38,10,0)</f>
        <v>8655984</v>
      </c>
      <c r="K103" s="13">
        <f>VLOOKUP(A103,Egresos_Inv_Dic!A17:N37,11,0)</f>
        <v>8655984</v>
      </c>
      <c r="L103" s="6"/>
    </row>
    <row r="104" spans="1:12" ht="14.5" x14ac:dyDescent="0.35">
      <c r="A104" s="20" t="s">
        <v>204</v>
      </c>
      <c r="B104" s="17" t="s">
        <v>146</v>
      </c>
      <c r="C104" s="87">
        <f>VLOOKUP(Ejecucion_gastos_2025_Dic!A104,Egresos_Inv_Dic!A18:N40,3,0)</f>
        <v>3647230011</v>
      </c>
      <c r="D104" s="87">
        <f>VLOOKUP(A104,Egresos_Inv_Dic!A18:N38,4,0)</f>
        <v>1581190590</v>
      </c>
      <c r="E104" s="87">
        <f>VLOOKUP(A104,Egresos_Inv_Dic!A18:M39,7,0)</f>
        <v>3005917443</v>
      </c>
      <c r="F104" s="87">
        <f>VLOOKUP(A104,Egresos_Inv_Dic!A18:N40,5,0)</f>
        <v>367423137</v>
      </c>
      <c r="G104" s="87">
        <f>VLOOKUP(A104,Egresos_Inv_Dic!A18:N38,6,0)</f>
        <v>1423500</v>
      </c>
      <c r="H104" s="13">
        <f t="shared" si="0"/>
        <v>2588502795</v>
      </c>
      <c r="I104" s="9">
        <f>VLOOKUP(A104,Egresos_Inv_Dic!A18:N38,12,0)</f>
        <v>0</v>
      </c>
      <c r="J104" s="13">
        <f>VLOOKUP(A104,Egresos_Inv_Dic!A18:J39,10,0)</f>
        <v>0</v>
      </c>
      <c r="K104" s="9">
        <f>VLOOKUP(A104,Egresos_Inv_Dic!A18:N38,11,0)</f>
        <v>0</v>
      </c>
      <c r="L104" s="6"/>
    </row>
    <row r="105" spans="1:12" ht="14.5" x14ac:dyDescent="0.35">
      <c r="A105" s="69" t="s">
        <v>206</v>
      </c>
      <c r="B105" s="54" t="s">
        <v>148</v>
      </c>
      <c r="C105" s="86">
        <f>VLOOKUP(Ejecucion_gastos_2025_Dic!A105,Egresos_Inv_Dic!A19:N41,3,0)</f>
        <v>0</v>
      </c>
      <c r="D105" s="86">
        <f>VLOOKUP(A105,Egresos_Inv_Dic!A19:N39,4,0)</f>
        <v>166030074</v>
      </c>
      <c r="E105" s="87">
        <f>VLOOKUP(A105,Egresos_Inv_Dic!A19:M40,7,0)</f>
        <v>0</v>
      </c>
      <c r="F105" s="86">
        <f>VLOOKUP(A105,Egresos_Inv_Dic!A19:N41,5,0)</f>
        <v>577346668</v>
      </c>
      <c r="G105" s="86">
        <f>VLOOKUP(A105,Egresos_Inv_Dic!A19:N39,6,0)</f>
        <v>0</v>
      </c>
      <c r="H105" s="9">
        <f t="shared" si="0"/>
        <v>743376742</v>
      </c>
      <c r="I105" s="9">
        <f>VLOOKUP(A105,Egresos_Inv_Dic!A19:N39,12,0)</f>
        <v>742083326</v>
      </c>
      <c r="J105" s="13">
        <f>VLOOKUP(A105,Egresos_Inv_Dic!A19:J40,10,0)</f>
        <v>0</v>
      </c>
      <c r="K105" s="9">
        <f>VLOOKUP(A105,Egresos_Inv_Dic!A19:N39,11,0)</f>
        <v>0</v>
      </c>
      <c r="L105" s="6"/>
    </row>
    <row r="106" spans="1:12" ht="14.5" x14ac:dyDescent="0.35">
      <c r="A106" s="17" t="s">
        <v>208</v>
      </c>
      <c r="B106" s="17" t="s">
        <v>150</v>
      </c>
      <c r="C106" s="86">
        <f>VLOOKUP(Ejecucion_gastos_2025_Dic!A106,Egresos_Inv_Dic!A20:N42,3,0)</f>
        <v>0</v>
      </c>
      <c r="D106" s="87">
        <f>VLOOKUP(A106,Egresos_Inv_Dic!A20:N40,4,0)</f>
        <v>166030074</v>
      </c>
      <c r="E106" s="87">
        <f>VLOOKUP(A106,Egresos_Inv_Dic!A20:M41,7,0)</f>
        <v>0</v>
      </c>
      <c r="F106" s="87">
        <f>VLOOKUP(A106,Egresos_Inv_Dic!A20:N42,5,0)</f>
        <v>577346668</v>
      </c>
      <c r="G106" s="86">
        <f>VLOOKUP(A106,Egresos_Inv_Dic!A20:N40,6,0)</f>
        <v>0</v>
      </c>
      <c r="H106" s="13">
        <f t="shared" si="0"/>
        <v>743376742</v>
      </c>
      <c r="I106" s="13">
        <f>VLOOKUP(A106,Egresos_Inv_Dic!A20:N40,12,0)</f>
        <v>742083326</v>
      </c>
      <c r="J106" s="13">
        <f>VLOOKUP(A106,Egresos_Inv_Dic!A20:J41,10,0)</f>
        <v>0</v>
      </c>
      <c r="K106" s="9">
        <f>VLOOKUP(A106,Egresos_Inv_Dic!A20:N40,11,0)</f>
        <v>0</v>
      </c>
      <c r="L106" s="6"/>
    </row>
    <row r="107" spans="1:12" ht="14.5" x14ac:dyDescent="0.35">
      <c r="A107" s="69" t="s">
        <v>214</v>
      </c>
      <c r="B107" s="54" t="s">
        <v>156</v>
      </c>
      <c r="C107" s="86">
        <f>VLOOKUP(Ejecucion_gastos_2025_Dic!A107,Egresos_Inv_Dic!A20:N42,3,0)</f>
        <v>0</v>
      </c>
      <c r="D107" s="86">
        <f>VLOOKUP(A107,Egresos_Inv_Dic!A20:N40,4,0)</f>
        <v>0</v>
      </c>
      <c r="E107" s="87">
        <f>VLOOKUP(A107,Egresos_Inv_Dic!A20:M41,7,0)</f>
        <v>0</v>
      </c>
      <c r="F107" s="87">
        <f>VLOOKUP(A107,Egresos_Inv_Dic!A20:N42,5,0)</f>
        <v>0</v>
      </c>
      <c r="G107" s="86">
        <f>VLOOKUP(A107,Egresos_Inv_Dic!A20:N40,6,0)</f>
        <v>0</v>
      </c>
      <c r="H107" s="13">
        <f t="shared" si="0"/>
        <v>0</v>
      </c>
      <c r="I107" s="9">
        <f>VLOOKUP(A107,Egresos_Inv_Dic!A20:N40,12,0)</f>
        <v>0</v>
      </c>
      <c r="J107" s="13">
        <f>VLOOKUP(A107,Egresos_Inv_Dic!A20:J41,10,0)</f>
        <v>0</v>
      </c>
      <c r="K107" s="9">
        <f>VLOOKUP(A107,Egresos_Inv_Dic!A20:N40,11,0)</f>
        <v>0</v>
      </c>
      <c r="L107" s="6"/>
    </row>
    <row r="108" spans="1:12" ht="14.5" x14ac:dyDescent="0.35">
      <c r="A108" s="69" t="s">
        <v>222</v>
      </c>
      <c r="B108" s="54" t="s">
        <v>164</v>
      </c>
      <c r="C108" s="86">
        <f>VLOOKUP(Ejecucion_gastos_2025_Dic!A108,Egresos_Inv_Dic!A21:N43,3,0)</f>
        <v>0</v>
      </c>
      <c r="D108" s="86">
        <f>VLOOKUP(A108,Egresos_Inv_Dic!A21:N41,4,0)</f>
        <v>0</v>
      </c>
      <c r="E108" s="86">
        <f>VLOOKUP(A108,Egresos_Inv_Dic!A21:M42,7,0)</f>
        <v>0</v>
      </c>
      <c r="F108" s="86">
        <f>VLOOKUP(A108,Egresos_Inv_Dic!A21:N43,5,0)</f>
        <v>4270500</v>
      </c>
      <c r="G108" s="86">
        <f>VLOOKUP(A108,Egresos_Inv_Dic!A21:N41,6,0)</f>
        <v>0</v>
      </c>
      <c r="H108" s="9">
        <f t="shared" si="0"/>
        <v>4270500</v>
      </c>
      <c r="I108" s="9">
        <f>VLOOKUP(A108,Egresos_Inv_Dic!A21:N41,12,0)</f>
        <v>429600</v>
      </c>
      <c r="J108" s="9">
        <f>VLOOKUP(A108,Egresos_Inv_Dic!A21:J42,10,0)</f>
        <v>429600</v>
      </c>
      <c r="K108" s="9">
        <f>VLOOKUP(A108,Egresos_Inv_Dic!A21:N41,11,0)</f>
        <v>429600</v>
      </c>
      <c r="L108" s="6"/>
    </row>
    <row r="109" spans="1:12" ht="14.5" x14ac:dyDescent="0.35">
      <c r="A109" s="17" t="s">
        <v>223</v>
      </c>
      <c r="B109" s="17" t="s">
        <v>165</v>
      </c>
      <c r="C109" s="86">
        <f>VLOOKUP(Ejecucion_gastos_2025_Dic!A109,Egresos_Inv_Dic!A22:N44,3,0)</f>
        <v>0</v>
      </c>
      <c r="D109" s="86">
        <f>VLOOKUP(A109,Egresos_Inv_Dic!A22:N42,4,0)</f>
        <v>0</v>
      </c>
      <c r="E109" s="87"/>
      <c r="F109" s="87">
        <f>VLOOKUP(A109,Egresos_Inv_Dic!A22:N44,5,0)</f>
        <v>1423500</v>
      </c>
      <c r="G109" s="86">
        <f>VLOOKUP(A109,Egresos_Inv_Dic!A22:N42,6,0)</f>
        <v>0</v>
      </c>
      <c r="H109" s="13">
        <f t="shared" si="0"/>
        <v>1423500</v>
      </c>
      <c r="I109" s="13">
        <f>VLOOKUP(A109,Egresos_Inv_Dic!A22:N42,12,0)</f>
        <v>175800</v>
      </c>
      <c r="J109" s="13">
        <f>VLOOKUP(A109,Egresos_Inv_Dic!A22:J43,10,0)</f>
        <v>175800</v>
      </c>
      <c r="K109" s="9">
        <f>VLOOKUP(A109,Egresos_Inv_Dic!A22:N42,11,0)</f>
        <v>175800</v>
      </c>
      <c r="L109" s="6"/>
    </row>
    <row r="110" spans="1:12" ht="14.5" x14ac:dyDescent="0.35">
      <c r="A110" s="17" t="s">
        <v>224</v>
      </c>
      <c r="B110" s="17" t="s">
        <v>166</v>
      </c>
      <c r="C110" s="86">
        <f>VLOOKUP(Ejecucion_gastos_2025_Dic!A110,Egresos_Inv_Dic!A23:N45,3,0)</f>
        <v>0</v>
      </c>
      <c r="D110" s="86">
        <f>VLOOKUP(A110,Egresos_Inv_Dic!A23:N43,4,0)</f>
        <v>0</v>
      </c>
      <c r="E110" s="87"/>
      <c r="F110" s="87">
        <f>VLOOKUP(A110,Egresos_Inv_Dic!A23:N45,5,0)</f>
        <v>1423500</v>
      </c>
      <c r="G110" s="86">
        <f>VLOOKUP(A110,Egresos_Inv_Dic!A23:N43,6,0)</f>
        <v>0</v>
      </c>
      <c r="H110" s="13">
        <f t="shared" si="0"/>
        <v>1423500</v>
      </c>
      <c r="I110" s="13">
        <f>VLOOKUP(A110,Egresos_Inv_Dic!A23:N43,12,0)</f>
        <v>231900</v>
      </c>
      <c r="J110" s="13">
        <f>VLOOKUP(A110,Egresos_Inv_Dic!A23:J44,10,0)</f>
        <v>231900</v>
      </c>
      <c r="K110" s="9">
        <f>VLOOKUP(A110,Egresos_Inv_Dic!A23:N43,11,0)</f>
        <v>231900</v>
      </c>
      <c r="L110" s="6"/>
    </row>
    <row r="111" spans="1:12" ht="14.5" x14ac:dyDescent="0.35">
      <c r="A111" s="17" t="s">
        <v>225</v>
      </c>
      <c r="B111" s="17" t="s">
        <v>167</v>
      </c>
      <c r="C111" s="86">
        <f>VLOOKUP(Ejecucion_gastos_2025_Dic!A111,Egresos_Inv_Dic!A24:N46,3,0)</f>
        <v>0</v>
      </c>
      <c r="D111" s="86">
        <f>VLOOKUP(A111,Egresos_Inv_Dic!A24:N44,4,0)</f>
        <v>0</v>
      </c>
      <c r="E111" s="87"/>
      <c r="F111" s="87">
        <f>VLOOKUP(A111,Egresos_Inv_Dic!A24:N46,5,0)</f>
        <v>1423500</v>
      </c>
      <c r="G111" s="86">
        <f>VLOOKUP(A111,Egresos_Inv_Dic!A24:N44,6,0)</f>
        <v>0</v>
      </c>
      <c r="H111" s="13">
        <f t="shared" si="0"/>
        <v>1423500</v>
      </c>
      <c r="I111" s="13">
        <f>VLOOKUP(A111,Egresos_Inv_Dic!A24:N44,12,0)</f>
        <v>21900</v>
      </c>
      <c r="J111" s="13">
        <f>VLOOKUP(A111,Egresos_Inv_Dic!A24:J45,10,0)</f>
        <v>21900</v>
      </c>
      <c r="K111" s="9">
        <f>VLOOKUP(A111,Egresos_Inv_Dic!A24:N44,11,0)</f>
        <v>21900</v>
      </c>
      <c r="L111" s="6"/>
    </row>
    <row r="112" spans="1:12" ht="14.5" x14ac:dyDescent="0.35">
      <c r="A112" s="69" t="s">
        <v>226</v>
      </c>
      <c r="B112" s="54" t="s">
        <v>168</v>
      </c>
      <c r="C112" s="86">
        <f>VLOOKUP(Ejecucion_gastos_2025_Dic!A112,Egresos_Inv_Dic!A22:N44,3,0)</f>
        <v>0</v>
      </c>
      <c r="D112" s="86">
        <f>VLOOKUP(A112,Egresos_Inv_Dic!A22:N42,4,0)</f>
        <v>0</v>
      </c>
      <c r="E112" s="87">
        <f>VLOOKUP(A112,Egresos_Inv_Dic!A22:M43,7,0)</f>
        <v>0</v>
      </c>
      <c r="F112" s="87">
        <f>VLOOKUP(A112,Egresos_Inv_Dic!A22:N44,5,0)</f>
        <v>0</v>
      </c>
      <c r="G112" s="86">
        <f>VLOOKUP(A112,Egresos_Inv_Dic!A22:N42,6,0)</f>
        <v>0</v>
      </c>
      <c r="H112" s="13">
        <f t="shared" si="0"/>
        <v>0</v>
      </c>
      <c r="I112" s="9">
        <f>VLOOKUP(A112,Egresos_Inv_Dic!A22:N42,12,0)</f>
        <v>0</v>
      </c>
      <c r="J112" s="13">
        <f>VLOOKUP(A112,Egresos_Inv_Dic!A22:J43,10,0)</f>
        <v>0</v>
      </c>
      <c r="K112" s="9">
        <f>VLOOKUP(A112,Egresos_Inv_Dic!A22:N42,11,0)</f>
        <v>0</v>
      </c>
      <c r="L112" s="6"/>
    </row>
    <row r="113" spans="1:12" ht="14.5" x14ac:dyDescent="0.35">
      <c r="A113" s="69" t="s">
        <v>230</v>
      </c>
      <c r="B113" s="54" t="s">
        <v>172</v>
      </c>
      <c r="C113" s="86">
        <f>VLOOKUP(Ejecucion_gastos_2025_Dic!A113,Egresos_Inv_Dic!A23:N45,3,0)</f>
        <v>4956838399</v>
      </c>
      <c r="D113" s="86">
        <f>VLOOKUP(A113,Egresos_Inv_Dic!A23:N43,4,0)</f>
        <v>820289293</v>
      </c>
      <c r="E113" s="87">
        <f>VLOOKUP(A113,Egresos_Inv_Dic!A23:M44,7,0)</f>
        <v>0</v>
      </c>
      <c r="F113" s="86">
        <f>VLOOKUP(A113,Egresos_Inv_Dic!A23:N45,5,0)</f>
        <v>765225</v>
      </c>
      <c r="G113" s="86">
        <f>VLOOKUP(A113,Egresos_Inv_Dic!A23:N43,6,0)</f>
        <v>1468269107</v>
      </c>
      <c r="H113" s="9">
        <f t="shared" si="0"/>
        <v>4309623810</v>
      </c>
      <c r="I113" s="9">
        <f>VLOOKUP(A113,Egresos_Inv_Dic!A23:N43,12,0)</f>
        <v>193241258</v>
      </c>
      <c r="J113" s="9">
        <f>VLOOKUP(A113,Egresos_Inv_Dic!A23:J44,10,0)</f>
        <v>193241258</v>
      </c>
      <c r="K113" s="9">
        <f>VLOOKUP(A113,Egresos_Inv_Dic!A23:N43,11,0)</f>
        <v>193241258</v>
      </c>
      <c r="L113" s="6"/>
    </row>
    <row r="114" spans="1:12" ht="14.5" x14ac:dyDescent="0.35">
      <c r="A114" s="20" t="s">
        <v>231</v>
      </c>
      <c r="B114" s="17" t="s">
        <v>173</v>
      </c>
      <c r="C114" s="87">
        <f>VLOOKUP(Ejecucion_gastos_2025_Dic!A114,Egresos_Inv_Dic!A24:N46,3,0)</f>
        <v>2451749519</v>
      </c>
      <c r="D114" s="86">
        <f>VLOOKUP(A114,Egresos_Inv_Dic!A24:N44,4,0)</f>
        <v>0</v>
      </c>
      <c r="E114" s="87">
        <f>VLOOKUP(A114,Egresos_Inv_Dic!A24:M45,7,0)</f>
        <v>0</v>
      </c>
      <c r="F114" s="87">
        <f>VLOOKUP(A114,Egresos_Inv_Dic!A24:N46,5,0)</f>
        <v>0</v>
      </c>
      <c r="G114" s="87">
        <f>VLOOKUP(A114,Egresos_Inv_Dic!A24:N44,6,0)</f>
        <v>541682883</v>
      </c>
      <c r="H114" s="13">
        <f t="shared" si="0"/>
        <v>1910066636</v>
      </c>
      <c r="I114" s="13">
        <f>VLOOKUP(A114,Egresos_Inv_Dic!A24:N44,12,0)</f>
        <v>193241258</v>
      </c>
      <c r="J114" s="13">
        <f>VLOOKUP(A114,Egresos_Inv_Dic!A24:J45,10,0)</f>
        <v>193241258</v>
      </c>
      <c r="K114" s="13">
        <f>VLOOKUP(A114,Egresos_Inv_Dic!A24:N44,11,0)</f>
        <v>193241258</v>
      </c>
      <c r="L114" s="6"/>
    </row>
    <row r="115" spans="1:12" ht="14.5" x14ac:dyDescent="0.35">
      <c r="A115" s="20" t="s">
        <v>334</v>
      </c>
      <c r="B115" s="17" t="s">
        <v>336</v>
      </c>
      <c r="C115" s="87">
        <f>VLOOKUP(Ejecucion_gastos_2025_Dic!A115,Egresos_Inv_Dic!A25:N47,3,0)</f>
        <v>559163087</v>
      </c>
      <c r="D115" s="86">
        <f>VLOOKUP(A115,Egresos_Inv_Dic!A25:N45,4,0)</f>
        <v>0</v>
      </c>
      <c r="E115" s="87">
        <f>VLOOKUP(A115,Egresos_Inv_Dic!A25:M46,7,0)</f>
        <v>0</v>
      </c>
      <c r="F115" s="87">
        <f>VLOOKUP(A115,Egresos_Inv_Dic!A25:N47,5,0)</f>
        <v>0</v>
      </c>
      <c r="G115" s="87">
        <f>VLOOKUP(A115,Egresos_Inv_Dic!A25:N45,6,0)</f>
        <v>559163087</v>
      </c>
      <c r="H115" s="13">
        <f t="shared" si="0"/>
        <v>0</v>
      </c>
      <c r="I115" s="9">
        <f>VLOOKUP(A115,Egresos_Inv_Dic!A25:N45,12,0)</f>
        <v>0</v>
      </c>
      <c r="J115" s="13">
        <f>VLOOKUP(A115,Egresos_Inv_Dic!A25:J46,10,0)</f>
        <v>0</v>
      </c>
      <c r="K115" s="9">
        <f>VLOOKUP(A115,Egresos_Inv_Dic!A25:N45,11,0)</f>
        <v>0</v>
      </c>
      <c r="L115" s="6"/>
    </row>
    <row r="116" spans="1:12" ht="14.5" x14ac:dyDescent="0.35">
      <c r="A116" s="20" t="s">
        <v>335</v>
      </c>
      <c r="B116" s="17" t="s">
        <v>337</v>
      </c>
      <c r="C116" s="87">
        <f>VLOOKUP(Ejecucion_gastos_2025_Dic!A116,Egresos_Inv_Dic!A26:N48,3,0)</f>
        <v>373209792</v>
      </c>
      <c r="D116" s="86">
        <f>VLOOKUP(A116,Egresos_Inv_Dic!A26:N46,4,0)</f>
        <v>0</v>
      </c>
      <c r="E116" s="87">
        <f>VLOOKUP(A116,Egresos_Inv_Dic!A26:M47,7,0)</f>
        <v>0</v>
      </c>
      <c r="F116" s="87">
        <f>VLOOKUP(A116,Egresos_Inv_Dic!A26:N48,5,0)</f>
        <v>0</v>
      </c>
      <c r="G116" s="87">
        <f>VLOOKUP(A116,Egresos_Inv_Dic!A26:N46,6,0)</f>
        <v>367423137</v>
      </c>
      <c r="H116" s="13">
        <f t="shared" si="0"/>
        <v>5786655</v>
      </c>
      <c r="I116" s="9">
        <f>VLOOKUP(A116,Egresos_Inv_Dic!A26:N46,12,0)</f>
        <v>0</v>
      </c>
      <c r="J116" s="13">
        <f>VLOOKUP(A116,Egresos_Inv_Dic!A26:J47,10,0)</f>
        <v>0</v>
      </c>
      <c r="K116" s="9">
        <f>VLOOKUP(A116,Egresos_Inv_Dic!A26:N46,11,0)</f>
        <v>0</v>
      </c>
      <c r="L116" s="6"/>
    </row>
    <row r="117" spans="1:12" ht="14.5" x14ac:dyDescent="0.35">
      <c r="A117" s="37" t="s">
        <v>177</v>
      </c>
      <c r="B117" s="17" t="s">
        <v>174</v>
      </c>
      <c r="C117" s="87">
        <f>VLOOKUP(Ejecucion_gastos_2025_Dic!A117,Egresos_Inv_Dic!A27:N49,3,0)</f>
        <v>1572716001</v>
      </c>
      <c r="D117" s="87">
        <f>VLOOKUP(A117,Egresos_Inv_Dic!A27:N47,4,0)</f>
        <v>820289293</v>
      </c>
      <c r="E117" s="87">
        <f>VLOOKUP(A117,Egresos_Inv_Dic!A27:M48,7,0)</f>
        <v>0</v>
      </c>
      <c r="F117" s="87">
        <f>VLOOKUP(A117,Egresos_Inv_Dic!A27:N49,5,0)</f>
        <v>765225</v>
      </c>
      <c r="G117" s="86">
        <f>VLOOKUP(A117,Egresos_Inv_Dic!A27:N47,6,0)</f>
        <v>0</v>
      </c>
      <c r="H117" s="13">
        <f t="shared" si="0"/>
        <v>2393770519</v>
      </c>
      <c r="I117" s="9">
        <f>VLOOKUP(A117,Egresos_Inv_Dic!A27:N47,12,0)</f>
        <v>0</v>
      </c>
      <c r="J117" s="13">
        <f>VLOOKUP(A117,Egresos_Inv_Dic!A27:J48,10,0)</f>
        <v>0</v>
      </c>
      <c r="K117" s="9">
        <f>VLOOKUP(A117,Egresos_Inv_Dic!A27:N47,11,0)</f>
        <v>0</v>
      </c>
      <c r="L117" s="6"/>
    </row>
    <row r="118" spans="1:12" ht="14.5" x14ac:dyDescent="0.35">
      <c r="A118" s="69" t="s">
        <v>232</v>
      </c>
      <c r="B118" s="54" t="s">
        <v>175</v>
      </c>
      <c r="C118" s="86">
        <f>VLOOKUP(Ejecucion_gastos_2025_Dic!A118,Egresos_Inv_Dic!A28:N50,3,0)</f>
        <v>0</v>
      </c>
      <c r="D118" s="86">
        <f>VLOOKUP(A118,Egresos_Inv_Dic!A28:N48,4,0)</f>
        <v>0</v>
      </c>
      <c r="E118" s="87">
        <f>VLOOKUP(A118,Egresos_Inv_Dic!A28:M49,7,0)</f>
        <v>0</v>
      </c>
      <c r="F118" s="87">
        <f>VLOOKUP(A118,Egresos_Inv_Dic!A28:N50,5,0)</f>
        <v>0</v>
      </c>
      <c r="G118" s="86">
        <f>VLOOKUP(A118,Egresos_Inv_Dic!A28:N48,6,0)</f>
        <v>0</v>
      </c>
      <c r="H118" s="13">
        <f t="shared" si="0"/>
        <v>0</v>
      </c>
      <c r="I118" s="9">
        <f>VLOOKUP(A118,Egresos_Inv_Dic!A28:N48,12,0)</f>
        <v>0</v>
      </c>
      <c r="J118" s="13">
        <f>VLOOKUP(A118,Egresos_Inv_Dic!A28:J49,10,0)</f>
        <v>0</v>
      </c>
      <c r="K118" s="9">
        <f>VLOOKUP(A118,Egresos_Inv_Dic!A28:N48,11,0)</f>
        <v>0</v>
      </c>
      <c r="L118" s="6"/>
    </row>
    <row r="119" spans="1:12" ht="14.5" x14ac:dyDescent="0.35">
      <c r="A119" s="21">
        <v>231</v>
      </c>
      <c r="B119" s="17" t="s">
        <v>313</v>
      </c>
      <c r="C119" s="87">
        <f>IFERROR(VLOOKUP(Ejecucion_gastos_2025_Dic!A119,Egresos_Inv_Dic!A30:N30,3,0),0)</f>
        <v>0</v>
      </c>
      <c r="D119" s="89">
        <v>0</v>
      </c>
      <c r="E119" s="87">
        <v>0</v>
      </c>
      <c r="F119" s="87">
        <v>0</v>
      </c>
      <c r="G119" s="86">
        <v>0</v>
      </c>
      <c r="H119" s="13">
        <f t="shared" si="0"/>
        <v>0</v>
      </c>
      <c r="I119" s="13">
        <v>0</v>
      </c>
      <c r="J119" s="13">
        <v>0</v>
      </c>
      <c r="K119" s="13">
        <v>0</v>
      </c>
      <c r="L119" s="6"/>
    </row>
    <row r="120" spans="1:12" ht="14.5" x14ac:dyDescent="0.35">
      <c r="A120" s="21">
        <v>232</v>
      </c>
      <c r="B120" s="17" t="s">
        <v>330</v>
      </c>
      <c r="C120" s="87">
        <f>IFERROR(VLOOKUP(Ejecucion_gastos_2025_Dic!A120,Egresos_Inv_Dic!A30:N30,3,0),0)</f>
        <v>0</v>
      </c>
      <c r="D120" s="89">
        <v>0</v>
      </c>
      <c r="E120" s="87">
        <v>0</v>
      </c>
      <c r="F120" s="87">
        <v>0</v>
      </c>
      <c r="G120" s="89">
        <v>0</v>
      </c>
      <c r="H120" s="13">
        <f t="shared" si="0"/>
        <v>0</v>
      </c>
      <c r="I120" s="13">
        <v>0</v>
      </c>
      <c r="J120" s="13">
        <v>0</v>
      </c>
      <c r="K120" s="13">
        <v>0</v>
      </c>
      <c r="L120" s="6"/>
    </row>
    <row r="121" spans="1:12" ht="14.5" x14ac:dyDescent="0.35">
      <c r="A121" s="21">
        <v>233</v>
      </c>
      <c r="B121" s="17" t="s">
        <v>319</v>
      </c>
      <c r="C121" s="87">
        <f>IFERROR(VLOOKUP(Ejecucion_gastos_2025_Dic!A121,Egresos_Inv_Dic!#REF!,3,0),0)</f>
        <v>0</v>
      </c>
      <c r="D121" s="89">
        <v>0</v>
      </c>
      <c r="E121" s="87">
        <v>0</v>
      </c>
      <c r="F121" s="87">
        <v>0</v>
      </c>
      <c r="G121" s="89">
        <v>0</v>
      </c>
      <c r="H121" s="13">
        <f t="shared" si="0"/>
        <v>0</v>
      </c>
      <c r="I121" s="13">
        <v>0</v>
      </c>
      <c r="J121" s="13">
        <v>0</v>
      </c>
      <c r="K121" s="13">
        <v>0</v>
      </c>
      <c r="L121" s="6"/>
    </row>
    <row r="122" spans="1:12" ht="14.5" x14ac:dyDescent="0.35">
      <c r="A122" s="21">
        <v>234</v>
      </c>
      <c r="B122" s="17" t="s">
        <v>309</v>
      </c>
      <c r="C122" s="11">
        <f>IFERROR(VLOOKUP(Ejecucion_gastos_2025_Dic!A122,Egresos_Inv_Dic!#REF!,3,0),0)</f>
        <v>0</v>
      </c>
      <c r="D122" s="10">
        <v>0</v>
      </c>
      <c r="E122" s="11">
        <v>0</v>
      </c>
      <c r="F122" s="11">
        <v>0</v>
      </c>
      <c r="G122" s="89">
        <v>0</v>
      </c>
      <c r="H122" s="13">
        <f t="shared" si="0"/>
        <v>0</v>
      </c>
      <c r="I122" s="13">
        <v>0</v>
      </c>
      <c r="J122" s="13">
        <v>0</v>
      </c>
      <c r="K122" s="13">
        <v>0</v>
      </c>
      <c r="L122" s="6"/>
    </row>
    <row r="123" spans="1:12" ht="14.5" x14ac:dyDescent="0.35">
      <c r="A123" s="21">
        <v>236</v>
      </c>
      <c r="B123" s="17" t="s">
        <v>331</v>
      </c>
      <c r="C123" s="11">
        <f>IFERROR(VLOOKUP(Ejecucion_gastos_2025_Dic!A123,Egresos_Inv_Dic!#REF!,3,0),0)</f>
        <v>0</v>
      </c>
      <c r="D123" s="10">
        <v>0</v>
      </c>
      <c r="E123" s="11">
        <v>0</v>
      </c>
      <c r="F123" s="11">
        <v>0</v>
      </c>
      <c r="G123" s="89">
        <v>0</v>
      </c>
      <c r="H123" s="13">
        <f t="shared" si="0"/>
        <v>0</v>
      </c>
      <c r="I123" s="13">
        <v>0</v>
      </c>
      <c r="J123" s="13">
        <v>0</v>
      </c>
      <c r="K123" s="13">
        <v>0</v>
      </c>
      <c r="L123" s="6"/>
    </row>
    <row r="124" spans="1:12" ht="14.5" x14ac:dyDescent="0.35">
      <c r="A124" s="21">
        <v>237</v>
      </c>
      <c r="B124" s="17" t="s">
        <v>332</v>
      </c>
      <c r="C124" s="11">
        <f>IFERROR(VLOOKUP(Ejecucion_gastos_2025_Dic!A124,Egresos_Inv_Dic!#REF!,3,0),0)</f>
        <v>0</v>
      </c>
      <c r="D124" s="10">
        <v>0</v>
      </c>
      <c r="E124" s="11">
        <v>0</v>
      </c>
      <c r="F124" s="11">
        <v>0</v>
      </c>
      <c r="G124" s="89">
        <v>0</v>
      </c>
      <c r="H124" s="13">
        <f t="shared" ref="H124:H130" si="1">+((C124+D124-E124)+(F124-G124))</f>
        <v>0</v>
      </c>
      <c r="I124" s="13">
        <v>0</v>
      </c>
      <c r="J124" s="13">
        <v>0</v>
      </c>
      <c r="K124" s="13">
        <v>0</v>
      </c>
      <c r="L124" s="6"/>
    </row>
    <row r="125" spans="1:12" ht="14.5" x14ac:dyDescent="0.35">
      <c r="A125" s="22">
        <v>238</v>
      </c>
      <c r="B125" s="17" t="s">
        <v>308</v>
      </c>
      <c r="C125" s="11">
        <f>IFERROR(VLOOKUP(Ejecucion_gastos_2025_Dic!A125,Egresos_Inv_Dic!#REF!,3,0),0)</f>
        <v>0</v>
      </c>
      <c r="D125" s="10">
        <v>0</v>
      </c>
      <c r="E125" s="11">
        <v>0</v>
      </c>
      <c r="F125" s="11">
        <v>0</v>
      </c>
      <c r="G125" s="89">
        <v>0</v>
      </c>
      <c r="H125" s="13">
        <f t="shared" si="1"/>
        <v>0</v>
      </c>
      <c r="I125" s="13">
        <v>0</v>
      </c>
      <c r="J125" s="13">
        <v>0</v>
      </c>
      <c r="K125" s="13">
        <v>0</v>
      </c>
      <c r="L125" s="6"/>
    </row>
    <row r="126" spans="1:12" ht="19.5" customHeight="1" x14ac:dyDescent="0.35">
      <c r="A126" s="23">
        <v>24</v>
      </c>
      <c r="B126" s="14" t="s">
        <v>26</v>
      </c>
      <c r="C126" s="33">
        <f>IFERROR(VLOOKUP(Ejecucion_gastos_2025_Dic!A126,Egresos_Inv_Dic!#REF!,3,0),0)</f>
        <v>0</v>
      </c>
      <c r="D126" s="34">
        <v>0</v>
      </c>
      <c r="E126" s="56">
        <v>0</v>
      </c>
      <c r="F126" s="33">
        <v>0</v>
      </c>
      <c r="G126" s="34">
        <v>0</v>
      </c>
      <c r="H126" s="13">
        <f t="shared" si="1"/>
        <v>0</v>
      </c>
      <c r="I126" s="13">
        <v>0</v>
      </c>
      <c r="J126" s="13">
        <v>0</v>
      </c>
      <c r="K126" s="9">
        <v>0</v>
      </c>
      <c r="L126" s="6"/>
    </row>
    <row r="127" spans="1:12" ht="14.5" x14ac:dyDescent="0.35">
      <c r="A127" s="22">
        <v>241</v>
      </c>
      <c r="B127" s="17" t="s">
        <v>313</v>
      </c>
      <c r="C127" s="11">
        <f>IFERROR(VLOOKUP(Ejecucion_gastos_2025_Dic!A127,Egresos_Inv_Dic!#REF!,3,0),0)</f>
        <v>0</v>
      </c>
      <c r="D127" s="10">
        <v>0</v>
      </c>
      <c r="E127" s="11">
        <v>0</v>
      </c>
      <c r="F127" s="11">
        <v>0</v>
      </c>
      <c r="G127" s="10">
        <v>0</v>
      </c>
      <c r="H127" s="13">
        <f t="shared" si="1"/>
        <v>0</v>
      </c>
      <c r="I127" s="13">
        <v>0</v>
      </c>
      <c r="J127" s="13">
        <v>0</v>
      </c>
      <c r="K127" s="9">
        <v>0</v>
      </c>
      <c r="L127" s="6"/>
    </row>
    <row r="128" spans="1:12" ht="14.5" x14ac:dyDescent="0.35">
      <c r="A128" s="22">
        <v>245</v>
      </c>
      <c r="B128" s="17" t="s">
        <v>310</v>
      </c>
      <c r="C128" s="11">
        <f>IFERROR(VLOOKUP(Ejecucion_gastos_2025_Dic!A128,Egresos_Inv_Dic!#REF!,3,0),0)</f>
        <v>0</v>
      </c>
      <c r="D128" s="10">
        <v>0</v>
      </c>
      <c r="E128" s="11">
        <v>0</v>
      </c>
      <c r="F128" s="11">
        <v>0</v>
      </c>
      <c r="G128" s="10">
        <v>0</v>
      </c>
      <c r="H128" s="13">
        <f t="shared" si="1"/>
        <v>0</v>
      </c>
      <c r="I128" s="13">
        <v>0</v>
      </c>
      <c r="J128" s="13">
        <v>0</v>
      </c>
      <c r="K128" s="9">
        <v>0</v>
      </c>
      <c r="L128" s="6"/>
    </row>
    <row r="129" spans="1:12" ht="15.5" x14ac:dyDescent="0.35">
      <c r="A129" s="77" t="s">
        <v>233</v>
      </c>
      <c r="B129" s="14" t="s">
        <v>37</v>
      </c>
      <c r="C129" s="56">
        <f>VLOOKUP(A129,Egresos_Fun_Dic!A81:G82,3,0)</f>
        <v>0</v>
      </c>
      <c r="D129" s="82">
        <f>VLOOKUP(A129,Egresos_Fun_Dic!A81:F82,4,0)</f>
        <v>526326336</v>
      </c>
      <c r="E129" s="33">
        <v>0</v>
      </c>
      <c r="F129" s="33">
        <v>0</v>
      </c>
      <c r="G129" s="33"/>
      <c r="H129" s="9">
        <f t="shared" si="1"/>
        <v>526326336</v>
      </c>
      <c r="I129" s="13">
        <v>0</v>
      </c>
      <c r="J129" s="13">
        <f>IFERROR(VLOOKUP($A$129,Egresos_Fun_Dic!$A:$I,10,0),0)</f>
        <v>0</v>
      </c>
      <c r="K129" s="13">
        <f>IFERROR(VLOOKUP($A$129,Egresos_Fun_Dic!$A:$I,11,0),0)</f>
        <v>0</v>
      </c>
      <c r="L129" s="6"/>
    </row>
    <row r="130" spans="1:12" ht="22.5" customHeight="1" x14ac:dyDescent="0.35">
      <c r="A130" s="54" t="s">
        <v>333</v>
      </c>
      <c r="B130" s="17" t="s">
        <v>36</v>
      </c>
      <c r="C130" s="11">
        <f>IFERROR(VLOOKUP(Ejecucion_gastos_2025_Dic!A130,Egresos_Inv_Dic!#REF!,3,0),0)</f>
        <v>0</v>
      </c>
      <c r="D130" s="88">
        <f>VLOOKUP(A130,Egresos_Fun_Dic!A81:L82,4,0)</f>
        <v>526326336</v>
      </c>
      <c r="E130" s="11">
        <v>0</v>
      </c>
      <c r="F130" s="11">
        <v>0</v>
      </c>
      <c r="G130" s="11">
        <f>IFERROR(VLOOKUP(Ejecucion_gastos_2025_Dic!E130,Egresos_Inv_Dic!#REF!,3,0),0)</f>
        <v>0</v>
      </c>
      <c r="H130" s="9">
        <f t="shared" si="1"/>
        <v>526326336</v>
      </c>
      <c r="I130" s="13">
        <v>0</v>
      </c>
      <c r="J130" s="13">
        <f>IFERROR(VLOOKUP($A$129,Egresos_Fun_Dic!$A:$I,10,0),0)</f>
        <v>0</v>
      </c>
      <c r="K130" s="13">
        <f>IFERROR(VLOOKUP($A$129,Egresos_Fun_Dic!$A:$I,10,0),0)</f>
        <v>0</v>
      </c>
      <c r="L130" s="6"/>
    </row>
    <row r="131" spans="1:12" ht="17.25" customHeight="1" x14ac:dyDescent="0.35">
      <c r="A131" s="2"/>
      <c r="B131" s="3" t="s">
        <v>34</v>
      </c>
      <c r="C131" s="12"/>
      <c r="D131" s="12"/>
      <c r="E131" s="12"/>
      <c r="F131" s="12"/>
      <c r="G131" s="12"/>
      <c r="H131" s="9"/>
      <c r="I131" s="13"/>
      <c r="J131" s="13"/>
      <c r="K131" s="9"/>
      <c r="L131" s="4"/>
    </row>
    <row r="132" spans="1:12" ht="35.25" customHeight="1" x14ac:dyDescent="0.35">
      <c r="A132" s="145" t="s">
        <v>329</v>
      </c>
      <c r="B132" s="146"/>
      <c r="C132" s="27"/>
      <c r="D132" s="27"/>
      <c r="E132" s="27"/>
      <c r="F132" s="27"/>
      <c r="G132" s="27"/>
      <c r="H132" s="27"/>
      <c r="I132" s="13"/>
      <c r="J132" s="13"/>
      <c r="K132" s="9"/>
      <c r="L132" s="25"/>
    </row>
    <row r="134" spans="1:12" x14ac:dyDescent="0.35">
      <c r="H134" s="68"/>
    </row>
  </sheetData>
  <mergeCells count="22">
    <mergeCell ref="A132:B132"/>
    <mergeCell ref="F6:G6"/>
    <mergeCell ref="A3:D3"/>
    <mergeCell ref="E3:K3"/>
    <mergeCell ref="D6:D7"/>
    <mergeCell ref="E6:E7"/>
    <mergeCell ref="A1:D1"/>
    <mergeCell ref="A2:D2"/>
    <mergeCell ref="L5:L7"/>
    <mergeCell ref="L1:L2"/>
    <mergeCell ref="I5:I7"/>
    <mergeCell ref="J5:J7"/>
    <mergeCell ref="K5:K7"/>
    <mergeCell ref="C4:H4"/>
    <mergeCell ref="B4:B7"/>
    <mergeCell ref="A4:A7"/>
    <mergeCell ref="I4:K4"/>
    <mergeCell ref="E1:K1"/>
    <mergeCell ref="E2:K2"/>
    <mergeCell ref="C5:C7"/>
    <mergeCell ref="D5:G5"/>
    <mergeCell ref="H5:H7"/>
  </mergeCells>
  <phoneticPr fontId="13" type="noConversion"/>
  <dataValidations count="2">
    <dataValidation allowBlank="1" showInputMessage="1" showErrorMessage="1" promptTitle="RECUERDE.." prompt="Debe registrar las cifras con el signo correspondiente a la operación. Por ejemplo, las reducciones siemper serán negativas, los traslados podrían ser positivos o negativos según su orientación." sqref="C65627:D65627 IX65627:IY65627 ST65627:SU65627 ACP65627:ACQ65627 AML65627:AMM65627 AWH65627:AWI65627 BGD65627:BGE65627 BPZ65627:BQA65627 BZV65627:BZW65627 CJR65627:CJS65627 CTN65627:CTO65627 DDJ65627:DDK65627 DNF65627:DNG65627 DXB65627:DXC65627 EGX65627:EGY65627 EQT65627:EQU65627 FAP65627:FAQ65627 FKL65627:FKM65627 FUH65627:FUI65627 GED65627:GEE65627 GNZ65627:GOA65627 GXV65627:GXW65627 HHR65627:HHS65627 HRN65627:HRO65627 IBJ65627:IBK65627 ILF65627:ILG65627 IVB65627:IVC65627 JEX65627:JEY65627 JOT65627:JOU65627 JYP65627:JYQ65627 KIL65627:KIM65627 KSH65627:KSI65627 LCD65627:LCE65627 LLZ65627:LMA65627 LVV65627:LVW65627 MFR65627:MFS65627 MPN65627:MPO65627 MZJ65627:MZK65627 NJF65627:NJG65627 NTB65627:NTC65627 OCX65627:OCY65627 OMT65627:OMU65627 OWP65627:OWQ65627 PGL65627:PGM65627 PQH65627:PQI65627 QAD65627:QAE65627 QJZ65627:QKA65627 QTV65627:QTW65627 RDR65627:RDS65627 RNN65627:RNO65627 RXJ65627:RXK65627 SHF65627:SHG65627 SRB65627:SRC65627 TAX65627:TAY65627 TKT65627:TKU65627 TUP65627:TUQ65627 UEL65627:UEM65627 UOH65627:UOI65627 UYD65627:UYE65627 VHZ65627:VIA65627 VRV65627:VRW65627 WBR65627:WBS65627 WLN65627:WLO65627 WVJ65627:WVK65627 C131163:D131163 IX131163:IY131163 ST131163:SU131163 ACP131163:ACQ131163 AML131163:AMM131163 AWH131163:AWI131163 BGD131163:BGE131163 BPZ131163:BQA131163 BZV131163:BZW131163 CJR131163:CJS131163 CTN131163:CTO131163 DDJ131163:DDK131163 DNF131163:DNG131163 DXB131163:DXC131163 EGX131163:EGY131163 EQT131163:EQU131163 FAP131163:FAQ131163 FKL131163:FKM131163 FUH131163:FUI131163 GED131163:GEE131163 GNZ131163:GOA131163 GXV131163:GXW131163 HHR131163:HHS131163 HRN131163:HRO131163 IBJ131163:IBK131163 ILF131163:ILG131163 IVB131163:IVC131163 JEX131163:JEY131163 JOT131163:JOU131163 JYP131163:JYQ131163 KIL131163:KIM131163 KSH131163:KSI131163 LCD131163:LCE131163 LLZ131163:LMA131163 LVV131163:LVW131163 MFR131163:MFS131163 MPN131163:MPO131163 MZJ131163:MZK131163 NJF131163:NJG131163 NTB131163:NTC131163 OCX131163:OCY131163 OMT131163:OMU131163 OWP131163:OWQ131163 PGL131163:PGM131163 PQH131163:PQI131163 QAD131163:QAE131163 QJZ131163:QKA131163 QTV131163:QTW131163 RDR131163:RDS131163 RNN131163:RNO131163 RXJ131163:RXK131163 SHF131163:SHG131163 SRB131163:SRC131163 TAX131163:TAY131163 TKT131163:TKU131163 TUP131163:TUQ131163 UEL131163:UEM131163 UOH131163:UOI131163 UYD131163:UYE131163 VHZ131163:VIA131163 VRV131163:VRW131163 WBR131163:WBS131163 WLN131163:WLO131163 WVJ131163:WVK131163 C196699:D196699 IX196699:IY196699 ST196699:SU196699 ACP196699:ACQ196699 AML196699:AMM196699 AWH196699:AWI196699 BGD196699:BGE196699 BPZ196699:BQA196699 BZV196699:BZW196699 CJR196699:CJS196699 CTN196699:CTO196699 DDJ196699:DDK196699 DNF196699:DNG196699 DXB196699:DXC196699 EGX196699:EGY196699 EQT196699:EQU196699 FAP196699:FAQ196699 FKL196699:FKM196699 FUH196699:FUI196699 GED196699:GEE196699 GNZ196699:GOA196699 GXV196699:GXW196699 HHR196699:HHS196699 HRN196699:HRO196699 IBJ196699:IBK196699 ILF196699:ILG196699 IVB196699:IVC196699 JEX196699:JEY196699 JOT196699:JOU196699 JYP196699:JYQ196699 KIL196699:KIM196699 KSH196699:KSI196699 LCD196699:LCE196699 LLZ196699:LMA196699 LVV196699:LVW196699 MFR196699:MFS196699 MPN196699:MPO196699 MZJ196699:MZK196699 NJF196699:NJG196699 NTB196699:NTC196699 OCX196699:OCY196699 OMT196699:OMU196699 OWP196699:OWQ196699 PGL196699:PGM196699 PQH196699:PQI196699 QAD196699:QAE196699 QJZ196699:QKA196699 QTV196699:QTW196699 RDR196699:RDS196699 RNN196699:RNO196699 RXJ196699:RXK196699 SHF196699:SHG196699 SRB196699:SRC196699 TAX196699:TAY196699 TKT196699:TKU196699 TUP196699:TUQ196699 UEL196699:UEM196699 UOH196699:UOI196699 UYD196699:UYE196699 VHZ196699:VIA196699 VRV196699:VRW196699 WBR196699:WBS196699 WLN196699:WLO196699 WVJ196699:WVK196699 C262235:D262235 IX262235:IY262235 ST262235:SU262235 ACP262235:ACQ262235 AML262235:AMM262235 AWH262235:AWI262235 BGD262235:BGE262235 BPZ262235:BQA262235 BZV262235:BZW262235 CJR262235:CJS262235 CTN262235:CTO262235 DDJ262235:DDK262235 DNF262235:DNG262235 DXB262235:DXC262235 EGX262235:EGY262235 EQT262235:EQU262235 FAP262235:FAQ262235 FKL262235:FKM262235 FUH262235:FUI262235 GED262235:GEE262235 GNZ262235:GOA262235 GXV262235:GXW262235 HHR262235:HHS262235 HRN262235:HRO262235 IBJ262235:IBK262235 ILF262235:ILG262235 IVB262235:IVC262235 JEX262235:JEY262235 JOT262235:JOU262235 JYP262235:JYQ262235 KIL262235:KIM262235 KSH262235:KSI262235 LCD262235:LCE262235 LLZ262235:LMA262235 LVV262235:LVW262235 MFR262235:MFS262235 MPN262235:MPO262235 MZJ262235:MZK262235 NJF262235:NJG262235 NTB262235:NTC262235 OCX262235:OCY262235 OMT262235:OMU262235 OWP262235:OWQ262235 PGL262235:PGM262235 PQH262235:PQI262235 QAD262235:QAE262235 QJZ262235:QKA262235 QTV262235:QTW262235 RDR262235:RDS262235 RNN262235:RNO262235 RXJ262235:RXK262235 SHF262235:SHG262235 SRB262235:SRC262235 TAX262235:TAY262235 TKT262235:TKU262235 TUP262235:TUQ262235 UEL262235:UEM262235 UOH262235:UOI262235 UYD262235:UYE262235 VHZ262235:VIA262235 VRV262235:VRW262235 WBR262235:WBS262235 WLN262235:WLO262235 WVJ262235:WVK262235 C327771:D327771 IX327771:IY327771 ST327771:SU327771 ACP327771:ACQ327771 AML327771:AMM327771 AWH327771:AWI327771 BGD327771:BGE327771 BPZ327771:BQA327771 BZV327771:BZW327771 CJR327771:CJS327771 CTN327771:CTO327771 DDJ327771:DDK327771 DNF327771:DNG327771 DXB327771:DXC327771 EGX327771:EGY327771 EQT327771:EQU327771 FAP327771:FAQ327771 FKL327771:FKM327771 FUH327771:FUI327771 GED327771:GEE327771 GNZ327771:GOA327771 GXV327771:GXW327771 HHR327771:HHS327771 HRN327771:HRO327771 IBJ327771:IBK327771 ILF327771:ILG327771 IVB327771:IVC327771 JEX327771:JEY327771 JOT327771:JOU327771 JYP327771:JYQ327771 KIL327771:KIM327771 KSH327771:KSI327771 LCD327771:LCE327771 LLZ327771:LMA327771 LVV327771:LVW327771 MFR327771:MFS327771 MPN327771:MPO327771 MZJ327771:MZK327771 NJF327771:NJG327771 NTB327771:NTC327771 OCX327771:OCY327771 OMT327771:OMU327771 OWP327771:OWQ327771 PGL327771:PGM327771 PQH327771:PQI327771 QAD327771:QAE327771 QJZ327771:QKA327771 QTV327771:QTW327771 RDR327771:RDS327771 RNN327771:RNO327771 RXJ327771:RXK327771 SHF327771:SHG327771 SRB327771:SRC327771 TAX327771:TAY327771 TKT327771:TKU327771 TUP327771:TUQ327771 UEL327771:UEM327771 UOH327771:UOI327771 UYD327771:UYE327771 VHZ327771:VIA327771 VRV327771:VRW327771 WBR327771:WBS327771 WLN327771:WLO327771 WVJ327771:WVK327771 C393307:D393307 IX393307:IY393307 ST393307:SU393307 ACP393307:ACQ393307 AML393307:AMM393307 AWH393307:AWI393307 BGD393307:BGE393307 BPZ393307:BQA393307 BZV393307:BZW393307 CJR393307:CJS393307 CTN393307:CTO393307 DDJ393307:DDK393307 DNF393307:DNG393307 DXB393307:DXC393307 EGX393307:EGY393307 EQT393307:EQU393307 FAP393307:FAQ393307 FKL393307:FKM393307 FUH393307:FUI393307 GED393307:GEE393307 GNZ393307:GOA393307 GXV393307:GXW393307 HHR393307:HHS393307 HRN393307:HRO393307 IBJ393307:IBK393307 ILF393307:ILG393307 IVB393307:IVC393307 JEX393307:JEY393307 JOT393307:JOU393307 JYP393307:JYQ393307 KIL393307:KIM393307 KSH393307:KSI393307 LCD393307:LCE393307 LLZ393307:LMA393307 LVV393307:LVW393307 MFR393307:MFS393307 MPN393307:MPO393307 MZJ393307:MZK393307 NJF393307:NJG393307 NTB393307:NTC393307 OCX393307:OCY393307 OMT393307:OMU393307 OWP393307:OWQ393307 PGL393307:PGM393307 PQH393307:PQI393307 QAD393307:QAE393307 QJZ393307:QKA393307 QTV393307:QTW393307 RDR393307:RDS393307 RNN393307:RNO393307 RXJ393307:RXK393307 SHF393307:SHG393307 SRB393307:SRC393307 TAX393307:TAY393307 TKT393307:TKU393307 TUP393307:TUQ393307 UEL393307:UEM393307 UOH393307:UOI393307 UYD393307:UYE393307 VHZ393307:VIA393307 VRV393307:VRW393307 WBR393307:WBS393307 WLN393307:WLO393307 WVJ393307:WVK393307 C458843:D458843 IX458843:IY458843 ST458843:SU458843 ACP458843:ACQ458843 AML458843:AMM458843 AWH458843:AWI458843 BGD458843:BGE458843 BPZ458843:BQA458843 BZV458843:BZW458843 CJR458843:CJS458843 CTN458843:CTO458843 DDJ458843:DDK458843 DNF458843:DNG458843 DXB458843:DXC458843 EGX458843:EGY458843 EQT458843:EQU458843 FAP458843:FAQ458843 FKL458843:FKM458843 FUH458843:FUI458843 GED458843:GEE458843 GNZ458843:GOA458843 GXV458843:GXW458843 HHR458843:HHS458843 HRN458843:HRO458843 IBJ458843:IBK458843 ILF458843:ILG458843 IVB458843:IVC458843 JEX458843:JEY458843 JOT458843:JOU458843 JYP458843:JYQ458843 KIL458843:KIM458843 KSH458843:KSI458843 LCD458843:LCE458843 LLZ458843:LMA458843 LVV458843:LVW458843 MFR458843:MFS458843 MPN458843:MPO458843 MZJ458843:MZK458843 NJF458843:NJG458843 NTB458843:NTC458843 OCX458843:OCY458843 OMT458843:OMU458843 OWP458843:OWQ458843 PGL458843:PGM458843 PQH458843:PQI458843 QAD458843:QAE458843 QJZ458843:QKA458843 QTV458843:QTW458843 RDR458843:RDS458843 RNN458843:RNO458843 RXJ458843:RXK458843 SHF458843:SHG458843 SRB458843:SRC458843 TAX458843:TAY458843 TKT458843:TKU458843 TUP458843:TUQ458843 UEL458843:UEM458843 UOH458843:UOI458843 UYD458843:UYE458843 VHZ458843:VIA458843 VRV458843:VRW458843 WBR458843:WBS458843 WLN458843:WLO458843 WVJ458843:WVK458843 C524379:D524379 IX524379:IY524379 ST524379:SU524379 ACP524379:ACQ524379 AML524379:AMM524379 AWH524379:AWI524379 BGD524379:BGE524379 BPZ524379:BQA524379 BZV524379:BZW524379 CJR524379:CJS524379 CTN524379:CTO524379 DDJ524379:DDK524379 DNF524379:DNG524379 DXB524379:DXC524379 EGX524379:EGY524379 EQT524379:EQU524379 FAP524379:FAQ524379 FKL524379:FKM524379 FUH524379:FUI524379 GED524379:GEE524379 GNZ524379:GOA524379 GXV524379:GXW524379 HHR524379:HHS524379 HRN524379:HRO524379 IBJ524379:IBK524379 ILF524379:ILG524379 IVB524379:IVC524379 JEX524379:JEY524379 JOT524379:JOU524379 JYP524379:JYQ524379 KIL524379:KIM524379 KSH524379:KSI524379 LCD524379:LCE524379 LLZ524379:LMA524379 LVV524379:LVW524379 MFR524379:MFS524379 MPN524379:MPO524379 MZJ524379:MZK524379 NJF524379:NJG524379 NTB524379:NTC524379 OCX524379:OCY524379 OMT524379:OMU524379 OWP524379:OWQ524379 PGL524379:PGM524379 PQH524379:PQI524379 QAD524379:QAE524379 QJZ524379:QKA524379 QTV524379:QTW524379 RDR524379:RDS524379 RNN524379:RNO524379 RXJ524379:RXK524379 SHF524379:SHG524379 SRB524379:SRC524379 TAX524379:TAY524379 TKT524379:TKU524379 TUP524379:TUQ524379 UEL524379:UEM524379 UOH524379:UOI524379 UYD524379:UYE524379 VHZ524379:VIA524379 VRV524379:VRW524379 WBR524379:WBS524379 WLN524379:WLO524379 WVJ524379:WVK524379 C589915:D589915 IX589915:IY589915 ST589915:SU589915 ACP589915:ACQ589915 AML589915:AMM589915 AWH589915:AWI589915 BGD589915:BGE589915 BPZ589915:BQA589915 BZV589915:BZW589915 CJR589915:CJS589915 CTN589915:CTO589915 DDJ589915:DDK589915 DNF589915:DNG589915 DXB589915:DXC589915 EGX589915:EGY589915 EQT589915:EQU589915 FAP589915:FAQ589915 FKL589915:FKM589915 FUH589915:FUI589915 GED589915:GEE589915 GNZ589915:GOA589915 GXV589915:GXW589915 HHR589915:HHS589915 HRN589915:HRO589915 IBJ589915:IBK589915 ILF589915:ILG589915 IVB589915:IVC589915 JEX589915:JEY589915 JOT589915:JOU589915 JYP589915:JYQ589915 KIL589915:KIM589915 KSH589915:KSI589915 LCD589915:LCE589915 LLZ589915:LMA589915 LVV589915:LVW589915 MFR589915:MFS589915 MPN589915:MPO589915 MZJ589915:MZK589915 NJF589915:NJG589915 NTB589915:NTC589915 OCX589915:OCY589915 OMT589915:OMU589915 OWP589915:OWQ589915 PGL589915:PGM589915 PQH589915:PQI589915 QAD589915:QAE589915 QJZ589915:QKA589915 QTV589915:QTW589915 RDR589915:RDS589915 RNN589915:RNO589915 RXJ589915:RXK589915 SHF589915:SHG589915 SRB589915:SRC589915 TAX589915:TAY589915 TKT589915:TKU589915 TUP589915:TUQ589915 UEL589915:UEM589915 UOH589915:UOI589915 UYD589915:UYE589915 VHZ589915:VIA589915 VRV589915:VRW589915 WBR589915:WBS589915 WLN589915:WLO589915 WVJ589915:WVK589915 C655451:D655451 IX655451:IY655451 ST655451:SU655451 ACP655451:ACQ655451 AML655451:AMM655451 AWH655451:AWI655451 BGD655451:BGE655451 BPZ655451:BQA655451 BZV655451:BZW655451 CJR655451:CJS655451 CTN655451:CTO655451 DDJ655451:DDK655451 DNF655451:DNG655451 DXB655451:DXC655451 EGX655451:EGY655451 EQT655451:EQU655451 FAP655451:FAQ655451 FKL655451:FKM655451 FUH655451:FUI655451 GED655451:GEE655451 GNZ655451:GOA655451 GXV655451:GXW655451 HHR655451:HHS655451 HRN655451:HRO655451 IBJ655451:IBK655451 ILF655451:ILG655451 IVB655451:IVC655451 JEX655451:JEY655451 JOT655451:JOU655451 JYP655451:JYQ655451 KIL655451:KIM655451 KSH655451:KSI655451 LCD655451:LCE655451 LLZ655451:LMA655451 LVV655451:LVW655451 MFR655451:MFS655451 MPN655451:MPO655451 MZJ655451:MZK655451 NJF655451:NJG655451 NTB655451:NTC655451 OCX655451:OCY655451 OMT655451:OMU655451 OWP655451:OWQ655451 PGL655451:PGM655451 PQH655451:PQI655451 QAD655451:QAE655451 QJZ655451:QKA655451 QTV655451:QTW655451 RDR655451:RDS655451 RNN655451:RNO655451 RXJ655451:RXK655451 SHF655451:SHG655451 SRB655451:SRC655451 TAX655451:TAY655451 TKT655451:TKU655451 TUP655451:TUQ655451 UEL655451:UEM655451 UOH655451:UOI655451 UYD655451:UYE655451 VHZ655451:VIA655451 VRV655451:VRW655451 WBR655451:WBS655451 WLN655451:WLO655451 WVJ655451:WVK655451 C720987:D720987 IX720987:IY720987 ST720987:SU720987 ACP720987:ACQ720987 AML720987:AMM720987 AWH720987:AWI720987 BGD720987:BGE720987 BPZ720987:BQA720987 BZV720987:BZW720987 CJR720987:CJS720987 CTN720987:CTO720987 DDJ720987:DDK720987 DNF720987:DNG720987 DXB720987:DXC720987 EGX720987:EGY720987 EQT720987:EQU720987 FAP720987:FAQ720987 FKL720987:FKM720987 FUH720987:FUI720987 GED720987:GEE720987 GNZ720987:GOA720987 GXV720987:GXW720987 HHR720987:HHS720987 HRN720987:HRO720987 IBJ720987:IBK720987 ILF720987:ILG720987 IVB720987:IVC720987 JEX720987:JEY720987 JOT720987:JOU720987 JYP720987:JYQ720987 KIL720987:KIM720987 KSH720987:KSI720987 LCD720987:LCE720987 LLZ720987:LMA720987 LVV720987:LVW720987 MFR720987:MFS720987 MPN720987:MPO720987 MZJ720987:MZK720987 NJF720987:NJG720987 NTB720987:NTC720987 OCX720987:OCY720987 OMT720987:OMU720987 OWP720987:OWQ720987 PGL720987:PGM720987 PQH720987:PQI720987 QAD720987:QAE720987 QJZ720987:QKA720987 QTV720987:QTW720987 RDR720987:RDS720987 RNN720987:RNO720987 RXJ720987:RXK720987 SHF720987:SHG720987 SRB720987:SRC720987 TAX720987:TAY720987 TKT720987:TKU720987 TUP720987:TUQ720987 UEL720987:UEM720987 UOH720987:UOI720987 UYD720987:UYE720987 VHZ720987:VIA720987 VRV720987:VRW720987 WBR720987:WBS720987 WLN720987:WLO720987 WVJ720987:WVK720987 C786523:D786523 IX786523:IY786523 ST786523:SU786523 ACP786523:ACQ786523 AML786523:AMM786523 AWH786523:AWI786523 BGD786523:BGE786523 BPZ786523:BQA786523 BZV786523:BZW786523 CJR786523:CJS786523 CTN786523:CTO786523 DDJ786523:DDK786523 DNF786523:DNG786523 DXB786523:DXC786523 EGX786523:EGY786523 EQT786523:EQU786523 FAP786523:FAQ786523 FKL786523:FKM786523 FUH786523:FUI786523 GED786523:GEE786523 GNZ786523:GOA786523 GXV786523:GXW786523 HHR786523:HHS786523 HRN786523:HRO786523 IBJ786523:IBK786523 ILF786523:ILG786523 IVB786523:IVC786523 JEX786523:JEY786523 JOT786523:JOU786523 JYP786523:JYQ786523 KIL786523:KIM786523 KSH786523:KSI786523 LCD786523:LCE786523 LLZ786523:LMA786523 LVV786523:LVW786523 MFR786523:MFS786523 MPN786523:MPO786523 MZJ786523:MZK786523 NJF786523:NJG786523 NTB786523:NTC786523 OCX786523:OCY786523 OMT786523:OMU786523 OWP786523:OWQ786523 PGL786523:PGM786523 PQH786523:PQI786523 QAD786523:QAE786523 QJZ786523:QKA786523 QTV786523:QTW786523 RDR786523:RDS786523 RNN786523:RNO786523 RXJ786523:RXK786523 SHF786523:SHG786523 SRB786523:SRC786523 TAX786523:TAY786523 TKT786523:TKU786523 TUP786523:TUQ786523 UEL786523:UEM786523 UOH786523:UOI786523 UYD786523:UYE786523 VHZ786523:VIA786523 VRV786523:VRW786523 WBR786523:WBS786523 WLN786523:WLO786523 WVJ786523:WVK786523 C852059:D852059 IX852059:IY852059 ST852059:SU852059 ACP852059:ACQ852059 AML852059:AMM852059 AWH852059:AWI852059 BGD852059:BGE852059 BPZ852059:BQA852059 BZV852059:BZW852059 CJR852059:CJS852059 CTN852059:CTO852059 DDJ852059:DDK852059 DNF852059:DNG852059 DXB852059:DXC852059 EGX852059:EGY852059 EQT852059:EQU852059 FAP852059:FAQ852059 FKL852059:FKM852059 FUH852059:FUI852059 GED852059:GEE852059 GNZ852059:GOA852059 GXV852059:GXW852059 HHR852059:HHS852059 HRN852059:HRO852059 IBJ852059:IBK852059 ILF852059:ILG852059 IVB852059:IVC852059 JEX852059:JEY852059 JOT852059:JOU852059 JYP852059:JYQ852059 KIL852059:KIM852059 KSH852059:KSI852059 LCD852059:LCE852059 LLZ852059:LMA852059 LVV852059:LVW852059 MFR852059:MFS852059 MPN852059:MPO852059 MZJ852059:MZK852059 NJF852059:NJG852059 NTB852059:NTC852059 OCX852059:OCY852059 OMT852059:OMU852059 OWP852059:OWQ852059 PGL852059:PGM852059 PQH852059:PQI852059 QAD852059:QAE852059 QJZ852059:QKA852059 QTV852059:QTW852059 RDR852059:RDS852059 RNN852059:RNO852059 RXJ852059:RXK852059 SHF852059:SHG852059 SRB852059:SRC852059 TAX852059:TAY852059 TKT852059:TKU852059 TUP852059:TUQ852059 UEL852059:UEM852059 UOH852059:UOI852059 UYD852059:UYE852059 VHZ852059:VIA852059 VRV852059:VRW852059 WBR852059:WBS852059 WLN852059:WLO852059 WVJ852059:WVK852059 C917595:D917595 IX917595:IY917595 ST917595:SU917595 ACP917595:ACQ917595 AML917595:AMM917595 AWH917595:AWI917595 BGD917595:BGE917595 BPZ917595:BQA917595 BZV917595:BZW917595 CJR917595:CJS917595 CTN917595:CTO917595 DDJ917595:DDK917595 DNF917595:DNG917595 DXB917595:DXC917595 EGX917595:EGY917595 EQT917595:EQU917595 FAP917595:FAQ917595 FKL917595:FKM917595 FUH917595:FUI917595 GED917595:GEE917595 GNZ917595:GOA917595 GXV917595:GXW917595 HHR917595:HHS917595 HRN917595:HRO917595 IBJ917595:IBK917595 ILF917595:ILG917595 IVB917595:IVC917595 JEX917595:JEY917595 JOT917595:JOU917595 JYP917595:JYQ917595 KIL917595:KIM917595 KSH917595:KSI917595 LCD917595:LCE917595 LLZ917595:LMA917595 LVV917595:LVW917595 MFR917595:MFS917595 MPN917595:MPO917595 MZJ917595:MZK917595 NJF917595:NJG917595 NTB917595:NTC917595 OCX917595:OCY917595 OMT917595:OMU917595 OWP917595:OWQ917595 PGL917595:PGM917595 PQH917595:PQI917595 QAD917595:QAE917595 QJZ917595:QKA917595 QTV917595:QTW917595 RDR917595:RDS917595 RNN917595:RNO917595 RXJ917595:RXK917595 SHF917595:SHG917595 SRB917595:SRC917595 TAX917595:TAY917595 TKT917595:TKU917595 TUP917595:TUQ917595 UEL917595:UEM917595 UOH917595:UOI917595 UYD917595:UYE917595 VHZ917595:VIA917595 VRV917595:VRW917595 WBR917595:WBS917595 WLN917595:WLO917595 WVJ917595:WVK917595 C983131:D983131 IX983131:IY983131 ST983131:SU983131 ACP983131:ACQ983131 AML983131:AMM983131 AWH983131:AWI983131 BGD983131:BGE983131 BPZ983131:BQA983131 BZV983131:BZW983131 CJR983131:CJS983131 CTN983131:CTO983131 DDJ983131:DDK983131 DNF983131:DNG983131 DXB983131:DXC983131 EGX983131:EGY983131 EQT983131:EQU983131 FAP983131:FAQ983131 FKL983131:FKM983131 FUH983131:FUI983131 GED983131:GEE983131 GNZ983131:GOA983131 GXV983131:GXW983131 HHR983131:HHS983131 HRN983131:HRO983131 IBJ983131:IBK983131 ILF983131:ILG983131 IVB983131:IVC983131 JEX983131:JEY983131 JOT983131:JOU983131 JYP983131:JYQ983131 KIL983131:KIM983131 KSH983131:KSI983131 LCD983131:LCE983131 LLZ983131:LMA983131 LVV983131:LVW983131 MFR983131:MFS983131 MPN983131:MPO983131 MZJ983131:MZK983131 NJF983131:NJG983131 NTB983131:NTC983131 OCX983131:OCY983131 OMT983131:OMU983131 OWP983131:OWQ983131 PGL983131:PGM983131 PQH983131:PQI983131 QAD983131:QAE983131 QJZ983131:QKA983131 QTV983131:QTW983131 RDR983131:RDS983131 RNN983131:RNO983131 RXJ983131:RXK983131 SHF983131:SHG983131 SRB983131:SRC983131 TAX983131:TAY983131 TKT983131:TKU983131 TUP983131:TUQ983131 UEL983131:UEM983131 UOH983131:UOI983131 UYD983131:UYE983131 VHZ983131:VIA983131 VRV983131:VRW983131 WBR983131:WBS983131 WLN983131:WLO983131 WVJ983131:WVK983131 G65627:K65627 JA65627:JB65627 SW65627:SX65627 ACS65627:ACT65627 AMO65627:AMP65627 AWK65627:AWL65627 BGG65627:BGH65627 BQC65627:BQD65627 BZY65627:BZZ65627 CJU65627:CJV65627 CTQ65627:CTR65627 DDM65627:DDN65627 DNI65627:DNJ65627 DXE65627:DXF65627 EHA65627:EHB65627 EQW65627:EQX65627 FAS65627:FAT65627 FKO65627:FKP65627 FUK65627:FUL65627 GEG65627:GEH65627 GOC65627:GOD65627 GXY65627:GXZ65627 HHU65627:HHV65627 HRQ65627:HRR65627 IBM65627:IBN65627 ILI65627:ILJ65627 IVE65627:IVF65627 JFA65627:JFB65627 JOW65627:JOX65627 JYS65627:JYT65627 KIO65627:KIP65627 KSK65627:KSL65627 LCG65627:LCH65627 LMC65627:LMD65627 LVY65627:LVZ65627 MFU65627:MFV65627 MPQ65627:MPR65627 MZM65627:MZN65627 NJI65627:NJJ65627 NTE65627:NTF65627 ODA65627:ODB65627 OMW65627:OMX65627 OWS65627:OWT65627 PGO65627:PGP65627 PQK65627:PQL65627 QAG65627:QAH65627 QKC65627:QKD65627 QTY65627:QTZ65627 RDU65627:RDV65627 RNQ65627:RNR65627 RXM65627:RXN65627 SHI65627:SHJ65627 SRE65627:SRF65627 TBA65627:TBB65627 TKW65627:TKX65627 TUS65627:TUT65627 UEO65627:UEP65627 UOK65627:UOL65627 UYG65627:UYH65627 VIC65627:VID65627 VRY65627:VRZ65627 WBU65627:WBV65627 WLQ65627:WLR65627 WVM65627:WVN65627 G131163:K131163 JA131163:JB131163 SW131163:SX131163 ACS131163:ACT131163 AMO131163:AMP131163 AWK131163:AWL131163 BGG131163:BGH131163 BQC131163:BQD131163 BZY131163:BZZ131163 CJU131163:CJV131163 CTQ131163:CTR131163 DDM131163:DDN131163 DNI131163:DNJ131163 DXE131163:DXF131163 EHA131163:EHB131163 EQW131163:EQX131163 FAS131163:FAT131163 FKO131163:FKP131163 FUK131163:FUL131163 GEG131163:GEH131163 GOC131163:GOD131163 GXY131163:GXZ131163 HHU131163:HHV131163 HRQ131163:HRR131163 IBM131163:IBN131163 ILI131163:ILJ131163 IVE131163:IVF131163 JFA131163:JFB131163 JOW131163:JOX131163 JYS131163:JYT131163 KIO131163:KIP131163 KSK131163:KSL131163 LCG131163:LCH131163 LMC131163:LMD131163 LVY131163:LVZ131163 MFU131163:MFV131163 MPQ131163:MPR131163 MZM131163:MZN131163 NJI131163:NJJ131163 NTE131163:NTF131163 ODA131163:ODB131163 OMW131163:OMX131163 OWS131163:OWT131163 PGO131163:PGP131163 PQK131163:PQL131163 QAG131163:QAH131163 QKC131163:QKD131163 QTY131163:QTZ131163 RDU131163:RDV131163 RNQ131163:RNR131163 RXM131163:RXN131163 SHI131163:SHJ131163 SRE131163:SRF131163 TBA131163:TBB131163 TKW131163:TKX131163 TUS131163:TUT131163 UEO131163:UEP131163 UOK131163:UOL131163 UYG131163:UYH131163 VIC131163:VID131163 VRY131163:VRZ131163 WBU131163:WBV131163 WLQ131163:WLR131163 WVM131163:WVN131163 G196699:K196699 JA196699:JB196699 SW196699:SX196699 ACS196699:ACT196699 AMO196699:AMP196699 AWK196699:AWL196699 BGG196699:BGH196699 BQC196699:BQD196699 BZY196699:BZZ196699 CJU196699:CJV196699 CTQ196699:CTR196699 DDM196699:DDN196699 DNI196699:DNJ196699 DXE196699:DXF196699 EHA196699:EHB196699 EQW196699:EQX196699 FAS196699:FAT196699 FKO196699:FKP196699 FUK196699:FUL196699 GEG196699:GEH196699 GOC196699:GOD196699 GXY196699:GXZ196699 HHU196699:HHV196699 HRQ196699:HRR196699 IBM196699:IBN196699 ILI196699:ILJ196699 IVE196699:IVF196699 JFA196699:JFB196699 JOW196699:JOX196699 JYS196699:JYT196699 KIO196699:KIP196699 KSK196699:KSL196699 LCG196699:LCH196699 LMC196699:LMD196699 LVY196699:LVZ196699 MFU196699:MFV196699 MPQ196699:MPR196699 MZM196699:MZN196699 NJI196699:NJJ196699 NTE196699:NTF196699 ODA196699:ODB196699 OMW196699:OMX196699 OWS196699:OWT196699 PGO196699:PGP196699 PQK196699:PQL196699 QAG196699:QAH196699 QKC196699:QKD196699 QTY196699:QTZ196699 RDU196699:RDV196699 RNQ196699:RNR196699 RXM196699:RXN196699 SHI196699:SHJ196699 SRE196699:SRF196699 TBA196699:TBB196699 TKW196699:TKX196699 TUS196699:TUT196699 UEO196699:UEP196699 UOK196699:UOL196699 UYG196699:UYH196699 VIC196699:VID196699 VRY196699:VRZ196699 WBU196699:WBV196699 WLQ196699:WLR196699 WVM196699:WVN196699 G262235:K262235 JA262235:JB262235 SW262235:SX262235 ACS262235:ACT262235 AMO262235:AMP262235 AWK262235:AWL262235 BGG262235:BGH262235 BQC262235:BQD262235 BZY262235:BZZ262235 CJU262235:CJV262235 CTQ262235:CTR262235 DDM262235:DDN262235 DNI262235:DNJ262235 DXE262235:DXF262235 EHA262235:EHB262235 EQW262235:EQX262235 FAS262235:FAT262235 FKO262235:FKP262235 FUK262235:FUL262235 GEG262235:GEH262235 GOC262235:GOD262235 GXY262235:GXZ262235 HHU262235:HHV262235 HRQ262235:HRR262235 IBM262235:IBN262235 ILI262235:ILJ262235 IVE262235:IVF262235 JFA262235:JFB262235 JOW262235:JOX262235 JYS262235:JYT262235 KIO262235:KIP262235 KSK262235:KSL262235 LCG262235:LCH262235 LMC262235:LMD262235 LVY262235:LVZ262235 MFU262235:MFV262235 MPQ262235:MPR262235 MZM262235:MZN262235 NJI262235:NJJ262235 NTE262235:NTF262235 ODA262235:ODB262235 OMW262235:OMX262235 OWS262235:OWT262235 PGO262235:PGP262235 PQK262235:PQL262235 QAG262235:QAH262235 QKC262235:QKD262235 QTY262235:QTZ262235 RDU262235:RDV262235 RNQ262235:RNR262235 RXM262235:RXN262235 SHI262235:SHJ262235 SRE262235:SRF262235 TBA262235:TBB262235 TKW262235:TKX262235 TUS262235:TUT262235 UEO262235:UEP262235 UOK262235:UOL262235 UYG262235:UYH262235 VIC262235:VID262235 VRY262235:VRZ262235 WBU262235:WBV262235 WLQ262235:WLR262235 WVM262235:WVN262235 G327771:K327771 JA327771:JB327771 SW327771:SX327771 ACS327771:ACT327771 AMO327771:AMP327771 AWK327771:AWL327771 BGG327771:BGH327771 BQC327771:BQD327771 BZY327771:BZZ327771 CJU327771:CJV327771 CTQ327771:CTR327771 DDM327771:DDN327771 DNI327771:DNJ327771 DXE327771:DXF327771 EHA327771:EHB327771 EQW327771:EQX327771 FAS327771:FAT327771 FKO327771:FKP327771 FUK327771:FUL327771 GEG327771:GEH327771 GOC327771:GOD327771 GXY327771:GXZ327771 HHU327771:HHV327771 HRQ327771:HRR327771 IBM327771:IBN327771 ILI327771:ILJ327771 IVE327771:IVF327771 JFA327771:JFB327771 JOW327771:JOX327771 JYS327771:JYT327771 KIO327771:KIP327771 KSK327771:KSL327771 LCG327771:LCH327771 LMC327771:LMD327771 LVY327771:LVZ327771 MFU327771:MFV327771 MPQ327771:MPR327771 MZM327771:MZN327771 NJI327771:NJJ327771 NTE327771:NTF327771 ODA327771:ODB327771 OMW327771:OMX327771 OWS327771:OWT327771 PGO327771:PGP327771 PQK327771:PQL327771 QAG327771:QAH327771 QKC327771:QKD327771 QTY327771:QTZ327771 RDU327771:RDV327771 RNQ327771:RNR327771 RXM327771:RXN327771 SHI327771:SHJ327771 SRE327771:SRF327771 TBA327771:TBB327771 TKW327771:TKX327771 TUS327771:TUT327771 UEO327771:UEP327771 UOK327771:UOL327771 UYG327771:UYH327771 VIC327771:VID327771 VRY327771:VRZ327771 WBU327771:WBV327771 WLQ327771:WLR327771 WVM327771:WVN327771 G393307:K393307 JA393307:JB393307 SW393307:SX393307 ACS393307:ACT393307 AMO393307:AMP393307 AWK393307:AWL393307 BGG393307:BGH393307 BQC393307:BQD393307 BZY393307:BZZ393307 CJU393307:CJV393307 CTQ393307:CTR393307 DDM393307:DDN393307 DNI393307:DNJ393307 DXE393307:DXF393307 EHA393307:EHB393307 EQW393307:EQX393307 FAS393307:FAT393307 FKO393307:FKP393307 FUK393307:FUL393307 GEG393307:GEH393307 GOC393307:GOD393307 GXY393307:GXZ393307 HHU393307:HHV393307 HRQ393307:HRR393307 IBM393307:IBN393307 ILI393307:ILJ393307 IVE393307:IVF393307 JFA393307:JFB393307 JOW393307:JOX393307 JYS393307:JYT393307 KIO393307:KIP393307 KSK393307:KSL393307 LCG393307:LCH393307 LMC393307:LMD393307 LVY393307:LVZ393307 MFU393307:MFV393307 MPQ393307:MPR393307 MZM393307:MZN393307 NJI393307:NJJ393307 NTE393307:NTF393307 ODA393307:ODB393307 OMW393307:OMX393307 OWS393307:OWT393307 PGO393307:PGP393307 PQK393307:PQL393307 QAG393307:QAH393307 QKC393307:QKD393307 QTY393307:QTZ393307 RDU393307:RDV393307 RNQ393307:RNR393307 RXM393307:RXN393307 SHI393307:SHJ393307 SRE393307:SRF393307 TBA393307:TBB393307 TKW393307:TKX393307 TUS393307:TUT393307 UEO393307:UEP393307 UOK393307:UOL393307 UYG393307:UYH393307 VIC393307:VID393307 VRY393307:VRZ393307 WBU393307:WBV393307 WLQ393307:WLR393307 WVM393307:WVN393307 G458843:K458843 JA458843:JB458843 SW458843:SX458843 ACS458843:ACT458843 AMO458843:AMP458843 AWK458843:AWL458843 BGG458843:BGH458843 BQC458843:BQD458843 BZY458843:BZZ458843 CJU458843:CJV458843 CTQ458843:CTR458843 DDM458843:DDN458843 DNI458843:DNJ458843 DXE458843:DXF458843 EHA458843:EHB458843 EQW458843:EQX458843 FAS458843:FAT458843 FKO458843:FKP458843 FUK458843:FUL458843 GEG458843:GEH458843 GOC458843:GOD458843 GXY458843:GXZ458843 HHU458843:HHV458843 HRQ458843:HRR458843 IBM458843:IBN458843 ILI458843:ILJ458843 IVE458843:IVF458843 JFA458843:JFB458843 JOW458843:JOX458843 JYS458843:JYT458843 KIO458843:KIP458843 KSK458843:KSL458843 LCG458843:LCH458843 LMC458843:LMD458843 LVY458843:LVZ458843 MFU458843:MFV458843 MPQ458843:MPR458843 MZM458843:MZN458843 NJI458843:NJJ458843 NTE458843:NTF458843 ODA458843:ODB458843 OMW458843:OMX458843 OWS458843:OWT458843 PGO458843:PGP458843 PQK458843:PQL458843 QAG458843:QAH458843 QKC458843:QKD458843 QTY458843:QTZ458843 RDU458843:RDV458843 RNQ458843:RNR458843 RXM458843:RXN458843 SHI458843:SHJ458843 SRE458843:SRF458843 TBA458843:TBB458843 TKW458843:TKX458843 TUS458843:TUT458843 UEO458843:UEP458843 UOK458843:UOL458843 UYG458843:UYH458843 VIC458843:VID458843 VRY458843:VRZ458843 WBU458843:WBV458843 WLQ458843:WLR458843 WVM458843:WVN458843 G524379:K524379 JA524379:JB524379 SW524379:SX524379 ACS524379:ACT524379 AMO524379:AMP524379 AWK524379:AWL524379 BGG524379:BGH524379 BQC524379:BQD524379 BZY524379:BZZ524379 CJU524379:CJV524379 CTQ524379:CTR524379 DDM524379:DDN524379 DNI524379:DNJ524379 DXE524379:DXF524379 EHA524379:EHB524379 EQW524379:EQX524379 FAS524379:FAT524379 FKO524379:FKP524379 FUK524379:FUL524379 GEG524379:GEH524379 GOC524379:GOD524379 GXY524379:GXZ524379 HHU524379:HHV524379 HRQ524379:HRR524379 IBM524379:IBN524379 ILI524379:ILJ524379 IVE524379:IVF524379 JFA524379:JFB524379 JOW524379:JOX524379 JYS524379:JYT524379 KIO524379:KIP524379 KSK524379:KSL524379 LCG524379:LCH524379 LMC524379:LMD524379 LVY524379:LVZ524379 MFU524379:MFV524379 MPQ524379:MPR524379 MZM524379:MZN524379 NJI524379:NJJ524379 NTE524379:NTF524379 ODA524379:ODB524379 OMW524379:OMX524379 OWS524379:OWT524379 PGO524379:PGP524379 PQK524379:PQL524379 QAG524379:QAH524379 QKC524379:QKD524379 QTY524379:QTZ524379 RDU524379:RDV524379 RNQ524379:RNR524379 RXM524379:RXN524379 SHI524379:SHJ524379 SRE524379:SRF524379 TBA524379:TBB524379 TKW524379:TKX524379 TUS524379:TUT524379 UEO524379:UEP524379 UOK524379:UOL524379 UYG524379:UYH524379 VIC524379:VID524379 VRY524379:VRZ524379 WBU524379:WBV524379 WLQ524379:WLR524379 WVM524379:WVN524379 G589915:K589915 JA589915:JB589915 SW589915:SX589915 ACS589915:ACT589915 AMO589915:AMP589915 AWK589915:AWL589915 BGG589915:BGH589915 BQC589915:BQD589915 BZY589915:BZZ589915 CJU589915:CJV589915 CTQ589915:CTR589915 DDM589915:DDN589915 DNI589915:DNJ589915 DXE589915:DXF589915 EHA589915:EHB589915 EQW589915:EQX589915 FAS589915:FAT589915 FKO589915:FKP589915 FUK589915:FUL589915 GEG589915:GEH589915 GOC589915:GOD589915 GXY589915:GXZ589915 HHU589915:HHV589915 HRQ589915:HRR589915 IBM589915:IBN589915 ILI589915:ILJ589915 IVE589915:IVF589915 JFA589915:JFB589915 JOW589915:JOX589915 JYS589915:JYT589915 KIO589915:KIP589915 KSK589915:KSL589915 LCG589915:LCH589915 LMC589915:LMD589915 LVY589915:LVZ589915 MFU589915:MFV589915 MPQ589915:MPR589915 MZM589915:MZN589915 NJI589915:NJJ589915 NTE589915:NTF589915 ODA589915:ODB589915 OMW589915:OMX589915 OWS589915:OWT589915 PGO589915:PGP589915 PQK589915:PQL589915 QAG589915:QAH589915 QKC589915:QKD589915 QTY589915:QTZ589915 RDU589915:RDV589915 RNQ589915:RNR589915 RXM589915:RXN589915 SHI589915:SHJ589915 SRE589915:SRF589915 TBA589915:TBB589915 TKW589915:TKX589915 TUS589915:TUT589915 UEO589915:UEP589915 UOK589915:UOL589915 UYG589915:UYH589915 VIC589915:VID589915 VRY589915:VRZ589915 WBU589915:WBV589915 WLQ589915:WLR589915 WVM589915:WVN589915 G655451:K655451 JA655451:JB655451 SW655451:SX655451 ACS655451:ACT655451 AMO655451:AMP655451 AWK655451:AWL655451 BGG655451:BGH655451 BQC655451:BQD655451 BZY655451:BZZ655451 CJU655451:CJV655451 CTQ655451:CTR655451 DDM655451:DDN655451 DNI655451:DNJ655451 DXE655451:DXF655451 EHA655451:EHB655451 EQW655451:EQX655451 FAS655451:FAT655451 FKO655451:FKP655451 FUK655451:FUL655451 GEG655451:GEH655451 GOC655451:GOD655451 GXY655451:GXZ655451 HHU655451:HHV655451 HRQ655451:HRR655451 IBM655451:IBN655451 ILI655451:ILJ655451 IVE655451:IVF655451 JFA655451:JFB655451 JOW655451:JOX655451 JYS655451:JYT655451 KIO655451:KIP655451 KSK655451:KSL655451 LCG655451:LCH655451 LMC655451:LMD655451 LVY655451:LVZ655451 MFU655451:MFV655451 MPQ655451:MPR655451 MZM655451:MZN655451 NJI655451:NJJ655451 NTE655451:NTF655451 ODA655451:ODB655451 OMW655451:OMX655451 OWS655451:OWT655451 PGO655451:PGP655451 PQK655451:PQL655451 QAG655451:QAH655451 QKC655451:QKD655451 QTY655451:QTZ655451 RDU655451:RDV655451 RNQ655451:RNR655451 RXM655451:RXN655451 SHI655451:SHJ655451 SRE655451:SRF655451 TBA655451:TBB655451 TKW655451:TKX655451 TUS655451:TUT655451 UEO655451:UEP655451 UOK655451:UOL655451 UYG655451:UYH655451 VIC655451:VID655451 VRY655451:VRZ655451 WBU655451:WBV655451 WLQ655451:WLR655451 WVM655451:WVN655451 G720987:K720987 JA720987:JB720987 SW720987:SX720987 ACS720987:ACT720987 AMO720987:AMP720987 AWK720987:AWL720987 BGG720987:BGH720987 BQC720987:BQD720987 BZY720987:BZZ720987 CJU720987:CJV720987 CTQ720987:CTR720987 DDM720987:DDN720987 DNI720987:DNJ720987 DXE720987:DXF720987 EHA720987:EHB720987 EQW720987:EQX720987 FAS720987:FAT720987 FKO720987:FKP720987 FUK720987:FUL720987 GEG720987:GEH720987 GOC720987:GOD720987 GXY720987:GXZ720987 HHU720987:HHV720987 HRQ720987:HRR720987 IBM720987:IBN720987 ILI720987:ILJ720987 IVE720987:IVF720987 JFA720987:JFB720987 JOW720987:JOX720987 JYS720987:JYT720987 KIO720987:KIP720987 KSK720987:KSL720987 LCG720987:LCH720987 LMC720987:LMD720987 LVY720987:LVZ720987 MFU720987:MFV720987 MPQ720987:MPR720987 MZM720987:MZN720987 NJI720987:NJJ720987 NTE720987:NTF720987 ODA720987:ODB720987 OMW720987:OMX720987 OWS720987:OWT720987 PGO720987:PGP720987 PQK720987:PQL720987 QAG720987:QAH720987 QKC720987:QKD720987 QTY720987:QTZ720987 RDU720987:RDV720987 RNQ720987:RNR720987 RXM720987:RXN720987 SHI720987:SHJ720987 SRE720987:SRF720987 TBA720987:TBB720987 TKW720987:TKX720987 TUS720987:TUT720987 UEO720987:UEP720987 UOK720987:UOL720987 UYG720987:UYH720987 VIC720987:VID720987 VRY720987:VRZ720987 WBU720987:WBV720987 WLQ720987:WLR720987 WVM720987:WVN720987 G786523:K786523 JA786523:JB786523 SW786523:SX786523 ACS786523:ACT786523 AMO786523:AMP786523 AWK786523:AWL786523 BGG786523:BGH786523 BQC786523:BQD786523 BZY786523:BZZ786523 CJU786523:CJV786523 CTQ786523:CTR786523 DDM786523:DDN786523 DNI786523:DNJ786523 DXE786523:DXF786523 EHA786523:EHB786523 EQW786523:EQX786523 FAS786523:FAT786523 FKO786523:FKP786523 FUK786523:FUL786523 GEG786523:GEH786523 GOC786523:GOD786523 GXY786523:GXZ786523 HHU786523:HHV786523 HRQ786523:HRR786523 IBM786523:IBN786523 ILI786523:ILJ786523 IVE786523:IVF786523 JFA786523:JFB786523 JOW786523:JOX786523 JYS786523:JYT786523 KIO786523:KIP786523 KSK786523:KSL786523 LCG786523:LCH786523 LMC786523:LMD786523 LVY786523:LVZ786523 MFU786523:MFV786523 MPQ786523:MPR786523 MZM786523:MZN786523 NJI786523:NJJ786523 NTE786523:NTF786523 ODA786523:ODB786523 OMW786523:OMX786523 OWS786523:OWT786523 PGO786523:PGP786523 PQK786523:PQL786523 QAG786523:QAH786523 QKC786523:QKD786523 QTY786523:QTZ786523 RDU786523:RDV786523 RNQ786523:RNR786523 RXM786523:RXN786523 SHI786523:SHJ786523 SRE786523:SRF786523 TBA786523:TBB786523 TKW786523:TKX786523 TUS786523:TUT786523 UEO786523:UEP786523 UOK786523:UOL786523 UYG786523:UYH786523 VIC786523:VID786523 VRY786523:VRZ786523 WBU786523:WBV786523 WLQ786523:WLR786523 WVM786523:WVN786523 G852059:K852059 JA852059:JB852059 SW852059:SX852059 ACS852059:ACT852059 AMO852059:AMP852059 AWK852059:AWL852059 BGG852059:BGH852059 BQC852059:BQD852059 BZY852059:BZZ852059 CJU852059:CJV852059 CTQ852059:CTR852059 DDM852059:DDN852059 DNI852059:DNJ852059 DXE852059:DXF852059 EHA852059:EHB852059 EQW852059:EQX852059 FAS852059:FAT852059 FKO852059:FKP852059 FUK852059:FUL852059 GEG852059:GEH852059 GOC852059:GOD852059 GXY852059:GXZ852059 HHU852059:HHV852059 HRQ852059:HRR852059 IBM852059:IBN852059 ILI852059:ILJ852059 IVE852059:IVF852059 JFA852059:JFB852059 JOW852059:JOX852059 JYS852059:JYT852059 KIO852059:KIP852059 KSK852059:KSL852059 LCG852059:LCH852059 LMC852059:LMD852059 LVY852059:LVZ852059 MFU852059:MFV852059 MPQ852059:MPR852059 MZM852059:MZN852059 NJI852059:NJJ852059 NTE852059:NTF852059 ODA852059:ODB852059 OMW852059:OMX852059 OWS852059:OWT852059 PGO852059:PGP852059 PQK852059:PQL852059 QAG852059:QAH852059 QKC852059:QKD852059 QTY852059:QTZ852059 RDU852059:RDV852059 RNQ852059:RNR852059 RXM852059:RXN852059 SHI852059:SHJ852059 SRE852059:SRF852059 TBA852059:TBB852059 TKW852059:TKX852059 TUS852059:TUT852059 UEO852059:UEP852059 UOK852059:UOL852059 UYG852059:UYH852059 VIC852059:VID852059 VRY852059:VRZ852059 WBU852059:WBV852059 WLQ852059:WLR852059 WVM852059:WVN852059 G917595:K917595 JA917595:JB917595 SW917595:SX917595 ACS917595:ACT917595 AMO917595:AMP917595 AWK917595:AWL917595 BGG917595:BGH917595 BQC917595:BQD917595 BZY917595:BZZ917595 CJU917595:CJV917595 CTQ917595:CTR917595 DDM917595:DDN917595 DNI917595:DNJ917595 DXE917595:DXF917595 EHA917595:EHB917595 EQW917595:EQX917595 FAS917595:FAT917595 FKO917595:FKP917595 FUK917595:FUL917595 GEG917595:GEH917595 GOC917595:GOD917595 GXY917595:GXZ917595 HHU917595:HHV917595 HRQ917595:HRR917595 IBM917595:IBN917595 ILI917595:ILJ917595 IVE917595:IVF917595 JFA917595:JFB917595 JOW917595:JOX917595 JYS917595:JYT917595 KIO917595:KIP917595 KSK917595:KSL917595 LCG917595:LCH917595 LMC917595:LMD917595 LVY917595:LVZ917595 MFU917595:MFV917595 MPQ917595:MPR917595 MZM917595:MZN917595 NJI917595:NJJ917595 NTE917595:NTF917595 ODA917595:ODB917595 OMW917595:OMX917595 OWS917595:OWT917595 PGO917595:PGP917595 PQK917595:PQL917595 QAG917595:QAH917595 QKC917595:QKD917595 QTY917595:QTZ917595 RDU917595:RDV917595 RNQ917595:RNR917595 RXM917595:RXN917595 SHI917595:SHJ917595 SRE917595:SRF917595 TBA917595:TBB917595 TKW917595:TKX917595 TUS917595:TUT917595 UEO917595:UEP917595 UOK917595:UOL917595 UYG917595:UYH917595 VIC917595:VID917595 VRY917595:VRZ917595 WBU917595:WBV917595 WLQ917595:WLR917595 WVM917595:WVN917595 G983131:K983131 JA983131:JB983131 SW983131:SX983131 ACS983131:ACT983131 AMO983131:AMP983131 AWK983131:AWL983131 BGG983131:BGH983131 BQC983131:BQD983131 BZY983131:BZZ983131 CJU983131:CJV983131 CTQ983131:CTR983131 DDM983131:DDN983131 DNI983131:DNJ983131 DXE983131:DXF983131 EHA983131:EHB983131 EQW983131:EQX983131 FAS983131:FAT983131 FKO983131:FKP983131 FUK983131:FUL983131 GEG983131:GEH983131 GOC983131:GOD983131 GXY983131:GXZ983131 HHU983131:HHV983131 HRQ983131:HRR983131 IBM983131:IBN983131 ILI983131:ILJ983131 IVE983131:IVF983131 JFA983131:JFB983131 JOW983131:JOX983131 JYS983131:JYT983131 KIO983131:KIP983131 KSK983131:KSL983131 LCG983131:LCH983131 LMC983131:LMD983131 LVY983131:LVZ983131 MFU983131:MFV983131 MPQ983131:MPR983131 MZM983131:MZN983131 NJI983131:NJJ983131 NTE983131:NTF983131 ODA983131:ODB983131 OMW983131:OMX983131 OWS983131:OWT983131 PGO983131:PGP983131 PQK983131:PQL983131 QAG983131:QAH983131 QKC983131:QKD983131 QTY983131:QTZ983131 RDU983131:RDV983131 RNQ983131:RNR983131 RXM983131:RXN983131 SHI983131:SHJ983131 SRE983131:SRF983131 TBA983131:TBB983131 TKW983131:TKX983131 TUS983131:TUT983131 UEO983131:UEP983131 UOK983131:UOL983131 UYG983131:UYH983131 VIC983131:VID983131 VRY983131:VRZ983131 WBU983131:WBV983131 WLQ983131:WLR983131 WVM983131:WVN983131 JE65627:JF65627 TA65627:TB65627 ACW65627:ACX65627 AMS65627:AMT65627 AWO65627:AWP65627 BGK65627:BGL65627 BQG65627:BQH65627 CAC65627:CAD65627 CJY65627:CJZ65627 CTU65627:CTV65627 DDQ65627:DDR65627 DNM65627:DNN65627 DXI65627:DXJ65627 EHE65627:EHF65627 ERA65627:ERB65627 FAW65627:FAX65627 FKS65627:FKT65627 FUO65627:FUP65627 GEK65627:GEL65627 GOG65627:GOH65627 GYC65627:GYD65627 HHY65627:HHZ65627 HRU65627:HRV65627 IBQ65627:IBR65627 ILM65627:ILN65627 IVI65627:IVJ65627 JFE65627:JFF65627 JPA65627:JPB65627 JYW65627:JYX65627 KIS65627:KIT65627 KSO65627:KSP65627 LCK65627:LCL65627 LMG65627:LMH65627 LWC65627:LWD65627 MFY65627:MFZ65627 MPU65627:MPV65627 MZQ65627:MZR65627 NJM65627:NJN65627 NTI65627:NTJ65627 ODE65627:ODF65627 ONA65627:ONB65627 OWW65627:OWX65627 PGS65627:PGT65627 PQO65627:PQP65627 QAK65627:QAL65627 QKG65627:QKH65627 QUC65627:QUD65627 RDY65627:RDZ65627 RNU65627:RNV65627 RXQ65627:RXR65627 SHM65627:SHN65627 SRI65627:SRJ65627 TBE65627:TBF65627 TLA65627:TLB65627 TUW65627:TUX65627 UES65627:UET65627 UOO65627:UOP65627 UYK65627:UYL65627 VIG65627:VIH65627 VSC65627:VSD65627 WBY65627:WBZ65627 WLU65627:WLV65627 WVQ65627:WVR65627 JE131163:JF131163 TA131163:TB131163 ACW131163:ACX131163 AMS131163:AMT131163 AWO131163:AWP131163 BGK131163:BGL131163 BQG131163:BQH131163 CAC131163:CAD131163 CJY131163:CJZ131163 CTU131163:CTV131163 DDQ131163:DDR131163 DNM131163:DNN131163 DXI131163:DXJ131163 EHE131163:EHF131163 ERA131163:ERB131163 FAW131163:FAX131163 FKS131163:FKT131163 FUO131163:FUP131163 GEK131163:GEL131163 GOG131163:GOH131163 GYC131163:GYD131163 HHY131163:HHZ131163 HRU131163:HRV131163 IBQ131163:IBR131163 ILM131163:ILN131163 IVI131163:IVJ131163 JFE131163:JFF131163 JPA131163:JPB131163 JYW131163:JYX131163 KIS131163:KIT131163 KSO131163:KSP131163 LCK131163:LCL131163 LMG131163:LMH131163 LWC131163:LWD131163 MFY131163:MFZ131163 MPU131163:MPV131163 MZQ131163:MZR131163 NJM131163:NJN131163 NTI131163:NTJ131163 ODE131163:ODF131163 ONA131163:ONB131163 OWW131163:OWX131163 PGS131163:PGT131163 PQO131163:PQP131163 QAK131163:QAL131163 QKG131163:QKH131163 QUC131163:QUD131163 RDY131163:RDZ131163 RNU131163:RNV131163 RXQ131163:RXR131163 SHM131163:SHN131163 SRI131163:SRJ131163 TBE131163:TBF131163 TLA131163:TLB131163 TUW131163:TUX131163 UES131163:UET131163 UOO131163:UOP131163 UYK131163:UYL131163 VIG131163:VIH131163 VSC131163:VSD131163 WBY131163:WBZ131163 WLU131163:WLV131163 WVQ131163:WVR131163 JE196699:JF196699 TA196699:TB196699 ACW196699:ACX196699 AMS196699:AMT196699 AWO196699:AWP196699 BGK196699:BGL196699 BQG196699:BQH196699 CAC196699:CAD196699 CJY196699:CJZ196699 CTU196699:CTV196699 DDQ196699:DDR196699 DNM196699:DNN196699 DXI196699:DXJ196699 EHE196699:EHF196699 ERA196699:ERB196699 FAW196699:FAX196699 FKS196699:FKT196699 FUO196699:FUP196699 GEK196699:GEL196699 GOG196699:GOH196699 GYC196699:GYD196699 HHY196699:HHZ196699 HRU196699:HRV196699 IBQ196699:IBR196699 ILM196699:ILN196699 IVI196699:IVJ196699 JFE196699:JFF196699 JPA196699:JPB196699 JYW196699:JYX196699 KIS196699:KIT196699 KSO196699:KSP196699 LCK196699:LCL196699 LMG196699:LMH196699 LWC196699:LWD196699 MFY196699:MFZ196699 MPU196699:MPV196699 MZQ196699:MZR196699 NJM196699:NJN196699 NTI196699:NTJ196699 ODE196699:ODF196699 ONA196699:ONB196699 OWW196699:OWX196699 PGS196699:PGT196699 PQO196699:PQP196699 QAK196699:QAL196699 QKG196699:QKH196699 QUC196699:QUD196699 RDY196699:RDZ196699 RNU196699:RNV196699 RXQ196699:RXR196699 SHM196699:SHN196699 SRI196699:SRJ196699 TBE196699:TBF196699 TLA196699:TLB196699 TUW196699:TUX196699 UES196699:UET196699 UOO196699:UOP196699 UYK196699:UYL196699 VIG196699:VIH196699 VSC196699:VSD196699 WBY196699:WBZ196699 WLU196699:WLV196699 WVQ196699:WVR196699 JE262235:JF262235 TA262235:TB262235 ACW262235:ACX262235 AMS262235:AMT262235 AWO262235:AWP262235 BGK262235:BGL262235 BQG262235:BQH262235 CAC262235:CAD262235 CJY262235:CJZ262235 CTU262235:CTV262235 DDQ262235:DDR262235 DNM262235:DNN262235 DXI262235:DXJ262235 EHE262235:EHF262235 ERA262235:ERB262235 FAW262235:FAX262235 FKS262235:FKT262235 FUO262235:FUP262235 GEK262235:GEL262235 GOG262235:GOH262235 GYC262235:GYD262235 HHY262235:HHZ262235 HRU262235:HRV262235 IBQ262235:IBR262235 ILM262235:ILN262235 IVI262235:IVJ262235 JFE262235:JFF262235 JPA262235:JPB262235 JYW262235:JYX262235 KIS262235:KIT262235 KSO262235:KSP262235 LCK262235:LCL262235 LMG262235:LMH262235 LWC262235:LWD262235 MFY262235:MFZ262235 MPU262235:MPV262235 MZQ262235:MZR262235 NJM262235:NJN262235 NTI262235:NTJ262235 ODE262235:ODF262235 ONA262235:ONB262235 OWW262235:OWX262235 PGS262235:PGT262235 PQO262235:PQP262235 QAK262235:QAL262235 QKG262235:QKH262235 QUC262235:QUD262235 RDY262235:RDZ262235 RNU262235:RNV262235 RXQ262235:RXR262235 SHM262235:SHN262235 SRI262235:SRJ262235 TBE262235:TBF262235 TLA262235:TLB262235 TUW262235:TUX262235 UES262235:UET262235 UOO262235:UOP262235 UYK262235:UYL262235 VIG262235:VIH262235 VSC262235:VSD262235 WBY262235:WBZ262235 WLU262235:WLV262235 WVQ262235:WVR262235 JE327771:JF327771 TA327771:TB327771 ACW327771:ACX327771 AMS327771:AMT327771 AWO327771:AWP327771 BGK327771:BGL327771 BQG327771:BQH327771 CAC327771:CAD327771 CJY327771:CJZ327771 CTU327771:CTV327771 DDQ327771:DDR327771 DNM327771:DNN327771 DXI327771:DXJ327771 EHE327771:EHF327771 ERA327771:ERB327771 FAW327771:FAX327771 FKS327771:FKT327771 FUO327771:FUP327771 GEK327771:GEL327771 GOG327771:GOH327771 GYC327771:GYD327771 HHY327771:HHZ327771 HRU327771:HRV327771 IBQ327771:IBR327771 ILM327771:ILN327771 IVI327771:IVJ327771 JFE327771:JFF327771 JPA327771:JPB327771 JYW327771:JYX327771 KIS327771:KIT327771 KSO327771:KSP327771 LCK327771:LCL327771 LMG327771:LMH327771 LWC327771:LWD327771 MFY327771:MFZ327771 MPU327771:MPV327771 MZQ327771:MZR327771 NJM327771:NJN327771 NTI327771:NTJ327771 ODE327771:ODF327771 ONA327771:ONB327771 OWW327771:OWX327771 PGS327771:PGT327771 PQO327771:PQP327771 QAK327771:QAL327771 QKG327771:QKH327771 QUC327771:QUD327771 RDY327771:RDZ327771 RNU327771:RNV327771 RXQ327771:RXR327771 SHM327771:SHN327771 SRI327771:SRJ327771 TBE327771:TBF327771 TLA327771:TLB327771 TUW327771:TUX327771 UES327771:UET327771 UOO327771:UOP327771 UYK327771:UYL327771 VIG327771:VIH327771 VSC327771:VSD327771 WBY327771:WBZ327771 WLU327771:WLV327771 WVQ327771:WVR327771 JE393307:JF393307 TA393307:TB393307 ACW393307:ACX393307 AMS393307:AMT393307 AWO393307:AWP393307 BGK393307:BGL393307 BQG393307:BQH393307 CAC393307:CAD393307 CJY393307:CJZ393307 CTU393307:CTV393307 DDQ393307:DDR393307 DNM393307:DNN393307 DXI393307:DXJ393307 EHE393307:EHF393307 ERA393307:ERB393307 FAW393307:FAX393307 FKS393307:FKT393307 FUO393307:FUP393307 GEK393307:GEL393307 GOG393307:GOH393307 GYC393307:GYD393307 HHY393307:HHZ393307 HRU393307:HRV393307 IBQ393307:IBR393307 ILM393307:ILN393307 IVI393307:IVJ393307 JFE393307:JFF393307 JPA393307:JPB393307 JYW393307:JYX393307 KIS393307:KIT393307 KSO393307:KSP393307 LCK393307:LCL393307 LMG393307:LMH393307 LWC393307:LWD393307 MFY393307:MFZ393307 MPU393307:MPV393307 MZQ393307:MZR393307 NJM393307:NJN393307 NTI393307:NTJ393307 ODE393307:ODF393307 ONA393307:ONB393307 OWW393307:OWX393307 PGS393307:PGT393307 PQO393307:PQP393307 QAK393307:QAL393307 QKG393307:QKH393307 QUC393307:QUD393307 RDY393307:RDZ393307 RNU393307:RNV393307 RXQ393307:RXR393307 SHM393307:SHN393307 SRI393307:SRJ393307 TBE393307:TBF393307 TLA393307:TLB393307 TUW393307:TUX393307 UES393307:UET393307 UOO393307:UOP393307 UYK393307:UYL393307 VIG393307:VIH393307 VSC393307:VSD393307 WBY393307:WBZ393307 WLU393307:WLV393307 WVQ393307:WVR393307 JE458843:JF458843 TA458843:TB458843 ACW458843:ACX458843 AMS458843:AMT458843 AWO458843:AWP458843 BGK458843:BGL458843 BQG458843:BQH458843 CAC458843:CAD458843 CJY458843:CJZ458843 CTU458843:CTV458843 DDQ458843:DDR458843 DNM458843:DNN458843 DXI458843:DXJ458843 EHE458843:EHF458843 ERA458843:ERB458843 FAW458843:FAX458843 FKS458843:FKT458843 FUO458843:FUP458843 GEK458843:GEL458843 GOG458843:GOH458843 GYC458843:GYD458843 HHY458843:HHZ458843 HRU458843:HRV458843 IBQ458843:IBR458843 ILM458843:ILN458843 IVI458843:IVJ458843 JFE458843:JFF458843 JPA458843:JPB458843 JYW458843:JYX458843 KIS458843:KIT458843 KSO458843:KSP458843 LCK458843:LCL458843 LMG458843:LMH458843 LWC458843:LWD458843 MFY458843:MFZ458843 MPU458843:MPV458843 MZQ458843:MZR458843 NJM458843:NJN458843 NTI458843:NTJ458843 ODE458843:ODF458843 ONA458843:ONB458843 OWW458843:OWX458843 PGS458843:PGT458843 PQO458843:PQP458843 QAK458843:QAL458843 QKG458843:QKH458843 QUC458843:QUD458843 RDY458843:RDZ458843 RNU458843:RNV458843 RXQ458843:RXR458843 SHM458843:SHN458843 SRI458843:SRJ458843 TBE458843:TBF458843 TLA458843:TLB458843 TUW458843:TUX458843 UES458843:UET458843 UOO458843:UOP458843 UYK458843:UYL458843 VIG458843:VIH458843 VSC458843:VSD458843 WBY458843:WBZ458843 WLU458843:WLV458843 WVQ458843:WVR458843 JE524379:JF524379 TA524379:TB524379 ACW524379:ACX524379 AMS524379:AMT524379 AWO524379:AWP524379 BGK524379:BGL524379 BQG524379:BQH524379 CAC524379:CAD524379 CJY524379:CJZ524379 CTU524379:CTV524379 DDQ524379:DDR524379 DNM524379:DNN524379 DXI524379:DXJ524379 EHE524379:EHF524379 ERA524379:ERB524379 FAW524379:FAX524379 FKS524379:FKT524379 FUO524379:FUP524379 GEK524379:GEL524379 GOG524379:GOH524379 GYC524379:GYD524379 HHY524379:HHZ524379 HRU524379:HRV524379 IBQ524379:IBR524379 ILM524379:ILN524379 IVI524379:IVJ524379 JFE524379:JFF524379 JPA524379:JPB524379 JYW524379:JYX524379 KIS524379:KIT524379 KSO524379:KSP524379 LCK524379:LCL524379 LMG524379:LMH524379 LWC524379:LWD524379 MFY524379:MFZ524379 MPU524379:MPV524379 MZQ524379:MZR524379 NJM524379:NJN524379 NTI524379:NTJ524379 ODE524379:ODF524379 ONA524379:ONB524379 OWW524379:OWX524379 PGS524379:PGT524379 PQO524379:PQP524379 QAK524379:QAL524379 QKG524379:QKH524379 QUC524379:QUD524379 RDY524379:RDZ524379 RNU524379:RNV524379 RXQ524379:RXR524379 SHM524379:SHN524379 SRI524379:SRJ524379 TBE524379:TBF524379 TLA524379:TLB524379 TUW524379:TUX524379 UES524379:UET524379 UOO524379:UOP524379 UYK524379:UYL524379 VIG524379:VIH524379 VSC524379:VSD524379 WBY524379:WBZ524379 WLU524379:WLV524379 WVQ524379:WVR524379 JE589915:JF589915 TA589915:TB589915 ACW589915:ACX589915 AMS589915:AMT589915 AWO589915:AWP589915 BGK589915:BGL589915 BQG589915:BQH589915 CAC589915:CAD589915 CJY589915:CJZ589915 CTU589915:CTV589915 DDQ589915:DDR589915 DNM589915:DNN589915 DXI589915:DXJ589915 EHE589915:EHF589915 ERA589915:ERB589915 FAW589915:FAX589915 FKS589915:FKT589915 FUO589915:FUP589915 GEK589915:GEL589915 GOG589915:GOH589915 GYC589915:GYD589915 HHY589915:HHZ589915 HRU589915:HRV589915 IBQ589915:IBR589915 ILM589915:ILN589915 IVI589915:IVJ589915 JFE589915:JFF589915 JPA589915:JPB589915 JYW589915:JYX589915 KIS589915:KIT589915 KSO589915:KSP589915 LCK589915:LCL589915 LMG589915:LMH589915 LWC589915:LWD589915 MFY589915:MFZ589915 MPU589915:MPV589915 MZQ589915:MZR589915 NJM589915:NJN589915 NTI589915:NTJ589915 ODE589915:ODF589915 ONA589915:ONB589915 OWW589915:OWX589915 PGS589915:PGT589915 PQO589915:PQP589915 QAK589915:QAL589915 QKG589915:QKH589915 QUC589915:QUD589915 RDY589915:RDZ589915 RNU589915:RNV589915 RXQ589915:RXR589915 SHM589915:SHN589915 SRI589915:SRJ589915 TBE589915:TBF589915 TLA589915:TLB589915 TUW589915:TUX589915 UES589915:UET589915 UOO589915:UOP589915 UYK589915:UYL589915 VIG589915:VIH589915 VSC589915:VSD589915 WBY589915:WBZ589915 WLU589915:WLV589915 WVQ589915:WVR589915 JE655451:JF655451 TA655451:TB655451 ACW655451:ACX655451 AMS655451:AMT655451 AWO655451:AWP655451 BGK655451:BGL655451 BQG655451:BQH655451 CAC655451:CAD655451 CJY655451:CJZ655451 CTU655451:CTV655451 DDQ655451:DDR655451 DNM655451:DNN655451 DXI655451:DXJ655451 EHE655451:EHF655451 ERA655451:ERB655451 FAW655451:FAX655451 FKS655451:FKT655451 FUO655451:FUP655451 GEK655451:GEL655451 GOG655451:GOH655451 GYC655451:GYD655451 HHY655451:HHZ655451 HRU655451:HRV655451 IBQ655451:IBR655451 ILM655451:ILN655451 IVI655451:IVJ655451 JFE655451:JFF655451 JPA655451:JPB655451 JYW655451:JYX655451 KIS655451:KIT655451 KSO655451:KSP655451 LCK655451:LCL655451 LMG655451:LMH655451 LWC655451:LWD655451 MFY655451:MFZ655451 MPU655451:MPV655451 MZQ655451:MZR655451 NJM655451:NJN655451 NTI655451:NTJ655451 ODE655451:ODF655451 ONA655451:ONB655451 OWW655451:OWX655451 PGS655451:PGT655451 PQO655451:PQP655451 QAK655451:QAL655451 QKG655451:QKH655451 QUC655451:QUD655451 RDY655451:RDZ655451 RNU655451:RNV655451 RXQ655451:RXR655451 SHM655451:SHN655451 SRI655451:SRJ655451 TBE655451:TBF655451 TLA655451:TLB655451 TUW655451:TUX655451 UES655451:UET655451 UOO655451:UOP655451 UYK655451:UYL655451 VIG655451:VIH655451 VSC655451:VSD655451 WBY655451:WBZ655451 WLU655451:WLV655451 WVQ655451:WVR655451 JE720987:JF720987 TA720987:TB720987 ACW720987:ACX720987 AMS720987:AMT720987 AWO720987:AWP720987 BGK720987:BGL720987 BQG720987:BQH720987 CAC720987:CAD720987 CJY720987:CJZ720987 CTU720987:CTV720987 DDQ720987:DDR720987 DNM720987:DNN720987 DXI720987:DXJ720987 EHE720987:EHF720987 ERA720987:ERB720987 FAW720987:FAX720987 FKS720987:FKT720987 FUO720987:FUP720987 GEK720987:GEL720987 GOG720987:GOH720987 GYC720987:GYD720987 HHY720987:HHZ720987 HRU720987:HRV720987 IBQ720987:IBR720987 ILM720987:ILN720987 IVI720987:IVJ720987 JFE720987:JFF720987 JPA720987:JPB720987 JYW720987:JYX720987 KIS720987:KIT720987 KSO720987:KSP720987 LCK720987:LCL720987 LMG720987:LMH720987 LWC720987:LWD720987 MFY720987:MFZ720987 MPU720987:MPV720987 MZQ720987:MZR720987 NJM720987:NJN720987 NTI720987:NTJ720987 ODE720987:ODF720987 ONA720987:ONB720987 OWW720987:OWX720987 PGS720987:PGT720987 PQO720987:PQP720987 QAK720987:QAL720987 QKG720987:QKH720987 QUC720987:QUD720987 RDY720987:RDZ720987 RNU720987:RNV720987 RXQ720987:RXR720987 SHM720987:SHN720987 SRI720987:SRJ720987 TBE720987:TBF720987 TLA720987:TLB720987 TUW720987:TUX720987 UES720987:UET720987 UOO720987:UOP720987 UYK720987:UYL720987 VIG720987:VIH720987 VSC720987:VSD720987 WBY720987:WBZ720987 WLU720987:WLV720987 WVQ720987:WVR720987 JE786523:JF786523 TA786523:TB786523 ACW786523:ACX786523 AMS786523:AMT786523 AWO786523:AWP786523 BGK786523:BGL786523 BQG786523:BQH786523 CAC786523:CAD786523 CJY786523:CJZ786523 CTU786523:CTV786523 DDQ786523:DDR786523 DNM786523:DNN786523 DXI786523:DXJ786523 EHE786523:EHF786523 ERA786523:ERB786523 FAW786523:FAX786523 FKS786523:FKT786523 FUO786523:FUP786523 GEK786523:GEL786523 GOG786523:GOH786523 GYC786523:GYD786523 HHY786523:HHZ786523 HRU786523:HRV786523 IBQ786523:IBR786523 ILM786523:ILN786523 IVI786523:IVJ786523 JFE786523:JFF786523 JPA786523:JPB786523 JYW786523:JYX786523 KIS786523:KIT786523 KSO786523:KSP786523 LCK786523:LCL786523 LMG786523:LMH786523 LWC786523:LWD786523 MFY786523:MFZ786523 MPU786523:MPV786523 MZQ786523:MZR786523 NJM786523:NJN786523 NTI786523:NTJ786523 ODE786523:ODF786523 ONA786523:ONB786523 OWW786523:OWX786523 PGS786523:PGT786523 PQO786523:PQP786523 QAK786523:QAL786523 QKG786523:QKH786523 QUC786523:QUD786523 RDY786523:RDZ786523 RNU786523:RNV786523 RXQ786523:RXR786523 SHM786523:SHN786523 SRI786523:SRJ786523 TBE786523:TBF786523 TLA786523:TLB786523 TUW786523:TUX786523 UES786523:UET786523 UOO786523:UOP786523 UYK786523:UYL786523 VIG786523:VIH786523 VSC786523:VSD786523 WBY786523:WBZ786523 WLU786523:WLV786523 WVQ786523:WVR786523 JE852059:JF852059 TA852059:TB852059 ACW852059:ACX852059 AMS852059:AMT852059 AWO852059:AWP852059 BGK852059:BGL852059 BQG852059:BQH852059 CAC852059:CAD852059 CJY852059:CJZ852059 CTU852059:CTV852059 DDQ852059:DDR852059 DNM852059:DNN852059 DXI852059:DXJ852059 EHE852059:EHF852059 ERA852059:ERB852059 FAW852059:FAX852059 FKS852059:FKT852059 FUO852059:FUP852059 GEK852059:GEL852059 GOG852059:GOH852059 GYC852059:GYD852059 HHY852059:HHZ852059 HRU852059:HRV852059 IBQ852059:IBR852059 ILM852059:ILN852059 IVI852059:IVJ852059 JFE852059:JFF852059 JPA852059:JPB852059 JYW852059:JYX852059 KIS852059:KIT852059 KSO852059:KSP852059 LCK852059:LCL852059 LMG852059:LMH852059 LWC852059:LWD852059 MFY852059:MFZ852059 MPU852059:MPV852059 MZQ852059:MZR852059 NJM852059:NJN852059 NTI852059:NTJ852059 ODE852059:ODF852059 ONA852059:ONB852059 OWW852059:OWX852059 PGS852059:PGT852059 PQO852059:PQP852059 QAK852059:QAL852059 QKG852059:QKH852059 QUC852059:QUD852059 RDY852059:RDZ852059 RNU852059:RNV852059 RXQ852059:RXR852059 SHM852059:SHN852059 SRI852059:SRJ852059 TBE852059:TBF852059 TLA852059:TLB852059 TUW852059:TUX852059 UES852059:UET852059 UOO852059:UOP852059 UYK852059:UYL852059 VIG852059:VIH852059 VSC852059:VSD852059 WBY852059:WBZ852059 WLU852059:WLV852059 WVQ852059:WVR852059 JE917595:JF917595 TA917595:TB917595 ACW917595:ACX917595 AMS917595:AMT917595 AWO917595:AWP917595 BGK917595:BGL917595 BQG917595:BQH917595 CAC917595:CAD917595 CJY917595:CJZ917595 CTU917595:CTV917595 DDQ917595:DDR917595 DNM917595:DNN917595 DXI917595:DXJ917595 EHE917595:EHF917595 ERA917595:ERB917595 FAW917595:FAX917595 FKS917595:FKT917595 FUO917595:FUP917595 GEK917595:GEL917595 GOG917595:GOH917595 GYC917595:GYD917595 HHY917595:HHZ917595 HRU917595:HRV917595 IBQ917595:IBR917595 ILM917595:ILN917595 IVI917595:IVJ917595 JFE917595:JFF917595 JPA917595:JPB917595 JYW917595:JYX917595 KIS917595:KIT917595 KSO917595:KSP917595 LCK917595:LCL917595 LMG917595:LMH917595 LWC917595:LWD917595 MFY917595:MFZ917595 MPU917595:MPV917595 MZQ917595:MZR917595 NJM917595:NJN917595 NTI917595:NTJ917595 ODE917595:ODF917595 ONA917595:ONB917595 OWW917595:OWX917595 PGS917595:PGT917595 PQO917595:PQP917595 QAK917595:QAL917595 QKG917595:QKH917595 QUC917595:QUD917595 RDY917595:RDZ917595 RNU917595:RNV917595 RXQ917595:RXR917595 SHM917595:SHN917595 SRI917595:SRJ917595 TBE917595:TBF917595 TLA917595:TLB917595 TUW917595:TUX917595 UES917595:UET917595 UOO917595:UOP917595 UYK917595:UYL917595 VIG917595:VIH917595 VSC917595:VSD917595 WBY917595:WBZ917595 WLU917595:WLV917595 WVQ917595:WVR917595 JE983131:JF983131 TA983131:TB983131 ACW983131:ACX983131 AMS983131:AMT983131 AWO983131:AWP983131 BGK983131:BGL983131 BQG983131:BQH983131 CAC983131:CAD983131 CJY983131:CJZ983131 CTU983131:CTV983131 DDQ983131:DDR983131 DNM983131:DNN983131 DXI983131:DXJ983131 EHE983131:EHF983131 ERA983131:ERB983131 FAW983131:FAX983131 FKS983131:FKT983131 FUO983131:FUP983131 GEK983131:GEL983131 GOG983131:GOH983131 GYC983131:GYD983131 HHY983131:HHZ983131 HRU983131:HRV983131 IBQ983131:IBR983131 ILM983131:ILN983131 IVI983131:IVJ983131 JFE983131:JFF983131 JPA983131:JPB983131 JYW983131:JYX983131 KIS983131:KIT983131 KSO983131:KSP983131 LCK983131:LCL983131 LMG983131:LMH983131 LWC983131:LWD983131 MFY983131:MFZ983131 MPU983131:MPV983131 MZQ983131:MZR983131 NJM983131:NJN983131 NTI983131:NTJ983131 ODE983131:ODF983131 ONA983131:ONB983131 OWW983131:OWX983131 PGS983131:PGT983131 PQO983131:PQP983131 QAK983131:QAL983131 QKG983131:QKH983131 QUC983131:QUD983131 RDY983131:RDZ983131 RNU983131:RNV983131 RXQ983131:RXR983131 SHM983131:SHN983131 SRI983131:SRJ983131 TBE983131:TBF983131 TLA983131:TLB983131 TUW983131:TUX983131 UES983131:UET983131 UOO983131:UOP983131 UYK983131:UYL983131 VIG983131:VIH983131 VSC983131:VSD983131 WBY983131:WBZ983131 WLU983131:WLV983131 WVQ983131:WVR983131" xr:uid="{00000000-0002-0000-0000-000000000000}"/>
    <dataValidation type="whole" operator="lessThanOrEqual" allowBlank="1" showInputMessage="1" showErrorMessage="1" errorTitle="CUIDADO...." error="Las reducciones solo pueden ser cifras negativas. Registre el valor con signo negativo." sqref="E65627:F65637 IZ65627:IZ65637 SV65627:SV65637 ACR65627:ACR65637 AMN65627:AMN65637 AWJ65627:AWJ65637 BGF65627:BGF65637 BQB65627:BQB65637 BZX65627:BZX65637 CJT65627:CJT65637 CTP65627:CTP65637 DDL65627:DDL65637 DNH65627:DNH65637 DXD65627:DXD65637 EGZ65627:EGZ65637 EQV65627:EQV65637 FAR65627:FAR65637 FKN65627:FKN65637 FUJ65627:FUJ65637 GEF65627:GEF65637 GOB65627:GOB65637 GXX65627:GXX65637 HHT65627:HHT65637 HRP65627:HRP65637 IBL65627:IBL65637 ILH65627:ILH65637 IVD65627:IVD65637 JEZ65627:JEZ65637 JOV65627:JOV65637 JYR65627:JYR65637 KIN65627:KIN65637 KSJ65627:KSJ65637 LCF65627:LCF65637 LMB65627:LMB65637 LVX65627:LVX65637 MFT65627:MFT65637 MPP65627:MPP65637 MZL65627:MZL65637 NJH65627:NJH65637 NTD65627:NTD65637 OCZ65627:OCZ65637 OMV65627:OMV65637 OWR65627:OWR65637 PGN65627:PGN65637 PQJ65627:PQJ65637 QAF65627:QAF65637 QKB65627:QKB65637 QTX65627:QTX65637 RDT65627:RDT65637 RNP65627:RNP65637 RXL65627:RXL65637 SHH65627:SHH65637 SRD65627:SRD65637 TAZ65627:TAZ65637 TKV65627:TKV65637 TUR65627:TUR65637 UEN65627:UEN65637 UOJ65627:UOJ65637 UYF65627:UYF65637 VIB65627:VIB65637 VRX65627:VRX65637 WBT65627:WBT65637 WLP65627:WLP65637 WVL65627:WVL65637 E131163:F131173 IZ131163:IZ131173 SV131163:SV131173 ACR131163:ACR131173 AMN131163:AMN131173 AWJ131163:AWJ131173 BGF131163:BGF131173 BQB131163:BQB131173 BZX131163:BZX131173 CJT131163:CJT131173 CTP131163:CTP131173 DDL131163:DDL131173 DNH131163:DNH131173 DXD131163:DXD131173 EGZ131163:EGZ131173 EQV131163:EQV131173 FAR131163:FAR131173 FKN131163:FKN131173 FUJ131163:FUJ131173 GEF131163:GEF131173 GOB131163:GOB131173 GXX131163:GXX131173 HHT131163:HHT131173 HRP131163:HRP131173 IBL131163:IBL131173 ILH131163:ILH131173 IVD131163:IVD131173 JEZ131163:JEZ131173 JOV131163:JOV131173 JYR131163:JYR131173 KIN131163:KIN131173 KSJ131163:KSJ131173 LCF131163:LCF131173 LMB131163:LMB131173 LVX131163:LVX131173 MFT131163:MFT131173 MPP131163:MPP131173 MZL131163:MZL131173 NJH131163:NJH131173 NTD131163:NTD131173 OCZ131163:OCZ131173 OMV131163:OMV131173 OWR131163:OWR131173 PGN131163:PGN131173 PQJ131163:PQJ131173 QAF131163:QAF131173 QKB131163:QKB131173 QTX131163:QTX131173 RDT131163:RDT131173 RNP131163:RNP131173 RXL131163:RXL131173 SHH131163:SHH131173 SRD131163:SRD131173 TAZ131163:TAZ131173 TKV131163:TKV131173 TUR131163:TUR131173 UEN131163:UEN131173 UOJ131163:UOJ131173 UYF131163:UYF131173 VIB131163:VIB131173 VRX131163:VRX131173 WBT131163:WBT131173 WLP131163:WLP131173 WVL131163:WVL131173 E196699:F196709 IZ196699:IZ196709 SV196699:SV196709 ACR196699:ACR196709 AMN196699:AMN196709 AWJ196699:AWJ196709 BGF196699:BGF196709 BQB196699:BQB196709 BZX196699:BZX196709 CJT196699:CJT196709 CTP196699:CTP196709 DDL196699:DDL196709 DNH196699:DNH196709 DXD196699:DXD196709 EGZ196699:EGZ196709 EQV196699:EQV196709 FAR196699:FAR196709 FKN196699:FKN196709 FUJ196699:FUJ196709 GEF196699:GEF196709 GOB196699:GOB196709 GXX196699:GXX196709 HHT196699:HHT196709 HRP196699:HRP196709 IBL196699:IBL196709 ILH196699:ILH196709 IVD196699:IVD196709 JEZ196699:JEZ196709 JOV196699:JOV196709 JYR196699:JYR196709 KIN196699:KIN196709 KSJ196699:KSJ196709 LCF196699:LCF196709 LMB196699:LMB196709 LVX196699:LVX196709 MFT196699:MFT196709 MPP196699:MPP196709 MZL196699:MZL196709 NJH196699:NJH196709 NTD196699:NTD196709 OCZ196699:OCZ196709 OMV196699:OMV196709 OWR196699:OWR196709 PGN196699:PGN196709 PQJ196699:PQJ196709 QAF196699:QAF196709 QKB196699:QKB196709 QTX196699:QTX196709 RDT196699:RDT196709 RNP196699:RNP196709 RXL196699:RXL196709 SHH196699:SHH196709 SRD196699:SRD196709 TAZ196699:TAZ196709 TKV196699:TKV196709 TUR196699:TUR196709 UEN196699:UEN196709 UOJ196699:UOJ196709 UYF196699:UYF196709 VIB196699:VIB196709 VRX196699:VRX196709 WBT196699:WBT196709 WLP196699:WLP196709 WVL196699:WVL196709 E262235:F262245 IZ262235:IZ262245 SV262235:SV262245 ACR262235:ACR262245 AMN262235:AMN262245 AWJ262235:AWJ262245 BGF262235:BGF262245 BQB262235:BQB262245 BZX262235:BZX262245 CJT262235:CJT262245 CTP262235:CTP262245 DDL262235:DDL262245 DNH262235:DNH262245 DXD262235:DXD262245 EGZ262235:EGZ262245 EQV262235:EQV262245 FAR262235:FAR262245 FKN262235:FKN262245 FUJ262235:FUJ262245 GEF262235:GEF262245 GOB262235:GOB262245 GXX262235:GXX262245 HHT262235:HHT262245 HRP262235:HRP262245 IBL262235:IBL262245 ILH262235:ILH262245 IVD262235:IVD262245 JEZ262235:JEZ262245 JOV262235:JOV262245 JYR262235:JYR262245 KIN262235:KIN262245 KSJ262235:KSJ262245 LCF262235:LCF262245 LMB262235:LMB262245 LVX262235:LVX262245 MFT262235:MFT262245 MPP262235:MPP262245 MZL262235:MZL262245 NJH262235:NJH262245 NTD262235:NTD262245 OCZ262235:OCZ262245 OMV262235:OMV262245 OWR262235:OWR262245 PGN262235:PGN262245 PQJ262235:PQJ262245 QAF262235:QAF262245 QKB262235:QKB262245 QTX262235:QTX262245 RDT262235:RDT262245 RNP262235:RNP262245 RXL262235:RXL262245 SHH262235:SHH262245 SRD262235:SRD262245 TAZ262235:TAZ262245 TKV262235:TKV262245 TUR262235:TUR262245 UEN262235:UEN262245 UOJ262235:UOJ262245 UYF262235:UYF262245 VIB262235:VIB262245 VRX262235:VRX262245 WBT262235:WBT262245 WLP262235:WLP262245 WVL262235:WVL262245 E327771:F327781 IZ327771:IZ327781 SV327771:SV327781 ACR327771:ACR327781 AMN327771:AMN327781 AWJ327771:AWJ327781 BGF327771:BGF327781 BQB327771:BQB327781 BZX327771:BZX327781 CJT327771:CJT327781 CTP327771:CTP327781 DDL327771:DDL327781 DNH327771:DNH327781 DXD327771:DXD327781 EGZ327771:EGZ327781 EQV327771:EQV327781 FAR327771:FAR327781 FKN327771:FKN327781 FUJ327771:FUJ327781 GEF327771:GEF327781 GOB327771:GOB327781 GXX327771:GXX327781 HHT327771:HHT327781 HRP327771:HRP327781 IBL327771:IBL327781 ILH327771:ILH327781 IVD327771:IVD327781 JEZ327771:JEZ327781 JOV327771:JOV327781 JYR327771:JYR327781 KIN327771:KIN327781 KSJ327771:KSJ327781 LCF327771:LCF327781 LMB327771:LMB327781 LVX327771:LVX327781 MFT327771:MFT327781 MPP327771:MPP327781 MZL327771:MZL327781 NJH327771:NJH327781 NTD327771:NTD327781 OCZ327771:OCZ327781 OMV327771:OMV327781 OWR327771:OWR327781 PGN327771:PGN327781 PQJ327771:PQJ327781 QAF327771:QAF327781 QKB327771:QKB327781 QTX327771:QTX327781 RDT327771:RDT327781 RNP327771:RNP327781 RXL327771:RXL327781 SHH327771:SHH327781 SRD327771:SRD327781 TAZ327771:TAZ327781 TKV327771:TKV327781 TUR327771:TUR327781 UEN327771:UEN327781 UOJ327771:UOJ327781 UYF327771:UYF327781 VIB327771:VIB327781 VRX327771:VRX327781 WBT327771:WBT327781 WLP327771:WLP327781 WVL327771:WVL327781 E393307:F393317 IZ393307:IZ393317 SV393307:SV393317 ACR393307:ACR393317 AMN393307:AMN393317 AWJ393307:AWJ393317 BGF393307:BGF393317 BQB393307:BQB393317 BZX393307:BZX393317 CJT393307:CJT393317 CTP393307:CTP393317 DDL393307:DDL393317 DNH393307:DNH393317 DXD393307:DXD393317 EGZ393307:EGZ393317 EQV393307:EQV393317 FAR393307:FAR393317 FKN393307:FKN393317 FUJ393307:FUJ393317 GEF393307:GEF393317 GOB393307:GOB393317 GXX393307:GXX393317 HHT393307:HHT393317 HRP393307:HRP393317 IBL393307:IBL393317 ILH393307:ILH393317 IVD393307:IVD393317 JEZ393307:JEZ393317 JOV393307:JOV393317 JYR393307:JYR393317 KIN393307:KIN393317 KSJ393307:KSJ393317 LCF393307:LCF393317 LMB393307:LMB393317 LVX393307:LVX393317 MFT393307:MFT393317 MPP393307:MPP393317 MZL393307:MZL393317 NJH393307:NJH393317 NTD393307:NTD393317 OCZ393307:OCZ393317 OMV393307:OMV393317 OWR393307:OWR393317 PGN393307:PGN393317 PQJ393307:PQJ393317 QAF393307:QAF393317 QKB393307:QKB393317 QTX393307:QTX393317 RDT393307:RDT393317 RNP393307:RNP393317 RXL393307:RXL393317 SHH393307:SHH393317 SRD393307:SRD393317 TAZ393307:TAZ393317 TKV393307:TKV393317 TUR393307:TUR393317 UEN393307:UEN393317 UOJ393307:UOJ393317 UYF393307:UYF393317 VIB393307:VIB393317 VRX393307:VRX393317 WBT393307:WBT393317 WLP393307:WLP393317 WVL393307:WVL393317 E458843:F458853 IZ458843:IZ458853 SV458843:SV458853 ACR458843:ACR458853 AMN458843:AMN458853 AWJ458843:AWJ458853 BGF458843:BGF458853 BQB458843:BQB458853 BZX458843:BZX458853 CJT458843:CJT458853 CTP458843:CTP458853 DDL458843:DDL458853 DNH458843:DNH458853 DXD458843:DXD458853 EGZ458843:EGZ458853 EQV458843:EQV458853 FAR458843:FAR458853 FKN458843:FKN458853 FUJ458843:FUJ458853 GEF458843:GEF458853 GOB458843:GOB458853 GXX458843:GXX458853 HHT458843:HHT458853 HRP458843:HRP458853 IBL458843:IBL458853 ILH458843:ILH458853 IVD458843:IVD458853 JEZ458843:JEZ458853 JOV458843:JOV458853 JYR458843:JYR458853 KIN458843:KIN458853 KSJ458843:KSJ458853 LCF458843:LCF458853 LMB458843:LMB458853 LVX458843:LVX458853 MFT458843:MFT458853 MPP458843:MPP458853 MZL458843:MZL458853 NJH458843:NJH458853 NTD458843:NTD458853 OCZ458843:OCZ458853 OMV458843:OMV458853 OWR458843:OWR458853 PGN458843:PGN458853 PQJ458843:PQJ458853 QAF458843:QAF458853 QKB458843:QKB458853 QTX458843:QTX458853 RDT458843:RDT458853 RNP458843:RNP458853 RXL458843:RXL458853 SHH458843:SHH458853 SRD458843:SRD458853 TAZ458843:TAZ458853 TKV458843:TKV458853 TUR458843:TUR458853 UEN458843:UEN458853 UOJ458843:UOJ458853 UYF458843:UYF458853 VIB458843:VIB458853 VRX458843:VRX458853 WBT458843:WBT458853 WLP458843:WLP458853 WVL458843:WVL458853 E524379:F524389 IZ524379:IZ524389 SV524379:SV524389 ACR524379:ACR524389 AMN524379:AMN524389 AWJ524379:AWJ524389 BGF524379:BGF524389 BQB524379:BQB524389 BZX524379:BZX524389 CJT524379:CJT524389 CTP524379:CTP524389 DDL524379:DDL524389 DNH524379:DNH524389 DXD524379:DXD524389 EGZ524379:EGZ524389 EQV524379:EQV524389 FAR524379:FAR524389 FKN524379:FKN524389 FUJ524379:FUJ524389 GEF524379:GEF524389 GOB524379:GOB524389 GXX524379:GXX524389 HHT524379:HHT524389 HRP524379:HRP524389 IBL524379:IBL524389 ILH524379:ILH524389 IVD524379:IVD524389 JEZ524379:JEZ524389 JOV524379:JOV524389 JYR524379:JYR524389 KIN524379:KIN524389 KSJ524379:KSJ524389 LCF524379:LCF524389 LMB524379:LMB524389 LVX524379:LVX524389 MFT524379:MFT524389 MPP524379:MPP524389 MZL524379:MZL524389 NJH524379:NJH524389 NTD524379:NTD524389 OCZ524379:OCZ524389 OMV524379:OMV524389 OWR524379:OWR524389 PGN524379:PGN524389 PQJ524379:PQJ524389 QAF524379:QAF524389 QKB524379:QKB524389 QTX524379:QTX524389 RDT524379:RDT524389 RNP524379:RNP524389 RXL524379:RXL524389 SHH524379:SHH524389 SRD524379:SRD524389 TAZ524379:TAZ524389 TKV524379:TKV524389 TUR524379:TUR524389 UEN524379:UEN524389 UOJ524379:UOJ524389 UYF524379:UYF524389 VIB524379:VIB524389 VRX524379:VRX524389 WBT524379:WBT524389 WLP524379:WLP524389 WVL524379:WVL524389 E589915:F589925 IZ589915:IZ589925 SV589915:SV589925 ACR589915:ACR589925 AMN589915:AMN589925 AWJ589915:AWJ589925 BGF589915:BGF589925 BQB589915:BQB589925 BZX589915:BZX589925 CJT589915:CJT589925 CTP589915:CTP589925 DDL589915:DDL589925 DNH589915:DNH589925 DXD589915:DXD589925 EGZ589915:EGZ589925 EQV589915:EQV589925 FAR589915:FAR589925 FKN589915:FKN589925 FUJ589915:FUJ589925 GEF589915:GEF589925 GOB589915:GOB589925 GXX589915:GXX589925 HHT589915:HHT589925 HRP589915:HRP589925 IBL589915:IBL589925 ILH589915:ILH589925 IVD589915:IVD589925 JEZ589915:JEZ589925 JOV589915:JOV589925 JYR589915:JYR589925 KIN589915:KIN589925 KSJ589915:KSJ589925 LCF589915:LCF589925 LMB589915:LMB589925 LVX589915:LVX589925 MFT589915:MFT589925 MPP589915:MPP589925 MZL589915:MZL589925 NJH589915:NJH589925 NTD589915:NTD589925 OCZ589915:OCZ589925 OMV589915:OMV589925 OWR589915:OWR589925 PGN589915:PGN589925 PQJ589915:PQJ589925 QAF589915:QAF589925 QKB589915:QKB589925 QTX589915:QTX589925 RDT589915:RDT589925 RNP589915:RNP589925 RXL589915:RXL589925 SHH589915:SHH589925 SRD589915:SRD589925 TAZ589915:TAZ589925 TKV589915:TKV589925 TUR589915:TUR589925 UEN589915:UEN589925 UOJ589915:UOJ589925 UYF589915:UYF589925 VIB589915:VIB589925 VRX589915:VRX589925 WBT589915:WBT589925 WLP589915:WLP589925 WVL589915:WVL589925 E655451:F655461 IZ655451:IZ655461 SV655451:SV655461 ACR655451:ACR655461 AMN655451:AMN655461 AWJ655451:AWJ655461 BGF655451:BGF655461 BQB655451:BQB655461 BZX655451:BZX655461 CJT655451:CJT655461 CTP655451:CTP655461 DDL655451:DDL655461 DNH655451:DNH655461 DXD655451:DXD655461 EGZ655451:EGZ655461 EQV655451:EQV655461 FAR655451:FAR655461 FKN655451:FKN655461 FUJ655451:FUJ655461 GEF655451:GEF655461 GOB655451:GOB655461 GXX655451:GXX655461 HHT655451:HHT655461 HRP655451:HRP655461 IBL655451:IBL655461 ILH655451:ILH655461 IVD655451:IVD655461 JEZ655451:JEZ655461 JOV655451:JOV655461 JYR655451:JYR655461 KIN655451:KIN655461 KSJ655451:KSJ655461 LCF655451:LCF655461 LMB655451:LMB655461 LVX655451:LVX655461 MFT655451:MFT655461 MPP655451:MPP655461 MZL655451:MZL655461 NJH655451:NJH655461 NTD655451:NTD655461 OCZ655451:OCZ655461 OMV655451:OMV655461 OWR655451:OWR655461 PGN655451:PGN655461 PQJ655451:PQJ655461 QAF655451:QAF655461 QKB655451:QKB655461 QTX655451:QTX655461 RDT655451:RDT655461 RNP655451:RNP655461 RXL655451:RXL655461 SHH655451:SHH655461 SRD655451:SRD655461 TAZ655451:TAZ655461 TKV655451:TKV655461 TUR655451:TUR655461 UEN655451:UEN655461 UOJ655451:UOJ655461 UYF655451:UYF655461 VIB655451:VIB655461 VRX655451:VRX655461 WBT655451:WBT655461 WLP655451:WLP655461 WVL655451:WVL655461 E720987:F720997 IZ720987:IZ720997 SV720987:SV720997 ACR720987:ACR720997 AMN720987:AMN720997 AWJ720987:AWJ720997 BGF720987:BGF720997 BQB720987:BQB720997 BZX720987:BZX720997 CJT720987:CJT720997 CTP720987:CTP720997 DDL720987:DDL720997 DNH720987:DNH720997 DXD720987:DXD720997 EGZ720987:EGZ720997 EQV720987:EQV720997 FAR720987:FAR720997 FKN720987:FKN720997 FUJ720987:FUJ720997 GEF720987:GEF720997 GOB720987:GOB720997 GXX720987:GXX720997 HHT720987:HHT720997 HRP720987:HRP720997 IBL720987:IBL720997 ILH720987:ILH720997 IVD720987:IVD720997 JEZ720987:JEZ720997 JOV720987:JOV720997 JYR720987:JYR720997 KIN720987:KIN720997 KSJ720987:KSJ720997 LCF720987:LCF720997 LMB720987:LMB720997 LVX720987:LVX720997 MFT720987:MFT720997 MPP720987:MPP720997 MZL720987:MZL720997 NJH720987:NJH720997 NTD720987:NTD720997 OCZ720987:OCZ720997 OMV720987:OMV720997 OWR720987:OWR720997 PGN720987:PGN720997 PQJ720987:PQJ720997 QAF720987:QAF720997 QKB720987:QKB720997 QTX720987:QTX720997 RDT720987:RDT720997 RNP720987:RNP720997 RXL720987:RXL720997 SHH720987:SHH720997 SRD720987:SRD720997 TAZ720987:TAZ720997 TKV720987:TKV720997 TUR720987:TUR720997 UEN720987:UEN720997 UOJ720987:UOJ720997 UYF720987:UYF720997 VIB720987:VIB720997 VRX720987:VRX720997 WBT720987:WBT720997 WLP720987:WLP720997 WVL720987:WVL720997 E786523:F786533 IZ786523:IZ786533 SV786523:SV786533 ACR786523:ACR786533 AMN786523:AMN786533 AWJ786523:AWJ786533 BGF786523:BGF786533 BQB786523:BQB786533 BZX786523:BZX786533 CJT786523:CJT786533 CTP786523:CTP786533 DDL786523:DDL786533 DNH786523:DNH786533 DXD786523:DXD786533 EGZ786523:EGZ786533 EQV786523:EQV786533 FAR786523:FAR786533 FKN786523:FKN786533 FUJ786523:FUJ786533 GEF786523:GEF786533 GOB786523:GOB786533 GXX786523:GXX786533 HHT786523:HHT786533 HRP786523:HRP786533 IBL786523:IBL786533 ILH786523:ILH786533 IVD786523:IVD786533 JEZ786523:JEZ786533 JOV786523:JOV786533 JYR786523:JYR786533 KIN786523:KIN786533 KSJ786523:KSJ786533 LCF786523:LCF786533 LMB786523:LMB786533 LVX786523:LVX786533 MFT786523:MFT786533 MPP786523:MPP786533 MZL786523:MZL786533 NJH786523:NJH786533 NTD786523:NTD786533 OCZ786523:OCZ786533 OMV786523:OMV786533 OWR786523:OWR786533 PGN786523:PGN786533 PQJ786523:PQJ786533 QAF786523:QAF786533 QKB786523:QKB786533 QTX786523:QTX786533 RDT786523:RDT786533 RNP786523:RNP786533 RXL786523:RXL786533 SHH786523:SHH786533 SRD786523:SRD786533 TAZ786523:TAZ786533 TKV786523:TKV786533 TUR786523:TUR786533 UEN786523:UEN786533 UOJ786523:UOJ786533 UYF786523:UYF786533 VIB786523:VIB786533 VRX786523:VRX786533 WBT786523:WBT786533 WLP786523:WLP786533 WVL786523:WVL786533 E852059:F852069 IZ852059:IZ852069 SV852059:SV852069 ACR852059:ACR852069 AMN852059:AMN852069 AWJ852059:AWJ852069 BGF852059:BGF852069 BQB852059:BQB852069 BZX852059:BZX852069 CJT852059:CJT852069 CTP852059:CTP852069 DDL852059:DDL852069 DNH852059:DNH852069 DXD852059:DXD852069 EGZ852059:EGZ852069 EQV852059:EQV852069 FAR852059:FAR852069 FKN852059:FKN852069 FUJ852059:FUJ852069 GEF852059:GEF852069 GOB852059:GOB852069 GXX852059:GXX852069 HHT852059:HHT852069 HRP852059:HRP852069 IBL852059:IBL852069 ILH852059:ILH852069 IVD852059:IVD852069 JEZ852059:JEZ852069 JOV852059:JOV852069 JYR852059:JYR852069 KIN852059:KIN852069 KSJ852059:KSJ852069 LCF852059:LCF852069 LMB852059:LMB852069 LVX852059:LVX852069 MFT852059:MFT852069 MPP852059:MPP852069 MZL852059:MZL852069 NJH852059:NJH852069 NTD852059:NTD852069 OCZ852059:OCZ852069 OMV852059:OMV852069 OWR852059:OWR852069 PGN852059:PGN852069 PQJ852059:PQJ852069 QAF852059:QAF852069 QKB852059:QKB852069 QTX852059:QTX852069 RDT852059:RDT852069 RNP852059:RNP852069 RXL852059:RXL852069 SHH852059:SHH852069 SRD852059:SRD852069 TAZ852059:TAZ852069 TKV852059:TKV852069 TUR852059:TUR852069 UEN852059:UEN852069 UOJ852059:UOJ852069 UYF852059:UYF852069 VIB852059:VIB852069 VRX852059:VRX852069 WBT852059:WBT852069 WLP852059:WLP852069 WVL852059:WVL852069 E917595:F917605 IZ917595:IZ917605 SV917595:SV917605 ACR917595:ACR917605 AMN917595:AMN917605 AWJ917595:AWJ917605 BGF917595:BGF917605 BQB917595:BQB917605 BZX917595:BZX917605 CJT917595:CJT917605 CTP917595:CTP917605 DDL917595:DDL917605 DNH917595:DNH917605 DXD917595:DXD917605 EGZ917595:EGZ917605 EQV917595:EQV917605 FAR917595:FAR917605 FKN917595:FKN917605 FUJ917595:FUJ917605 GEF917595:GEF917605 GOB917595:GOB917605 GXX917595:GXX917605 HHT917595:HHT917605 HRP917595:HRP917605 IBL917595:IBL917605 ILH917595:ILH917605 IVD917595:IVD917605 JEZ917595:JEZ917605 JOV917595:JOV917605 JYR917595:JYR917605 KIN917595:KIN917605 KSJ917595:KSJ917605 LCF917595:LCF917605 LMB917595:LMB917605 LVX917595:LVX917605 MFT917595:MFT917605 MPP917595:MPP917605 MZL917595:MZL917605 NJH917595:NJH917605 NTD917595:NTD917605 OCZ917595:OCZ917605 OMV917595:OMV917605 OWR917595:OWR917605 PGN917595:PGN917605 PQJ917595:PQJ917605 QAF917595:QAF917605 QKB917595:QKB917605 QTX917595:QTX917605 RDT917595:RDT917605 RNP917595:RNP917605 RXL917595:RXL917605 SHH917595:SHH917605 SRD917595:SRD917605 TAZ917595:TAZ917605 TKV917595:TKV917605 TUR917595:TUR917605 UEN917595:UEN917605 UOJ917595:UOJ917605 UYF917595:UYF917605 VIB917595:VIB917605 VRX917595:VRX917605 WBT917595:WBT917605 WLP917595:WLP917605 WVL917595:WVL917605 E983131:F983141 IZ983131:IZ983141 SV983131:SV983141 ACR983131:ACR983141 AMN983131:AMN983141 AWJ983131:AWJ983141 BGF983131:BGF983141 BQB983131:BQB983141 BZX983131:BZX983141 CJT983131:CJT983141 CTP983131:CTP983141 DDL983131:DDL983141 DNH983131:DNH983141 DXD983131:DXD983141 EGZ983131:EGZ983141 EQV983131:EQV983141 FAR983131:FAR983141 FKN983131:FKN983141 FUJ983131:FUJ983141 GEF983131:GEF983141 GOB983131:GOB983141 GXX983131:GXX983141 HHT983131:HHT983141 HRP983131:HRP983141 IBL983131:IBL983141 ILH983131:ILH983141 IVD983131:IVD983141 JEZ983131:JEZ983141 JOV983131:JOV983141 JYR983131:JYR983141 KIN983131:KIN983141 KSJ983131:KSJ983141 LCF983131:LCF983141 LMB983131:LMB983141 LVX983131:LVX983141 MFT983131:MFT983141 MPP983131:MPP983141 MZL983131:MZL983141 NJH983131:NJH983141 NTD983131:NTD983141 OCZ983131:OCZ983141 OMV983131:OMV983141 OWR983131:OWR983141 PGN983131:PGN983141 PQJ983131:PQJ983141 QAF983131:QAF983141 QKB983131:QKB983141 QTX983131:QTX983141 RDT983131:RDT983141 RNP983131:RNP983141 RXL983131:RXL983141 SHH983131:SHH983141 SRD983131:SRD983141 TAZ983131:TAZ983141 TKV983131:TKV983141 TUR983131:TUR983141 UEN983131:UEN983141 UOJ983131:UOJ983141 UYF983131:UYF983141 VIB983131:VIB983141 VRX983131:VRX983141 WBT983131:WBT983141 WLP983131:WLP983141 WVL983131:WVL983141 E65641:F65664 IZ65641:IZ65664 SV65641:SV65664 ACR65641:ACR65664 AMN65641:AMN65664 AWJ65641:AWJ65664 BGF65641:BGF65664 BQB65641:BQB65664 BZX65641:BZX65664 CJT65641:CJT65664 CTP65641:CTP65664 DDL65641:DDL65664 DNH65641:DNH65664 DXD65641:DXD65664 EGZ65641:EGZ65664 EQV65641:EQV65664 FAR65641:FAR65664 FKN65641:FKN65664 FUJ65641:FUJ65664 GEF65641:GEF65664 GOB65641:GOB65664 GXX65641:GXX65664 HHT65641:HHT65664 HRP65641:HRP65664 IBL65641:IBL65664 ILH65641:ILH65664 IVD65641:IVD65664 JEZ65641:JEZ65664 JOV65641:JOV65664 JYR65641:JYR65664 KIN65641:KIN65664 KSJ65641:KSJ65664 LCF65641:LCF65664 LMB65641:LMB65664 LVX65641:LVX65664 MFT65641:MFT65664 MPP65641:MPP65664 MZL65641:MZL65664 NJH65641:NJH65664 NTD65641:NTD65664 OCZ65641:OCZ65664 OMV65641:OMV65664 OWR65641:OWR65664 PGN65641:PGN65664 PQJ65641:PQJ65664 QAF65641:QAF65664 QKB65641:QKB65664 QTX65641:QTX65664 RDT65641:RDT65664 RNP65641:RNP65664 RXL65641:RXL65664 SHH65641:SHH65664 SRD65641:SRD65664 TAZ65641:TAZ65664 TKV65641:TKV65664 TUR65641:TUR65664 UEN65641:UEN65664 UOJ65641:UOJ65664 UYF65641:UYF65664 VIB65641:VIB65664 VRX65641:VRX65664 WBT65641:WBT65664 WLP65641:WLP65664 WVL65641:WVL65664 E131177:F131200 IZ131177:IZ131200 SV131177:SV131200 ACR131177:ACR131200 AMN131177:AMN131200 AWJ131177:AWJ131200 BGF131177:BGF131200 BQB131177:BQB131200 BZX131177:BZX131200 CJT131177:CJT131200 CTP131177:CTP131200 DDL131177:DDL131200 DNH131177:DNH131200 DXD131177:DXD131200 EGZ131177:EGZ131200 EQV131177:EQV131200 FAR131177:FAR131200 FKN131177:FKN131200 FUJ131177:FUJ131200 GEF131177:GEF131200 GOB131177:GOB131200 GXX131177:GXX131200 HHT131177:HHT131200 HRP131177:HRP131200 IBL131177:IBL131200 ILH131177:ILH131200 IVD131177:IVD131200 JEZ131177:JEZ131200 JOV131177:JOV131200 JYR131177:JYR131200 KIN131177:KIN131200 KSJ131177:KSJ131200 LCF131177:LCF131200 LMB131177:LMB131200 LVX131177:LVX131200 MFT131177:MFT131200 MPP131177:MPP131200 MZL131177:MZL131200 NJH131177:NJH131200 NTD131177:NTD131200 OCZ131177:OCZ131200 OMV131177:OMV131200 OWR131177:OWR131200 PGN131177:PGN131200 PQJ131177:PQJ131200 QAF131177:QAF131200 QKB131177:QKB131200 QTX131177:QTX131200 RDT131177:RDT131200 RNP131177:RNP131200 RXL131177:RXL131200 SHH131177:SHH131200 SRD131177:SRD131200 TAZ131177:TAZ131200 TKV131177:TKV131200 TUR131177:TUR131200 UEN131177:UEN131200 UOJ131177:UOJ131200 UYF131177:UYF131200 VIB131177:VIB131200 VRX131177:VRX131200 WBT131177:WBT131200 WLP131177:WLP131200 WVL131177:WVL131200 E196713:F196736 IZ196713:IZ196736 SV196713:SV196736 ACR196713:ACR196736 AMN196713:AMN196736 AWJ196713:AWJ196736 BGF196713:BGF196736 BQB196713:BQB196736 BZX196713:BZX196736 CJT196713:CJT196736 CTP196713:CTP196736 DDL196713:DDL196736 DNH196713:DNH196736 DXD196713:DXD196736 EGZ196713:EGZ196736 EQV196713:EQV196736 FAR196713:FAR196736 FKN196713:FKN196736 FUJ196713:FUJ196736 GEF196713:GEF196736 GOB196713:GOB196736 GXX196713:GXX196736 HHT196713:HHT196736 HRP196713:HRP196736 IBL196713:IBL196736 ILH196713:ILH196736 IVD196713:IVD196736 JEZ196713:JEZ196736 JOV196713:JOV196736 JYR196713:JYR196736 KIN196713:KIN196736 KSJ196713:KSJ196736 LCF196713:LCF196736 LMB196713:LMB196736 LVX196713:LVX196736 MFT196713:MFT196736 MPP196713:MPP196736 MZL196713:MZL196736 NJH196713:NJH196736 NTD196713:NTD196736 OCZ196713:OCZ196736 OMV196713:OMV196736 OWR196713:OWR196736 PGN196713:PGN196736 PQJ196713:PQJ196736 QAF196713:QAF196736 QKB196713:QKB196736 QTX196713:QTX196736 RDT196713:RDT196736 RNP196713:RNP196736 RXL196713:RXL196736 SHH196713:SHH196736 SRD196713:SRD196736 TAZ196713:TAZ196736 TKV196713:TKV196736 TUR196713:TUR196736 UEN196713:UEN196736 UOJ196713:UOJ196736 UYF196713:UYF196736 VIB196713:VIB196736 VRX196713:VRX196736 WBT196713:WBT196736 WLP196713:WLP196736 WVL196713:WVL196736 E262249:F262272 IZ262249:IZ262272 SV262249:SV262272 ACR262249:ACR262272 AMN262249:AMN262272 AWJ262249:AWJ262272 BGF262249:BGF262272 BQB262249:BQB262272 BZX262249:BZX262272 CJT262249:CJT262272 CTP262249:CTP262272 DDL262249:DDL262272 DNH262249:DNH262272 DXD262249:DXD262272 EGZ262249:EGZ262272 EQV262249:EQV262272 FAR262249:FAR262272 FKN262249:FKN262272 FUJ262249:FUJ262272 GEF262249:GEF262272 GOB262249:GOB262272 GXX262249:GXX262272 HHT262249:HHT262272 HRP262249:HRP262272 IBL262249:IBL262272 ILH262249:ILH262272 IVD262249:IVD262272 JEZ262249:JEZ262272 JOV262249:JOV262272 JYR262249:JYR262272 KIN262249:KIN262272 KSJ262249:KSJ262272 LCF262249:LCF262272 LMB262249:LMB262272 LVX262249:LVX262272 MFT262249:MFT262272 MPP262249:MPP262272 MZL262249:MZL262272 NJH262249:NJH262272 NTD262249:NTD262272 OCZ262249:OCZ262272 OMV262249:OMV262272 OWR262249:OWR262272 PGN262249:PGN262272 PQJ262249:PQJ262272 QAF262249:QAF262272 QKB262249:QKB262272 QTX262249:QTX262272 RDT262249:RDT262272 RNP262249:RNP262272 RXL262249:RXL262272 SHH262249:SHH262272 SRD262249:SRD262272 TAZ262249:TAZ262272 TKV262249:TKV262272 TUR262249:TUR262272 UEN262249:UEN262272 UOJ262249:UOJ262272 UYF262249:UYF262272 VIB262249:VIB262272 VRX262249:VRX262272 WBT262249:WBT262272 WLP262249:WLP262272 WVL262249:WVL262272 E327785:F327808 IZ327785:IZ327808 SV327785:SV327808 ACR327785:ACR327808 AMN327785:AMN327808 AWJ327785:AWJ327808 BGF327785:BGF327808 BQB327785:BQB327808 BZX327785:BZX327808 CJT327785:CJT327808 CTP327785:CTP327808 DDL327785:DDL327808 DNH327785:DNH327808 DXD327785:DXD327808 EGZ327785:EGZ327808 EQV327785:EQV327808 FAR327785:FAR327808 FKN327785:FKN327808 FUJ327785:FUJ327808 GEF327785:GEF327808 GOB327785:GOB327808 GXX327785:GXX327808 HHT327785:HHT327808 HRP327785:HRP327808 IBL327785:IBL327808 ILH327785:ILH327808 IVD327785:IVD327808 JEZ327785:JEZ327808 JOV327785:JOV327808 JYR327785:JYR327808 KIN327785:KIN327808 KSJ327785:KSJ327808 LCF327785:LCF327808 LMB327785:LMB327808 LVX327785:LVX327808 MFT327785:MFT327808 MPP327785:MPP327808 MZL327785:MZL327808 NJH327785:NJH327808 NTD327785:NTD327808 OCZ327785:OCZ327808 OMV327785:OMV327808 OWR327785:OWR327808 PGN327785:PGN327808 PQJ327785:PQJ327808 QAF327785:QAF327808 QKB327785:QKB327808 QTX327785:QTX327808 RDT327785:RDT327808 RNP327785:RNP327808 RXL327785:RXL327808 SHH327785:SHH327808 SRD327785:SRD327808 TAZ327785:TAZ327808 TKV327785:TKV327808 TUR327785:TUR327808 UEN327785:UEN327808 UOJ327785:UOJ327808 UYF327785:UYF327808 VIB327785:VIB327808 VRX327785:VRX327808 WBT327785:WBT327808 WLP327785:WLP327808 WVL327785:WVL327808 E393321:F393344 IZ393321:IZ393344 SV393321:SV393344 ACR393321:ACR393344 AMN393321:AMN393344 AWJ393321:AWJ393344 BGF393321:BGF393344 BQB393321:BQB393344 BZX393321:BZX393344 CJT393321:CJT393344 CTP393321:CTP393344 DDL393321:DDL393344 DNH393321:DNH393344 DXD393321:DXD393344 EGZ393321:EGZ393344 EQV393321:EQV393344 FAR393321:FAR393344 FKN393321:FKN393344 FUJ393321:FUJ393344 GEF393321:GEF393344 GOB393321:GOB393344 GXX393321:GXX393344 HHT393321:HHT393344 HRP393321:HRP393344 IBL393321:IBL393344 ILH393321:ILH393344 IVD393321:IVD393344 JEZ393321:JEZ393344 JOV393321:JOV393344 JYR393321:JYR393344 KIN393321:KIN393344 KSJ393321:KSJ393344 LCF393321:LCF393344 LMB393321:LMB393344 LVX393321:LVX393344 MFT393321:MFT393344 MPP393321:MPP393344 MZL393321:MZL393344 NJH393321:NJH393344 NTD393321:NTD393344 OCZ393321:OCZ393344 OMV393321:OMV393344 OWR393321:OWR393344 PGN393321:PGN393344 PQJ393321:PQJ393344 QAF393321:QAF393344 QKB393321:QKB393344 QTX393321:QTX393344 RDT393321:RDT393344 RNP393321:RNP393344 RXL393321:RXL393344 SHH393321:SHH393344 SRD393321:SRD393344 TAZ393321:TAZ393344 TKV393321:TKV393344 TUR393321:TUR393344 UEN393321:UEN393344 UOJ393321:UOJ393344 UYF393321:UYF393344 VIB393321:VIB393344 VRX393321:VRX393344 WBT393321:WBT393344 WLP393321:WLP393344 WVL393321:WVL393344 E458857:F458880 IZ458857:IZ458880 SV458857:SV458880 ACR458857:ACR458880 AMN458857:AMN458880 AWJ458857:AWJ458880 BGF458857:BGF458880 BQB458857:BQB458880 BZX458857:BZX458880 CJT458857:CJT458880 CTP458857:CTP458880 DDL458857:DDL458880 DNH458857:DNH458880 DXD458857:DXD458880 EGZ458857:EGZ458880 EQV458857:EQV458880 FAR458857:FAR458880 FKN458857:FKN458880 FUJ458857:FUJ458880 GEF458857:GEF458880 GOB458857:GOB458880 GXX458857:GXX458880 HHT458857:HHT458880 HRP458857:HRP458880 IBL458857:IBL458880 ILH458857:ILH458880 IVD458857:IVD458880 JEZ458857:JEZ458880 JOV458857:JOV458880 JYR458857:JYR458880 KIN458857:KIN458880 KSJ458857:KSJ458880 LCF458857:LCF458880 LMB458857:LMB458880 LVX458857:LVX458880 MFT458857:MFT458880 MPP458857:MPP458880 MZL458857:MZL458880 NJH458857:NJH458880 NTD458857:NTD458880 OCZ458857:OCZ458880 OMV458857:OMV458880 OWR458857:OWR458880 PGN458857:PGN458880 PQJ458857:PQJ458880 QAF458857:QAF458880 QKB458857:QKB458880 QTX458857:QTX458880 RDT458857:RDT458880 RNP458857:RNP458880 RXL458857:RXL458880 SHH458857:SHH458880 SRD458857:SRD458880 TAZ458857:TAZ458880 TKV458857:TKV458880 TUR458857:TUR458880 UEN458857:UEN458880 UOJ458857:UOJ458880 UYF458857:UYF458880 VIB458857:VIB458880 VRX458857:VRX458880 WBT458857:WBT458880 WLP458857:WLP458880 WVL458857:WVL458880 E524393:F524416 IZ524393:IZ524416 SV524393:SV524416 ACR524393:ACR524416 AMN524393:AMN524416 AWJ524393:AWJ524416 BGF524393:BGF524416 BQB524393:BQB524416 BZX524393:BZX524416 CJT524393:CJT524416 CTP524393:CTP524416 DDL524393:DDL524416 DNH524393:DNH524416 DXD524393:DXD524416 EGZ524393:EGZ524416 EQV524393:EQV524416 FAR524393:FAR524416 FKN524393:FKN524416 FUJ524393:FUJ524416 GEF524393:GEF524416 GOB524393:GOB524416 GXX524393:GXX524416 HHT524393:HHT524416 HRP524393:HRP524416 IBL524393:IBL524416 ILH524393:ILH524416 IVD524393:IVD524416 JEZ524393:JEZ524416 JOV524393:JOV524416 JYR524393:JYR524416 KIN524393:KIN524416 KSJ524393:KSJ524416 LCF524393:LCF524416 LMB524393:LMB524416 LVX524393:LVX524416 MFT524393:MFT524416 MPP524393:MPP524416 MZL524393:MZL524416 NJH524393:NJH524416 NTD524393:NTD524416 OCZ524393:OCZ524416 OMV524393:OMV524416 OWR524393:OWR524416 PGN524393:PGN524416 PQJ524393:PQJ524416 QAF524393:QAF524416 QKB524393:QKB524416 QTX524393:QTX524416 RDT524393:RDT524416 RNP524393:RNP524416 RXL524393:RXL524416 SHH524393:SHH524416 SRD524393:SRD524416 TAZ524393:TAZ524416 TKV524393:TKV524416 TUR524393:TUR524416 UEN524393:UEN524416 UOJ524393:UOJ524416 UYF524393:UYF524416 VIB524393:VIB524416 VRX524393:VRX524416 WBT524393:WBT524416 WLP524393:WLP524416 WVL524393:WVL524416 E589929:F589952 IZ589929:IZ589952 SV589929:SV589952 ACR589929:ACR589952 AMN589929:AMN589952 AWJ589929:AWJ589952 BGF589929:BGF589952 BQB589929:BQB589952 BZX589929:BZX589952 CJT589929:CJT589952 CTP589929:CTP589952 DDL589929:DDL589952 DNH589929:DNH589952 DXD589929:DXD589952 EGZ589929:EGZ589952 EQV589929:EQV589952 FAR589929:FAR589952 FKN589929:FKN589952 FUJ589929:FUJ589952 GEF589929:GEF589952 GOB589929:GOB589952 GXX589929:GXX589952 HHT589929:HHT589952 HRP589929:HRP589952 IBL589929:IBL589952 ILH589929:ILH589952 IVD589929:IVD589952 JEZ589929:JEZ589952 JOV589929:JOV589952 JYR589929:JYR589952 KIN589929:KIN589952 KSJ589929:KSJ589952 LCF589929:LCF589952 LMB589929:LMB589952 LVX589929:LVX589952 MFT589929:MFT589952 MPP589929:MPP589952 MZL589929:MZL589952 NJH589929:NJH589952 NTD589929:NTD589952 OCZ589929:OCZ589952 OMV589929:OMV589952 OWR589929:OWR589952 PGN589929:PGN589952 PQJ589929:PQJ589952 QAF589929:QAF589952 QKB589929:QKB589952 QTX589929:QTX589952 RDT589929:RDT589952 RNP589929:RNP589952 RXL589929:RXL589952 SHH589929:SHH589952 SRD589929:SRD589952 TAZ589929:TAZ589952 TKV589929:TKV589952 TUR589929:TUR589952 UEN589929:UEN589952 UOJ589929:UOJ589952 UYF589929:UYF589952 VIB589929:VIB589952 VRX589929:VRX589952 WBT589929:WBT589952 WLP589929:WLP589952 WVL589929:WVL589952 E655465:F655488 IZ655465:IZ655488 SV655465:SV655488 ACR655465:ACR655488 AMN655465:AMN655488 AWJ655465:AWJ655488 BGF655465:BGF655488 BQB655465:BQB655488 BZX655465:BZX655488 CJT655465:CJT655488 CTP655465:CTP655488 DDL655465:DDL655488 DNH655465:DNH655488 DXD655465:DXD655488 EGZ655465:EGZ655488 EQV655465:EQV655488 FAR655465:FAR655488 FKN655465:FKN655488 FUJ655465:FUJ655488 GEF655465:GEF655488 GOB655465:GOB655488 GXX655465:GXX655488 HHT655465:HHT655488 HRP655465:HRP655488 IBL655465:IBL655488 ILH655465:ILH655488 IVD655465:IVD655488 JEZ655465:JEZ655488 JOV655465:JOV655488 JYR655465:JYR655488 KIN655465:KIN655488 KSJ655465:KSJ655488 LCF655465:LCF655488 LMB655465:LMB655488 LVX655465:LVX655488 MFT655465:MFT655488 MPP655465:MPP655488 MZL655465:MZL655488 NJH655465:NJH655488 NTD655465:NTD655488 OCZ655465:OCZ655488 OMV655465:OMV655488 OWR655465:OWR655488 PGN655465:PGN655488 PQJ655465:PQJ655488 QAF655465:QAF655488 QKB655465:QKB655488 QTX655465:QTX655488 RDT655465:RDT655488 RNP655465:RNP655488 RXL655465:RXL655488 SHH655465:SHH655488 SRD655465:SRD655488 TAZ655465:TAZ655488 TKV655465:TKV655488 TUR655465:TUR655488 UEN655465:UEN655488 UOJ655465:UOJ655488 UYF655465:UYF655488 VIB655465:VIB655488 VRX655465:VRX655488 WBT655465:WBT655488 WLP655465:WLP655488 WVL655465:WVL655488 E721001:F721024 IZ721001:IZ721024 SV721001:SV721024 ACR721001:ACR721024 AMN721001:AMN721024 AWJ721001:AWJ721024 BGF721001:BGF721024 BQB721001:BQB721024 BZX721001:BZX721024 CJT721001:CJT721024 CTP721001:CTP721024 DDL721001:DDL721024 DNH721001:DNH721024 DXD721001:DXD721024 EGZ721001:EGZ721024 EQV721001:EQV721024 FAR721001:FAR721024 FKN721001:FKN721024 FUJ721001:FUJ721024 GEF721001:GEF721024 GOB721001:GOB721024 GXX721001:GXX721024 HHT721001:HHT721024 HRP721001:HRP721024 IBL721001:IBL721024 ILH721001:ILH721024 IVD721001:IVD721024 JEZ721001:JEZ721024 JOV721001:JOV721024 JYR721001:JYR721024 KIN721001:KIN721024 KSJ721001:KSJ721024 LCF721001:LCF721024 LMB721001:LMB721024 LVX721001:LVX721024 MFT721001:MFT721024 MPP721001:MPP721024 MZL721001:MZL721024 NJH721001:NJH721024 NTD721001:NTD721024 OCZ721001:OCZ721024 OMV721001:OMV721024 OWR721001:OWR721024 PGN721001:PGN721024 PQJ721001:PQJ721024 QAF721001:QAF721024 QKB721001:QKB721024 QTX721001:QTX721024 RDT721001:RDT721024 RNP721001:RNP721024 RXL721001:RXL721024 SHH721001:SHH721024 SRD721001:SRD721024 TAZ721001:TAZ721024 TKV721001:TKV721024 TUR721001:TUR721024 UEN721001:UEN721024 UOJ721001:UOJ721024 UYF721001:UYF721024 VIB721001:VIB721024 VRX721001:VRX721024 WBT721001:WBT721024 WLP721001:WLP721024 WVL721001:WVL721024 E786537:F786560 IZ786537:IZ786560 SV786537:SV786560 ACR786537:ACR786560 AMN786537:AMN786560 AWJ786537:AWJ786560 BGF786537:BGF786560 BQB786537:BQB786560 BZX786537:BZX786560 CJT786537:CJT786560 CTP786537:CTP786560 DDL786537:DDL786560 DNH786537:DNH786560 DXD786537:DXD786560 EGZ786537:EGZ786560 EQV786537:EQV786560 FAR786537:FAR786560 FKN786537:FKN786560 FUJ786537:FUJ786560 GEF786537:GEF786560 GOB786537:GOB786560 GXX786537:GXX786560 HHT786537:HHT786560 HRP786537:HRP786560 IBL786537:IBL786560 ILH786537:ILH786560 IVD786537:IVD786560 JEZ786537:JEZ786560 JOV786537:JOV786560 JYR786537:JYR786560 KIN786537:KIN786560 KSJ786537:KSJ786560 LCF786537:LCF786560 LMB786537:LMB786560 LVX786537:LVX786560 MFT786537:MFT786560 MPP786537:MPP786560 MZL786537:MZL786560 NJH786537:NJH786560 NTD786537:NTD786560 OCZ786537:OCZ786560 OMV786537:OMV786560 OWR786537:OWR786560 PGN786537:PGN786560 PQJ786537:PQJ786560 QAF786537:QAF786560 QKB786537:QKB786560 QTX786537:QTX786560 RDT786537:RDT786560 RNP786537:RNP786560 RXL786537:RXL786560 SHH786537:SHH786560 SRD786537:SRD786560 TAZ786537:TAZ786560 TKV786537:TKV786560 TUR786537:TUR786560 UEN786537:UEN786560 UOJ786537:UOJ786560 UYF786537:UYF786560 VIB786537:VIB786560 VRX786537:VRX786560 WBT786537:WBT786560 WLP786537:WLP786560 WVL786537:WVL786560 E852073:F852096 IZ852073:IZ852096 SV852073:SV852096 ACR852073:ACR852096 AMN852073:AMN852096 AWJ852073:AWJ852096 BGF852073:BGF852096 BQB852073:BQB852096 BZX852073:BZX852096 CJT852073:CJT852096 CTP852073:CTP852096 DDL852073:DDL852096 DNH852073:DNH852096 DXD852073:DXD852096 EGZ852073:EGZ852096 EQV852073:EQV852096 FAR852073:FAR852096 FKN852073:FKN852096 FUJ852073:FUJ852096 GEF852073:GEF852096 GOB852073:GOB852096 GXX852073:GXX852096 HHT852073:HHT852096 HRP852073:HRP852096 IBL852073:IBL852096 ILH852073:ILH852096 IVD852073:IVD852096 JEZ852073:JEZ852096 JOV852073:JOV852096 JYR852073:JYR852096 KIN852073:KIN852096 KSJ852073:KSJ852096 LCF852073:LCF852096 LMB852073:LMB852096 LVX852073:LVX852096 MFT852073:MFT852096 MPP852073:MPP852096 MZL852073:MZL852096 NJH852073:NJH852096 NTD852073:NTD852096 OCZ852073:OCZ852096 OMV852073:OMV852096 OWR852073:OWR852096 PGN852073:PGN852096 PQJ852073:PQJ852096 QAF852073:QAF852096 QKB852073:QKB852096 QTX852073:QTX852096 RDT852073:RDT852096 RNP852073:RNP852096 RXL852073:RXL852096 SHH852073:SHH852096 SRD852073:SRD852096 TAZ852073:TAZ852096 TKV852073:TKV852096 TUR852073:TUR852096 UEN852073:UEN852096 UOJ852073:UOJ852096 UYF852073:UYF852096 VIB852073:VIB852096 VRX852073:VRX852096 WBT852073:WBT852096 WLP852073:WLP852096 WVL852073:WVL852096 E917609:F917632 IZ917609:IZ917632 SV917609:SV917632 ACR917609:ACR917632 AMN917609:AMN917632 AWJ917609:AWJ917632 BGF917609:BGF917632 BQB917609:BQB917632 BZX917609:BZX917632 CJT917609:CJT917632 CTP917609:CTP917632 DDL917609:DDL917632 DNH917609:DNH917632 DXD917609:DXD917632 EGZ917609:EGZ917632 EQV917609:EQV917632 FAR917609:FAR917632 FKN917609:FKN917632 FUJ917609:FUJ917632 GEF917609:GEF917632 GOB917609:GOB917632 GXX917609:GXX917632 HHT917609:HHT917632 HRP917609:HRP917632 IBL917609:IBL917632 ILH917609:ILH917632 IVD917609:IVD917632 JEZ917609:JEZ917632 JOV917609:JOV917632 JYR917609:JYR917632 KIN917609:KIN917632 KSJ917609:KSJ917632 LCF917609:LCF917632 LMB917609:LMB917632 LVX917609:LVX917632 MFT917609:MFT917632 MPP917609:MPP917632 MZL917609:MZL917632 NJH917609:NJH917632 NTD917609:NTD917632 OCZ917609:OCZ917632 OMV917609:OMV917632 OWR917609:OWR917632 PGN917609:PGN917632 PQJ917609:PQJ917632 QAF917609:QAF917632 QKB917609:QKB917632 QTX917609:QTX917632 RDT917609:RDT917632 RNP917609:RNP917632 RXL917609:RXL917632 SHH917609:SHH917632 SRD917609:SRD917632 TAZ917609:TAZ917632 TKV917609:TKV917632 TUR917609:TUR917632 UEN917609:UEN917632 UOJ917609:UOJ917632 UYF917609:UYF917632 VIB917609:VIB917632 VRX917609:VRX917632 WBT917609:WBT917632 WLP917609:WLP917632 WVL917609:WVL917632 E983145:F983168 IZ983145:IZ983168 SV983145:SV983168 ACR983145:ACR983168 AMN983145:AMN983168 AWJ983145:AWJ983168 BGF983145:BGF983168 BQB983145:BQB983168 BZX983145:BZX983168 CJT983145:CJT983168 CTP983145:CTP983168 DDL983145:DDL983168 DNH983145:DNH983168 DXD983145:DXD983168 EGZ983145:EGZ983168 EQV983145:EQV983168 FAR983145:FAR983168 FKN983145:FKN983168 FUJ983145:FUJ983168 GEF983145:GEF983168 GOB983145:GOB983168 GXX983145:GXX983168 HHT983145:HHT983168 HRP983145:HRP983168 IBL983145:IBL983168 ILH983145:ILH983168 IVD983145:IVD983168 JEZ983145:JEZ983168 JOV983145:JOV983168 JYR983145:JYR983168 KIN983145:KIN983168 KSJ983145:KSJ983168 LCF983145:LCF983168 LMB983145:LMB983168 LVX983145:LVX983168 MFT983145:MFT983168 MPP983145:MPP983168 MZL983145:MZL983168 NJH983145:NJH983168 NTD983145:NTD983168 OCZ983145:OCZ983168 OMV983145:OMV983168 OWR983145:OWR983168 PGN983145:PGN983168 PQJ983145:PQJ983168 QAF983145:QAF983168 QKB983145:QKB983168 QTX983145:QTX983168 RDT983145:RDT983168 RNP983145:RNP983168 RXL983145:RXL983168 SHH983145:SHH983168 SRD983145:SRD983168 TAZ983145:TAZ983168 TKV983145:TKV983168 TUR983145:TUR983168 UEN983145:UEN983168 UOJ983145:UOJ983168 UYF983145:UYF983168 VIB983145:VIB983168 VRX983145:VRX983168 WBT983145:WBT983168 WLP983145:WLP983168 WVL983145:WVL983168 WLP9:WLP130 WVL9:WVL130 IZ9:IZ130 SV9:SV130 ACR9:ACR130 AMN9:AMN130 AWJ9:AWJ130 BGF9:BGF130 BQB9:BQB130 BZX9:BZX130 CJT9:CJT130 CTP9:CTP130 DDL9:DDL130 DNH9:DNH130 DXD9:DXD130 EGZ9:EGZ130 EQV9:EQV130 FAR9:FAR130 FKN9:FKN130 FUJ9:FUJ130 GEF9:GEF130 GOB9:GOB130 GXX9:GXX130 HHT9:HHT130 HRP9:HRP130 IBL9:IBL130 ILH9:ILH130 IVD9:IVD130 JEZ9:JEZ130 JOV9:JOV130 JYR9:JYR130 KIN9:KIN130 KSJ9:KSJ130 LCF9:LCF130 LMB9:LMB130 LVX9:LVX130 MFT9:MFT130 MPP9:MPP130 MZL9:MZL130 NJH9:NJH130 NTD9:NTD130 OCZ9:OCZ130 OMV9:OMV130 OWR9:OWR130 PGN9:PGN130 PQJ9:PQJ130 QAF9:QAF130 QKB9:QKB130 QTX9:QTX130 RDT9:RDT130 RNP9:RNP130 RXL9:RXL130 SHH9:SHH130 SRD9:SRD130 TAZ9:TAZ130 TKV9:TKV130 TUR9:TUR130 UEN9:UEN130 UOJ9:UOJ130 UYF9:UYF130 VIB9:VIB130 VRX9:VRX130 WBT9:WBT130 E75:E91" xr:uid="{00000000-0002-0000-0000-000001000000}">
      <formula1>0</formula1>
    </dataValidation>
  </dataValidations>
  <pageMargins left="0.70866141732283472" right="0.70866141732283472" top="0.74803149606299213" bottom="0.74803149606299213" header="0.31496062992125984" footer="0.31496062992125984"/>
  <pageSetup scale="33" orientation="portrait" r:id="rId1"/>
  <ignoredErrors>
    <ignoredError sqref="H8"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E30A4-8291-44EC-B235-ACE38FEB3925}">
  <dimension ref="A1:L90"/>
  <sheetViews>
    <sheetView tabSelected="1" workbookViewId="0">
      <selection activeCell="B4" sqref="B4:B6"/>
    </sheetView>
  </sheetViews>
  <sheetFormatPr baseColWidth="10" defaultColWidth="10.7265625" defaultRowHeight="14" x14ac:dyDescent="0.35"/>
  <cols>
    <col min="1" max="1" width="20.54296875" style="1" customWidth="1"/>
    <col min="2" max="2" width="41.1796875" style="1" customWidth="1"/>
    <col min="3" max="3" width="16.7265625" style="65" customWidth="1"/>
    <col min="4" max="4" width="17.1796875" style="1" customWidth="1"/>
    <col min="5" max="5" width="15.453125" style="1" customWidth="1"/>
    <col min="6" max="6" width="21" style="1" customWidth="1"/>
    <col min="7" max="7" width="19.7265625" style="1" customWidth="1"/>
    <col min="8" max="8" width="8.7265625" style="1" customWidth="1"/>
    <col min="9" max="9" width="20.1796875" style="1" customWidth="1"/>
    <col min="10" max="10" width="24" style="1" customWidth="1"/>
    <col min="11" max="11" width="16.81640625" style="1" bestFit="1" customWidth="1"/>
    <col min="12" max="12" width="18.7265625" style="1" customWidth="1"/>
    <col min="13" max="16384" width="10.7265625" style="1"/>
  </cols>
  <sheetData>
    <row r="1" spans="1:12" ht="71.25" customHeight="1" x14ac:dyDescent="0.35">
      <c r="A1" s="133" t="s">
        <v>349</v>
      </c>
      <c r="B1" s="133"/>
      <c r="C1" s="133"/>
      <c r="D1" s="134"/>
      <c r="E1" s="171" t="s">
        <v>350</v>
      </c>
      <c r="F1" s="171"/>
      <c r="G1" s="171"/>
      <c r="H1" s="171"/>
      <c r="I1" s="171"/>
    </row>
    <row r="2" spans="1:12" ht="17.25" customHeight="1" x14ac:dyDescent="0.35">
      <c r="A2" s="172" t="s">
        <v>10</v>
      </c>
      <c r="B2" s="172"/>
      <c r="C2" s="172"/>
      <c r="D2" s="173"/>
      <c r="E2" s="174"/>
      <c r="F2" s="175"/>
      <c r="G2" s="175"/>
      <c r="H2" s="176"/>
      <c r="I2" s="171"/>
    </row>
    <row r="3" spans="1:12" ht="22.5" customHeight="1" x14ac:dyDescent="0.35">
      <c r="A3" s="177" t="s">
        <v>351</v>
      </c>
      <c r="B3" s="177"/>
      <c r="C3" s="177"/>
      <c r="D3" s="177"/>
      <c r="E3" s="177"/>
      <c r="F3" s="177"/>
      <c r="G3" s="178"/>
      <c r="H3" s="179" t="s">
        <v>352</v>
      </c>
      <c r="I3" s="179"/>
    </row>
    <row r="4" spans="1:12" ht="29.25" customHeight="1" x14ac:dyDescent="0.35">
      <c r="A4" s="159" t="s">
        <v>353</v>
      </c>
      <c r="B4" s="162" t="s">
        <v>353</v>
      </c>
      <c r="C4" s="165" t="s">
        <v>32</v>
      </c>
      <c r="D4" s="166"/>
      <c r="E4" s="166"/>
      <c r="F4" s="167"/>
      <c r="G4" s="142" t="s">
        <v>33</v>
      </c>
      <c r="H4" s="142"/>
      <c r="I4" s="168" t="s">
        <v>1</v>
      </c>
    </row>
    <row r="5" spans="1:12" ht="27.75" customHeight="1" x14ac:dyDescent="0.35">
      <c r="A5" s="160"/>
      <c r="B5" s="163"/>
      <c r="C5" s="169" t="s">
        <v>2</v>
      </c>
      <c r="D5" s="141" t="s">
        <v>3</v>
      </c>
      <c r="E5" s="141"/>
      <c r="F5" s="94" t="s">
        <v>4</v>
      </c>
      <c r="G5" s="94" t="s">
        <v>354</v>
      </c>
      <c r="H5" s="94"/>
      <c r="I5" s="168"/>
    </row>
    <row r="6" spans="1:12" ht="17.25" customHeight="1" x14ac:dyDescent="0.35">
      <c r="A6" s="161"/>
      <c r="B6" s="164"/>
      <c r="C6" s="170"/>
      <c r="D6" s="93" t="s">
        <v>5</v>
      </c>
      <c r="E6" s="93" t="s">
        <v>6</v>
      </c>
      <c r="F6" s="94"/>
      <c r="G6" s="93" t="s">
        <v>355</v>
      </c>
      <c r="H6" s="95" t="s">
        <v>356</v>
      </c>
      <c r="I6" s="168"/>
    </row>
    <row r="7" spans="1:12" ht="14.5" x14ac:dyDescent="0.35">
      <c r="A7" s="96">
        <v>1</v>
      </c>
      <c r="B7" s="2" t="s">
        <v>357</v>
      </c>
      <c r="C7" s="97">
        <f>C8+C17+C36</f>
        <v>33248329453</v>
      </c>
      <c r="D7" s="97">
        <f>D8+D17+D36</f>
        <v>9316432947</v>
      </c>
      <c r="E7" s="97">
        <f>E8+E17+E36</f>
        <v>7792086684</v>
      </c>
      <c r="F7" s="97">
        <f>C7+D7-E7</f>
        <v>34772675716</v>
      </c>
      <c r="G7" s="97">
        <f>G8+G17+G36</f>
        <v>31211109692</v>
      </c>
      <c r="H7" s="4">
        <f>G7/F7</f>
        <v>0.89757572718623979</v>
      </c>
      <c r="I7" s="98"/>
      <c r="J7" s="64"/>
      <c r="K7" s="99"/>
      <c r="L7" s="99"/>
    </row>
    <row r="8" spans="1:12" x14ac:dyDescent="0.3">
      <c r="A8" s="100" t="s">
        <v>358</v>
      </c>
      <c r="B8" s="101" t="s">
        <v>359</v>
      </c>
      <c r="C8" s="97">
        <f>C9+C11</f>
        <v>12986315158</v>
      </c>
      <c r="D8" s="97">
        <f>D9+D11</f>
        <v>1578257326</v>
      </c>
      <c r="E8" s="97">
        <f>E9+E11</f>
        <v>5917443</v>
      </c>
      <c r="F8" s="97">
        <f>C8+D8-E8</f>
        <v>14558655041</v>
      </c>
      <c r="G8" s="97">
        <f>G9+G11</f>
        <v>14558655041</v>
      </c>
      <c r="H8" s="4">
        <f>G8/F8</f>
        <v>1</v>
      </c>
      <c r="I8" s="5"/>
      <c r="J8" s="62"/>
    </row>
    <row r="9" spans="1:12" x14ac:dyDescent="0.3">
      <c r="A9" s="102" t="s">
        <v>360</v>
      </c>
      <c r="B9" s="103" t="s">
        <v>361</v>
      </c>
      <c r="C9" s="104">
        <f>VLOOKUP($A$9,[118]Ingresos_Fun_Dic!$A$3:$J$30,3,0)+VLOOKUP($A$9,[118]Ingreso_Inv_Dic!$A$3:$J$34,3,0)</f>
        <v>0</v>
      </c>
      <c r="D9" s="104">
        <f>VLOOKUP($A$9,[118]Ingresos_Fun_Dic!$A$3:$J$30,4,0)+VLOOKUP($A$9,[118]Ingreso_Inv_Dic!$A$3:$J$34,4,0)</f>
        <v>526326336</v>
      </c>
      <c r="E9" s="104">
        <f>VLOOKUP($A$9,[118]Ingresos_Fun_Dic!$A$3:$J$30,7,0)+VLOOKUP($A$9,[118]Ingreso_Inv_Dic!$A$3:$J$34,7,0)</f>
        <v>0</v>
      </c>
      <c r="F9" s="104">
        <f t="shared" ref="F9:F59" si="0">C9+D9-E9</f>
        <v>526326336</v>
      </c>
      <c r="G9" s="104">
        <f t="shared" ref="G9:G35" si="1">F9</f>
        <v>526326336</v>
      </c>
      <c r="H9" s="4">
        <f t="shared" ref="H9:H16" si="2">G9/F9</f>
        <v>1</v>
      </c>
      <c r="I9" s="5"/>
      <c r="J9" s="105"/>
    </row>
    <row r="10" spans="1:12" x14ac:dyDescent="0.25">
      <c r="A10" s="106" t="s">
        <v>362</v>
      </c>
      <c r="B10" s="107" t="s">
        <v>363</v>
      </c>
      <c r="C10" s="108">
        <f>VLOOKUP($A$9,[118]Ingresos_Fun_Dic!$A$3:$J$30,3,0)+VLOOKUP($A$9,[118]Ingreso_Inv_Dic!$A$3:$J$34,3,0)</f>
        <v>0</v>
      </c>
      <c r="D10" s="108">
        <f>VLOOKUP($A$9,[118]Ingresos_Fun_Dic!$A$3:$J$30,4,0)+VLOOKUP($A$9,[118]Ingreso_Inv_Dic!$A$3:$J$34,4,0)</f>
        <v>526326336</v>
      </c>
      <c r="E10" s="108">
        <f>VLOOKUP($A$9,[118]Ingresos_Fun_Dic!$A$3:$J$30,7,0)+VLOOKUP($A$9,[118]Ingreso_Inv_Dic!$A$3:$J$34,7,0)</f>
        <v>0</v>
      </c>
      <c r="F10" s="108">
        <f t="shared" si="0"/>
        <v>526326336</v>
      </c>
      <c r="G10" s="108">
        <f t="shared" si="1"/>
        <v>526326336</v>
      </c>
      <c r="H10" s="4">
        <f t="shared" si="2"/>
        <v>1</v>
      </c>
      <c r="I10" s="109"/>
    </row>
    <row r="11" spans="1:12" x14ac:dyDescent="0.3">
      <c r="A11" s="102" t="s">
        <v>364</v>
      </c>
      <c r="B11" s="103" t="s">
        <v>365</v>
      </c>
      <c r="C11" s="104">
        <f>VLOOKUP(A11,[118]Ingreso_Inv_Dic!A3:J34,3,0)</f>
        <v>12986315158</v>
      </c>
      <c r="D11" s="104">
        <f>VLOOKUP(A11,[118]Ingreso_Inv_Dic!A3:J34,4,0)</f>
        <v>1051930990</v>
      </c>
      <c r="E11" s="104">
        <f>VLOOKUP(A11,[118]Ingreso_Inv_Dic!A3:J34,7,0)</f>
        <v>5917443</v>
      </c>
      <c r="F11" s="104">
        <f t="shared" si="0"/>
        <v>14032328705</v>
      </c>
      <c r="G11" s="104">
        <f t="shared" si="1"/>
        <v>14032328705</v>
      </c>
      <c r="H11" s="4">
        <f t="shared" si="2"/>
        <v>1</v>
      </c>
      <c r="I11" s="109"/>
    </row>
    <row r="12" spans="1:12" x14ac:dyDescent="0.25">
      <c r="A12" s="106" t="s">
        <v>366</v>
      </c>
      <c r="B12" s="107" t="s">
        <v>367</v>
      </c>
      <c r="C12" s="108">
        <f>VLOOKUP(A12,[118]Ingreso_Inv_Dic!A4:J35,3,0)</f>
        <v>3059734214</v>
      </c>
      <c r="D12" s="108">
        <f>VLOOKUP(A12,[118]Ingreso_Inv_Dic!A4:J35,4,0)</f>
        <v>26754996</v>
      </c>
      <c r="E12" s="108">
        <f>VLOOKUP(A12,[118]Ingreso_Inv_Dic!A4:J35,7,0)</f>
        <v>0</v>
      </c>
      <c r="F12" s="108">
        <f t="shared" si="0"/>
        <v>3086489210</v>
      </c>
      <c r="G12" s="108">
        <f t="shared" si="1"/>
        <v>3086489210</v>
      </c>
      <c r="H12" s="4">
        <f t="shared" si="2"/>
        <v>1</v>
      </c>
      <c r="I12" s="109"/>
    </row>
    <row r="13" spans="1:12" x14ac:dyDescent="0.25">
      <c r="A13" s="106" t="s">
        <v>368</v>
      </c>
      <c r="B13" s="107" t="s">
        <v>369</v>
      </c>
      <c r="C13" s="108">
        <f>VLOOKUP(A13,[118]Ingreso_Inv_Dic!A5:J36,3,0)</f>
        <v>5660935759</v>
      </c>
      <c r="D13" s="108">
        <f>VLOOKUP(A13,[118]Ingreso_Inv_Dic!A5:J36,4,0)</f>
        <v>28749118</v>
      </c>
      <c r="E13" s="108">
        <f>VLOOKUP(A13,[118]Ingreso_Inv_Dic!A5:J36,7,0)</f>
        <v>0</v>
      </c>
      <c r="F13" s="108">
        <f t="shared" si="0"/>
        <v>5689684877</v>
      </c>
      <c r="G13" s="108">
        <f t="shared" si="1"/>
        <v>5689684877</v>
      </c>
      <c r="H13" s="4">
        <f t="shared" si="2"/>
        <v>1</v>
      </c>
      <c r="I13" s="109"/>
    </row>
    <row r="14" spans="1:12" x14ac:dyDescent="0.25">
      <c r="A14" s="106" t="s">
        <v>370</v>
      </c>
      <c r="B14" s="107" t="s">
        <v>371</v>
      </c>
      <c r="C14" s="108">
        <f>VLOOKUP(A14,[118]Ingreso_Inv_Dic!A6:J37,3,0)</f>
        <v>1672489382</v>
      </c>
      <c r="D14" s="108">
        <f>VLOOKUP(A14,[118]Ingreso_Inv_Dic!A6:J37,4,0)</f>
        <v>120815825</v>
      </c>
      <c r="E14" s="108">
        <f>VLOOKUP(A14,[118]Ingreso_Inv_Dic!A6:J37,7,0)</f>
        <v>0</v>
      </c>
      <c r="F14" s="108">
        <f t="shared" si="0"/>
        <v>1793305207</v>
      </c>
      <c r="G14" s="108">
        <f t="shared" si="1"/>
        <v>1793305207</v>
      </c>
      <c r="H14" s="4">
        <f t="shared" si="2"/>
        <v>1</v>
      </c>
      <c r="I14" s="109"/>
    </row>
    <row r="15" spans="1:12" x14ac:dyDescent="0.25">
      <c r="A15" s="106" t="s">
        <v>372</v>
      </c>
      <c r="B15" s="107" t="s">
        <v>373</v>
      </c>
      <c r="C15" s="108">
        <f>VLOOKUP(A15,[118]Ingreso_Inv_Dic!A7:J38,3,0)</f>
        <v>1020439802</v>
      </c>
      <c r="D15" s="108">
        <f>VLOOKUP(A15,[118]Ingreso_Inv_Dic!A7:J38,4,0)</f>
        <v>55321758</v>
      </c>
      <c r="E15" s="108">
        <f>VLOOKUP(A15,[118]Ingreso_Inv_Dic!A7:J38,7,0)</f>
        <v>5917443</v>
      </c>
      <c r="F15" s="108">
        <f t="shared" si="0"/>
        <v>1069844117</v>
      </c>
      <c r="G15" s="108">
        <f t="shared" si="1"/>
        <v>1069844117</v>
      </c>
      <c r="H15" s="4">
        <f t="shared" si="2"/>
        <v>1</v>
      </c>
      <c r="I15" s="109"/>
    </row>
    <row r="16" spans="1:12" x14ac:dyDescent="0.25">
      <c r="A16" s="106" t="s">
        <v>374</v>
      </c>
      <c r="B16" s="107" t="s">
        <v>375</v>
      </c>
      <c r="C16" s="108">
        <f>VLOOKUP(A16,[118]Ingreso_Inv_Dic!A8:J39,3,0)</f>
        <v>1572716001</v>
      </c>
      <c r="D16" s="108">
        <f>VLOOKUP(A16,[118]Ingreso_Inv_Dic!A8:J39,4,0)</f>
        <v>820289293</v>
      </c>
      <c r="E16" s="108">
        <f>VLOOKUP(A16,[118]Ingreso_Inv_Dic!A8:J39,7,0)</f>
        <v>0</v>
      </c>
      <c r="F16" s="108">
        <f t="shared" si="0"/>
        <v>2393005294</v>
      </c>
      <c r="G16" s="108">
        <f t="shared" si="1"/>
        <v>2393005294</v>
      </c>
      <c r="H16" s="4">
        <f t="shared" si="2"/>
        <v>1</v>
      </c>
      <c r="I16" s="109"/>
    </row>
    <row r="17" spans="1:11" x14ac:dyDescent="0.3">
      <c r="A17" s="102">
        <v>11</v>
      </c>
      <c r="B17" s="45" t="s">
        <v>376</v>
      </c>
      <c r="C17" s="110">
        <v>0</v>
      </c>
      <c r="D17" s="104">
        <f>D18</f>
        <v>108843</v>
      </c>
      <c r="E17" s="108">
        <v>0</v>
      </c>
      <c r="F17" s="104">
        <f t="shared" si="0"/>
        <v>108843</v>
      </c>
      <c r="G17" s="104">
        <f>G18</f>
        <v>108843</v>
      </c>
      <c r="H17" s="4">
        <v>0</v>
      </c>
      <c r="I17" s="111"/>
    </row>
    <row r="18" spans="1:11" x14ac:dyDescent="0.3">
      <c r="A18" s="102">
        <v>1102</v>
      </c>
      <c r="B18" s="112" t="s">
        <v>377</v>
      </c>
      <c r="C18" s="113">
        <v>0</v>
      </c>
      <c r="D18" s="104">
        <f>D23</f>
        <v>108843</v>
      </c>
      <c r="E18" s="104">
        <v>0</v>
      </c>
      <c r="F18" s="104">
        <f t="shared" si="0"/>
        <v>108843</v>
      </c>
      <c r="G18" s="104">
        <f t="shared" si="1"/>
        <v>108843</v>
      </c>
      <c r="H18" s="4">
        <v>0</v>
      </c>
      <c r="I18" s="111"/>
    </row>
    <row r="19" spans="1:11" x14ac:dyDescent="0.25">
      <c r="A19" s="106">
        <v>110201</v>
      </c>
      <c r="B19" s="114" t="s">
        <v>378</v>
      </c>
      <c r="C19" s="113">
        <v>0</v>
      </c>
      <c r="D19" s="104">
        <v>0</v>
      </c>
      <c r="E19" s="104">
        <v>0</v>
      </c>
      <c r="F19" s="104">
        <f t="shared" si="0"/>
        <v>0</v>
      </c>
      <c r="G19" s="108">
        <f t="shared" si="1"/>
        <v>0</v>
      </c>
      <c r="H19" s="4">
        <v>0</v>
      </c>
      <c r="I19" s="111"/>
      <c r="K19" s="115"/>
    </row>
    <row r="20" spans="1:11" x14ac:dyDescent="0.25">
      <c r="A20" s="106">
        <v>110202</v>
      </c>
      <c r="B20" s="116" t="s">
        <v>379</v>
      </c>
      <c r="C20" s="113">
        <v>0</v>
      </c>
      <c r="D20" s="104">
        <v>0</v>
      </c>
      <c r="E20" s="104">
        <v>0</v>
      </c>
      <c r="F20" s="104">
        <f t="shared" si="0"/>
        <v>0</v>
      </c>
      <c r="G20" s="108">
        <f t="shared" si="1"/>
        <v>0</v>
      </c>
      <c r="H20" s="4">
        <v>0</v>
      </c>
      <c r="I20" s="111"/>
    </row>
    <row r="21" spans="1:11" x14ac:dyDescent="0.25">
      <c r="A21" s="106">
        <v>110203</v>
      </c>
      <c r="B21" s="39" t="s">
        <v>380</v>
      </c>
      <c r="C21" s="113">
        <v>0</v>
      </c>
      <c r="D21" s="104">
        <v>0</v>
      </c>
      <c r="E21" s="104">
        <v>0</v>
      </c>
      <c r="F21" s="104">
        <f t="shared" si="0"/>
        <v>0</v>
      </c>
      <c r="G21" s="108">
        <f t="shared" si="1"/>
        <v>0</v>
      </c>
      <c r="H21" s="4">
        <v>0</v>
      </c>
      <c r="I21" s="111"/>
    </row>
    <row r="22" spans="1:11" x14ac:dyDescent="0.25">
      <c r="A22" s="106">
        <v>110205</v>
      </c>
      <c r="B22" s="39" t="s">
        <v>381</v>
      </c>
      <c r="C22" s="113">
        <v>0</v>
      </c>
      <c r="D22" s="104">
        <v>0</v>
      </c>
      <c r="E22" s="104">
        <v>0</v>
      </c>
      <c r="F22" s="104">
        <f t="shared" si="0"/>
        <v>0</v>
      </c>
      <c r="G22" s="108">
        <f t="shared" si="1"/>
        <v>0</v>
      </c>
      <c r="H22" s="4">
        <v>0</v>
      </c>
      <c r="I22" s="111"/>
    </row>
    <row r="23" spans="1:11" x14ac:dyDescent="0.25">
      <c r="A23" s="106" t="s">
        <v>382</v>
      </c>
      <c r="B23" s="107" t="s">
        <v>54</v>
      </c>
      <c r="C23" s="104">
        <f>VLOOKUP(A23,[118]Ingresos_Fun_Dic!A4:J30,3,0)+VLOOKUP(A23,[118]Ingreso_Inv_Dic!A3:J34,3,0)</f>
        <v>0</v>
      </c>
      <c r="D23" s="108">
        <f>D24+D27</f>
        <v>108843</v>
      </c>
      <c r="E23" s="104">
        <v>0</v>
      </c>
      <c r="F23" s="108">
        <f t="shared" si="0"/>
        <v>108843</v>
      </c>
      <c r="G23" s="108">
        <f t="shared" si="1"/>
        <v>108843</v>
      </c>
      <c r="H23" s="4">
        <v>0</v>
      </c>
      <c r="I23" s="111"/>
    </row>
    <row r="24" spans="1:11" x14ac:dyDescent="0.25">
      <c r="A24" s="106" t="s">
        <v>383</v>
      </c>
      <c r="B24" s="39" t="s">
        <v>384</v>
      </c>
      <c r="C24" s="104">
        <f>VLOOKUP(A24,[118]Ingresos_Fun_Dic!A2:D25,3,0)</f>
        <v>0</v>
      </c>
      <c r="D24" s="108">
        <f>VLOOKUP(A24,[118]Ingresos_Fun_Dic!A2:E25,4,0)</f>
        <v>108843</v>
      </c>
      <c r="E24" s="108">
        <f>VLOOKUP(B24,[118]Ingresos_Fun_Dic!B2:F25,4,0)</f>
        <v>0</v>
      </c>
      <c r="F24" s="108">
        <f>VLOOKUP(A24,[118]Ingresos_Fun_Dic!A2:I26,8,0)</f>
        <v>108843</v>
      </c>
      <c r="G24" s="108">
        <f t="shared" si="1"/>
        <v>108843</v>
      </c>
      <c r="H24" s="4">
        <v>0</v>
      </c>
      <c r="I24" s="111"/>
    </row>
    <row r="25" spans="1:11" x14ac:dyDescent="0.25">
      <c r="A25" s="106" t="s">
        <v>385</v>
      </c>
      <c r="B25" s="39" t="s">
        <v>386</v>
      </c>
      <c r="C25" s="104">
        <f>VLOOKUP(A25,[118]Ingresos_Fun_Dic!A3:D26,3,0)</f>
        <v>0</v>
      </c>
      <c r="D25" s="104">
        <f>VLOOKUP(A25,[118]Ingresos_Fun_Dic!A3:E26,4,0)</f>
        <v>0</v>
      </c>
      <c r="E25" s="104"/>
      <c r="F25" s="108">
        <f>VLOOKUP(A25,[118]Ingresos_Fun_Dic!A3:I27,8,0)</f>
        <v>0</v>
      </c>
      <c r="G25" s="108">
        <f t="shared" si="1"/>
        <v>0</v>
      </c>
      <c r="H25" s="4">
        <v>0</v>
      </c>
      <c r="I25" s="111"/>
    </row>
    <row r="26" spans="1:11" ht="14.5" x14ac:dyDescent="0.35">
      <c r="A26" s="106" t="s">
        <v>387</v>
      </c>
      <c r="B26" s="17" t="s">
        <v>388</v>
      </c>
      <c r="C26" s="104">
        <f>VLOOKUP(A26,[118]Ingresos_Fun_Dic!A4:D27,3,0)</f>
        <v>0</v>
      </c>
      <c r="D26" s="108">
        <f>VLOOKUP(A26,[118]Ingresos_Fun_Dic!A4:E27,4,0)</f>
        <v>108843</v>
      </c>
      <c r="E26" s="104"/>
      <c r="F26" s="108">
        <f>VLOOKUP(A26,[118]Ingresos_Fun_Dic!A4:I28,8,0)</f>
        <v>108843</v>
      </c>
      <c r="G26" s="108">
        <f t="shared" si="1"/>
        <v>108843</v>
      </c>
      <c r="H26" s="4">
        <v>0</v>
      </c>
      <c r="I26" s="111"/>
    </row>
    <row r="27" spans="1:11" x14ac:dyDescent="0.25">
      <c r="A27" s="106" t="s">
        <v>389</v>
      </c>
      <c r="B27" s="39" t="s">
        <v>390</v>
      </c>
      <c r="C27" s="104">
        <f>VLOOKUP(A27,[118]Ingresos_Fun_Dic!A5:J31,3,0)+VLOOKUP(A27,[118]Ingreso_Inv_Dic!A4:J35,3,0)</f>
        <v>0</v>
      </c>
      <c r="D27" s="108">
        <f>VLOOKUP(A27,[118]Ingresos_Fun_Dic!A5:E28,4,0)+VLOOKUP(A27,[118]Ingreso_Inv_Dic!A6:E25,4,0)</f>
        <v>0</v>
      </c>
      <c r="E27" s="104">
        <v>0</v>
      </c>
      <c r="F27" s="108">
        <f>VLOOKUP(A27,[118]Ingresos_Fun_Dic!A5:I29,8,0)+VLOOKUP(A27,[118]Ingreso_Inv_Dic!A2:I29,8,0)</f>
        <v>0</v>
      </c>
      <c r="G27" s="108">
        <f t="shared" si="1"/>
        <v>0</v>
      </c>
      <c r="H27" s="4">
        <v>0</v>
      </c>
      <c r="I27" s="111"/>
    </row>
    <row r="28" spans="1:11" x14ac:dyDescent="0.25">
      <c r="A28" s="106" t="s">
        <v>391</v>
      </c>
      <c r="B28" s="107" t="s">
        <v>50</v>
      </c>
      <c r="C28" s="104">
        <f>VLOOKUP(A28,[118]Ingresos_Fun_Dic!A6:J32,3,0)+VLOOKUP(A28,[118]Ingreso_Inv_Dic!A5:J36,3,0)</f>
        <v>0</v>
      </c>
      <c r="D28" s="108">
        <f>VLOOKUP(A28,[118]Ingresos_Fun_Dic!A6:E29,4,0)+VLOOKUP(A28,[118]Ingreso_Inv_Dic!A5:G27,4,0)</f>
        <v>0</v>
      </c>
      <c r="E28" s="104">
        <v>0</v>
      </c>
      <c r="F28" s="108">
        <f>VLOOKUP(A28,[118]Ingresos_Fun_Dic!A6:I30,8,0)</f>
        <v>0</v>
      </c>
      <c r="G28" s="108">
        <f t="shared" si="1"/>
        <v>0</v>
      </c>
      <c r="H28" s="4">
        <v>0</v>
      </c>
      <c r="I28" s="111"/>
    </row>
    <row r="29" spans="1:11" x14ac:dyDescent="0.25">
      <c r="A29" s="106" t="s">
        <v>392</v>
      </c>
      <c r="B29" s="107" t="s">
        <v>49</v>
      </c>
      <c r="C29" s="104">
        <f>VLOOKUP(A29,[118]Ingresos_Fun_Dic!A7:J33,3,0)+VLOOKUP(A29,[118]Ingreso_Inv_Dic!A6:J37,3,0)</f>
        <v>0</v>
      </c>
      <c r="D29" s="108">
        <f>VLOOKUP(A29,[118]Ingreso_Inv_Dic!A2:E25,4,0)</f>
        <v>0</v>
      </c>
      <c r="E29" s="104">
        <v>0</v>
      </c>
      <c r="F29" s="108">
        <f>VLOOKUP(A29,[118]Ingreso_Inv_Dic!A2:I34,8,0)</f>
        <v>0</v>
      </c>
      <c r="G29" s="108">
        <f t="shared" si="1"/>
        <v>0</v>
      </c>
      <c r="H29" s="4">
        <v>0</v>
      </c>
      <c r="I29" s="111"/>
    </row>
    <row r="30" spans="1:11" x14ac:dyDescent="0.25">
      <c r="A30" s="106" t="s">
        <v>393</v>
      </c>
      <c r="B30" s="107" t="s">
        <v>394</v>
      </c>
      <c r="C30" s="104">
        <f>VLOOKUP(A30,[118]Ingresos_Fun_Dic!A8:J34,3,0)+VLOOKUP(A30,[118]Ingreso_Inv_Dic!A7:J38,3,0)</f>
        <v>0</v>
      </c>
      <c r="D30" s="108">
        <f>VLOOKUP(A30,[118]Ingresos_Fun_Dic!A8:E31,4,0)</f>
        <v>0</v>
      </c>
      <c r="E30" s="104">
        <v>0</v>
      </c>
      <c r="F30" s="108">
        <f>VLOOKUP(A30,[118]Ingresos_Fun_Dic!A8:I32,8,0)</f>
        <v>0</v>
      </c>
      <c r="G30" s="108">
        <f t="shared" si="1"/>
        <v>0</v>
      </c>
      <c r="H30" s="4">
        <v>0</v>
      </c>
      <c r="I30" s="111"/>
    </row>
    <row r="31" spans="1:11" x14ac:dyDescent="0.25">
      <c r="A31" s="106" t="s">
        <v>395</v>
      </c>
      <c r="B31" s="107" t="s">
        <v>396</v>
      </c>
      <c r="C31" s="104">
        <f>VLOOKUP(A31,[118]Ingresos_Fun_Dic!A9:J35,3,0)+VLOOKUP(A31,[118]Ingreso_Inv_Dic!A8:J39,3,0)</f>
        <v>0</v>
      </c>
      <c r="D31" s="108">
        <f>VLOOKUP(A31,[118]Ingresos_Fun_Dic!A9:E32,4,0)</f>
        <v>0</v>
      </c>
      <c r="E31" s="104">
        <v>0</v>
      </c>
      <c r="F31" s="108">
        <f>VLOOKUP(A31,[118]Ingresos_Fun_Dic!A9:I33,8,0)</f>
        <v>0</v>
      </c>
      <c r="G31" s="108">
        <f t="shared" si="1"/>
        <v>0</v>
      </c>
      <c r="H31" s="4">
        <v>0</v>
      </c>
      <c r="I31" s="111"/>
    </row>
    <row r="32" spans="1:11" x14ac:dyDescent="0.25">
      <c r="A32" s="106" t="s">
        <v>397</v>
      </c>
      <c r="B32" s="107" t="s">
        <v>398</v>
      </c>
      <c r="C32" s="104">
        <f>VLOOKUP(A32,[118]Ingresos_Fun_Dic!A10:J36,3,0)+VLOOKUP(A32,[118]Ingreso_Inv_Dic!A9:J40,3,0)</f>
        <v>0</v>
      </c>
      <c r="D32" s="108">
        <f>VLOOKUP(A32,[118]Ingresos_Fun_Dic!A10:E33,4,0)</f>
        <v>0</v>
      </c>
      <c r="E32" s="104">
        <v>0</v>
      </c>
      <c r="F32" s="108">
        <f>VLOOKUP(A32,[118]Ingresos_Fun_Dic!A10:I34,8,0)</f>
        <v>0</v>
      </c>
      <c r="G32" s="108">
        <f t="shared" si="1"/>
        <v>0</v>
      </c>
      <c r="H32" s="4">
        <v>0</v>
      </c>
      <c r="I32" s="111"/>
    </row>
    <row r="33" spans="1:12" ht="14.5" x14ac:dyDescent="0.35">
      <c r="A33" s="17" t="s">
        <v>399</v>
      </c>
      <c r="B33" s="107" t="s">
        <v>49</v>
      </c>
      <c r="C33" s="104">
        <f>VLOOKUP(A33,[118]Ingreso_Inv_Dic!A10:J41,3,0)</f>
        <v>0</v>
      </c>
      <c r="D33" s="104">
        <v>0</v>
      </c>
      <c r="E33" s="104">
        <v>0</v>
      </c>
      <c r="F33" s="108">
        <v>0</v>
      </c>
      <c r="G33" s="108">
        <f t="shared" si="1"/>
        <v>0</v>
      </c>
      <c r="H33" s="4">
        <v>0</v>
      </c>
      <c r="I33" s="111"/>
    </row>
    <row r="34" spans="1:12" x14ac:dyDescent="0.25">
      <c r="A34" s="106" t="s">
        <v>400</v>
      </c>
      <c r="B34" s="107" t="s">
        <v>394</v>
      </c>
      <c r="C34" s="104">
        <f>VLOOKUP(A34,[118]Ingreso_Inv_Dic!A11:J42,3,0)</f>
        <v>0</v>
      </c>
      <c r="D34" s="104">
        <v>0</v>
      </c>
      <c r="E34" s="104">
        <v>0</v>
      </c>
      <c r="F34" s="104">
        <f t="shared" si="0"/>
        <v>0</v>
      </c>
      <c r="G34" s="108">
        <f t="shared" si="1"/>
        <v>0</v>
      </c>
      <c r="H34" s="4">
        <v>0</v>
      </c>
      <c r="I34" s="111"/>
    </row>
    <row r="35" spans="1:12" ht="25" x14ac:dyDescent="0.25">
      <c r="A35" s="117" t="s">
        <v>401</v>
      </c>
      <c r="B35" s="118" t="s">
        <v>402</v>
      </c>
      <c r="C35" s="104">
        <f>VLOOKUP(A35,[118]Ingreso_Inv_Dic!A13:J44,3,0)</f>
        <v>0</v>
      </c>
      <c r="D35" s="104">
        <v>0</v>
      </c>
      <c r="E35" s="104">
        <v>0</v>
      </c>
      <c r="F35" s="104">
        <f t="shared" si="0"/>
        <v>0</v>
      </c>
      <c r="G35" s="108">
        <f t="shared" si="1"/>
        <v>0</v>
      </c>
      <c r="H35" s="4">
        <v>0</v>
      </c>
      <c r="I35" s="111"/>
    </row>
    <row r="36" spans="1:12" x14ac:dyDescent="0.3">
      <c r="A36" s="119">
        <v>12</v>
      </c>
      <c r="B36" s="3" t="s">
        <v>403</v>
      </c>
      <c r="C36" s="97">
        <f>C37+C41+C42+C43+C45+C46+C47+C56+C57+C58+C59</f>
        <v>20262014295</v>
      </c>
      <c r="D36" s="97">
        <f>D37+D41+D42+D43+D45+D46+D47+D56+D57+D58+D59</f>
        <v>7738066778</v>
      </c>
      <c r="E36" s="97">
        <f>E37+E38+E40+E41+E42+E43+E45+E46+E47+E56+E57+E58+E59</f>
        <v>7786169241</v>
      </c>
      <c r="F36" s="97">
        <f t="shared" si="0"/>
        <v>20213911832</v>
      </c>
      <c r="G36" s="97">
        <f>G37+G41+G42+G43+G45+G46+G47+G56</f>
        <v>16652345808</v>
      </c>
      <c r="H36" s="4">
        <f t="shared" ref="H36:H39" si="3">G36/F36</f>
        <v>0.82380619577246805</v>
      </c>
      <c r="I36" s="120"/>
      <c r="K36" s="115"/>
    </row>
    <row r="37" spans="1:12" x14ac:dyDescent="0.3">
      <c r="A37" s="102">
        <v>1201</v>
      </c>
      <c r="B37" s="121" t="s">
        <v>404</v>
      </c>
      <c r="C37" s="113">
        <v>0</v>
      </c>
      <c r="D37" s="104">
        <f>D38</f>
        <v>384250470</v>
      </c>
      <c r="E37" s="104">
        <v>0</v>
      </c>
      <c r="F37" s="104">
        <f t="shared" si="0"/>
        <v>384250470</v>
      </c>
      <c r="G37" s="104">
        <f>G38</f>
        <v>384250470</v>
      </c>
      <c r="H37" s="4">
        <f t="shared" si="3"/>
        <v>1</v>
      </c>
      <c r="I37" s="111"/>
    </row>
    <row r="38" spans="1:12" x14ac:dyDescent="0.25">
      <c r="A38" s="106">
        <v>120101</v>
      </c>
      <c r="B38" s="116" t="s">
        <v>405</v>
      </c>
      <c r="C38" s="113">
        <v>0</v>
      </c>
      <c r="D38" s="104">
        <f>D39</f>
        <v>384250470</v>
      </c>
      <c r="E38" s="104">
        <v>0</v>
      </c>
      <c r="F38" s="104">
        <f t="shared" si="0"/>
        <v>384250470</v>
      </c>
      <c r="G38" s="104">
        <f>G39</f>
        <v>384250470</v>
      </c>
      <c r="H38" s="4">
        <f t="shared" si="3"/>
        <v>1</v>
      </c>
      <c r="I38" s="111"/>
    </row>
    <row r="39" spans="1:12" ht="14.5" x14ac:dyDescent="0.35">
      <c r="A39" s="106" t="s">
        <v>406</v>
      </c>
      <c r="B39" s="37" t="s">
        <v>407</v>
      </c>
      <c r="C39" s="113"/>
      <c r="D39" s="104">
        <f>VLOOKUP(A39,[118]Ingresos_Fun_Dic!A20:J24,4,0)</f>
        <v>384250470</v>
      </c>
      <c r="E39" s="104"/>
      <c r="F39" s="104">
        <f t="shared" si="0"/>
        <v>384250470</v>
      </c>
      <c r="G39" s="104">
        <f>VLOOKUP('[118]F-CF-RC-005_Dic'!A39,[118]Ingresos_Fun_Dic!A19:I23,9,0)</f>
        <v>384250470</v>
      </c>
      <c r="H39" s="4">
        <f t="shared" si="3"/>
        <v>1</v>
      </c>
      <c r="I39" s="111"/>
    </row>
    <row r="40" spans="1:12" x14ac:dyDescent="0.25">
      <c r="A40" s="106">
        <v>120102</v>
      </c>
      <c r="B40" s="122" t="s">
        <v>408</v>
      </c>
      <c r="C40" s="113">
        <v>0</v>
      </c>
      <c r="D40" s="104">
        <v>0</v>
      </c>
      <c r="E40" s="104">
        <v>0</v>
      </c>
      <c r="F40" s="104">
        <f t="shared" si="0"/>
        <v>0</v>
      </c>
      <c r="G40" s="104">
        <v>0</v>
      </c>
      <c r="H40" s="123">
        <v>0</v>
      </c>
      <c r="I40" s="111"/>
    </row>
    <row r="41" spans="1:12" x14ac:dyDescent="0.3">
      <c r="A41" s="102">
        <v>1202</v>
      </c>
      <c r="B41" s="124" t="s">
        <v>409</v>
      </c>
      <c r="C41" s="113">
        <v>0</v>
      </c>
      <c r="D41" s="104">
        <v>0</v>
      </c>
      <c r="E41" s="104">
        <v>0</v>
      </c>
      <c r="F41" s="104">
        <f t="shared" si="0"/>
        <v>0</v>
      </c>
      <c r="G41" s="104">
        <v>0</v>
      </c>
      <c r="H41" s="123">
        <v>0</v>
      </c>
      <c r="I41" s="111"/>
    </row>
    <row r="42" spans="1:12" x14ac:dyDescent="0.3">
      <c r="A42" s="102">
        <v>1203</v>
      </c>
      <c r="B42" s="121" t="s">
        <v>410</v>
      </c>
      <c r="C42" s="113">
        <v>0</v>
      </c>
      <c r="D42" s="104">
        <v>0</v>
      </c>
      <c r="E42" s="104">
        <v>0</v>
      </c>
      <c r="F42" s="104">
        <f t="shared" si="0"/>
        <v>0</v>
      </c>
      <c r="G42" s="104">
        <v>0</v>
      </c>
      <c r="H42" s="123">
        <v>0</v>
      </c>
      <c r="I42" s="111"/>
    </row>
    <row r="43" spans="1:12" x14ac:dyDescent="0.3">
      <c r="A43" s="102" t="s">
        <v>411</v>
      </c>
      <c r="B43" s="103" t="s">
        <v>412</v>
      </c>
      <c r="C43" s="104">
        <f>VLOOKUP(A43,[118]Ingresos_Fun_Dic!A3:J30,3,0)</f>
        <v>0</v>
      </c>
      <c r="D43" s="104">
        <f>D44</f>
        <v>158602038</v>
      </c>
      <c r="E43" s="104">
        <f>E44</f>
        <v>0</v>
      </c>
      <c r="F43" s="104">
        <f t="shared" si="0"/>
        <v>158602038</v>
      </c>
      <c r="G43" s="104">
        <f>G44</f>
        <v>158602038</v>
      </c>
      <c r="H43" s="4">
        <f>F43/G43</f>
        <v>1</v>
      </c>
      <c r="I43" s="111"/>
    </row>
    <row r="44" spans="1:12" x14ac:dyDescent="0.25">
      <c r="A44" s="106" t="s">
        <v>413</v>
      </c>
      <c r="B44" s="107" t="s">
        <v>414</v>
      </c>
      <c r="C44" s="104">
        <f>VLOOKUP(A44,[118]Ingresos_Fun_Dic!A4:J31,3,0)</f>
        <v>0</v>
      </c>
      <c r="D44" s="108">
        <f>VLOOKUP(A44,[118]Ingresos_Fun_Dic!A4:J31,4,0)</f>
        <v>158602038</v>
      </c>
      <c r="E44" s="108">
        <f>VLOOKUP(A44,[118]Ingresos_Fun_Dic!A5:J30,7,0)</f>
        <v>0</v>
      </c>
      <c r="F44" s="108">
        <f t="shared" si="0"/>
        <v>158602038</v>
      </c>
      <c r="G44" s="108">
        <f>VLOOKUP(A44,[118]Ingresos_Fun_Dic!A4:J31,9,0)</f>
        <v>158602038</v>
      </c>
      <c r="H44" s="123">
        <f t="shared" ref="H44" si="4">F44/G44</f>
        <v>1</v>
      </c>
      <c r="I44" s="111"/>
    </row>
    <row r="45" spans="1:12" x14ac:dyDescent="0.3">
      <c r="A45" s="102">
        <v>1206</v>
      </c>
      <c r="B45" s="121" t="s">
        <v>415</v>
      </c>
      <c r="C45" s="113">
        <v>0</v>
      </c>
      <c r="D45" s="104">
        <v>0</v>
      </c>
      <c r="E45" s="104">
        <v>0</v>
      </c>
      <c r="F45" s="104">
        <f t="shared" si="0"/>
        <v>0</v>
      </c>
      <c r="G45" s="104">
        <v>0</v>
      </c>
      <c r="H45" s="123">
        <v>0</v>
      </c>
      <c r="I45" s="111"/>
    </row>
    <row r="46" spans="1:12" x14ac:dyDescent="0.3">
      <c r="A46" s="102">
        <v>1207</v>
      </c>
      <c r="B46" s="121" t="s">
        <v>416</v>
      </c>
      <c r="C46" s="113">
        <v>0</v>
      </c>
      <c r="D46" s="104">
        <v>0</v>
      </c>
      <c r="E46" s="104">
        <v>0</v>
      </c>
      <c r="F46" s="104">
        <f t="shared" si="0"/>
        <v>0</v>
      </c>
      <c r="G46" s="104">
        <v>0</v>
      </c>
      <c r="H46" s="4">
        <v>0</v>
      </c>
      <c r="I46" s="111"/>
    </row>
    <row r="47" spans="1:12" x14ac:dyDescent="0.3">
      <c r="A47" s="102">
        <v>1208</v>
      </c>
      <c r="B47" s="112" t="s">
        <v>309</v>
      </c>
      <c r="C47" s="113">
        <f>C48</f>
        <v>20262014295</v>
      </c>
      <c r="D47" s="104">
        <f>D48</f>
        <v>7195214270</v>
      </c>
      <c r="E47" s="104">
        <f>VLOOKUP(A48,[118]Ingreso_Inv_Dic!A23:J34,7,0)</f>
        <v>7786169241</v>
      </c>
      <c r="F47" s="104">
        <f t="shared" si="0"/>
        <v>19671059324</v>
      </c>
      <c r="G47" s="104">
        <f t="shared" ref="G47:G48" si="5">G48</f>
        <v>16109493300</v>
      </c>
      <c r="H47" s="4">
        <f>G47/F47</f>
        <v>0.81894386238494776</v>
      </c>
      <c r="I47" s="111"/>
    </row>
    <row r="48" spans="1:12" x14ac:dyDescent="0.25">
      <c r="A48" s="106" t="s">
        <v>417</v>
      </c>
      <c r="B48" s="107" t="s">
        <v>418</v>
      </c>
      <c r="C48" s="110">
        <f>C49</f>
        <v>20262014295</v>
      </c>
      <c r="D48" s="108">
        <f>D49</f>
        <v>7195214270</v>
      </c>
      <c r="E48" s="108">
        <f>VLOOKUP(A49,[118]Ingreso_Inv_Dic!A24:J35,7,0)</f>
        <v>7786169241</v>
      </c>
      <c r="F48" s="108">
        <f t="shared" si="0"/>
        <v>19671059324</v>
      </c>
      <c r="G48" s="108">
        <f t="shared" si="5"/>
        <v>16109493300</v>
      </c>
      <c r="H48" s="123">
        <f t="shared" ref="H48:H49" si="6">G48/F48</f>
        <v>0.81894386238494776</v>
      </c>
      <c r="I48" s="111"/>
      <c r="L48" s="115"/>
    </row>
    <row r="49" spans="1:12" x14ac:dyDescent="0.25">
      <c r="A49" s="106" t="s">
        <v>419</v>
      </c>
      <c r="B49" s="107" t="s">
        <v>420</v>
      </c>
      <c r="C49" s="108">
        <f>C50+C51+C52+C53+C54+C55</f>
        <v>20262014295</v>
      </c>
      <c r="D49" s="108">
        <f>D50+D51+D52+D53+D54+D55</f>
        <v>7195214270</v>
      </c>
      <c r="E49" s="108">
        <f>E51</f>
        <v>7786169241</v>
      </c>
      <c r="F49" s="108">
        <f t="shared" si="0"/>
        <v>19671059324</v>
      </c>
      <c r="G49" s="108">
        <f>G50+G51+G52+G53+G54+G55</f>
        <v>16109493300</v>
      </c>
      <c r="H49" s="123">
        <f t="shared" si="6"/>
        <v>0.81894386238494776</v>
      </c>
      <c r="I49" s="111"/>
    </row>
    <row r="50" spans="1:12" x14ac:dyDescent="0.25">
      <c r="A50" s="106" t="s">
        <v>421</v>
      </c>
      <c r="B50" s="107" t="s">
        <v>422</v>
      </c>
      <c r="C50" s="108">
        <f>VLOOKUP(A50,[118]Ingreso_Inv_Dic!A4:J34,3,0)</f>
        <v>1561147932</v>
      </c>
      <c r="D50" s="108">
        <f>VLOOKUP(A50,[118]Ingreso_Inv_Dic!A3:J34,4,0)</f>
        <v>894874068</v>
      </c>
      <c r="E50" s="108"/>
      <c r="F50" s="108">
        <f t="shared" si="0"/>
        <v>2456022000</v>
      </c>
      <c r="G50" s="108">
        <f>VLOOKUP(A50,[118]Ingreso_Inv_Dic!A21:I34,9,0)</f>
        <v>894874068</v>
      </c>
      <c r="H50" s="123">
        <v>0</v>
      </c>
      <c r="I50" s="111"/>
      <c r="L50" s="115"/>
    </row>
    <row r="51" spans="1:12" x14ac:dyDescent="0.25">
      <c r="A51" s="106" t="s">
        <v>423</v>
      </c>
      <c r="B51" s="107" t="s">
        <v>424</v>
      </c>
      <c r="C51" s="108">
        <f>VLOOKUP(A51,[118]Ingreso_Inv_Dic!A5:J35,3,0)</f>
        <v>7786169241</v>
      </c>
      <c r="D51" s="108">
        <f>VLOOKUP(A51,[118]Ingreso_Inv_Dic!A4:J34,4,0)</f>
        <v>6300340202</v>
      </c>
      <c r="E51" s="108">
        <f>VLOOKUP(A51,[118]Ingreso_Inv_Dic!A3:I34,7,0)</f>
        <v>7786169241</v>
      </c>
      <c r="F51" s="108">
        <f t="shared" si="0"/>
        <v>6300340202</v>
      </c>
      <c r="G51" s="108">
        <f>VLOOKUP(A51,[118]Ingreso_Inv_Dic!A3:J34,9,0)</f>
        <v>6300340202</v>
      </c>
      <c r="H51" s="123">
        <f>G51/F51</f>
        <v>1</v>
      </c>
      <c r="I51" s="111"/>
    </row>
    <row r="52" spans="1:12" x14ac:dyDescent="0.25">
      <c r="A52" s="106" t="s">
        <v>425</v>
      </c>
      <c r="B52" s="107" t="s">
        <v>426</v>
      </c>
      <c r="C52" s="108">
        <f>VLOOKUP(A52,[118]Ingresos_Fun_Dic!A3:I30,3,0)</f>
        <v>10914697122</v>
      </c>
      <c r="D52" s="108">
        <f>VLOOKUP(A52,[118]Ingresos_Fun_Dic!A3:J29,4,0)</f>
        <v>0</v>
      </c>
      <c r="E52" s="108">
        <f>VLOOKUP(A52,[118]Ingresos_Fun_Dic!A3:J29,7,0)</f>
        <v>0</v>
      </c>
      <c r="F52" s="108">
        <f t="shared" si="0"/>
        <v>10914697122</v>
      </c>
      <c r="G52" s="108">
        <f>VLOOKUP(A52,[118]Ingresos_Fun_Dic!A3:J29,9,0)</f>
        <v>8914279030</v>
      </c>
      <c r="H52" s="123">
        <f>G52/F52</f>
        <v>0.81672252838167214</v>
      </c>
      <c r="I52" s="111"/>
    </row>
    <row r="53" spans="1:12" x14ac:dyDescent="0.25">
      <c r="A53" s="106" t="s">
        <v>427</v>
      </c>
      <c r="B53" s="107" t="s">
        <v>428</v>
      </c>
      <c r="C53" s="108">
        <f>VLOOKUP(A53,[118]Ingreso_Inv_Dic!A3:J34,3,0)</f>
        <v>0</v>
      </c>
      <c r="D53" s="108">
        <f>VLOOKUP(A53,[118]Ingreso_Inv_Dic!A4:J34,4,0)</f>
        <v>0</v>
      </c>
      <c r="E53" s="108">
        <f>VLOOKUP(A53,[118]Ingreso_Inv_Dic!A3:J34,7,0)</f>
        <v>0</v>
      </c>
      <c r="F53" s="108">
        <f t="shared" si="0"/>
        <v>0</v>
      </c>
      <c r="G53" s="108">
        <f>VLOOKUP(A53,[118]Ingreso_Inv_Dic!A3:J34,9,0)</f>
        <v>0</v>
      </c>
      <c r="H53" s="123">
        <v>0</v>
      </c>
      <c r="I53" s="111"/>
    </row>
    <row r="54" spans="1:12" x14ac:dyDescent="0.25">
      <c r="A54" s="106" t="s">
        <v>429</v>
      </c>
      <c r="B54" s="107" t="s">
        <v>430</v>
      </c>
      <c r="C54" s="113">
        <f>VLOOKUP(A54,[118]Ingreso_Inv_Dic!A4:J34,3,0)</f>
        <v>0</v>
      </c>
      <c r="D54" s="108">
        <f>VLOOKUP(A54,[118]Ingresos_Fun_Dic!A2:H30,4,0)</f>
        <v>0</v>
      </c>
      <c r="E54" s="104">
        <f>VLOOKUP(A54,[118]Ingreso_Inv_Dic!A3:J34,7,0)</f>
        <v>0</v>
      </c>
      <c r="F54" s="108">
        <f t="shared" si="0"/>
        <v>0</v>
      </c>
      <c r="G54" s="108">
        <f>VLOOKUP(A54,[118]Ingresos_Fun_Dic!A8:J30,9,0)</f>
        <v>0</v>
      </c>
      <c r="H54" s="123">
        <v>0</v>
      </c>
      <c r="I54" s="111"/>
    </row>
    <row r="55" spans="1:12" x14ac:dyDescent="0.25">
      <c r="A55" s="106" t="s">
        <v>431</v>
      </c>
      <c r="B55" s="107" t="s">
        <v>432</v>
      </c>
      <c r="C55" s="113">
        <f>VLOOKUP(A55,[118]Ingreso_Inv_Dic!A3:J34,3,0)</f>
        <v>0</v>
      </c>
      <c r="D55" s="108">
        <f>VLOOKUP(A55,[118]Ingreso_Inv_Dic!A4:J34,4,0)</f>
        <v>0</v>
      </c>
      <c r="E55" s="108">
        <f>VLOOKUP(A55,[118]Ingreso_Inv_Dic!A4:J34,7,0)</f>
        <v>0</v>
      </c>
      <c r="F55" s="108">
        <f t="shared" si="0"/>
        <v>0</v>
      </c>
      <c r="G55" s="108">
        <f>VLOOKUP(A55,[118]Ingreso_Inv_Dic!A2:J34,9,0)</f>
        <v>0</v>
      </c>
      <c r="H55" s="123">
        <v>0</v>
      </c>
      <c r="I55" s="111"/>
    </row>
    <row r="56" spans="1:12" x14ac:dyDescent="0.3">
      <c r="A56" s="102">
        <v>1209</v>
      </c>
      <c r="B56" s="121" t="s">
        <v>433</v>
      </c>
      <c r="C56" s="113">
        <v>0</v>
      </c>
      <c r="D56" s="104">
        <v>0</v>
      </c>
      <c r="E56" s="104">
        <v>0</v>
      </c>
      <c r="F56" s="104">
        <f t="shared" si="0"/>
        <v>0</v>
      </c>
      <c r="G56" s="104">
        <v>0</v>
      </c>
      <c r="H56" s="4">
        <v>0</v>
      </c>
      <c r="I56" s="111"/>
    </row>
    <row r="57" spans="1:12" x14ac:dyDescent="0.25">
      <c r="A57" s="106">
        <v>1211</v>
      </c>
      <c r="B57" s="39" t="s">
        <v>434</v>
      </c>
      <c r="C57" s="113">
        <v>0</v>
      </c>
      <c r="D57" s="113">
        <v>0</v>
      </c>
      <c r="E57" s="104">
        <v>0</v>
      </c>
      <c r="F57" s="104">
        <f t="shared" si="0"/>
        <v>0</v>
      </c>
      <c r="G57" s="104">
        <v>0</v>
      </c>
      <c r="H57" s="123">
        <v>0</v>
      </c>
      <c r="I57" s="111"/>
    </row>
    <row r="58" spans="1:12" x14ac:dyDescent="0.25">
      <c r="A58" s="106">
        <v>1213</v>
      </c>
      <c r="B58" s="39" t="s">
        <v>435</v>
      </c>
      <c r="C58" s="113">
        <v>0</v>
      </c>
      <c r="D58" s="113">
        <v>0</v>
      </c>
      <c r="E58" s="113">
        <v>0</v>
      </c>
      <c r="F58" s="104">
        <f t="shared" si="0"/>
        <v>0</v>
      </c>
      <c r="G58" s="113">
        <v>0</v>
      </c>
      <c r="H58" s="123">
        <v>0</v>
      </c>
      <c r="I58" s="111"/>
    </row>
    <row r="59" spans="1:12" x14ac:dyDescent="0.25">
      <c r="A59" s="106">
        <v>1215</v>
      </c>
      <c r="B59" s="122" t="s">
        <v>436</v>
      </c>
      <c r="C59" s="113">
        <v>0</v>
      </c>
      <c r="D59" s="113">
        <v>0</v>
      </c>
      <c r="E59" s="113">
        <v>0</v>
      </c>
      <c r="F59" s="104">
        <f t="shared" si="0"/>
        <v>0</v>
      </c>
      <c r="G59" s="113">
        <v>0</v>
      </c>
      <c r="H59" s="123">
        <v>0</v>
      </c>
      <c r="I59" s="111"/>
    </row>
    <row r="60" spans="1:12" x14ac:dyDescent="0.35">
      <c r="A60" s="39"/>
      <c r="B60" s="3"/>
      <c r="C60" s="97"/>
      <c r="D60" s="125"/>
      <c r="E60" s="125"/>
      <c r="F60" s="125"/>
      <c r="G60" s="125"/>
      <c r="H60" s="4"/>
      <c r="I60" s="4"/>
    </row>
    <row r="61" spans="1:12" ht="7.5" hidden="1" customHeight="1" x14ac:dyDescent="0.3">
      <c r="B61" s="155"/>
      <c r="C61" s="156"/>
      <c r="D61" s="156"/>
      <c r="E61" s="156"/>
      <c r="F61" s="156"/>
      <c r="G61" s="156"/>
      <c r="H61" s="156"/>
      <c r="I61" s="126"/>
    </row>
    <row r="62" spans="1:12" hidden="1" x14ac:dyDescent="0.3">
      <c r="B62" s="2" t="s">
        <v>28</v>
      </c>
      <c r="C62" s="98"/>
      <c r="D62" s="2"/>
      <c r="E62" s="2"/>
      <c r="F62" s="2"/>
      <c r="G62" s="2"/>
      <c r="H62" s="2"/>
      <c r="I62" s="126"/>
    </row>
    <row r="63" spans="1:12" hidden="1" x14ac:dyDescent="0.3">
      <c r="B63" s="45" t="s">
        <v>437</v>
      </c>
      <c r="C63" s="113">
        <f t="shared" ref="C63:G63" si="7">+C64+C68+C72</f>
        <v>0</v>
      </c>
      <c r="D63" s="45">
        <f t="shared" si="7"/>
        <v>0</v>
      </c>
      <c r="E63" s="45">
        <f t="shared" si="7"/>
        <v>0</v>
      </c>
      <c r="F63" s="45">
        <f t="shared" si="7"/>
        <v>0</v>
      </c>
      <c r="G63" s="45">
        <f t="shared" si="7"/>
        <v>0</v>
      </c>
      <c r="H63" s="127">
        <f t="shared" ref="H63:H87" si="8">IF(AND(G63=0,F63=0),0,IF(AND(G63=0,F63&gt;0),0,IF(AND(F63=0,G63&gt;0),1,IF(F63=0,0,G63/F63))))</f>
        <v>0</v>
      </c>
      <c r="I63" s="126"/>
    </row>
    <row r="64" spans="1:12" hidden="1" x14ac:dyDescent="0.3">
      <c r="B64" s="45" t="s">
        <v>438</v>
      </c>
      <c r="C64" s="113">
        <f t="shared" ref="C64:G64" si="9">+SUM(C65:C67)</f>
        <v>0</v>
      </c>
      <c r="D64" s="45">
        <f t="shared" si="9"/>
        <v>0</v>
      </c>
      <c r="E64" s="45">
        <f t="shared" si="9"/>
        <v>0</v>
      </c>
      <c r="F64" s="45">
        <f t="shared" si="9"/>
        <v>0</v>
      </c>
      <c r="G64" s="45">
        <f t="shared" si="9"/>
        <v>0</v>
      </c>
      <c r="H64" s="128">
        <f t="shared" si="8"/>
        <v>0</v>
      </c>
      <c r="I64" s="126"/>
    </row>
    <row r="65" spans="2:9" hidden="1" x14ac:dyDescent="0.3">
      <c r="B65" s="39" t="s">
        <v>439</v>
      </c>
      <c r="C65" s="129"/>
      <c r="D65" s="130"/>
      <c r="E65" s="130"/>
      <c r="F65" s="45">
        <f>+SUM(C65:E65)</f>
        <v>0</v>
      </c>
      <c r="G65" s="130"/>
      <c r="H65" s="128">
        <f t="shared" si="8"/>
        <v>0</v>
      </c>
      <c r="I65" s="126"/>
    </row>
    <row r="66" spans="2:9" hidden="1" x14ac:dyDescent="0.3">
      <c r="B66" s="39" t="s">
        <v>440</v>
      </c>
      <c r="C66" s="129"/>
      <c r="D66" s="130"/>
      <c r="E66" s="130"/>
      <c r="F66" s="45">
        <f>+SUM(C66:E66)</f>
        <v>0</v>
      </c>
      <c r="G66" s="130"/>
      <c r="H66" s="128">
        <f t="shared" si="8"/>
        <v>0</v>
      </c>
      <c r="I66" s="126"/>
    </row>
    <row r="67" spans="2:9" hidden="1" x14ac:dyDescent="0.35">
      <c r="B67" s="39" t="s">
        <v>441</v>
      </c>
      <c r="C67" s="129"/>
      <c r="D67" s="130"/>
      <c r="E67" s="130"/>
      <c r="F67" s="45">
        <f>+SUM(C67:E67)</f>
        <v>0</v>
      </c>
      <c r="G67" s="130"/>
      <c r="H67" s="128">
        <f t="shared" si="8"/>
        <v>0</v>
      </c>
    </row>
    <row r="68" spans="2:9" hidden="1" x14ac:dyDescent="0.35">
      <c r="B68" s="45" t="s">
        <v>442</v>
      </c>
      <c r="C68" s="110">
        <f t="shared" ref="C68:G68" si="10">+SUM(C69:C71)</f>
        <v>0</v>
      </c>
      <c r="D68" s="39">
        <f t="shared" si="10"/>
        <v>0</v>
      </c>
      <c r="E68" s="39">
        <f t="shared" si="10"/>
        <v>0</v>
      </c>
      <c r="F68" s="45">
        <f t="shared" si="10"/>
        <v>0</v>
      </c>
      <c r="G68" s="39">
        <f t="shared" si="10"/>
        <v>0</v>
      </c>
      <c r="H68" s="128">
        <f t="shared" si="8"/>
        <v>0</v>
      </c>
    </row>
    <row r="69" spans="2:9" hidden="1" x14ac:dyDescent="0.35">
      <c r="B69" s="39" t="s">
        <v>443</v>
      </c>
      <c r="C69" s="129"/>
      <c r="D69" s="130"/>
      <c r="E69" s="130"/>
      <c r="F69" s="45">
        <f>+SUM(C69:E69)</f>
        <v>0</v>
      </c>
      <c r="G69" s="130"/>
      <c r="H69" s="128">
        <f t="shared" si="8"/>
        <v>0</v>
      </c>
    </row>
    <row r="70" spans="2:9" hidden="1" x14ac:dyDescent="0.35">
      <c r="B70" s="39" t="s">
        <v>444</v>
      </c>
      <c r="C70" s="129"/>
      <c r="D70" s="130"/>
      <c r="E70" s="130"/>
      <c r="F70" s="45">
        <f>+SUM(C70:E70)</f>
        <v>0</v>
      </c>
      <c r="G70" s="130"/>
      <c r="H70" s="128">
        <f t="shared" si="8"/>
        <v>0</v>
      </c>
    </row>
    <row r="71" spans="2:9" hidden="1" x14ac:dyDescent="0.35">
      <c r="B71" s="39" t="s">
        <v>445</v>
      </c>
      <c r="C71" s="129"/>
      <c r="D71" s="130"/>
      <c r="E71" s="130"/>
      <c r="F71" s="45">
        <f>+SUM(C71:E71)</f>
        <v>0</v>
      </c>
      <c r="G71" s="130"/>
      <c r="H71" s="128">
        <f t="shared" si="8"/>
        <v>0</v>
      </c>
    </row>
    <row r="72" spans="2:9" hidden="1" x14ac:dyDescent="0.35">
      <c r="B72" s="45" t="s">
        <v>446</v>
      </c>
      <c r="C72" s="110">
        <f t="shared" ref="C72:G72" si="11">+C73</f>
        <v>0</v>
      </c>
      <c r="D72" s="39">
        <f t="shared" si="11"/>
        <v>0</v>
      </c>
      <c r="E72" s="39">
        <f t="shared" si="11"/>
        <v>0</v>
      </c>
      <c r="F72" s="45">
        <f t="shared" si="11"/>
        <v>0</v>
      </c>
      <c r="G72" s="39">
        <f t="shared" si="11"/>
        <v>0</v>
      </c>
      <c r="H72" s="128">
        <f t="shared" si="8"/>
        <v>0</v>
      </c>
    </row>
    <row r="73" spans="2:9" hidden="1" x14ac:dyDescent="0.35">
      <c r="B73" s="39" t="s">
        <v>447</v>
      </c>
      <c r="C73" s="129"/>
      <c r="D73" s="130"/>
      <c r="E73" s="130"/>
      <c r="F73" s="45">
        <f>+SUM(C73:E73)</f>
        <v>0</v>
      </c>
      <c r="G73" s="130"/>
      <c r="H73" s="128">
        <f t="shared" si="8"/>
        <v>0</v>
      </c>
    </row>
    <row r="74" spans="2:9" hidden="1" x14ac:dyDescent="0.35">
      <c r="B74" s="45" t="s">
        <v>448</v>
      </c>
      <c r="C74" s="113">
        <f t="shared" ref="C74:G74" si="12">+SUM(C75:C77)</f>
        <v>0</v>
      </c>
      <c r="D74" s="45">
        <f t="shared" si="12"/>
        <v>0</v>
      </c>
      <c r="E74" s="45">
        <f t="shared" si="12"/>
        <v>0</v>
      </c>
      <c r="F74" s="45">
        <f t="shared" si="12"/>
        <v>0</v>
      </c>
      <c r="G74" s="45">
        <f t="shared" si="12"/>
        <v>0</v>
      </c>
      <c r="H74" s="127">
        <f t="shared" si="8"/>
        <v>0</v>
      </c>
    </row>
    <row r="75" spans="2:9" hidden="1" x14ac:dyDescent="0.35">
      <c r="B75" s="45" t="s">
        <v>449</v>
      </c>
      <c r="C75" s="131"/>
      <c r="D75" s="132"/>
      <c r="E75" s="132"/>
      <c r="F75" s="45">
        <f>+SUM(C75:E75)</f>
        <v>0</v>
      </c>
      <c r="G75" s="132"/>
      <c r="H75" s="127">
        <f t="shared" si="8"/>
        <v>0</v>
      </c>
    </row>
    <row r="76" spans="2:9" hidden="1" x14ac:dyDescent="0.35">
      <c r="B76" s="45" t="s">
        <v>450</v>
      </c>
      <c r="C76" s="131"/>
      <c r="D76" s="132"/>
      <c r="E76" s="132"/>
      <c r="F76" s="45">
        <f>+SUM(C76:E76)</f>
        <v>0</v>
      </c>
      <c r="G76" s="132"/>
      <c r="H76" s="127">
        <f t="shared" si="8"/>
        <v>0</v>
      </c>
    </row>
    <row r="77" spans="2:9" hidden="1" x14ac:dyDescent="0.35">
      <c r="B77" s="45" t="s">
        <v>451</v>
      </c>
      <c r="C77" s="131"/>
      <c r="D77" s="132"/>
      <c r="E77" s="132"/>
      <c r="F77" s="45">
        <f>+SUM(C77:E77)</f>
        <v>0</v>
      </c>
      <c r="G77" s="132"/>
      <c r="H77" s="127">
        <f t="shared" si="8"/>
        <v>0</v>
      </c>
    </row>
    <row r="78" spans="2:9" hidden="1" x14ac:dyDescent="0.35">
      <c r="B78" s="45" t="s">
        <v>452</v>
      </c>
      <c r="C78" s="113">
        <f t="shared" ref="C78:G78" si="13">+SUM(C79:C80)</f>
        <v>0</v>
      </c>
      <c r="D78" s="45">
        <f t="shared" si="13"/>
        <v>0</v>
      </c>
      <c r="E78" s="45">
        <f t="shared" si="13"/>
        <v>0</v>
      </c>
      <c r="F78" s="45">
        <f t="shared" si="13"/>
        <v>0</v>
      </c>
      <c r="G78" s="45">
        <f t="shared" si="13"/>
        <v>0</v>
      </c>
      <c r="H78" s="127">
        <f t="shared" si="8"/>
        <v>0</v>
      </c>
    </row>
    <row r="79" spans="2:9" hidden="1" x14ac:dyDescent="0.35">
      <c r="B79" s="45" t="s">
        <v>453</v>
      </c>
      <c r="C79" s="131"/>
      <c r="D79" s="132"/>
      <c r="E79" s="132"/>
      <c r="F79" s="45">
        <f>+SUM(C79:E79)</f>
        <v>0</v>
      </c>
      <c r="G79" s="132"/>
      <c r="H79" s="127">
        <f t="shared" si="8"/>
        <v>0</v>
      </c>
    </row>
    <row r="80" spans="2:9" hidden="1" x14ac:dyDescent="0.35">
      <c r="B80" s="45" t="s">
        <v>454</v>
      </c>
      <c r="C80" s="131"/>
      <c r="D80" s="132"/>
      <c r="E80" s="132"/>
      <c r="F80" s="45">
        <f>+SUM(C80:E80)</f>
        <v>0</v>
      </c>
      <c r="G80" s="132"/>
      <c r="H80" s="127">
        <f t="shared" si="8"/>
        <v>0</v>
      </c>
    </row>
    <row r="81" spans="1:9" hidden="1" x14ac:dyDescent="0.35">
      <c r="B81" s="45" t="s">
        <v>455</v>
      </c>
      <c r="C81" s="113">
        <f t="shared" ref="C81:G81" si="14">+SUM(C82:C84)</f>
        <v>0</v>
      </c>
      <c r="D81" s="45">
        <f t="shared" si="14"/>
        <v>0</v>
      </c>
      <c r="E81" s="45">
        <f t="shared" si="14"/>
        <v>0</v>
      </c>
      <c r="F81" s="45">
        <f t="shared" si="14"/>
        <v>0</v>
      </c>
      <c r="G81" s="45">
        <f t="shared" si="14"/>
        <v>0</v>
      </c>
      <c r="H81" s="127">
        <f t="shared" si="8"/>
        <v>0</v>
      </c>
    </row>
    <row r="82" spans="1:9" hidden="1" x14ac:dyDescent="0.35">
      <c r="B82" s="45" t="s">
        <v>456</v>
      </c>
      <c r="C82" s="131"/>
      <c r="D82" s="132"/>
      <c r="E82" s="132"/>
      <c r="F82" s="45">
        <f>+SUM(C82:E82)</f>
        <v>0</v>
      </c>
      <c r="G82" s="132"/>
      <c r="H82" s="127">
        <f t="shared" si="8"/>
        <v>0</v>
      </c>
    </row>
    <row r="83" spans="1:9" hidden="1" x14ac:dyDescent="0.35">
      <c r="B83" s="45" t="s">
        <v>457</v>
      </c>
      <c r="C83" s="131"/>
      <c r="D83" s="132"/>
      <c r="E83" s="132"/>
      <c r="F83" s="45">
        <f>+SUM(C83:E83)</f>
        <v>0</v>
      </c>
      <c r="G83" s="132"/>
      <c r="H83" s="127">
        <f t="shared" si="8"/>
        <v>0</v>
      </c>
    </row>
    <row r="84" spans="1:9" hidden="1" x14ac:dyDescent="0.35">
      <c r="B84" s="45" t="s">
        <v>458</v>
      </c>
      <c r="C84" s="113">
        <f t="shared" ref="C84:G84" si="15">+SUM(C85:C86)</f>
        <v>0</v>
      </c>
      <c r="D84" s="45">
        <f t="shared" si="15"/>
        <v>0</v>
      </c>
      <c r="E84" s="45">
        <f t="shared" si="15"/>
        <v>0</v>
      </c>
      <c r="F84" s="45">
        <f t="shared" si="15"/>
        <v>0</v>
      </c>
      <c r="G84" s="45">
        <f t="shared" si="15"/>
        <v>0</v>
      </c>
      <c r="H84" s="127">
        <f t="shared" si="8"/>
        <v>0</v>
      </c>
    </row>
    <row r="85" spans="1:9" hidden="1" x14ac:dyDescent="0.35">
      <c r="B85" s="39" t="s">
        <v>459</v>
      </c>
      <c r="C85" s="129"/>
      <c r="D85" s="130"/>
      <c r="E85" s="130"/>
      <c r="F85" s="45">
        <f>+SUM(C85:E85)</f>
        <v>0</v>
      </c>
      <c r="G85" s="130"/>
      <c r="H85" s="128">
        <f t="shared" si="8"/>
        <v>0</v>
      </c>
    </row>
    <row r="86" spans="1:9" hidden="1" x14ac:dyDescent="0.35">
      <c r="B86" s="39" t="s">
        <v>460</v>
      </c>
      <c r="C86" s="129"/>
      <c r="D86" s="130"/>
      <c r="E86" s="130"/>
      <c r="F86" s="45">
        <f>+SUM(C86:E86)</f>
        <v>0</v>
      </c>
      <c r="G86" s="130"/>
      <c r="H86" s="128">
        <f t="shared" si="8"/>
        <v>0</v>
      </c>
    </row>
    <row r="87" spans="1:9" hidden="1" x14ac:dyDescent="0.35">
      <c r="B87" s="3" t="s">
        <v>8</v>
      </c>
      <c r="C87" s="97">
        <f t="shared" ref="C87:G87" si="16">+C63+C74+C78+C81</f>
        <v>0</v>
      </c>
      <c r="D87" s="3">
        <f t="shared" si="16"/>
        <v>0</v>
      </c>
      <c r="E87" s="3">
        <f t="shared" si="16"/>
        <v>0</v>
      </c>
      <c r="F87" s="3">
        <f t="shared" si="16"/>
        <v>0</v>
      </c>
      <c r="G87" s="3">
        <f t="shared" si="16"/>
        <v>0</v>
      </c>
      <c r="H87" s="4">
        <f t="shared" si="8"/>
        <v>0</v>
      </c>
    </row>
    <row r="88" spans="1:9" ht="7.5" hidden="1" customHeight="1" x14ac:dyDescent="0.3">
      <c r="B88" s="157"/>
      <c r="C88" s="156"/>
      <c r="D88" s="156"/>
      <c r="E88" s="156"/>
      <c r="F88" s="156"/>
      <c r="G88" s="156"/>
      <c r="H88" s="156"/>
      <c r="I88" s="126"/>
    </row>
    <row r="89" spans="1:9" hidden="1" x14ac:dyDescent="0.35">
      <c r="B89" s="3" t="s">
        <v>34</v>
      </c>
      <c r="C89" s="97">
        <f>+C60-C87</f>
        <v>0</v>
      </c>
      <c r="D89" s="3">
        <f>+D60-D87</f>
        <v>0</v>
      </c>
      <c r="E89" s="3">
        <f>+E60-E87</f>
        <v>0</v>
      </c>
      <c r="F89" s="3">
        <f>+F60-F87</f>
        <v>0</v>
      </c>
      <c r="G89" s="3">
        <f>+G60-G87</f>
        <v>0</v>
      </c>
      <c r="H89" s="4">
        <f>IF(AND(G89=0,F89=0),0,IF(AND(G89=0,F89&gt;0),0,IF(AND(F89=0,G89&gt;0),1,IF(F89=0,0,G89/F89))))</f>
        <v>0</v>
      </c>
    </row>
    <row r="90" spans="1:9" ht="23.25" customHeight="1" x14ac:dyDescent="0.35">
      <c r="A90" s="158" t="s">
        <v>461</v>
      </c>
      <c r="B90" s="158"/>
      <c r="C90" s="158"/>
      <c r="D90" s="158"/>
      <c r="E90" s="158"/>
      <c r="F90" s="158"/>
      <c r="G90" s="158"/>
      <c r="H90" s="158"/>
      <c r="I90" s="158"/>
    </row>
  </sheetData>
  <mergeCells count="17">
    <mergeCell ref="A3:G3"/>
    <mergeCell ref="H3:I3"/>
    <mergeCell ref="A1:D1"/>
    <mergeCell ref="E1:H1"/>
    <mergeCell ref="I1:I2"/>
    <mergeCell ref="A2:D2"/>
    <mergeCell ref="E2:H2"/>
    <mergeCell ref="B61:H61"/>
    <mergeCell ref="B88:H88"/>
    <mergeCell ref="A90:I90"/>
    <mergeCell ref="A4:A6"/>
    <mergeCell ref="B4:B6"/>
    <mergeCell ref="C4:F4"/>
    <mergeCell ref="G4:H4"/>
    <mergeCell ref="I4:I6"/>
    <mergeCell ref="C5:C6"/>
    <mergeCell ref="D5:E5"/>
  </mergeCells>
  <dataValidations count="2">
    <dataValidation type="whole" operator="lessThanOrEqual" allowBlank="1" showInputMessage="1" showErrorMessage="1" errorTitle="CUIDADO...." error="Las reducciones solo pueden ser cifras negativas. Registre el valor con signo negativo." sqref="WVJ983103:WVJ983126 E65585:E65595 IX65585:IX65595 ST65585:ST65595 ACP65585:ACP65595 AML65585:AML65595 AWH65585:AWH65595 BGD65585:BGD65595 BPZ65585:BPZ65595 BZV65585:BZV65595 CJR65585:CJR65595 CTN65585:CTN65595 DDJ65585:DDJ65595 DNF65585:DNF65595 DXB65585:DXB65595 EGX65585:EGX65595 EQT65585:EQT65595 FAP65585:FAP65595 FKL65585:FKL65595 FUH65585:FUH65595 GED65585:GED65595 GNZ65585:GNZ65595 GXV65585:GXV65595 HHR65585:HHR65595 HRN65585:HRN65595 IBJ65585:IBJ65595 ILF65585:ILF65595 IVB65585:IVB65595 JEX65585:JEX65595 JOT65585:JOT65595 JYP65585:JYP65595 KIL65585:KIL65595 KSH65585:KSH65595 LCD65585:LCD65595 LLZ65585:LLZ65595 LVV65585:LVV65595 MFR65585:MFR65595 MPN65585:MPN65595 MZJ65585:MZJ65595 NJF65585:NJF65595 NTB65585:NTB65595 OCX65585:OCX65595 OMT65585:OMT65595 OWP65585:OWP65595 PGL65585:PGL65595 PQH65585:PQH65595 QAD65585:QAD65595 QJZ65585:QJZ65595 QTV65585:QTV65595 RDR65585:RDR65595 RNN65585:RNN65595 RXJ65585:RXJ65595 SHF65585:SHF65595 SRB65585:SRB65595 TAX65585:TAX65595 TKT65585:TKT65595 TUP65585:TUP65595 UEL65585:UEL65595 UOH65585:UOH65595 UYD65585:UYD65595 VHZ65585:VHZ65595 VRV65585:VRV65595 WBR65585:WBR65595 WLN65585:WLN65595 WVJ65585:WVJ65595 E131121:E131131 IX131121:IX131131 ST131121:ST131131 ACP131121:ACP131131 AML131121:AML131131 AWH131121:AWH131131 BGD131121:BGD131131 BPZ131121:BPZ131131 BZV131121:BZV131131 CJR131121:CJR131131 CTN131121:CTN131131 DDJ131121:DDJ131131 DNF131121:DNF131131 DXB131121:DXB131131 EGX131121:EGX131131 EQT131121:EQT131131 FAP131121:FAP131131 FKL131121:FKL131131 FUH131121:FUH131131 GED131121:GED131131 GNZ131121:GNZ131131 GXV131121:GXV131131 HHR131121:HHR131131 HRN131121:HRN131131 IBJ131121:IBJ131131 ILF131121:ILF131131 IVB131121:IVB131131 JEX131121:JEX131131 JOT131121:JOT131131 JYP131121:JYP131131 KIL131121:KIL131131 KSH131121:KSH131131 LCD131121:LCD131131 LLZ131121:LLZ131131 LVV131121:LVV131131 MFR131121:MFR131131 MPN131121:MPN131131 MZJ131121:MZJ131131 NJF131121:NJF131131 NTB131121:NTB131131 OCX131121:OCX131131 OMT131121:OMT131131 OWP131121:OWP131131 PGL131121:PGL131131 PQH131121:PQH131131 QAD131121:QAD131131 QJZ131121:QJZ131131 QTV131121:QTV131131 RDR131121:RDR131131 RNN131121:RNN131131 RXJ131121:RXJ131131 SHF131121:SHF131131 SRB131121:SRB131131 TAX131121:TAX131131 TKT131121:TKT131131 TUP131121:TUP131131 UEL131121:UEL131131 UOH131121:UOH131131 UYD131121:UYD131131 VHZ131121:VHZ131131 VRV131121:VRV131131 WBR131121:WBR131131 WLN131121:WLN131131 WVJ131121:WVJ131131 E196657:E196667 IX196657:IX196667 ST196657:ST196667 ACP196657:ACP196667 AML196657:AML196667 AWH196657:AWH196667 BGD196657:BGD196667 BPZ196657:BPZ196667 BZV196657:BZV196667 CJR196657:CJR196667 CTN196657:CTN196667 DDJ196657:DDJ196667 DNF196657:DNF196667 DXB196657:DXB196667 EGX196657:EGX196667 EQT196657:EQT196667 FAP196657:FAP196667 FKL196657:FKL196667 FUH196657:FUH196667 GED196657:GED196667 GNZ196657:GNZ196667 GXV196657:GXV196667 HHR196657:HHR196667 HRN196657:HRN196667 IBJ196657:IBJ196667 ILF196657:ILF196667 IVB196657:IVB196667 JEX196657:JEX196667 JOT196657:JOT196667 JYP196657:JYP196667 KIL196657:KIL196667 KSH196657:KSH196667 LCD196657:LCD196667 LLZ196657:LLZ196667 LVV196657:LVV196667 MFR196657:MFR196667 MPN196657:MPN196667 MZJ196657:MZJ196667 NJF196657:NJF196667 NTB196657:NTB196667 OCX196657:OCX196667 OMT196657:OMT196667 OWP196657:OWP196667 PGL196657:PGL196667 PQH196657:PQH196667 QAD196657:QAD196667 QJZ196657:QJZ196667 QTV196657:QTV196667 RDR196657:RDR196667 RNN196657:RNN196667 RXJ196657:RXJ196667 SHF196657:SHF196667 SRB196657:SRB196667 TAX196657:TAX196667 TKT196657:TKT196667 TUP196657:TUP196667 UEL196657:UEL196667 UOH196657:UOH196667 UYD196657:UYD196667 VHZ196657:VHZ196667 VRV196657:VRV196667 WBR196657:WBR196667 WLN196657:WLN196667 WVJ196657:WVJ196667 E262193:E262203 IX262193:IX262203 ST262193:ST262203 ACP262193:ACP262203 AML262193:AML262203 AWH262193:AWH262203 BGD262193:BGD262203 BPZ262193:BPZ262203 BZV262193:BZV262203 CJR262193:CJR262203 CTN262193:CTN262203 DDJ262193:DDJ262203 DNF262193:DNF262203 DXB262193:DXB262203 EGX262193:EGX262203 EQT262193:EQT262203 FAP262193:FAP262203 FKL262193:FKL262203 FUH262193:FUH262203 GED262193:GED262203 GNZ262193:GNZ262203 GXV262193:GXV262203 HHR262193:HHR262203 HRN262193:HRN262203 IBJ262193:IBJ262203 ILF262193:ILF262203 IVB262193:IVB262203 JEX262193:JEX262203 JOT262193:JOT262203 JYP262193:JYP262203 KIL262193:KIL262203 KSH262193:KSH262203 LCD262193:LCD262203 LLZ262193:LLZ262203 LVV262193:LVV262203 MFR262193:MFR262203 MPN262193:MPN262203 MZJ262193:MZJ262203 NJF262193:NJF262203 NTB262193:NTB262203 OCX262193:OCX262203 OMT262193:OMT262203 OWP262193:OWP262203 PGL262193:PGL262203 PQH262193:PQH262203 QAD262193:QAD262203 QJZ262193:QJZ262203 QTV262193:QTV262203 RDR262193:RDR262203 RNN262193:RNN262203 RXJ262193:RXJ262203 SHF262193:SHF262203 SRB262193:SRB262203 TAX262193:TAX262203 TKT262193:TKT262203 TUP262193:TUP262203 UEL262193:UEL262203 UOH262193:UOH262203 UYD262193:UYD262203 VHZ262193:VHZ262203 VRV262193:VRV262203 WBR262193:WBR262203 WLN262193:WLN262203 WVJ262193:WVJ262203 E327729:E327739 IX327729:IX327739 ST327729:ST327739 ACP327729:ACP327739 AML327729:AML327739 AWH327729:AWH327739 BGD327729:BGD327739 BPZ327729:BPZ327739 BZV327729:BZV327739 CJR327729:CJR327739 CTN327729:CTN327739 DDJ327729:DDJ327739 DNF327729:DNF327739 DXB327729:DXB327739 EGX327729:EGX327739 EQT327729:EQT327739 FAP327729:FAP327739 FKL327729:FKL327739 FUH327729:FUH327739 GED327729:GED327739 GNZ327729:GNZ327739 GXV327729:GXV327739 HHR327729:HHR327739 HRN327729:HRN327739 IBJ327729:IBJ327739 ILF327729:ILF327739 IVB327729:IVB327739 JEX327729:JEX327739 JOT327729:JOT327739 JYP327729:JYP327739 KIL327729:KIL327739 KSH327729:KSH327739 LCD327729:LCD327739 LLZ327729:LLZ327739 LVV327729:LVV327739 MFR327729:MFR327739 MPN327729:MPN327739 MZJ327729:MZJ327739 NJF327729:NJF327739 NTB327729:NTB327739 OCX327729:OCX327739 OMT327729:OMT327739 OWP327729:OWP327739 PGL327729:PGL327739 PQH327729:PQH327739 QAD327729:QAD327739 QJZ327729:QJZ327739 QTV327729:QTV327739 RDR327729:RDR327739 RNN327729:RNN327739 RXJ327729:RXJ327739 SHF327729:SHF327739 SRB327729:SRB327739 TAX327729:TAX327739 TKT327729:TKT327739 TUP327729:TUP327739 UEL327729:UEL327739 UOH327729:UOH327739 UYD327729:UYD327739 VHZ327729:VHZ327739 VRV327729:VRV327739 WBR327729:WBR327739 WLN327729:WLN327739 WVJ327729:WVJ327739 E393265:E393275 IX393265:IX393275 ST393265:ST393275 ACP393265:ACP393275 AML393265:AML393275 AWH393265:AWH393275 BGD393265:BGD393275 BPZ393265:BPZ393275 BZV393265:BZV393275 CJR393265:CJR393275 CTN393265:CTN393275 DDJ393265:DDJ393275 DNF393265:DNF393275 DXB393265:DXB393275 EGX393265:EGX393275 EQT393265:EQT393275 FAP393265:FAP393275 FKL393265:FKL393275 FUH393265:FUH393275 GED393265:GED393275 GNZ393265:GNZ393275 GXV393265:GXV393275 HHR393265:HHR393275 HRN393265:HRN393275 IBJ393265:IBJ393275 ILF393265:ILF393275 IVB393265:IVB393275 JEX393265:JEX393275 JOT393265:JOT393275 JYP393265:JYP393275 KIL393265:KIL393275 KSH393265:KSH393275 LCD393265:LCD393275 LLZ393265:LLZ393275 LVV393265:LVV393275 MFR393265:MFR393275 MPN393265:MPN393275 MZJ393265:MZJ393275 NJF393265:NJF393275 NTB393265:NTB393275 OCX393265:OCX393275 OMT393265:OMT393275 OWP393265:OWP393275 PGL393265:PGL393275 PQH393265:PQH393275 QAD393265:QAD393275 QJZ393265:QJZ393275 QTV393265:QTV393275 RDR393265:RDR393275 RNN393265:RNN393275 RXJ393265:RXJ393275 SHF393265:SHF393275 SRB393265:SRB393275 TAX393265:TAX393275 TKT393265:TKT393275 TUP393265:TUP393275 UEL393265:UEL393275 UOH393265:UOH393275 UYD393265:UYD393275 VHZ393265:VHZ393275 VRV393265:VRV393275 WBR393265:WBR393275 WLN393265:WLN393275 WVJ393265:WVJ393275 E458801:E458811 IX458801:IX458811 ST458801:ST458811 ACP458801:ACP458811 AML458801:AML458811 AWH458801:AWH458811 BGD458801:BGD458811 BPZ458801:BPZ458811 BZV458801:BZV458811 CJR458801:CJR458811 CTN458801:CTN458811 DDJ458801:DDJ458811 DNF458801:DNF458811 DXB458801:DXB458811 EGX458801:EGX458811 EQT458801:EQT458811 FAP458801:FAP458811 FKL458801:FKL458811 FUH458801:FUH458811 GED458801:GED458811 GNZ458801:GNZ458811 GXV458801:GXV458811 HHR458801:HHR458811 HRN458801:HRN458811 IBJ458801:IBJ458811 ILF458801:ILF458811 IVB458801:IVB458811 JEX458801:JEX458811 JOT458801:JOT458811 JYP458801:JYP458811 KIL458801:KIL458811 KSH458801:KSH458811 LCD458801:LCD458811 LLZ458801:LLZ458811 LVV458801:LVV458811 MFR458801:MFR458811 MPN458801:MPN458811 MZJ458801:MZJ458811 NJF458801:NJF458811 NTB458801:NTB458811 OCX458801:OCX458811 OMT458801:OMT458811 OWP458801:OWP458811 PGL458801:PGL458811 PQH458801:PQH458811 QAD458801:QAD458811 QJZ458801:QJZ458811 QTV458801:QTV458811 RDR458801:RDR458811 RNN458801:RNN458811 RXJ458801:RXJ458811 SHF458801:SHF458811 SRB458801:SRB458811 TAX458801:TAX458811 TKT458801:TKT458811 TUP458801:TUP458811 UEL458801:UEL458811 UOH458801:UOH458811 UYD458801:UYD458811 VHZ458801:VHZ458811 VRV458801:VRV458811 WBR458801:WBR458811 WLN458801:WLN458811 WVJ458801:WVJ458811 E524337:E524347 IX524337:IX524347 ST524337:ST524347 ACP524337:ACP524347 AML524337:AML524347 AWH524337:AWH524347 BGD524337:BGD524347 BPZ524337:BPZ524347 BZV524337:BZV524347 CJR524337:CJR524347 CTN524337:CTN524347 DDJ524337:DDJ524347 DNF524337:DNF524347 DXB524337:DXB524347 EGX524337:EGX524347 EQT524337:EQT524347 FAP524337:FAP524347 FKL524337:FKL524347 FUH524337:FUH524347 GED524337:GED524347 GNZ524337:GNZ524347 GXV524337:GXV524347 HHR524337:HHR524347 HRN524337:HRN524347 IBJ524337:IBJ524347 ILF524337:ILF524347 IVB524337:IVB524347 JEX524337:JEX524347 JOT524337:JOT524347 JYP524337:JYP524347 KIL524337:KIL524347 KSH524337:KSH524347 LCD524337:LCD524347 LLZ524337:LLZ524347 LVV524337:LVV524347 MFR524337:MFR524347 MPN524337:MPN524347 MZJ524337:MZJ524347 NJF524337:NJF524347 NTB524337:NTB524347 OCX524337:OCX524347 OMT524337:OMT524347 OWP524337:OWP524347 PGL524337:PGL524347 PQH524337:PQH524347 QAD524337:QAD524347 QJZ524337:QJZ524347 QTV524337:QTV524347 RDR524337:RDR524347 RNN524337:RNN524347 RXJ524337:RXJ524347 SHF524337:SHF524347 SRB524337:SRB524347 TAX524337:TAX524347 TKT524337:TKT524347 TUP524337:TUP524347 UEL524337:UEL524347 UOH524337:UOH524347 UYD524337:UYD524347 VHZ524337:VHZ524347 VRV524337:VRV524347 WBR524337:WBR524347 WLN524337:WLN524347 WVJ524337:WVJ524347 E589873:E589883 IX589873:IX589883 ST589873:ST589883 ACP589873:ACP589883 AML589873:AML589883 AWH589873:AWH589883 BGD589873:BGD589883 BPZ589873:BPZ589883 BZV589873:BZV589883 CJR589873:CJR589883 CTN589873:CTN589883 DDJ589873:DDJ589883 DNF589873:DNF589883 DXB589873:DXB589883 EGX589873:EGX589883 EQT589873:EQT589883 FAP589873:FAP589883 FKL589873:FKL589883 FUH589873:FUH589883 GED589873:GED589883 GNZ589873:GNZ589883 GXV589873:GXV589883 HHR589873:HHR589883 HRN589873:HRN589883 IBJ589873:IBJ589883 ILF589873:ILF589883 IVB589873:IVB589883 JEX589873:JEX589883 JOT589873:JOT589883 JYP589873:JYP589883 KIL589873:KIL589883 KSH589873:KSH589883 LCD589873:LCD589883 LLZ589873:LLZ589883 LVV589873:LVV589883 MFR589873:MFR589883 MPN589873:MPN589883 MZJ589873:MZJ589883 NJF589873:NJF589883 NTB589873:NTB589883 OCX589873:OCX589883 OMT589873:OMT589883 OWP589873:OWP589883 PGL589873:PGL589883 PQH589873:PQH589883 QAD589873:QAD589883 QJZ589873:QJZ589883 QTV589873:QTV589883 RDR589873:RDR589883 RNN589873:RNN589883 RXJ589873:RXJ589883 SHF589873:SHF589883 SRB589873:SRB589883 TAX589873:TAX589883 TKT589873:TKT589883 TUP589873:TUP589883 UEL589873:UEL589883 UOH589873:UOH589883 UYD589873:UYD589883 VHZ589873:VHZ589883 VRV589873:VRV589883 WBR589873:WBR589883 WLN589873:WLN589883 WVJ589873:WVJ589883 E655409:E655419 IX655409:IX655419 ST655409:ST655419 ACP655409:ACP655419 AML655409:AML655419 AWH655409:AWH655419 BGD655409:BGD655419 BPZ655409:BPZ655419 BZV655409:BZV655419 CJR655409:CJR655419 CTN655409:CTN655419 DDJ655409:DDJ655419 DNF655409:DNF655419 DXB655409:DXB655419 EGX655409:EGX655419 EQT655409:EQT655419 FAP655409:FAP655419 FKL655409:FKL655419 FUH655409:FUH655419 GED655409:GED655419 GNZ655409:GNZ655419 GXV655409:GXV655419 HHR655409:HHR655419 HRN655409:HRN655419 IBJ655409:IBJ655419 ILF655409:ILF655419 IVB655409:IVB655419 JEX655409:JEX655419 JOT655409:JOT655419 JYP655409:JYP655419 KIL655409:KIL655419 KSH655409:KSH655419 LCD655409:LCD655419 LLZ655409:LLZ655419 LVV655409:LVV655419 MFR655409:MFR655419 MPN655409:MPN655419 MZJ655409:MZJ655419 NJF655409:NJF655419 NTB655409:NTB655419 OCX655409:OCX655419 OMT655409:OMT655419 OWP655409:OWP655419 PGL655409:PGL655419 PQH655409:PQH655419 QAD655409:QAD655419 QJZ655409:QJZ655419 QTV655409:QTV655419 RDR655409:RDR655419 RNN655409:RNN655419 RXJ655409:RXJ655419 SHF655409:SHF655419 SRB655409:SRB655419 TAX655409:TAX655419 TKT655409:TKT655419 TUP655409:TUP655419 UEL655409:UEL655419 UOH655409:UOH655419 UYD655409:UYD655419 VHZ655409:VHZ655419 VRV655409:VRV655419 WBR655409:WBR655419 WLN655409:WLN655419 WVJ655409:WVJ655419 E720945:E720955 IX720945:IX720955 ST720945:ST720955 ACP720945:ACP720955 AML720945:AML720955 AWH720945:AWH720955 BGD720945:BGD720955 BPZ720945:BPZ720955 BZV720945:BZV720955 CJR720945:CJR720955 CTN720945:CTN720955 DDJ720945:DDJ720955 DNF720945:DNF720955 DXB720945:DXB720955 EGX720945:EGX720955 EQT720945:EQT720955 FAP720945:FAP720955 FKL720945:FKL720955 FUH720945:FUH720955 GED720945:GED720955 GNZ720945:GNZ720955 GXV720945:GXV720955 HHR720945:HHR720955 HRN720945:HRN720955 IBJ720945:IBJ720955 ILF720945:ILF720955 IVB720945:IVB720955 JEX720945:JEX720955 JOT720945:JOT720955 JYP720945:JYP720955 KIL720945:KIL720955 KSH720945:KSH720955 LCD720945:LCD720955 LLZ720945:LLZ720955 LVV720945:LVV720955 MFR720945:MFR720955 MPN720945:MPN720955 MZJ720945:MZJ720955 NJF720945:NJF720955 NTB720945:NTB720955 OCX720945:OCX720955 OMT720945:OMT720955 OWP720945:OWP720955 PGL720945:PGL720955 PQH720945:PQH720955 QAD720945:QAD720955 QJZ720945:QJZ720955 QTV720945:QTV720955 RDR720945:RDR720955 RNN720945:RNN720955 RXJ720945:RXJ720955 SHF720945:SHF720955 SRB720945:SRB720955 TAX720945:TAX720955 TKT720945:TKT720955 TUP720945:TUP720955 UEL720945:UEL720955 UOH720945:UOH720955 UYD720945:UYD720955 VHZ720945:VHZ720955 VRV720945:VRV720955 WBR720945:WBR720955 WLN720945:WLN720955 WVJ720945:WVJ720955 E786481:E786491 IX786481:IX786491 ST786481:ST786491 ACP786481:ACP786491 AML786481:AML786491 AWH786481:AWH786491 BGD786481:BGD786491 BPZ786481:BPZ786491 BZV786481:BZV786491 CJR786481:CJR786491 CTN786481:CTN786491 DDJ786481:DDJ786491 DNF786481:DNF786491 DXB786481:DXB786491 EGX786481:EGX786491 EQT786481:EQT786491 FAP786481:FAP786491 FKL786481:FKL786491 FUH786481:FUH786491 GED786481:GED786491 GNZ786481:GNZ786491 GXV786481:GXV786491 HHR786481:HHR786491 HRN786481:HRN786491 IBJ786481:IBJ786491 ILF786481:ILF786491 IVB786481:IVB786491 JEX786481:JEX786491 JOT786481:JOT786491 JYP786481:JYP786491 KIL786481:KIL786491 KSH786481:KSH786491 LCD786481:LCD786491 LLZ786481:LLZ786491 LVV786481:LVV786491 MFR786481:MFR786491 MPN786481:MPN786491 MZJ786481:MZJ786491 NJF786481:NJF786491 NTB786481:NTB786491 OCX786481:OCX786491 OMT786481:OMT786491 OWP786481:OWP786491 PGL786481:PGL786491 PQH786481:PQH786491 QAD786481:QAD786491 QJZ786481:QJZ786491 QTV786481:QTV786491 RDR786481:RDR786491 RNN786481:RNN786491 RXJ786481:RXJ786491 SHF786481:SHF786491 SRB786481:SRB786491 TAX786481:TAX786491 TKT786481:TKT786491 TUP786481:TUP786491 UEL786481:UEL786491 UOH786481:UOH786491 UYD786481:UYD786491 VHZ786481:VHZ786491 VRV786481:VRV786491 WBR786481:WBR786491 WLN786481:WLN786491 WVJ786481:WVJ786491 E852017:E852027 IX852017:IX852027 ST852017:ST852027 ACP852017:ACP852027 AML852017:AML852027 AWH852017:AWH852027 BGD852017:BGD852027 BPZ852017:BPZ852027 BZV852017:BZV852027 CJR852017:CJR852027 CTN852017:CTN852027 DDJ852017:DDJ852027 DNF852017:DNF852027 DXB852017:DXB852027 EGX852017:EGX852027 EQT852017:EQT852027 FAP852017:FAP852027 FKL852017:FKL852027 FUH852017:FUH852027 GED852017:GED852027 GNZ852017:GNZ852027 GXV852017:GXV852027 HHR852017:HHR852027 HRN852017:HRN852027 IBJ852017:IBJ852027 ILF852017:ILF852027 IVB852017:IVB852027 JEX852017:JEX852027 JOT852017:JOT852027 JYP852017:JYP852027 KIL852017:KIL852027 KSH852017:KSH852027 LCD852017:LCD852027 LLZ852017:LLZ852027 LVV852017:LVV852027 MFR852017:MFR852027 MPN852017:MPN852027 MZJ852017:MZJ852027 NJF852017:NJF852027 NTB852017:NTB852027 OCX852017:OCX852027 OMT852017:OMT852027 OWP852017:OWP852027 PGL852017:PGL852027 PQH852017:PQH852027 QAD852017:QAD852027 QJZ852017:QJZ852027 QTV852017:QTV852027 RDR852017:RDR852027 RNN852017:RNN852027 RXJ852017:RXJ852027 SHF852017:SHF852027 SRB852017:SRB852027 TAX852017:TAX852027 TKT852017:TKT852027 TUP852017:TUP852027 UEL852017:UEL852027 UOH852017:UOH852027 UYD852017:UYD852027 VHZ852017:VHZ852027 VRV852017:VRV852027 WBR852017:WBR852027 WLN852017:WLN852027 WVJ852017:WVJ852027 E917553:E917563 IX917553:IX917563 ST917553:ST917563 ACP917553:ACP917563 AML917553:AML917563 AWH917553:AWH917563 BGD917553:BGD917563 BPZ917553:BPZ917563 BZV917553:BZV917563 CJR917553:CJR917563 CTN917553:CTN917563 DDJ917553:DDJ917563 DNF917553:DNF917563 DXB917553:DXB917563 EGX917553:EGX917563 EQT917553:EQT917563 FAP917553:FAP917563 FKL917553:FKL917563 FUH917553:FUH917563 GED917553:GED917563 GNZ917553:GNZ917563 GXV917553:GXV917563 HHR917553:HHR917563 HRN917553:HRN917563 IBJ917553:IBJ917563 ILF917553:ILF917563 IVB917553:IVB917563 JEX917553:JEX917563 JOT917553:JOT917563 JYP917553:JYP917563 KIL917553:KIL917563 KSH917553:KSH917563 LCD917553:LCD917563 LLZ917553:LLZ917563 LVV917553:LVV917563 MFR917553:MFR917563 MPN917553:MPN917563 MZJ917553:MZJ917563 NJF917553:NJF917563 NTB917553:NTB917563 OCX917553:OCX917563 OMT917553:OMT917563 OWP917553:OWP917563 PGL917553:PGL917563 PQH917553:PQH917563 QAD917553:QAD917563 QJZ917553:QJZ917563 QTV917553:QTV917563 RDR917553:RDR917563 RNN917553:RNN917563 RXJ917553:RXJ917563 SHF917553:SHF917563 SRB917553:SRB917563 TAX917553:TAX917563 TKT917553:TKT917563 TUP917553:TUP917563 UEL917553:UEL917563 UOH917553:UOH917563 UYD917553:UYD917563 VHZ917553:VHZ917563 VRV917553:VRV917563 WBR917553:WBR917563 WLN917553:WLN917563 WVJ917553:WVJ917563 E983089:E983099 IX983089:IX983099 ST983089:ST983099 ACP983089:ACP983099 AML983089:AML983099 AWH983089:AWH983099 BGD983089:BGD983099 BPZ983089:BPZ983099 BZV983089:BZV983099 CJR983089:CJR983099 CTN983089:CTN983099 DDJ983089:DDJ983099 DNF983089:DNF983099 DXB983089:DXB983099 EGX983089:EGX983099 EQT983089:EQT983099 FAP983089:FAP983099 FKL983089:FKL983099 FUH983089:FUH983099 GED983089:GED983099 GNZ983089:GNZ983099 GXV983089:GXV983099 HHR983089:HHR983099 HRN983089:HRN983099 IBJ983089:IBJ983099 ILF983089:ILF983099 IVB983089:IVB983099 JEX983089:JEX983099 JOT983089:JOT983099 JYP983089:JYP983099 KIL983089:KIL983099 KSH983089:KSH983099 LCD983089:LCD983099 LLZ983089:LLZ983099 LVV983089:LVV983099 MFR983089:MFR983099 MPN983089:MPN983099 MZJ983089:MZJ983099 NJF983089:NJF983099 NTB983089:NTB983099 OCX983089:OCX983099 OMT983089:OMT983099 OWP983089:OWP983099 PGL983089:PGL983099 PQH983089:PQH983099 QAD983089:QAD983099 QJZ983089:QJZ983099 QTV983089:QTV983099 RDR983089:RDR983099 RNN983089:RNN983099 RXJ983089:RXJ983099 SHF983089:SHF983099 SRB983089:SRB983099 TAX983089:TAX983099 TKT983089:TKT983099 TUP983089:TUP983099 UEL983089:UEL983099 UOH983089:UOH983099 UYD983089:UYD983099 VHZ983089:VHZ983099 VRV983089:VRV983099 WBR983089:WBR983099 WLN983089:WLN983099 WVJ983089:WVJ983099 E63:E86 IX63:IX86 ST63:ST86 ACP63:ACP86 AML63:AML86 AWH63:AWH86 BGD63:BGD86 BPZ63:BPZ86 BZV63:BZV86 CJR63:CJR86 CTN63:CTN86 DDJ63:DDJ86 DNF63:DNF86 DXB63:DXB86 EGX63:EGX86 EQT63:EQT86 FAP63:FAP86 FKL63:FKL86 FUH63:FUH86 GED63:GED86 GNZ63:GNZ86 GXV63:GXV86 HHR63:HHR86 HRN63:HRN86 IBJ63:IBJ86 ILF63:ILF86 IVB63:IVB86 JEX63:JEX86 JOT63:JOT86 JYP63:JYP86 KIL63:KIL86 KSH63:KSH86 LCD63:LCD86 LLZ63:LLZ86 LVV63:LVV86 MFR63:MFR86 MPN63:MPN86 MZJ63:MZJ86 NJF63:NJF86 NTB63:NTB86 OCX63:OCX86 OMT63:OMT86 OWP63:OWP86 PGL63:PGL86 PQH63:PQH86 QAD63:QAD86 QJZ63:QJZ86 QTV63:QTV86 RDR63:RDR86 RNN63:RNN86 RXJ63:RXJ86 SHF63:SHF86 SRB63:SRB86 TAX63:TAX86 TKT63:TKT86 TUP63:TUP86 UEL63:UEL86 UOH63:UOH86 UYD63:UYD86 VHZ63:VHZ86 VRV63:VRV86 WBR63:WBR86 WLN63:WLN86 WVJ63:WVJ86 E65599:E65622 IX65599:IX65622 ST65599:ST65622 ACP65599:ACP65622 AML65599:AML65622 AWH65599:AWH65622 BGD65599:BGD65622 BPZ65599:BPZ65622 BZV65599:BZV65622 CJR65599:CJR65622 CTN65599:CTN65622 DDJ65599:DDJ65622 DNF65599:DNF65622 DXB65599:DXB65622 EGX65599:EGX65622 EQT65599:EQT65622 FAP65599:FAP65622 FKL65599:FKL65622 FUH65599:FUH65622 GED65599:GED65622 GNZ65599:GNZ65622 GXV65599:GXV65622 HHR65599:HHR65622 HRN65599:HRN65622 IBJ65599:IBJ65622 ILF65599:ILF65622 IVB65599:IVB65622 JEX65599:JEX65622 JOT65599:JOT65622 JYP65599:JYP65622 KIL65599:KIL65622 KSH65599:KSH65622 LCD65599:LCD65622 LLZ65599:LLZ65622 LVV65599:LVV65622 MFR65599:MFR65622 MPN65599:MPN65622 MZJ65599:MZJ65622 NJF65599:NJF65622 NTB65599:NTB65622 OCX65599:OCX65622 OMT65599:OMT65622 OWP65599:OWP65622 PGL65599:PGL65622 PQH65599:PQH65622 QAD65599:QAD65622 QJZ65599:QJZ65622 QTV65599:QTV65622 RDR65599:RDR65622 RNN65599:RNN65622 RXJ65599:RXJ65622 SHF65599:SHF65622 SRB65599:SRB65622 TAX65599:TAX65622 TKT65599:TKT65622 TUP65599:TUP65622 UEL65599:UEL65622 UOH65599:UOH65622 UYD65599:UYD65622 VHZ65599:VHZ65622 VRV65599:VRV65622 WBR65599:WBR65622 WLN65599:WLN65622 WVJ65599:WVJ65622 E131135:E131158 IX131135:IX131158 ST131135:ST131158 ACP131135:ACP131158 AML131135:AML131158 AWH131135:AWH131158 BGD131135:BGD131158 BPZ131135:BPZ131158 BZV131135:BZV131158 CJR131135:CJR131158 CTN131135:CTN131158 DDJ131135:DDJ131158 DNF131135:DNF131158 DXB131135:DXB131158 EGX131135:EGX131158 EQT131135:EQT131158 FAP131135:FAP131158 FKL131135:FKL131158 FUH131135:FUH131158 GED131135:GED131158 GNZ131135:GNZ131158 GXV131135:GXV131158 HHR131135:HHR131158 HRN131135:HRN131158 IBJ131135:IBJ131158 ILF131135:ILF131158 IVB131135:IVB131158 JEX131135:JEX131158 JOT131135:JOT131158 JYP131135:JYP131158 KIL131135:KIL131158 KSH131135:KSH131158 LCD131135:LCD131158 LLZ131135:LLZ131158 LVV131135:LVV131158 MFR131135:MFR131158 MPN131135:MPN131158 MZJ131135:MZJ131158 NJF131135:NJF131158 NTB131135:NTB131158 OCX131135:OCX131158 OMT131135:OMT131158 OWP131135:OWP131158 PGL131135:PGL131158 PQH131135:PQH131158 QAD131135:QAD131158 QJZ131135:QJZ131158 QTV131135:QTV131158 RDR131135:RDR131158 RNN131135:RNN131158 RXJ131135:RXJ131158 SHF131135:SHF131158 SRB131135:SRB131158 TAX131135:TAX131158 TKT131135:TKT131158 TUP131135:TUP131158 UEL131135:UEL131158 UOH131135:UOH131158 UYD131135:UYD131158 VHZ131135:VHZ131158 VRV131135:VRV131158 WBR131135:WBR131158 WLN131135:WLN131158 WVJ131135:WVJ131158 E196671:E196694 IX196671:IX196694 ST196671:ST196694 ACP196671:ACP196694 AML196671:AML196694 AWH196671:AWH196694 BGD196671:BGD196694 BPZ196671:BPZ196694 BZV196671:BZV196694 CJR196671:CJR196694 CTN196671:CTN196694 DDJ196671:DDJ196694 DNF196671:DNF196694 DXB196671:DXB196694 EGX196671:EGX196694 EQT196671:EQT196694 FAP196671:FAP196694 FKL196671:FKL196694 FUH196671:FUH196694 GED196671:GED196694 GNZ196671:GNZ196694 GXV196671:GXV196694 HHR196671:HHR196694 HRN196671:HRN196694 IBJ196671:IBJ196694 ILF196671:ILF196694 IVB196671:IVB196694 JEX196671:JEX196694 JOT196671:JOT196694 JYP196671:JYP196694 KIL196671:KIL196694 KSH196671:KSH196694 LCD196671:LCD196694 LLZ196671:LLZ196694 LVV196671:LVV196694 MFR196671:MFR196694 MPN196671:MPN196694 MZJ196671:MZJ196694 NJF196671:NJF196694 NTB196671:NTB196694 OCX196671:OCX196694 OMT196671:OMT196694 OWP196671:OWP196694 PGL196671:PGL196694 PQH196671:PQH196694 QAD196671:QAD196694 QJZ196671:QJZ196694 QTV196671:QTV196694 RDR196671:RDR196694 RNN196671:RNN196694 RXJ196671:RXJ196694 SHF196671:SHF196694 SRB196671:SRB196694 TAX196671:TAX196694 TKT196671:TKT196694 TUP196671:TUP196694 UEL196671:UEL196694 UOH196671:UOH196694 UYD196671:UYD196694 VHZ196671:VHZ196694 VRV196671:VRV196694 WBR196671:WBR196694 WLN196671:WLN196694 WVJ196671:WVJ196694 E262207:E262230 IX262207:IX262230 ST262207:ST262230 ACP262207:ACP262230 AML262207:AML262230 AWH262207:AWH262230 BGD262207:BGD262230 BPZ262207:BPZ262230 BZV262207:BZV262230 CJR262207:CJR262230 CTN262207:CTN262230 DDJ262207:DDJ262230 DNF262207:DNF262230 DXB262207:DXB262230 EGX262207:EGX262230 EQT262207:EQT262230 FAP262207:FAP262230 FKL262207:FKL262230 FUH262207:FUH262230 GED262207:GED262230 GNZ262207:GNZ262230 GXV262207:GXV262230 HHR262207:HHR262230 HRN262207:HRN262230 IBJ262207:IBJ262230 ILF262207:ILF262230 IVB262207:IVB262230 JEX262207:JEX262230 JOT262207:JOT262230 JYP262207:JYP262230 KIL262207:KIL262230 KSH262207:KSH262230 LCD262207:LCD262230 LLZ262207:LLZ262230 LVV262207:LVV262230 MFR262207:MFR262230 MPN262207:MPN262230 MZJ262207:MZJ262230 NJF262207:NJF262230 NTB262207:NTB262230 OCX262207:OCX262230 OMT262207:OMT262230 OWP262207:OWP262230 PGL262207:PGL262230 PQH262207:PQH262230 QAD262207:QAD262230 QJZ262207:QJZ262230 QTV262207:QTV262230 RDR262207:RDR262230 RNN262207:RNN262230 RXJ262207:RXJ262230 SHF262207:SHF262230 SRB262207:SRB262230 TAX262207:TAX262230 TKT262207:TKT262230 TUP262207:TUP262230 UEL262207:UEL262230 UOH262207:UOH262230 UYD262207:UYD262230 VHZ262207:VHZ262230 VRV262207:VRV262230 WBR262207:WBR262230 WLN262207:WLN262230 WVJ262207:WVJ262230 E327743:E327766 IX327743:IX327766 ST327743:ST327766 ACP327743:ACP327766 AML327743:AML327766 AWH327743:AWH327766 BGD327743:BGD327766 BPZ327743:BPZ327766 BZV327743:BZV327766 CJR327743:CJR327766 CTN327743:CTN327766 DDJ327743:DDJ327766 DNF327743:DNF327766 DXB327743:DXB327766 EGX327743:EGX327766 EQT327743:EQT327766 FAP327743:FAP327766 FKL327743:FKL327766 FUH327743:FUH327766 GED327743:GED327766 GNZ327743:GNZ327766 GXV327743:GXV327766 HHR327743:HHR327766 HRN327743:HRN327766 IBJ327743:IBJ327766 ILF327743:ILF327766 IVB327743:IVB327766 JEX327743:JEX327766 JOT327743:JOT327766 JYP327743:JYP327766 KIL327743:KIL327766 KSH327743:KSH327766 LCD327743:LCD327766 LLZ327743:LLZ327766 LVV327743:LVV327766 MFR327743:MFR327766 MPN327743:MPN327766 MZJ327743:MZJ327766 NJF327743:NJF327766 NTB327743:NTB327766 OCX327743:OCX327766 OMT327743:OMT327766 OWP327743:OWP327766 PGL327743:PGL327766 PQH327743:PQH327766 QAD327743:QAD327766 QJZ327743:QJZ327766 QTV327743:QTV327766 RDR327743:RDR327766 RNN327743:RNN327766 RXJ327743:RXJ327766 SHF327743:SHF327766 SRB327743:SRB327766 TAX327743:TAX327766 TKT327743:TKT327766 TUP327743:TUP327766 UEL327743:UEL327766 UOH327743:UOH327766 UYD327743:UYD327766 VHZ327743:VHZ327766 VRV327743:VRV327766 WBR327743:WBR327766 WLN327743:WLN327766 WVJ327743:WVJ327766 E393279:E393302 IX393279:IX393302 ST393279:ST393302 ACP393279:ACP393302 AML393279:AML393302 AWH393279:AWH393302 BGD393279:BGD393302 BPZ393279:BPZ393302 BZV393279:BZV393302 CJR393279:CJR393302 CTN393279:CTN393302 DDJ393279:DDJ393302 DNF393279:DNF393302 DXB393279:DXB393302 EGX393279:EGX393302 EQT393279:EQT393302 FAP393279:FAP393302 FKL393279:FKL393302 FUH393279:FUH393302 GED393279:GED393302 GNZ393279:GNZ393302 GXV393279:GXV393302 HHR393279:HHR393302 HRN393279:HRN393302 IBJ393279:IBJ393302 ILF393279:ILF393302 IVB393279:IVB393302 JEX393279:JEX393302 JOT393279:JOT393302 JYP393279:JYP393302 KIL393279:KIL393302 KSH393279:KSH393302 LCD393279:LCD393302 LLZ393279:LLZ393302 LVV393279:LVV393302 MFR393279:MFR393302 MPN393279:MPN393302 MZJ393279:MZJ393302 NJF393279:NJF393302 NTB393279:NTB393302 OCX393279:OCX393302 OMT393279:OMT393302 OWP393279:OWP393302 PGL393279:PGL393302 PQH393279:PQH393302 QAD393279:QAD393302 QJZ393279:QJZ393302 QTV393279:QTV393302 RDR393279:RDR393302 RNN393279:RNN393302 RXJ393279:RXJ393302 SHF393279:SHF393302 SRB393279:SRB393302 TAX393279:TAX393302 TKT393279:TKT393302 TUP393279:TUP393302 UEL393279:UEL393302 UOH393279:UOH393302 UYD393279:UYD393302 VHZ393279:VHZ393302 VRV393279:VRV393302 WBR393279:WBR393302 WLN393279:WLN393302 WVJ393279:WVJ393302 E458815:E458838 IX458815:IX458838 ST458815:ST458838 ACP458815:ACP458838 AML458815:AML458838 AWH458815:AWH458838 BGD458815:BGD458838 BPZ458815:BPZ458838 BZV458815:BZV458838 CJR458815:CJR458838 CTN458815:CTN458838 DDJ458815:DDJ458838 DNF458815:DNF458838 DXB458815:DXB458838 EGX458815:EGX458838 EQT458815:EQT458838 FAP458815:FAP458838 FKL458815:FKL458838 FUH458815:FUH458838 GED458815:GED458838 GNZ458815:GNZ458838 GXV458815:GXV458838 HHR458815:HHR458838 HRN458815:HRN458838 IBJ458815:IBJ458838 ILF458815:ILF458838 IVB458815:IVB458838 JEX458815:JEX458838 JOT458815:JOT458838 JYP458815:JYP458838 KIL458815:KIL458838 KSH458815:KSH458838 LCD458815:LCD458838 LLZ458815:LLZ458838 LVV458815:LVV458838 MFR458815:MFR458838 MPN458815:MPN458838 MZJ458815:MZJ458838 NJF458815:NJF458838 NTB458815:NTB458838 OCX458815:OCX458838 OMT458815:OMT458838 OWP458815:OWP458838 PGL458815:PGL458838 PQH458815:PQH458838 QAD458815:QAD458838 QJZ458815:QJZ458838 QTV458815:QTV458838 RDR458815:RDR458838 RNN458815:RNN458838 RXJ458815:RXJ458838 SHF458815:SHF458838 SRB458815:SRB458838 TAX458815:TAX458838 TKT458815:TKT458838 TUP458815:TUP458838 UEL458815:UEL458838 UOH458815:UOH458838 UYD458815:UYD458838 VHZ458815:VHZ458838 VRV458815:VRV458838 WBR458815:WBR458838 WLN458815:WLN458838 WVJ458815:WVJ458838 E524351:E524374 IX524351:IX524374 ST524351:ST524374 ACP524351:ACP524374 AML524351:AML524374 AWH524351:AWH524374 BGD524351:BGD524374 BPZ524351:BPZ524374 BZV524351:BZV524374 CJR524351:CJR524374 CTN524351:CTN524374 DDJ524351:DDJ524374 DNF524351:DNF524374 DXB524351:DXB524374 EGX524351:EGX524374 EQT524351:EQT524374 FAP524351:FAP524374 FKL524351:FKL524374 FUH524351:FUH524374 GED524351:GED524374 GNZ524351:GNZ524374 GXV524351:GXV524374 HHR524351:HHR524374 HRN524351:HRN524374 IBJ524351:IBJ524374 ILF524351:ILF524374 IVB524351:IVB524374 JEX524351:JEX524374 JOT524351:JOT524374 JYP524351:JYP524374 KIL524351:KIL524374 KSH524351:KSH524374 LCD524351:LCD524374 LLZ524351:LLZ524374 LVV524351:LVV524374 MFR524351:MFR524374 MPN524351:MPN524374 MZJ524351:MZJ524374 NJF524351:NJF524374 NTB524351:NTB524374 OCX524351:OCX524374 OMT524351:OMT524374 OWP524351:OWP524374 PGL524351:PGL524374 PQH524351:PQH524374 QAD524351:QAD524374 QJZ524351:QJZ524374 QTV524351:QTV524374 RDR524351:RDR524374 RNN524351:RNN524374 RXJ524351:RXJ524374 SHF524351:SHF524374 SRB524351:SRB524374 TAX524351:TAX524374 TKT524351:TKT524374 TUP524351:TUP524374 UEL524351:UEL524374 UOH524351:UOH524374 UYD524351:UYD524374 VHZ524351:VHZ524374 VRV524351:VRV524374 WBR524351:WBR524374 WLN524351:WLN524374 WVJ524351:WVJ524374 E589887:E589910 IX589887:IX589910 ST589887:ST589910 ACP589887:ACP589910 AML589887:AML589910 AWH589887:AWH589910 BGD589887:BGD589910 BPZ589887:BPZ589910 BZV589887:BZV589910 CJR589887:CJR589910 CTN589887:CTN589910 DDJ589887:DDJ589910 DNF589887:DNF589910 DXB589887:DXB589910 EGX589887:EGX589910 EQT589887:EQT589910 FAP589887:FAP589910 FKL589887:FKL589910 FUH589887:FUH589910 GED589887:GED589910 GNZ589887:GNZ589910 GXV589887:GXV589910 HHR589887:HHR589910 HRN589887:HRN589910 IBJ589887:IBJ589910 ILF589887:ILF589910 IVB589887:IVB589910 JEX589887:JEX589910 JOT589887:JOT589910 JYP589887:JYP589910 KIL589887:KIL589910 KSH589887:KSH589910 LCD589887:LCD589910 LLZ589887:LLZ589910 LVV589887:LVV589910 MFR589887:MFR589910 MPN589887:MPN589910 MZJ589887:MZJ589910 NJF589887:NJF589910 NTB589887:NTB589910 OCX589887:OCX589910 OMT589887:OMT589910 OWP589887:OWP589910 PGL589887:PGL589910 PQH589887:PQH589910 QAD589887:QAD589910 QJZ589887:QJZ589910 QTV589887:QTV589910 RDR589887:RDR589910 RNN589887:RNN589910 RXJ589887:RXJ589910 SHF589887:SHF589910 SRB589887:SRB589910 TAX589887:TAX589910 TKT589887:TKT589910 TUP589887:TUP589910 UEL589887:UEL589910 UOH589887:UOH589910 UYD589887:UYD589910 VHZ589887:VHZ589910 VRV589887:VRV589910 WBR589887:WBR589910 WLN589887:WLN589910 WVJ589887:WVJ589910 E655423:E655446 IX655423:IX655446 ST655423:ST655446 ACP655423:ACP655446 AML655423:AML655446 AWH655423:AWH655446 BGD655423:BGD655446 BPZ655423:BPZ655446 BZV655423:BZV655446 CJR655423:CJR655446 CTN655423:CTN655446 DDJ655423:DDJ655446 DNF655423:DNF655446 DXB655423:DXB655446 EGX655423:EGX655446 EQT655423:EQT655446 FAP655423:FAP655446 FKL655423:FKL655446 FUH655423:FUH655446 GED655423:GED655446 GNZ655423:GNZ655446 GXV655423:GXV655446 HHR655423:HHR655446 HRN655423:HRN655446 IBJ655423:IBJ655446 ILF655423:ILF655446 IVB655423:IVB655446 JEX655423:JEX655446 JOT655423:JOT655446 JYP655423:JYP655446 KIL655423:KIL655446 KSH655423:KSH655446 LCD655423:LCD655446 LLZ655423:LLZ655446 LVV655423:LVV655446 MFR655423:MFR655446 MPN655423:MPN655446 MZJ655423:MZJ655446 NJF655423:NJF655446 NTB655423:NTB655446 OCX655423:OCX655446 OMT655423:OMT655446 OWP655423:OWP655446 PGL655423:PGL655446 PQH655423:PQH655446 QAD655423:QAD655446 QJZ655423:QJZ655446 QTV655423:QTV655446 RDR655423:RDR655446 RNN655423:RNN655446 RXJ655423:RXJ655446 SHF655423:SHF655446 SRB655423:SRB655446 TAX655423:TAX655446 TKT655423:TKT655446 TUP655423:TUP655446 UEL655423:UEL655446 UOH655423:UOH655446 UYD655423:UYD655446 VHZ655423:VHZ655446 VRV655423:VRV655446 WBR655423:WBR655446 WLN655423:WLN655446 WVJ655423:WVJ655446 E720959:E720982 IX720959:IX720982 ST720959:ST720982 ACP720959:ACP720982 AML720959:AML720982 AWH720959:AWH720982 BGD720959:BGD720982 BPZ720959:BPZ720982 BZV720959:BZV720982 CJR720959:CJR720982 CTN720959:CTN720982 DDJ720959:DDJ720982 DNF720959:DNF720982 DXB720959:DXB720982 EGX720959:EGX720982 EQT720959:EQT720982 FAP720959:FAP720982 FKL720959:FKL720982 FUH720959:FUH720982 GED720959:GED720982 GNZ720959:GNZ720982 GXV720959:GXV720982 HHR720959:HHR720982 HRN720959:HRN720982 IBJ720959:IBJ720982 ILF720959:ILF720982 IVB720959:IVB720982 JEX720959:JEX720982 JOT720959:JOT720982 JYP720959:JYP720982 KIL720959:KIL720982 KSH720959:KSH720982 LCD720959:LCD720982 LLZ720959:LLZ720982 LVV720959:LVV720982 MFR720959:MFR720982 MPN720959:MPN720982 MZJ720959:MZJ720982 NJF720959:NJF720982 NTB720959:NTB720982 OCX720959:OCX720982 OMT720959:OMT720982 OWP720959:OWP720982 PGL720959:PGL720982 PQH720959:PQH720982 QAD720959:QAD720982 QJZ720959:QJZ720982 QTV720959:QTV720982 RDR720959:RDR720982 RNN720959:RNN720982 RXJ720959:RXJ720982 SHF720959:SHF720982 SRB720959:SRB720982 TAX720959:TAX720982 TKT720959:TKT720982 TUP720959:TUP720982 UEL720959:UEL720982 UOH720959:UOH720982 UYD720959:UYD720982 VHZ720959:VHZ720982 VRV720959:VRV720982 WBR720959:WBR720982 WLN720959:WLN720982 WVJ720959:WVJ720982 E786495:E786518 IX786495:IX786518 ST786495:ST786518 ACP786495:ACP786518 AML786495:AML786518 AWH786495:AWH786518 BGD786495:BGD786518 BPZ786495:BPZ786518 BZV786495:BZV786518 CJR786495:CJR786518 CTN786495:CTN786518 DDJ786495:DDJ786518 DNF786495:DNF786518 DXB786495:DXB786518 EGX786495:EGX786518 EQT786495:EQT786518 FAP786495:FAP786518 FKL786495:FKL786518 FUH786495:FUH786518 GED786495:GED786518 GNZ786495:GNZ786518 GXV786495:GXV786518 HHR786495:HHR786518 HRN786495:HRN786518 IBJ786495:IBJ786518 ILF786495:ILF786518 IVB786495:IVB786518 JEX786495:JEX786518 JOT786495:JOT786518 JYP786495:JYP786518 KIL786495:KIL786518 KSH786495:KSH786518 LCD786495:LCD786518 LLZ786495:LLZ786518 LVV786495:LVV786518 MFR786495:MFR786518 MPN786495:MPN786518 MZJ786495:MZJ786518 NJF786495:NJF786518 NTB786495:NTB786518 OCX786495:OCX786518 OMT786495:OMT786518 OWP786495:OWP786518 PGL786495:PGL786518 PQH786495:PQH786518 QAD786495:QAD786518 QJZ786495:QJZ786518 QTV786495:QTV786518 RDR786495:RDR786518 RNN786495:RNN786518 RXJ786495:RXJ786518 SHF786495:SHF786518 SRB786495:SRB786518 TAX786495:TAX786518 TKT786495:TKT786518 TUP786495:TUP786518 UEL786495:UEL786518 UOH786495:UOH786518 UYD786495:UYD786518 VHZ786495:VHZ786518 VRV786495:VRV786518 WBR786495:WBR786518 WLN786495:WLN786518 WVJ786495:WVJ786518 E852031:E852054 IX852031:IX852054 ST852031:ST852054 ACP852031:ACP852054 AML852031:AML852054 AWH852031:AWH852054 BGD852031:BGD852054 BPZ852031:BPZ852054 BZV852031:BZV852054 CJR852031:CJR852054 CTN852031:CTN852054 DDJ852031:DDJ852054 DNF852031:DNF852054 DXB852031:DXB852054 EGX852031:EGX852054 EQT852031:EQT852054 FAP852031:FAP852054 FKL852031:FKL852054 FUH852031:FUH852054 GED852031:GED852054 GNZ852031:GNZ852054 GXV852031:GXV852054 HHR852031:HHR852054 HRN852031:HRN852054 IBJ852031:IBJ852054 ILF852031:ILF852054 IVB852031:IVB852054 JEX852031:JEX852054 JOT852031:JOT852054 JYP852031:JYP852054 KIL852031:KIL852054 KSH852031:KSH852054 LCD852031:LCD852054 LLZ852031:LLZ852054 LVV852031:LVV852054 MFR852031:MFR852054 MPN852031:MPN852054 MZJ852031:MZJ852054 NJF852031:NJF852054 NTB852031:NTB852054 OCX852031:OCX852054 OMT852031:OMT852054 OWP852031:OWP852054 PGL852031:PGL852054 PQH852031:PQH852054 QAD852031:QAD852054 QJZ852031:QJZ852054 QTV852031:QTV852054 RDR852031:RDR852054 RNN852031:RNN852054 RXJ852031:RXJ852054 SHF852031:SHF852054 SRB852031:SRB852054 TAX852031:TAX852054 TKT852031:TKT852054 TUP852031:TUP852054 UEL852031:UEL852054 UOH852031:UOH852054 UYD852031:UYD852054 VHZ852031:VHZ852054 VRV852031:VRV852054 WBR852031:WBR852054 WLN852031:WLN852054 WVJ852031:WVJ852054 E917567:E917590 IX917567:IX917590 ST917567:ST917590 ACP917567:ACP917590 AML917567:AML917590 AWH917567:AWH917590 BGD917567:BGD917590 BPZ917567:BPZ917590 BZV917567:BZV917590 CJR917567:CJR917590 CTN917567:CTN917590 DDJ917567:DDJ917590 DNF917567:DNF917590 DXB917567:DXB917590 EGX917567:EGX917590 EQT917567:EQT917590 FAP917567:FAP917590 FKL917567:FKL917590 FUH917567:FUH917590 GED917567:GED917590 GNZ917567:GNZ917590 GXV917567:GXV917590 HHR917567:HHR917590 HRN917567:HRN917590 IBJ917567:IBJ917590 ILF917567:ILF917590 IVB917567:IVB917590 JEX917567:JEX917590 JOT917567:JOT917590 JYP917567:JYP917590 KIL917567:KIL917590 KSH917567:KSH917590 LCD917567:LCD917590 LLZ917567:LLZ917590 LVV917567:LVV917590 MFR917567:MFR917590 MPN917567:MPN917590 MZJ917567:MZJ917590 NJF917567:NJF917590 NTB917567:NTB917590 OCX917567:OCX917590 OMT917567:OMT917590 OWP917567:OWP917590 PGL917567:PGL917590 PQH917567:PQH917590 QAD917567:QAD917590 QJZ917567:QJZ917590 QTV917567:QTV917590 RDR917567:RDR917590 RNN917567:RNN917590 RXJ917567:RXJ917590 SHF917567:SHF917590 SRB917567:SRB917590 TAX917567:TAX917590 TKT917567:TKT917590 TUP917567:TUP917590 UEL917567:UEL917590 UOH917567:UOH917590 UYD917567:UYD917590 VHZ917567:VHZ917590 VRV917567:VRV917590 WBR917567:WBR917590 WLN917567:WLN917590 WVJ917567:WVJ917590 E983103:E983126 IX983103:IX983126 ST983103:ST983126 ACP983103:ACP983126 AML983103:AML983126 AWH983103:AWH983126 BGD983103:BGD983126 BPZ983103:BPZ983126 BZV983103:BZV983126 CJR983103:CJR983126 CTN983103:CTN983126 DDJ983103:DDJ983126 DNF983103:DNF983126 DXB983103:DXB983126 EGX983103:EGX983126 EQT983103:EQT983126 FAP983103:FAP983126 FKL983103:FKL983126 FUH983103:FUH983126 GED983103:GED983126 GNZ983103:GNZ983126 GXV983103:GXV983126 HHR983103:HHR983126 HRN983103:HRN983126 IBJ983103:IBJ983126 ILF983103:ILF983126 IVB983103:IVB983126 JEX983103:JEX983126 JOT983103:JOT983126 JYP983103:JYP983126 KIL983103:KIL983126 KSH983103:KSH983126 LCD983103:LCD983126 LLZ983103:LLZ983126 LVV983103:LVV983126 MFR983103:MFR983126 MPN983103:MPN983126 MZJ983103:MZJ983126 NJF983103:NJF983126 NTB983103:NTB983126 OCX983103:OCX983126 OMT983103:OMT983126 OWP983103:OWP983126 PGL983103:PGL983126 PQH983103:PQH983126 QAD983103:QAD983126 QJZ983103:QJZ983126 QTV983103:QTV983126 RDR983103:RDR983126 RNN983103:RNN983126 RXJ983103:RXJ983126 SHF983103:SHF983126 SRB983103:SRB983126 TAX983103:TAX983126 TKT983103:TKT983126 TUP983103:TUP983126 UEL983103:UEL983126 UOH983103:UOH983126 UYD983103:UYD983126 VHZ983103:VHZ983126 VRV983103:VRV983126 WBR983103:WBR983126 WLN983103:WLN983126 E51:E55 WBR8:WBR59 VRV8:VRV59 VHZ8:VHZ59 UYD8:UYD59 UOH8:UOH59 UEL8:UEL59 TUP8:TUP59 TKT8:TKT59 TAX8:TAX59 SRB8:SRB59 SHF8:SHF59 RXJ8:RXJ59 RNN8:RNN59 RDR8:RDR59 QTV8:QTV59 QJZ8:QJZ59 QAD8:QAD59 PQH8:PQH59 PGL8:PGL59 OWP8:OWP59 OMT8:OMT59 OCX8:OCX59 NTB8:NTB59 NJF8:NJF59 MZJ8:MZJ59 MPN8:MPN59 MFR8:MFR59 LVV8:LVV59 LLZ8:LLZ59 LCD8:LCD59 KSH8:KSH59 KIL8:KIL59 JYP8:JYP59 JOT8:JOT59 JEX8:JEX59 IVB8:IVB59 ILF8:ILF59 IBJ8:IBJ59 HRN8:HRN59 HHR8:HHR59 GXV8:GXV59 GNZ8:GNZ59 GED8:GED59 FUH8:FUH59 FKL8:FKL59 FAP8:FAP59 EQT8:EQT59 EGX8:EGX59 DXB8:DXB59 DNF8:DNF59 DDJ8:DDJ59 CTN8:CTN59 CJR8:CJR59 BZV8:BZV59 BPZ8:BPZ59 BGD8:BGD59 AWH8:AWH59 AML8:AML59 ACP8:ACP59 ST8:ST59 IX8:IX59 WLN8:WLN59 WVJ8:WVJ59" xr:uid="{3D5916C1-5DD9-4730-B65E-CF67547C940F}">
      <formula1>0</formula1>
    </dataValidation>
    <dataValidation allowBlank="1" showInputMessage="1" showErrorMessage="1" promptTitle="RECUERDE.." prompt="Debe registrar las cifras con el signo correspondiente a la operación. Por ejemplo, las reducciones siemper serán negativas, los traslados podrían ser positivos o negativos según su orientación." sqref="C65585:D65585 IV65585:IW65585 SR65585:SS65585 ACN65585:ACO65585 AMJ65585:AMK65585 AWF65585:AWG65585 BGB65585:BGC65585 BPX65585:BPY65585 BZT65585:BZU65585 CJP65585:CJQ65585 CTL65585:CTM65585 DDH65585:DDI65585 DND65585:DNE65585 DWZ65585:DXA65585 EGV65585:EGW65585 EQR65585:EQS65585 FAN65585:FAO65585 FKJ65585:FKK65585 FUF65585:FUG65585 GEB65585:GEC65585 GNX65585:GNY65585 GXT65585:GXU65585 HHP65585:HHQ65585 HRL65585:HRM65585 IBH65585:IBI65585 ILD65585:ILE65585 IUZ65585:IVA65585 JEV65585:JEW65585 JOR65585:JOS65585 JYN65585:JYO65585 KIJ65585:KIK65585 KSF65585:KSG65585 LCB65585:LCC65585 LLX65585:LLY65585 LVT65585:LVU65585 MFP65585:MFQ65585 MPL65585:MPM65585 MZH65585:MZI65585 NJD65585:NJE65585 NSZ65585:NTA65585 OCV65585:OCW65585 OMR65585:OMS65585 OWN65585:OWO65585 PGJ65585:PGK65585 PQF65585:PQG65585 QAB65585:QAC65585 QJX65585:QJY65585 QTT65585:QTU65585 RDP65585:RDQ65585 RNL65585:RNM65585 RXH65585:RXI65585 SHD65585:SHE65585 SQZ65585:SRA65585 TAV65585:TAW65585 TKR65585:TKS65585 TUN65585:TUO65585 UEJ65585:UEK65585 UOF65585:UOG65585 UYB65585:UYC65585 VHX65585:VHY65585 VRT65585:VRU65585 WBP65585:WBQ65585 WLL65585:WLM65585 WVH65585:WVI65585 C131121:D131121 IV131121:IW131121 SR131121:SS131121 ACN131121:ACO131121 AMJ131121:AMK131121 AWF131121:AWG131121 BGB131121:BGC131121 BPX131121:BPY131121 BZT131121:BZU131121 CJP131121:CJQ131121 CTL131121:CTM131121 DDH131121:DDI131121 DND131121:DNE131121 DWZ131121:DXA131121 EGV131121:EGW131121 EQR131121:EQS131121 FAN131121:FAO131121 FKJ131121:FKK131121 FUF131121:FUG131121 GEB131121:GEC131121 GNX131121:GNY131121 GXT131121:GXU131121 HHP131121:HHQ131121 HRL131121:HRM131121 IBH131121:IBI131121 ILD131121:ILE131121 IUZ131121:IVA131121 JEV131121:JEW131121 JOR131121:JOS131121 JYN131121:JYO131121 KIJ131121:KIK131121 KSF131121:KSG131121 LCB131121:LCC131121 LLX131121:LLY131121 LVT131121:LVU131121 MFP131121:MFQ131121 MPL131121:MPM131121 MZH131121:MZI131121 NJD131121:NJE131121 NSZ131121:NTA131121 OCV131121:OCW131121 OMR131121:OMS131121 OWN131121:OWO131121 PGJ131121:PGK131121 PQF131121:PQG131121 QAB131121:QAC131121 QJX131121:QJY131121 QTT131121:QTU131121 RDP131121:RDQ131121 RNL131121:RNM131121 RXH131121:RXI131121 SHD131121:SHE131121 SQZ131121:SRA131121 TAV131121:TAW131121 TKR131121:TKS131121 TUN131121:TUO131121 UEJ131121:UEK131121 UOF131121:UOG131121 UYB131121:UYC131121 VHX131121:VHY131121 VRT131121:VRU131121 WBP131121:WBQ131121 WLL131121:WLM131121 WVH131121:WVI131121 C196657:D196657 IV196657:IW196657 SR196657:SS196657 ACN196657:ACO196657 AMJ196657:AMK196657 AWF196657:AWG196657 BGB196657:BGC196657 BPX196657:BPY196657 BZT196657:BZU196657 CJP196657:CJQ196657 CTL196657:CTM196657 DDH196657:DDI196657 DND196657:DNE196657 DWZ196657:DXA196657 EGV196657:EGW196657 EQR196657:EQS196657 FAN196657:FAO196657 FKJ196657:FKK196657 FUF196657:FUG196657 GEB196657:GEC196657 GNX196657:GNY196657 GXT196657:GXU196657 HHP196657:HHQ196657 HRL196657:HRM196657 IBH196657:IBI196657 ILD196657:ILE196657 IUZ196657:IVA196657 JEV196657:JEW196657 JOR196657:JOS196657 JYN196657:JYO196657 KIJ196657:KIK196657 KSF196657:KSG196657 LCB196657:LCC196657 LLX196657:LLY196657 LVT196657:LVU196657 MFP196657:MFQ196657 MPL196657:MPM196657 MZH196657:MZI196657 NJD196657:NJE196657 NSZ196657:NTA196657 OCV196657:OCW196657 OMR196657:OMS196657 OWN196657:OWO196657 PGJ196657:PGK196657 PQF196657:PQG196657 QAB196657:QAC196657 QJX196657:QJY196657 QTT196657:QTU196657 RDP196657:RDQ196657 RNL196657:RNM196657 RXH196657:RXI196657 SHD196657:SHE196657 SQZ196657:SRA196657 TAV196657:TAW196657 TKR196657:TKS196657 TUN196657:TUO196657 UEJ196657:UEK196657 UOF196657:UOG196657 UYB196657:UYC196657 VHX196657:VHY196657 VRT196657:VRU196657 WBP196657:WBQ196657 WLL196657:WLM196657 WVH196657:WVI196657 C262193:D262193 IV262193:IW262193 SR262193:SS262193 ACN262193:ACO262193 AMJ262193:AMK262193 AWF262193:AWG262193 BGB262193:BGC262193 BPX262193:BPY262193 BZT262193:BZU262193 CJP262193:CJQ262193 CTL262193:CTM262193 DDH262193:DDI262193 DND262193:DNE262193 DWZ262193:DXA262193 EGV262193:EGW262193 EQR262193:EQS262193 FAN262193:FAO262193 FKJ262193:FKK262193 FUF262193:FUG262193 GEB262193:GEC262193 GNX262193:GNY262193 GXT262193:GXU262193 HHP262193:HHQ262193 HRL262193:HRM262193 IBH262193:IBI262193 ILD262193:ILE262193 IUZ262193:IVA262193 JEV262193:JEW262193 JOR262193:JOS262193 JYN262193:JYO262193 KIJ262193:KIK262193 KSF262193:KSG262193 LCB262193:LCC262193 LLX262193:LLY262193 LVT262193:LVU262193 MFP262193:MFQ262193 MPL262193:MPM262193 MZH262193:MZI262193 NJD262193:NJE262193 NSZ262193:NTA262193 OCV262193:OCW262193 OMR262193:OMS262193 OWN262193:OWO262193 PGJ262193:PGK262193 PQF262193:PQG262193 QAB262193:QAC262193 QJX262193:QJY262193 QTT262193:QTU262193 RDP262193:RDQ262193 RNL262193:RNM262193 RXH262193:RXI262193 SHD262193:SHE262193 SQZ262193:SRA262193 TAV262193:TAW262193 TKR262193:TKS262193 TUN262193:TUO262193 UEJ262193:UEK262193 UOF262193:UOG262193 UYB262193:UYC262193 VHX262193:VHY262193 VRT262193:VRU262193 WBP262193:WBQ262193 WLL262193:WLM262193 WVH262193:WVI262193 C327729:D327729 IV327729:IW327729 SR327729:SS327729 ACN327729:ACO327729 AMJ327729:AMK327729 AWF327729:AWG327729 BGB327729:BGC327729 BPX327729:BPY327729 BZT327729:BZU327729 CJP327729:CJQ327729 CTL327729:CTM327729 DDH327729:DDI327729 DND327729:DNE327729 DWZ327729:DXA327729 EGV327729:EGW327729 EQR327729:EQS327729 FAN327729:FAO327729 FKJ327729:FKK327729 FUF327729:FUG327729 GEB327729:GEC327729 GNX327729:GNY327729 GXT327729:GXU327729 HHP327729:HHQ327729 HRL327729:HRM327729 IBH327729:IBI327729 ILD327729:ILE327729 IUZ327729:IVA327729 JEV327729:JEW327729 JOR327729:JOS327729 JYN327729:JYO327729 KIJ327729:KIK327729 KSF327729:KSG327729 LCB327729:LCC327729 LLX327729:LLY327729 LVT327729:LVU327729 MFP327729:MFQ327729 MPL327729:MPM327729 MZH327729:MZI327729 NJD327729:NJE327729 NSZ327729:NTA327729 OCV327729:OCW327729 OMR327729:OMS327729 OWN327729:OWO327729 PGJ327729:PGK327729 PQF327729:PQG327729 QAB327729:QAC327729 QJX327729:QJY327729 QTT327729:QTU327729 RDP327729:RDQ327729 RNL327729:RNM327729 RXH327729:RXI327729 SHD327729:SHE327729 SQZ327729:SRA327729 TAV327729:TAW327729 TKR327729:TKS327729 TUN327729:TUO327729 UEJ327729:UEK327729 UOF327729:UOG327729 UYB327729:UYC327729 VHX327729:VHY327729 VRT327729:VRU327729 WBP327729:WBQ327729 WLL327729:WLM327729 WVH327729:WVI327729 C393265:D393265 IV393265:IW393265 SR393265:SS393265 ACN393265:ACO393265 AMJ393265:AMK393265 AWF393265:AWG393265 BGB393265:BGC393265 BPX393265:BPY393265 BZT393265:BZU393265 CJP393265:CJQ393265 CTL393265:CTM393265 DDH393265:DDI393265 DND393265:DNE393265 DWZ393265:DXA393265 EGV393265:EGW393265 EQR393265:EQS393265 FAN393265:FAO393265 FKJ393265:FKK393265 FUF393265:FUG393265 GEB393265:GEC393265 GNX393265:GNY393265 GXT393265:GXU393265 HHP393265:HHQ393265 HRL393265:HRM393265 IBH393265:IBI393265 ILD393265:ILE393265 IUZ393265:IVA393265 JEV393265:JEW393265 JOR393265:JOS393265 JYN393265:JYO393265 KIJ393265:KIK393265 KSF393265:KSG393265 LCB393265:LCC393265 LLX393265:LLY393265 LVT393265:LVU393265 MFP393265:MFQ393265 MPL393265:MPM393265 MZH393265:MZI393265 NJD393265:NJE393265 NSZ393265:NTA393265 OCV393265:OCW393265 OMR393265:OMS393265 OWN393265:OWO393265 PGJ393265:PGK393265 PQF393265:PQG393265 QAB393265:QAC393265 QJX393265:QJY393265 QTT393265:QTU393265 RDP393265:RDQ393265 RNL393265:RNM393265 RXH393265:RXI393265 SHD393265:SHE393265 SQZ393265:SRA393265 TAV393265:TAW393265 TKR393265:TKS393265 TUN393265:TUO393265 UEJ393265:UEK393265 UOF393265:UOG393265 UYB393265:UYC393265 VHX393265:VHY393265 VRT393265:VRU393265 WBP393265:WBQ393265 WLL393265:WLM393265 WVH393265:WVI393265 C458801:D458801 IV458801:IW458801 SR458801:SS458801 ACN458801:ACO458801 AMJ458801:AMK458801 AWF458801:AWG458801 BGB458801:BGC458801 BPX458801:BPY458801 BZT458801:BZU458801 CJP458801:CJQ458801 CTL458801:CTM458801 DDH458801:DDI458801 DND458801:DNE458801 DWZ458801:DXA458801 EGV458801:EGW458801 EQR458801:EQS458801 FAN458801:FAO458801 FKJ458801:FKK458801 FUF458801:FUG458801 GEB458801:GEC458801 GNX458801:GNY458801 GXT458801:GXU458801 HHP458801:HHQ458801 HRL458801:HRM458801 IBH458801:IBI458801 ILD458801:ILE458801 IUZ458801:IVA458801 JEV458801:JEW458801 JOR458801:JOS458801 JYN458801:JYO458801 KIJ458801:KIK458801 KSF458801:KSG458801 LCB458801:LCC458801 LLX458801:LLY458801 LVT458801:LVU458801 MFP458801:MFQ458801 MPL458801:MPM458801 MZH458801:MZI458801 NJD458801:NJE458801 NSZ458801:NTA458801 OCV458801:OCW458801 OMR458801:OMS458801 OWN458801:OWO458801 PGJ458801:PGK458801 PQF458801:PQG458801 QAB458801:QAC458801 QJX458801:QJY458801 QTT458801:QTU458801 RDP458801:RDQ458801 RNL458801:RNM458801 RXH458801:RXI458801 SHD458801:SHE458801 SQZ458801:SRA458801 TAV458801:TAW458801 TKR458801:TKS458801 TUN458801:TUO458801 UEJ458801:UEK458801 UOF458801:UOG458801 UYB458801:UYC458801 VHX458801:VHY458801 VRT458801:VRU458801 WBP458801:WBQ458801 WLL458801:WLM458801 WVH458801:WVI458801 C524337:D524337 IV524337:IW524337 SR524337:SS524337 ACN524337:ACO524337 AMJ524337:AMK524337 AWF524337:AWG524337 BGB524337:BGC524337 BPX524337:BPY524337 BZT524337:BZU524337 CJP524337:CJQ524337 CTL524337:CTM524337 DDH524337:DDI524337 DND524337:DNE524337 DWZ524337:DXA524337 EGV524337:EGW524337 EQR524337:EQS524337 FAN524337:FAO524337 FKJ524337:FKK524337 FUF524337:FUG524337 GEB524337:GEC524337 GNX524337:GNY524337 GXT524337:GXU524337 HHP524337:HHQ524337 HRL524337:HRM524337 IBH524337:IBI524337 ILD524337:ILE524337 IUZ524337:IVA524337 JEV524337:JEW524337 JOR524337:JOS524337 JYN524337:JYO524337 KIJ524337:KIK524337 KSF524337:KSG524337 LCB524337:LCC524337 LLX524337:LLY524337 LVT524337:LVU524337 MFP524337:MFQ524337 MPL524337:MPM524337 MZH524337:MZI524337 NJD524337:NJE524337 NSZ524337:NTA524337 OCV524337:OCW524337 OMR524337:OMS524337 OWN524337:OWO524337 PGJ524337:PGK524337 PQF524337:PQG524337 QAB524337:QAC524337 QJX524337:QJY524337 QTT524337:QTU524337 RDP524337:RDQ524337 RNL524337:RNM524337 RXH524337:RXI524337 SHD524337:SHE524337 SQZ524337:SRA524337 TAV524337:TAW524337 TKR524337:TKS524337 TUN524337:TUO524337 UEJ524337:UEK524337 UOF524337:UOG524337 UYB524337:UYC524337 VHX524337:VHY524337 VRT524337:VRU524337 WBP524337:WBQ524337 WLL524337:WLM524337 WVH524337:WVI524337 C589873:D589873 IV589873:IW589873 SR589873:SS589873 ACN589873:ACO589873 AMJ589873:AMK589873 AWF589873:AWG589873 BGB589873:BGC589873 BPX589873:BPY589873 BZT589873:BZU589873 CJP589873:CJQ589873 CTL589873:CTM589873 DDH589873:DDI589873 DND589873:DNE589873 DWZ589873:DXA589873 EGV589873:EGW589873 EQR589873:EQS589873 FAN589873:FAO589873 FKJ589873:FKK589873 FUF589873:FUG589873 GEB589873:GEC589873 GNX589873:GNY589873 GXT589873:GXU589873 HHP589873:HHQ589873 HRL589873:HRM589873 IBH589873:IBI589873 ILD589873:ILE589873 IUZ589873:IVA589873 JEV589873:JEW589873 JOR589873:JOS589873 JYN589873:JYO589873 KIJ589873:KIK589873 KSF589873:KSG589873 LCB589873:LCC589873 LLX589873:LLY589873 LVT589873:LVU589873 MFP589873:MFQ589873 MPL589873:MPM589873 MZH589873:MZI589873 NJD589873:NJE589873 NSZ589873:NTA589873 OCV589873:OCW589873 OMR589873:OMS589873 OWN589873:OWO589873 PGJ589873:PGK589873 PQF589873:PQG589873 QAB589873:QAC589873 QJX589873:QJY589873 QTT589873:QTU589873 RDP589873:RDQ589873 RNL589873:RNM589873 RXH589873:RXI589873 SHD589873:SHE589873 SQZ589873:SRA589873 TAV589873:TAW589873 TKR589873:TKS589873 TUN589873:TUO589873 UEJ589873:UEK589873 UOF589873:UOG589873 UYB589873:UYC589873 VHX589873:VHY589873 VRT589873:VRU589873 WBP589873:WBQ589873 WLL589873:WLM589873 WVH589873:WVI589873 C655409:D655409 IV655409:IW655409 SR655409:SS655409 ACN655409:ACO655409 AMJ655409:AMK655409 AWF655409:AWG655409 BGB655409:BGC655409 BPX655409:BPY655409 BZT655409:BZU655409 CJP655409:CJQ655409 CTL655409:CTM655409 DDH655409:DDI655409 DND655409:DNE655409 DWZ655409:DXA655409 EGV655409:EGW655409 EQR655409:EQS655409 FAN655409:FAO655409 FKJ655409:FKK655409 FUF655409:FUG655409 GEB655409:GEC655409 GNX655409:GNY655409 GXT655409:GXU655409 HHP655409:HHQ655409 HRL655409:HRM655409 IBH655409:IBI655409 ILD655409:ILE655409 IUZ655409:IVA655409 JEV655409:JEW655409 JOR655409:JOS655409 JYN655409:JYO655409 KIJ655409:KIK655409 KSF655409:KSG655409 LCB655409:LCC655409 LLX655409:LLY655409 LVT655409:LVU655409 MFP655409:MFQ655409 MPL655409:MPM655409 MZH655409:MZI655409 NJD655409:NJE655409 NSZ655409:NTA655409 OCV655409:OCW655409 OMR655409:OMS655409 OWN655409:OWO655409 PGJ655409:PGK655409 PQF655409:PQG655409 QAB655409:QAC655409 QJX655409:QJY655409 QTT655409:QTU655409 RDP655409:RDQ655409 RNL655409:RNM655409 RXH655409:RXI655409 SHD655409:SHE655409 SQZ655409:SRA655409 TAV655409:TAW655409 TKR655409:TKS655409 TUN655409:TUO655409 UEJ655409:UEK655409 UOF655409:UOG655409 UYB655409:UYC655409 VHX655409:VHY655409 VRT655409:VRU655409 WBP655409:WBQ655409 WLL655409:WLM655409 WVH655409:WVI655409 C720945:D720945 IV720945:IW720945 SR720945:SS720945 ACN720945:ACO720945 AMJ720945:AMK720945 AWF720945:AWG720945 BGB720945:BGC720945 BPX720945:BPY720945 BZT720945:BZU720945 CJP720945:CJQ720945 CTL720945:CTM720945 DDH720945:DDI720945 DND720945:DNE720945 DWZ720945:DXA720945 EGV720945:EGW720945 EQR720945:EQS720945 FAN720945:FAO720945 FKJ720945:FKK720945 FUF720945:FUG720945 GEB720945:GEC720945 GNX720945:GNY720945 GXT720945:GXU720945 HHP720945:HHQ720945 HRL720945:HRM720945 IBH720945:IBI720945 ILD720945:ILE720945 IUZ720945:IVA720945 JEV720945:JEW720945 JOR720945:JOS720945 JYN720945:JYO720945 KIJ720945:KIK720945 KSF720945:KSG720945 LCB720945:LCC720945 LLX720945:LLY720945 LVT720945:LVU720945 MFP720945:MFQ720945 MPL720945:MPM720945 MZH720945:MZI720945 NJD720945:NJE720945 NSZ720945:NTA720945 OCV720945:OCW720945 OMR720945:OMS720945 OWN720945:OWO720945 PGJ720945:PGK720945 PQF720945:PQG720945 QAB720945:QAC720945 QJX720945:QJY720945 QTT720945:QTU720945 RDP720945:RDQ720945 RNL720945:RNM720945 RXH720945:RXI720945 SHD720945:SHE720945 SQZ720945:SRA720945 TAV720945:TAW720945 TKR720945:TKS720945 TUN720945:TUO720945 UEJ720945:UEK720945 UOF720945:UOG720945 UYB720945:UYC720945 VHX720945:VHY720945 VRT720945:VRU720945 WBP720945:WBQ720945 WLL720945:WLM720945 WVH720945:WVI720945 C786481:D786481 IV786481:IW786481 SR786481:SS786481 ACN786481:ACO786481 AMJ786481:AMK786481 AWF786481:AWG786481 BGB786481:BGC786481 BPX786481:BPY786481 BZT786481:BZU786481 CJP786481:CJQ786481 CTL786481:CTM786481 DDH786481:DDI786481 DND786481:DNE786481 DWZ786481:DXA786481 EGV786481:EGW786481 EQR786481:EQS786481 FAN786481:FAO786481 FKJ786481:FKK786481 FUF786481:FUG786481 GEB786481:GEC786481 GNX786481:GNY786481 GXT786481:GXU786481 HHP786481:HHQ786481 HRL786481:HRM786481 IBH786481:IBI786481 ILD786481:ILE786481 IUZ786481:IVA786481 JEV786481:JEW786481 JOR786481:JOS786481 JYN786481:JYO786481 KIJ786481:KIK786481 KSF786481:KSG786481 LCB786481:LCC786481 LLX786481:LLY786481 LVT786481:LVU786481 MFP786481:MFQ786481 MPL786481:MPM786481 MZH786481:MZI786481 NJD786481:NJE786481 NSZ786481:NTA786481 OCV786481:OCW786481 OMR786481:OMS786481 OWN786481:OWO786481 PGJ786481:PGK786481 PQF786481:PQG786481 QAB786481:QAC786481 QJX786481:QJY786481 QTT786481:QTU786481 RDP786481:RDQ786481 RNL786481:RNM786481 RXH786481:RXI786481 SHD786481:SHE786481 SQZ786481:SRA786481 TAV786481:TAW786481 TKR786481:TKS786481 TUN786481:TUO786481 UEJ786481:UEK786481 UOF786481:UOG786481 UYB786481:UYC786481 VHX786481:VHY786481 VRT786481:VRU786481 WBP786481:WBQ786481 WLL786481:WLM786481 WVH786481:WVI786481 C852017:D852017 IV852017:IW852017 SR852017:SS852017 ACN852017:ACO852017 AMJ852017:AMK852017 AWF852017:AWG852017 BGB852017:BGC852017 BPX852017:BPY852017 BZT852017:BZU852017 CJP852017:CJQ852017 CTL852017:CTM852017 DDH852017:DDI852017 DND852017:DNE852017 DWZ852017:DXA852017 EGV852017:EGW852017 EQR852017:EQS852017 FAN852017:FAO852017 FKJ852017:FKK852017 FUF852017:FUG852017 GEB852017:GEC852017 GNX852017:GNY852017 GXT852017:GXU852017 HHP852017:HHQ852017 HRL852017:HRM852017 IBH852017:IBI852017 ILD852017:ILE852017 IUZ852017:IVA852017 JEV852017:JEW852017 JOR852017:JOS852017 JYN852017:JYO852017 KIJ852017:KIK852017 KSF852017:KSG852017 LCB852017:LCC852017 LLX852017:LLY852017 LVT852017:LVU852017 MFP852017:MFQ852017 MPL852017:MPM852017 MZH852017:MZI852017 NJD852017:NJE852017 NSZ852017:NTA852017 OCV852017:OCW852017 OMR852017:OMS852017 OWN852017:OWO852017 PGJ852017:PGK852017 PQF852017:PQG852017 QAB852017:QAC852017 QJX852017:QJY852017 QTT852017:QTU852017 RDP852017:RDQ852017 RNL852017:RNM852017 RXH852017:RXI852017 SHD852017:SHE852017 SQZ852017:SRA852017 TAV852017:TAW852017 TKR852017:TKS852017 TUN852017:TUO852017 UEJ852017:UEK852017 UOF852017:UOG852017 UYB852017:UYC852017 VHX852017:VHY852017 VRT852017:VRU852017 WBP852017:WBQ852017 WLL852017:WLM852017 WVH852017:WVI852017 C917553:D917553 IV917553:IW917553 SR917553:SS917553 ACN917553:ACO917553 AMJ917553:AMK917553 AWF917553:AWG917553 BGB917553:BGC917553 BPX917553:BPY917553 BZT917553:BZU917553 CJP917553:CJQ917553 CTL917553:CTM917553 DDH917553:DDI917553 DND917553:DNE917553 DWZ917553:DXA917553 EGV917553:EGW917553 EQR917553:EQS917553 FAN917553:FAO917553 FKJ917553:FKK917553 FUF917553:FUG917553 GEB917553:GEC917553 GNX917553:GNY917553 GXT917553:GXU917553 HHP917553:HHQ917553 HRL917553:HRM917553 IBH917553:IBI917553 ILD917553:ILE917553 IUZ917553:IVA917553 JEV917553:JEW917553 JOR917553:JOS917553 JYN917553:JYO917553 KIJ917553:KIK917553 KSF917553:KSG917553 LCB917553:LCC917553 LLX917553:LLY917553 LVT917553:LVU917553 MFP917553:MFQ917553 MPL917553:MPM917553 MZH917553:MZI917553 NJD917553:NJE917553 NSZ917553:NTA917553 OCV917553:OCW917553 OMR917553:OMS917553 OWN917553:OWO917553 PGJ917553:PGK917553 PQF917553:PQG917553 QAB917553:QAC917553 QJX917553:QJY917553 QTT917553:QTU917553 RDP917553:RDQ917553 RNL917553:RNM917553 RXH917553:RXI917553 SHD917553:SHE917553 SQZ917553:SRA917553 TAV917553:TAW917553 TKR917553:TKS917553 TUN917553:TUO917553 UEJ917553:UEK917553 UOF917553:UOG917553 UYB917553:UYC917553 VHX917553:VHY917553 VRT917553:VRU917553 WBP917553:WBQ917553 WLL917553:WLM917553 WVH917553:WVI917553 C983089:D983089 IV983089:IW983089 SR983089:SS983089 ACN983089:ACO983089 AMJ983089:AMK983089 AWF983089:AWG983089 BGB983089:BGC983089 BPX983089:BPY983089 BZT983089:BZU983089 CJP983089:CJQ983089 CTL983089:CTM983089 DDH983089:DDI983089 DND983089:DNE983089 DWZ983089:DXA983089 EGV983089:EGW983089 EQR983089:EQS983089 FAN983089:FAO983089 FKJ983089:FKK983089 FUF983089:FUG983089 GEB983089:GEC983089 GNX983089:GNY983089 GXT983089:GXU983089 HHP983089:HHQ983089 HRL983089:HRM983089 IBH983089:IBI983089 ILD983089:ILE983089 IUZ983089:IVA983089 JEV983089:JEW983089 JOR983089:JOS983089 JYN983089:JYO983089 KIJ983089:KIK983089 KSF983089:KSG983089 LCB983089:LCC983089 LLX983089:LLY983089 LVT983089:LVU983089 MFP983089:MFQ983089 MPL983089:MPM983089 MZH983089:MZI983089 NJD983089:NJE983089 NSZ983089:NTA983089 OCV983089:OCW983089 OMR983089:OMS983089 OWN983089:OWO983089 PGJ983089:PGK983089 PQF983089:PQG983089 QAB983089:QAC983089 QJX983089:QJY983089 QTT983089:QTU983089 RDP983089:RDQ983089 RNL983089:RNM983089 RXH983089:RXI983089 SHD983089:SHE983089 SQZ983089:SRA983089 TAV983089:TAW983089 TKR983089:TKS983089 TUN983089:TUO983089 UEJ983089:UEK983089 UOF983089:UOG983089 UYB983089:UYC983089 VHX983089:VHY983089 VRT983089:VRU983089 WBP983089:WBQ983089 WLL983089:WLM983089 WVH983089:WVI983089 IY65585:IZ65585 SU65585:SV65585 ACQ65585:ACR65585 AMM65585:AMN65585 AWI65585:AWJ65585 BGE65585:BGF65585 BQA65585:BQB65585 BZW65585:BZX65585 CJS65585:CJT65585 CTO65585:CTP65585 DDK65585:DDL65585 DNG65585:DNH65585 DXC65585:DXD65585 EGY65585:EGZ65585 EQU65585:EQV65585 FAQ65585:FAR65585 FKM65585:FKN65585 FUI65585:FUJ65585 GEE65585:GEF65585 GOA65585:GOB65585 GXW65585:GXX65585 HHS65585:HHT65585 HRO65585:HRP65585 IBK65585:IBL65585 ILG65585:ILH65585 IVC65585:IVD65585 JEY65585:JEZ65585 JOU65585:JOV65585 JYQ65585:JYR65585 KIM65585:KIN65585 KSI65585:KSJ65585 LCE65585:LCF65585 LMA65585:LMB65585 LVW65585:LVX65585 MFS65585:MFT65585 MPO65585:MPP65585 MZK65585:MZL65585 NJG65585:NJH65585 NTC65585:NTD65585 OCY65585:OCZ65585 OMU65585:OMV65585 OWQ65585:OWR65585 PGM65585:PGN65585 PQI65585:PQJ65585 QAE65585:QAF65585 QKA65585:QKB65585 QTW65585:QTX65585 RDS65585:RDT65585 RNO65585:RNP65585 RXK65585:RXL65585 SHG65585:SHH65585 SRC65585:SRD65585 TAY65585:TAZ65585 TKU65585:TKV65585 TUQ65585:TUR65585 UEM65585:UEN65585 UOI65585:UOJ65585 UYE65585:UYF65585 VIA65585:VIB65585 VRW65585:VRX65585 WBS65585:WBT65585 WLO65585:WLP65585 WVK65585:WVL65585 IY131121:IZ131121 SU131121:SV131121 ACQ131121:ACR131121 AMM131121:AMN131121 AWI131121:AWJ131121 BGE131121:BGF131121 BQA131121:BQB131121 BZW131121:BZX131121 CJS131121:CJT131121 CTO131121:CTP131121 DDK131121:DDL131121 DNG131121:DNH131121 DXC131121:DXD131121 EGY131121:EGZ131121 EQU131121:EQV131121 FAQ131121:FAR131121 FKM131121:FKN131121 FUI131121:FUJ131121 GEE131121:GEF131121 GOA131121:GOB131121 GXW131121:GXX131121 HHS131121:HHT131121 HRO131121:HRP131121 IBK131121:IBL131121 ILG131121:ILH131121 IVC131121:IVD131121 JEY131121:JEZ131121 JOU131121:JOV131121 JYQ131121:JYR131121 KIM131121:KIN131121 KSI131121:KSJ131121 LCE131121:LCF131121 LMA131121:LMB131121 LVW131121:LVX131121 MFS131121:MFT131121 MPO131121:MPP131121 MZK131121:MZL131121 NJG131121:NJH131121 NTC131121:NTD131121 OCY131121:OCZ131121 OMU131121:OMV131121 OWQ131121:OWR131121 PGM131121:PGN131121 PQI131121:PQJ131121 QAE131121:QAF131121 QKA131121:QKB131121 QTW131121:QTX131121 RDS131121:RDT131121 RNO131121:RNP131121 RXK131121:RXL131121 SHG131121:SHH131121 SRC131121:SRD131121 TAY131121:TAZ131121 TKU131121:TKV131121 TUQ131121:TUR131121 UEM131121:UEN131121 UOI131121:UOJ131121 UYE131121:UYF131121 VIA131121:VIB131121 VRW131121:VRX131121 WBS131121:WBT131121 WLO131121:WLP131121 WVK131121:WVL131121 IY196657:IZ196657 SU196657:SV196657 ACQ196657:ACR196657 AMM196657:AMN196657 AWI196657:AWJ196657 BGE196657:BGF196657 BQA196657:BQB196657 BZW196657:BZX196657 CJS196657:CJT196657 CTO196657:CTP196657 DDK196657:DDL196657 DNG196657:DNH196657 DXC196657:DXD196657 EGY196657:EGZ196657 EQU196657:EQV196657 FAQ196657:FAR196657 FKM196657:FKN196657 FUI196657:FUJ196657 GEE196657:GEF196657 GOA196657:GOB196657 GXW196657:GXX196657 HHS196657:HHT196657 HRO196657:HRP196657 IBK196657:IBL196657 ILG196657:ILH196657 IVC196657:IVD196657 JEY196657:JEZ196657 JOU196657:JOV196657 JYQ196657:JYR196657 KIM196657:KIN196657 KSI196657:KSJ196657 LCE196657:LCF196657 LMA196657:LMB196657 LVW196657:LVX196657 MFS196657:MFT196657 MPO196657:MPP196657 MZK196657:MZL196657 NJG196657:NJH196657 NTC196657:NTD196657 OCY196657:OCZ196657 OMU196657:OMV196657 OWQ196657:OWR196657 PGM196657:PGN196657 PQI196657:PQJ196657 QAE196657:QAF196657 QKA196657:QKB196657 QTW196657:QTX196657 RDS196657:RDT196657 RNO196657:RNP196657 RXK196657:RXL196657 SHG196657:SHH196657 SRC196657:SRD196657 TAY196657:TAZ196657 TKU196657:TKV196657 TUQ196657:TUR196657 UEM196657:UEN196657 UOI196657:UOJ196657 UYE196657:UYF196657 VIA196657:VIB196657 VRW196657:VRX196657 WBS196657:WBT196657 WLO196657:WLP196657 WVK196657:WVL196657 IY262193:IZ262193 SU262193:SV262193 ACQ262193:ACR262193 AMM262193:AMN262193 AWI262193:AWJ262193 BGE262193:BGF262193 BQA262193:BQB262193 BZW262193:BZX262193 CJS262193:CJT262193 CTO262193:CTP262193 DDK262193:DDL262193 DNG262193:DNH262193 DXC262193:DXD262193 EGY262193:EGZ262193 EQU262193:EQV262193 FAQ262193:FAR262193 FKM262193:FKN262193 FUI262193:FUJ262193 GEE262193:GEF262193 GOA262193:GOB262193 GXW262193:GXX262193 HHS262193:HHT262193 HRO262193:HRP262193 IBK262193:IBL262193 ILG262193:ILH262193 IVC262193:IVD262193 JEY262193:JEZ262193 JOU262193:JOV262193 JYQ262193:JYR262193 KIM262193:KIN262193 KSI262193:KSJ262193 LCE262193:LCF262193 LMA262193:LMB262193 LVW262193:LVX262193 MFS262193:MFT262193 MPO262193:MPP262193 MZK262193:MZL262193 NJG262193:NJH262193 NTC262193:NTD262193 OCY262193:OCZ262193 OMU262193:OMV262193 OWQ262193:OWR262193 PGM262193:PGN262193 PQI262193:PQJ262193 QAE262193:QAF262193 QKA262193:QKB262193 QTW262193:QTX262193 RDS262193:RDT262193 RNO262193:RNP262193 RXK262193:RXL262193 SHG262193:SHH262193 SRC262193:SRD262193 TAY262193:TAZ262193 TKU262193:TKV262193 TUQ262193:TUR262193 UEM262193:UEN262193 UOI262193:UOJ262193 UYE262193:UYF262193 VIA262193:VIB262193 VRW262193:VRX262193 WBS262193:WBT262193 WLO262193:WLP262193 WVK262193:WVL262193 IY327729:IZ327729 SU327729:SV327729 ACQ327729:ACR327729 AMM327729:AMN327729 AWI327729:AWJ327729 BGE327729:BGF327729 BQA327729:BQB327729 BZW327729:BZX327729 CJS327729:CJT327729 CTO327729:CTP327729 DDK327729:DDL327729 DNG327729:DNH327729 DXC327729:DXD327729 EGY327729:EGZ327729 EQU327729:EQV327729 FAQ327729:FAR327729 FKM327729:FKN327729 FUI327729:FUJ327729 GEE327729:GEF327729 GOA327729:GOB327729 GXW327729:GXX327729 HHS327729:HHT327729 HRO327729:HRP327729 IBK327729:IBL327729 ILG327729:ILH327729 IVC327729:IVD327729 JEY327729:JEZ327729 JOU327729:JOV327729 JYQ327729:JYR327729 KIM327729:KIN327729 KSI327729:KSJ327729 LCE327729:LCF327729 LMA327729:LMB327729 LVW327729:LVX327729 MFS327729:MFT327729 MPO327729:MPP327729 MZK327729:MZL327729 NJG327729:NJH327729 NTC327729:NTD327729 OCY327729:OCZ327729 OMU327729:OMV327729 OWQ327729:OWR327729 PGM327729:PGN327729 PQI327729:PQJ327729 QAE327729:QAF327729 QKA327729:QKB327729 QTW327729:QTX327729 RDS327729:RDT327729 RNO327729:RNP327729 RXK327729:RXL327729 SHG327729:SHH327729 SRC327729:SRD327729 TAY327729:TAZ327729 TKU327729:TKV327729 TUQ327729:TUR327729 UEM327729:UEN327729 UOI327729:UOJ327729 UYE327729:UYF327729 VIA327729:VIB327729 VRW327729:VRX327729 WBS327729:WBT327729 WLO327729:WLP327729 WVK327729:WVL327729 IY393265:IZ393265 SU393265:SV393265 ACQ393265:ACR393265 AMM393265:AMN393265 AWI393265:AWJ393265 BGE393265:BGF393265 BQA393265:BQB393265 BZW393265:BZX393265 CJS393265:CJT393265 CTO393265:CTP393265 DDK393265:DDL393265 DNG393265:DNH393265 DXC393265:DXD393265 EGY393265:EGZ393265 EQU393265:EQV393265 FAQ393265:FAR393265 FKM393265:FKN393265 FUI393265:FUJ393265 GEE393265:GEF393265 GOA393265:GOB393265 GXW393265:GXX393265 HHS393265:HHT393265 HRO393265:HRP393265 IBK393265:IBL393265 ILG393265:ILH393265 IVC393265:IVD393265 JEY393265:JEZ393265 JOU393265:JOV393265 JYQ393265:JYR393265 KIM393265:KIN393265 KSI393265:KSJ393265 LCE393265:LCF393265 LMA393265:LMB393265 LVW393265:LVX393265 MFS393265:MFT393265 MPO393265:MPP393265 MZK393265:MZL393265 NJG393265:NJH393265 NTC393265:NTD393265 OCY393265:OCZ393265 OMU393265:OMV393265 OWQ393265:OWR393265 PGM393265:PGN393265 PQI393265:PQJ393265 QAE393265:QAF393265 QKA393265:QKB393265 QTW393265:QTX393265 RDS393265:RDT393265 RNO393265:RNP393265 RXK393265:RXL393265 SHG393265:SHH393265 SRC393265:SRD393265 TAY393265:TAZ393265 TKU393265:TKV393265 TUQ393265:TUR393265 UEM393265:UEN393265 UOI393265:UOJ393265 UYE393265:UYF393265 VIA393265:VIB393265 VRW393265:VRX393265 WBS393265:WBT393265 WLO393265:WLP393265 WVK393265:WVL393265 IY458801:IZ458801 SU458801:SV458801 ACQ458801:ACR458801 AMM458801:AMN458801 AWI458801:AWJ458801 BGE458801:BGF458801 BQA458801:BQB458801 BZW458801:BZX458801 CJS458801:CJT458801 CTO458801:CTP458801 DDK458801:DDL458801 DNG458801:DNH458801 DXC458801:DXD458801 EGY458801:EGZ458801 EQU458801:EQV458801 FAQ458801:FAR458801 FKM458801:FKN458801 FUI458801:FUJ458801 GEE458801:GEF458801 GOA458801:GOB458801 GXW458801:GXX458801 HHS458801:HHT458801 HRO458801:HRP458801 IBK458801:IBL458801 ILG458801:ILH458801 IVC458801:IVD458801 JEY458801:JEZ458801 JOU458801:JOV458801 JYQ458801:JYR458801 KIM458801:KIN458801 KSI458801:KSJ458801 LCE458801:LCF458801 LMA458801:LMB458801 LVW458801:LVX458801 MFS458801:MFT458801 MPO458801:MPP458801 MZK458801:MZL458801 NJG458801:NJH458801 NTC458801:NTD458801 OCY458801:OCZ458801 OMU458801:OMV458801 OWQ458801:OWR458801 PGM458801:PGN458801 PQI458801:PQJ458801 QAE458801:QAF458801 QKA458801:QKB458801 QTW458801:QTX458801 RDS458801:RDT458801 RNO458801:RNP458801 RXK458801:RXL458801 SHG458801:SHH458801 SRC458801:SRD458801 TAY458801:TAZ458801 TKU458801:TKV458801 TUQ458801:TUR458801 UEM458801:UEN458801 UOI458801:UOJ458801 UYE458801:UYF458801 VIA458801:VIB458801 VRW458801:VRX458801 WBS458801:WBT458801 WLO458801:WLP458801 WVK458801:WVL458801 IY524337:IZ524337 SU524337:SV524337 ACQ524337:ACR524337 AMM524337:AMN524337 AWI524337:AWJ524337 BGE524337:BGF524337 BQA524337:BQB524337 BZW524337:BZX524337 CJS524337:CJT524337 CTO524337:CTP524337 DDK524337:DDL524337 DNG524337:DNH524337 DXC524337:DXD524337 EGY524337:EGZ524337 EQU524337:EQV524337 FAQ524337:FAR524337 FKM524337:FKN524337 FUI524337:FUJ524337 GEE524337:GEF524337 GOA524337:GOB524337 GXW524337:GXX524337 HHS524337:HHT524337 HRO524337:HRP524337 IBK524337:IBL524337 ILG524337:ILH524337 IVC524337:IVD524337 JEY524337:JEZ524337 JOU524337:JOV524337 JYQ524337:JYR524337 KIM524337:KIN524337 KSI524337:KSJ524337 LCE524337:LCF524337 LMA524337:LMB524337 LVW524337:LVX524337 MFS524337:MFT524337 MPO524337:MPP524337 MZK524337:MZL524337 NJG524337:NJH524337 NTC524337:NTD524337 OCY524337:OCZ524337 OMU524337:OMV524337 OWQ524337:OWR524337 PGM524337:PGN524337 PQI524337:PQJ524337 QAE524337:QAF524337 QKA524337:QKB524337 QTW524337:QTX524337 RDS524337:RDT524337 RNO524337:RNP524337 RXK524337:RXL524337 SHG524337:SHH524337 SRC524337:SRD524337 TAY524337:TAZ524337 TKU524337:TKV524337 TUQ524337:TUR524337 UEM524337:UEN524337 UOI524337:UOJ524337 UYE524337:UYF524337 VIA524337:VIB524337 VRW524337:VRX524337 WBS524337:WBT524337 WLO524337:WLP524337 WVK524337:WVL524337 IY589873:IZ589873 SU589873:SV589873 ACQ589873:ACR589873 AMM589873:AMN589873 AWI589873:AWJ589873 BGE589873:BGF589873 BQA589873:BQB589873 BZW589873:BZX589873 CJS589873:CJT589873 CTO589873:CTP589873 DDK589873:DDL589873 DNG589873:DNH589873 DXC589873:DXD589873 EGY589873:EGZ589873 EQU589873:EQV589873 FAQ589873:FAR589873 FKM589873:FKN589873 FUI589873:FUJ589873 GEE589873:GEF589873 GOA589873:GOB589873 GXW589873:GXX589873 HHS589873:HHT589873 HRO589873:HRP589873 IBK589873:IBL589873 ILG589873:ILH589873 IVC589873:IVD589873 JEY589873:JEZ589873 JOU589873:JOV589873 JYQ589873:JYR589873 KIM589873:KIN589873 KSI589873:KSJ589873 LCE589873:LCF589873 LMA589873:LMB589873 LVW589873:LVX589873 MFS589873:MFT589873 MPO589873:MPP589873 MZK589873:MZL589873 NJG589873:NJH589873 NTC589873:NTD589873 OCY589873:OCZ589873 OMU589873:OMV589873 OWQ589873:OWR589873 PGM589873:PGN589873 PQI589873:PQJ589873 QAE589873:QAF589873 QKA589873:QKB589873 QTW589873:QTX589873 RDS589873:RDT589873 RNO589873:RNP589873 RXK589873:RXL589873 SHG589873:SHH589873 SRC589873:SRD589873 TAY589873:TAZ589873 TKU589873:TKV589873 TUQ589873:TUR589873 UEM589873:UEN589873 UOI589873:UOJ589873 UYE589873:UYF589873 VIA589873:VIB589873 VRW589873:VRX589873 WBS589873:WBT589873 WLO589873:WLP589873 WVK589873:WVL589873 IY655409:IZ655409 SU655409:SV655409 ACQ655409:ACR655409 AMM655409:AMN655409 AWI655409:AWJ655409 BGE655409:BGF655409 BQA655409:BQB655409 BZW655409:BZX655409 CJS655409:CJT655409 CTO655409:CTP655409 DDK655409:DDL655409 DNG655409:DNH655409 DXC655409:DXD655409 EGY655409:EGZ655409 EQU655409:EQV655409 FAQ655409:FAR655409 FKM655409:FKN655409 FUI655409:FUJ655409 GEE655409:GEF655409 GOA655409:GOB655409 GXW655409:GXX655409 HHS655409:HHT655409 HRO655409:HRP655409 IBK655409:IBL655409 ILG655409:ILH655409 IVC655409:IVD655409 JEY655409:JEZ655409 JOU655409:JOV655409 JYQ655409:JYR655409 KIM655409:KIN655409 KSI655409:KSJ655409 LCE655409:LCF655409 LMA655409:LMB655409 LVW655409:LVX655409 MFS655409:MFT655409 MPO655409:MPP655409 MZK655409:MZL655409 NJG655409:NJH655409 NTC655409:NTD655409 OCY655409:OCZ655409 OMU655409:OMV655409 OWQ655409:OWR655409 PGM655409:PGN655409 PQI655409:PQJ655409 QAE655409:QAF655409 QKA655409:QKB655409 QTW655409:QTX655409 RDS655409:RDT655409 RNO655409:RNP655409 RXK655409:RXL655409 SHG655409:SHH655409 SRC655409:SRD655409 TAY655409:TAZ655409 TKU655409:TKV655409 TUQ655409:TUR655409 UEM655409:UEN655409 UOI655409:UOJ655409 UYE655409:UYF655409 VIA655409:VIB655409 VRW655409:VRX655409 WBS655409:WBT655409 WLO655409:WLP655409 WVK655409:WVL655409 IY720945:IZ720945 SU720945:SV720945 ACQ720945:ACR720945 AMM720945:AMN720945 AWI720945:AWJ720945 BGE720945:BGF720945 BQA720945:BQB720945 BZW720945:BZX720945 CJS720945:CJT720945 CTO720945:CTP720945 DDK720945:DDL720945 DNG720945:DNH720945 DXC720945:DXD720945 EGY720945:EGZ720945 EQU720945:EQV720945 FAQ720945:FAR720945 FKM720945:FKN720945 FUI720945:FUJ720945 GEE720945:GEF720945 GOA720945:GOB720945 GXW720945:GXX720945 HHS720945:HHT720945 HRO720945:HRP720945 IBK720945:IBL720945 ILG720945:ILH720945 IVC720945:IVD720945 JEY720945:JEZ720945 JOU720945:JOV720945 JYQ720945:JYR720945 KIM720945:KIN720945 KSI720945:KSJ720945 LCE720945:LCF720945 LMA720945:LMB720945 LVW720945:LVX720945 MFS720945:MFT720945 MPO720945:MPP720945 MZK720945:MZL720945 NJG720945:NJH720945 NTC720945:NTD720945 OCY720945:OCZ720945 OMU720945:OMV720945 OWQ720945:OWR720945 PGM720945:PGN720945 PQI720945:PQJ720945 QAE720945:QAF720945 QKA720945:QKB720945 QTW720945:QTX720945 RDS720945:RDT720945 RNO720945:RNP720945 RXK720945:RXL720945 SHG720945:SHH720945 SRC720945:SRD720945 TAY720945:TAZ720945 TKU720945:TKV720945 TUQ720945:TUR720945 UEM720945:UEN720945 UOI720945:UOJ720945 UYE720945:UYF720945 VIA720945:VIB720945 VRW720945:VRX720945 WBS720945:WBT720945 WLO720945:WLP720945 WVK720945:WVL720945 IY786481:IZ786481 SU786481:SV786481 ACQ786481:ACR786481 AMM786481:AMN786481 AWI786481:AWJ786481 BGE786481:BGF786481 BQA786481:BQB786481 BZW786481:BZX786481 CJS786481:CJT786481 CTO786481:CTP786481 DDK786481:DDL786481 DNG786481:DNH786481 DXC786481:DXD786481 EGY786481:EGZ786481 EQU786481:EQV786481 FAQ786481:FAR786481 FKM786481:FKN786481 FUI786481:FUJ786481 GEE786481:GEF786481 GOA786481:GOB786481 GXW786481:GXX786481 HHS786481:HHT786481 HRO786481:HRP786481 IBK786481:IBL786481 ILG786481:ILH786481 IVC786481:IVD786481 JEY786481:JEZ786481 JOU786481:JOV786481 JYQ786481:JYR786481 KIM786481:KIN786481 KSI786481:KSJ786481 LCE786481:LCF786481 LMA786481:LMB786481 LVW786481:LVX786481 MFS786481:MFT786481 MPO786481:MPP786481 MZK786481:MZL786481 NJG786481:NJH786481 NTC786481:NTD786481 OCY786481:OCZ786481 OMU786481:OMV786481 OWQ786481:OWR786481 PGM786481:PGN786481 PQI786481:PQJ786481 QAE786481:QAF786481 QKA786481:QKB786481 QTW786481:QTX786481 RDS786481:RDT786481 RNO786481:RNP786481 RXK786481:RXL786481 SHG786481:SHH786481 SRC786481:SRD786481 TAY786481:TAZ786481 TKU786481:TKV786481 TUQ786481:TUR786481 UEM786481:UEN786481 UOI786481:UOJ786481 UYE786481:UYF786481 VIA786481:VIB786481 VRW786481:VRX786481 WBS786481:WBT786481 WLO786481:WLP786481 WVK786481:WVL786481 IY852017:IZ852017 SU852017:SV852017 ACQ852017:ACR852017 AMM852017:AMN852017 AWI852017:AWJ852017 BGE852017:BGF852017 BQA852017:BQB852017 BZW852017:BZX852017 CJS852017:CJT852017 CTO852017:CTP852017 DDK852017:DDL852017 DNG852017:DNH852017 DXC852017:DXD852017 EGY852017:EGZ852017 EQU852017:EQV852017 FAQ852017:FAR852017 FKM852017:FKN852017 FUI852017:FUJ852017 GEE852017:GEF852017 GOA852017:GOB852017 GXW852017:GXX852017 HHS852017:HHT852017 HRO852017:HRP852017 IBK852017:IBL852017 ILG852017:ILH852017 IVC852017:IVD852017 JEY852017:JEZ852017 JOU852017:JOV852017 JYQ852017:JYR852017 KIM852017:KIN852017 KSI852017:KSJ852017 LCE852017:LCF852017 LMA852017:LMB852017 LVW852017:LVX852017 MFS852017:MFT852017 MPO852017:MPP852017 MZK852017:MZL852017 NJG852017:NJH852017 NTC852017:NTD852017 OCY852017:OCZ852017 OMU852017:OMV852017 OWQ852017:OWR852017 PGM852017:PGN852017 PQI852017:PQJ852017 QAE852017:QAF852017 QKA852017:QKB852017 QTW852017:QTX852017 RDS852017:RDT852017 RNO852017:RNP852017 RXK852017:RXL852017 SHG852017:SHH852017 SRC852017:SRD852017 TAY852017:TAZ852017 TKU852017:TKV852017 TUQ852017:TUR852017 UEM852017:UEN852017 UOI852017:UOJ852017 UYE852017:UYF852017 VIA852017:VIB852017 VRW852017:VRX852017 WBS852017:WBT852017 WLO852017:WLP852017 WVK852017:WVL852017 IY917553:IZ917553 SU917553:SV917553 ACQ917553:ACR917553 AMM917553:AMN917553 AWI917553:AWJ917553 BGE917553:BGF917553 BQA917553:BQB917553 BZW917553:BZX917553 CJS917553:CJT917553 CTO917553:CTP917553 DDK917553:DDL917553 DNG917553:DNH917553 DXC917553:DXD917553 EGY917553:EGZ917553 EQU917553:EQV917553 FAQ917553:FAR917553 FKM917553:FKN917553 FUI917553:FUJ917553 GEE917553:GEF917553 GOA917553:GOB917553 GXW917553:GXX917553 HHS917553:HHT917553 HRO917553:HRP917553 IBK917553:IBL917553 ILG917553:ILH917553 IVC917553:IVD917553 JEY917553:JEZ917553 JOU917553:JOV917553 JYQ917553:JYR917553 KIM917553:KIN917553 KSI917553:KSJ917553 LCE917553:LCF917553 LMA917553:LMB917553 LVW917553:LVX917553 MFS917553:MFT917553 MPO917553:MPP917553 MZK917553:MZL917553 NJG917553:NJH917553 NTC917553:NTD917553 OCY917553:OCZ917553 OMU917553:OMV917553 OWQ917553:OWR917553 PGM917553:PGN917553 PQI917553:PQJ917553 QAE917553:QAF917553 QKA917553:QKB917553 QTW917553:QTX917553 RDS917553:RDT917553 RNO917553:RNP917553 RXK917553:RXL917553 SHG917553:SHH917553 SRC917553:SRD917553 TAY917553:TAZ917553 TKU917553:TKV917553 TUQ917553:TUR917553 UEM917553:UEN917553 UOI917553:UOJ917553 UYE917553:UYF917553 VIA917553:VIB917553 VRW917553:VRX917553 WBS917553:WBT917553 WLO917553:WLP917553 WVK917553:WVL917553 IY983089:IZ983089 SU983089:SV983089 ACQ983089:ACR983089 AMM983089:AMN983089 AWI983089:AWJ983089 BGE983089:BGF983089 BQA983089:BQB983089 BZW983089:BZX983089 CJS983089:CJT983089 CTO983089:CTP983089 DDK983089:DDL983089 DNG983089:DNH983089 DXC983089:DXD983089 EGY983089:EGZ983089 EQU983089:EQV983089 FAQ983089:FAR983089 FKM983089:FKN983089 FUI983089:FUJ983089 GEE983089:GEF983089 GOA983089:GOB983089 GXW983089:GXX983089 HHS983089:HHT983089 HRO983089:HRP983089 IBK983089:IBL983089 ILG983089:ILH983089 IVC983089:IVD983089 JEY983089:JEZ983089 JOU983089:JOV983089 JYQ983089:JYR983089 KIM983089:KIN983089 KSI983089:KSJ983089 LCE983089:LCF983089 LMA983089:LMB983089 LVW983089:LVX983089 MFS983089:MFT983089 MPO983089:MPP983089 MZK983089:MZL983089 NJG983089:NJH983089 NTC983089:NTD983089 OCY983089:OCZ983089 OMU983089:OMV983089 OWQ983089:OWR983089 PGM983089:PGN983089 PQI983089:PQJ983089 QAE983089:QAF983089 QKA983089:QKB983089 QTW983089:QTX983089 RDS983089:RDT983089 RNO983089:RNP983089 RXK983089:RXL983089 SHG983089:SHH983089 SRC983089:SRD983089 TAY983089:TAZ983089 TKU983089:TKV983089 TUQ983089:TUR983089 UEM983089:UEN983089 UOI983089:UOJ983089 UYE983089:UYF983089 VIA983089:VIB983089 VRW983089:VRX983089 WBS983089:WBT983089 WLO983089:WLP983089 WVK983089:WVL983089 JC65585:JD65585 SY65585:SZ65585 ACU65585:ACV65585 AMQ65585:AMR65585 AWM65585:AWN65585 BGI65585:BGJ65585 BQE65585:BQF65585 CAA65585:CAB65585 CJW65585:CJX65585 CTS65585:CTT65585 DDO65585:DDP65585 DNK65585:DNL65585 DXG65585:DXH65585 EHC65585:EHD65585 EQY65585:EQZ65585 FAU65585:FAV65585 FKQ65585:FKR65585 FUM65585:FUN65585 GEI65585:GEJ65585 GOE65585:GOF65585 GYA65585:GYB65585 HHW65585:HHX65585 HRS65585:HRT65585 IBO65585:IBP65585 ILK65585:ILL65585 IVG65585:IVH65585 JFC65585:JFD65585 JOY65585:JOZ65585 JYU65585:JYV65585 KIQ65585:KIR65585 KSM65585:KSN65585 LCI65585:LCJ65585 LME65585:LMF65585 LWA65585:LWB65585 MFW65585:MFX65585 MPS65585:MPT65585 MZO65585:MZP65585 NJK65585:NJL65585 NTG65585:NTH65585 ODC65585:ODD65585 OMY65585:OMZ65585 OWU65585:OWV65585 PGQ65585:PGR65585 PQM65585:PQN65585 QAI65585:QAJ65585 QKE65585:QKF65585 QUA65585:QUB65585 RDW65585:RDX65585 RNS65585:RNT65585 RXO65585:RXP65585 SHK65585:SHL65585 SRG65585:SRH65585 TBC65585:TBD65585 TKY65585:TKZ65585 TUU65585:TUV65585 UEQ65585:UER65585 UOM65585:UON65585 UYI65585:UYJ65585 VIE65585:VIF65585 VSA65585:VSB65585 WBW65585:WBX65585 WLS65585:WLT65585 WVO65585:WVP65585 JC131121:JD131121 SY131121:SZ131121 ACU131121:ACV131121 AMQ131121:AMR131121 AWM131121:AWN131121 BGI131121:BGJ131121 BQE131121:BQF131121 CAA131121:CAB131121 CJW131121:CJX131121 CTS131121:CTT131121 DDO131121:DDP131121 DNK131121:DNL131121 DXG131121:DXH131121 EHC131121:EHD131121 EQY131121:EQZ131121 FAU131121:FAV131121 FKQ131121:FKR131121 FUM131121:FUN131121 GEI131121:GEJ131121 GOE131121:GOF131121 GYA131121:GYB131121 HHW131121:HHX131121 HRS131121:HRT131121 IBO131121:IBP131121 ILK131121:ILL131121 IVG131121:IVH131121 JFC131121:JFD131121 JOY131121:JOZ131121 JYU131121:JYV131121 KIQ131121:KIR131121 KSM131121:KSN131121 LCI131121:LCJ131121 LME131121:LMF131121 LWA131121:LWB131121 MFW131121:MFX131121 MPS131121:MPT131121 MZO131121:MZP131121 NJK131121:NJL131121 NTG131121:NTH131121 ODC131121:ODD131121 OMY131121:OMZ131121 OWU131121:OWV131121 PGQ131121:PGR131121 PQM131121:PQN131121 QAI131121:QAJ131121 QKE131121:QKF131121 QUA131121:QUB131121 RDW131121:RDX131121 RNS131121:RNT131121 RXO131121:RXP131121 SHK131121:SHL131121 SRG131121:SRH131121 TBC131121:TBD131121 TKY131121:TKZ131121 TUU131121:TUV131121 UEQ131121:UER131121 UOM131121:UON131121 UYI131121:UYJ131121 VIE131121:VIF131121 VSA131121:VSB131121 WBW131121:WBX131121 WLS131121:WLT131121 WVO131121:WVP131121 JC196657:JD196657 SY196657:SZ196657 ACU196657:ACV196657 AMQ196657:AMR196657 AWM196657:AWN196657 BGI196657:BGJ196657 BQE196657:BQF196657 CAA196657:CAB196657 CJW196657:CJX196657 CTS196657:CTT196657 DDO196657:DDP196657 DNK196657:DNL196657 DXG196657:DXH196657 EHC196657:EHD196657 EQY196657:EQZ196657 FAU196657:FAV196657 FKQ196657:FKR196657 FUM196657:FUN196657 GEI196657:GEJ196657 GOE196657:GOF196657 GYA196657:GYB196657 HHW196657:HHX196657 HRS196657:HRT196657 IBO196657:IBP196657 ILK196657:ILL196657 IVG196657:IVH196657 JFC196657:JFD196657 JOY196657:JOZ196657 JYU196657:JYV196657 KIQ196657:KIR196657 KSM196657:KSN196657 LCI196657:LCJ196657 LME196657:LMF196657 LWA196657:LWB196657 MFW196657:MFX196657 MPS196657:MPT196657 MZO196657:MZP196657 NJK196657:NJL196657 NTG196657:NTH196657 ODC196657:ODD196657 OMY196657:OMZ196657 OWU196657:OWV196657 PGQ196657:PGR196657 PQM196657:PQN196657 QAI196657:QAJ196657 QKE196657:QKF196657 QUA196657:QUB196657 RDW196657:RDX196657 RNS196657:RNT196657 RXO196657:RXP196657 SHK196657:SHL196657 SRG196657:SRH196657 TBC196657:TBD196657 TKY196657:TKZ196657 TUU196657:TUV196657 UEQ196657:UER196657 UOM196657:UON196657 UYI196657:UYJ196657 VIE196657:VIF196657 VSA196657:VSB196657 WBW196657:WBX196657 WLS196657:WLT196657 WVO196657:WVP196657 JC262193:JD262193 SY262193:SZ262193 ACU262193:ACV262193 AMQ262193:AMR262193 AWM262193:AWN262193 BGI262193:BGJ262193 BQE262193:BQF262193 CAA262193:CAB262193 CJW262193:CJX262193 CTS262193:CTT262193 DDO262193:DDP262193 DNK262193:DNL262193 DXG262193:DXH262193 EHC262193:EHD262193 EQY262193:EQZ262193 FAU262193:FAV262193 FKQ262193:FKR262193 FUM262193:FUN262193 GEI262193:GEJ262193 GOE262193:GOF262193 GYA262193:GYB262193 HHW262193:HHX262193 HRS262193:HRT262193 IBO262193:IBP262193 ILK262193:ILL262193 IVG262193:IVH262193 JFC262193:JFD262193 JOY262193:JOZ262193 JYU262193:JYV262193 KIQ262193:KIR262193 KSM262193:KSN262193 LCI262193:LCJ262193 LME262193:LMF262193 LWA262193:LWB262193 MFW262193:MFX262193 MPS262193:MPT262193 MZO262193:MZP262193 NJK262193:NJL262193 NTG262193:NTH262193 ODC262193:ODD262193 OMY262193:OMZ262193 OWU262193:OWV262193 PGQ262193:PGR262193 PQM262193:PQN262193 QAI262193:QAJ262193 QKE262193:QKF262193 QUA262193:QUB262193 RDW262193:RDX262193 RNS262193:RNT262193 RXO262193:RXP262193 SHK262193:SHL262193 SRG262193:SRH262193 TBC262193:TBD262193 TKY262193:TKZ262193 TUU262193:TUV262193 UEQ262193:UER262193 UOM262193:UON262193 UYI262193:UYJ262193 VIE262193:VIF262193 VSA262193:VSB262193 WBW262193:WBX262193 WLS262193:WLT262193 WVO262193:WVP262193 JC327729:JD327729 SY327729:SZ327729 ACU327729:ACV327729 AMQ327729:AMR327729 AWM327729:AWN327729 BGI327729:BGJ327729 BQE327729:BQF327729 CAA327729:CAB327729 CJW327729:CJX327729 CTS327729:CTT327729 DDO327729:DDP327729 DNK327729:DNL327729 DXG327729:DXH327729 EHC327729:EHD327729 EQY327729:EQZ327729 FAU327729:FAV327729 FKQ327729:FKR327729 FUM327729:FUN327729 GEI327729:GEJ327729 GOE327729:GOF327729 GYA327729:GYB327729 HHW327729:HHX327729 HRS327729:HRT327729 IBO327729:IBP327729 ILK327729:ILL327729 IVG327729:IVH327729 JFC327729:JFD327729 JOY327729:JOZ327729 JYU327729:JYV327729 KIQ327729:KIR327729 KSM327729:KSN327729 LCI327729:LCJ327729 LME327729:LMF327729 LWA327729:LWB327729 MFW327729:MFX327729 MPS327729:MPT327729 MZO327729:MZP327729 NJK327729:NJL327729 NTG327729:NTH327729 ODC327729:ODD327729 OMY327729:OMZ327729 OWU327729:OWV327729 PGQ327729:PGR327729 PQM327729:PQN327729 QAI327729:QAJ327729 QKE327729:QKF327729 QUA327729:QUB327729 RDW327729:RDX327729 RNS327729:RNT327729 RXO327729:RXP327729 SHK327729:SHL327729 SRG327729:SRH327729 TBC327729:TBD327729 TKY327729:TKZ327729 TUU327729:TUV327729 UEQ327729:UER327729 UOM327729:UON327729 UYI327729:UYJ327729 VIE327729:VIF327729 VSA327729:VSB327729 WBW327729:WBX327729 WLS327729:WLT327729 WVO327729:WVP327729 JC393265:JD393265 SY393265:SZ393265 ACU393265:ACV393265 AMQ393265:AMR393265 AWM393265:AWN393265 BGI393265:BGJ393265 BQE393265:BQF393265 CAA393265:CAB393265 CJW393265:CJX393265 CTS393265:CTT393265 DDO393265:DDP393265 DNK393265:DNL393265 DXG393265:DXH393265 EHC393265:EHD393265 EQY393265:EQZ393265 FAU393265:FAV393265 FKQ393265:FKR393265 FUM393265:FUN393265 GEI393265:GEJ393265 GOE393265:GOF393265 GYA393265:GYB393265 HHW393265:HHX393265 HRS393265:HRT393265 IBO393265:IBP393265 ILK393265:ILL393265 IVG393265:IVH393265 JFC393265:JFD393265 JOY393265:JOZ393265 JYU393265:JYV393265 KIQ393265:KIR393265 KSM393265:KSN393265 LCI393265:LCJ393265 LME393265:LMF393265 LWA393265:LWB393265 MFW393265:MFX393265 MPS393265:MPT393265 MZO393265:MZP393265 NJK393265:NJL393265 NTG393265:NTH393265 ODC393265:ODD393265 OMY393265:OMZ393265 OWU393265:OWV393265 PGQ393265:PGR393265 PQM393265:PQN393265 QAI393265:QAJ393265 QKE393265:QKF393265 QUA393265:QUB393265 RDW393265:RDX393265 RNS393265:RNT393265 RXO393265:RXP393265 SHK393265:SHL393265 SRG393265:SRH393265 TBC393265:TBD393265 TKY393265:TKZ393265 TUU393265:TUV393265 UEQ393265:UER393265 UOM393265:UON393265 UYI393265:UYJ393265 VIE393265:VIF393265 VSA393265:VSB393265 WBW393265:WBX393265 WLS393265:WLT393265 WVO393265:WVP393265 JC458801:JD458801 SY458801:SZ458801 ACU458801:ACV458801 AMQ458801:AMR458801 AWM458801:AWN458801 BGI458801:BGJ458801 BQE458801:BQF458801 CAA458801:CAB458801 CJW458801:CJX458801 CTS458801:CTT458801 DDO458801:DDP458801 DNK458801:DNL458801 DXG458801:DXH458801 EHC458801:EHD458801 EQY458801:EQZ458801 FAU458801:FAV458801 FKQ458801:FKR458801 FUM458801:FUN458801 GEI458801:GEJ458801 GOE458801:GOF458801 GYA458801:GYB458801 HHW458801:HHX458801 HRS458801:HRT458801 IBO458801:IBP458801 ILK458801:ILL458801 IVG458801:IVH458801 JFC458801:JFD458801 JOY458801:JOZ458801 JYU458801:JYV458801 KIQ458801:KIR458801 KSM458801:KSN458801 LCI458801:LCJ458801 LME458801:LMF458801 LWA458801:LWB458801 MFW458801:MFX458801 MPS458801:MPT458801 MZO458801:MZP458801 NJK458801:NJL458801 NTG458801:NTH458801 ODC458801:ODD458801 OMY458801:OMZ458801 OWU458801:OWV458801 PGQ458801:PGR458801 PQM458801:PQN458801 QAI458801:QAJ458801 QKE458801:QKF458801 QUA458801:QUB458801 RDW458801:RDX458801 RNS458801:RNT458801 RXO458801:RXP458801 SHK458801:SHL458801 SRG458801:SRH458801 TBC458801:TBD458801 TKY458801:TKZ458801 TUU458801:TUV458801 UEQ458801:UER458801 UOM458801:UON458801 UYI458801:UYJ458801 VIE458801:VIF458801 VSA458801:VSB458801 WBW458801:WBX458801 WLS458801:WLT458801 WVO458801:WVP458801 JC524337:JD524337 SY524337:SZ524337 ACU524337:ACV524337 AMQ524337:AMR524337 AWM524337:AWN524337 BGI524337:BGJ524337 BQE524337:BQF524337 CAA524337:CAB524337 CJW524337:CJX524337 CTS524337:CTT524337 DDO524337:DDP524337 DNK524337:DNL524337 DXG524337:DXH524337 EHC524337:EHD524337 EQY524337:EQZ524337 FAU524337:FAV524337 FKQ524337:FKR524337 FUM524337:FUN524337 GEI524337:GEJ524337 GOE524337:GOF524337 GYA524337:GYB524337 HHW524337:HHX524337 HRS524337:HRT524337 IBO524337:IBP524337 ILK524337:ILL524337 IVG524337:IVH524337 JFC524337:JFD524337 JOY524337:JOZ524337 JYU524337:JYV524337 KIQ524337:KIR524337 KSM524337:KSN524337 LCI524337:LCJ524337 LME524337:LMF524337 LWA524337:LWB524337 MFW524337:MFX524337 MPS524337:MPT524337 MZO524337:MZP524337 NJK524337:NJL524337 NTG524337:NTH524337 ODC524337:ODD524337 OMY524337:OMZ524337 OWU524337:OWV524337 PGQ524337:PGR524337 PQM524337:PQN524337 QAI524337:QAJ524337 QKE524337:QKF524337 QUA524337:QUB524337 RDW524337:RDX524337 RNS524337:RNT524337 RXO524337:RXP524337 SHK524337:SHL524337 SRG524337:SRH524337 TBC524337:TBD524337 TKY524337:TKZ524337 TUU524337:TUV524337 UEQ524337:UER524337 UOM524337:UON524337 UYI524337:UYJ524337 VIE524337:VIF524337 VSA524337:VSB524337 WBW524337:WBX524337 WLS524337:WLT524337 WVO524337:WVP524337 JC589873:JD589873 SY589873:SZ589873 ACU589873:ACV589873 AMQ589873:AMR589873 AWM589873:AWN589873 BGI589873:BGJ589873 BQE589873:BQF589873 CAA589873:CAB589873 CJW589873:CJX589873 CTS589873:CTT589873 DDO589873:DDP589873 DNK589873:DNL589873 DXG589873:DXH589873 EHC589873:EHD589873 EQY589873:EQZ589873 FAU589873:FAV589873 FKQ589873:FKR589873 FUM589873:FUN589873 GEI589873:GEJ589873 GOE589873:GOF589873 GYA589873:GYB589873 HHW589873:HHX589873 HRS589873:HRT589873 IBO589873:IBP589873 ILK589873:ILL589873 IVG589873:IVH589873 JFC589873:JFD589873 JOY589873:JOZ589873 JYU589873:JYV589873 KIQ589873:KIR589873 KSM589873:KSN589873 LCI589873:LCJ589873 LME589873:LMF589873 LWA589873:LWB589873 MFW589873:MFX589873 MPS589873:MPT589873 MZO589873:MZP589873 NJK589873:NJL589873 NTG589873:NTH589873 ODC589873:ODD589873 OMY589873:OMZ589873 OWU589873:OWV589873 PGQ589873:PGR589873 PQM589873:PQN589873 QAI589873:QAJ589873 QKE589873:QKF589873 QUA589873:QUB589873 RDW589873:RDX589873 RNS589873:RNT589873 RXO589873:RXP589873 SHK589873:SHL589873 SRG589873:SRH589873 TBC589873:TBD589873 TKY589873:TKZ589873 TUU589873:TUV589873 UEQ589873:UER589873 UOM589873:UON589873 UYI589873:UYJ589873 VIE589873:VIF589873 VSA589873:VSB589873 WBW589873:WBX589873 WLS589873:WLT589873 WVO589873:WVP589873 JC655409:JD655409 SY655409:SZ655409 ACU655409:ACV655409 AMQ655409:AMR655409 AWM655409:AWN655409 BGI655409:BGJ655409 BQE655409:BQF655409 CAA655409:CAB655409 CJW655409:CJX655409 CTS655409:CTT655409 DDO655409:DDP655409 DNK655409:DNL655409 DXG655409:DXH655409 EHC655409:EHD655409 EQY655409:EQZ655409 FAU655409:FAV655409 FKQ655409:FKR655409 FUM655409:FUN655409 GEI655409:GEJ655409 GOE655409:GOF655409 GYA655409:GYB655409 HHW655409:HHX655409 HRS655409:HRT655409 IBO655409:IBP655409 ILK655409:ILL655409 IVG655409:IVH655409 JFC655409:JFD655409 JOY655409:JOZ655409 JYU655409:JYV655409 KIQ655409:KIR655409 KSM655409:KSN655409 LCI655409:LCJ655409 LME655409:LMF655409 LWA655409:LWB655409 MFW655409:MFX655409 MPS655409:MPT655409 MZO655409:MZP655409 NJK655409:NJL655409 NTG655409:NTH655409 ODC655409:ODD655409 OMY655409:OMZ655409 OWU655409:OWV655409 PGQ655409:PGR655409 PQM655409:PQN655409 QAI655409:QAJ655409 QKE655409:QKF655409 QUA655409:QUB655409 RDW655409:RDX655409 RNS655409:RNT655409 RXO655409:RXP655409 SHK655409:SHL655409 SRG655409:SRH655409 TBC655409:TBD655409 TKY655409:TKZ655409 TUU655409:TUV655409 UEQ655409:UER655409 UOM655409:UON655409 UYI655409:UYJ655409 VIE655409:VIF655409 VSA655409:VSB655409 WBW655409:WBX655409 WLS655409:WLT655409 WVO655409:WVP655409 JC720945:JD720945 SY720945:SZ720945 ACU720945:ACV720945 AMQ720945:AMR720945 AWM720945:AWN720945 BGI720945:BGJ720945 BQE720945:BQF720945 CAA720945:CAB720945 CJW720945:CJX720945 CTS720945:CTT720945 DDO720945:DDP720945 DNK720945:DNL720945 DXG720945:DXH720945 EHC720945:EHD720945 EQY720945:EQZ720945 FAU720945:FAV720945 FKQ720945:FKR720945 FUM720945:FUN720945 GEI720945:GEJ720945 GOE720945:GOF720945 GYA720945:GYB720945 HHW720945:HHX720945 HRS720945:HRT720945 IBO720945:IBP720945 ILK720945:ILL720945 IVG720945:IVH720945 JFC720945:JFD720945 JOY720945:JOZ720945 JYU720945:JYV720945 KIQ720945:KIR720945 KSM720945:KSN720945 LCI720945:LCJ720945 LME720945:LMF720945 LWA720945:LWB720945 MFW720945:MFX720945 MPS720945:MPT720945 MZO720945:MZP720945 NJK720945:NJL720945 NTG720945:NTH720945 ODC720945:ODD720945 OMY720945:OMZ720945 OWU720945:OWV720945 PGQ720945:PGR720945 PQM720945:PQN720945 QAI720945:QAJ720945 QKE720945:QKF720945 QUA720945:QUB720945 RDW720945:RDX720945 RNS720945:RNT720945 RXO720945:RXP720945 SHK720945:SHL720945 SRG720945:SRH720945 TBC720945:TBD720945 TKY720945:TKZ720945 TUU720945:TUV720945 UEQ720945:UER720945 UOM720945:UON720945 UYI720945:UYJ720945 VIE720945:VIF720945 VSA720945:VSB720945 WBW720945:WBX720945 WLS720945:WLT720945 WVO720945:WVP720945 JC786481:JD786481 SY786481:SZ786481 ACU786481:ACV786481 AMQ786481:AMR786481 AWM786481:AWN786481 BGI786481:BGJ786481 BQE786481:BQF786481 CAA786481:CAB786481 CJW786481:CJX786481 CTS786481:CTT786481 DDO786481:DDP786481 DNK786481:DNL786481 DXG786481:DXH786481 EHC786481:EHD786481 EQY786481:EQZ786481 FAU786481:FAV786481 FKQ786481:FKR786481 FUM786481:FUN786481 GEI786481:GEJ786481 GOE786481:GOF786481 GYA786481:GYB786481 HHW786481:HHX786481 HRS786481:HRT786481 IBO786481:IBP786481 ILK786481:ILL786481 IVG786481:IVH786481 JFC786481:JFD786481 JOY786481:JOZ786481 JYU786481:JYV786481 KIQ786481:KIR786481 KSM786481:KSN786481 LCI786481:LCJ786481 LME786481:LMF786481 LWA786481:LWB786481 MFW786481:MFX786481 MPS786481:MPT786481 MZO786481:MZP786481 NJK786481:NJL786481 NTG786481:NTH786481 ODC786481:ODD786481 OMY786481:OMZ786481 OWU786481:OWV786481 PGQ786481:PGR786481 PQM786481:PQN786481 QAI786481:QAJ786481 QKE786481:QKF786481 QUA786481:QUB786481 RDW786481:RDX786481 RNS786481:RNT786481 RXO786481:RXP786481 SHK786481:SHL786481 SRG786481:SRH786481 TBC786481:TBD786481 TKY786481:TKZ786481 TUU786481:TUV786481 UEQ786481:UER786481 UOM786481:UON786481 UYI786481:UYJ786481 VIE786481:VIF786481 VSA786481:VSB786481 WBW786481:WBX786481 WLS786481:WLT786481 WVO786481:WVP786481 JC852017:JD852017 SY852017:SZ852017 ACU852017:ACV852017 AMQ852017:AMR852017 AWM852017:AWN852017 BGI852017:BGJ852017 BQE852017:BQF852017 CAA852017:CAB852017 CJW852017:CJX852017 CTS852017:CTT852017 DDO852017:DDP852017 DNK852017:DNL852017 DXG852017:DXH852017 EHC852017:EHD852017 EQY852017:EQZ852017 FAU852017:FAV852017 FKQ852017:FKR852017 FUM852017:FUN852017 GEI852017:GEJ852017 GOE852017:GOF852017 GYA852017:GYB852017 HHW852017:HHX852017 HRS852017:HRT852017 IBO852017:IBP852017 ILK852017:ILL852017 IVG852017:IVH852017 JFC852017:JFD852017 JOY852017:JOZ852017 JYU852017:JYV852017 KIQ852017:KIR852017 KSM852017:KSN852017 LCI852017:LCJ852017 LME852017:LMF852017 LWA852017:LWB852017 MFW852017:MFX852017 MPS852017:MPT852017 MZO852017:MZP852017 NJK852017:NJL852017 NTG852017:NTH852017 ODC852017:ODD852017 OMY852017:OMZ852017 OWU852017:OWV852017 PGQ852017:PGR852017 PQM852017:PQN852017 QAI852017:QAJ852017 QKE852017:QKF852017 QUA852017:QUB852017 RDW852017:RDX852017 RNS852017:RNT852017 RXO852017:RXP852017 SHK852017:SHL852017 SRG852017:SRH852017 TBC852017:TBD852017 TKY852017:TKZ852017 TUU852017:TUV852017 UEQ852017:UER852017 UOM852017:UON852017 UYI852017:UYJ852017 VIE852017:VIF852017 VSA852017:VSB852017 WBW852017:WBX852017 WLS852017:WLT852017 WVO852017:WVP852017 JC917553:JD917553 SY917553:SZ917553 ACU917553:ACV917553 AMQ917553:AMR917553 AWM917553:AWN917553 BGI917553:BGJ917553 BQE917553:BQF917553 CAA917553:CAB917553 CJW917553:CJX917553 CTS917553:CTT917553 DDO917553:DDP917553 DNK917553:DNL917553 DXG917553:DXH917553 EHC917553:EHD917553 EQY917553:EQZ917553 FAU917553:FAV917553 FKQ917553:FKR917553 FUM917553:FUN917553 GEI917553:GEJ917553 GOE917553:GOF917553 GYA917553:GYB917553 HHW917553:HHX917553 HRS917553:HRT917553 IBO917553:IBP917553 ILK917553:ILL917553 IVG917553:IVH917553 JFC917553:JFD917553 JOY917553:JOZ917553 JYU917553:JYV917553 KIQ917553:KIR917553 KSM917553:KSN917553 LCI917553:LCJ917553 LME917553:LMF917553 LWA917553:LWB917553 MFW917553:MFX917553 MPS917553:MPT917553 MZO917553:MZP917553 NJK917553:NJL917553 NTG917553:NTH917553 ODC917553:ODD917553 OMY917553:OMZ917553 OWU917553:OWV917553 PGQ917553:PGR917553 PQM917553:PQN917553 QAI917553:QAJ917553 QKE917553:QKF917553 QUA917553:QUB917553 RDW917553:RDX917553 RNS917553:RNT917553 RXO917553:RXP917553 SHK917553:SHL917553 SRG917553:SRH917553 TBC917553:TBD917553 TKY917553:TKZ917553 TUU917553:TUV917553 UEQ917553:UER917553 UOM917553:UON917553 UYI917553:UYJ917553 VIE917553:VIF917553 VSA917553:VSB917553 WBW917553:WBX917553 WLS917553:WLT917553 WVO917553:WVP917553 JC983089:JD983089 SY983089:SZ983089 ACU983089:ACV983089 AMQ983089:AMR983089 AWM983089:AWN983089 BGI983089:BGJ983089 BQE983089:BQF983089 CAA983089:CAB983089 CJW983089:CJX983089 CTS983089:CTT983089 DDO983089:DDP983089 DNK983089:DNL983089 DXG983089:DXH983089 EHC983089:EHD983089 EQY983089:EQZ983089 FAU983089:FAV983089 FKQ983089:FKR983089 FUM983089:FUN983089 GEI983089:GEJ983089 GOE983089:GOF983089 GYA983089:GYB983089 HHW983089:HHX983089 HRS983089:HRT983089 IBO983089:IBP983089 ILK983089:ILL983089 IVG983089:IVH983089 JFC983089:JFD983089 JOY983089:JOZ983089 JYU983089:JYV983089 KIQ983089:KIR983089 KSM983089:KSN983089 LCI983089:LCJ983089 LME983089:LMF983089 LWA983089:LWB983089 MFW983089:MFX983089 MPS983089:MPT983089 MZO983089:MZP983089 NJK983089:NJL983089 NTG983089:NTH983089 ODC983089:ODD983089 OMY983089:OMZ983089 OWU983089:OWV983089 PGQ983089:PGR983089 PQM983089:PQN983089 QAI983089:QAJ983089 QKE983089:QKF983089 QUA983089:QUB983089 RDW983089:RDX983089 RNS983089:RNT983089 RXO983089:RXP983089 SHK983089:SHL983089 SRG983089:SRH983089 TBC983089:TBD983089 TKY983089:TKZ983089 TUU983089:TUV983089 UEQ983089:UER983089 UOM983089:UON983089 UYI983089:UYJ983089 VIE983089:VIF983089 VSA983089:VSB983089 WBW983089:WBX983089 WLS983089:WLT983089 WVO983089:WVP983089 F983089 F917553 F852017 F786481 F720945 F655409 F589873 F524337 F458801 F393265 F327729 F262193 F196657 F131121 F65585" xr:uid="{C404D20A-C8C0-4689-98A0-14472932C370}"/>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729D6-72E0-4364-8504-7E6BEEF79EA7}">
  <dimension ref="A1:AP86"/>
  <sheetViews>
    <sheetView topLeftCell="B1" zoomScale="86" zoomScaleNormal="86" zoomScaleSheetLayoutView="100" workbookViewId="0">
      <selection activeCell="K19" sqref="K19"/>
    </sheetView>
  </sheetViews>
  <sheetFormatPr baseColWidth="10" defaultRowHeight="14.5" x14ac:dyDescent="0.35"/>
  <cols>
    <col min="1" max="1" width="19" customWidth="1"/>
    <col min="2" max="2" width="32.7265625" customWidth="1"/>
    <col min="3" max="3" width="18.26953125" bestFit="1" customWidth="1"/>
    <col min="4" max="4" width="17.1796875" customWidth="1"/>
    <col min="5" max="5" width="15.54296875" customWidth="1"/>
    <col min="6" max="6" width="16.7265625" customWidth="1"/>
    <col min="7" max="7" width="11.26953125" customWidth="1"/>
    <col min="8" max="8" width="17.81640625" customWidth="1"/>
    <col min="9" max="9" width="16.1796875" customWidth="1"/>
    <col min="10" max="10" width="20.26953125" customWidth="1"/>
    <col min="11" max="11" width="17.54296875" customWidth="1"/>
    <col min="12" max="12" width="20.453125" customWidth="1"/>
    <col min="13" max="15" width="11.54296875" bestFit="1" customWidth="1"/>
    <col min="16" max="16" width="13.81640625" customWidth="1"/>
    <col min="17" max="17" width="18.81640625" customWidth="1"/>
    <col min="18" max="18" width="16.81640625" bestFit="1" customWidth="1"/>
  </cols>
  <sheetData>
    <row r="1" spans="1:18" x14ac:dyDescent="0.35">
      <c r="A1" s="60" t="s">
        <v>119</v>
      </c>
      <c r="B1" s="60" t="s">
        <v>118</v>
      </c>
      <c r="C1" s="61" t="s">
        <v>117</v>
      </c>
      <c r="D1" s="61" t="s">
        <v>116</v>
      </c>
      <c r="E1" s="61" t="s">
        <v>115</v>
      </c>
      <c r="F1" s="61" t="s">
        <v>114</v>
      </c>
      <c r="G1" s="61" t="s">
        <v>113</v>
      </c>
      <c r="H1" s="61" t="s">
        <v>112</v>
      </c>
      <c r="I1" s="61" t="s">
        <v>111</v>
      </c>
      <c r="J1" s="61" t="s">
        <v>110</v>
      </c>
      <c r="K1" s="61" t="s">
        <v>109</v>
      </c>
      <c r="L1" s="61" t="s">
        <v>108</v>
      </c>
      <c r="M1" s="61" t="s">
        <v>107</v>
      </c>
      <c r="N1" s="61" t="s">
        <v>106</v>
      </c>
      <c r="O1" s="59" t="s">
        <v>105</v>
      </c>
      <c r="P1" s="59" t="s">
        <v>338</v>
      </c>
    </row>
    <row r="2" spans="1:18" x14ac:dyDescent="0.35">
      <c r="A2" s="54" t="s">
        <v>234</v>
      </c>
      <c r="B2" s="54" t="s">
        <v>104</v>
      </c>
      <c r="C2" s="85">
        <v>10914697122</v>
      </c>
      <c r="D2" s="90">
        <v>1069287687</v>
      </c>
      <c r="E2" s="90">
        <v>361281199</v>
      </c>
      <c r="F2" s="90">
        <v>361281199</v>
      </c>
      <c r="G2" s="90">
        <v>0</v>
      </c>
      <c r="H2" s="90">
        <v>11983984809</v>
      </c>
      <c r="I2" s="90">
        <v>46500003</v>
      </c>
      <c r="J2" s="90">
        <v>7652529142</v>
      </c>
      <c r="K2" s="90">
        <v>7221830243</v>
      </c>
      <c r="L2" s="90">
        <v>7699029145</v>
      </c>
      <c r="M2" s="85">
        <v>63.86</v>
      </c>
      <c r="N2" s="85">
        <v>64.239999999999995</v>
      </c>
      <c r="O2" s="85">
        <v>0</v>
      </c>
      <c r="P2" s="59">
        <f>(L2*100)/H2</f>
        <v>64.244316625117975</v>
      </c>
      <c r="Q2" s="58"/>
      <c r="R2" s="63">
        <f>L2/8</f>
        <v>962378643.125</v>
      </c>
    </row>
    <row r="3" spans="1:18" x14ac:dyDescent="0.35">
      <c r="A3" s="54" t="s">
        <v>235</v>
      </c>
      <c r="B3" s="54" t="s">
        <v>103</v>
      </c>
      <c r="C3" s="85">
        <v>10914697122</v>
      </c>
      <c r="D3" s="90">
        <v>542961351</v>
      </c>
      <c r="E3" s="90">
        <v>361281199</v>
      </c>
      <c r="F3" s="90">
        <v>361281199</v>
      </c>
      <c r="G3" s="90">
        <v>0</v>
      </c>
      <c r="H3" s="90">
        <v>11457658473</v>
      </c>
      <c r="I3" s="90">
        <v>46500003</v>
      </c>
      <c r="J3" s="90">
        <v>7652529142</v>
      </c>
      <c r="K3" s="90">
        <v>7221830243</v>
      </c>
      <c r="L3" s="90">
        <v>7699029145</v>
      </c>
      <c r="M3" s="85">
        <v>66.790000000000006</v>
      </c>
      <c r="N3" s="85">
        <v>67.2</v>
      </c>
      <c r="O3" s="85">
        <v>0</v>
      </c>
      <c r="P3" s="58"/>
    </row>
    <row r="4" spans="1:18" x14ac:dyDescent="0.35">
      <c r="A4" s="54" t="s">
        <v>236</v>
      </c>
      <c r="B4" s="54" t="s">
        <v>102</v>
      </c>
      <c r="C4" s="85">
        <v>6479762136</v>
      </c>
      <c r="D4" s="90">
        <v>200108843</v>
      </c>
      <c r="E4" s="90">
        <v>8450499</v>
      </c>
      <c r="F4" s="90">
        <v>102400499</v>
      </c>
      <c r="G4" s="90">
        <v>0</v>
      </c>
      <c r="H4" s="90">
        <v>6585920979</v>
      </c>
      <c r="I4" s="90">
        <v>0</v>
      </c>
      <c r="J4" s="90">
        <v>4982236108</v>
      </c>
      <c r="K4" s="90">
        <v>4625022869</v>
      </c>
      <c r="L4" s="90">
        <v>4982236108</v>
      </c>
      <c r="M4" s="85">
        <v>75.650000000000006</v>
      </c>
      <c r="N4" s="85">
        <v>75.650000000000006</v>
      </c>
      <c r="O4" s="85">
        <v>0</v>
      </c>
      <c r="P4" s="58"/>
      <c r="Q4" s="58"/>
      <c r="R4" s="64">
        <f>R2*5</f>
        <v>4811893215.625</v>
      </c>
    </row>
    <row r="5" spans="1:18" x14ac:dyDescent="0.35">
      <c r="A5" s="54" t="s">
        <v>237</v>
      </c>
      <c r="B5" s="54" t="s">
        <v>101</v>
      </c>
      <c r="C5" s="85">
        <v>6450003648</v>
      </c>
      <c r="D5" s="90">
        <v>200108843</v>
      </c>
      <c r="E5" s="90">
        <v>0</v>
      </c>
      <c r="F5" s="90">
        <v>98392650</v>
      </c>
      <c r="G5" s="90">
        <v>0</v>
      </c>
      <c r="H5" s="90">
        <v>6551719841</v>
      </c>
      <c r="I5" s="90">
        <v>0</v>
      </c>
      <c r="J5" s="90">
        <v>4962687798</v>
      </c>
      <c r="K5" s="90">
        <v>4605474559</v>
      </c>
      <c r="L5" s="90">
        <v>4962687798</v>
      </c>
      <c r="M5" s="85">
        <v>75.75</v>
      </c>
      <c r="N5" s="85">
        <v>75.75</v>
      </c>
      <c r="O5" s="85">
        <v>0</v>
      </c>
      <c r="P5" s="58"/>
    </row>
    <row r="6" spans="1:18" x14ac:dyDescent="0.35">
      <c r="A6" s="54" t="s">
        <v>238</v>
      </c>
      <c r="B6" s="54" t="s">
        <v>83</v>
      </c>
      <c r="C6" s="85">
        <v>4660828671</v>
      </c>
      <c r="D6" s="90">
        <v>200108843</v>
      </c>
      <c r="E6" s="90">
        <v>0</v>
      </c>
      <c r="F6" s="90">
        <v>96510258</v>
      </c>
      <c r="G6" s="90">
        <v>0</v>
      </c>
      <c r="H6" s="90">
        <v>4764427256</v>
      </c>
      <c r="I6" s="90">
        <v>0</v>
      </c>
      <c r="J6" s="90">
        <v>3701515964</v>
      </c>
      <c r="K6" s="90">
        <v>3701515964</v>
      </c>
      <c r="L6" s="90">
        <v>3701515964</v>
      </c>
      <c r="M6" s="85">
        <v>77.69</v>
      </c>
      <c r="N6" s="85">
        <v>77.69</v>
      </c>
      <c r="O6" s="85">
        <v>0</v>
      </c>
      <c r="P6" s="58"/>
      <c r="Q6" s="63"/>
      <c r="R6" s="58">
        <f>L2</f>
        <v>7699029145</v>
      </c>
    </row>
    <row r="7" spans="1:18" x14ac:dyDescent="0.35">
      <c r="A7" s="17" t="s">
        <v>239</v>
      </c>
      <c r="B7" s="17" t="s">
        <v>82</v>
      </c>
      <c r="C7" s="36">
        <v>4660828671</v>
      </c>
      <c r="D7" s="91">
        <v>200108843</v>
      </c>
      <c r="E7" s="91">
        <v>0</v>
      </c>
      <c r="F7" s="91">
        <v>96510258</v>
      </c>
      <c r="G7" s="91">
        <v>0</v>
      </c>
      <c r="H7" s="91">
        <v>4764427256</v>
      </c>
      <c r="I7" s="91">
        <v>0</v>
      </c>
      <c r="J7" s="91">
        <v>3701515964</v>
      </c>
      <c r="K7" s="91">
        <v>3701515964</v>
      </c>
      <c r="L7" s="91">
        <v>3701515964</v>
      </c>
      <c r="M7" s="36">
        <v>77.69</v>
      </c>
      <c r="N7" s="36">
        <v>77.69</v>
      </c>
      <c r="O7" s="36">
        <v>0</v>
      </c>
      <c r="P7" s="58"/>
      <c r="Q7" s="64"/>
      <c r="R7" s="64">
        <f>L2+R4</f>
        <v>12510922360.625</v>
      </c>
    </row>
    <row r="8" spans="1:18" x14ac:dyDescent="0.35">
      <c r="A8" s="17" t="s">
        <v>240</v>
      </c>
      <c r="B8" s="17" t="s">
        <v>81</v>
      </c>
      <c r="C8" s="36">
        <v>3857606634</v>
      </c>
      <c r="D8" s="91">
        <v>200108843</v>
      </c>
      <c r="E8" s="91">
        <v>0</v>
      </c>
      <c r="F8" s="91">
        <v>95409091</v>
      </c>
      <c r="G8" s="91">
        <v>0</v>
      </c>
      <c r="H8" s="91">
        <v>3962306386</v>
      </c>
      <c r="I8" s="91">
        <v>0</v>
      </c>
      <c r="J8" s="91">
        <v>3174199402</v>
      </c>
      <c r="K8" s="91">
        <v>3174199402</v>
      </c>
      <c r="L8" s="91">
        <v>3174199402</v>
      </c>
      <c r="M8" s="36">
        <v>80.11</v>
      </c>
      <c r="N8" s="36">
        <v>80.11</v>
      </c>
      <c r="O8" s="36">
        <v>1</v>
      </c>
      <c r="P8" s="58"/>
    </row>
    <row r="9" spans="1:18" x14ac:dyDescent="0.35">
      <c r="A9" s="17" t="s">
        <v>242</v>
      </c>
      <c r="B9" s="17" t="s">
        <v>99</v>
      </c>
      <c r="C9" s="36">
        <v>11609063</v>
      </c>
      <c r="D9" s="91">
        <v>0</v>
      </c>
      <c r="E9" s="91">
        <v>0</v>
      </c>
      <c r="F9" s="91">
        <v>560000</v>
      </c>
      <c r="G9" s="91">
        <v>0</v>
      </c>
      <c r="H9" s="91">
        <v>11049063</v>
      </c>
      <c r="I9" s="91">
        <v>0</v>
      </c>
      <c r="J9" s="91">
        <v>4846667</v>
      </c>
      <c r="K9" s="91">
        <v>4846667</v>
      </c>
      <c r="L9" s="91">
        <v>4846667</v>
      </c>
      <c r="M9" s="36">
        <v>43.86</v>
      </c>
      <c r="N9" s="36">
        <v>43.86</v>
      </c>
      <c r="O9" s="36">
        <v>1</v>
      </c>
      <c r="P9" s="58"/>
    </row>
    <row r="10" spans="1:18" x14ac:dyDescent="0.35">
      <c r="A10" s="17" t="s">
        <v>243</v>
      </c>
      <c r="B10" s="17" t="s">
        <v>98</v>
      </c>
      <c r="C10" s="36">
        <v>160733599</v>
      </c>
      <c r="D10" s="91">
        <v>0</v>
      </c>
      <c r="E10" s="91">
        <v>0</v>
      </c>
      <c r="F10" s="91">
        <v>541167</v>
      </c>
      <c r="G10" s="91">
        <v>0</v>
      </c>
      <c r="H10" s="91">
        <v>160192432</v>
      </c>
      <c r="I10" s="91">
        <v>0</v>
      </c>
      <c r="J10" s="91">
        <v>133929872</v>
      </c>
      <c r="K10" s="91">
        <v>133929872</v>
      </c>
      <c r="L10" s="91">
        <v>133929872</v>
      </c>
      <c r="M10" s="36">
        <v>83.61</v>
      </c>
      <c r="N10" s="36">
        <v>83.61</v>
      </c>
      <c r="O10" s="36">
        <v>1</v>
      </c>
    </row>
    <row r="11" spans="1:18" x14ac:dyDescent="0.35">
      <c r="A11" s="17" t="s">
        <v>244</v>
      </c>
      <c r="B11" s="17" t="s">
        <v>97</v>
      </c>
      <c r="C11" s="36">
        <v>112513519</v>
      </c>
      <c r="D11" s="91">
        <v>0</v>
      </c>
      <c r="E11" s="91">
        <v>0</v>
      </c>
      <c r="F11" s="91">
        <v>0</v>
      </c>
      <c r="G11" s="91">
        <v>0</v>
      </c>
      <c r="H11" s="91">
        <v>112513519</v>
      </c>
      <c r="I11" s="91">
        <v>0</v>
      </c>
      <c r="J11" s="91">
        <v>30056970</v>
      </c>
      <c r="K11" s="91">
        <v>30056970</v>
      </c>
      <c r="L11" s="91">
        <v>30056970</v>
      </c>
      <c r="M11" s="36">
        <v>26.71</v>
      </c>
      <c r="N11" s="36">
        <v>26.71</v>
      </c>
      <c r="O11" s="36">
        <v>1</v>
      </c>
    </row>
    <row r="12" spans="1:18" x14ac:dyDescent="0.35">
      <c r="A12" s="17" t="s">
        <v>245</v>
      </c>
      <c r="B12" s="17" t="s">
        <v>87</v>
      </c>
      <c r="C12" s="36">
        <v>518365856</v>
      </c>
      <c r="D12" s="91">
        <v>0</v>
      </c>
      <c r="E12" s="91">
        <v>0</v>
      </c>
      <c r="F12" s="91">
        <v>0</v>
      </c>
      <c r="G12" s="91">
        <v>0</v>
      </c>
      <c r="H12" s="91">
        <v>518365856</v>
      </c>
      <c r="I12" s="91">
        <v>0</v>
      </c>
      <c r="J12" s="91">
        <v>358483053</v>
      </c>
      <c r="K12" s="91">
        <v>358483053</v>
      </c>
      <c r="L12" s="91">
        <v>358483053</v>
      </c>
      <c r="M12" s="36">
        <v>69.16</v>
      </c>
      <c r="N12" s="36">
        <v>69.16</v>
      </c>
      <c r="O12" s="36">
        <v>0</v>
      </c>
      <c r="P12" s="58"/>
      <c r="Q12" s="58"/>
    </row>
    <row r="13" spans="1:18" x14ac:dyDescent="0.35">
      <c r="A13" s="17" t="s">
        <v>246</v>
      </c>
      <c r="B13" s="17" t="s">
        <v>96</v>
      </c>
      <c r="C13" s="36">
        <v>357632257</v>
      </c>
      <c r="D13" s="91">
        <v>0</v>
      </c>
      <c r="E13" s="91">
        <v>0</v>
      </c>
      <c r="F13" s="91">
        <v>0</v>
      </c>
      <c r="G13" s="91">
        <v>0</v>
      </c>
      <c r="H13" s="91">
        <v>357632257</v>
      </c>
      <c r="I13" s="91">
        <v>0</v>
      </c>
      <c r="J13" s="91">
        <v>293777176</v>
      </c>
      <c r="K13" s="91">
        <v>293777176</v>
      </c>
      <c r="L13" s="91">
        <v>293777176</v>
      </c>
      <c r="M13" s="36">
        <v>82.15</v>
      </c>
      <c r="N13" s="36">
        <v>82.15</v>
      </c>
      <c r="O13" s="36">
        <v>1</v>
      </c>
    </row>
    <row r="14" spans="1:18" x14ac:dyDescent="0.35">
      <c r="A14" s="17" t="s">
        <v>247</v>
      </c>
      <c r="B14" s="17" t="s">
        <v>95</v>
      </c>
      <c r="C14" s="36">
        <v>160733599</v>
      </c>
      <c r="D14" s="91">
        <v>0</v>
      </c>
      <c r="E14" s="91">
        <v>0</v>
      </c>
      <c r="F14" s="91">
        <v>0</v>
      </c>
      <c r="G14" s="91">
        <v>0</v>
      </c>
      <c r="H14" s="91">
        <v>160733599</v>
      </c>
      <c r="I14" s="91">
        <v>0</v>
      </c>
      <c r="J14" s="91">
        <v>64705877</v>
      </c>
      <c r="K14" s="91">
        <v>64705877</v>
      </c>
      <c r="L14" s="91">
        <v>64705877</v>
      </c>
      <c r="M14" s="36">
        <v>40.26</v>
      </c>
      <c r="N14" s="36">
        <v>40.26</v>
      </c>
      <c r="O14" s="36">
        <v>1</v>
      </c>
    </row>
    <row r="15" spans="1:18" x14ac:dyDescent="0.35">
      <c r="A15" s="54" t="s">
        <v>248</v>
      </c>
      <c r="B15" s="54" t="s">
        <v>80</v>
      </c>
      <c r="C15" s="85">
        <v>1607010232</v>
      </c>
      <c r="D15" s="90">
        <v>0</v>
      </c>
      <c r="E15" s="90">
        <v>0</v>
      </c>
      <c r="F15" s="90">
        <v>1503576</v>
      </c>
      <c r="G15" s="90">
        <v>0</v>
      </c>
      <c r="H15" s="90">
        <v>1605506656</v>
      </c>
      <c r="I15" s="90">
        <v>0</v>
      </c>
      <c r="J15" s="90">
        <v>1157424599</v>
      </c>
      <c r="K15" s="90">
        <v>800211360</v>
      </c>
      <c r="L15" s="90">
        <v>1157424599</v>
      </c>
      <c r="M15" s="85">
        <v>72.09</v>
      </c>
      <c r="N15" s="85">
        <v>72.09</v>
      </c>
      <c r="O15" s="85">
        <v>0</v>
      </c>
    </row>
    <row r="16" spans="1:18" x14ac:dyDescent="0.35">
      <c r="A16" s="17" t="s">
        <v>249</v>
      </c>
      <c r="B16" s="17" t="s">
        <v>94</v>
      </c>
      <c r="C16" s="36">
        <v>462912764</v>
      </c>
      <c r="D16" s="91">
        <v>0</v>
      </c>
      <c r="E16" s="91">
        <v>0</v>
      </c>
      <c r="F16" s="91">
        <v>683280</v>
      </c>
      <c r="G16" s="91">
        <v>0</v>
      </c>
      <c r="H16" s="91">
        <v>462229484</v>
      </c>
      <c r="I16" s="91">
        <v>0</v>
      </c>
      <c r="J16" s="91">
        <v>393500234</v>
      </c>
      <c r="K16" s="91">
        <v>393500234</v>
      </c>
      <c r="L16" s="91">
        <v>393500234</v>
      </c>
      <c r="M16" s="36">
        <v>85.13</v>
      </c>
      <c r="N16" s="36">
        <v>85.13</v>
      </c>
      <c r="O16" s="36">
        <v>1</v>
      </c>
    </row>
    <row r="17" spans="1:15" x14ac:dyDescent="0.35">
      <c r="A17" s="17" t="s">
        <v>250</v>
      </c>
      <c r="B17" s="17" t="s">
        <v>79</v>
      </c>
      <c r="C17" s="36">
        <v>327896541</v>
      </c>
      <c r="D17" s="91">
        <v>0</v>
      </c>
      <c r="E17" s="91">
        <v>0</v>
      </c>
      <c r="F17" s="91">
        <v>0</v>
      </c>
      <c r="G17" s="91">
        <v>0</v>
      </c>
      <c r="H17" s="91">
        <v>327896541</v>
      </c>
      <c r="I17" s="91">
        <v>0</v>
      </c>
      <c r="J17" s="91">
        <v>115788007</v>
      </c>
      <c r="K17" s="91">
        <v>115788007</v>
      </c>
      <c r="L17" s="91">
        <v>115788007</v>
      </c>
      <c r="M17" s="36">
        <v>35.31</v>
      </c>
      <c r="N17" s="36">
        <v>35.31</v>
      </c>
      <c r="O17" s="36">
        <v>1</v>
      </c>
    </row>
    <row r="18" spans="1:15" x14ac:dyDescent="0.35">
      <c r="A18" s="17" t="s">
        <v>251</v>
      </c>
      <c r="B18" s="17" t="s">
        <v>93</v>
      </c>
      <c r="C18" s="36">
        <v>375045063</v>
      </c>
      <c r="D18" s="91">
        <v>0</v>
      </c>
      <c r="E18" s="91">
        <v>0</v>
      </c>
      <c r="F18" s="91">
        <v>562813</v>
      </c>
      <c r="G18" s="91">
        <v>0</v>
      </c>
      <c r="H18" s="91">
        <v>374482250</v>
      </c>
      <c r="I18" s="91">
        <v>0</v>
      </c>
      <c r="J18" s="91">
        <v>357217058</v>
      </c>
      <c r="K18" s="91">
        <v>3819</v>
      </c>
      <c r="L18" s="91">
        <v>357217058</v>
      </c>
      <c r="M18" s="36">
        <v>95.39</v>
      </c>
      <c r="N18" s="36">
        <v>95.39</v>
      </c>
      <c r="O18" s="36">
        <v>1</v>
      </c>
    </row>
    <row r="19" spans="1:15" x14ac:dyDescent="0.35">
      <c r="A19" s="17" t="s">
        <v>252</v>
      </c>
      <c r="B19" s="17" t="s">
        <v>92</v>
      </c>
      <c r="C19" s="36">
        <v>154304255</v>
      </c>
      <c r="D19" s="91">
        <v>0</v>
      </c>
      <c r="E19" s="91">
        <v>0</v>
      </c>
      <c r="F19" s="91">
        <v>227760</v>
      </c>
      <c r="G19" s="91">
        <v>0</v>
      </c>
      <c r="H19" s="91">
        <v>154076495</v>
      </c>
      <c r="I19" s="91">
        <v>0</v>
      </c>
      <c r="J19" s="91">
        <v>131182000</v>
      </c>
      <c r="K19" s="91">
        <v>131182000</v>
      </c>
      <c r="L19" s="91">
        <v>131182000</v>
      </c>
      <c r="M19" s="36">
        <v>85.14</v>
      </c>
      <c r="N19" s="36">
        <v>85.14</v>
      </c>
      <c r="O19" s="36">
        <v>1</v>
      </c>
    </row>
    <row r="20" spans="1:15" x14ac:dyDescent="0.35">
      <c r="A20" s="17" t="s">
        <v>253</v>
      </c>
      <c r="B20" s="17" t="s">
        <v>91</v>
      </c>
      <c r="C20" s="36">
        <v>93971291</v>
      </c>
      <c r="D20" s="91">
        <v>0</v>
      </c>
      <c r="E20" s="91">
        <v>0</v>
      </c>
      <c r="F20" s="91">
        <v>29723</v>
      </c>
      <c r="G20" s="91">
        <v>0</v>
      </c>
      <c r="H20" s="91">
        <v>93941568</v>
      </c>
      <c r="I20" s="91">
        <v>0</v>
      </c>
      <c r="J20" s="91">
        <v>92429000</v>
      </c>
      <c r="K20" s="91">
        <v>92429000</v>
      </c>
      <c r="L20" s="91">
        <v>92429000</v>
      </c>
      <c r="M20" s="36">
        <v>98.39</v>
      </c>
      <c r="N20" s="36">
        <v>98.39</v>
      </c>
      <c r="O20" s="36">
        <v>1</v>
      </c>
    </row>
    <row r="21" spans="1:15" x14ac:dyDescent="0.35">
      <c r="A21" s="17" t="s">
        <v>254</v>
      </c>
      <c r="B21" s="17" t="s">
        <v>90</v>
      </c>
      <c r="C21" s="36">
        <v>115728191</v>
      </c>
      <c r="D21" s="91">
        <v>0</v>
      </c>
      <c r="E21" s="91">
        <v>0</v>
      </c>
      <c r="F21" s="91">
        <v>0</v>
      </c>
      <c r="G21" s="91">
        <v>0</v>
      </c>
      <c r="H21" s="91">
        <v>115728191</v>
      </c>
      <c r="I21" s="91">
        <v>0</v>
      </c>
      <c r="J21" s="91">
        <v>40383600</v>
      </c>
      <c r="K21" s="91">
        <v>40383600</v>
      </c>
      <c r="L21" s="91">
        <v>40383600</v>
      </c>
      <c r="M21" s="36">
        <v>34.9</v>
      </c>
      <c r="N21" s="36">
        <v>34.9</v>
      </c>
      <c r="O21" s="36">
        <v>1</v>
      </c>
    </row>
    <row r="22" spans="1:15" x14ac:dyDescent="0.35">
      <c r="A22" s="17" t="s">
        <v>255</v>
      </c>
      <c r="B22" s="17" t="s">
        <v>89</v>
      </c>
      <c r="C22" s="36">
        <v>77152127</v>
      </c>
      <c r="D22" s="91">
        <v>0</v>
      </c>
      <c r="E22" s="91">
        <v>0</v>
      </c>
      <c r="F22" s="91">
        <v>0</v>
      </c>
      <c r="G22" s="91">
        <v>0</v>
      </c>
      <c r="H22" s="91">
        <v>77152127</v>
      </c>
      <c r="I22" s="91">
        <v>0</v>
      </c>
      <c r="J22" s="91">
        <v>26924700</v>
      </c>
      <c r="K22" s="91">
        <v>26924700</v>
      </c>
      <c r="L22" s="91">
        <v>26924700</v>
      </c>
      <c r="M22" s="36">
        <v>34.9</v>
      </c>
      <c r="N22" s="36">
        <v>34.9</v>
      </c>
      <c r="O22" s="36">
        <v>1</v>
      </c>
    </row>
    <row r="23" spans="1:15" x14ac:dyDescent="0.35">
      <c r="A23" s="54" t="s">
        <v>256</v>
      </c>
      <c r="B23" s="54" t="s">
        <v>88</v>
      </c>
      <c r="C23" s="85">
        <v>182164745</v>
      </c>
      <c r="D23" s="90">
        <v>0</v>
      </c>
      <c r="E23" s="90">
        <v>0</v>
      </c>
      <c r="F23" s="90">
        <v>378816</v>
      </c>
      <c r="G23" s="90">
        <v>0</v>
      </c>
      <c r="H23" s="90">
        <v>181785929</v>
      </c>
      <c r="I23" s="90">
        <v>0</v>
      </c>
      <c r="J23" s="90">
        <v>103747235</v>
      </c>
      <c r="K23" s="90">
        <v>103747235</v>
      </c>
      <c r="L23" s="90">
        <v>103747235</v>
      </c>
      <c r="M23" s="85">
        <v>57.07</v>
      </c>
      <c r="N23" s="85">
        <v>57.07</v>
      </c>
      <c r="O23" s="85">
        <v>0</v>
      </c>
    </row>
    <row r="24" spans="1:15" x14ac:dyDescent="0.35">
      <c r="A24" s="17" t="s">
        <v>257</v>
      </c>
      <c r="B24" s="17" t="s">
        <v>87</v>
      </c>
      <c r="C24" s="36">
        <v>182164745</v>
      </c>
      <c r="D24" s="91">
        <v>0</v>
      </c>
      <c r="E24" s="91">
        <v>0</v>
      </c>
      <c r="F24" s="91">
        <v>378816</v>
      </c>
      <c r="G24" s="91">
        <v>0</v>
      </c>
      <c r="H24" s="91">
        <v>181785929</v>
      </c>
      <c r="I24" s="91">
        <v>0</v>
      </c>
      <c r="J24" s="91">
        <v>103747235</v>
      </c>
      <c r="K24" s="91">
        <v>103747235</v>
      </c>
      <c r="L24" s="91">
        <v>103747235</v>
      </c>
      <c r="M24" s="36">
        <v>57.07</v>
      </c>
      <c r="N24" s="36">
        <v>57.07</v>
      </c>
      <c r="O24" s="36">
        <v>0</v>
      </c>
    </row>
    <row r="25" spans="1:15" x14ac:dyDescent="0.35">
      <c r="A25" s="17" t="s">
        <v>258</v>
      </c>
      <c r="B25" s="17" t="s">
        <v>86</v>
      </c>
      <c r="C25" s="36">
        <v>160733599</v>
      </c>
      <c r="D25" s="91">
        <v>0</v>
      </c>
      <c r="E25" s="91">
        <v>0</v>
      </c>
      <c r="F25" s="91">
        <v>378816</v>
      </c>
      <c r="G25" s="91">
        <v>0</v>
      </c>
      <c r="H25" s="91">
        <v>160354783</v>
      </c>
      <c r="I25" s="91">
        <v>0</v>
      </c>
      <c r="J25" s="91">
        <v>95535914</v>
      </c>
      <c r="K25" s="91">
        <v>95535914</v>
      </c>
      <c r="L25" s="91">
        <v>95535914</v>
      </c>
      <c r="M25" s="36">
        <v>59.58</v>
      </c>
      <c r="N25" s="36">
        <v>59.58</v>
      </c>
      <c r="O25" s="36">
        <v>1</v>
      </c>
    </row>
    <row r="26" spans="1:15" x14ac:dyDescent="0.35">
      <c r="A26" s="17" t="s">
        <v>259</v>
      </c>
      <c r="B26" s="17" t="s">
        <v>85</v>
      </c>
      <c r="C26" s="36">
        <v>21431146</v>
      </c>
      <c r="D26" s="91">
        <v>0</v>
      </c>
      <c r="E26" s="91">
        <v>0</v>
      </c>
      <c r="F26" s="91">
        <v>0</v>
      </c>
      <c r="G26" s="91">
        <v>0</v>
      </c>
      <c r="H26" s="91">
        <v>21431146</v>
      </c>
      <c r="I26" s="91">
        <v>0</v>
      </c>
      <c r="J26" s="91">
        <v>8211321</v>
      </c>
      <c r="K26" s="91">
        <v>8211321</v>
      </c>
      <c r="L26" s="91">
        <v>8211321</v>
      </c>
      <c r="M26" s="36">
        <v>38.31</v>
      </c>
      <c r="N26" s="36">
        <v>38.31</v>
      </c>
      <c r="O26" s="36">
        <v>1</v>
      </c>
    </row>
    <row r="27" spans="1:15" x14ac:dyDescent="0.35">
      <c r="A27" s="54" t="s">
        <v>260</v>
      </c>
      <c r="B27" s="54" t="s">
        <v>84</v>
      </c>
      <c r="C27" s="85">
        <v>29758488</v>
      </c>
      <c r="D27" s="90">
        <v>0</v>
      </c>
      <c r="E27" s="90">
        <v>8450499</v>
      </c>
      <c r="F27" s="90">
        <v>4007849</v>
      </c>
      <c r="G27" s="90">
        <v>0</v>
      </c>
      <c r="H27" s="90">
        <v>34201138</v>
      </c>
      <c r="I27" s="90">
        <v>0</v>
      </c>
      <c r="J27" s="90">
        <v>19548310</v>
      </c>
      <c r="K27" s="90">
        <v>19548310</v>
      </c>
      <c r="L27" s="90">
        <v>19548310</v>
      </c>
      <c r="M27" s="85">
        <v>57.16</v>
      </c>
      <c r="N27" s="85">
        <v>57.16</v>
      </c>
      <c r="O27" s="85">
        <v>0</v>
      </c>
    </row>
    <row r="28" spans="1:15" x14ac:dyDescent="0.35">
      <c r="A28" s="54" t="s">
        <v>261</v>
      </c>
      <c r="B28" s="54" t="s">
        <v>83</v>
      </c>
      <c r="C28" s="85">
        <v>25506000</v>
      </c>
      <c r="D28" s="90">
        <v>0</v>
      </c>
      <c r="E28" s="90">
        <v>3822008</v>
      </c>
      <c r="F28" s="90">
        <v>4007849</v>
      </c>
      <c r="G28" s="90">
        <v>0</v>
      </c>
      <c r="H28" s="90">
        <v>25320159</v>
      </c>
      <c r="I28" s="90">
        <v>0</v>
      </c>
      <c r="J28" s="90">
        <v>16262927</v>
      </c>
      <c r="K28" s="90">
        <v>16262927</v>
      </c>
      <c r="L28" s="90">
        <v>16262927</v>
      </c>
      <c r="M28" s="85">
        <v>64.23</v>
      </c>
      <c r="N28" s="85">
        <v>64.23</v>
      </c>
      <c r="O28" s="85">
        <v>0</v>
      </c>
    </row>
    <row r="29" spans="1:15" x14ac:dyDescent="0.35">
      <c r="A29" s="54" t="s">
        <v>262</v>
      </c>
      <c r="B29" s="54" t="s">
        <v>82</v>
      </c>
      <c r="C29" s="85">
        <v>25506000</v>
      </c>
      <c r="D29" s="90">
        <v>0</v>
      </c>
      <c r="E29" s="90">
        <v>3822008</v>
      </c>
      <c r="F29" s="90">
        <v>4007849</v>
      </c>
      <c r="G29" s="90">
        <v>0</v>
      </c>
      <c r="H29" s="90">
        <v>25320159</v>
      </c>
      <c r="I29" s="90">
        <v>0</v>
      </c>
      <c r="J29" s="90">
        <v>16262927</v>
      </c>
      <c r="K29" s="90">
        <v>16262927</v>
      </c>
      <c r="L29" s="90">
        <v>16262927</v>
      </c>
      <c r="M29" s="85">
        <v>64.23</v>
      </c>
      <c r="N29" s="85">
        <v>64.23</v>
      </c>
      <c r="O29" s="85">
        <v>0</v>
      </c>
    </row>
    <row r="30" spans="1:15" x14ac:dyDescent="0.35">
      <c r="A30" s="17" t="s">
        <v>263</v>
      </c>
      <c r="B30" s="17" t="s">
        <v>81</v>
      </c>
      <c r="C30" s="36">
        <v>25506000</v>
      </c>
      <c r="D30" s="91">
        <v>0</v>
      </c>
      <c r="E30" s="91">
        <v>1459091</v>
      </c>
      <c r="F30" s="91">
        <v>4007849</v>
      </c>
      <c r="G30" s="91">
        <v>0</v>
      </c>
      <c r="H30" s="91">
        <v>22957242</v>
      </c>
      <c r="I30" s="91">
        <v>0</v>
      </c>
      <c r="J30" s="91">
        <v>14726469</v>
      </c>
      <c r="K30" s="91">
        <v>14726469</v>
      </c>
      <c r="L30" s="91">
        <v>14726469</v>
      </c>
      <c r="M30" s="36">
        <v>64.150000000000006</v>
      </c>
      <c r="N30" s="36">
        <v>64.150000000000006</v>
      </c>
      <c r="O30" s="36">
        <v>1</v>
      </c>
    </row>
    <row r="31" spans="1:15" x14ac:dyDescent="0.35">
      <c r="A31" s="17" t="s">
        <v>341</v>
      </c>
      <c r="B31" s="17" t="s">
        <v>99</v>
      </c>
      <c r="C31" s="36">
        <v>0</v>
      </c>
      <c r="D31" s="91">
        <v>0</v>
      </c>
      <c r="E31" s="91">
        <v>1010000</v>
      </c>
      <c r="F31" s="91">
        <v>0</v>
      </c>
      <c r="G31" s="91">
        <v>0</v>
      </c>
      <c r="H31" s="91">
        <v>1010000</v>
      </c>
      <c r="I31" s="91">
        <v>0</v>
      </c>
      <c r="J31" s="91">
        <v>860000</v>
      </c>
      <c r="K31" s="91">
        <v>860000</v>
      </c>
      <c r="L31" s="91">
        <v>860000</v>
      </c>
      <c r="M31" s="36">
        <v>85.15</v>
      </c>
      <c r="N31" s="36">
        <v>85.15</v>
      </c>
      <c r="O31" s="36">
        <v>1</v>
      </c>
    </row>
    <row r="32" spans="1:15" x14ac:dyDescent="0.35">
      <c r="A32" s="17" t="s">
        <v>342</v>
      </c>
      <c r="B32" s="17" t="s">
        <v>98</v>
      </c>
      <c r="C32" s="36">
        <v>0</v>
      </c>
      <c r="D32" s="91">
        <v>0</v>
      </c>
      <c r="E32" s="91">
        <v>1352917</v>
      </c>
      <c r="F32" s="91">
        <v>0</v>
      </c>
      <c r="G32" s="91">
        <v>0</v>
      </c>
      <c r="H32" s="91">
        <v>1352917</v>
      </c>
      <c r="I32" s="91">
        <v>0</v>
      </c>
      <c r="J32" s="91">
        <v>676458</v>
      </c>
      <c r="K32" s="91">
        <v>676458</v>
      </c>
      <c r="L32" s="91">
        <v>676458</v>
      </c>
      <c r="M32" s="36">
        <v>50</v>
      </c>
      <c r="N32" s="36">
        <v>50</v>
      </c>
      <c r="O32" s="36">
        <v>1</v>
      </c>
    </row>
    <row r="33" spans="1:15" x14ac:dyDescent="0.35">
      <c r="A33" s="54" t="s">
        <v>264</v>
      </c>
      <c r="B33" s="54" t="s">
        <v>80</v>
      </c>
      <c r="C33" s="85">
        <v>4252488</v>
      </c>
      <c r="D33" s="90">
        <v>0</v>
      </c>
      <c r="E33" s="90">
        <v>3775175</v>
      </c>
      <c r="F33" s="90">
        <v>0</v>
      </c>
      <c r="G33" s="90">
        <v>0</v>
      </c>
      <c r="H33" s="90">
        <v>8027663</v>
      </c>
      <c r="I33" s="90">
        <v>0</v>
      </c>
      <c r="J33" s="90">
        <v>2953233</v>
      </c>
      <c r="K33" s="90">
        <v>2953233</v>
      </c>
      <c r="L33" s="90">
        <v>2953233</v>
      </c>
      <c r="M33" s="85">
        <v>36.79</v>
      </c>
      <c r="N33" s="85">
        <v>36.79</v>
      </c>
      <c r="O33" s="85">
        <v>0</v>
      </c>
    </row>
    <row r="34" spans="1:15" x14ac:dyDescent="0.35">
      <c r="A34" s="17" t="s">
        <v>343</v>
      </c>
      <c r="B34" s="17" t="s">
        <v>94</v>
      </c>
      <c r="C34" s="36">
        <v>0</v>
      </c>
      <c r="D34" s="91">
        <v>0</v>
      </c>
      <c r="E34" s="91">
        <v>1708200</v>
      </c>
      <c r="F34" s="91">
        <v>0</v>
      </c>
      <c r="G34" s="91">
        <v>0</v>
      </c>
      <c r="H34" s="91">
        <v>1708200</v>
      </c>
      <c r="I34" s="91">
        <v>0</v>
      </c>
      <c r="J34" s="91">
        <v>1024920</v>
      </c>
      <c r="K34" s="91">
        <v>1024920</v>
      </c>
      <c r="L34" s="91">
        <v>1024920</v>
      </c>
      <c r="M34" s="36">
        <v>60</v>
      </c>
      <c r="N34" s="36">
        <v>60</v>
      </c>
      <c r="O34" s="36">
        <v>1</v>
      </c>
    </row>
    <row r="35" spans="1:15" x14ac:dyDescent="0.35">
      <c r="A35" s="17" t="s">
        <v>265</v>
      </c>
      <c r="B35" s="17" t="s">
        <v>79</v>
      </c>
      <c r="C35" s="36">
        <v>4252488</v>
      </c>
      <c r="D35" s="91">
        <v>0</v>
      </c>
      <c r="E35" s="91">
        <v>0</v>
      </c>
      <c r="F35" s="91">
        <v>0</v>
      </c>
      <c r="G35" s="91">
        <v>0</v>
      </c>
      <c r="H35" s="91">
        <v>4252488</v>
      </c>
      <c r="I35" s="91">
        <v>0</v>
      </c>
      <c r="J35" s="91">
        <v>1008600</v>
      </c>
      <c r="K35" s="91">
        <v>1008600</v>
      </c>
      <c r="L35" s="91">
        <v>1008600</v>
      </c>
      <c r="M35" s="36">
        <v>23.72</v>
      </c>
      <c r="N35" s="36">
        <v>23.72</v>
      </c>
      <c r="O35" s="36">
        <v>1</v>
      </c>
    </row>
    <row r="36" spans="1:15" x14ac:dyDescent="0.35">
      <c r="A36" s="17" t="s">
        <v>344</v>
      </c>
      <c r="B36" s="17" t="s">
        <v>93</v>
      </c>
      <c r="C36" s="36">
        <v>0</v>
      </c>
      <c r="D36" s="91">
        <v>0</v>
      </c>
      <c r="E36" s="91">
        <v>1423268</v>
      </c>
      <c r="F36" s="91">
        <v>0</v>
      </c>
      <c r="G36" s="91">
        <v>0</v>
      </c>
      <c r="H36" s="91">
        <v>1423268</v>
      </c>
      <c r="I36" s="91">
        <v>0</v>
      </c>
      <c r="J36" s="91">
        <v>562813</v>
      </c>
      <c r="K36" s="91">
        <v>562813</v>
      </c>
      <c r="L36" s="91">
        <v>562813</v>
      </c>
      <c r="M36" s="36">
        <v>39.54</v>
      </c>
      <c r="N36" s="36">
        <v>39.54</v>
      </c>
      <c r="O36" s="36">
        <v>1</v>
      </c>
    </row>
    <row r="37" spans="1:15" x14ac:dyDescent="0.35">
      <c r="A37" s="17" t="s">
        <v>345</v>
      </c>
      <c r="B37" s="17" t="s">
        <v>92</v>
      </c>
      <c r="C37" s="36">
        <v>0</v>
      </c>
      <c r="D37" s="91">
        <v>0</v>
      </c>
      <c r="E37" s="91">
        <v>569400</v>
      </c>
      <c r="F37" s="91">
        <v>0</v>
      </c>
      <c r="G37" s="91">
        <v>0</v>
      </c>
      <c r="H37" s="91">
        <v>569400</v>
      </c>
      <c r="I37" s="91">
        <v>0</v>
      </c>
      <c r="J37" s="91">
        <v>315400</v>
      </c>
      <c r="K37" s="91">
        <v>315400</v>
      </c>
      <c r="L37" s="91">
        <v>315400</v>
      </c>
      <c r="M37" s="36">
        <v>55.39</v>
      </c>
      <c r="N37" s="36">
        <v>55.39</v>
      </c>
      <c r="O37" s="36">
        <v>1</v>
      </c>
    </row>
    <row r="38" spans="1:15" x14ac:dyDescent="0.35">
      <c r="A38" s="17" t="s">
        <v>346</v>
      </c>
      <c r="B38" s="17" t="s">
        <v>91</v>
      </c>
      <c r="C38" s="36">
        <v>0</v>
      </c>
      <c r="D38" s="91">
        <v>0</v>
      </c>
      <c r="E38" s="91">
        <v>74307</v>
      </c>
      <c r="F38" s="91">
        <v>0</v>
      </c>
      <c r="G38" s="91">
        <v>0</v>
      </c>
      <c r="H38" s="91">
        <v>74307</v>
      </c>
      <c r="I38" s="91">
        <v>0</v>
      </c>
      <c r="J38" s="91">
        <v>41500</v>
      </c>
      <c r="K38" s="91">
        <v>41500</v>
      </c>
      <c r="L38" s="91">
        <v>41500</v>
      </c>
      <c r="M38" s="36">
        <v>55.85</v>
      </c>
      <c r="N38" s="36">
        <v>55.85</v>
      </c>
      <c r="O38" s="36">
        <v>1</v>
      </c>
    </row>
    <row r="39" spans="1:15" x14ac:dyDescent="0.35">
      <c r="A39" s="17" t="s">
        <v>347</v>
      </c>
      <c r="B39" s="17" t="s">
        <v>86</v>
      </c>
      <c r="C39" s="36">
        <v>0</v>
      </c>
      <c r="D39" s="91">
        <v>0</v>
      </c>
      <c r="E39" s="92">
        <v>853316</v>
      </c>
      <c r="F39" s="91">
        <v>0</v>
      </c>
      <c r="G39" s="91">
        <v>0</v>
      </c>
      <c r="H39" s="91">
        <v>853316</v>
      </c>
      <c r="I39" s="91">
        <v>0</v>
      </c>
      <c r="J39" s="91">
        <v>332150</v>
      </c>
      <c r="K39" s="91">
        <v>332150</v>
      </c>
      <c r="L39" s="91">
        <v>332150</v>
      </c>
      <c r="M39" s="36">
        <v>38.92</v>
      </c>
      <c r="N39" s="36">
        <v>38.92</v>
      </c>
      <c r="O39" s="36">
        <v>1</v>
      </c>
    </row>
    <row r="40" spans="1:15" x14ac:dyDescent="0.35">
      <c r="A40" s="54" t="s">
        <v>266</v>
      </c>
      <c r="B40" s="54" t="s">
        <v>78</v>
      </c>
      <c r="C40" s="85">
        <v>3263111790</v>
      </c>
      <c r="D40" s="90">
        <v>0</v>
      </c>
      <c r="E40" s="90">
        <v>350450000</v>
      </c>
      <c r="F40" s="90">
        <v>217338260</v>
      </c>
      <c r="G40" s="90">
        <v>0</v>
      </c>
      <c r="H40" s="92">
        <v>3396223530</v>
      </c>
      <c r="I40" s="90">
        <v>46500003</v>
      </c>
      <c r="J40" s="90">
        <v>2640589888</v>
      </c>
      <c r="K40" s="90">
        <v>2567104228</v>
      </c>
      <c r="L40" s="90">
        <v>2687089891</v>
      </c>
      <c r="M40" s="85">
        <v>77.75</v>
      </c>
      <c r="N40" s="85">
        <v>79.12</v>
      </c>
      <c r="O40" s="85">
        <v>0</v>
      </c>
    </row>
    <row r="41" spans="1:15" x14ac:dyDescent="0.35">
      <c r="A41" s="54" t="s">
        <v>267</v>
      </c>
      <c r="B41" s="54" t="s">
        <v>77</v>
      </c>
      <c r="C41" s="85">
        <v>75000000</v>
      </c>
      <c r="D41" s="90">
        <v>0</v>
      </c>
      <c r="E41" s="90">
        <v>0</v>
      </c>
      <c r="F41" s="90">
        <v>4500000</v>
      </c>
      <c r="G41" s="90">
        <v>0</v>
      </c>
      <c r="H41" s="90">
        <v>70500000</v>
      </c>
      <c r="I41" s="90">
        <v>0</v>
      </c>
      <c r="J41" s="90">
        <v>49562895</v>
      </c>
      <c r="K41" s="90">
        <v>49562895</v>
      </c>
      <c r="L41" s="90">
        <v>49562895</v>
      </c>
      <c r="M41" s="85">
        <v>70.3</v>
      </c>
      <c r="N41" s="85">
        <v>70.3</v>
      </c>
      <c r="O41" s="85">
        <v>0</v>
      </c>
    </row>
    <row r="42" spans="1:15" x14ac:dyDescent="0.35">
      <c r="A42" s="54" t="s">
        <v>268</v>
      </c>
      <c r="B42" s="54" t="s">
        <v>76</v>
      </c>
      <c r="C42" s="85">
        <v>75000000</v>
      </c>
      <c r="D42" s="90">
        <v>0</v>
      </c>
      <c r="E42" s="90">
        <v>0</v>
      </c>
      <c r="F42" s="90">
        <v>4500000</v>
      </c>
      <c r="G42" s="90">
        <v>0</v>
      </c>
      <c r="H42" s="90">
        <v>70500000</v>
      </c>
      <c r="I42" s="90">
        <v>0</v>
      </c>
      <c r="J42" s="90">
        <v>49562895</v>
      </c>
      <c r="K42" s="90">
        <v>49562895</v>
      </c>
      <c r="L42" s="90">
        <v>49562895</v>
      </c>
      <c r="M42" s="85">
        <v>70.3</v>
      </c>
      <c r="N42" s="85">
        <v>70.3</v>
      </c>
      <c r="O42" s="85">
        <v>0</v>
      </c>
    </row>
    <row r="43" spans="1:15" x14ac:dyDescent="0.35">
      <c r="A43" s="54" t="s">
        <v>269</v>
      </c>
      <c r="B43" s="54" t="s">
        <v>75</v>
      </c>
      <c r="C43" s="85">
        <v>0</v>
      </c>
      <c r="D43" s="90">
        <v>0</v>
      </c>
      <c r="E43" s="90">
        <v>0</v>
      </c>
      <c r="F43" s="90">
        <v>0</v>
      </c>
      <c r="G43" s="90">
        <v>0</v>
      </c>
      <c r="H43" s="90">
        <v>0</v>
      </c>
      <c r="I43" s="90">
        <v>0</v>
      </c>
      <c r="J43" s="90">
        <v>0</v>
      </c>
      <c r="K43" s="90">
        <v>0</v>
      </c>
      <c r="L43" s="90">
        <v>0</v>
      </c>
      <c r="M43" s="85">
        <v>0</v>
      </c>
      <c r="N43" s="85">
        <v>0</v>
      </c>
      <c r="O43" s="85">
        <v>0</v>
      </c>
    </row>
    <row r="44" spans="1:15" x14ac:dyDescent="0.35">
      <c r="A44" s="17" t="s">
        <v>270</v>
      </c>
      <c r="B44" s="17" t="s">
        <v>74</v>
      </c>
      <c r="C44" s="36">
        <v>0</v>
      </c>
      <c r="D44" s="91">
        <v>0</v>
      </c>
      <c r="E44" s="91">
        <v>0</v>
      </c>
      <c r="F44" s="91">
        <v>0</v>
      </c>
      <c r="G44" s="91">
        <v>0</v>
      </c>
      <c r="H44" s="91">
        <v>0</v>
      </c>
      <c r="I44" s="91">
        <v>0</v>
      </c>
      <c r="J44" s="91">
        <v>0</v>
      </c>
      <c r="K44" s="91">
        <v>0</v>
      </c>
      <c r="L44" s="91">
        <v>0</v>
      </c>
      <c r="M44" s="36">
        <v>0</v>
      </c>
      <c r="N44" s="36">
        <v>0</v>
      </c>
      <c r="O44" s="36">
        <v>0</v>
      </c>
    </row>
    <row r="45" spans="1:15" x14ac:dyDescent="0.35">
      <c r="A45" s="54" t="s">
        <v>272</v>
      </c>
      <c r="B45" s="54" t="s">
        <v>72</v>
      </c>
      <c r="C45" s="85">
        <v>5000000</v>
      </c>
      <c r="D45" s="90">
        <v>0</v>
      </c>
      <c r="E45" s="90">
        <v>0</v>
      </c>
      <c r="F45" s="90">
        <v>0</v>
      </c>
      <c r="G45" s="90">
        <v>0</v>
      </c>
      <c r="H45" s="90">
        <v>5000000</v>
      </c>
      <c r="I45" s="90">
        <v>0</v>
      </c>
      <c r="J45" s="90">
        <v>0</v>
      </c>
      <c r="K45" s="90">
        <v>0</v>
      </c>
      <c r="L45" s="90">
        <v>0</v>
      </c>
      <c r="M45" s="85">
        <v>0</v>
      </c>
      <c r="N45" s="85">
        <v>0</v>
      </c>
      <c r="O45" s="85">
        <v>0</v>
      </c>
    </row>
    <row r="46" spans="1:15" x14ac:dyDescent="0.35">
      <c r="A46" s="17" t="s">
        <v>273</v>
      </c>
      <c r="B46" s="17" t="s">
        <v>71</v>
      </c>
      <c r="C46" s="36">
        <v>5000000</v>
      </c>
      <c r="D46" s="91">
        <v>0</v>
      </c>
      <c r="E46" s="91">
        <v>0</v>
      </c>
      <c r="F46" s="91">
        <v>0</v>
      </c>
      <c r="G46" s="91">
        <v>0</v>
      </c>
      <c r="H46" s="91">
        <v>5000000</v>
      </c>
      <c r="I46" s="91">
        <v>0</v>
      </c>
      <c r="J46" s="91">
        <v>0</v>
      </c>
      <c r="K46" s="91">
        <v>0</v>
      </c>
      <c r="L46" s="91">
        <v>0</v>
      </c>
      <c r="M46" s="36">
        <v>0</v>
      </c>
      <c r="N46" s="36">
        <v>0</v>
      </c>
      <c r="O46" s="36">
        <v>0</v>
      </c>
    </row>
    <row r="47" spans="1:15" x14ac:dyDescent="0.35">
      <c r="A47" s="17" t="s">
        <v>274</v>
      </c>
      <c r="B47" s="17" t="s">
        <v>70</v>
      </c>
      <c r="C47" s="36">
        <v>5000000</v>
      </c>
      <c r="D47" s="91">
        <v>0</v>
      </c>
      <c r="E47" s="91">
        <v>0</v>
      </c>
      <c r="F47" s="91">
        <v>0</v>
      </c>
      <c r="G47" s="91">
        <v>0</v>
      </c>
      <c r="H47" s="91">
        <v>5000000</v>
      </c>
      <c r="I47" s="91">
        <v>0</v>
      </c>
      <c r="J47" s="91">
        <v>0</v>
      </c>
      <c r="K47" s="91">
        <v>0</v>
      </c>
      <c r="L47" s="91">
        <v>0</v>
      </c>
      <c r="M47" s="36">
        <v>0</v>
      </c>
      <c r="N47" s="36">
        <v>0</v>
      </c>
      <c r="O47" s="36">
        <v>1</v>
      </c>
    </row>
    <row r="48" spans="1:15" x14ac:dyDescent="0.35">
      <c r="A48" s="54" t="s">
        <v>275</v>
      </c>
      <c r="B48" s="54" t="s">
        <v>69</v>
      </c>
      <c r="C48" s="85">
        <v>70000000</v>
      </c>
      <c r="D48" s="90">
        <v>0</v>
      </c>
      <c r="E48" s="90">
        <v>0</v>
      </c>
      <c r="F48" s="90">
        <v>4500000</v>
      </c>
      <c r="G48" s="90">
        <v>0</v>
      </c>
      <c r="H48" s="90">
        <v>65500000</v>
      </c>
      <c r="I48" s="90">
        <v>0</v>
      </c>
      <c r="J48" s="90">
        <v>49562895</v>
      </c>
      <c r="K48" s="90">
        <v>49562895</v>
      </c>
      <c r="L48" s="90">
        <v>49562895</v>
      </c>
      <c r="M48" s="85">
        <v>75.67</v>
      </c>
      <c r="N48" s="85">
        <v>75.67</v>
      </c>
      <c r="O48" s="85">
        <v>0</v>
      </c>
    </row>
    <row r="49" spans="1:15" x14ac:dyDescent="0.35">
      <c r="A49" s="17" t="s">
        <v>276</v>
      </c>
      <c r="B49" s="17" t="s">
        <v>68</v>
      </c>
      <c r="C49" s="36">
        <v>70000000</v>
      </c>
      <c r="D49" s="91">
        <v>0</v>
      </c>
      <c r="E49" s="91">
        <v>0</v>
      </c>
      <c r="F49" s="91">
        <v>4500000</v>
      </c>
      <c r="G49" s="91">
        <v>0</v>
      </c>
      <c r="H49" s="91">
        <v>65500000</v>
      </c>
      <c r="I49" s="91">
        <v>0</v>
      </c>
      <c r="J49" s="91">
        <v>49562895</v>
      </c>
      <c r="K49" s="91">
        <v>49562895</v>
      </c>
      <c r="L49" s="91">
        <v>49562895</v>
      </c>
      <c r="M49" s="36">
        <v>75.67</v>
      </c>
      <c r="N49" s="36">
        <v>75.67</v>
      </c>
      <c r="O49" s="36">
        <v>0</v>
      </c>
    </row>
    <row r="50" spans="1:15" x14ac:dyDescent="0.35">
      <c r="A50" s="17" t="s">
        <v>277</v>
      </c>
      <c r="B50" s="17" t="s">
        <v>67</v>
      </c>
      <c r="C50" s="36">
        <v>70000000</v>
      </c>
      <c r="D50" s="91">
        <v>0</v>
      </c>
      <c r="E50" s="91">
        <v>0</v>
      </c>
      <c r="F50" s="91">
        <v>4500000</v>
      </c>
      <c r="G50" s="91">
        <v>0</v>
      </c>
      <c r="H50" s="91">
        <v>65500000</v>
      </c>
      <c r="I50" s="91">
        <v>0</v>
      </c>
      <c r="J50" s="91">
        <v>49562895</v>
      </c>
      <c r="K50" s="91">
        <v>49562895</v>
      </c>
      <c r="L50" s="91">
        <v>49562895</v>
      </c>
      <c r="M50" s="36">
        <v>75.67</v>
      </c>
      <c r="N50" s="36">
        <v>75.67</v>
      </c>
      <c r="O50" s="36">
        <v>1</v>
      </c>
    </row>
    <row r="51" spans="1:15" x14ac:dyDescent="0.35">
      <c r="A51" s="54" t="s">
        <v>278</v>
      </c>
      <c r="B51" s="54" t="s">
        <v>66</v>
      </c>
      <c r="C51" s="85">
        <v>3188111790</v>
      </c>
      <c r="D51" s="90">
        <v>0</v>
      </c>
      <c r="E51" s="90">
        <v>350450000</v>
      </c>
      <c r="F51" s="90">
        <v>212838260</v>
      </c>
      <c r="G51" s="90">
        <v>0</v>
      </c>
      <c r="H51" s="90">
        <v>3325723530</v>
      </c>
      <c r="I51" s="90">
        <v>46500003</v>
      </c>
      <c r="J51" s="90">
        <v>2591026993</v>
      </c>
      <c r="K51" s="90">
        <v>2517541333</v>
      </c>
      <c r="L51" s="90">
        <v>2637526996</v>
      </c>
      <c r="M51" s="85">
        <v>77.91</v>
      </c>
      <c r="N51" s="85">
        <v>79.31</v>
      </c>
      <c r="O51" s="85">
        <v>0</v>
      </c>
    </row>
    <row r="52" spans="1:15" x14ac:dyDescent="0.35">
      <c r="A52" s="54" t="s">
        <v>279</v>
      </c>
      <c r="B52" s="54" t="s">
        <v>65</v>
      </c>
      <c r="C52" s="85">
        <v>219905870</v>
      </c>
      <c r="D52" s="90">
        <v>0</v>
      </c>
      <c r="E52" s="90">
        <v>0</v>
      </c>
      <c r="F52" s="90">
        <v>30000000</v>
      </c>
      <c r="G52" s="90">
        <v>0</v>
      </c>
      <c r="H52" s="90">
        <v>189905870</v>
      </c>
      <c r="I52" s="90">
        <v>1</v>
      </c>
      <c r="J52" s="90">
        <v>130365809</v>
      </c>
      <c r="K52" s="90">
        <v>130365809</v>
      </c>
      <c r="L52" s="90">
        <v>130365810</v>
      </c>
      <c r="M52" s="85">
        <v>68.650000000000006</v>
      </c>
      <c r="N52" s="85">
        <v>68.650000000000006</v>
      </c>
      <c r="O52" s="85">
        <v>0</v>
      </c>
    </row>
    <row r="53" spans="1:15" x14ac:dyDescent="0.35">
      <c r="A53" s="17" t="s">
        <v>280</v>
      </c>
      <c r="B53" s="17" t="s">
        <v>64</v>
      </c>
      <c r="C53" s="36">
        <v>131905870</v>
      </c>
      <c r="D53" s="91">
        <v>0</v>
      </c>
      <c r="E53" s="91">
        <v>0</v>
      </c>
      <c r="F53" s="91">
        <v>0</v>
      </c>
      <c r="G53" s="91">
        <v>0</v>
      </c>
      <c r="H53" s="91">
        <v>131905870</v>
      </c>
      <c r="I53" s="91">
        <v>0</v>
      </c>
      <c r="J53" s="91">
        <v>101936803</v>
      </c>
      <c r="K53" s="91">
        <v>101936803</v>
      </c>
      <c r="L53" s="91">
        <v>101936803</v>
      </c>
      <c r="M53" s="36">
        <v>77.28</v>
      </c>
      <c r="N53" s="36">
        <v>77.28</v>
      </c>
      <c r="O53" s="36">
        <v>1</v>
      </c>
    </row>
    <row r="54" spans="1:15" x14ac:dyDescent="0.35">
      <c r="A54" s="17" t="s">
        <v>281</v>
      </c>
      <c r="B54" s="17" t="s">
        <v>63</v>
      </c>
      <c r="C54" s="36">
        <v>10000000</v>
      </c>
      <c r="D54" s="91">
        <v>0</v>
      </c>
      <c r="E54" s="91">
        <v>0</v>
      </c>
      <c r="F54" s="91">
        <v>0</v>
      </c>
      <c r="G54" s="91">
        <v>0</v>
      </c>
      <c r="H54" s="91">
        <v>10000000</v>
      </c>
      <c r="I54" s="91">
        <v>1</v>
      </c>
      <c r="J54" s="91">
        <v>5337982</v>
      </c>
      <c r="K54" s="91">
        <v>5337982</v>
      </c>
      <c r="L54" s="91">
        <v>5337983</v>
      </c>
      <c r="M54" s="36">
        <v>53.38</v>
      </c>
      <c r="N54" s="36">
        <v>53.38</v>
      </c>
      <c r="O54" s="36">
        <v>1</v>
      </c>
    </row>
    <row r="55" spans="1:15" x14ac:dyDescent="0.35">
      <c r="A55" s="17" t="s">
        <v>282</v>
      </c>
      <c r="B55" s="17" t="s">
        <v>62</v>
      </c>
      <c r="C55" s="36">
        <v>78000000</v>
      </c>
      <c r="D55" s="91">
        <v>0</v>
      </c>
      <c r="E55" s="91">
        <v>0</v>
      </c>
      <c r="F55" s="91">
        <v>30000000</v>
      </c>
      <c r="G55" s="91">
        <v>0</v>
      </c>
      <c r="H55" s="91">
        <v>48000000</v>
      </c>
      <c r="I55" s="91">
        <v>0</v>
      </c>
      <c r="J55" s="91">
        <v>23091024</v>
      </c>
      <c r="K55" s="91">
        <v>23091024</v>
      </c>
      <c r="L55" s="91">
        <v>23091024</v>
      </c>
      <c r="M55" s="36">
        <v>48.11</v>
      </c>
      <c r="N55" s="36">
        <v>48.11</v>
      </c>
      <c r="O55" s="36">
        <v>1</v>
      </c>
    </row>
    <row r="56" spans="1:15" x14ac:dyDescent="0.35">
      <c r="A56" s="54" t="s">
        <v>283</v>
      </c>
      <c r="B56" s="54" t="s">
        <v>61</v>
      </c>
      <c r="C56" s="83">
        <v>2964705920</v>
      </c>
      <c r="D56" s="90">
        <v>0</v>
      </c>
      <c r="E56" s="90">
        <v>350450000</v>
      </c>
      <c r="F56" s="90">
        <v>182838260</v>
      </c>
      <c r="G56" s="90">
        <v>0</v>
      </c>
      <c r="H56" s="90">
        <v>3132317660</v>
      </c>
      <c r="I56" s="90">
        <v>46500002</v>
      </c>
      <c r="J56" s="90">
        <v>2460661184</v>
      </c>
      <c r="K56" s="90">
        <v>2387175524</v>
      </c>
      <c r="L56" s="90">
        <v>2507161186</v>
      </c>
      <c r="M56" s="85">
        <v>78.56</v>
      </c>
      <c r="N56" s="85">
        <v>80.040000000000006</v>
      </c>
      <c r="O56" s="85">
        <v>0</v>
      </c>
    </row>
    <row r="57" spans="1:15" x14ac:dyDescent="0.35">
      <c r="A57" s="17" t="s">
        <v>284</v>
      </c>
      <c r="B57" s="17" t="s">
        <v>60</v>
      </c>
      <c r="C57" s="36">
        <v>25000000</v>
      </c>
      <c r="D57" s="91">
        <v>0</v>
      </c>
      <c r="E57" s="91">
        <v>0</v>
      </c>
      <c r="F57" s="91">
        <v>0</v>
      </c>
      <c r="G57" s="91">
        <v>0</v>
      </c>
      <c r="H57" s="91">
        <v>25000000</v>
      </c>
      <c r="I57" s="91">
        <v>0</v>
      </c>
      <c r="J57" s="91">
        <v>3614605</v>
      </c>
      <c r="K57" s="91">
        <v>3614605</v>
      </c>
      <c r="L57" s="91">
        <v>3614605</v>
      </c>
      <c r="M57" s="36">
        <v>14.46</v>
      </c>
      <c r="N57" s="36">
        <v>14.46</v>
      </c>
      <c r="O57" s="36">
        <v>1</v>
      </c>
    </row>
    <row r="58" spans="1:15" x14ac:dyDescent="0.35">
      <c r="A58" s="17" t="s">
        <v>285</v>
      </c>
      <c r="B58" s="17" t="s">
        <v>59</v>
      </c>
      <c r="C58" s="36">
        <v>1515000000</v>
      </c>
      <c r="D58" s="91">
        <v>0</v>
      </c>
      <c r="E58" s="91">
        <v>0</v>
      </c>
      <c r="F58" s="91">
        <v>10000000</v>
      </c>
      <c r="G58" s="91">
        <v>0</v>
      </c>
      <c r="H58" s="91">
        <v>1505000000</v>
      </c>
      <c r="I58" s="91">
        <v>2</v>
      </c>
      <c r="J58" s="91">
        <v>1158548493</v>
      </c>
      <c r="K58" s="91">
        <v>1085062833</v>
      </c>
      <c r="L58" s="91">
        <v>1158548495</v>
      </c>
      <c r="M58" s="36">
        <v>76.98</v>
      </c>
      <c r="N58" s="36">
        <v>76.98</v>
      </c>
      <c r="O58" s="36">
        <v>1</v>
      </c>
    </row>
    <row r="59" spans="1:15" x14ac:dyDescent="0.35">
      <c r="A59" s="17" t="s">
        <v>286</v>
      </c>
      <c r="B59" s="17" t="s">
        <v>58</v>
      </c>
      <c r="C59" s="36">
        <v>1366817886</v>
      </c>
      <c r="D59" s="91">
        <v>0</v>
      </c>
      <c r="E59" s="91">
        <v>325000000</v>
      </c>
      <c r="F59" s="91">
        <v>167950226</v>
      </c>
      <c r="G59" s="91">
        <v>0</v>
      </c>
      <c r="H59" s="91">
        <v>1523867660</v>
      </c>
      <c r="I59" s="91">
        <v>46500000</v>
      </c>
      <c r="J59" s="91">
        <v>1244989613</v>
      </c>
      <c r="K59" s="91">
        <v>1244989613</v>
      </c>
      <c r="L59" s="91">
        <v>1291489613</v>
      </c>
      <c r="M59" s="36">
        <v>81.7</v>
      </c>
      <c r="N59" s="36">
        <v>84.75</v>
      </c>
      <c r="O59" s="36">
        <v>1</v>
      </c>
    </row>
    <row r="60" spans="1:15" x14ac:dyDescent="0.35">
      <c r="A60" s="17" t="s">
        <v>287</v>
      </c>
      <c r="B60" s="17" t="s">
        <v>57</v>
      </c>
      <c r="C60" s="36">
        <v>22888034</v>
      </c>
      <c r="D60" s="91">
        <v>0</v>
      </c>
      <c r="E60" s="91">
        <v>18450000</v>
      </c>
      <c r="F60" s="91">
        <v>4888034</v>
      </c>
      <c r="G60" s="91">
        <v>0</v>
      </c>
      <c r="H60" s="91">
        <v>36450000</v>
      </c>
      <c r="I60" s="91">
        <v>0</v>
      </c>
      <c r="J60" s="91">
        <v>31561966</v>
      </c>
      <c r="K60" s="91">
        <v>31561966</v>
      </c>
      <c r="L60" s="91">
        <v>31561966</v>
      </c>
      <c r="M60" s="36">
        <v>86.59</v>
      </c>
      <c r="N60" s="36">
        <v>86.59</v>
      </c>
      <c r="O60" s="36">
        <v>1</v>
      </c>
    </row>
    <row r="61" spans="1:15" x14ac:dyDescent="0.35">
      <c r="A61" s="17" t="s">
        <v>288</v>
      </c>
      <c r="B61" s="17" t="s">
        <v>56</v>
      </c>
      <c r="C61" s="36">
        <v>35000000</v>
      </c>
      <c r="D61" s="91">
        <v>0</v>
      </c>
      <c r="E61" s="91">
        <v>7000000</v>
      </c>
      <c r="F61" s="91">
        <v>0</v>
      </c>
      <c r="G61" s="91">
        <v>0</v>
      </c>
      <c r="H61" s="91">
        <v>42000000</v>
      </c>
      <c r="I61" s="91">
        <v>0</v>
      </c>
      <c r="J61" s="91">
        <v>21946507</v>
      </c>
      <c r="K61" s="91">
        <v>21946507</v>
      </c>
      <c r="L61" s="91">
        <v>21946507</v>
      </c>
      <c r="M61" s="36">
        <v>52.25</v>
      </c>
      <c r="N61" s="36">
        <v>52.25</v>
      </c>
      <c r="O61" s="36">
        <v>1</v>
      </c>
    </row>
    <row r="62" spans="1:15" x14ac:dyDescent="0.35">
      <c r="A62" s="54" t="s">
        <v>289</v>
      </c>
      <c r="B62" s="54" t="s">
        <v>55</v>
      </c>
      <c r="C62" s="85">
        <v>3500000</v>
      </c>
      <c r="D62" s="90">
        <v>0</v>
      </c>
      <c r="E62" s="90">
        <v>0</v>
      </c>
      <c r="F62" s="90">
        <v>0</v>
      </c>
      <c r="G62" s="90">
        <v>0</v>
      </c>
      <c r="H62" s="90">
        <v>3500000</v>
      </c>
      <c r="I62" s="90">
        <v>0</v>
      </c>
      <c r="J62" s="90">
        <v>0</v>
      </c>
      <c r="K62" s="90">
        <v>0</v>
      </c>
      <c r="L62" s="90">
        <v>0</v>
      </c>
      <c r="M62" s="85">
        <v>0</v>
      </c>
      <c r="N62" s="85">
        <v>0</v>
      </c>
      <c r="O62" s="85">
        <v>1</v>
      </c>
    </row>
    <row r="63" spans="1:15" x14ac:dyDescent="0.35">
      <c r="A63" s="54" t="s">
        <v>290</v>
      </c>
      <c r="B63" s="54" t="s">
        <v>54</v>
      </c>
      <c r="C63" s="85">
        <v>1034386524</v>
      </c>
      <c r="D63" s="90">
        <v>342852508</v>
      </c>
      <c r="E63" s="90">
        <v>0</v>
      </c>
      <c r="F63" s="90">
        <v>10000000</v>
      </c>
      <c r="G63" s="90">
        <v>0</v>
      </c>
      <c r="H63" s="90">
        <v>1367239032</v>
      </c>
      <c r="I63" s="90">
        <v>0</v>
      </c>
      <c r="J63" s="90">
        <v>7750367</v>
      </c>
      <c r="K63" s="90">
        <v>7750367</v>
      </c>
      <c r="L63" s="90">
        <v>7750367</v>
      </c>
      <c r="M63" s="85">
        <v>0.56999999999999995</v>
      </c>
      <c r="N63" s="85">
        <v>0.56999999999999995</v>
      </c>
      <c r="O63" s="85">
        <v>0</v>
      </c>
    </row>
    <row r="64" spans="1:15" x14ac:dyDescent="0.35">
      <c r="A64" s="54" t="s">
        <v>291</v>
      </c>
      <c r="B64" s="54" t="s">
        <v>53</v>
      </c>
      <c r="C64" s="85">
        <v>18000000</v>
      </c>
      <c r="D64" s="90">
        <v>0</v>
      </c>
      <c r="E64" s="90">
        <v>0</v>
      </c>
      <c r="F64" s="90">
        <v>10000000</v>
      </c>
      <c r="G64" s="90">
        <v>0</v>
      </c>
      <c r="H64" s="90">
        <v>8000000</v>
      </c>
      <c r="I64" s="90">
        <v>0</v>
      </c>
      <c r="J64" s="90">
        <v>826430</v>
      </c>
      <c r="K64" s="90">
        <v>826430</v>
      </c>
      <c r="L64" s="90">
        <v>826430</v>
      </c>
      <c r="M64" s="85">
        <v>10.33</v>
      </c>
      <c r="N64" s="85">
        <v>10.33</v>
      </c>
      <c r="O64" s="85">
        <v>0</v>
      </c>
    </row>
    <row r="65" spans="1:42" x14ac:dyDescent="0.35">
      <c r="A65" s="17" t="s">
        <v>292</v>
      </c>
      <c r="B65" s="17" t="s">
        <v>52</v>
      </c>
      <c r="C65" s="36">
        <v>18000000</v>
      </c>
      <c r="D65" s="91">
        <v>0</v>
      </c>
      <c r="E65" s="91">
        <v>0</v>
      </c>
      <c r="F65" s="91">
        <v>10000000</v>
      </c>
      <c r="G65" s="91">
        <v>0</v>
      </c>
      <c r="H65" s="91">
        <v>8000000</v>
      </c>
      <c r="I65" s="91">
        <v>0</v>
      </c>
      <c r="J65" s="91">
        <v>826430</v>
      </c>
      <c r="K65" s="91">
        <v>826430</v>
      </c>
      <c r="L65" s="91">
        <v>826430</v>
      </c>
      <c r="M65" s="36">
        <v>10.33</v>
      </c>
      <c r="N65" s="36">
        <v>10.33</v>
      </c>
      <c r="O65" s="36">
        <v>1</v>
      </c>
    </row>
    <row r="66" spans="1:42" ht="21.75" customHeight="1" x14ac:dyDescent="0.35">
      <c r="A66" s="54" t="s">
        <v>293</v>
      </c>
      <c r="B66" s="54" t="s">
        <v>51</v>
      </c>
      <c r="C66" s="85">
        <v>1016386524</v>
      </c>
      <c r="D66" s="90">
        <v>342852508</v>
      </c>
      <c r="E66" s="90">
        <v>0</v>
      </c>
      <c r="F66" s="90">
        <v>0</v>
      </c>
      <c r="G66" s="90">
        <v>0</v>
      </c>
      <c r="H66" s="90">
        <v>1359239032</v>
      </c>
      <c r="I66" s="90">
        <v>0</v>
      </c>
      <c r="J66" s="90">
        <v>6923937</v>
      </c>
      <c r="K66" s="90">
        <v>6923937</v>
      </c>
      <c r="L66" s="90">
        <v>6923937</v>
      </c>
      <c r="M66" s="85">
        <v>0.51</v>
      </c>
      <c r="N66" s="85">
        <v>0.51</v>
      </c>
      <c r="O66" s="85">
        <v>0</v>
      </c>
    </row>
    <row r="67" spans="1:42" x14ac:dyDescent="0.35">
      <c r="A67" s="54" t="s">
        <v>294</v>
      </c>
      <c r="B67" s="54" t="s">
        <v>50</v>
      </c>
      <c r="C67" s="85">
        <v>1016386524</v>
      </c>
      <c r="D67" s="90">
        <v>342852508</v>
      </c>
      <c r="E67" s="90">
        <v>0</v>
      </c>
      <c r="F67" s="90">
        <v>0</v>
      </c>
      <c r="G67" s="90">
        <v>0</v>
      </c>
      <c r="H67" s="90">
        <v>1359239032</v>
      </c>
      <c r="I67" s="90">
        <v>0</v>
      </c>
      <c r="J67" s="90">
        <v>6923937</v>
      </c>
      <c r="K67" s="90">
        <v>6923937</v>
      </c>
      <c r="L67" s="90">
        <v>6923937</v>
      </c>
      <c r="M67" s="85">
        <v>0.51</v>
      </c>
      <c r="N67" s="85">
        <v>0.51</v>
      </c>
      <c r="O67" s="85">
        <v>0</v>
      </c>
    </row>
    <row r="68" spans="1:42" x14ac:dyDescent="0.35">
      <c r="A68" s="17" t="s">
        <v>295</v>
      </c>
      <c r="B68" s="17" t="s">
        <v>49</v>
      </c>
      <c r="C68" s="36">
        <v>1016386524</v>
      </c>
      <c r="D68" s="91">
        <v>342852508</v>
      </c>
      <c r="E68" s="91">
        <v>0</v>
      </c>
      <c r="F68" s="91">
        <v>0</v>
      </c>
      <c r="G68" s="91">
        <v>0</v>
      </c>
      <c r="H68" s="91">
        <v>1359239032</v>
      </c>
      <c r="I68" s="91">
        <v>0</v>
      </c>
      <c r="J68" s="91">
        <v>6923937</v>
      </c>
      <c r="K68" s="91">
        <v>6923937</v>
      </c>
      <c r="L68" s="91">
        <v>6923937</v>
      </c>
      <c r="M68" s="36">
        <v>0.51</v>
      </c>
      <c r="N68" s="36">
        <v>0.51</v>
      </c>
      <c r="O68" s="36">
        <v>1</v>
      </c>
    </row>
    <row r="69" spans="1:42" x14ac:dyDescent="0.35">
      <c r="A69" s="54" t="s">
        <v>296</v>
      </c>
      <c r="B69" s="54" t="s">
        <v>48</v>
      </c>
      <c r="C69" s="85">
        <v>80000000</v>
      </c>
      <c r="D69" s="90">
        <v>0</v>
      </c>
      <c r="E69" s="90">
        <v>0</v>
      </c>
      <c r="F69" s="90">
        <v>0</v>
      </c>
      <c r="G69" s="90">
        <v>0</v>
      </c>
      <c r="H69" s="90">
        <v>80000000</v>
      </c>
      <c r="I69" s="90">
        <v>0</v>
      </c>
      <c r="J69" s="90">
        <v>360901</v>
      </c>
      <c r="K69" s="90">
        <v>360901</v>
      </c>
      <c r="L69" s="90">
        <v>360901</v>
      </c>
      <c r="M69" s="85">
        <v>0.45</v>
      </c>
      <c r="N69" s="85">
        <v>0.45</v>
      </c>
      <c r="O69" s="85">
        <v>0</v>
      </c>
    </row>
    <row r="70" spans="1:42" x14ac:dyDescent="0.35">
      <c r="A70" s="54" t="s">
        <v>297</v>
      </c>
      <c r="B70" s="54" t="s">
        <v>47</v>
      </c>
      <c r="C70" s="85">
        <v>80000000</v>
      </c>
      <c r="D70" s="90">
        <v>0</v>
      </c>
      <c r="E70" s="90">
        <v>0</v>
      </c>
      <c r="F70" s="90">
        <v>0</v>
      </c>
      <c r="G70" s="90">
        <v>0</v>
      </c>
      <c r="H70" s="90">
        <v>80000000</v>
      </c>
      <c r="I70" s="90">
        <v>0</v>
      </c>
      <c r="J70" s="90">
        <v>360901</v>
      </c>
      <c r="K70" s="90">
        <v>360901</v>
      </c>
      <c r="L70" s="90">
        <v>360901</v>
      </c>
      <c r="M70" s="85">
        <v>0.45</v>
      </c>
      <c r="N70" s="85">
        <v>0.45</v>
      </c>
      <c r="O70" s="85">
        <v>0</v>
      </c>
    </row>
    <row r="71" spans="1:42" x14ac:dyDescent="0.35">
      <c r="A71" s="17" t="s">
        <v>298</v>
      </c>
      <c r="B71" s="17" t="s">
        <v>46</v>
      </c>
      <c r="C71" s="36">
        <v>40000000</v>
      </c>
      <c r="D71" s="91">
        <v>0</v>
      </c>
      <c r="E71" s="91">
        <v>0</v>
      </c>
      <c r="F71" s="91">
        <v>0</v>
      </c>
      <c r="G71" s="91">
        <v>0</v>
      </c>
      <c r="H71" s="91">
        <v>40000000</v>
      </c>
      <c r="I71" s="91">
        <v>0</v>
      </c>
      <c r="J71" s="91">
        <v>360901</v>
      </c>
      <c r="K71" s="91">
        <v>360901</v>
      </c>
      <c r="L71" s="91">
        <v>360901</v>
      </c>
      <c r="M71" s="36">
        <v>0.9</v>
      </c>
      <c r="N71" s="36">
        <v>0.9</v>
      </c>
      <c r="O71" s="36">
        <v>1</v>
      </c>
    </row>
    <row r="72" spans="1:42" s="70" customFormat="1" x14ac:dyDescent="0.35">
      <c r="A72" s="17" t="s">
        <v>299</v>
      </c>
      <c r="B72" s="17" t="s">
        <v>45</v>
      </c>
      <c r="C72" s="36">
        <v>40000000</v>
      </c>
      <c r="D72" s="91">
        <v>0</v>
      </c>
      <c r="E72" s="91">
        <v>0</v>
      </c>
      <c r="F72" s="91">
        <v>0</v>
      </c>
      <c r="G72" s="91">
        <v>0</v>
      </c>
      <c r="H72" s="91">
        <v>40000000</v>
      </c>
      <c r="I72" s="91">
        <v>0</v>
      </c>
      <c r="J72" s="91">
        <v>0</v>
      </c>
      <c r="K72" s="91">
        <v>0</v>
      </c>
      <c r="L72" s="91">
        <v>0</v>
      </c>
      <c r="M72" s="36">
        <v>0</v>
      </c>
      <c r="N72" s="36">
        <v>0</v>
      </c>
      <c r="O72" s="36">
        <v>1</v>
      </c>
      <c r="P72"/>
      <c r="Q72"/>
      <c r="R72"/>
      <c r="S72"/>
      <c r="T72"/>
      <c r="U72"/>
      <c r="V72"/>
      <c r="W72"/>
      <c r="X72"/>
      <c r="Y72"/>
      <c r="Z72"/>
      <c r="AA72"/>
      <c r="AB72"/>
      <c r="AC72"/>
      <c r="AD72"/>
      <c r="AE72"/>
      <c r="AF72"/>
      <c r="AG72"/>
      <c r="AH72"/>
      <c r="AI72"/>
      <c r="AJ72"/>
      <c r="AK72"/>
      <c r="AL72"/>
      <c r="AM72"/>
      <c r="AN72"/>
      <c r="AO72"/>
      <c r="AP72"/>
    </row>
    <row r="73" spans="1:42" x14ac:dyDescent="0.35">
      <c r="A73" s="54" t="s">
        <v>300</v>
      </c>
      <c r="B73" s="54" t="s">
        <v>328</v>
      </c>
      <c r="C73" s="85">
        <v>57436672</v>
      </c>
      <c r="D73" s="90">
        <v>0</v>
      </c>
      <c r="E73" s="90">
        <v>2380700</v>
      </c>
      <c r="F73" s="90">
        <v>31542440</v>
      </c>
      <c r="G73" s="90">
        <v>0</v>
      </c>
      <c r="H73" s="90">
        <v>28274932</v>
      </c>
      <c r="I73" s="90">
        <v>0</v>
      </c>
      <c r="J73" s="90">
        <v>21591878</v>
      </c>
      <c r="K73" s="90">
        <v>21591878</v>
      </c>
      <c r="L73" s="90">
        <v>21591878</v>
      </c>
      <c r="M73" s="85">
        <v>76.36</v>
      </c>
      <c r="N73" s="85">
        <v>76.36</v>
      </c>
      <c r="O73" s="85">
        <v>0</v>
      </c>
    </row>
    <row r="74" spans="1:42" x14ac:dyDescent="0.35">
      <c r="A74" s="54" t="s">
        <v>301</v>
      </c>
      <c r="B74" s="54" t="s">
        <v>44</v>
      </c>
      <c r="C74" s="85">
        <v>13000000</v>
      </c>
      <c r="D74" s="90">
        <v>0</v>
      </c>
      <c r="E74" s="90">
        <v>2230700</v>
      </c>
      <c r="F74" s="90">
        <v>2380700</v>
      </c>
      <c r="G74" s="90">
        <v>0</v>
      </c>
      <c r="H74" s="90">
        <v>12850000</v>
      </c>
      <c r="I74" s="90">
        <v>0</v>
      </c>
      <c r="J74" s="90">
        <v>6274700</v>
      </c>
      <c r="K74" s="90">
        <v>6274700</v>
      </c>
      <c r="L74" s="90">
        <v>6274700</v>
      </c>
      <c r="M74" s="85">
        <v>48.83</v>
      </c>
      <c r="N74" s="85">
        <v>48.83</v>
      </c>
      <c r="O74" s="85">
        <v>0</v>
      </c>
    </row>
    <row r="75" spans="1:42" x14ac:dyDescent="0.35">
      <c r="A75" s="17" t="s">
        <v>303</v>
      </c>
      <c r="B75" s="17" t="s">
        <v>42</v>
      </c>
      <c r="C75" s="36">
        <v>5500000</v>
      </c>
      <c r="D75" s="91">
        <v>0</v>
      </c>
      <c r="E75" s="91">
        <v>0</v>
      </c>
      <c r="F75" s="91">
        <v>2380700</v>
      </c>
      <c r="G75" s="91">
        <v>0</v>
      </c>
      <c r="H75" s="91">
        <v>3119300</v>
      </c>
      <c r="I75" s="91">
        <v>0</v>
      </c>
      <c r="J75" s="91">
        <v>0</v>
      </c>
      <c r="K75" s="91">
        <v>0</v>
      </c>
      <c r="L75" s="91">
        <v>0</v>
      </c>
      <c r="M75" s="36">
        <v>0</v>
      </c>
      <c r="N75" s="36">
        <v>0</v>
      </c>
      <c r="O75" s="36">
        <v>1</v>
      </c>
    </row>
    <row r="76" spans="1:42" x14ac:dyDescent="0.35">
      <c r="A76" s="17" t="s">
        <v>304</v>
      </c>
      <c r="B76" s="17" t="s">
        <v>41</v>
      </c>
      <c r="C76" s="36">
        <v>3500000</v>
      </c>
      <c r="D76" s="91">
        <v>0</v>
      </c>
      <c r="E76" s="91">
        <v>2230700</v>
      </c>
      <c r="F76" s="91">
        <v>0</v>
      </c>
      <c r="G76" s="91">
        <v>0</v>
      </c>
      <c r="H76" s="91">
        <v>5730700</v>
      </c>
      <c r="I76" s="91">
        <v>0</v>
      </c>
      <c r="J76" s="91">
        <v>5730700</v>
      </c>
      <c r="K76" s="91">
        <v>5730700</v>
      </c>
      <c r="L76" s="91">
        <v>5730700</v>
      </c>
      <c r="M76" s="36">
        <v>100</v>
      </c>
      <c r="N76" s="36">
        <v>100</v>
      </c>
      <c r="O76" s="36">
        <v>1</v>
      </c>
    </row>
    <row r="77" spans="1:42" x14ac:dyDescent="0.35">
      <c r="A77" s="17" t="s">
        <v>305</v>
      </c>
      <c r="B77" s="17" t="s">
        <v>40</v>
      </c>
      <c r="C77" s="36">
        <v>4000000</v>
      </c>
      <c r="D77" s="91">
        <v>0</v>
      </c>
      <c r="E77" s="91">
        <v>0</v>
      </c>
      <c r="F77" s="91">
        <v>0</v>
      </c>
      <c r="G77" s="91">
        <v>0</v>
      </c>
      <c r="H77" s="91">
        <v>4000000</v>
      </c>
      <c r="I77" s="91">
        <v>0</v>
      </c>
      <c r="J77" s="91">
        <v>544000</v>
      </c>
      <c r="K77" s="91">
        <v>544000</v>
      </c>
      <c r="L77" s="91">
        <v>544000</v>
      </c>
      <c r="M77" s="36">
        <v>13.6</v>
      </c>
      <c r="N77" s="36">
        <v>13.6</v>
      </c>
      <c r="O77" s="36">
        <v>1</v>
      </c>
    </row>
    <row r="78" spans="1:42" x14ac:dyDescent="0.35">
      <c r="A78" s="54" t="s">
        <v>306</v>
      </c>
      <c r="B78" s="54" t="s">
        <v>39</v>
      </c>
      <c r="C78" s="85">
        <v>44436672</v>
      </c>
      <c r="D78" s="90">
        <v>0</v>
      </c>
      <c r="E78" s="90">
        <v>150000</v>
      </c>
      <c r="F78" s="90">
        <v>29161740</v>
      </c>
      <c r="G78" s="90">
        <v>0</v>
      </c>
      <c r="H78" s="90">
        <v>15424932</v>
      </c>
      <c r="I78" s="90">
        <v>0</v>
      </c>
      <c r="J78" s="90">
        <v>15317178</v>
      </c>
      <c r="K78" s="90">
        <v>15317178</v>
      </c>
      <c r="L78" s="90">
        <v>15317178</v>
      </c>
      <c r="M78" s="85">
        <v>99.3</v>
      </c>
      <c r="N78" s="85">
        <v>99.3</v>
      </c>
      <c r="O78" s="85">
        <v>0</v>
      </c>
    </row>
    <row r="79" spans="1:42" x14ac:dyDescent="0.35">
      <c r="A79" s="17" t="s">
        <v>307</v>
      </c>
      <c r="B79" s="17" t="s">
        <v>38</v>
      </c>
      <c r="C79" s="36">
        <v>44436672</v>
      </c>
      <c r="D79" s="91">
        <v>0</v>
      </c>
      <c r="E79" s="91">
        <v>0</v>
      </c>
      <c r="F79" s="91">
        <v>29161740</v>
      </c>
      <c r="G79" s="91">
        <v>0</v>
      </c>
      <c r="H79" s="91">
        <v>15274932</v>
      </c>
      <c r="I79" s="91">
        <v>0</v>
      </c>
      <c r="J79" s="91">
        <v>15274932</v>
      </c>
      <c r="K79" s="91">
        <v>15274932</v>
      </c>
      <c r="L79" s="91">
        <v>15274932</v>
      </c>
      <c r="M79" s="36">
        <v>100</v>
      </c>
      <c r="N79" s="36">
        <v>100</v>
      </c>
      <c r="O79" s="36">
        <v>1</v>
      </c>
    </row>
    <row r="80" spans="1:42" x14ac:dyDescent="0.35">
      <c r="A80" s="17" t="s">
        <v>339</v>
      </c>
      <c r="B80" s="17" t="s">
        <v>340</v>
      </c>
      <c r="C80" s="36">
        <v>0</v>
      </c>
      <c r="D80" s="91">
        <v>0</v>
      </c>
      <c r="E80" s="91">
        <v>150000</v>
      </c>
      <c r="F80" s="91">
        <v>0</v>
      </c>
      <c r="G80" s="91">
        <v>0</v>
      </c>
      <c r="H80" s="91">
        <v>150000</v>
      </c>
      <c r="I80" s="91">
        <v>0</v>
      </c>
      <c r="J80" s="91">
        <v>42246</v>
      </c>
      <c r="K80" s="91">
        <v>42246</v>
      </c>
      <c r="L80" s="91">
        <v>42246</v>
      </c>
      <c r="M80" s="36">
        <v>28.16</v>
      </c>
      <c r="N80" s="36">
        <v>28.16</v>
      </c>
      <c r="O80" s="36">
        <v>1</v>
      </c>
    </row>
    <row r="81" spans="1:15" x14ac:dyDescent="0.35">
      <c r="A81" s="54" t="s">
        <v>233</v>
      </c>
      <c r="B81" s="54" t="s">
        <v>37</v>
      </c>
      <c r="C81" s="85">
        <v>0</v>
      </c>
      <c r="D81" s="90">
        <v>526326336</v>
      </c>
      <c r="E81" s="90">
        <v>0</v>
      </c>
      <c r="F81" s="90">
        <v>0</v>
      </c>
      <c r="G81" s="90">
        <v>0</v>
      </c>
      <c r="H81" s="90">
        <v>526326336</v>
      </c>
      <c r="I81" s="90">
        <v>0</v>
      </c>
      <c r="J81" s="90">
        <v>0</v>
      </c>
      <c r="K81" s="90">
        <v>0</v>
      </c>
      <c r="L81" s="90">
        <v>0</v>
      </c>
      <c r="M81" s="85">
        <v>0</v>
      </c>
      <c r="N81" s="85">
        <v>0</v>
      </c>
      <c r="O81" s="85">
        <v>0</v>
      </c>
    </row>
    <row r="82" spans="1:15" x14ac:dyDescent="0.35">
      <c r="A82" s="17" t="s">
        <v>333</v>
      </c>
      <c r="B82" s="17" t="s">
        <v>36</v>
      </c>
      <c r="C82" s="36">
        <v>0</v>
      </c>
      <c r="D82" s="91">
        <v>526326336</v>
      </c>
      <c r="E82" s="91">
        <v>0</v>
      </c>
      <c r="F82" s="91">
        <v>0</v>
      </c>
      <c r="G82" s="91">
        <v>0</v>
      </c>
      <c r="H82" s="91">
        <v>526326336</v>
      </c>
      <c r="I82" s="91">
        <v>0</v>
      </c>
      <c r="J82" s="91">
        <v>0</v>
      </c>
      <c r="K82" s="91">
        <v>0</v>
      </c>
      <c r="L82" s="91">
        <v>0</v>
      </c>
      <c r="M82" s="36">
        <v>0</v>
      </c>
      <c r="N82" s="36">
        <v>0</v>
      </c>
      <c r="O82" s="36">
        <v>1</v>
      </c>
    </row>
    <row r="83" spans="1:15" x14ac:dyDescent="0.35">
      <c r="A83" s="76" t="s">
        <v>325</v>
      </c>
    </row>
    <row r="85" spans="1:15" x14ac:dyDescent="0.35">
      <c r="H85" s="58"/>
    </row>
    <row r="86" spans="1:15" ht="8.25" customHeight="1" x14ac:dyDescent="0.35">
      <c r="E86" s="58"/>
    </row>
  </sheetData>
  <pageMargins left="0.7" right="0.7" top="0.75" bottom="0.75" header="0.3" footer="0.3"/>
  <pageSetup scale="37" orientation="landscape"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C5DB9-B9D0-4288-A986-7E061B8512B9}">
  <dimension ref="A1:U36"/>
  <sheetViews>
    <sheetView topLeftCell="A16" zoomScale="90" zoomScaleNormal="90" zoomScaleSheetLayoutView="100" workbookViewId="0">
      <selection activeCell="E12" sqref="E12"/>
    </sheetView>
  </sheetViews>
  <sheetFormatPr baseColWidth="10" defaultRowHeight="14.5" x14ac:dyDescent="0.35"/>
  <cols>
    <col min="1" max="1" width="20.1796875" customWidth="1"/>
    <col min="2" max="2" width="40.26953125" customWidth="1"/>
    <col min="3" max="3" width="19.7265625" customWidth="1"/>
    <col min="4" max="4" width="18.26953125" customWidth="1"/>
    <col min="5" max="6" width="16.54296875" customWidth="1"/>
    <col min="7" max="7" width="20.54296875" customWidth="1"/>
    <col min="8" max="8" width="18.7265625" customWidth="1"/>
    <col min="9" max="9" width="17" customWidth="1"/>
    <col min="10" max="10" width="18" customWidth="1"/>
    <col min="11" max="11" width="20.54296875" customWidth="1"/>
    <col min="12" max="12" width="19.1796875" customWidth="1"/>
    <col min="16" max="16" width="12.54296875" customWidth="1"/>
    <col min="17" max="17" width="24.81640625" customWidth="1"/>
    <col min="18" max="18" width="21" customWidth="1"/>
    <col min="19" max="19" width="12.81640625" customWidth="1"/>
    <col min="20" max="20" width="18.26953125" customWidth="1"/>
    <col min="21" max="21" width="23" customWidth="1"/>
  </cols>
  <sheetData>
    <row r="1" spans="1:21" x14ac:dyDescent="0.35">
      <c r="A1" s="54" t="s">
        <v>119</v>
      </c>
      <c r="B1" s="54" t="s">
        <v>118</v>
      </c>
      <c r="C1" s="55" t="s">
        <v>117</v>
      </c>
      <c r="D1" s="55" t="s">
        <v>116</v>
      </c>
      <c r="E1" s="55" t="s">
        <v>115</v>
      </c>
      <c r="F1" s="55" t="s">
        <v>114</v>
      </c>
      <c r="G1" s="55" t="s">
        <v>113</v>
      </c>
      <c r="H1" s="55" t="s">
        <v>112</v>
      </c>
      <c r="I1" s="55" t="s">
        <v>111</v>
      </c>
      <c r="J1" s="55" t="s">
        <v>110</v>
      </c>
      <c r="K1" s="55" t="s">
        <v>109</v>
      </c>
      <c r="L1" s="55" t="s">
        <v>108</v>
      </c>
      <c r="M1" s="74" t="s">
        <v>107</v>
      </c>
      <c r="N1" s="55" t="s">
        <v>106</v>
      </c>
      <c r="O1" s="55" t="s">
        <v>105</v>
      </c>
    </row>
    <row r="2" spans="1:21" x14ac:dyDescent="0.35">
      <c r="A2" s="54" t="s">
        <v>178</v>
      </c>
      <c r="B2" s="54" t="s">
        <v>120</v>
      </c>
      <c r="C2" s="85">
        <v>0</v>
      </c>
      <c r="D2" s="85">
        <v>0</v>
      </c>
      <c r="E2" s="85">
        <v>0</v>
      </c>
      <c r="F2" s="85">
        <v>0</v>
      </c>
      <c r="G2" s="85">
        <v>0</v>
      </c>
      <c r="H2" s="85">
        <v>0</v>
      </c>
      <c r="I2" s="85">
        <v>0</v>
      </c>
      <c r="J2" s="85">
        <v>0</v>
      </c>
      <c r="K2" s="85">
        <v>0</v>
      </c>
      <c r="L2" s="85">
        <v>0</v>
      </c>
      <c r="M2" s="85">
        <v>0</v>
      </c>
      <c r="N2" s="85">
        <v>0</v>
      </c>
      <c r="O2" s="85">
        <v>0</v>
      </c>
      <c r="T2" s="81">
        <v>7786169241</v>
      </c>
      <c r="U2" s="80">
        <f>H7-T2</f>
        <v>15002521666</v>
      </c>
    </row>
    <row r="3" spans="1:21" x14ac:dyDescent="0.35">
      <c r="A3" s="54" t="s">
        <v>179</v>
      </c>
      <c r="B3" s="54" t="s">
        <v>121</v>
      </c>
      <c r="C3" s="85">
        <v>0</v>
      </c>
      <c r="D3" s="85">
        <v>0</v>
      </c>
      <c r="E3" s="85">
        <v>0</v>
      </c>
      <c r="F3" s="85">
        <v>0</v>
      </c>
      <c r="G3" s="85">
        <v>0</v>
      </c>
      <c r="H3" s="85">
        <v>0</v>
      </c>
      <c r="I3" s="85">
        <v>0</v>
      </c>
      <c r="J3" s="85">
        <v>0</v>
      </c>
      <c r="K3" s="85">
        <v>0</v>
      </c>
      <c r="L3" s="85">
        <v>0</v>
      </c>
      <c r="M3" s="85">
        <v>0</v>
      </c>
      <c r="N3" s="85">
        <v>0</v>
      </c>
      <c r="O3" s="85">
        <v>0</v>
      </c>
      <c r="U3" s="79">
        <v>6450996351</v>
      </c>
    </row>
    <row r="4" spans="1:21" x14ac:dyDescent="0.35">
      <c r="A4" s="54" t="s">
        <v>180</v>
      </c>
      <c r="B4" s="54" t="s">
        <v>122</v>
      </c>
      <c r="C4" s="85">
        <v>0</v>
      </c>
      <c r="D4" s="85">
        <v>0</v>
      </c>
      <c r="E4" s="85">
        <v>0</v>
      </c>
      <c r="F4" s="85">
        <v>0</v>
      </c>
      <c r="G4" s="85">
        <v>0</v>
      </c>
      <c r="H4" s="85">
        <v>0</v>
      </c>
      <c r="I4" s="85">
        <v>0</v>
      </c>
      <c r="J4" s="85">
        <v>0</v>
      </c>
      <c r="K4" s="85">
        <v>0</v>
      </c>
      <c r="L4" s="85">
        <v>0</v>
      </c>
      <c r="M4" s="85">
        <v>0</v>
      </c>
      <c r="N4" s="85">
        <v>0</v>
      </c>
      <c r="O4" s="85">
        <v>0</v>
      </c>
      <c r="Q4" s="36">
        <v>7722001923</v>
      </c>
      <c r="R4" s="58">
        <f>Q4+L7</f>
        <v>13985072423</v>
      </c>
      <c r="U4" s="55">
        <v>193241258</v>
      </c>
    </row>
    <row r="5" spans="1:21" x14ac:dyDescent="0.35">
      <c r="A5" s="17" t="s">
        <v>181</v>
      </c>
      <c r="B5" s="17" t="s">
        <v>123</v>
      </c>
      <c r="C5" s="36">
        <v>0</v>
      </c>
      <c r="D5" s="36">
        <v>0</v>
      </c>
      <c r="E5" s="36">
        <v>0</v>
      </c>
      <c r="F5" s="36">
        <v>0</v>
      </c>
      <c r="G5" s="36">
        <v>0</v>
      </c>
      <c r="H5" s="36">
        <v>0</v>
      </c>
      <c r="I5" s="36">
        <v>0</v>
      </c>
      <c r="J5" s="36">
        <v>0</v>
      </c>
      <c r="K5" s="36">
        <v>0</v>
      </c>
      <c r="L5" s="36">
        <v>0</v>
      </c>
      <c r="M5" s="36">
        <v>0</v>
      </c>
      <c r="N5" s="36">
        <v>0</v>
      </c>
      <c r="O5" s="36">
        <v>0</v>
      </c>
      <c r="Q5" s="36">
        <v>5163565224</v>
      </c>
      <c r="R5" s="58"/>
      <c r="U5" s="80">
        <f>U2-U3-U4</f>
        <v>8358284057</v>
      </c>
    </row>
    <row r="6" spans="1:21" x14ac:dyDescent="0.35">
      <c r="A6" s="17" t="s">
        <v>182</v>
      </c>
      <c r="B6" s="17" t="s">
        <v>124</v>
      </c>
      <c r="C6" s="91">
        <v>0</v>
      </c>
      <c r="D6" s="91">
        <v>0</v>
      </c>
      <c r="E6" s="91">
        <v>0</v>
      </c>
      <c r="F6" s="91">
        <v>0</v>
      </c>
      <c r="G6" s="91">
        <v>0</v>
      </c>
      <c r="H6" s="91">
        <v>0</v>
      </c>
      <c r="I6" s="91">
        <v>0</v>
      </c>
      <c r="J6" s="91">
        <v>0</v>
      </c>
      <c r="K6" s="91">
        <v>0</v>
      </c>
      <c r="L6" s="91">
        <v>0</v>
      </c>
      <c r="M6" s="36">
        <v>0</v>
      </c>
      <c r="N6" s="36">
        <v>0</v>
      </c>
      <c r="O6" s="36">
        <v>0</v>
      </c>
      <c r="Q6" s="67"/>
    </row>
    <row r="7" spans="1:21" x14ac:dyDescent="0.35">
      <c r="A7" s="54" t="s">
        <v>183</v>
      </c>
      <c r="B7" s="54" t="s">
        <v>125</v>
      </c>
      <c r="C7" s="90">
        <v>22333632331</v>
      </c>
      <c r="D7" s="90">
        <v>8247145260</v>
      </c>
      <c r="E7" s="90">
        <v>2450289277</v>
      </c>
      <c r="F7" s="90">
        <v>2450289277</v>
      </c>
      <c r="G7" s="90">
        <v>7792086684</v>
      </c>
      <c r="H7" s="90">
        <v>22788690907</v>
      </c>
      <c r="I7" s="90">
        <v>6060743658</v>
      </c>
      <c r="J7" s="90">
        <v>202326842</v>
      </c>
      <c r="K7" s="90">
        <v>202326842</v>
      </c>
      <c r="L7" s="90">
        <v>6263070500</v>
      </c>
      <c r="M7" s="85">
        <v>0.89</v>
      </c>
      <c r="N7" s="85">
        <v>27.48</v>
      </c>
      <c r="O7" s="85">
        <v>0</v>
      </c>
      <c r="P7" s="58">
        <f>(L7*100)/H7</f>
        <v>27.483239496114159</v>
      </c>
      <c r="Q7" s="63">
        <v>12752904219</v>
      </c>
      <c r="R7" s="64">
        <f>Q7+H7</f>
        <v>35541595126</v>
      </c>
      <c r="T7" s="58"/>
      <c r="U7" s="64">
        <f>U5/U2*100</f>
        <v>55.712527820854675</v>
      </c>
    </row>
    <row r="8" spans="1:21" x14ac:dyDescent="0.35">
      <c r="A8" s="54" t="s">
        <v>184</v>
      </c>
      <c r="B8" s="54" t="s">
        <v>126</v>
      </c>
      <c r="C8" s="90">
        <v>22333632331</v>
      </c>
      <c r="D8" s="90">
        <v>8247145260</v>
      </c>
      <c r="E8" s="90">
        <v>2450289277</v>
      </c>
      <c r="F8" s="90">
        <v>2450289277</v>
      </c>
      <c r="G8" s="90">
        <v>7792086684</v>
      </c>
      <c r="H8" s="90">
        <v>22788690907</v>
      </c>
      <c r="I8" s="90">
        <v>6060743658</v>
      </c>
      <c r="J8" s="90">
        <v>202326842</v>
      </c>
      <c r="K8" s="90">
        <v>202326842</v>
      </c>
      <c r="L8" s="90">
        <v>6263070500</v>
      </c>
      <c r="M8" s="85">
        <v>0.89</v>
      </c>
      <c r="N8" s="85">
        <v>27.48</v>
      </c>
      <c r="O8" s="85">
        <v>0</v>
      </c>
      <c r="P8" s="58"/>
      <c r="Q8" s="36">
        <v>12752904219</v>
      </c>
      <c r="T8" s="67"/>
      <c r="U8" s="64"/>
    </row>
    <row r="9" spans="1:21" x14ac:dyDescent="0.35">
      <c r="A9" s="54" t="s">
        <v>185</v>
      </c>
      <c r="B9" s="54" t="s">
        <v>127</v>
      </c>
      <c r="C9" s="90">
        <v>22333632331</v>
      </c>
      <c r="D9" s="90">
        <v>8247145260</v>
      </c>
      <c r="E9" s="90">
        <v>2450289277</v>
      </c>
      <c r="F9" s="90">
        <v>2450289277</v>
      </c>
      <c r="G9" s="90">
        <v>7792086684</v>
      </c>
      <c r="H9" s="90">
        <v>22788690907</v>
      </c>
      <c r="I9" s="90">
        <v>6060743658</v>
      </c>
      <c r="J9" s="90">
        <v>202326842</v>
      </c>
      <c r="K9" s="90">
        <v>202326842</v>
      </c>
      <c r="L9" s="90">
        <v>6263070500</v>
      </c>
      <c r="M9" s="85">
        <v>0.89</v>
      </c>
      <c r="N9" s="85">
        <v>27.48</v>
      </c>
      <c r="O9" s="85">
        <v>0</v>
      </c>
      <c r="Q9" s="58"/>
      <c r="T9" s="67"/>
      <c r="U9" s="64"/>
    </row>
    <row r="10" spans="1:21" x14ac:dyDescent="0.35">
      <c r="A10" s="54" t="s">
        <v>186</v>
      </c>
      <c r="B10" s="54" t="s">
        <v>128</v>
      </c>
      <c r="C10" s="90">
        <v>347419381</v>
      </c>
      <c r="D10" s="90">
        <v>0</v>
      </c>
      <c r="E10" s="90">
        <v>50000000</v>
      </c>
      <c r="F10" s="90">
        <v>0</v>
      </c>
      <c r="G10" s="90">
        <v>0</v>
      </c>
      <c r="H10" s="90">
        <v>397419381</v>
      </c>
      <c r="I10" s="90">
        <v>0</v>
      </c>
      <c r="J10" s="90">
        <v>0</v>
      </c>
      <c r="K10" s="90">
        <v>0</v>
      </c>
      <c r="L10" s="90">
        <v>0</v>
      </c>
      <c r="M10" s="85">
        <v>0</v>
      </c>
      <c r="N10" s="85">
        <v>0</v>
      </c>
      <c r="O10" s="85">
        <v>0</v>
      </c>
      <c r="Q10" s="36">
        <v>7132750421</v>
      </c>
      <c r="R10" s="58">
        <f>Q10+K7</f>
        <v>7335077263</v>
      </c>
    </row>
    <row r="11" spans="1:21" x14ac:dyDescent="0.35">
      <c r="A11" s="17" t="s">
        <v>187</v>
      </c>
      <c r="B11" s="17" t="s">
        <v>129</v>
      </c>
      <c r="C11" s="91">
        <v>0</v>
      </c>
      <c r="D11" s="91">
        <v>0</v>
      </c>
      <c r="E11" s="91">
        <v>50000000</v>
      </c>
      <c r="F11" s="91">
        <v>0</v>
      </c>
      <c r="G11" s="91">
        <v>0</v>
      </c>
      <c r="H11" s="91">
        <v>50000000</v>
      </c>
      <c r="I11" s="91">
        <v>0</v>
      </c>
      <c r="J11" s="91">
        <v>0</v>
      </c>
      <c r="K11" s="91">
        <v>0</v>
      </c>
      <c r="L11" s="91">
        <v>0</v>
      </c>
      <c r="M11" s="36">
        <v>0</v>
      </c>
      <c r="N11" s="36">
        <v>0</v>
      </c>
      <c r="O11" s="36">
        <v>1</v>
      </c>
      <c r="Q11" s="64"/>
    </row>
    <row r="12" spans="1:21" x14ac:dyDescent="0.35">
      <c r="A12" s="17" t="s">
        <v>191</v>
      </c>
      <c r="B12" s="17" t="s">
        <v>133</v>
      </c>
      <c r="C12" s="91">
        <v>153728849</v>
      </c>
      <c r="D12" s="91">
        <v>0</v>
      </c>
      <c r="E12" s="91">
        <v>0</v>
      </c>
      <c r="F12" s="91">
        <v>0</v>
      </c>
      <c r="G12" s="91">
        <v>0</v>
      </c>
      <c r="H12" s="91">
        <v>153728849</v>
      </c>
      <c r="I12" s="91">
        <v>0</v>
      </c>
      <c r="J12" s="91">
        <v>0</v>
      </c>
      <c r="K12" s="91">
        <v>0</v>
      </c>
      <c r="L12" s="91">
        <v>0</v>
      </c>
      <c r="M12" s="36">
        <v>0</v>
      </c>
      <c r="N12" s="36">
        <v>0</v>
      </c>
      <c r="O12" s="36">
        <v>1</v>
      </c>
      <c r="Q12" s="36">
        <v>7505517393</v>
      </c>
      <c r="R12" s="58">
        <f>Q12+J7</f>
        <v>7707844235</v>
      </c>
    </row>
    <row r="13" spans="1:21" x14ac:dyDescent="0.35">
      <c r="A13" s="17" t="s">
        <v>192</v>
      </c>
      <c r="B13" s="17" t="s">
        <v>134</v>
      </c>
      <c r="C13" s="91">
        <v>193690532</v>
      </c>
      <c r="D13" s="91">
        <v>0</v>
      </c>
      <c r="E13" s="91">
        <v>0</v>
      </c>
      <c r="F13" s="91">
        <v>0</v>
      </c>
      <c r="G13" s="91">
        <v>0</v>
      </c>
      <c r="H13" s="91">
        <v>193690532</v>
      </c>
      <c r="I13" s="91">
        <v>0</v>
      </c>
      <c r="J13" s="91">
        <v>0</v>
      </c>
      <c r="K13" s="91">
        <v>0</v>
      </c>
      <c r="L13" s="91">
        <v>0</v>
      </c>
      <c r="M13" s="36">
        <v>0</v>
      </c>
      <c r="N13" s="36">
        <v>0</v>
      </c>
      <c r="O13" s="36">
        <v>1</v>
      </c>
    </row>
    <row r="14" spans="1:21" x14ac:dyDescent="0.35">
      <c r="A14" s="54" t="s">
        <v>197</v>
      </c>
      <c r="B14" s="54" t="s">
        <v>139</v>
      </c>
      <c r="C14" s="90">
        <v>9957590253</v>
      </c>
      <c r="D14" s="90">
        <v>1758538746</v>
      </c>
      <c r="E14" s="90">
        <v>950144880</v>
      </c>
      <c r="F14" s="90">
        <v>587426152</v>
      </c>
      <c r="G14" s="90">
        <v>4786169241</v>
      </c>
      <c r="H14" s="90">
        <v>7292678486</v>
      </c>
      <c r="I14" s="90">
        <v>5318660332</v>
      </c>
      <c r="J14" s="90">
        <v>0</v>
      </c>
      <c r="K14" s="90">
        <v>0</v>
      </c>
      <c r="L14" s="90">
        <v>5318660332</v>
      </c>
      <c r="M14" s="85">
        <v>0</v>
      </c>
      <c r="N14" s="85">
        <v>72.930000000000007</v>
      </c>
      <c r="O14" s="85">
        <v>0</v>
      </c>
      <c r="Q14" s="58">
        <v>646280648</v>
      </c>
      <c r="R14" s="58">
        <f>Q14+D7</f>
        <v>8893425908</v>
      </c>
    </row>
    <row r="15" spans="1:21" x14ac:dyDescent="0.35">
      <c r="A15" s="17" t="s">
        <v>199</v>
      </c>
      <c r="B15" s="17" t="s">
        <v>141</v>
      </c>
      <c r="C15" s="91">
        <v>9957590253</v>
      </c>
      <c r="D15" s="91">
        <v>1758538746</v>
      </c>
      <c r="E15" s="91">
        <v>950144880</v>
      </c>
      <c r="F15" s="91">
        <v>587426152</v>
      </c>
      <c r="G15" s="91">
        <v>4786169241</v>
      </c>
      <c r="H15" s="91">
        <v>7292678486</v>
      </c>
      <c r="I15" s="91">
        <v>5318660332</v>
      </c>
      <c r="J15" s="91">
        <v>0</v>
      </c>
      <c r="K15" s="91">
        <v>0</v>
      </c>
      <c r="L15" s="91">
        <v>5318660332</v>
      </c>
      <c r="M15" s="36">
        <v>0</v>
      </c>
      <c r="N15" s="36">
        <v>72.930000000000007</v>
      </c>
      <c r="O15" s="36">
        <v>1</v>
      </c>
      <c r="Q15" s="63">
        <v>351495632</v>
      </c>
      <c r="R15" s="64">
        <f>Q15+E7</f>
        <v>2801784909</v>
      </c>
    </row>
    <row r="16" spans="1:21" x14ac:dyDescent="0.35">
      <c r="A16" s="54" t="s">
        <v>201</v>
      </c>
      <c r="B16" s="54" t="s">
        <v>143</v>
      </c>
      <c r="C16" s="90">
        <v>7071784298</v>
      </c>
      <c r="D16" s="90">
        <v>5502287147</v>
      </c>
      <c r="E16" s="90">
        <v>867762004</v>
      </c>
      <c r="F16" s="90">
        <v>394594018</v>
      </c>
      <c r="G16" s="90">
        <v>3005917443</v>
      </c>
      <c r="H16" s="90">
        <v>10041321988</v>
      </c>
      <c r="I16" s="90">
        <v>0</v>
      </c>
      <c r="J16" s="90">
        <v>8655984</v>
      </c>
      <c r="K16" s="90">
        <v>8655984</v>
      </c>
      <c r="L16" s="90">
        <v>8655984</v>
      </c>
      <c r="M16" s="85">
        <v>0.09</v>
      </c>
      <c r="N16" s="85">
        <v>0.09</v>
      </c>
      <c r="O16" s="85">
        <v>0</v>
      </c>
    </row>
    <row r="17" spans="1:17" x14ac:dyDescent="0.35">
      <c r="A17" s="17" t="s">
        <v>202</v>
      </c>
      <c r="B17" s="17" t="s">
        <v>144</v>
      </c>
      <c r="C17" s="91">
        <v>3055457391</v>
      </c>
      <c r="D17" s="91">
        <v>3911696079</v>
      </c>
      <c r="E17" s="91">
        <v>491682883</v>
      </c>
      <c r="F17" s="91">
        <v>92291720</v>
      </c>
      <c r="G17" s="91">
        <v>0</v>
      </c>
      <c r="H17" s="91">
        <v>7366544633</v>
      </c>
      <c r="I17" s="91">
        <v>0</v>
      </c>
      <c r="J17" s="91">
        <v>0</v>
      </c>
      <c r="K17" s="91">
        <v>0</v>
      </c>
      <c r="L17" s="91">
        <v>0</v>
      </c>
      <c r="M17" s="36">
        <v>0</v>
      </c>
      <c r="N17" s="36">
        <v>0</v>
      </c>
      <c r="O17" s="36">
        <v>1</v>
      </c>
      <c r="Q17" s="58"/>
    </row>
    <row r="18" spans="1:17" x14ac:dyDescent="0.35">
      <c r="A18" s="17" t="s">
        <v>203</v>
      </c>
      <c r="B18" s="17" t="s">
        <v>145</v>
      </c>
      <c r="C18" s="91">
        <v>369096896</v>
      </c>
      <c r="D18" s="91">
        <v>9400478</v>
      </c>
      <c r="E18" s="91">
        <v>8655984</v>
      </c>
      <c r="F18" s="91">
        <v>300878798</v>
      </c>
      <c r="G18" s="91">
        <v>0</v>
      </c>
      <c r="H18" s="91">
        <v>86274560</v>
      </c>
      <c r="I18" s="91">
        <v>0</v>
      </c>
      <c r="J18" s="91">
        <v>8655984</v>
      </c>
      <c r="K18" s="91">
        <v>8655984</v>
      </c>
      <c r="L18" s="91">
        <v>8655984</v>
      </c>
      <c r="M18" s="36">
        <v>10.029999999999999</v>
      </c>
      <c r="N18" s="36">
        <v>10.029999999999999</v>
      </c>
      <c r="O18" s="36">
        <v>1</v>
      </c>
    </row>
    <row r="19" spans="1:17" x14ac:dyDescent="0.35">
      <c r="A19" s="17" t="s">
        <v>204</v>
      </c>
      <c r="B19" s="17" t="s">
        <v>146</v>
      </c>
      <c r="C19" s="91">
        <v>3647230011</v>
      </c>
      <c r="D19" s="91">
        <v>1581190590</v>
      </c>
      <c r="E19" s="91">
        <v>367423137</v>
      </c>
      <c r="F19" s="91">
        <v>1423500</v>
      </c>
      <c r="G19" s="91">
        <v>3005917443</v>
      </c>
      <c r="H19" s="91">
        <v>2588502795</v>
      </c>
      <c r="I19" s="91">
        <v>0</v>
      </c>
      <c r="J19" s="91">
        <v>0</v>
      </c>
      <c r="K19" s="91">
        <v>0</v>
      </c>
      <c r="L19" s="91">
        <v>0</v>
      </c>
      <c r="M19" s="36">
        <v>0</v>
      </c>
      <c r="N19" s="36">
        <v>0</v>
      </c>
      <c r="O19" s="36">
        <v>1</v>
      </c>
    </row>
    <row r="20" spans="1:17" x14ac:dyDescent="0.35">
      <c r="A20" s="54" t="s">
        <v>206</v>
      </c>
      <c r="B20" s="54" t="s">
        <v>148</v>
      </c>
      <c r="C20" s="90">
        <v>0</v>
      </c>
      <c r="D20" s="90">
        <v>166030074</v>
      </c>
      <c r="E20" s="90">
        <v>577346668</v>
      </c>
      <c r="F20" s="90">
        <v>0</v>
      </c>
      <c r="G20" s="90">
        <v>0</v>
      </c>
      <c r="H20" s="90">
        <v>743376742</v>
      </c>
      <c r="I20" s="90">
        <v>742083326</v>
      </c>
      <c r="J20" s="90">
        <v>0</v>
      </c>
      <c r="K20" s="90">
        <v>0</v>
      </c>
      <c r="L20" s="90">
        <v>742083326</v>
      </c>
      <c r="M20" s="85">
        <v>0</v>
      </c>
      <c r="N20" s="85">
        <v>99.83</v>
      </c>
      <c r="O20" s="85">
        <v>0</v>
      </c>
      <c r="Q20" s="58"/>
    </row>
    <row r="21" spans="1:17" x14ac:dyDescent="0.35">
      <c r="A21" s="17" t="s">
        <v>208</v>
      </c>
      <c r="B21" s="17" t="s">
        <v>150</v>
      </c>
      <c r="C21" s="91">
        <v>0</v>
      </c>
      <c r="D21" s="91">
        <v>166030074</v>
      </c>
      <c r="E21" s="91">
        <v>577346668</v>
      </c>
      <c r="F21" s="91">
        <v>0</v>
      </c>
      <c r="G21" s="91">
        <v>0</v>
      </c>
      <c r="H21" s="91">
        <v>743376742</v>
      </c>
      <c r="I21" s="91">
        <v>742083326</v>
      </c>
      <c r="J21" s="91">
        <v>0</v>
      </c>
      <c r="K21" s="91">
        <v>0</v>
      </c>
      <c r="L21" s="91">
        <v>742083326</v>
      </c>
      <c r="M21" s="36">
        <v>0</v>
      </c>
      <c r="N21" s="36">
        <v>99.83</v>
      </c>
      <c r="O21" s="36">
        <v>1</v>
      </c>
    </row>
    <row r="22" spans="1:17" x14ac:dyDescent="0.35">
      <c r="A22" s="54" t="s">
        <v>214</v>
      </c>
      <c r="B22" s="54" t="s">
        <v>156</v>
      </c>
      <c r="C22" s="90">
        <v>0</v>
      </c>
      <c r="D22" s="90">
        <v>0</v>
      </c>
      <c r="E22" s="90">
        <v>0</v>
      </c>
      <c r="F22" s="90">
        <v>0</v>
      </c>
      <c r="G22" s="90">
        <v>0</v>
      </c>
      <c r="H22" s="90">
        <v>0</v>
      </c>
      <c r="I22" s="90">
        <v>0</v>
      </c>
      <c r="J22" s="90">
        <v>0</v>
      </c>
      <c r="K22" s="90">
        <v>0</v>
      </c>
      <c r="L22" s="90">
        <v>0</v>
      </c>
      <c r="M22" s="85">
        <v>0</v>
      </c>
      <c r="N22" s="85">
        <v>0</v>
      </c>
      <c r="O22" s="85">
        <v>0</v>
      </c>
    </row>
    <row r="23" spans="1:17" x14ac:dyDescent="0.35">
      <c r="A23" s="54" t="s">
        <v>222</v>
      </c>
      <c r="B23" s="54" t="s">
        <v>164</v>
      </c>
      <c r="C23" s="90">
        <v>0</v>
      </c>
      <c r="D23" s="90">
        <v>0</v>
      </c>
      <c r="E23" s="90">
        <v>4270500</v>
      </c>
      <c r="F23" s="90">
        <v>0</v>
      </c>
      <c r="G23" s="90">
        <v>0</v>
      </c>
      <c r="H23" s="90">
        <v>4270500</v>
      </c>
      <c r="I23" s="90">
        <v>0</v>
      </c>
      <c r="J23" s="90">
        <v>429600</v>
      </c>
      <c r="K23" s="90">
        <v>429600</v>
      </c>
      <c r="L23" s="90">
        <v>429600</v>
      </c>
      <c r="M23" s="85">
        <v>10.06</v>
      </c>
      <c r="N23" s="85">
        <v>10.06</v>
      </c>
      <c r="O23" s="85">
        <v>0</v>
      </c>
    </row>
    <row r="24" spans="1:17" x14ac:dyDescent="0.35">
      <c r="A24" s="17" t="s">
        <v>223</v>
      </c>
      <c r="B24" s="17" t="s">
        <v>165</v>
      </c>
      <c r="C24" s="91">
        <v>0</v>
      </c>
      <c r="D24" s="91">
        <v>0</v>
      </c>
      <c r="E24" s="92">
        <v>1423500</v>
      </c>
      <c r="F24" s="91">
        <v>0</v>
      </c>
      <c r="G24" s="91">
        <v>0</v>
      </c>
      <c r="H24" s="91">
        <v>1423500</v>
      </c>
      <c r="I24" s="91">
        <v>0</v>
      </c>
      <c r="J24" s="91">
        <v>175800</v>
      </c>
      <c r="K24" s="91">
        <v>175800</v>
      </c>
      <c r="L24" s="91">
        <v>175800</v>
      </c>
      <c r="M24" s="36">
        <v>12.35</v>
      </c>
      <c r="N24" s="36">
        <v>12.35</v>
      </c>
      <c r="O24" s="36">
        <v>1</v>
      </c>
    </row>
    <row r="25" spans="1:17" x14ac:dyDescent="0.35">
      <c r="A25" s="17" t="s">
        <v>224</v>
      </c>
      <c r="B25" s="17" t="s">
        <v>166</v>
      </c>
      <c r="C25" s="91">
        <v>0</v>
      </c>
      <c r="D25" s="91">
        <v>0</v>
      </c>
      <c r="E25" s="92">
        <v>1423500</v>
      </c>
      <c r="F25" s="91">
        <v>0</v>
      </c>
      <c r="G25" s="91">
        <v>0</v>
      </c>
      <c r="H25" s="91">
        <v>1423500</v>
      </c>
      <c r="I25" s="91">
        <v>0</v>
      </c>
      <c r="J25" s="91">
        <v>231900</v>
      </c>
      <c r="K25" s="91">
        <v>231900</v>
      </c>
      <c r="L25" s="91">
        <v>231900</v>
      </c>
      <c r="M25" s="36">
        <v>16.29</v>
      </c>
      <c r="N25" s="36">
        <v>16.29</v>
      </c>
      <c r="O25" s="36">
        <v>1</v>
      </c>
    </row>
    <row r="26" spans="1:17" x14ac:dyDescent="0.35">
      <c r="A26" s="17" t="s">
        <v>225</v>
      </c>
      <c r="B26" s="17" t="s">
        <v>167</v>
      </c>
      <c r="C26" s="91">
        <v>0</v>
      </c>
      <c r="D26" s="91">
        <v>0</v>
      </c>
      <c r="E26" s="92">
        <v>1423500</v>
      </c>
      <c r="F26" s="91">
        <v>0</v>
      </c>
      <c r="G26" s="91">
        <v>0</v>
      </c>
      <c r="H26" s="91">
        <v>1423500</v>
      </c>
      <c r="I26" s="91">
        <v>0</v>
      </c>
      <c r="J26" s="91">
        <v>21900</v>
      </c>
      <c r="K26" s="91">
        <v>21900</v>
      </c>
      <c r="L26" s="91">
        <v>21900</v>
      </c>
      <c r="M26" s="36">
        <v>1.54</v>
      </c>
      <c r="N26" s="36">
        <v>1.54</v>
      </c>
      <c r="O26" s="36">
        <v>1</v>
      </c>
    </row>
    <row r="27" spans="1:17" x14ac:dyDescent="0.35">
      <c r="A27" s="54" t="s">
        <v>226</v>
      </c>
      <c r="B27" s="54" t="s">
        <v>168</v>
      </c>
      <c r="C27" s="90">
        <v>0</v>
      </c>
      <c r="D27" s="90">
        <v>0</v>
      </c>
      <c r="E27" s="90">
        <v>0</v>
      </c>
      <c r="F27" s="90">
        <v>0</v>
      </c>
      <c r="G27" s="90">
        <v>0</v>
      </c>
      <c r="H27" s="90">
        <v>0</v>
      </c>
      <c r="I27" s="90">
        <v>0</v>
      </c>
      <c r="J27" s="90">
        <v>0</v>
      </c>
      <c r="K27" s="90">
        <v>0</v>
      </c>
      <c r="L27" s="90">
        <v>0</v>
      </c>
      <c r="M27" s="85">
        <v>0</v>
      </c>
      <c r="N27" s="85">
        <v>0</v>
      </c>
      <c r="O27" s="85">
        <v>0</v>
      </c>
    </row>
    <row r="28" spans="1:17" x14ac:dyDescent="0.35">
      <c r="A28" s="54" t="s">
        <v>230</v>
      </c>
      <c r="B28" s="54" t="s">
        <v>172</v>
      </c>
      <c r="C28" s="90">
        <v>4956838399</v>
      </c>
      <c r="D28" s="90">
        <v>820289293</v>
      </c>
      <c r="E28" s="90">
        <v>765225</v>
      </c>
      <c r="F28" s="90">
        <v>1468269107</v>
      </c>
      <c r="G28" s="90">
        <v>0</v>
      </c>
      <c r="H28" s="90">
        <v>4309623810</v>
      </c>
      <c r="I28" s="90">
        <v>0</v>
      </c>
      <c r="J28" s="90">
        <v>193241258</v>
      </c>
      <c r="K28" s="90">
        <v>193241258</v>
      </c>
      <c r="L28" s="90">
        <v>193241258</v>
      </c>
      <c r="M28" s="85">
        <v>4.4800000000000004</v>
      </c>
      <c r="N28" s="85">
        <v>4.4800000000000004</v>
      </c>
      <c r="O28" s="85">
        <v>0</v>
      </c>
    </row>
    <row r="29" spans="1:17" x14ac:dyDescent="0.35">
      <c r="A29" s="17" t="s">
        <v>231</v>
      </c>
      <c r="B29" s="17" t="s">
        <v>173</v>
      </c>
      <c r="C29" s="91">
        <v>2451749519</v>
      </c>
      <c r="D29" s="91">
        <v>0</v>
      </c>
      <c r="E29" s="91">
        <v>0</v>
      </c>
      <c r="F29" s="91">
        <v>541682883</v>
      </c>
      <c r="G29" s="91">
        <v>0</v>
      </c>
      <c r="H29" s="91">
        <v>1910066636</v>
      </c>
      <c r="I29" s="91">
        <v>0</v>
      </c>
      <c r="J29" s="91">
        <v>193241258</v>
      </c>
      <c r="K29" s="91">
        <v>193241258</v>
      </c>
      <c r="L29" s="91">
        <v>193241258</v>
      </c>
      <c r="M29" s="36">
        <v>10.119999999999999</v>
      </c>
      <c r="N29" s="36">
        <v>10.119999999999999</v>
      </c>
      <c r="O29" s="36">
        <v>1</v>
      </c>
    </row>
    <row r="30" spans="1:17" x14ac:dyDescent="0.35">
      <c r="A30" s="17" t="s">
        <v>334</v>
      </c>
      <c r="B30" s="17" t="s">
        <v>336</v>
      </c>
      <c r="C30" s="91">
        <v>559163087</v>
      </c>
      <c r="D30" s="91">
        <v>0</v>
      </c>
      <c r="E30" s="91">
        <v>0</v>
      </c>
      <c r="F30" s="91">
        <v>559163087</v>
      </c>
      <c r="G30" s="91">
        <v>0</v>
      </c>
      <c r="H30" s="91">
        <v>0</v>
      </c>
      <c r="I30" s="91">
        <v>0</v>
      </c>
      <c r="J30" s="91">
        <v>0</v>
      </c>
      <c r="K30" s="91">
        <v>0</v>
      </c>
      <c r="L30" s="91">
        <v>0</v>
      </c>
      <c r="M30" s="36">
        <v>0</v>
      </c>
      <c r="N30" s="36">
        <v>0</v>
      </c>
      <c r="O30" s="36">
        <v>1</v>
      </c>
    </row>
    <row r="31" spans="1:17" x14ac:dyDescent="0.35">
      <c r="A31" s="17" t="s">
        <v>335</v>
      </c>
      <c r="B31" s="17" t="s">
        <v>337</v>
      </c>
      <c r="C31" s="91">
        <v>373209792</v>
      </c>
      <c r="D31" s="91">
        <v>0</v>
      </c>
      <c r="E31" s="91">
        <v>0</v>
      </c>
      <c r="F31" s="91">
        <v>367423137</v>
      </c>
      <c r="G31" s="91">
        <v>0</v>
      </c>
      <c r="H31" s="91">
        <v>5786655</v>
      </c>
      <c r="I31" s="91">
        <v>0</v>
      </c>
      <c r="J31" s="91">
        <v>0</v>
      </c>
      <c r="K31" s="91">
        <v>0</v>
      </c>
      <c r="L31" s="91">
        <v>0</v>
      </c>
      <c r="M31" s="36">
        <v>0</v>
      </c>
      <c r="N31" s="36">
        <v>0</v>
      </c>
      <c r="O31" s="36">
        <v>1</v>
      </c>
    </row>
    <row r="32" spans="1:17" x14ac:dyDescent="0.35">
      <c r="A32" s="17" t="s">
        <v>177</v>
      </c>
      <c r="B32" s="17" t="s">
        <v>174</v>
      </c>
      <c r="C32" s="91">
        <v>1572716001</v>
      </c>
      <c r="D32" s="91">
        <v>820289293</v>
      </c>
      <c r="E32" s="91">
        <v>765225</v>
      </c>
      <c r="F32" s="91">
        <v>0</v>
      </c>
      <c r="G32" s="91">
        <v>0</v>
      </c>
      <c r="H32" s="91">
        <v>2393770519</v>
      </c>
      <c r="I32" s="91">
        <v>0</v>
      </c>
      <c r="J32" s="91">
        <v>0</v>
      </c>
      <c r="K32" s="91">
        <v>0</v>
      </c>
      <c r="L32" s="91">
        <v>0</v>
      </c>
      <c r="M32" s="36">
        <v>0</v>
      </c>
      <c r="N32" s="36">
        <v>0</v>
      </c>
      <c r="O32" s="36">
        <v>1</v>
      </c>
    </row>
    <row r="33" spans="1:15" x14ac:dyDescent="0.35">
      <c r="A33" s="54" t="s">
        <v>232</v>
      </c>
      <c r="B33" s="54" t="s">
        <v>175</v>
      </c>
      <c r="C33" s="90">
        <v>0</v>
      </c>
      <c r="D33" s="90">
        <v>0</v>
      </c>
      <c r="E33" s="90">
        <v>0</v>
      </c>
      <c r="F33" s="90">
        <v>0</v>
      </c>
      <c r="G33" s="90">
        <v>0</v>
      </c>
      <c r="H33" s="90">
        <v>0</v>
      </c>
      <c r="I33" s="90">
        <v>0</v>
      </c>
      <c r="J33" s="90">
        <v>0</v>
      </c>
      <c r="K33" s="90">
        <v>0</v>
      </c>
      <c r="L33" s="90">
        <v>0</v>
      </c>
      <c r="M33" s="85">
        <v>0</v>
      </c>
      <c r="N33" s="85">
        <v>0</v>
      </c>
      <c r="O33" s="85">
        <v>0</v>
      </c>
    </row>
    <row r="34" spans="1:15" x14ac:dyDescent="0.35">
      <c r="A34" s="54" t="s">
        <v>233</v>
      </c>
      <c r="B34" s="54" t="s">
        <v>37</v>
      </c>
      <c r="C34" s="90">
        <v>0</v>
      </c>
      <c r="D34" s="90">
        <v>0</v>
      </c>
      <c r="E34" s="90">
        <v>0</v>
      </c>
      <c r="F34" s="90">
        <v>0</v>
      </c>
      <c r="G34" s="90">
        <v>0</v>
      </c>
      <c r="H34" s="90">
        <v>0</v>
      </c>
      <c r="I34" s="90">
        <v>0</v>
      </c>
      <c r="J34" s="90">
        <v>0</v>
      </c>
      <c r="K34" s="90">
        <v>0</v>
      </c>
      <c r="L34" s="90">
        <v>0</v>
      </c>
      <c r="M34" s="85">
        <v>0</v>
      </c>
      <c r="N34" s="85">
        <v>0</v>
      </c>
      <c r="O34" s="85">
        <v>0</v>
      </c>
    </row>
    <row r="35" spans="1:15" ht="16.5" customHeight="1" x14ac:dyDescent="0.35">
      <c r="A35" s="76" t="s">
        <v>325</v>
      </c>
    </row>
    <row r="36" spans="1:15" x14ac:dyDescent="0.35">
      <c r="F36" s="58"/>
    </row>
  </sheetData>
  <pageMargins left="0.7" right="0.7" top="0.75" bottom="0.75" header="0.3" footer="0.3"/>
  <pageSetup scale="39" orientation="landscape" horizontalDpi="4294967294" vertic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80023-1990-47E4-913B-A6C3A95E998F}">
  <dimension ref="A1:M159"/>
  <sheetViews>
    <sheetView showGridLines="0" view="pageBreakPreview" topLeftCell="D1" zoomScaleNormal="100" zoomScaleSheetLayoutView="100" workbookViewId="0">
      <selection activeCell="L11" sqref="L11"/>
    </sheetView>
  </sheetViews>
  <sheetFormatPr baseColWidth="10" defaultColWidth="10.7265625" defaultRowHeight="14" x14ac:dyDescent="0.35"/>
  <cols>
    <col min="1" max="1" width="35" style="1" customWidth="1"/>
    <col min="2" max="2" width="65.1796875" style="1" customWidth="1"/>
    <col min="3" max="3" width="16.81640625" style="1" customWidth="1"/>
    <col min="4" max="4" width="13.7265625" style="1" bestFit="1" customWidth="1"/>
    <col min="5" max="5" width="12.453125" style="1" customWidth="1"/>
    <col min="6" max="6" width="10.26953125" style="1" customWidth="1"/>
    <col min="7" max="7" width="15.453125" style="1" customWidth="1"/>
    <col min="8" max="8" width="19" style="1" customWidth="1"/>
    <col min="9" max="9" width="17.1796875" style="1" customWidth="1"/>
    <col min="10" max="12" width="16.1796875" style="1" customWidth="1"/>
    <col min="13" max="13" width="44" style="1" customWidth="1"/>
    <col min="14" max="256" width="10.7265625" style="1"/>
    <col min="257" max="257" width="8.7265625" style="1" customWidth="1"/>
    <col min="258" max="258" width="3.7265625" style="1" customWidth="1"/>
    <col min="259" max="259" width="38.26953125" style="1" customWidth="1"/>
    <col min="260" max="260" width="13.54296875" style="1" customWidth="1"/>
    <col min="261" max="261" width="10.7265625" style="1"/>
    <col min="262" max="262" width="12.453125" style="1" customWidth="1"/>
    <col min="263" max="263" width="10.7265625" style="1"/>
    <col min="264" max="264" width="13.1796875" style="1" customWidth="1"/>
    <col min="265" max="265" width="10.7265625" style="1"/>
    <col min="266" max="266" width="11.81640625" style="1" customWidth="1"/>
    <col min="267" max="268" width="13.1796875" style="1" customWidth="1"/>
    <col min="269" max="269" width="3.7265625" style="1" customWidth="1"/>
    <col min="270" max="512" width="10.7265625" style="1"/>
    <col min="513" max="513" width="8.7265625" style="1" customWidth="1"/>
    <col min="514" max="514" width="3.7265625" style="1" customWidth="1"/>
    <col min="515" max="515" width="38.26953125" style="1" customWidth="1"/>
    <col min="516" max="516" width="13.54296875" style="1" customWidth="1"/>
    <col min="517" max="517" width="10.7265625" style="1"/>
    <col min="518" max="518" width="12.453125" style="1" customWidth="1"/>
    <col min="519" max="519" width="10.7265625" style="1"/>
    <col min="520" max="520" width="13.1796875" style="1" customWidth="1"/>
    <col min="521" max="521" width="10.7265625" style="1"/>
    <col min="522" max="522" width="11.81640625" style="1" customWidth="1"/>
    <col min="523" max="524" width="13.1796875" style="1" customWidth="1"/>
    <col min="525" max="525" width="3.7265625" style="1" customWidth="1"/>
    <col min="526" max="768" width="10.7265625" style="1"/>
    <col min="769" max="769" width="8.7265625" style="1" customWidth="1"/>
    <col min="770" max="770" width="3.7265625" style="1" customWidth="1"/>
    <col min="771" max="771" width="38.26953125" style="1" customWidth="1"/>
    <col min="772" max="772" width="13.54296875" style="1" customWidth="1"/>
    <col min="773" max="773" width="10.7265625" style="1"/>
    <col min="774" max="774" width="12.453125" style="1" customWidth="1"/>
    <col min="775" max="775" width="10.7265625" style="1"/>
    <col min="776" max="776" width="13.1796875" style="1" customWidth="1"/>
    <col min="777" max="777" width="10.7265625" style="1"/>
    <col min="778" max="778" width="11.81640625" style="1" customWidth="1"/>
    <col min="779" max="780" width="13.1796875" style="1" customWidth="1"/>
    <col min="781" max="781" width="3.7265625" style="1" customWidth="1"/>
    <col min="782" max="1024" width="10.7265625" style="1"/>
    <col min="1025" max="1025" width="8.7265625" style="1" customWidth="1"/>
    <col min="1026" max="1026" width="3.7265625" style="1" customWidth="1"/>
    <col min="1027" max="1027" width="38.26953125" style="1" customWidth="1"/>
    <col min="1028" max="1028" width="13.54296875" style="1" customWidth="1"/>
    <col min="1029" max="1029" width="10.7265625" style="1"/>
    <col min="1030" max="1030" width="12.453125" style="1" customWidth="1"/>
    <col min="1031" max="1031" width="10.7265625" style="1"/>
    <col min="1032" max="1032" width="13.1796875" style="1" customWidth="1"/>
    <col min="1033" max="1033" width="10.7265625" style="1"/>
    <col min="1034" max="1034" width="11.81640625" style="1" customWidth="1"/>
    <col min="1035" max="1036" width="13.1796875" style="1" customWidth="1"/>
    <col min="1037" max="1037" width="3.7265625" style="1" customWidth="1"/>
    <col min="1038" max="1280" width="10.7265625" style="1"/>
    <col min="1281" max="1281" width="8.7265625" style="1" customWidth="1"/>
    <col min="1282" max="1282" width="3.7265625" style="1" customWidth="1"/>
    <col min="1283" max="1283" width="38.26953125" style="1" customWidth="1"/>
    <col min="1284" max="1284" width="13.54296875" style="1" customWidth="1"/>
    <col min="1285" max="1285" width="10.7265625" style="1"/>
    <col min="1286" max="1286" width="12.453125" style="1" customWidth="1"/>
    <col min="1287" max="1287" width="10.7265625" style="1"/>
    <col min="1288" max="1288" width="13.1796875" style="1" customWidth="1"/>
    <col min="1289" max="1289" width="10.7265625" style="1"/>
    <col min="1290" max="1290" width="11.81640625" style="1" customWidth="1"/>
    <col min="1291" max="1292" width="13.1796875" style="1" customWidth="1"/>
    <col min="1293" max="1293" width="3.7265625" style="1" customWidth="1"/>
    <col min="1294" max="1536" width="10.7265625" style="1"/>
    <col min="1537" max="1537" width="8.7265625" style="1" customWidth="1"/>
    <col min="1538" max="1538" width="3.7265625" style="1" customWidth="1"/>
    <col min="1539" max="1539" width="38.26953125" style="1" customWidth="1"/>
    <col min="1540" max="1540" width="13.54296875" style="1" customWidth="1"/>
    <col min="1541" max="1541" width="10.7265625" style="1"/>
    <col min="1542" max="1542" width="12.453125" style="1" customWidth="1"/>
    <col min="1543" max="1543" width="10.7265625" style="1"/>
    <col min="1544" max="1544" width="13.1796875" style="1" customWidth="1"/>
    <col min="1545" max="1545" width="10.7265625" style="1"/>
    <col min="1546" max="1546" width="11.81640625" style="1" customWidth="1"/>
    <col min="1547" max="1548" width="13.1796875" style="1" customWidth="1"/>
    <col min="1549" max="1549" width="3.7265625" style="1" customWidth="1"/>
    <col min="1550" max="1792" width="10.7265625" style="1"/>
    <col min="1793" max="1793" width="8.7265625" style="1" customWidth="1"/>
    <col min="1794" max="1794" width="3.7265625" style="1" customWidth="1"/>
    <col min="1795" max="1795" width="38.26953125" style="1" customWidth="1"/>
    <col min="1796" max="1796" width="13.54296875" style="1" customWidth="1"/>
    <col min="1797" max="1797" width="10.7265625" style="1"/>
    <col min="1798" max="1798" width="12.453125" style="1" customWidth="1"/>
    <col min="1799" max="1799" width="10.7265625" style="1"/>
    <col min="1800" max="1800" width="13.1796875" style="1" customWidth="1"/>
    <col min="1801" max="1801" width="10.7265625" style="1"/>
    <col min="1802" max="1802" width="11.81640625" style="1" customWidth="1"/>
    <col min="1803" max="1804" width="13.1796875" style="1" customWidth="1"/>
    <col min="1805" max="1805" width="3.7265625" style="1" customWidth="1"/>
    <col min="1806" max="2048" width="10.7265625" style="1"/>
    <col min="2049" max="2049" width="8.7265625" style="1" customWidth="1"/>
    <col min="2050" max="2050" width="3.7265625" style="1" customWidth="1"/>
    <col min="2051" max="2051" width="38.26953125" style="1" customWidth="1"/>
    <col min="2052" max="2052" width="13.54296875" style="1" customWidth="1"/>
    <col min="2053" max="2053" width="10.7265625" style="1"/>
    <col min="2054" max="2054" width="12.453125" style="1" customWidth="1"/>
    <col min="2055" max="2055" width="10.7265625" style="1"/>
    <col min="2056" max="2056" width="13.1796875" style="1" customWidth="1"/>
    <col min="2057" max="2057" width="10.7265625" style="1"/>
    <col min="2058" max="2058" width="11.81640625" style="1" customWidth="1"/>
    <col min="2059" max="2060" width="13.1796875" style="1" customWidth="1"/>
    <col min="2061" max="2061" width="3.7265625" style="1" customWidth="1"/>
    <col min="2062" max="2304" width="10.7265625" style="1"/>
    <col min="2305" max="2305" width="8.7265625" style="1" customWidth="1"/>
    <col min="2306" max="2306" width="3.7265625" style="1" customWidth="1"/>
    <col min="2307" max="2307" width="38.26953125" style="1" customWidth="1"/>
    <col min="2308" max="2308" width="13.54296875" style="1" customWidth="1"/>
    <col min="2309" max="2309" width="10.7265625" style="1"/>
    <col min="2310" max="2310" width="12.453125" style="1" customWidth="1"/>
    <col min="2311" max="2311" width="10.7265625" style="1"/>
    <col min="2312" max="2312" width="13.1796875" style="1" customWidth="1"/>
    <col min="2313" max="2313" width="10.7265625" style="1"/>
    <col min="2314" max="2314" width="11.81640625" style="1" customWidth="1"/>
    <col min="2315" max="2316" width="13.1796875" style="1" customWidth="1"/>
    <col min="2317" max="2317" width="3.7265625" style="1" customWidth="1"/>
    <col min="2318" max="2560" width="10.7265625" style="1"/>
    <col min="2561" max="2561" width="8.7265625" style="1" customWidth="1"/>
    <col min="2562" max="2562" width="3.7265625" style="1" customWidth="1"/>
    <col min="2563" max="2563" width="38.26953125" style="1" customWidth="1"/>
    <col min="2564" max="2564" width="13.54296875" style="1" customWidth="1"/>
    <col min="2565" max="2565" width="10.7265625" style="1"/>
    <col min="2566" max="2566" width="12.453125" style="1" customWidth="1"/>
    <col min="2567" max="2567" width="10.7265625" style="1"/>
    <col min="2568" max="2568" width="13.1796875" style="1" customWidth="1"/>
    <col min="2569" max="2569" width="10.7265625" style="1"/>
    <col min="2570" max="2570" width="11.81640625" style="1" customWidth="1"/>
    <col min="2571" max="2572" width="13.1796875" style="1" customWidth="1"/>
    <col min="2573" max="2573" width="3.7265625" style="1" customWidth="1"/>
    <col min="2574" max="2816" width="10.7265625" style="1"/>
    <col min="2817" max="2817" width="8.7265625" style="1" customWidth="1"/>
    <col min="2818" max="2818" width="3.7265625" style="1" customWidth="1"/>
    <col min="2819" max="2819" width="38.26953125" style="1" customWidth="1"/>
    <col min="2820" max="2820" width="13.54296875" style="1" customWidth="1"/>
    <col min="2821" max="2821" width="10.7265625" style="1"/>
    <col min="2822" max="2822" width="12.453125" style="1" customWidth="1"/>
    <col min="2823" max="2823" width="10.7265625" style="1"/>
    <col min="2824" max="2824" width="13.1796875" style="1" customWidth="1"/>
    <col min="2825" max="2825" width="10.7265625" style="1"/>
    <col min="2826" max="2826" width="11.81640625" style="1" customWidth="1"/>
    <col min="2827" max="2828" width="13.1796875" style="1" customWidth="1"/>
    <col min="2829" max="2829" width="3.7265625" style="1" customWidth="1"/>
    <col min="2830" max="3072" width="10.7265625" style="1"/>
    <col min="3073" max="3073" width="8.7265625" style="1" customWidth="1"/>
    <col min="3074" max="3074" width="3.7265625" style="1" customWidth="1"/>
    <col min="3075" max="3075" width="38.26953125" style="1" customWidth="1"/>
    <col min="3076" max="3076" width="13.54296875" style="1" customWidth="1"/>
    <col min="3077" max="3077" width="10.7265625" style="1"/>
    <col min="3078" max="3078" width="12.453125" style="1" customWidth="1"/>
    <col min="3079" max="3079" width="10.7265625" style="1"/>
    <col min="3080" max="3080" width="13.1796875" style="1" customWidth="1"/>
    <col min="3081" max="3081" width="10.7265625" style="1"/>
    <col min="3082" max="3082" width="11.81640625" style="1" customWidth="1"/>
    <col min="3083" max="3084" width="13.1796875" style="1" customWidth="1"/>
    <col min="3085" max="3085" width="3.7265625" style="1" customWidth="1"/>
    <col min="3086" max="3328" width="10.7265625" style="1"/>
    <col min="3329" max="3329" width="8.7265625" style="1" customWidth="1"/>
    <col min="3330" max="3330" width="3.7265625" style="1" customWidth="1"/>
    <col min="3331" max="3331" width="38.26953125" style="1" customWidth="1"/>
    <col min="3332" max="3332" width="13.54296875" style="1" customWidth="1"/>
    <col min="3333" max="3333" width="10.7265625" style="1"/>
    <col min="3334" max="3334" width="12.453125" style="1" customWidth="1"/>
    <col min="3335" max="3335" width="10.7265625" style="1"/>
    <col min="3336" max="3336" width="13.1796875" style="1" customWidth="1"/>
    <col min="3337" max="3337" width="10.7265625" style="1"/>
    <col min="3338" max="3338" width="11.81640625" style="1" customWidth="1"/>
    <col min="3339" max="3340" width="13.1796875" style="1" customWidth="1"/>
    <col min="3341" max="3341" width="3.7265625" style="1" customWidth="1"/>
    <col min="3342" max="3584" width="10.7265625" style="1"/>
    <col min="3585" max="3585" width="8.7265625" style="1" customWidth="1"/>
    <col min="3586" max="3586" width="3.7265625" style="1" customWidth="1"/>
    <col min="3587" max="3587" width="38.26953125" style="1" customWidth="1"/>
    <col min="3588" max="3588" width="13.54296875" style="1" customWidth="1"/>
    <col min="3589" max="3589" width="10.7265625" style="1"/>
    <col min="3590" max="3590" width="12.453125" style="1" customWidth="1"/>
    <col min="3591" max="3591" width="10.7265625" style="1"/>
    <col min="3592" max="3592" width="13.1796875" style="1" customWidth="1"/>
    <col min="3593" max="3593" width="10.7265625" style="1"/>
    <col min="3594" max="3594" width="11.81640625" style="1" customWidth="1"/>
    <col min="3595" max="3596" width="13.1796875" style="1" customWidth="1"/>
    <col min="3597" max="3597" width="3.7265625" style="1" customWidth="1"/>
    <col min="3598" max="3840" width="10.7265625" style="1"/>
    <col min="3841" max="3841" width="8.7265625" style="1" customWidth="1"/>
    <col min="3842" max="3842" width="3.7265625" style="1" customWidth="1"/>
    <col min="3843" max="3843" width="38.26953125" style="1" customWidth="1"/>
    <col min="3844" max="3844" width="13.54296875" style="1" customWidth="1"/>
    <col min="3845" max="3845" width="10.7265625" style="1"/>
    <col min="3846" max="3846" width="12.453125" style="1" customWidth="1"/>
    <col min="3847" max="3847" width="10.7265625" style="1"/>
    <col min="3848" max="3848" width="13.1796875" style="1" customWidth="1"/>
    <col min="3849" max="3849" width="10.7265625" style="1"/>
    <col min="3850" max="3850" width="11.81640625" style="1" customWidth="1"/>
    <col min="3851" max="3852" width="13.1796875" style="1" customWidth="1"/>
    <col min="3853" max="3853" width="3.7265625" style="1" customWidth="1"/>
    <col min="3854" max="4096" width="10.7265625" style="1"/>
    <col min="4097" max="4097" width="8.7265625" style="1" customWidth="1"/>
    <col min="4098" max="4098" width="3.7265625" style="1" customWidth="1"/>
    <col min="4099" max="4099" width="38.26953125" style="1" customWidth="1"/>
    <col min="4100" max="4100" width="13.54296875" style="1" customWidth="1"/>
    <col min="4101" max="4101" width="10.7265625" style="1"/>
    <col min="4102" max="4102" width="12.453125" style="1" customWidth="1"/>
    <col min="4103" max="4103" width="10.7265625" style="1"/>
    <col min="4104" max="4104" width="13.1796875" style="1" customWidth="1"/>
    <col min="4105" max="4105" width="10.7265625" style="1"/>
    <col min="4106" max="4106" width="11.81640625" style="1" customWidth="1"/>
    <col min="4107" max="4108" width="13.1796875" style="1" customWidth="1"/>
    <col min="4109" max="4109" width="3.7265625" style="1" customWidth="1"/>
    <col min="4110" max="4352" width="10.7265625" style="1"/>
    <col min="4353" max="4353" width="8.7265625" style="1" customWidth="1"/>
    <col min="4354" max="4354" width="3.7265625" style="1" customWidth="1"/>
    <col min="4355" max="4355" width="38.26953125" style="1" customWidth="1"/>
    <col min="4356" max="4356" width="13.54296875" style="1" customWidth="1"/>
    <col min="4357" max="4357" width="10.7265625" style="1"/>
    <col min="4358" max="4358" width="12.453125" style="1" customWidth="1"/>
    <col min="4359" max="4359" width="10.7265625" style="1"/>
    <col min="4360" max="4360" width="13.1796875" style="1" customWidth="1"/>
    <col min="4361" max="4361" width="10.7265625" style="1"/>
    <col min="4362" max="4362" width="11.81640625" style="1" customWidth="1"/>
    <col min="4363" max="4364" width="13.1796875" style="1" customWidth="1"/>
    <col min="4365" max="4365" width="3.7265625" style="1" customWidth="1"/>
    <col min="4366" max="4608" width="10.7265625" style="1"/>
    <col min="4609" max="4609" width="8.7265625" style="1" customWidth="1"/>
    <col min="4610" max="4610" width="3.7265625" style="1" customWidth="1"/>
    <col min="4611" max="4611" width="38.26953125" style="1" customWidth="1"/>
    <col min="4612" max="4612" width="13.54296875" style="1" customWidth="1"/>
    <col min="4613" max="4613" width="10.7265625" style="1"/>
    <col min="4614" max="4614" width="12.453125" style="1" customWidth="1"/>
    <col min="4615" max="4615" width="10.7265625" style="1"/>
    <col min="4616" max="4616" width="13.1796875" style="1" customWidth="1"/>
    <col min="4617" max="4617" width="10.7265625" style="1"/>
    <col min="4618" max="4618" width="11.81640625" style="1" customWidth="1"/>
    <col min="4619" max="4620" width="13.1796875" style="1" customWidth="1"/>
    <col min="4621" max="4621" width="3.7265625" style="1" customWidth="1"/>
    <col min="4622" max="4864" width="10.7265625" style="1"/>
    <col min="4865" max="4865" width="8.7265625" style="1" customWidth="1"/>
    <col min="4866" max="4866" width="3.7265625" style="1" customWidth="1"/>
    <col min="4867" max="4867" width="38.26953125" style="1" customWidth="1"/>
    <col min="4868" max="4868" width="13.54296875" style="1" customWidth="1"/>
    <col min="4869" max="4869" width="10.7265625" style="1"/>
    <col min="4870" max="4870" width="12.453125" style="1" customWidth="1"/>
    <col min="4871" max="4871" width="10.7265625" style="1"/>
    <col min="4872" max="4872" width="13.1796875" style="1" customWidth="1"/>
    <col min="4873" max="4873" width="10.7265625" style="1"/>
    <col min="4874" max="4874" width="11.81640625" style="1" customWidth="1"/>
    <col min="4875" max="4876" width="13.1796875" style="1" customWidth="1"/>
    <col min="4877" max="4877" width="3.7265625" style="1" customWidth="1"/>
    <col min="4878" max="5120" width="10.7265625" style="1"/>
    <col min="5121" max="5121" width="8.7265625" style="1" customWidth="1"/>
    <col min="5122" max="5122" width="3.7265625" style="1" customWidth="1"/>
    <col min="5123" max="5123" width="38.26953125" style="1" customWidth="1"/>
    <col min="5124" max="5124" width="13.54296875" style="1" customWidth="1"/>
    <col min="5125" max="5125" width="10.7265625" style="1"/>
    <col min="5126" max="5126" width="12.453125" style="1" customWidth="1"/>
    <col min="5127" max="5127" width="10.7265625" style="1"/>
    <col min="5128" max="5128" width="13.1796875" style="1" customWidth="1"/>
    <col min="5129" max="5129" width="10.7265625" style="1"/>
    <col min="5130" max="5130" width="11.81640625" style="1" customWidth="1"/>
    <col min="5131" max="5132" width="13.1796875" style="1" customWidth="1"/>
    <col min="5133" max="5133" width="3.7265625" style="1" customWidth="1"/>
    <col min="5134" max="5376" width="10.7265625" style="1"/>
    <col min="5377" max="5377" width="8.7265625" style="1" customWidth="1"/>
    <col min="5378" max="5378" width="3.7265625" style="1" customWidth="1"/>
    <col min="5379" max="5379" width="38.26953125" style="1" customWidth="1"/>
    <col min="5380" max="5380" width="13.54296875" style="1" customWidth="1"/>
    <col min="5381" max="5381" width="10.7265625" style="1"/>
    <col min="5382" max="5382" width="12.453125" style="1" customWidth="1"/>
    <col min="5383" max="5383" width="10.7265625" style="1"/>
    <col min="5384" max="5384" width="13.1796875" style="1" customWidth="1"/>
    <col min="5385" max="5385" width="10.7265625" style="1"/>
    <col min="5386" max="5386" width="11.81640625" style="1" customWidth="1"/>
    <col min="5387" max="5388" width="13.1796875" style="1" customWidth="1"/>
    <col min="5389" max="5389" width="3.7265625" style="1" customWidth="1"/>
    <col min="5390" max="5632" width="10.7265625" style="1"/>
    <col min="5633" max="5633" width="8.7265625" style="1" customWidth="1"/>
    <col min="5634" max="5634" width="3.7265625" style="1" customWidth="1"/>
    <col min="5635" max="5635" width="38.26953125" style="1" customWidth="1"/>
    <col min="5636" max="5636" width="13.54296875" style="1" customWidth="1"/>
    <col min="5637" max="5637" width="10.7265625" style="1"/>
    <col min="5638" max="5638" width="12.453125" style="1" customWidth="1"/>
    <col min="5639" max="5639" width="10.7265625" style="1"/>
    <col min="5640" max="5640" width="13.1796875" style="1" customWidth="1"/>
    <col min="5641" max="5641" width="10.7265625" style="1"/>
    <col min="5642" max="5642" width="11.81640625" style="1" customWidth="1"/>
    <col min="5643" max="5644" width="13.1796875" style="1" customWidth="1"/>
    <col min="5645" max="5645" width="3.7265625" style="1" customWidth="1"/>
    <col min="5646" max="5888" width="10.7265625" style="1"/>
    <col min="5889" max="5889" width="8.7265625" style="1" customWidth="1"/>
    <col min="5890" max="5890" width="3.7265625" style="1" customWidth="1"/>
    <col min="5891" max="5891" width="38.26953125" style="1" customWidth="1"/>
    <col min="5892" max="5892" width="13.54296875" style="1" customWidth="1"/>
    <col min="5893" max="5893" width="10.7265625" style="1"/>
    <col min="5894" max="5894" width="12.453125" style="1" customWidth="1"/>
    <col min="5895" max="5895" width="10.7265625" style="1"/>
    <col min="5896" max="5896" width="13.1796875" style="1" customWidth="1"/>
    <col min="5897" max="5897" width="10.7265625" style="1"/>
    <col min="5898" max="5898" width="11.81640625" style="1" customWidth="1"/>
    <col min="5899" max="5900" width="13.1796875" style="1" customWidth="1"/>
    <col min="5901" max="5901" width="3.7265625" style="1" customWidth="1"/>
    <col min="5902" max="6144" width="10.7265625" style="1"/>
    <col min="6145" max="6145" width="8.7265625" style="1" customWidth="1"/>
    <col min="6146" max="6146" width="3.7265625" style="1" customWidth="1"/>
    <col min="6147" max="6147" width="38.26953125" style="1" customWidth="1"/>
    <col min="6148" max="6148" width="13.54296875" style="1" customWidth="1"/>
    <col min="6149" max="6149" width="10.7265625" style="1"/>
    <col min="6150" max="6150" width="12.453125" style="1" customWidth="1"/>
    <col min="6151" max="6151" width="10.7265625" style="1"/>
    <col min="6152" max="6152" width="13.1796875" style="1" customWidth="1"/>
    <col min="6153" max="6153" width="10.7265625" style="1"/>
    <col min="6154" max="6154" width="11.81640625" style="1" customWidth="1"/>
    <col min="6155" max="6156" width="13.1796875" style="1" customWidth="1"/>
    <col min="6157" max="6157" width="3.7265625" style="1" customWidth="1"/>
    <col min="6158" max="6400" width="10.7265625" style="1"/>
    <col min="6401" max="6401" width="8.7265625" style="1" customWidth="1"/>
    <col min="6402" max="6402" width="3.7265625" style="1" customWidth="1"/>
    <col min="6403" max="6403" width="38.26953125" style="1" customWidth="1"/>
    <col min="6404" max="6404" width="13.54296875" style="1" customWidth="1"/>
    <col min="6405" max="6405" width="10.7265625" style="1"/>
    <col min="6406" max="6406" width="12.453125" style="1" customWidth="1"/>
    <col min="6407" max="6407" width="10.7265625" style="1"/>
    <col min="6408" max="6408" width="13.1796875" style="1" customWidth="1"/>
    <col min="6409" max="6409" width="10.7265625" style="1"/>
    <col min="6410" max="6410" width="11.81640625" style="1" customWidth="1"/>
    <col min="6411" max="6412" width="13.1796875" style="1" customWidth="1"/>
    <col min="6413" max="6413" width="3.7265625" style="1" customWidth="1"/>
    <col min="6414" max="6656" width="10.7265625" style="1"/>
    <col min="6657" max="6657" width="8.7265625" style="1" customWidth="1"/>
    <col min="6658" max="6658" width="3.7265625" style="1" customWidth="1"/>
    <col min="6659" max="6659" width="38.26953125" style="1" customWidth="1"/>
    <col min="6660" max="6660" width="13.54296875" style="1" customWidth="1"/>
    <col min="6661" max="6661" width="10.7265625" style="1"/>
    <col min="6662" max="6662" width="12.453125" style="1" customWidth="1"/>
    <col min="6663" max="6663" width="10.7265625" style="1"/>
    <col min="6664" max="6664" width="13.1796875" style="1" customWidth="1"/>
    <col min="6665" max="6665" width="10.7265625" style="1"/>
    <col min="6666" max="6666" width="11.81640625" style="1" customWidth="1"/>
    <col min="6667" max="6668" width="13.1796875" style="1" customWidth="1"/>
    <col min="6669" max="6669" width="3.7265625" style="1" customWidth="1"/>
    <col min="6670" max="6912" width="10.7265625" style="1"/>
    <col min="6913" max="6913" width="8.7265625" style="1" customWidth="1"/>
    <col min="6914" max="6914" width="3.7265625" style="1" customWidth="1"/>
    <col min="6915" max="6915" width="38.26953125" style="1" customWidth="1"/>
    <col min="6916" max="6916" width="13.54296875" style="1" customWidth="1"/>
    <col min="6917" max="6917" width="10.7265625" style="1"/>
    <col min="6918" max="6918" width="12.453125" style="1" customWidth="1"/>
    <col min="6919" max="6919" width="10.7265625" style="1"/>
    <col min="6920" max="6920" width="13.1796875" style="1" customWidth="1"/>
    <col min="6921" max="6921" width="10.7265625" style="1"/>
    <col min="6922" max="6922" width="11.81640625" style="1" customWidth="1"/>
    <col min="6923" max="6924" width="13.1796875" style="1" customWidth="1"/>
    <col min="6925" max="6925" width="3.7265625" style="1" customWidth="1"/>
    <col min="6926" max="7168" width="10.7265625" style="1"/>
    <col min="7169" max="7169" width="8.7265625" style="1" customWidth="1"/>
    <col min="7170" max="7170" width="3.7265625" style="1" customWidth="1"/>
    <col min="7171" max="7171" width="38.26953125" style="1" customWidth="1"/>
    <col min="7172" max="7172" width="13.54296875" style="1" customWidth="1"/>
    <col min="7173" max="7173" width="10.7265625" style="1"/>
    <col min="7174" max="7174" width="12.453125" style="1" customWidth="1"/>
    <col min="7175" max="7175" width="10.7265625" style="1"/>
    <col min="7176" max="7176" width="13.1796875" style="1" customWidth="1"/>
    <col min="7177" max="7177" width="10.7265625" style="1"/>
    <col min="7178" max="7178" width="11.81640625" style="1" customWidth="1"/>
    <col min="7179" max="7180" width="13.1796875" style="1" customWidth="1"/>
    <col min="7181" max="7181" width="3.7265625" style="1" customWidth="1"/>
    <col min="7182" max="7424" width="10.7265625" style="1"/>
    <col min="7425" max="7425" width="8.7265625" style="1" customWidth="1"/>
    <col min="7426" max="7426" width="3.7265625" style="1" customWidth="1"/>
    <col min="7427" max="7427" width="38.26953125" style="1" customWidth="1"/>
    <col min="7428" max="7428" width="13.54296875" style="1" customWidth="1"/>
    <col min="7429" max="7429" width="10.7265625" style="1"/>
    <col min="7430" max="7430" width="12.453125" style="1" customWidth="1"/>
    <col min="7431" max="7431" width="10.7265625" style="1"/>
    <col min="7432" max="7432" width="13.1796875" style="1" customWidth="1"/>
    <col min="7433" max="7433" width="10.7265625" style="1"/>
    <col min="7434" max="7434" width="11.81640625" style="1" customWidth="1"/>
    <col min="7435" max="7436" width="13.1796875" style="1" customWidth="1"/>
    <col min="7437" max="7437" width="3.7265625" style="1" customWidth="1"/>
    <col min="7438" max="7680" width="10.7265625" style="1"/>
    <col min="7681" max="7681" width="8.7265625" style="1" customWidth="1"/>
    <col min="7682" max="7682" width="3.7265625" style="1" customWidth="1"/>
    <col min="7683" max="7683" width="38.26953125" style="1" customWidth="1"/>
    <col min="7684" max="7684" width="13.54296875" style="1" customWidth="1"/>
    <col min="7685" max="7685" width="10.7265625" style="1"/>
    <col min="7686" max="7686" width="12.453125" style="1" customWidth="1"/>
    <col min="7687" max="7687" width="10.7265625" style="1"/>
    <col min="7688" max="7688" width="13.1796875" style="1" customWidth="1"/>
    <col min="7689" max="7689" width="10.7265625" style="1"/>
    <col min="7690" max="7690" width="11.81640625" style="1" customWidth="1"/>
    <col min="7691" max="7692" width="13.1796875" style="1" customWidth="1"/>
    <col min="7693" max="7693" width="3.7265625" style="1" customWidth="1"/>
    <col min="7694" max="7936" width="10.7265625" style="1"/>
    <col min="7937" max="7937" width="8.7265625" style="1" customWidth="1"/>
    <col min="7938" max="7938" width="3.7265625" style="1" customWidth="1"/>
    <col min="7939" max="7939" width="38.26953125" style="1" customWidth="1"/>
    <col min="7940" max="7940" width="13.54296875" style="1" customWidth="1"/>
    <col min="7941" max="7941" width="10.7265625" style="1"/>
    <col min="7942" max="7942" width="12.453125" style="1" customWidth="1"/>
    <col min="7943" max="7943" width="10.7265625" style="1"/>
    <col min="7944" max="7944" width="13.1796875" style="1" customWidth="1"/>
    <col min="7945" max="7945" width="10.7265625" style="1"/>
    <col min="7946" max="7946" width="11.81640625" style="1" customWidth="1"/>
    <col min="7947" max="7948" width="13.1796875" style="1" customWidth="1"/>
    <col min="7949" max="7949" width="3.7265625" style="1" customWidth="1"/>
    <col min="7950" max="8192" width="10.7265625" style="1"/>
    <col min="8193" max="8193" width="8.7265625" style="1" customWidth="1"/>
    <col min="8194" max="8194" width="3.7265625" style="1" customWidth="1"/>
    <col min="8195" max="8195" width="38.26953125" style="1" customWidth="1"/>
    <col min="8196" max="8196" width="13.54296875" style="1" customWidth="1"/>
    <col min="8197" max="8197" width="10.7265625" style="1"/>
    <col min="8198" max="8198" width="12.453125" style="1" customWidth="1"/>
    <col min="8199" max="8199" width="10.7265625" style="1"/>
    <col min="8200" max="8200" width="13.1796875" style="1" customWidth="1"/>
    <col min="8201" max="8201" width="10.7265625" style="1"/>
    <col min="8202" max="8202" width="11.81640625" style="1" customWidth="1"/>
    <col min="8203" max="8204" width="13.1796875" style="1" customWidth="1"/>
    <col min="8205" max="8205" width="3.7265625" style="1" customWidth="1"/>
    <col min="8206" max="8448" width="10.7265625" style="1"/>
    <col min="8449" max="8449" width="8.7265625" style="1" customWidth="1"/>
    <col min="8450" max="8450" width="3.7265625" style="1" customWidth="1"/>
    <col min="8451" max="8451" width="38.26953125" style="1" customWidth="1"/>
    <col min="8452" max="8452" width="13.54296875" style="1" customWidth="1"/>
    <col min="8453" max="8453" width="10.7265625" style="1"/>
    <col min="8454" max="8454" width="12.453125" style="1" customWidth="1"/>
    <col min="8455" max="8455" width="10.7265625" style="1"/>
    <col min="8456" max="8456" width="13.1796875" style="1" customWidth="1"/>
    <col min="8457" max="8457" width="10.7265625" style="1"/>
    <col min="8458" max="8458" width="11.81640625" style="1" customWidth="1"/>
    <col min="8459" max="8460" width="13.1796875" style="1" customWidth="1"/>
    <col min="8461" max="8461" width="3.7265625" style="1" customWidth="1"/>
    <col min="8462" max="8704" width="10.7265625" style="1"/>
    <col min="8705" max="8705" width="8.7265625" style="1" customWidth="1"/>
    <col min="8706" max="8706" width="3.7265625" style="1" customWidth="1"/>
    <col min="8707" max="8707" width="38.26953125" style="1" customWidth="1"/>
    <col min="8708" max="8708" width="13.54296875" style="1" customWidth="1"/>
    <col min="8709" max="8709" width="10.7265625" style="1"/>
    <col min="8710" max="8710" width="12.453125" style="1" customWidth="1"/>
    <col min="8711" max="8711" width="10.7265625" style="1"/>
    <col min="8712" max="8712" width="13.1796875" style="1" customWidth="1"/>
    <col min="8713" max="8713" width="10.7265625" style="1"/>
    <col min="8714" max="8714" width="11.81640625" style="1" customWidth="1"/>
    <col min="8715" max="8716" width="13.1796875" style="1" customWidth="1"/>
    <col min="8717" max="8717" width="3.7265625" style="1" customWidth="1"/>
    <col min="8718" max="8960" width="10.7265625" style="1"/>
    <col min="8961" max="8961" width="8.7265625" style="1" customWidth="1"/>
    <col min="8962" max="8962" width="3.7265625" style="1" customWidth="1"/>
    <col min="8963" max="8963" width="38.26953125" style="1" customWidth="1"/>
    <col min="8964" max="8964" width="13.54296875" style="1" customWidth="1"/>
    <col min="8965" max="8965" width="10.7265625" style="1"/>
    <col min="8966" max="8966" width="12.453125" style="1" customWidth="1"/>
    <col min="8967" max="8967" width="10.7265625" style="1"/>
    <col min="8968" max="8968" width="13.1796875" style="1" customWidth="1"/>
    <col min="8969" max="8969" width="10.7265625" style="1"/>
    <col min="8970" max="8970" width="11.81640625" style="1" customWidth="1"/>
    <col min="8971" max="8972" width="13.1796875" style="1" customWidth="1"/>
    <col min="8973" max="8973" width="3.7265625" style="1" customWidth="1"/>
    <col min="8974" max="9216" width="10.7265625" style="1"/>
    <col min="9217" max="9217" width="8.7265625" style="1" customWidth="1"/>
    <col min="9218" max="9218" width="3.7265625" style="1" customWidth="1"/>
    <col min="9219" max="9219" width="38.26953125" style="1" customWidth="1"/>
    <col min="9220" max="9220" width="13.54296875" style="1" customWidth="1"/>
    <col min="9221" max="9221" width="10.7265625" style="1"/>
    <col min="9222" max="9222" width="12.453125" style="1" customWidth="1"/>
    <col min="9223" max="9223" width="10.7265625" style="1"/>
    <col min="9224" max="9224" width="13.1796875" style="1" customWidth="1"/>
    <col min="9225" max="9225" width="10.7265625" style="1"/>
    <col min="9226" max="9226" width="11.81640625" style="1" customWidth="1"/>
    <col min="9227" max="9228" width="13.1796875" style="1" customWidth="1"/>
    <col min="9229" max="9229" width="3.7265625" style="1" customWidth="1"/>
    <col min="9230" max="9472" width="10.7265625" style="1"/>
    <col min="9473" max="9473" width="8.7265625" style="1" customWidth="1"/>
    <col min="9474" max="9474" width="3.7265625" style="1" customWidth="1"/>
    <col min="9475" max="9475" width="38.26953125" style="1" customWidth="1"/>
    <col min="9476" max="9476" width="13.54296875" style="1" customWidth="1"/>
    <col min="9477" max="9477" width="10.7265625" style="1"/>
    <col min="9478" max="9478" width="12.453125" style="1" customWidth="1"/>
    <col min="9479" max="9479" width="10.7265625" style="1"/>
    <col min="9480" max="9480" width="13.1796875" style="1" customWidth="1"/>
    <col min="9481" max="9481" width="10.7265625" style="1"/>
    <col min="9482" max="9482" width="11.81640625" style="1" customWidth="1"/>
    <col min="9483" max="9484" width="13.1796875" style="1" customWidth="1"/>
    <col min="9485" max="9485" width="3.7265625" style="1" customWidth="1"/>
    <col min="9486" max="9728" width="10.7265625" style="1"/>
    <col min="9729" max="9729" width="8.7265625" style="1" customWidth="1"/>
    <col min="9730" max="9730" width="3.7265625" style="1" customWidth="1"/>
    <col min="9731" max="9731" width="38.26953125" style="1" customWidth="1"/>
    <col min="9732" max="9732" width="13.54296875" style="1" customWidth="1"/>
    <col min="9733" max="9733" width="10.7265625" style="1"/>
    <col min="9734" max="9734" width="12.453125" style="1" customWidth="1"/>
    <col min="9735" max="9735" width="10.7265625" style="1"/>
    <col min="9736" max="9736" width="13.1796875" style="1" customWidth="1"/>
    <col min="9737" max="9737" width="10.7265625" style="1"/>
    <col min="9738" max="9738" width="11.81640625" style="1" customWidth="1"/>
    <col min="9739" max="9740" width="13.1796875" style="1" customWidth="1"/>
    <col min="9741" max="9741" width="3.7265625" style="1" customWidth="1"/>
    <col min="9742" max="9984" width="10.7265625" style="1"/>
    <col min="9985" max="9985" width="8.7265625" style="1" customWidth="1"/>
    <col min="9986" max="9986" width="3.7265625" style="1" customWidth="1"/>
    <col min="9987" max="9987" width="38.26953125" style="1" customWidth="1"/>
    <col min="9988" max="9988" width="13.54296875" style="1" customWidth="1"/>
    <col min="9989" max="9989" width="10.7265625" style="1"/>
    <col min="9990" max="9990" width="12.453125" style="1" customWidth="1"/>
    <col min="9991" max="9991" width="10.7265625" style="1"/>
    <col min="9992" max="9992" width="13.1796875" style="1" customWidth="1"/>
    <col min="9993" max="9993" width="10.7265625" style="1"/>
    <col min="9994" max="9994" width="11.81640625" style="1" customWidth="1"/>
    <col min="9995" max="9996" width="13.1796875" style="1" customWidth="1"/>
    <col min="9997" max="9997" width="3.7265625" style="1" customWidth="1"/>
    <col min="9998" max="10240" width="10.7265625" style="1"/>
    <col min="10241" max="10241" width="8.7265625" style="1" customWidth="1"/>
    <col min="10242" max="10242" width="3.7265625" style="1" customWidth="1"/>
    <col min="10243" max="10243" width="38.26953125" style="1" customWidth="1"/>
    <col min="10244" max="10244" width="13.54296875" style="1" customWidth="1"/>
    <col min="10245" max="10245" width="10.7265625" style="1"/>
    <col min="10246" max="10246" width="12.453125" style="1" customWidth="1"/>
    <col min="10247" max="10247" width="10.7265625" style="1"/>
    <col min="10248" max="10248" width="13.1796875" style="1" customWidth="1"/>
    <col min="10249" max="10249" width="10.7265625" style="1"/>
    <col min="10250" max="10250" width="11.81640625" style="1" customWidth="1"/>
    <col min="10251" max="10252" width="13.1796875" style="1" customWidth="1"/>
    <col min="10253" max="10253" width="3.7265625" style="1" customWidth="1"/>
    <col min="10254" max="10496" width="10.7265625" style="1"/>
    <col min="10497" max="10497" width="8.7265625" style="1" customWidth="1"/>
    <col min="10498" max="10498" width="3.7265625" style="1" customWidth="1"/>
    <col min="10499" max="10499" width="38.26953125" style="1" customWidth="1"/>
    <col min="10500" max="10500" width="13.54296875" style="1" customWidth="1"/>
    <col min="10501" max="10501" width="10.7265625" style="1"/>
    <col min="10502" max="10502" width="12.453125" style="1" customWidth="1"/>
    <col min="10503" max="10503" width="10.7265625" style="1"/>
    <col min="10504" max="10504" width="13.1796875" style="1" customWidth="1"/>
    <col min="10505" max="10505" width="10.7265625" style="1"/>
    <col min="10506" max="10506" width="11.81640625" style="1" customWidth="1"/>
    <col min="10507" max="10508" width="13.1796875" style="1" customWidth="1"/>
    <col min="10509" max="10509" width="3.7265625" style="1" customWidth="1"/>
    <col min="10510" max="10752" width="10.7265625" style="1"/>
    <col min="10753" max="10753" width="8.7265625" style="1" customWidth="1"/>
    <col min="10754" max="10754" width="3.7265625" style="1" customWidth="1"/>
    <col min="10755" max="10755" width="38.26953125" style="1" customWidth="1"/>
    <col min="10756" max="10756" width="13.54296875" style="1" customWidth="1"/>
    <col min="10757" max="10757" width="10.7265625" style="1"/>
    <col min="10758" max="10758" width="12.453125" style="1" customWidth="1"/>
    <col min="10759" max="10759" width="10.7265625" style="1"/>
    <col min="10760" max="10760" width="13.1796875" style="1" customWidth="1"/>
    <col min="10761" max="10761" width="10.7265625" style="1"/>
    <col min="10762" max="10762" width="11.81640625" style="1" customWidth="1"/>
    <col min="10763" max="10764" width="13.1796875" style="1" customWidth="1"/>
    <col min="10765" max="10765" width="3.7265625" style="1" customWidth="1"/>
    <col min="10766" max="11008" width="10.7265625" style="1"/>
    <col min="11009" max="11009" width="8.7265625" style="1" customWidth="1"/>
    <col min="11010" max="11010" width="3.7265625" style="1" customWidth="1"/>
    <col min="11011" max="11011" width="38.26953125" style="1" customWidth="1"/>
    <col min="11012" max="11012" width="13.54296875" style="1" customWidth="1"/>
    <col min="11013" max="11013" width="10.7265625" style="1"/>
    <col min="11014" max="11014" width="12.453125" style="1" customWidth="1"/>
    <col min="11015" max="11015" width="10.7265625" style="1"/>
    <col min="11016" max="11016" width="13.1796875" style="1" customWidth="1"/>
    <col min="11017" max="11017" width="10.7265625" style="1"/>
    <col min="11018" max="11018" width="11.81640625" style="1" customWidth="1"/>
    <col min="11019" max="11020" width="13.1796875" style="1" customWidth="1"/>
    <col min="11021" max="11021" width="3.7265625" style="1" customWidth="1"/>
    <col min="11022" max="11264" width="10.7265625" style="1"/>
    <col min="11265" max="11265" width="8.7265625" style="1" customWidth="1"/>
    <col min="11266" max="11266" width="3.7265625" style="1" customWidth="1"/>
    <col min="11267" max="11267" width="38.26953125" style="1" customWidth="1"/>
    <col min="11268" max="11268" width="13.54296875" style="1" customWidth="1"/>
    <col min="11269" max="11269" width="10.7265625" style="1"/>
    <col min="11270" max="11270" width="12.453125" style="1" customWidth="1"/>
    <col min="11271" max="11271" width="10.7265625" style="1"/>
    <col min="11272" max="11272" width="13.1796875" style="1" customWidth="1"/>
    <col min="11273" max="11273" width="10.7265625" style="1"/>
    <col min="11274" max="11274" width="11.81640625" style="1" customWidth="1"/>
    <col min="11275" max="11276" width="13.1796875" style="1" customWidth="1"/>
    <col min="11277" max="11277" width="3.7265625" style="1" customWidth="1"/>
    <col min="11278" max="11520" width="10.7265625" style="1"/>
    <col min="11521" max="11521" width="8.7265625" style="1" customWidth="1"/>
    <col min="11522" max="11522" width="3.7265625" style="1" customWidth="1"/>
    <col min="11523" max="11523" width="38.26953125" style="1" customWidth="1"/>
    <col min="11524" max="11524" width="13.54296875" style="1" customWidth="1"/>
    <col min="11525" max="11525" width="10.7265625" style="1"/>
    <col min="11526" max="11526" width="12.453125" style="1" customWidth="1"/>
    <col min="11527" max="11527" width="10.7265625" style="1"/>
    <col min="11528" max="11528" width="13.1796875" style="1" customWidth="1"/>
    <col min="11529" max="11529" width="10.7265625" style="1"/>
    <col min="11530" max="11530" width="11.81640625" style="1" customWidth="1"/>
    <col min="11531" max="11532" width="13.1796875" style="1" customWidth="1"/>
    <col min="11533" max="11533" width="3.7265625" style="1" customWidth="1"/>
    <col min="11534" max="11776" width="10.7265625" style="1"/>
    <col min="11777" max="11777" width="8.7265625" style="1" customWidth="1"/>
    <col min="11778" max="11778" width="3.7265625" style="1" customWidth="1"/>
    <col min="11779" max="11779" width="38.26953125" style="1" customWidth="1"/>
    <col min="11780" max="11780" width="13.54296875" style="1" customWidth="1"/>
    <col min="11781" max="11781" width="10.7265625" style="1"/>
    <col min="11782" max="11782" width="12.453125" style="1" customWidth="1"/>
    <col min="11783" max="11783" width="10.7265625" style="1"/>
    <col min="11784" max="11784" width="13.1796875" style="1" customWidth="1"/>
    <col min="11785" max="11785" width="10.7265625" style="1"/>
    <col min="11786" max="11786" width="11.81640625" style="1" customWidth="1"/>
    <col min="11787" max="11788" width="13.1796875" style="1" customWidth="1"/>
    <col min="11789" max="11789" width="3.7265625" style="1" customWidth="1"/>
    <col min="11790" max="12032" width="10.7265625" style="1"/>
    <col min="12033" max="12033" width="8.7265625" style="1" customWidth="1"/>
    <col min="12034" max="12034" width="3.7265625" style="1" customWidth="1"/>
    <col min="12035" max="12035" width="38.26953125" style="1" customWidth="1"/>
    <col min="12036" max="12036" width="13.54296875" style="1" customWidth="1"/>
    <col min="12037" max="12037" width="10.7265625" style="1"/>
    <col min="12038" max="12038" width="12.453125" style="1" customWidth="1"/>
    <col min="12039" max="12039" width="10.7265625" style="1"/>
    <col min="12040" max="12040" width="13.1796875" style="1" customWidth="1"/>
    <col min="12041" max="12041" width="10.7265625" style="1"/>
    <col min="12042" max="12042" width="11.81640625" style="1" customWidth="1"/>
    <col min="12043" max="12044" width="13.1796875" style="1" customWidth="1"/>
    <col min="12045" max="12045" width="3.7265625" style="1" customWidth="1"/>
    <col min="12046" max="12288" width="10.7265625" style="1"/>
    <col min="12289" max="12289" width="8.7265625" style="1" customWidth="1"/>
    <col min="12290" max="12290" width="3.7265625" style="1" customWidth="1"/>
    <col min="12291" max="12291" width="38.26953125" style="1" customWidth="1"/>
    <col min="12292" max="12292" width="13.54296875" style="1" customWidth="1"/>
    <col min="12293" max="12293" width="10.7265625" style="1"/>
    <col min="12294" max="12294" width="12.453125" style="1" customWidth="1"/>
    <col min="12295" max="12295" width="10.7265625" style="1"/>
    <col min="12296" max="12296" width="13.1796875" style="1" customWidth="1"/>
    <col min="12297" max="12297" width="10.7265625" style="1"/>
    <col min="12298" max="12298" width="11.81640625" style="1" customWidth="1"/>
    <col min="12299" max="12300" width="13.1796875" style="1" customWidth="1"/>
    <col min="12301" max="12301" width="3.7265625" style="1" customWidth="1"/>
    <col min="12302" max="12544" width="10.7265625" style="1"/>
    <col min="12545" max="12545" width="8.7265625" style="1" customWidth="1"/>
    <col min="12546" max="12546" width="3.7265625" style="1" customWidth="1"/>
    <col min="12547" max="12547" width="38.26953125" style="1" customWidth="1"/>
    <col min="12548" max="12548" width="13.54296875" style="1" customWidth="1"/>
    <col min="12549" max="12549" width="10.7265625" style="1"/>
    <col min="12550" max="12550" width="12.453125" style="1" customWidth="1"/>
    <col min="12551" max="12551" width="10.7265625" style="1"/>
    <col min="12552" max="12552" width="13.1796875" style="1" customWidth="1"/>
    <col min="12553" max="12553" width="10.7265625" style="1"/>
    <col min="12554" max="12554" width="11.81640625" style="1" customWidth="1"/>
    <col min="12555" max="12556" width="13.1796875" style="1" customWidth="1"/>
    <col min="12557" max="12557" width="3.7265625" style="1" customWidth="1"/>
    <col min="12558" max="12800" width="10.7265625" style="1"/>
    <col min="12801" max="12801" width="8.7265625" style="1" customWidth="1"/>
    <col min="12802" max="12802" width="3.7265625" style="1" customWidth="1"/>
    <col min="12803" max="12803" width="38.26953125" style="1" customWidth="1"/>
    <col min="12804" max="12804" width="13.54296875" style="1" customWidth="1"/>
    <col min="12805" max="12805" width="10.7265625" style="1"/>
    <col min="12806" max="12806" width="12.453125" style="1" customWidth="1"/>
    <col min="12807" max="12807" width="10.7265625" style="1"/>
    <col min="12808" max="12808" width="13.1796875" style="1" customWidth="1"/>
    <col min="12809" max="12809" width="10.7265625" style="1"/>
    <col min="12810" max="12810" width="11.81640625" style="1" customWidth="1"/>
    <col min="12811" max="12812" width="13.1796875" style="1" customWidth="1"/>
    <col min="12813" max="12813" width="3.7265625" style="1" customWidth="1"/>
    <col min="12814" max="13056" width="10.7265625" style="1"/>
    <col min="13057" max="13057" width="8.7265625" style="1" customWidth="1"/>
    <col min="13058" max="13058" width="3.7265625" style="1" customWidth="1"/>
    <col min="13059" max="13059" width="38.26953125" style="1" customWidth="1"/>
    <col min="13060" max="13060" width="13.54296875" style="1" customWidth="1"/>
    <col min="13061" max="13061" width="10.7265625" style="1"/>
    <col min="13062" max="13062" width="12.453125" style="1" customWidth="1"/>
    <col min="13063" max="13063" width="10.7265625" style="1"/>
    <col min="13064" max="13064" width="13.1796875" style="1" customWidth="1"/>
    <col min="13065" max="13065" width="10.7265625" style="1"/>
    <col min="13066" max="13066" width="11.81640625" style="1" customWidth="1"/>
    <col min="13067" max="13068" width="13.1796875" style="1" customWidth="1"/>
    <col min="13069" max="13069" width="3.7265625" style="1" customWidth="1"/>
    <col min="13070" max="13312" width="10.7265625" style="1"/>
    <col min="13313" max="13313" width="8.7265625" style="1" customWidth="1"/>
    <col min="13314" max="13314" width="3.7265625" style="1" customWidth="1"/>
    <col min="13315" max="13315" width="38.26953125" style="1" customWidth="1"/>
    <col min="13316" max="13316" width="13.54296875" style="1" customWidth="1"/>
    <col min="13317" max="13317" width="10.7265625" style="1"/>
    <col min="13318" max="13318" width="12.453125" style="1" customWidth="1"/>
    <col min="13319" max="13319" width="10.7265625" style="1"/>
    <col min="13320" max="13320" width="13.1796875" style="1" customWidth="1"/>
    <col min="13321" max="13321" width="10.7265625" style="1"/>
    <col min="13322" max="13322" width="11.81640625" style="1" customWidth="1"/>
    <col min="13323" max="13324" width="13.1796875" style="1" customWidth="1"/>
    <col min="13325" max="13325" width="3.7265625" style="1" customWidth="1"/>
    <col min="13326" max="13568" width="10.7265625" style="1"/>
    <col min="13569" max="13569" width="8.7265625" style="1" customWidth="1"/>
    <col min="13570" max="13570" width="3.7265625" style="1" customWidth="1"/>
    <col min="13571" max="13571" width="38.26953125" style="1" customWidth="1"/>
    <col min="13572" max="13572" width="13.54296875" style="1" customWidth="1"/>
    <col min="13573" max="13573" width="10.7265625" style="1"/>
    <col min="13574" max="13574" width="12.453125" style="1" customWidth="1"/>
    <col min="13575" max="13575" width="10.7265625" style="1"/>
    <col min="13576" max="13576" width="13.1796875" style="1" customWidth="1"/>
    <col min="13577" max="13577" width="10.7265625" style="1"/>
    <col min="13578" max="13578" width="11.81640625" style="1" customWidth="1"/>
    <col min="13579" max="13580" width="13.1796875" style="1" customWidth="1"/>
    <col min="13581" max="13581" width="3.7265625" style="1" customWidth="1"/>
    <col min="13582" max="13824" width="10.7265625" style="1"/>
    <col min="13825" max="13825" width="8.7265625" style="1" customWidth="1"/>
    <col min="13826" max="13826" width="3.7265625" style="1" customWidth="1"/>
    <col min="13827" max="13827" width="38.26953125" style="1" customWidth="1"/>
    <col min="13828" max="13828" width="13.54296875" style="1" customWidth="1"/>
    <col min="13829" max="13829" width="10.7265625" style="1"/>
    <col min="13830" max="13830" width="12.453125" style="1" customWidth="1"/>
    <col min="13831" max="13831" width="10.7265625" style="1"/>
    <col min="13832" max="13832" width="13.1796875" style="1" customWidth="1"/>
    <col min="13833" max="13833" width="10.7265625" style="1"/>
    <col min="13834" max="13834" width="11.81640625" style="1" customWidth="1"/>
    <col min="13835" max="13836" width="13.1796875" style="1" customWidth="1"/>
    <col min="13837" max="13837" width="3.7265625" style="1" customWidth="1"/>
    <col min="13838" max="14080" width="10.7265625" style="1"/>
    <col min="14081" max="14081" width="8.7265625" style="1" customWidth="1"/>
    <col min="14082" max="14082" width="3.7265625" style="1" customWidth="1"/>
    <col min="14083" max="14083" width="38.26953125" style="1" customWidth="1"/>
    <col min="14084" max="14084" width="13.54296875" style="1" customWidth="1"/>
    <col min="14085" max="14085" width="10.7265625" style="1"/>
    <col min="14086" max="14086" width="12.453125" style="1" customWidth="1"/>
    <col min="14087" max="14087" width="10.7265625" style="1"/>
    <col min="14088" max="14088" width="13.1796875" style="1" customWidth="1"/>
    <col min="14089" max="14089" width="10.7265625" style="1"/>
    <col min="14090" max="14090" width="11.81640625" style="1" customWidth="1"/>
    <col min="14091" max="14092" width="13.1796875" style="1" customWidth="1"/>
    <col min="14093" max="14093" width="3.7265625" style="1" customWidth="1"/>
    <col min="14094" max="14336" width="10.7265625" style="1"/>
    <col min="14337" max="14337" width="8.7265625" style="1" customWidth="1"/>
    <col min="14338" max="14338" width="3.7265625" style="1" customWidth="1"/>
    <col min="14339" max="14339" width="38.26953125" style="1" customWidth="1"/>
    <col min="14340" max="14340" width="13.54296875" style="1" customWidth="1"/>
    <col min="14341" max="14341" width="10.7265625" style="1"/>
    <col min="14342" max="14342" width="12.453125" style="1" customWidth="1"/>
    <col min="14343" max="14343" width="10.7265625" style="1"/>
    <col min="14344" max="14344" width="13.1796875" style="1" customWidth="1"/>
    <col min="14345" max="14345" width="10.7265625" style="1"/>
    <col min="14346" max="14346" width="11.81640625" style="1" customWidth="1"/>
    <col min="14347" max="14348" width="13.1796875" style="1" customWidth="1"/>
    <col min="14349" max="14349" width="3.7265625" style="1" customWidth="1"/>
    <col min="14350" max="14592" width="10.7265625" style="1"/>
    <col min="14593" max="14593" width="8.7265625" style="1" customWidth="1"/>
    <col min="14594" max="14594" width="3.7265625" style="1" customWidth="1"/>
    <col min="14595" max="14595" width="38.26953125" style="1" customWidth="1"/>
    <col min="14596" max="14596" width="13.54296875" style="1" customWidth="1"/>
    <col min="14597" max="14597" width="10.7265625" style="1"/>
    <col min="14598" max="14598" width="12.453125" style="1" customWidth="1"/>
    <col min="14599" max="14599" width="10.7265625" style="1"/>
    <col min="14600" max="14600" width="13.1796875" style="1" customWidth="1"/>
    <col min="14601" max="14601" width="10.7265625" style="1"/>
    <col min="14602" max="14602" width="11.81640625" style="1" customWidth="1"/>
    <col min="14603" max="14604" width="13.1796875" style="1" customWidth="1"/>
    <col min="14605" max="14605" width="3.7265625" style="1" customWidth="1"/>
    <col min="14606" max="14848" width="10.7265625" style="1"/>
    <col min="14849" max="14849" width="8.7265625" style="1" customWidth="1"/>
    <col min="14850" max="14850" width="3.7265625" style="1" customWidth="1"/>
    <col min="14851" max="14851" width="38.26953125" style="1" customWidth="1"/>
    <col min="14852" max="14852" width="13.54296875" style="1" customWidth="1"/>
    <col min="14853" max="14853" width="10.7265625" style="1"/>
    <col min="14854" max="14854" width="12.453125" style="1" customWidth="1"/>
    <col min="14855" max="14855" width="10.7265625" style="1"/>
    <col min="14856" max="14856" width="13.1796875" style="1" customWidth="1"/>
    <col min="14857" max="14857" width="10.7265625" style="1"/>
    <col min="14858" max="14858" width="11.81640625" style="1" customWidth="1"/>
    <col min="14859" max="14860" width="13.1796875" style="1" customWidth="1"/>
    <col min="14861" max="14861" width="3.7265625" style="1" customWidth="1"/>
    <col min="14862" max="15104" width="10.7265625" style="1"/>
    <col min="15105" max="15105" width="8.7265625" style="1" customWidth="1"/>
    <col min="15106" max="15106" width="3.7265625" style="1" customWidth="1"/>
    <col min="15107" max="15107" width="38.26953125" style="1" customWidth="1"/>
    <col min="15108" max="15108" width="13.54296875" style="1" customWidth="1"/>
    <col min="15109" max="15109" width="10.7265625" style="1"/>
    <col min="15110" max="15110" width="12.453125" style="1" customWidth="1"/>
    <col min="15111" max="15111" width="10.7265625" style="1"/>
    <col min="15112" max="15112" width="13.1796875" style="1" customWidth="1"/>
    <col min="15113" max="15113" width="10.7265625" style="1"/>
    <col min="15114" max="15114" width="11.81640625" style="1" customWidth="1"/>
    <col min="15115" max="15116" width="13.1796875" style="1" customWidth="1"/>
    <col min="15117" max="15117" width="3.7265625" style="1" customWidth="1"/>
    <col min="15118" max="15360" width="10.7265625" style="1"/>
    <col min="15361" max="15361" width="8.7265625" style="1" customWidth="1"/>
    <col min="15362" max="15362" width="3.7265625" style="1" customWidth="1"/>
    <col min="15363" max="15363" width="38.26953125" style="1" customWidth="1"/>
    <col min="15364" max="15364" width="13.54296875" style="1" customWidth="1"/>
    <col min="15365" max="15365" width="10.7265625" style="1"/>
    <col min="15366" max="15366" width="12.453125" style="1" customWidth="1"/>
    <col min="15367" max="15367" width="10.7265625" style="1"/>
    <col min="15368" max="15368" width="13.1796875" style="1" customWidth="1"/>
    <col min="15369" max="15369" width="10.7265625" style="1"/>
    <col min="15370" max="15370" width="11.81640625" style="1" customWidth="1"/>
    <col min="15371" max="15372" width="13.1796875" style="1" customWidth="1"/>
    <col min="15373" max="15373" width="3.7265625" style="1" customWidth="1"/>
    <col min="15374" max="15616" width="10.7265625" style="1"/>
    <col min="15617" max="15617" width="8.7265625" style="1" customWidth="1"/>
    <col min="15618" max="15618" width="3.7265625" style="1" customWidth="1"/>
    <col min="15619" max="15619" width="38.26953125" style="1" customWidth="1"/>
    <col min="15620" max="15620" width="13.54296875" style="1" customWidth="1"/>
    <col min="15621" max="15621" width="10.7265625" style="1"/>
    <col min="15622" max="15622" width="12.453125" style="1" customWidth="1"/>
    <col min="15623" max="15623" width="10.7265625" style="1"/>
    <col min="15624" max="15624" width="13.1796875" style="1" customWidth="1"/>
    <col min="15625" max="15625" width="10.7265625" style="1"/>
    <col min="15626" max="15626" width="11.81640625" style="1" customWidth="1"/>
    <col min="15627" max="15628" width="13.1796875" style="1" customWidth="1"/>
    <col min="15629" max="15629" width="3.7265625" style="1" customWidth="1"/>
    <col min="15630" max="15872" width="10.7265625" style="1"/>
    <col min="15873" max="15873" width="8.7265625" style="1" customWidth="1"/>
    <col min="15874" max="15874" width="3.7265625" style="1" customWidth="1"/>
    <col min="15875" max="15875" width="38.26953125" style="1" customWidth="1"/>
    <col min="15876" max="15876" width="13.54296875" style="1" customWidth="1"/>
    <col min="15877" max="15877" width="10.7265625" style="1"/>
    <col min="15878" max="15878" width="12.453125" style="1" customWidth="1"/>
    <col min="15879" max="15879" width="10.7265625" style="1"/>
    <col min="15880" max="15880" width="13.1796875" style="1" customWidth="1"/>
    <col min="15881" max="15881" width="10.7265625" style="1"/>
    <col min="15882" max="15882" width="11.81640625" style="1" customWidth="1"/>
    <col min="15883" max="15884" width="13.1796875" style="1" customWidth="1"/>
    <col min="15885" max="15885" width="3.7265625" style="1" customWidth="1"/>
    <col min="15886" max="16128" width="10.7265625" style="1"/>
    <col min="16129" max="16129" width="8.7265625" style="1" customWidth="1"/>
    <col min="16130" max="16130" width="3.7265625" style="1" customWidth="1"/>
    <col min="16131" max="16131" width="38.26953125" style="1" customWidth="1"/>
    <col min="16132" max="16132" width="13.54296875" style="1" customWidth="1"/>
    <col min="16133" max="16133" width="10.7265625" style="1"/>
    <col min="16134" max="16134" width="12.453125" style="1" customWidth="1"/>
    <col min="16135" max="16135" width="10.7265625" style="1"/>
    <col min="16136" max="16136" width="13.1796875" style="1" customWidth="1"/>
    <col min="16137" max="16137" width="10.7265625" style="1"/>
    <col min="16138" max="16138" width="11.81640625" style="1" customWidth="1"/>
    <col min="16139" max="16140" width="13.1796875" style="1" customWidth="1"/>
    <col min="16141" max="16141" width="3.7265625" style="1" customWidth="1"/>
    <col min="16142" max="16384" width="10.7265625" style="1"/>
  </cols>
  <sheetData>
    <row r="1" spans="1:13" ht="66.75" customHeight="1" x14ac:dyDescent="0.35">
      <c r="A1" s="133" t="s">
        <v>31</v>
      </c>
      <c r="B1" s="133"/>
      <c r="C1" s="133"/>
      <c r="D1" s="134"/>
      <c r="E1" s="143" t="s">
        <v>35</v>
      </c>
      <c r="F1" s="144"/>
      <c r="G1" s="144"/>
      <c r="H1" s="144"/>
      <c r="I1" s="144"/>
      <c r="J1" s="144"/>
      <c r="K1" s="144"/>
      <c r="L1" s="35"/>
      <c r="M1" s="140"/>
    </row>
    <row r="2" spans="1:13" ht="24.75" customHeight="1" x14ac:dyDescent="0.35">
      <c r="A2" s="135" t="s">
        <v>10</v>
      </c>
      <c r="B2" s="135"/>
      <c r="C2" s="135"/>
      <c r="D2" s="136"/>
      <c r="E2" s="143" t="s">
        <v>0</v>
      </c>
      <c r="F2" s="144"/>
      <c r="G2" s="144"/>
      <c r="H2" s="144"/>
      <c r="I2" s="144"/>
      <c r="J2" s="144"/>
      <c r="K2" s="144"/>
      <c r="L2" s="35"/>
      <c r="M2" s="140"/>
    </row>
    <row r="3" spans="1:13" ht="24.75" customHeight="1" x14ac:dyDescent="0.35">
      <c r="A3" s="181" t="s">
        <v>176</v>
      </c>
      <c r="B3" s="181"/>
      <c r="C3" s="181"/>
      <c r="D3" s="181"/>
      <c r="E3" s="181"/>
      <c r="F3" s="181"/>
      <c r="G3" s="181"/>
      <c r="H3" s="181"/>
      <c r="I3" s="181"/>
      <c r="J3" s="181"/>
      <c r="K3" s="181"/>
      <c r="L3" s="50"/>
      <c r="M3" s="8"/>
    </row>
    <row r="4" spans="1:13" ht="24.75" customHeight="1" x14ac:dyDescent="0.35">
      <c r="A4" s="141" t="s">
        <v>29</v>
      </c>
      <c r="B4" s="141" t="s">
        <v>30</v>
      </c>
      <c r="C4" s="142" t="s">
        <v>32</v>
      </c>
      <c r="D4" s="142"/>
      <c r="E4" s="142"/>
      <c r="F4" s="142"/>
      <c r="G4" s="142"/>
      <c r="H4" s="142"/>
      <c r="I4" s="142" t="s">
        <v>33</v>
      </c>
      <c r="J4" s="142"/>
      <c r="K4" s="142"/>
      <c r="L4" s="51"/>
      <c r="M4" s="16"/>
    </row>
    <row r="5" spans="1:13" ht="25.5" customHeight="1" x14ac:dyDescent="0.35">
      <c r="A5" s="141"/>
      <c r="B5" s="141"/>
      <c r="C5" s="141" t="s">
        <v>2</v>
      </c>
      <c r="D5" s="141" t="s">
        <v>3</v>
      </c>
      <c r="E5" s="141"/>
      <c r="F5" s="141"/>
      <c r="G5" s="141"/>
      <c r="H5" s="141" t="s">
        <v>4</v>
      </c>
      <c r="I5" s="141" t="s">
        <v>13</v>
      </c>
      <c r="J5" s="141" t="s">
        <v>14</v>
      </c>
      <c r="K5" s="141" t="s">
        <v>15</v>
      </c>
      <c r="L5" s="153" t="s">
        <v>327</v>
      </c>
      <c r="M5" s="137" t="s">
        <v>1</v>
      </c>
    </row>
    <row r="6" spans="1:13" ht="25.5" customHeight="1" x14ac:dyDescent="0.35">
      <c r="A6" s="141"/>
      <c r="B6" s="141"/>
      <c r="C6" s="141"/>
      <c r="D6" s="153" t="s">
        <v>5</v>
      </c>
      <c r="E6" s="153" t="s">
        <v>6</v>
      </c>
      <c r="F6" s="147" t="s">
        <v>7</v>
      </c>
      <c r="G6" s="148"/>
      <c r="H6" s="141"/>
      <c r="I6" s="141"/>
      <c r="J6" s="141"/>
      <c r="K6" s="141"/>
      <c r="L6" s="180"/>
      <c r="M6" s="138"/>
    </row>
    <row r="7" spans="1:13" ht="27.75" customHeight="1" x14ac:dyDescent="0.35">
      <c r="A7" s="141"/>
      <c r="B7" s="141"/>
      <c r="C7" s="141"/>
      <c r="D7" s="154"/>
      <c r="E7" s="154"/>
      <c r="F7" s="15" t="s">
        <v>11</v>
      </c>
      <c r="G7" s="15" t="s">
        <v>12</v>
      </c>
      <c r="H7" s="141"/>
      <c r="I7" s="141"/>
      <c r="J7" s="141"/>
      <c r="K7" s="141"/>
      <c r="L7" s="154"/>
      <c r="M7" s="139"/>
    </row>
    <row r="8" spans="1:13" x14ac:dyDescent="0.35">
      <c r="A8" s="19" t="s">
        <v>234</v>
      </c>
      <c r="B8" s="2" t="s">
        <v>28</v>
      </c>
      <c r="C8" s="13" t="e">
        <f>C9+C84+C94+C152+C155</f>
        <v>#N/A</v>
      </c>
      <c r="D8" s="13" t="e">
        <f>D9+D85+D94+D152+D155</f>
        <v>#N/A</v>
      </c>
      <c r="E8" s="13" t="e">
        <f>E9+E85+E152+E155</f>
        <v>#N/A</v>
      </c>
      <c r="F8" s="13" t="e">
        <f>F9+F85+F94+F152+F155</f>
        <v>#N/A</v>
      </c>
      <c r="G8" s="13" t="e">
        <f>G9+G85+G94+G152+G155</f>
        <v>#N/A</v>
      </c>
      <c r="H8" s="9" t="e">
        <f>+((C8+D8-E8)+(F8-G8))</f>
        <v>#N/A</v>
      </c>
      <c r="I8" s="9">
        <f>I9+I85+I94+I152+I155</f>
        <v>13962099645</v>
      </c>
      <c r="J8" s="9">
        <f>J9+J85+J94+J152+J155</f>
        <v>7854855984</v>
      </c>
      <c r="K8" s="9">
        <f>K9+K85+K94+K152+K155</f>
        <v>7424157085</v>
      </c>
      <c r="L8" s="5" t="e">
        <f>I8/H8</f>
        <v>#N/A</v>
      </c>
      <c r="M8" s="5"/>
    </row>
    <row r="9" spans="1:13" x14ac:dyDescent="0.35">
      <c r="A9" s="19" t="s">
        <v>235</v>
      </c>
      <c r="B9" s="3" t="s">
        <v>16</v>
      </c>
      <c r="C9" s="11">
        <f>IFERROR(VLOOKUP(A9,Egresos_Fun_Dic!A3:N34,3,0),0)</f>
        <v>10914697122</v>
      </c>
      <c r="D9" s="11">
        <f>IFERROR(VLOOKUP(B9,Egresos_Fun_Dic!B3:O34,3,0),0)</f>
        <v>0</v>
      </c>
      <c r="E9" s="11">
        <f>IFERROR(VLOOKUP(C9,Egresos_Fun_Dic!C3:P34,3,0),0)</f>
        <v>361281199</v>
      </c>
      <c r="F9" s="11">
        <f>IFERROR(VLOOKUP(D9,Egresos_Fun_Dic!D3:Q34,3,0),0)</f>
        <v>560000</v>
      </c>
      <c r="G9" s="11">
        <f>IFERROR(VLOOKUP(E9,Egresos_Fun_Dic!E3:R34,3,0),0)</f>
        <v>0</v>
      </c>
      <c r="H9" s="9">
        <f t="shared" ref="H9:H157" si="0">+((C9+D9-E9)+(F9-G9))</f>
        <v>10553975923</v>
      </c>
      <c r="I9" s="9">
        <f>VLOOKUP(A9,Egresos_Fun_Dic!$A$2:$L$72,12,0)</f>
        <v>7699029145</v>
      </c>
      <c r="J9" s="9">
        <f>VLOOKUP(A9,Egresos_Fun_Dic!A3:M28,10,0)</f>
        <v>7652529142</v>
      </c>
      <c r="K9" s="9">
        <f>VLOOKUP(A9,Egresos_Fun_Dic!A3:N29,11,0)</f>
        <v>7221830243</v>
      </c>
      <c r="L9" s="5">
        <f t="shared" ref="L9:L42" si="1">I9/H9</f>
        <v>0.72949087634563481</v>
      </c>
      <c r="M9" s="6"/>
    </row>
    <row r="10" spans="1:13" x14ac:dyDescent="0.35">
      <c r="A10" s="28" t="s">
        <v>236</v>
      </c>
      <c r="B10" s="45" t="s">
        <v>313</v>
      </c>
      <c r="C10" s="11">
        <f>IFERROR(VLOOKUP(A10,Egresos_Fun_Dic!A4:N35,3,0),0)</f>
        <v>6479762136</v>
      </c>
      <c r="D10" s="11">
        <f>IFERROR(VLOOKUP(B10,Egresos_Fun_Dic!B4:O35,3,0),0)</f>
        <v>0</v>
      </c>
      <c r="E10" s="11">
        <f>IFERROR(VLOOKUP(C10,Egresos_Fun_Dic!C4:P35,3,0),0)</f>
        <v>8450499</v>
      </c>
      <c r="F10" s="11">
        <f>IFERROR(VLOOKUP(D10,Egresos_Fun_Dic!D4:Q35,3,0),0)</f>
        <v>560000</v>
      </c>
      <c r="G10" s="11">
        <f>IFERROR(VLOOKUP(E10,Egresos_Fun_Dic!E4:R35,3,0),0)</f>
        <v>0</v>
      </c>
      <c r="H10" s="13">
        <f t="shared" si="0"/>
        <v>6471871637</v>
      </c>
      <c r="I10" s="13">
        <f>VLOOKUP(A10,Egresos_Fun_Dic!$A$2:$L$72,12,0)</f>
        <v>4982236108</v>
      </c>
      <c r="J10" s="13">
        <f>VLOOKUP(A10,Egresos_Fun_Dic!A4:M29,10,0)</f>
        <v>4982236108</v>
      </c>
      <c r="K10" s="13">
        <f>VLOOKUP(A10,Egresos_Fun_Dic!A4:N30,11,0)</f>
        <v>4625022869</v>
      </c>
      <c r="L10" s="5">
        <f t="shared" si="1"/>
        <v>0.7698292530272568</v>
      </c>
      <c r="M10" s="6"/>
    </row>
    <row r="11" spans="1:13" x14ac:dyDescent="0.35">
      <c r="A11" s="29" t="s">
        <v>237</v>
      </c>
      <c r="B11" s="39" t="s">
        <v>314</v>
      </c>
      <c r="C11" s="11">
        <f>IFERROR(VLOOKUP(A11,Egresos_Fun_Dic!A5:N36,3,0),0)</f>
        <v>6450003648</v>
      </c>
      <c r="D11" s="11">
        <f>IFERROR(VLOOKUP(B11,Egresos_Fun_Dic!B5:O36,3,0),0)</f>
        <v>0</v>
      </c>
      <c r="E11" s="11">
        <f>IFERROR(VLOOKUP(C11,Egresos_Fun_Dic!C5:P36,3,0),0)</f>
        <v>0</v>
      </c>
      <c r="F11" s="11">
        <f>IFERROR(VLOOKUP(D11,Egresos_Fun_Dic!D5:Q36,3,0),0)</f>
        <v>560000</v>
      </c>
      <c r="G11" s="11">
        <f>IFERROR(VLOOKUP(E11,Egresos_Fun_Dic!E5:R36,3,0),0)</f>
        <v>0</v>
      </c>
      <c r="H11" s="13">
        <f t="shared" si="0"/>
        <v>6450563648</v>
      </c>
      <c r="I11" s="13">
        <f>VLOOKUP(A11,Egresos_Fun_Dic!$A$2:$L$72,12,0)</f>
        <v>4962687798</v>
      </c>
      <c r="J11" s="13">
        <f>VLOOKUP(A11,Egresos_Fun_Dic!A5:M30,10,0)</f>
        <v>4962687798</v>
      </c>
      <c r="K11" s="13">
        <f>VLOOKUP(A11,Egresos_Fun_Dic!A5:N31,11,0)</f>
        <v>4605474559</v>
      </c>
      <c r="L11" s="5">
        <f t="shared" si="1"/>
        <v>0.76934173024378782</v>
      </c>
      <c r="M11" s="6"/>
    </row>
    <row r="12" spans="1:13" ht="14.5" x14ac:dyDescent="0.35">
      <c r="A12" s="20" t="s">
        <v>238</v>
      </c>
      <c r="B12" s="17" t="s">
        <v>83</v>
      </c>
      <c r="C12" s="11">
        <f>IFERROR(VLOOKUP(A12,Egresos_Fun_Dic!A6:N36,3,0),0)</f>
        <v>4660828671</v>
      </c>
      <c r="D12" s="11">
        <f>IFERROR(VLOOKUP(B12,Egresos_Fun_Dic!B6:O36,3,0),0)</f>
        <v>200108843</v>
      </c>
      <c r="E12" s="11">
        <f>IFERROR(VLOOKUP(C12,Egresos_Fun_Dic!C6:P36,3,0),0)</f>
        <v>0</v>
      </c>
      <c r="F12" s="11">
        <f>IFERROR(VLOOKUP(D12,Egresos_Fun_Dic!D6:Q36,3,0),0)</f>
        <v>96510258</v>
      </c>
      <c r="G12" s="11">
        <f>IFERROR(VLOOKUP(E12,Egresos_Fun_Dic!E6:R36,3,0),0)</f>
        <v>0</v>
      </c>
      <c r="H12" s="13">
        <f t="shared" si="0"/>
        <v>4957447772</v>
      </c>
      <c r="I12" s="13">
        <f>VLOOKUP(A12,Egresos_Fun_Dic!$A$2:$L$72,12,0)</f>
        <v>3701515964</v>
      </c>
      <c r="J12" s="13">
        <f>VLOOKUP(A12,Egresos_Fun_Dic!A6:M31,10,0)</f>
        <v>3701515964</v>
      </c>
      <c r="K12" s="13">
        <f>VLOOKUP(A12,Egresos_Fun_Dic!A6:N32,11,0)</f>
        <v>3701515964</v>
      </c>
      <c r="L12" s="5">
        <f t="shared" si="1"/>
        <v>0.74665758152943384</v>
      </c>
      <c r="M12" s="6"/>
    </row>
    <row r="13" spans="1:13" ht="14.5" x14ac:dyDescent="0.35">
      <c r="A13" s="20" t="s">
        <v>239</v>
      </c>
      <c r="B13" s="17" t="s">
        <v>82</v>
      </c>
      <c r="C13" s="11">
        <f>IFERROR(VLOOKUP(A13,Egresos_Fun_Dic!A7:N37,3,0),0)</f>
        <v>4660828671</v>
      </c>
      <c r="D13" s="11">
        <f>IFERROR(VLOOKUP(B13,Egresos_Fun_Dic!B7:O37,3,0),0)</f>
        <v>200108843</v>
      </c>
      <c r="E13" s="11">
        <f>IFERROR(VLOOKUP(C13,Egresos_Fun_Dic!C7:P37,3,0),0)</f>
        <v>0</v>
      </c>
      <c r="F13" s="11">
        <f>IFERROR(VLOOKUP(D13,Egresos_Fun_Dic!D7:Q37,3,0),0)</f>
        <v>96510258</v>
      </c>
      <c r="G13" s="11">
        <f>IFERROR(VLOOKUP(E13,Egresos_Fun_Dic!E7:R37,3,0),0)</f>
        <v>0</v>
      </c>
      <c r="H13" s="13">
        <f t="shared" si="0"/>
        <v>4957447772</v>
      </c>
      <c r="I13" s="13">
        <f>VLOOKUP(A13,Egresos_Fun_Dic!$A$2:$L$72,12,0)</f>
        <v>3701515964</v>
      </c>
      <c r="J13" s="13">
        <f>VLOOKUP(A13,Egresos_Fun_Dic!A7:M32,10,0)</f>
        <v>3701515964</v>
      </c>
      <c r="K13" s="13">
        <f>VLOOKUP(A13,Egresos_Fun_Dic!A7:N33,11,0)</f>
        <v>3701515964</v>
      </c>
      <c r="L13" s="5">
        <f t="shared" si="1"/>
        <v>0.74665758152943384</v>
      </c>
      <c r="M13" s="6"/>
    </row>
    <row r="14" spans="1:13" ht="14.5" x14ac:dyDescent="0.35">
      <c r="A14" s="20" t="s">
        <v>240</v>
      </c>
      <c r="B14" s="17" t="s">
        <v>81</v>
      </c>
      <c r="C14" s="11">
        <f>IFERROR(VLOOKUP(A14,Egresos_Fun_Dic!A8:N38,3,0),0)</f>
        <v>3857606634</v>
      </c>
      <c r="D14" s="11">
        <f>IFERROR(VLOOKUP(B14,Egresos_Fun_Dic!B8:O38,3,0),0)</f>
        <v>200108843</v>
      </c>
      <c r="E14" s="11">
        <f>IFERROR(VLOOKUP(C14,Egresos_Fun_Dic!C8:P38,3,0),0)</f>
        <v>0</v>
      </c>
      <c r="F14" s="11">
        <f>IFERROR(VLOOKUP(D14,Egresos_Fun_Dic!D8:Q38,3,0),0)</f>
        <v>95409091</v>
      </c>
      <c r="G14" s="11">
        <f>IFERROR(VLOOKUP(E14,Egresos_Fun_Dic!E8:R38,3,0),0)</f>
        <v>0</v>
      </c>
      <c r="H14" s="13">
        <f t="shared" si="0"/>
        <v>4153124568</v>
      </c>
      <c r="I14" s="13">
        <f>VLOOKUP(A14,Egresos_Fun_Dic!$A$2:$L$72,12,0)</f>
        <v>3174199402</v>
      </c>
      <c r="J14" s="13">
        <f>VLOOKUP(A14,Egresos_Fun_Dic!A8:M33,10,0)</f>
        <v>3174199402</v>
      </c>
      <c r="K14" s="13">
        <f>VLOOKUP(A14,Egresos_Fun_Dic!A8:N34,11,0)</f>
        <v>3174199402</v>
      </c>
      <c r="L14" s="5">
        <f t="shared" si="1"/>
        <v>0.76429188434590678</v>
      </c>
      <c r="M14" s="6"/>
    </row>
    <row r="15" spans="1:13" ht="14.5" x14ac:dyDescent="0.35">
      <c r="A15" s="20" t="s">
        <v>241</v>
      </c>
      <c r="B15" s="17" t="s">
        <v>100</v>
      </c>
      <c r="C15" s="11">
        <f>IFERROR(VLOOKUP(A15,Egresos_Fun_Dic!A9:N39,3,0),0)</f>
        <v>0</v>
      </c>
      <c r="D15" s="11">
        <f>IFERROR(VLOOKUP(B15,Egresos_Fun_Dic!B9:O39,3,0),0)</f>
        <v>0</v>
      </c>
      <c r="E15" s="11">
        <f>IFERROR(VLOOKUP(C15,Egresos_Fun_Dic!C9:P39,3,0),0)</f>
        <v>1010000</v>
      </c>
      <c r="F15" s="11">
        <f>IFERROR(VLOOKUP(D15,Egresos_Fun_Dic!D9:Q39,3,0),0)</f>
        <v>560000</v>
      </c>
      <c r="G15" s="11">
        <f>IFERROR(VLOOKUP(E15,Egresos_Fun_Dic!E9:R39,3,0),0)</f>
        <v>0</v>
      </c>
      <c r="H15" s="13">
        <f t="shared" si="0"/>
        <v>-450000</v>
      </c>
      <c r="I15" s="13" t="e">
        <f>VLOOKUP(A15,Egresos_Fun_Dic!$A$2:$L$72,12,0)</f>
        <v>#N/A</v>
      </c>
      <c r="J15" s="13" t="e">
        <f>VLOOKUP(A15,Egresos_Fun_Dic!A9:M34,10,0)</f>
        <v>#N/A</v>
      </c>
      <c r="K15" s="13" t="e">
        <f>VLOOKUP(A15,Egresos_Fun_Dic!A9:N35,11,0)</f>
        <v>#N/A</v>
      </c>
      <c r="L15" s="5" t="e">
        <f t="shared" si="1"/>
        <v>#N/A</v>
      </c>
      <c r="M15" s="6"/>
    </row>
    <row r="16" spans="1:13" ht="14.5" x14ac:dyDescent="0.35">
      <c r="A16" s="20" t="s">
        <v>242</v>
      </c>
      <c r="B16" s="17" t="s">
        <v>99</v>
      </c>
      <c r="C16" s="11">
        <f>IFERROR(VLOOKUP(A16,Egresos_Fun_Dic!A9:N40,3,0),0)</f>
        <v>11609063</v>
      </c>
      <c r="D16" s="11">
        <f>IFERROR(VLOOKUP(B16,Egresos_Fun_Dic!B9:O40,3,0),0)</f>
        <v>0</v>
      </c>
      <c r="E16" s="11">
        <f>IFERROR(VLOOKUP(C16,Egresos_Fun_Dic!C9:P40,3,0),0)</f>
        <v>0</v>
      </c>
      <c r="F16" s="11">
        <f>IFERROR(VLOOKUP(D16,Egresos_Fun_Dic!D9:Q40,3,0),0)</f>
        <v>560000</v>
      </c>
      <c r="G16" s="11">
        <f>IFERROR(VLOOKUP(E16,Egresos_Fun_Dic!E9:R40,3,0),0)</f>
        <v>0</v>
      </c>
      <c r="H16" s="13">
        <f t="shared" si="0"/>
        <v>12169063</v>
      </c>
      <c r="I16" s="13">
        <f>VLOOKUP(A16,Egresos_Fun_Dic!$A$2:$L$72,12,0)</f>
        <v>4846667</v>
      </c>
      <c r="J16" s="13">
        <f>VLOOKUP(A16,Egresos_Fun_Dic!A9:M35,10,0)</f>
        <v>4846667</v>
      </c>
      <c r="K16" s="13">
        <f>VLOOKUP(A16,Egresos_Fun_Dic!A9:N36,11,0)</f>
        <v>4846667</v>
      </c>
      <c r="L16" s="5">
        <f t="shared" si="1"/>
        <v>0.39827774743215644</v>
      </c>
      <c r="M16" s="6"/>
    </row>
    <row r="17" spans="1:13" ht="14.5" x14ac:dyDescent="0.35">
      <c r="A17" s="20" t="s">
        <v>243</v>
      </c>
      <c r="B17" s="17" t="s">
        <v>98</v>
      </c>
      <c r="C17" s="11">
        <f>IFERROR(VLOOKUP(A17,Egresos_Fun_Dic!A10:N41,3,0),0)</f>
        <v>160733599</v>
      </c>
      <c r="D17" s="11">
        <f>IFERROR(VLOOKUP(B17,Egresos_Fun_Dic!B10:O41,3,0),0)</f>
        <v>0</v>
      </c>
      <c r="E17" s="11">
        <f>IFERROR(VLOOKUP(C17,Egresos_Fun_Dic!C10:P41,3,0),0)</f>
        <v>0</v>
      </c>
      <c r="F17" s="11">
        <f>IFERROR(VLOOKUP(D17,Egresos_Fun_Dic!D10:Q41,3,0),0)</f>
        <v>541167</v>
      </c>
      <c r="G17" s="11">
        <f>IFERROR(VLOOKUP(E17,Egresos_Fun_Dic!E10:R41,3,0),0)</f>
        <v>0</v>
      </c>
      <c r="H17" s="13">
        <f t="shared" si="0"/>
        <v>161274766</v>
      </c>
      <c r="I17" s="13">
        <f>VLOOKUP(A17,Egresos_Fun_Dic!$A$2:$L$72,12,0)</f>
        <v>133929872</v>
      </c>
      <c r="J17" s="13">
        <f>VLOOKUP(A17,Egresos_Fun_Dic!A10:M36,10,0)</f>
        <v>133929872</v>
      </c>
      <c r="K17" s="13">
        <f>VLOOKUP(A17,Egresos_Fun_Dic!A10:N36,11,0)</f>
        <v>133929872</v>
      </c>
      <c r="L17" s="5">
        <f t="shared" si="1"/>
        <v>0.83044530351388013</v>
      </c>
      <c r="M17" s="6"/>
    </row>
    <row r="18" spans="1:13" ht="14.5" x14ac:dyDescent="0.35">
      <c r="A18" s="20" t="s">
        <v>244</v>
      </c>
      <c r="B18" s="17" t="s">
        <v>97</v>
      </c>
      <c r="C18" s="11">
        <f>IFERROR(VLOOKUP(A18,Egresos_Fun_Dic!A11:N42,3,0),0)</f>
        <v>112513519</v>
      </c>
      <c r="D18" s="11">
        <f>IFERROR(VLOOKUP(B18,Egresos_Fun_Dic!B11:O42,3,0),0)</f>
        <v>0</v>
      </c>
      <c r="E18" s="11">
        <f>IFERROR(VLOOKUP(C18,Egresos_Fun_Dic!C11:P42,3,0),0)</f>
        <v>0</v>
      </c>
      <c r="F18" s="11">
        <f>IFERROR(VLOOKUP(D18,Egresos_Fun_Dic!D11:Q42,3,0),0)</f>
        <v>0</v>
      </c>
      <c r="G18" s="11">
        <f>IFERROR(VLOOKUP(E18,Egresos_Fun_Dic!E11:R42,3,0),0)</f>
        <v>0</v>
      </c>
      <c r="H18" s="13">
        <f t="shared" si="0"/>
        <v>112513519</v>
      </c>
      <c r="I18" s="13">
        <f>VLOOKUP(A18,Egresos_Fun_Dic!$A$2:$L$72,12,0)</f>
        <v>30056970</v>
      </c>
      <c r="J18" s="13">
        <f>VLOOKUP(A18,Egresos_Fun_Dic!A11:M36,10,0)</f>
        <v>30056970</v>
      </c>
      <c r="K18" s="13">
        <f>VLOOKUP(A18,Egresos_Fun_Dic!A11:N37,11,0)</f>
        <v>30056970</v>
      </c>
      <c r="L18" s="5">
        <f t="shared" si="1"/>
        <v>0.26714096463376991</v>
      </c>
      <c r="M18" s="6"/>
    </row>
    <row r="19" spans="1:13" ht="14.5" x14ac:dyDescent="0.35">
      <c r="A19" s="20" t="s">
        <v>245</v>
      </c>
      <c r="B19" s="17" t="s">
        <v>87</v>
      </c>
      <c r="C19" s="11">
        <f>IFERROR(VLOOKUP(A19,Egresos_Fun_Dic!A12:N43,3,0),0)</f>
        <v>518365856</v>
      </c>
      <c r="D19" s="11">
        <f>IFERROR(VLOOKUP(B19,Egresos_Fun_Dic!B12:O43,3,0),0)</f>
        <v>0</v>
      </c>
      <c r="E19" s="11">
        <f>IFERROR(VLOOKUP(C19,Egresos_Fun_Dic!C12:P43,3,0),0)</f>
        <v>0</v>
      </c>
      <c r="F19" s="11">
        <f>IFERROR(VLOOKUP(D19,Egresos_Fun_Dic!D12:Q43,3,0),0)</f>
        <v>0</v>
      </c>
      <c r="G19" s="11">
        <f>IFERROR(VLOOKUP(E19,Egresos_Fun_Dic!E12:R43,3,0),0)</f>
        <v>0</v>
      </c>
      <c r="H19" s="13">
        <f t="shared" si="0"/>
        <v>518365856</v>
      </c>
      <c r="I19" s="13">
        <f>VLOOKUP(A19,Egresos_Fun_Dic!$A$2:$L$72,12,0)</f>
        <v>358483053</v>
      </c>
      <c r="J19" s="13">
        <f>VLOOKUP(A19,Egresos_Fun_Dic!A12:M37,10,0)</f>
        <v>358483053</v>
      </c>
      <c r="K19" s="13">
        <f>VLOOKUP(A19,Egresos_Fun_Dic!A12:N38,11,0)</f>
        <v>358483053</v>
      </c>
      <c r="L19" s="5">
        <f t="shared" si="1"/>
        <v>0.69156378424739462</v>
      </c>
      <c r="M19" s="6"/>
    </row>
    <row r="20" spans="1:13" ht="14.5" x14ac:dyDescent="0.35">
      <c r="A20" s="20" t="s">
        <v>246</v>
      </c>
      <c r="B20" s="17" t="s">
        <v>96</v>
      </c>
      <c r="C20" s="11">
        <f>IFERROR(VLOOKUP(A20,Egresos_Fun_Dic!A13:N44,3,0),0)</f>
        <v>357632257</v>
      </c>
      <c r="D20" s="11">
        <f>IFERROR(VLOOKUP(B20,Egresos_Fun_Dic!B13:O44,3,0),0)</f>
        <v>0</v>
      </c>
      <c r="E20" s="11">
        <f>IFERROR(VLOOKUP(C20,Egresos_Fun_Dic!C13:P44,3,0),0)</f>
        <v>0</v>
      </c>
      <c r="F20" s="11">
        <f>IFERROR(VLOOKUP(D20,Egresos_Fun_Dic!D13:Q44,3,0),0)</f>
        <v>0</v>
      </c>
      <c r="G20" s="11">
        <f>IFERROR(VLOOKUP(E20,Egresos_Fun_Dic!E13:R44,3,0),0)</f>
        <v>0</v>
      </c>
      <c r="H20" s="13">
        <f t="shared" si="0"/>
        <v>357632257</v>
      </c>
      <c r="I20" s="13">
        <f>VLOOKUP(A20,Egresos_Fun_Dic!$A$2:$L$72,12,0)</f>
        <v>293777176</v>
      </c>
      <c r="J20" s="13">
        <f>VLOOKUP(A20,Egresos_Fun_Dic!A13:M38,10,0)</f>
        <v>293777176</v>
      </c>
      <c r="K20" s="13">
        <f>VLOOKUP(A20,Egresos_Fun_Dic!A13:N39,11,0)</f>
        <v>293777176</v>
      </c>
      <c r="L20" s="5">
        <f t="shared" si="1"/>
        <v>0.82145044315731286</v>
      </c>
      <c r="M20" s="6"/>
    </row>
    <row r="21" spans="1:13" ht="14.5" x14ac:dyDescent="0.35">
      <c r="A21" s="20" t="s">
        <v>247</v>
      </c>
      <c r="B21" s="17" t="s">
        <v>95</v>
      </c>
      <c r="C21" s="11">
        <f>IFERROR(VLOOKUP(A21,Egresos_Fun_Dic!A14:N45,3,0),0)</f>
        <v>160733599</v>
      </c>
      <c r="D21" s="11">
        <f>IFERROR(VLOOKUP(B21,Egresos_Fun_Dic!B14:O45,3,0),0)</f>
        <v>0</v>
      </c>
      <c r="E21" s="11">
        <f>IFERROR(VLOOKUP(C21,Egresos_Fun_Dic!C14:P45,3,0),0)</f>
        <v>0</v>
      </c>
      <c r="F21" s="11">
        <f>IFERROR(VLOOKUP(D21,Egresos_Fun_Dic!D14:Q45,3,0),0)</f>
        <v>0</v>
      </c>
      <c r="G21" s="11">
        <f>IFERROR(VLOOKUP(E21,Egresos_Fun_Dic!E14:R45,3,0),0)</f>
        <v>0</v>
      </c>
      <c r="H21" s="13">
        <f t="shared" si="0"/>
        <v>160733599</v>
      </c>
      <c r="I21" s="13">
        <f>VLOOKUP(A21,Egresos_Fun_Dic!$A$2:$L$72,12,0)</f>
        <v>64705877</v>
      </c>
      <c r="J21" s="13">
        <f>VLOOKUP(A21,Egresos_Fun_Dic!A14:M39,10,0)</f>
        <v>64705877</v>
      </c>
      <c r="K21" s="13">
        <f>VLOOKUP(A21,Egresos_Fun_Dic!A14:N40,11,0)</f>
        <v>64705877</v>
      </c>
      <c r="L21" s="5">
        <f t="shared" si="1"/>
        <v>0.40256596879909345</v>
      </c>
      <c r="M21" s="6"/>
    </row>
    <row r="22" spans="1:13" ht="14.5" x14ac:dyDescent="0.35">
      <c r="A22" s="20" t="s">
        <v>248</v>
      </c>
      <c r="B22" s="17" t="s">
        <v>80</v>
      </c>
      <c r="C22" s="11">
        <f>IFERROR(VLOOKUP(A22,Egresos_Fun_Dic!A15:N46,3,0),0)</f>
        <v>1607010232</v>
      </c>
      <c r="D22" s="11">
        <f>IFERROR(VLOOKUP(B22,Egresos_Fun_Dic!B15:O46,3,0),0)</f>
        <v>0</v>
      </c>
      <c r="E22" s="11">
        <f>IFERROR(VLOOKUP(C22,Egresos_Fun_Dic!C15:P46,3,0),0)</f>
        <v>0</v>
      </c>
      <c r="F22" s="11">
        <f>IFERROR(VLOOKUP(D22,Egresos_Fun_Dic!D15:Q46,3,0),0)</f>
        <v>1503576</v>
      </c>
      <c r="G22" s="11">
        <f>IFERROR(VLOOKUP(E22,Egresos_Fun_Dic!E15:R46,3,0),0)</f>
        <v>0</v>
      </c>
      <c r="H22" s="13">
        <f t="shared" si="0"/>
        <v>1608513808</v>
      </c>
      <c r="I22" s="13">
        <f>VLOOKUP(A22,Egresos_Fun_Dic!$A$2:$L$72,12,0)</f>
        <v>1157424599</v>
      </c>
      <c r="J22" s="13">
        <f>VLOOKUP(A22,Egresos_Fun_Dic!A15:M40,10,0)</f>
        <v>1157424599</v>
      </c>
      <c r="K22" s="13">
        <f>VLOOKUP(A22,Egresos_Fun_Dic!A15:N41,11,0)</f>
        <v>800211360</v>
      </c>
      <c r="L22" s="5">
        <f t="shared" si="1"/>
        <v>0.71956149412178372</v>
      </c>
      <c r="M22" s="6"/>
    </row>
    <row r="23" spans="1:13" ht="14.5" x14ac:dyDescent="0.35">
      <c r="A23" s="20" t="s">
        <v>249</v>
      </c>
      <c r="B23" s="17" t="s">
        <v>94</v>
      </c>
      <c r="C23" s="11">
        <f>IFERROR(VLOOKUP(A23,Egresos_Fun_Dic!A16:N47,3,0),0)</f>
        <v>462912764</v>
      </c>
      <c r="D23" s="11">
        <f>IFERROR(VLOOKUP(B23,Egresos_Fun_Dic!B16:O47,3,0),0)</f>
        <v>0</v>
      </c>
      <c r="E23" s="11">
        <f>IFERROR(VLOOKUP(C23,Egresos_Fun_Dic!C16:P47,3,0),0)</f>
        <v>0</v>
      </c>
      <c r="F23" s="11">
        <f>IFERROR(VLOOKUP(D23,Egresos_Fun_Dic!D16:Q47,3,0),0)</f>
        <v>683280</v>
      </c>
      <c r="G23" s="11">
        <f>IFERROR(VLOOKUP(E23,Egresos_Fun_Dic!E16:R47,3,0),0)</f>
        <v>0</v>
      </c>
      <c r="H23" s="13">
        <f t="shared" si="0"/>
        <v>463596044</v>
      </c>
      <c r="I23" s="13">
        <f>VLOOKUP(A23,Egresos_Fun_Dic!$A$2:$L$72,12,0)</f>
        <v>393500234</v>
      </c>
      <c r="J23" s="13">
        <f>VLOOKUP(A23,Egresos_Fun_Dic!A16:M41,10,0)</f>
        <v>393500234</v>
      </c>
      <c r="K23" s="13">
        <f>VLOOKUP(A23,Egresos_Fun_Dic!A16:N42,11,0)</f>
        <v>393500234</v>
      </c>
      <c r="L23" s="5">
        <f t="shared" si="1"/>
        <v>0.84879980986205306</v>
      </c>
      <c r="M23" s="6"/>
    </row>
    <row r="24" spans="1:13" ht="14.5" x14ac:dyDescent="0.35">
      <c r="A24" s="20" t="s">
        <v>250</v>
      </c>
      <c r="B24" s="17" t="s">
        <v>79</v>
      </c>
      <c r="C24" s="11">
        <f>IFERROR(VLOOKUP(A24,Egresos_Fun_Dic!A17:N48,3,0),0)</f>
        <v>327896541</v>
      </c>
      <c r="D24" s="11">
        <f>IFERROR(VLOOKUP(B24,Egresos_Fun_Dic!B17:O48,3,0),0)</f>
        <v>0</v>
      </c>
      <c r="E24" s="11">
        <f>IFERROR(VLOOKUP(C24,Egresos_Fun_Dic!C17:P48,3,0),0)</f>
        <v>0</v>
      </c>
      <c r="F24" s="11">
        <f>IFERROR(VLOOKUP(D24,Egresos_Fun_Dic!D17:Q48,3,0),0)</f>
        <v>0</v>
      </c>
      <c r="G24" s="11">
        <f>IFERROR(VLOOKUP(E24,Egresos_Fun_Dic!E17:R48,3,0),0)</f>
        <v>0</v>
      </c>
      <c r="H24" s="13">
        <f t="shared" si="0"/>
        <v>327896541</v>
      </c>
      <c r="I24" s="13">
        <f>VLOOKUP(A24,Egresos_Fun_Dic!$A$2:$L$72,12,0)</f>
        <v>115788007</v>
      </c>
      <c r="J24" s="13">
        <f>VLOOKUP(A24,Egresos_Fun_Dic!A17:M42,10,0)</f>
        <v>115788007</v>
      </c>
      <c r="K24" s="13">
        <f>VLOOKUP(A24,Egresos_Fun_Dic!A17:N43,11,0)</f>
        <v>115788007</v>
      </c>
      <c r="L24" s="5">
        <f t="shared" si="1"/>
        <v>0.35312360004432009</v>
      </c>
      <c r="M24" s="6"/>
    </row>
    <row r="25" spans="1:13" ht="14.5" x14ac:dyDescent="0.35">
      <c r="A25" s="20" t="s">
        <v>251</v>
      </c>
      <c r="B25" s="17" t="s">
        <v>93</v>
      </c>
      <c r="C25" s="11">
        <f>IFERROR(VLOOKUP(A25,Egresos_Fun_Dic!A18:N49,3,0),0)</f>
        <v>375045063</v>
      </c>
      <c r="D25" s="11">
        <f>IFERROR(VLOOKUP(B25,Egresos_Fun_Dic!B18:O49,3,0),0)</f>
        <v>0</v>
      </c>
      <c r="E25" s="11">
        <f>IFERROR(VLOOKUP(C25,Egresos_Fun_Dic!C18:P49,3,0),0)</f>
        <v>0</v>
      </c>
      <c r="F25" s="11">
        <f>IFERROR(VLOOKUP(D25,Egresos_Fun_Dic!D18:Q49,3,0),0)</f>
        <v>562813</v>
      </c>
      <c r="G25" s="11">
        <f>IFERROR(VLOOKUP(E25,Egresos_Fun_Dic!E18:R49,3,0),0)</f>
        <v>0</v>
      </c>
      <c r="H25" s="13">
        <f t="shared" si="0"/>
        <v>375607876</v>
      </c>
      <c r="I25" s="13">
        <f>VLOOKUP(A25,Egresos_Fun_Dic!$A$2:$L$72,12,0)</f>
        <v>357217058</v>
      </c>
      <c r="J25" s="13">
        <f>VLOOKUP(A25,Egresos_Fun_Dic!A18:M43,10,0)</f>
        <v>357217058</v>
      </c>
      <c r="K25" s="13">
        <f>VLOOKUP(A25,Egresos_Fun_Dic!A18:N44,11,0)</f>
        <v>3819</v>
      </c>
      <c r="L25" s="5">
        <f t="shared" si="1"/>
        <v>0.95103718751627031</v>
      </c>
      <c r="M25" s="6"/>
    </row>
    <row r="26" spans="1:13" ht="14.5" x14ac:dyDescent="0.35">
      <c r="A26" s="20" t="s">
        <v>252</v>
      </c>
      <c r="B26" s="17" t="s">
        <v>92</v>
      </c>
      <c r="C26" s="11">
        <f>IFERROR(VLOOKUP(A26,Egresos_Fun_Dic!A19:N50,3,0),0)</f>
        <v>154304255</v>
      </c>
      <c r="D26" s="11">
        <f>IFERROR(VLOOKUP(B26,Egresos_Fun_Dic!B19:O50,3,0),0)</f>
        <v>0</v>
      </c>
      <c r="E26" s="11">
        <f>IFERROR(VLOOKUP(C26,Egresos_Fun_Dic!C19:P50,3,0),0)</f>
        <v>0</v>
      </c>
      <c r="F26" s="11">
        <f>IFERROR(VLOOKUP(D26,Egresos_Fun_Dic!D19:Q50,3,0),0)</f>
        <v>227760</v>
      </c>
      <c r="G26" s="11">
        <f>IFERROR(VLOOKUP(E26,Egresos_Fun_Dic!E19:R50,3,0),0)</f>
        <v>0</v>
      </c>
      <c r="H26" s="13">
        <f t="shared" si="0"/>
        <v>154532015</v>
      </c>
      <c r="I26" s="13">
        <f>VLOOKUP(A26,Egresos_Fun_Dic!$A$2:$L$72,12,0)</f>
        <v>131182000</v>
      </c>
      <c r="J26" s="13">
        <f>VLOOKUP(A26,Egresos_Fun_Dic!A19:M44,10,0)</f>
        <v>131182000</v>
      </c>
      <c r="K26" s="13">
        <f>VLOOKUP(A26,Egresos_Fun_Dic!A19:N45,11,0)</f>
        <v>131182000</v>
      </c>
      <c r="L26" s="5">
        <f t="shared" si="1"/>
        <v>0.84889852759636897</v>
      </c>
      <c r="M26" s="6"/>
    </row>
    <row r="27" spans="1:13" ht="14.5" x14ac:dyDescent="0.35">
      <c r="A27" s="20" t="s">
        <v>253</v>
      </c>
      <c r="B27" s="17" t="s">
        <v>91</v>
      </c>
      <c r="C27" s="11">
        <f>IFERROR(VLOOKUP(A27,Egresos_Fun_Dic!A20:N51,3,0),0)</f>
        <v>93971291</v>
      </c>
      <c r="D27" s="11">
        <f>IFERROR(VLOOKUP(B27,Egresos_Fun_Dic!B20:O51,3,0),0)</f>
        <v>0</v>
      </c>
      <c r="E27" s="11">
        <f>IFERROR(VLOOKUP(C27,Egresos_Fun_Dic!C20:P51,3,0),0)</f>
        <v>0</v>
      </c>
      <c r="F27" s="11">
        <f>IFERROR(VLOOKUP(D27,Egresos_Fun_Dic!D20:Q51,3,0),0)</f>
        <v>29723</v>
      </c>
      <c r="G27" s="11">
        <f>IFERROR(VLOOKUP(E27,Egresos_Fun_Dic!E20:R51,3,0),0)</f>
        <v>0</v>
      </c>
      <c r="H27" s="13">
        <f t="shared" si="0"/>
        <v>94001014</v>
      </c>
      <c r="I27" s="13">
        <f>VLOOKUP(A27,Egresos_Fun_Dic!$A$2:$L$72,12,0)</f>
        <v>92429000</v>
      </c>
      <c r="J27" s="13">
        <f>VLOOKUP(A27,Egresos_Fun_Dic!A20:M45,10,0)</f>
        <v>92429000</v>
      </c>
      <c r="K27" s="13">
        <f>VLOOKUP(A27,Egresos_Fun_Dic!A20:N46,11,0)</f>
        <v>92429000</v>
      </c>
      <c r="L27" s="5">
        <f t="shared" si="1"/>
        <v>0.98327662720744691</v>
      </c>
      <c r="M27" s="6"/>
    </row>
    <row r="28" spans="1:13" ht="14.5" x14ac:dyDescent="0.35">
      <c r="A28" s="20" t="s">
        <v>254</v>
      </c>
      <c r="B28" s="17" t="s">
        <v>90</v>
      </c>
      <c r="C28" s="11">
        <f>IFERROR(VLOOKUP(A28,Egresos_Fun_Dic!A21:N52,3,0),0)</f>
        <v>115728191</v>
      </c>
      <c r="D28" s="11">
        <f>IFERROR(VLOOKUP(B28,Egresos_Fun_Dic!B21:O52,3,0),0)</f>
        <v>0</v>
      </c>
      <c r="E28" s="11">
        <f>IFERROR(VLOOKUP(C28,Egresos_Fun_Dic!C21:P52,3,0),0)</f>
        <v>0</v>
      </c>
      <c r="F28" s="11">
        <f>IFERROR(VLOOKUP(D28,Egresos_Fun_Dic!D21:Q52,3,0),0)</f>
        <v>0</v>
      </c>
      <c r="G28" s="11">
        <f>IFERROR(VLOOKUP(E28,Egresos_Fun_Dic!E21:R52,3,0),0)</f>
        <v>0</v>
      </c>
      <c r="H28" s="13">
        <f t="shared" si="0"/>
        <v>115728191</v>
      </c>
      <c r="I28" s="13">
        <f>VLOOKUP(A28,Egresos_Fun_Dic!$A$2:$L$72,12,0)</f>
        <v>40383600</v>
      </c>
      <c r="J28" s="13">
        <f>VLOOKUP(A28,Egresos_Fun_Dic!A21:M46,10,0)</f>
        <v>40383600</v>
      </c>
      <c r="K28" s="13">
        <f>VLOOKUP(A28,Egresos_Fun_Dic!A21:N47,11,0)</f>
        <v>40383600</v>
      </c>
      <c r="L28" s="5">
        <f t="shared" si="1"/>
        <v>0.34895214079687809</v>
      </c>
      <c r="M28" s="6"/>
    </row>
    <row r="29" spans="1:13" ht="14.5" x14ac:dyDescent="0.35">
      <c r="A29" s="20" t="s">
        <v>255</v>
      </c>
      <c r="B29" s="17" t="s">
        <v>89</v>
      </c>
      <c r="C29" s="11">
        <f>IFERROR(VLOOKUP(A29,Egresos_Fun_Dic!A22:N53,3,0),0)</f>
        <v>77152127</v>
      </c>
      <c r="D29" s="11">
        <f>IFERROR(VLOOKUP(B29,Egresos_Fun_Dic!B22:O53,3,0),0)</f>
        <v>0</v>
      </c>
      <c r="E29" s="11">
        <f>IFERROR(VLOOKUP(C29,Egresos_Fun_Dic!C22:P53,3,0),0)</f>
        <v>0</v>
      </c>
      <c r="F29" s="11">
        <f>IFERROR(VLOOKUP(D29,Egresos_Fun_Dic!D22:Q53,3,0),0)</f>
        <v>0</v>
      </c>
      <c r="G29" s="11">
        <f>IFERROR(VLOOKUP(E29,Egresos_Fun_Dic!E22:R53,3,0),0)</f>
        <v>0</v>
      </c>
      <c r="H29" s="13">
        <f t="shared" si="0"/>
        <v>77152127</v>
      </c>
      <c r="I29" s="13">
        <f>VLOOKUP(A29,Egresos_Fun_Dic!$A$2:$L$72,12,0)</f>
        <v>26924700</v>
      </c>
      <c r="J29" s="13">
        <f>VLOOKUP(A29,Egresos_Fun_Dic!A22:M47,10,0)</f>
        <v>26924700</v>
      </c>
      <c r="K29" s="13">
        <f>VLOOKUP(A29,Egresos_Fun_Dic!A22:N48,11,0)</f>
        <v>26924700</v>
      </c>
      <c r="L29" s="5">
        <f t="shared" si="1"/>
        <v>0.3489819535370684</v>
      </c>
      <c r="M29" s="6"/>
    </row>
    <row r="30" spans="1:13" ht="14.5" x14ac:dyDescent="0.35">
      <c r="A30" s="20" t="s">
        <v>256</v>
      </c>
      <c r="B30" s="17" t="s">
        <v>88</v>
      </c>
      <c r="C30" s="11">
        <f>IFERROR(VLOOKUP(A30,Egresos_Fun_Dic!A23:N54,3,0),0)</f>
        <v>182164745</v>
      </c>
      <c r="D30" s="11">
        <f>IFERROR(VLOOKUP(B30,Egresos_Fun_Dic!B23:O54,3,0),0)</f>
        <v>0</v>
      </c>
      <c r="E30" s="11">
        <f>IFERROR(VLOOKUP(C30,Egresos_Fun_Dic!C23:P54,3,0),0)</f>
        <v>0</v>
      </c>
      <c r="F30" s="11">
        <f>IFERROR(VLOOKUP(D30,Egresos_Fun_Dic!D23:Q54,3,0),0)</f>
        <v>378816</v>
      </c>
      <c r="G30" s="11">
        <f>IFERROR(VLOOKUP(E30,Egresos_Fun_Dic!E23:R54,3,0),0)</f>
        <v>0</v>
      </c>
      <c r="H30" s="13">
        <f t="shared" si="0"/>
        <v>182543561</v>
      </c>
      <c r="I30" s="13">
        <f>VLOOKUP(A30,Egresos_Fun_Dic!$A$2:$L$72,12,0)</f>
        <v>103747235</v>
      </c>
      <c r="J30" s="13">
        <f>VLOOKUP(A30,Egresos_Fun_Dic!A23:M48,10,0)</f>
        <v>103747235</v>
      </c>
      <c r="K30" s="13">
        <f>VLOOKUP(A30,Egresos_Fun_Dic!A23:N49,11,0)</f>
        <v>103747235</v>
      </c>
      <c r="L30" s="5">
        <f t="shared" si="1"/>
        <v>0.568342342132791</v>
      </c>
      <c r="M30" s="6"/>
    </row>
    <row r="31" spans="1:13" ht="14.5" x14ac:dyDescent="0.35">
      <c r="A31" s="20" t="s">
        <v>257</v>
      </c>
      <c r="B31" s="17" t="s">
        <v>87</v>
      </c>
      <c r="C31" s="11">
        <f>IFERROR(VLOOKUP(A31,Egresos_Fun_Dic!A24:N55,3,0),0)</f>
        <v>182164745</v>
      </c>
      <c r="D31" s="11">
        <f>IFERROR(VLOOKUP(B31,Egresos_Fun_Dic!B24:O55,3,0),0)</f>
        <v>0</v>
      </c>
      <c r="E31" s="11">
        <f>IFERROR(VLOOKUP(C31,Egresos_Fun_Dic!C24:P55,3,0),0)</f>
        <v>0</v>
      </c>
      <c r="F31" s="11">
        <f>IFERROR(VLOOKUP(D31,Egresos_Fun_Dic!D24:Q55,3,0),0)</f>
        <v>378816</v>
      </c>
      <c r="G31" s="11">
        <f>IFERROR(VLOOKUP(E31,Egresos_Fun_Dic!E24:R55,3,0),0)</f>
        <v>0</v>
      </c>
      <c r="H31" s="13">
        <f t="shared" si="0"/>
        <v>182543561</v>
      </c>
      <c r="I31" s="13">
        <f>VLOOKUP(A31,Egresos_Fun_Dic!$A$2:$L$72,12,0)</f>
        <v>103747235</v>
      </c>
      <c r="J31" s="13">
        <f>VLOOKUP(A31,Egresos_Fun_Dic!A24:M49,10,0)</f>
        <v>103747235</v>
      </c>
      <c r="K31" s="13">
        <f>VLOOKUP(A31,Egresos_Fun_Dic!A24:N50,11,0)</f>
        <v>103747235</v>
      </c>
      <c r="L31" s="5">
        <f t="shared" si="1"/>
        <v>0.568342342132791</v>
      </c>
      <c r="M31" s="6"/>
    </row>
    <row r="32" spans="1:13" ht="14.5" x14ac:dyDescent="0.35">
      <c r="A32" s="20" t="s">
        <v>258</v>
      </c>
      <c r="B32" s="17" t="s">
        <v>86</v>
      </c>
      <c r="C32" s="11">
        <f>IFERROR(VLOOKUP(A32,Egresos_Fun_Dic!A25:N56,3,0),0)</f>
        <v>160733599</v>
      </c>
      <c r="D32" s="11">
        <f>IFERROR(VLOOKUP(B32,Egresos_Fun_Dic!B25:O56,3,0),0)</f>
        <v>0</v>
      </c>
      <c r="E32" s="11">
        <f>IFERROR(VLOOKUP(C32,Egresos_Fun_Dic!C25:P56,3,0),0)</f>
        <v>0</v>
      </c>
      <c r="F32" s="11">
        <f>IFERROR(VLOOKUP(D32,Egresos_Fun_Dic!D25:Q56,3,0),0)</f>
        <v>378816</v>
      </c>
      <c r="G32" s="11">
        <f>IFERROR(VLOOKUP(E32,Egresos_Fun_Dic!E25:R56,3,0),0)</f>
        <v>0</v>
      </c>
      <c r="H32" s="13">
        <f t="shared" si="0"/>
        <v>161112415</v>
      </c>
      <c r="I32" s="13">
        <f>VLOOKUP(A32,Egresos_Fun_Dic!$A$2:$L$72,12,0)</f>
        <v>95535914</v>
      </c>
      <c r="J32" s="13">
        <f>VLOOKUP(A32,Egresos_Fun_Dic!A25:M50,10,0)</f>
        <v>95535914</v>
      </c>
      <c r="K32" s="13">
        <f>VLOOKUP(A32,Egresos_Fun_Dic!A25:N51,11,0)</f>
        <v>95535914</v>
      </c>
      <c r="L32" s="5">
        <f t="shared" si="1"/>
        <v>0.59297673615034574</v>
      </c>
      <c r="M32" s="6"/>
    </row>
    <row r="33" spans="1:13" ht="14.5" x14ac:dyDescent="0.35">
      <c r="A33" s="20" t="s">
        <v>259</v>
      </c>
      <c r="B33" s="17" t="s">
        <v>85</v>
      </c>
      <c r="C33" s="11">
        <f>IFERROR(VLOOKUP(A33,Egresos_Fun_Dic!A26:N57,3,0),0)</f>
        <v>21431146</v>
      </c>
      <c r="D33" s="11">
        <f>IFERROR(VLOOKUP(B33,Egresos_Fun_Dic!B26:O57,3,0),0)</f>
        <v>0</v>
      </c>
      <c r="E33" s="11">
        <f>IFERROR(VLOOKUP(C33,Egresos_Fun_Dic!C26:P57,3,0),0)</f>
        <v>0</v>
      </c>
      <c r="F33" s="11">
        <f>IFERROR(VLOOKUP(D33,Egresos_Fun_Dic!D26:Q57,3,0),0)</f>
        <v>0</v>
      </c>
      <c r="G33" s="11">
        <f>IFERROR(VLOOKUP(E33,Egresos_Fun_Dic!E26:R57,3,0),0)</f>
        <v>0</v>
      </c>
      <c r="H33" s="13">
        <f t="shared" si="0"/>
        <v>21431146</v>
      </c>
      <c r="I33" s="13">
        <f>VLOOKUP(A33,Egresos_Fun_Dic!$A$2:$L$72,12,0)</f>
        <v>8211321</v>
      </c>
      <c r="J33" s="13">
        <f>VLOOKUP(A33,Egresos_Fun_Dic!A26:M51,10,0)</f>
        <v>8211321</v>
      </c>
      <c r="K33" s="13">
        <f>VLOOKUP(A33,Egresos_Fun_Dic!A26:N52,11,0)</f>
        <v>8211321</v>
      </c>
      <c r="L33" s="5">
        <f t="shared" si="1"/>
        <v>0.38314894593130949</v>
      </c>
      <c r="M33" s="6"/>
    </row>
    <row r="34" spans="1:13" x14ac:dyDescent="0.35">
      <c r="A34" s="29" t="s">
        <v>260</v>
      </c>
      <c r="B34" s="38" t="s">
        <v>315</v>
      </c>
      <c r="C34" s="11">
        <f>IFERROR(VLOOKUP(A34,Egresos_Fun_Dic!A27:N58,3,0),0)</f>
        <v>29758488</v>
      </c>
      <c r="D34" s="11">
        <f>IFERROR(VLOOKUP(B34,Egresos_Fun_Dic!B27:O58,3,0),0)</f>
        <v>0</v>
      </c>
      <c r="E34" s="11">
        <f>IFERROR(VLOOKUP(C34,Egresos_Fun_Dic!C27:P58,3,0),0)</f>
        <v>8450499</v>
      </c>
      <c r="F34" s="11">
        <f>IFERROR(VLOOKUP(D34,Egresos_Fun_Dic!D27:Q58,3,0),0)</f>
        <v>4007849</v>
      </c>
      <c r="G34" s="11">
        <f>IFERROR(VLOOKUP(E34,Egresos_Fun_Dic!E27:R58,3,0),0)</f>
        <v>0</v>
      </c>
      <c r="H34" s="13">
        <f t="shared" si="0"/>
        <v>25315838</v>
      </c>
      <c r="I34" s="13">
        <f>VLOOKUP(A34,Egresos_Fun_Dic!$A$2:$L$72,12,0)</f>
        <v>19548310</v>
      </c>
      <c r="J34" s="13">
        <f>VLOOKUP(A34,Egresos_Fun_Dic!A27:M52,10,0)</f>
        <v>19548310</v>
      </c>
      <c r="K34" s="13">
        <f>VLOOKUP(A34,Egresos_Fun_Dic!A27:N53,11,0)</f>
        <v>19548310</v>
      </c>
      <c r="L34" s="5">
        <f t="shared" si="1"/>
        <v>0.77217708534870544</v>
      </c>
      <c r="M34" s="6"/>
    </row>
    <row r="35" spans="1:13" ht="14.5" x14ac:dyDescent="0.35">
      <c r="A35" s="20" t="s">
        <v>261</v>
      </c>
      <c r="B35" s="17" t="s">
        <v>83</v>
      </c>
      <c r="C35" s="11">
        <f>IFERROR(VLOOKUP(A35,Egresos_Fun_Dic!A28:N59,3,0),0)</f>
        <v>25506000</v>
      </c>
      <c r="D35" s="11">
        <f>IFERROR(VLOOKUP(B35,Egresos_Fun_Dic!B28:O59,3,0),0)</f>
        <v>0</v>
      </c>
      <c r="E35" s="11">
        <f>IFERROR(VLOOKUP(C35,Egresos_Fun_Dic!C28:P59,3,0),0)</f>
        <v>3822008</v>
      </c>
      <c r="F35" s="11">
        <f>IFERROR(VLOOKUP(D35,Egresos_Fun_Dic!D28:Q59,3,0),0)</f>
        <v>4007849</v>
      </c>
      <c r="G35" s="11">
        <f>IFERROR(VLOOKUP(E35,Egresos_Fun_Dic!E28:R59,3,0),0)</f>
        <v>0</v>
      </c>
      <c r="H35" s="13">
        <f t="shared" si="0"/>
        <v>25691841</v>
      </c>
      <c r="I35" s="13">
        <f>VLOOKUP(A35,Egresos_Fun_Dic!$A$2:$L$72,12,0)</f>
        <v>16262927</v>
      </c>
      <c r="J35" s="13">
        <f>VLOOKUP(A35,Egresos_Fun_Dic!A28:M53,10,0)</f>
        <v>16262927</v>
      </c>
      <c r="K35" s="13">
        <f>VLOOKUP(A35,Egresos_Fun_Dic!A28:N54,11,0)</f>
        <v>16262927</v>
      </c>
      <c r="L35" s="5">
        <f t="shared" si="1"/>
        <v>0.63299967487732778</v>
      </c>
      <c r="M35" s="6"/>
    </row>
    <row r="36" spans="1:13" ht="14.5" x14ac:dyDescent="0.35">
      <c r="A36" s="20" t="s">
        <v>262</v>
      </c>
      <c r="B36" s="17" t="s">
        <v>82</v>
      </c>
      <c r="C36" s="11">
        <f>IFERROR(VLOOKUP(A36,Egresos_Fun_Dic!A29:N60,3,0),0)</f>
        <v>25506000</v>
      </c>
      <c r="D36" s="11">
        <f>IFERROR(VLOOKUP(B36,Egresos_Fun_Dic!B29:O60,3,0),0)</f>
        <v>0</v>
      </c>
      <c r="E36" s="11">
        <f>IFERROR(VLOOKUP(C36,Egresos_Fun_Dic!C29:P60,3,0),0)</f>
        <v>3822008</v>
      </c>
      <c r="F36" s="11">
        <f>IFERROR(VLOOKUP(D36,Egresos_Fun_Dic!D29:Q60,3,0),0)</f>
        <v>4007849</v>
      </c>
      <c r="G36" s="11">
        <f>IFERROR(VLOOKUP(E36,Egresos_Fun_Dic!E29:R60,3,0),0)</f>
        <v>0</v>
      </c>
      <c r="H36" s="13">
        <f t="shared" si="0"/>
        <v>25691841</v>
      </c>
      <c r="I36" s="13">
        <f>VLOOKUP(A36,Egresos_Fun_Dic!$A$2:$L$72,12,0)</f>
        <v>16262927</v>
      </c>
      <c r="J36" s="13">
        <f>VLOOKUP(A36,Egresos_Fun_Dic!A29:M54,10,0)</f>
        <v>16262927</v>
      </c>
      <c r="K36" s="13">
        <f>VLOOKUP(A36,Egresos_Fun_Dic!A29:N55,11,0)</f>
        <v>16262927</v>
      </c>
      <c r="L36" s="5">
        <f t="shared" si="1"/>
        <v>0.63299967487732778</v>
      </c>
      <c r="M36" s="6"/>
    </row>
    <row r="37" spans="1:13" ht="14.5" x14ac:dyDescent="0.35">
      <c r="A37" s="20" t="s">
        <v>263</v>
      </c>
      <c r="B37" s="17" t="s">
        <v>81</v>
      </c>
      <c r="C37" s="11">
        <f>IFERROR(VLOOKUP(A37,Egresos_Fun_Dic!A30:N61,3,0),0)</f>
        <v>25506000</v>
      </c>
      <c r="D37" s="11">
        <f>IFERROR(VLOOKUP(B37,Egresos_Fun_Dic!B30:O61,3,0),0)</f>
        <v>0</v>
      </c>
      <c r="E37" s="11">
        <f>IFERROR(VLOOKUP(C37,Egresos_Fun_Dic!C30:P61,3,0),0)</f>
        <v>1459091</v>
      </c>
      <c r="F37" s="11">
        <f>IFERROR(VLOOKUP(D37,Egresos_Fun_Dic!D30:Q61,3,0),0)</f>
        <v>4007849</v>
      </c>
      <c r="G37" s="11">
        <f>IFERROR(VLOOKUP(E37,Egresos_Fun_Dic!E30:R61,3,0),0)</f>
        <v>0</v>
      </c>
      <c r="H37" s="13">
        <f t="shared" si="0"/>
        <v>28054758</v>
      </c>
      <c r="I37" s="13">
        <f>VLOOKUP(A37,Egresos_Fun_Dic!$A$2:$L$72,12,0)</f>
        <v>14726469</v>
      </c>
      <c r="J37" s="13">
        <f>VLOOKUP(A37,Egresos_Fun_Dic!A30:M55,10,0)</f>
        <v>14726469</v>
      </c>
      <c r="K37" s="13">
        <f>VLOOKUP(A37,Egresos_Fun_Dic!A30:N56,11,0)</f>
        <v>14726469</v>
      </c>
      <c r="L37" s="5">
        <f t="shared" si="1"/>
        <v>0.5249187677897631</v>
      </c>
      <c r="M37" s="6"/>
    </row>
    <row r="38" spans="1:13" ht="14.5" x14ac:dyDescent="0.35">
      <c r="A38" s="20" t="s">
        <v>264</v>
      </c>
      <c r="B38" s="17" t="s">
        <v>80</v>
      </c>
      <c r="C38" s="11">
        <f>IFERROR(VLOOKUP(A38,Egresos_Fun_Dic!A31:N62,3,0),0)</f>
        <v>4252488</v>
      </c>
      <c r="D38" s="11">
        <f>IFERROR(VLOOKUP(B38,Egresos_Fun_Dic!B31:O62,3,0),0)</f>
        <v>0</v>
      </c>
      <c r="E38" s="11">
        <f>IFERROR(VLOOKUP(C38,Egresos_Fun_Dic!C31:P62,3,0),0)</f>
        <v>3775175</v>
      </c>
      <c r="F38" s="11">
        <f>IFERROR(VLOOKUP(D38,Egresos_Fun_Dic!D31:Q62,3,0),0)</f>
        <v>0</v>
      </c>
      <c r="G38" s="11">
        <f>IFERROR(VLOOKUP(E38,Egresos_Fun_Dic!E31:R62,3,0),0)</f>
        <v>0</v>
      </c>
      <c r="H38" s="13">
        <f t="shared" si="0"/>
        <v>477313</v>
      </c>
      <c r="I38" s="13">
        <f>VLOOKUP(A38,Egresos_Fun_Dic!$A$2:$L$72,12,0)</f>
        <v>2953233</v>
      </c>
      <c r="J38" s="13">
        <f>VLOOKUP(A38,Egresos_Fun_Dic!A31:M56,10,0)</f>
        <v>2953233</v>
      </c>
      <c r="K38" s="13">
        <f>VLOOKUP(A38,Egresos_Fun_Dic!A31:N57,11,0)</f>
        <v>2953233</v>
      </c>
      <c r="L38" s="5">
        <f t="shared" si="1"/>
        <v>6.1872042035310164</v>
      </c>
      <c r="M38" s="6"/>
    </row>
    <row r="39" spans="1:13" ht="14.5" x14ac:dyDescent="0.35">
      <c r="A39" s="20" t="s">
        <v>265</v>
      </c>
      <c r="B39" s="17" t="s">
        <v>79</v>
      </c>
      <c r="C39" s="11">
        <f>IFERROR(VLOOKUP(A39,Egresos_Fun_Dic!A32:N63,3,0),0)</f>
        <v>4252488</v>
      </c>
      <c r="D39" s="11">
        <f>IFERROR(VLOOKUP(B39,Egresos_Fun_Dic!B32:O63,3,0),0)</f>
        <v>0</v>
      </c>
      <c r="E39" s="11">
        <f>IFERROR(VLOOKUP(C39,Egresos_Fun_Dic!C32:P63,3,0),0)</f>
        <v>3775175</v>
      </c>
      <c r="F39" s="11">
        <f>IFERROR(VLOOKUP(D39,Egresos_Fun_Dic!D32:Q63,3,0),0)</f>
        <v>0</v>
      </c>
      <c r="G39" s="11">
        <f>IFERROR(VLOOKUP(E39,Egresos_Fun_Dic!E32:R63,3,0),0)</f>
        <v>0</v>
      </c>
      <c r="H39" s="13">
        <f t="shared" si="0"/>
        <v>477313</v>
      </c>
      <c r="I39" s="13">
        <f>VLOOKUP(A39,Egresos_Fun_Dic!$A$2:$L$72,12,0)</f>
        <v>1008600</v>
      </c>
      <c r="J39" s="13">
        <f>VLOOKUP(A39,Egresos_Fun_Dic!A32:M57,10,0)</f>
        <v>1008600</v>
      </c>
      <c r="K39" s="13">
        <f>VLOOKUP(A39,Egresos_Fun_Dic!A32:N58,11,0)</f>
        <v>1008600</v>
      </c>
      <c r="L39" s="5">
        <f t="shared" si="1"/>
        <v>2.1130788392522306</v>
      </c>
      <c r="M39" s="6"/>
    </row>
    <row r="40" spans="1:13" x14ac:dyDescent="0.35">
      <c r="A40" s="28" t="s">
        <v>266</v>
      </c>
      <c r="B40" s="40" t="s">
        <v>316</v>
      </c>
      <c r="C40" s="46">
        <f>IFERROR(VLOOKUP(A40,Egresos_Fun_Dic!A33:N64,3,0),0)</f>
        <v>3263111790</v>
      </c>
      <c r="D40" s="46">
        <f>IFERROR(VLOOKUP(B40,Egresos_Fun_Dic!B33:O64,3,0),0)</f>
        <v>0</v>
      </c>
      <c r="E40" s="46">
        <f>IFERROR(VLOOKUP(C40,Egresos_Fun_Dic!C33:P64,3,0),0)</f>
        <v>350450000</v>
      </c>
      <c r="F40" s="46">
        <f>IFERROR(VLOOKUP(D40,Egresos_Fun_Dic!D33:Q64,3,0),0)</f>
        <v>0</v>
      </c>
      <c r="G40" s="46">
        <f>IFERROR(VLOOKUP(E40,Egresos_Fun_Dic!E33:R64,3,0),0)</f>
        <v>0</v>
      </c>
      <c r="H40" s="9">
        <f t="shared" si="0"/>
        <v>2912661790</v>
      </c>
      <c r="I40" s="9">
        <f>VLOOKUP(A40,Egresos_Fun_Dic!$A$2:$L$72,12,0)</f>
        <v>2687089891</v>
      </c>
      <c r="J40" s="9">
        <f>VLOOKUP(A40,Egresos_Fun_Dic!A33:M58,10,0)</f>
        <v>2640589888</v>
      </c>
      <c r="K40" s="9">
        <f>VLOOKUP(A40,Egresos_Fun_Dic!A33:N59,11,0)</f>
        <v>2567104228</v>
      </c>
      <c r="L40" s="5">
        <f t="shared" si="1"/>
        <v>0.92255472304595998</v>
      </c>
      <c r="M40" s="6"/>
    </row>
    <row r="41" spans="1:13" x14ac:dyDescent="0.35">
      <c r="A41" s="29" t="s">
        <v>267</v>
      </c>
      <c r="B41" s="38" t="s">
        <v>317</v>
      </c>
      <c r="C41" s="11">
        <f>IFERROR(VLOOKUP(A41,Egresos_Fun_Dic!A34:N65,3,0),0)</f>
        <v>75000000</v>
      </c>
      <c r="D41" s="11">
        <f>IFERROR(VLOOKUP(B41,Egresos_Fun_Dic!B34:O65,3,0),0)</f>
        <v>0</v>
      </c>
      <c r="E41" s="11">
        <f>IFERROR(VLOOKUP(C41,Egresos_Fun_Dic!C34:P65,3,0),0)</f>
        <v>0</v>
      </c>
      <c r="F41" s="11">
        <f>IFERROR(VLOOKUP(D41,Egresos_Fun_Dic!D34:Q65,3,0),0)</f>
        <v>0</v>
      </c>
      <c r="G41" s="11">
        <f>IFERROR(VLOOKUP(E41,Egresos_Fun_Dic!E34:R65,3,0),0)</f>
        <v>0</v>
      </c>
      <c r="H41" s="13">
        <f t="shared" si="0"/>
        <v>75000000</v>
      </c>
      <c r="I41" s="13">
        <f>VLOOKUP(A41,Egresos_Fun_Dic!$A$2:$L$72,12,0)</f>
        <v>49562895</v>
      </c>
      <c r="J41" s="13">
        <f>VLOOKUP(A41,Egresos_Fun_Dic!A34:M59,10,0)</f>
        <v>49562895</v>
      </c>
      <c r="K41" s="13">
        <f>VLOOKUP(A41,Egresos_Fun_Dic!A34:N60,11,0)</f>
        <v>49562895</v>
      </c>
      <c r="L41" s="5">
        <f t="shared" si="1"/>
        <v>0.66083860000000005</v>
      </c>
      <c r="M41" s="6"/>
    </row>
    <row r="42" spans="1:13" ht="14.5" x14ac:dyDescent="0.35">
      <c r="A42" s="20" t="s">
        <v>268</v>
      </c>
      <c r="B42" s="17" t="s">
        <v>76</v>
      </c>
      <c r="C42" s="11">
        <f>IFERROR(VLOOKUP(A42,Egresos_Fun_Dic!A35:N66,3,0),0)</f>
        <v>75000000</v>
      </c>
      <c r="D42" s="11">
        <f>IFERROR(VLOOKUP(B42,Egresos_Fun_Dic!B35:O66,3,0),0)</f>
        <v>0</v>
      </c>
      <c r="E42" s="11">
        <f>IFERROR(VLOOKUP(C42,Egresos_Fun_Dic!C35:P66,3,0),0)</f>
        <v>0</v>
      </c>
      <c r="F42" s="11">
        <f>IFERROR(VLOOKUP(D42,Egresos_Fun_Dic!D35:Q66,3,0),0)</f>
        <v>0</v>
      </c>
      <c r="G42" s="11">
        <f>IFERROR(VLOOKUP(E42,Egresos_Fun_Dic!E35:R66,3,0),0)</f>
        <v>0</v>
      </c>
      <c r="H42" s="13">
        <f t="shared" si="0"/>
        <v>75000000</v>
      </c>
      <c r="I42" s="13">
        <f>VLOOKUP(A42,Egresos_Fun_Dic!$A$2:$L$72,12,0)</f>
        <v>49562895</v>
      </c>
      <c r="J42" s="13">
        <f>VLOOKUP(A42,Egresos_Fun_Dic!A35:M60,10,0)</f>
        <v>49562895</v>
      </c>
      <c r="K42" s="13">
        <f>VLOOKUP(A42,Egresos_Fun_Dic!A35:N61,11,0)</f>
        <v>49562895</v>
      </c>
      <c r="L42" s="5">
        <f t="shared" si="1"/>
        <v>0.66083860000000005</v>
      </c>
      <c r="M42" s="6"/>
    </row>
    <row r="43" spans="1:13" ht="14.5" x14ac:dyDescent="0.35">
      <c r="A43" s="20" t="s">
        <v>269</v>
      </c>
      <c r="B43" s="17" t="s">
        <v>75</v>
      </c>
      <c r="C43" s="11">
        <f>IFERROR(VLOOKUP(A43,Egresos_Fun_Dic!A36:N67,3,0),0)</f>
        <v>0</v>
      </c>
      <c r="D43" s="11">
        <f>IFERROR(VLOOKUP(B43,Egresos_Fun_Dic!B36:O67,3,0),0)</f>
        <v>0</v>
      </c>
      <c r="E43" s="11">
        <f>IFERROR(VLOOKUP(C43,Egresos_Fun_Dic!C36:P67,3,0),0)</f>
        <v>1423268</v>
      </c>
      <c r="F43" s="11">
        <f>IFERROR(VLOOKUP(D43,Egresos_Fun_Dic!D36:Q67,3,0),0)</f>
        <v>0</v>
      </c>
      <c r="G43" s="11">
        <f>IFERROR(VLOOKUP(E43,Egresos_Fun_Dic!E36:R67,3,0),0)</f>
        <v>0</v>
      </c>
      <c r="H43" s="13">
        <f t="shared" si="0"/>
        <v>-1423268</v>
      </c>
      <c r="I43" s="13">
        <f>VLOOKUP(A43,Egresos_Fun_Dic!$A$2:$L$72,12,0)</f>
        <v>0</v>
      </c>
      <c r="J43" s="13">
        <f>VLOOKUP(A43,Egresos_Fun_Dic!A36:M61,10,0)</f>
        <v>0</v>
      </c>
      <c r="K43" s="13">
        <f>VLOOKUP(A43,Egresos_Fun_Dic!A36:N62,11,0)</f>
        <v>0</v>
      </c>
      <c r="L43" s="52">
        <f t="shared" ref="L43:L69" si="2">I43/H43</f>
        <v>0</v>
      </c>
      <c r="M43" s="6"/>
    </row>
    <row r="44" spans="1:13" ht="14.5" x14ac:dyDescent="0.35">
      <c r="A44" s="20" t="s">
        <v>270</v>
      </c>
      <c r="B44" s="17" t="s">
        <v>74</v>
      </c>
      <c r="C44" s="11">
        <f>IFERROR(VLOOKUP(A44,Egresos_Fun_Dic!A37:N67,3,0),0)</f>
        <v>0</v>
      </c>
      <c r="D44" s="11">
        <f>IFERROR(VLOOKUP(B44,Egresos_Fun_Dic!B37:O67,3,0),0)</f>
        <v>0</v>
      </c>
      <c r="E44" s="11">
        <f>IFERROR(VLOOKUP(C44,Egresos_Fun_Dic!C37:P67,3,0),0)</f>
        <v>569400</v>
      </c>
      <c r="F44" s="11">
        <f>IFERROR(VLOOKUP(D44,Egresos_Fun_Dic!D37:Q67,3,0),0)</f>
        <v>0</v>
      </c>
      <c r="G44" s="11">
        <f>IFERROR(VLOOKUP(E44,Egresos_Fun_Dic!E37:R67,3,0),0)</f>
        <v>0</v>
      </c>
      <c r="H44" s="13">
        <f t="shared" si="0"/>
        <v>-569400</v>
      </c>
      <c r="I44" s="13">
        <f>VLOOKUP(A44,Egresos_Fun_Dic!$A$2:$L$72,12,0)</f>
        <v>0</v>
      </c>
      <c r="J44" s="13">
        <f>VLOOKUP(A44,Egresos_Fun_Dic!A37:M62,10,0)</f>
        <v>0</v>
      </c>
      <c r="K44" s="13">
        <f>VLOOKUP(A44,Egresos_Fun_Dic!A37:N63,11,0)</f>
        <v>0</v>
      </c>
      <c r="L44" s="52">
        <f t="shared" si="2"/>
        <v>0</v>
      </c>
      <c r="M44" s="6"/>
    </row>
    <row r="45" spans="1:13" ht="14.5" x14ac:dyDescent="0.35">
      <c r="A45" s="20" t="s">
        <v>271</v>
      </c>
      <c r="B45" s="17" t="s">
        <v>73</v>
      </c>
      <c r="C45" s="11">
        <f>IFERROR(VLOOKUP(A45,Egresos_Fun_Dic!A37:N68,3,0),0)</f>
        <v>0</v>
      </c>
      <c r="D45" s="11">
        <f>IFERROR(VLOOKUP(B45,Egresos_Fun_Dic!B37:O68,3,0),0)</f>
        <v>0</v>
      </c>
      <c r="E45" s="11">
        <f>IFERROR(VLOOKUP(C45,Egresos_Fun_Dic!C37:P68,3,0),0)</f>
        <v>569400</v>
      </c>
      <c r="F45" s="11">
        <f>IFERROR(VLOOKUP(D45,Egresos_Fun_Dic!D37:Q68,3,0),0)</f>
        <v>0</v>
      </c>
      <c r="G45" s="11">
        <f>IFERROR(VLOOKUP(E45,Egresos_Fun_Dic!E37:R68,3,0),0)</f>
        <v>0</v>
      </c>
      <c r="H45" s="13">
        <f t="shared" si="0"/>
        <v>-569400</v>
      </c>
      <c r="I45" s="13" t="e">
        <f>VLOOKUP(A45,Egresos_Fun_Dic!$A$2:$L$72,12,0)</f>
        <v>#N/A</v>
      </c>
      <c r="J45" s="13" t="e">
        <f>VLOOKUP(A45,Egresos_Fun_Dic!A37:M63,10,0)</f>
        <v>#N/A</v>
      </c>
      <c r="K45" s="13" t="e">
        <f>VLOOKUP(A45,Egresos_Fun_Dic!A37:N64,11,0)</f>
        <v>#N/A</v>
      </c>
      <c r="L45" s="52" t="e">
        <f t="shared" si="2"/>
        <v>#N/A</v>
      </c>
      <c r="M45" s="6"/>
    </row>
    <row r="46" spans="1:13" ht="14.5" x14ac:dyDescent="0.35">
      <c r="A46" s="20" t="s">
        <v>272</v>
      </c>
      <c r="B46" s="17" t="s">
        <v>72</v>
      </c>
      <c r="C46" s="11">
        <f>IFERROR(VLOOKUP(A46,Egresos_Fun_Dic!A38:N69,3,0),0)</f>
        <v>5000000</v>
      </c>
      <c r="D46" s="11">
        <f>IFERROR(VLOOKUP(B46,Egresos_Fun_Dic!B38:O69,3,0),0)</f>
        <v>0</v>
      </c>
      <c r="E46" s="11">
        <f>IFERROR(VLOOKUP(C46,Egresos_Fun_Dic!C38:P69,3,0),0)</f>
        <v>0</v>
      </c>
      <c r="F46" s="11">
        <f>IFERROR(VLOOKUP(D46,Egresos_Fun_Dic!D38:Q69,3,0),0)</f>
        <v>0</v>
      </c>
      <c r="G46" s="11">
        <f>IFERROR(VLOOKUP(E46,Egresos_Fun_Dic!E38:R69,3,0),0)</f>
        <v>0</v>
      </c>
      <c r="H46" s="13">
        <f t="shared" si="0"/>
        <v>5000000</v>
      </c>
      <c r="I46" s="13">
        <f>VLOOKUP(A46,Egresos_Fun_Dic!$A$2:$L$72,12,0)</f>
        <v>0</v>
      </c>
      <c r="J46" s="13">
        <f>VLOOKUP(A46,Egresos_Fun_Dic!A38:M64,10,0)</f>
        <v>0</v>
      </c>
      <c r="K46" s="13">
        <f>VLOOKUP(A46,Egresos_Fun_Dic!A38:N65,11,0)</f>
        <v>0</v>
      </c>
      <c r="L46" s="52">
        <f t="shared" si="2"/>
        <v>0</v>
      </c>
      <c r="M46" s="6"/>
    </row>
    <row r="47" spans="1:13" ht="14.5" x14ac:dyDescent="0.35">
      <c r="A47" s="20" t="s">
        <v>273</v>
      </c>
      <c r="B47" s="17" t="s">
        <v>71</v>
      </c>
      <c r="C47" s="11">
        <f>IFERROR(VLOOKUP(A47,Egresos_Fun_Dic!A39:N70,3,0),0)</f>
        <v>5000000</v>
      </c>
      <c r="D47" s="11">
        <f>IFERROR(VLOOKUP(B47,Egresos_Fun_Dic!B39:O70,3,0),0)</f>
        <v>0</v>
      </c>
      <c r="E47" s="11">
        <f>IFERROR(VLOOKUP(C47,Egresos_Fun_Dic!C39:P70,3,0),0)</f>
        <v>0</v>
      </c>
      <c r="F47" s="11">
        <f>IFERROR(VLOOKUP(D47,Egresos_Fun_Dic!D39:Q70,3,0),0)</f>
        <v>0</v>
      </c>
      <c r="G47" s="11">
        <f>IFERROR(VLOOKUP(E47,Egresos_Fun_Dic!E39:R70,3,0),0)</f>
        <v>0</v>
      </c>
      <c r="H47" s="13">
        <f t="shared" si="0"/>
        <v>5000000</v>
      </c>
      <c r="I47" s="13">
        <f>VLOOKUP(A47,Egresos_Fun_Dic!$A$2:$L$72,12,0)</f>
        <v>0</v>
      </c>
      <c r="J47" s="13">
        <f>VLOOKUP(A47,Egresos_Fun_Dic!A39:M65,10,0)</f>
        <v>0</v>
      </c>
      <c r="K47" s="13">
        <f>VLOOKUP(A47,Egresos_Fun_Dic!A39:N66,11,0)</f>
        <v>0</v>
      </c>
      <c r="L47" s="52">
        <f t="shared" si="2"/>
        <v>0</v>
      </c>
      <c r="M47" s="6"/>
    </row>
    <row r="48" spans="1:13" ht="13.5" customHeight="1" x14ac:dyDescent="0.35">
      <c r="A48" s="20" t="s">
        <v>274</v>
      </c>
      <c r="B48" s="17" t="s">
        <v>70</v>
      </c>
      <c r="C48" s="11">
        <f>IFERROR(VLOOKUP(A48,Egresos_Fun_Dic!A40:N71,3,0),0)</f>
        <v>5000000</v>
      </c>
      <c r="D48" s="11">
        <f>IFERROR(VLOOKUP(B48,Egresos_Fun_Dic!B40:O71,3,0),0)</f>
        <v>0</v>
      </c>
      <c r="E48" s="11">
        <f>IFERROR(VLOOKUP(C48,Egresos_Fun_Dic!C40:P71,3,0),0)</f>
        <v>0</v>
      </c>
      <c r="F48" s="11">
        <f>IFERROR(VLOOKUP(D48,Egresos_Fun_Dic!D40:Q71,3,0),0)</f>
        <v>217338260</v>
      </c>
      <c r="G48" s="11">
        <f>IFERROR(VLOOKUP(E48,Egresos_Fun_Dic!E40:R71,3,0),0)</f>
        <v>0</v>
      </c>
      <c r="H48" s="13">
        <f t="shared" si="0"/>
        <v>222338260</v>
      </c>
      <c r="I48" s="13">
        <f>VLOOKUP(A48,Egresos_Fun_Dic!$A$2:$L$72,12,0)</f>
        <v>0</v>
      </c>
      <c r="J48" s="13">
        <f>VLOOKUP(A48,Egresos_Fun_Dic!A40:M66,10,0)</f>
        <v>0</v>
      </c>
      <c r="K48" s="13">
        <f>VLOOKUP(A48,Egresos_Fun_Dic!A40:N67,11,0)</f>
        <v>0</v>
      </c>
      <c r="L48" s="52">
        <f t="shared" si="2"/>
        <v>0</v>
      </c>
      <c r="M48" s="6"/>
    </row>
    <row r="49" spans="1:13" ht="14.5" x14ac:dyDescent="0.35">
      <c r="A49" s="20" t="s">
        <v>275</v>
      </c>
      <c r="B49" s="17" t="s">
        <v>69</v>
      </c>
      <c r="C49" s="11">
        <f>IFERROR(VLOOKUP(A49,Egresos_Fun_Dic!A41:N72,3,0),0)</f>
        <v>70000000</v>
      </c>
      <c r="D49" s="11">
        <f>IFERROR(VLOOKUP(B49,Egresos_Fun_Dic!B41:O72,3,0),0)</f>
        <v>0</v>
      </c>
      <c r="E49" s="11">
        <f>IFERROR(VLOOKUP(C49,Egresos_Fun_Dic!C41:P72,3,0),0)</f>
        <v>0</v>
      </c>
      <c r="F49" s="11">
        <f>IFERROR(VLOOKUP(D49,Egresos_Fun_Dic!D41:Q72,3,0),0)</f>
        <v>4500000</v>
      </c>
      <c r="G49" s="11">
        <f>IFERROR(VLOOKUP(E49,Egresos_Fun_Dic!E41:R72,3,0),0)</f>
        <v>0</v>
      </c>
      <c r="H49" s="13">
        <f t="shared" si="0"/>
        <v>74500000</v>
      </c>
      <c r="I49" s="13">
        <f>VLOOKUP(A49,Egresos_Fun_Dic!$A$2:$L$72,12,0)</f>
        <v>49562895</v>
      </c>
      <c r="J49" s="13">
        <f>VLOOKUP(A49,Egresos_Fun_Dic!A41:M67,10,0)</f>
        <v>49562895</v>
      </c>
      <c r="K49" s="13">
        <f>VLOOKUP(A49,Egresos_Fun_Dic!A41:N67,11,0)</f>
        <v>49562895</v>
      </c>
      <c r="L49" s="5">
        <f t="shared" si="2"/>
        <v>0.66527375838926173</v>
      </c>
      <c r="M49" s="6"/>
    </row>
    <row r="50" spans="1:13" ht="14.5" x14ac:dyDescent="0.35">
      <c r="A50" s="20" t="s">
        <v>276</v>
      </c>
      <c r="B50" s="17" t="s">
        <v>68</v>
      </c>
      <c r="C50" s="11">
        <f>IFERROR(VLOOKUP(A50,Egresos_Fun_Dic!A42:N73,3,0),0)</f>
        <v>70000000</v>
      </c>
      <c r="D50" s="11">
        <f>IFERROR(VLOOKUP(B50,Egresos_Fun_Dic!B42:O73,3,0),0)</f>
        <v>0</v>
      </c>
      <c r="E50" s="11">
        <f>IFERROR(VLOOKUP(C50,Egresos_Fun_Dic!C42:P73,3,0),0)</f>
        <v>0</v>
      </c>
      <c r="F50" s="11">
        <f>IFERROR(VLOOKUP(D50,Egresos_Fun_Dic!D42:Q73,3,0),0)</f>
        <v>4500000</v>
      </c>
      <c r="G50" s="11">
        <f>IFERROR(VLOOKUP(E50,Egresos_Fun_Dic!E42:R73,3,0),0)</f>
        <v>0</v>
      </c>
      <c r="H50" s="13">
        <f t="shared" si="0"/>
        <v>74500000</v>
      </c>
      <c r="I50" s="13">
        <f>VLOOKUP(A50,Egresos_Fun_Dic!$A$2:$L$72,12,0)</f>
        <v>49562895</v>
      </c>
      <c r="J50" s="13">
        <f>VLOOKUP(A50,Egresos_Fun_Dic!A42:M67,10,0)</f>
        <v>49562895</v>
      </c>
      <c r="K50" s="13">
        <f>VLOOKUP(A50,Egresos_Fun_Dic!A42:N68,11,0)</f>
        <v>49562895</v>
      </c>
      <c r="L50" s="5">
        <f t="shared" si="2"/>
        <v>0.66527375838926173</v>
      </c>
      <c r="M50" s="6"/>
    </row>
    <row r="51" spans="1:13" ht="14.5" x14ac:dyDescent="0.35">
      <c r="A51" s="20" t="s">
        <v>277</v>
      </c>
      <c r="B51" s="17" t="s">
        <v>67</v>
      </c>
      <c r="C51" s="11">
        <f>IFERROR(VLOOKUP(A51,Egresos_Fun_Dic!A43:N73,3,0),0)</f>
        <v>70000000</v>
      </c>
      <c r="D51" s="11">
        <f>IFERROR(VLOOKUP(B51,Egresos_Fun_Dic!B43:O73,3,0),0)</f>
        <v>0</v>
      </c>
      <c r="E51" s="11">
        <f>IFERROR(VLOOKUP(C51,Egresos_Fun_Dic!C43:P73,3,0),0)</f>
        <v>0</v>
      </c>
      <c r="F51" s="11">
        <f>IFERROR(VLOOKUP(D51,Egresos_Fun_Dic!D43:Q73,3,0),0)</f>
        <v>0</v>
      </c>
      <c r="G51" s="11">
        <f>IFERROR(VLOOKUP(E51,Egresos_Fun_Dic!E43:R73,3,0),0)</f>
        <v>0</v>
      </c>
      <c r="H51" s="13">
        <f t="shared" si="0"/>
        <v>70000000</v>
      </c>
      <c r="I51" s="13">
        <f>VLOOKUP(A51,Egresos_Fun_Dic!$A$2:$L$72,12,0)</f>
        <v>49562895</v>
      </c>
      <c r="J51" s="13">
        <f>VLOOKUP(A51,Egresos_Fun_Dic!A43:M68,10,0)</f>
        <v>49562895</v>
      </c>
      <c r="K51" s="13">
        <f>VLOOKUP(A51,Egresos_Fun_Dic!A43:N69,11,0)</f>
        <v>49562895</v>
      </c>
      <c r="L51" s="5">
        <f t="shared" si="2"/>
        <v>0.7080413571428571</v>
      </c>
      <c r="M51" s="6"/>
    </row>
    <row r="52" spans="1:13" x14ac:dyDescent="0.35">
      <c r="A52" s="29" t="s">
        <v>278</v>
      </c>
      <c r="B52" s="38" t="s">
        <v>318</v>
      </c>
      <c r="C52" s="11">
        <f>IFERROR(VLOOKUP(A52,Egresos_Fun_Dic!A44:N83,3,0),0)</f>
        <v>3188111790</v>
      </c>
      <c r="D52" s="11">
        <f>IFERROR(VLOOKUP(B52,Egresos_Fun_Dic!B44:O83,3,0),0)</f>
        <v>0</v>
      </c>
      <c r="E52" s="11">
        <f>IFERROR(VLOOKUP(C52,Egresos_Fun_Dic!C44:P83,3,0),0)</f>
        <v>350450000</v>
      </c>
      <c r="F52" s="11">
        <f>IFERROR(VLOOKUP(D52,Egresos_Fun_Dic!D44:Q83,3,0),0)</f>
        <v>0</v>
      </c>
      <c r="G52" s="11">
        <f>IFERROR(VLOOKUP(E52,Egresos_Fun_Dic!E44:R83,3,0),0)</f>
        <v>0</v>
      </c>
      <c r="H52" s="13">
        <f t="shared" si="0"/>
        <v>2837661790</v>
      </c>
      <c r="I52" s="13">
        <f>VLOOKUP(A52,Egresos_Fun_Dic!$A$2:$L$72,12,0)</f>
        <v>2637526996</v>
      </c>
      <c r="J52" s="13">
        <f>VLOOKUP(A52,Egresos_Fun_Dic!A44:M69,10,0)</f>
        <v>2591026993</v>
      </c>
      <c r="K52" s="13">
        <f>VLOOKUP(A52,Egresos_Fun_Dic!A44:N70,11,0)</f>
        <v>2517541333</v>
      </c>
      <c r="L52" s="5">
        <f t="shared" si="2"/>
        <v>0.92947193541341655</v>
      </c>
      <c r="M52" s="6"/>
    </row>
    <row r="53" spans="1:13" ht="14.5" x14ac:dyDescent="0.35">
      <c r="A53" s="20" t="s">
        <v>279</v>
      </c>
      <c r="B53" s="17" t="s">
        <v>65</v>
      </c>
      <c r="C53" s="11">
        <f>IFERROR(VLOOKUP(A53,Egresos_Fun_Dic!A45:N84,3,0),0)</f>
        <v>219905870</v>
      </c>
      <c r="D53" s="11">
        <f>IFERROR(VLOOKUP(B53,Egresos_Fun_Dic!B45:O84,3,0),0)</f>
        <v>0</v>
      </c>
      <c r="E53" s="11">
        <f>IFERROR(VLOOKUP(C53,Egresos_Fun_Dic!C45:P84,3,0),0)</f>
        <v>0</v>
      </c>
      <c r="F53" s="11">
        <f>IFERROR(VLOOKUP(D53,Egresos_Fun_Dic!D45:Q84,3,0),0)</f>
        <v>0</v>
      </c>
      <c r="G53" s="11">
        <f>IFERROR(VLOOKUP(E53,Egresos_Fun_Dic!E45:R84,3,0),0)</f>
        <v>0</v>
      </c>
      <c r="H53" s="13">
        <f t="shared" si="0"/>
        <v>219905870</v>
      </c>
      <c r="I53" s="13">
        <f>VLOOKUP(A53,Egresos_Fun_Dic!$A$2:$L$72,12,0)</f>
        <v>130365810</v>
      </c>
      <c r="J53" s="13">
        <f>VLOOKUP(A53,Egresos_Fun_Dic!A45:M70,10,0)</f>
        <v>130365809</v>
      </c>
      <c r="K53" s="13">
        <f>VLOOKUP(A53,Egresos_Fun_Dic!A45:N71,11,0)</f>
        <v>130365809</v>
      </c>
      <c r="L53" s="5">
        <f t="shared" si="2"/>
        <v>0.59282551211570655</v>
      </c>
      <c r="M53" s="6"/>
    </row>
    <row r="54" spans="1:13" ht="14.5" x14ac:dyDescent="0.35">
      <c r="A54" s="20" t="s">
        <v>280</v>
      </c>
      <c r="B54" s="17" t="s">
        <v>64</v>
      </c>
      <c r="C54" s="11">
        <f>IFERROR(VLOOKUP(A54,Egresos_Fun_Dic!A46:N85,3,0),0)</f>
        <v>131905870</v>
      </c>
      <c r="D54" s="11">
        <f>IFERROR(VLOOKUP(B54,Egresos_Fun_Dic!B46:O85,3,0),0)</f>
        <v>0</v>
      </c>
      <c r="E54" s="11">
        <f>IFERROR(VLOOKUP(C54,Egresos_Fun_Dic!C46:P85,3,0),0)</f>
        <v>0</v>
      </c>
      <c r="F54" s="11">
        <f>IFERROR(VLOOKUP(D54,Egresos_Fun_Dic!D46:Q85,3,0),0)</f>
        <v>0</v>
      </c>
      <c r="G54" s="11">
        <f>IFERROR(VLOOKUP(E54,Egresos_Fun_Dic!E46:R85,3,0),0)</f>
        <v>0</v>
      </c>
      <c r="H54" s="13">
        <f t="shared" si="0"/>
        <v>131905870</v>
      </c>
      <c r="I54" s="13">
        <f>VLOOKUP(A54,Egresos_Fun_Dic!$A$2:$L$72,12,0)</f>
        <v>101936803</v>
      </c>
      <c r="J54" s="13">
        <f>VLOOKUP(A54,Egresos_Fun_Dic!A46:M71,10,0)</f>
        <v>101936803</v>
      </c>
      <c r="K54" s="13">
        <f>VLOOKUP(A54,Egresos_Fun_Dic!A46:N72,11,0)</f>
        <v>101936803</v>
      </c>
      <c r="L54" s="5">
        <f t="shared" si="2"/>
        <v>0.77279959565105028</v>
      </c>
      <c r="M54" s="6"/>
    </row>
    <row r="55" spans="1:13" ht="14.5" x14ac:dyDescent="0.35">
      <c r="A55" s="20" t="s">
        <v>281</v>
      </c>
      <c r="B55" s="17" t="s">
        <v>63</v>
      </c>
      <c r="C55" s="11">
        <f>IFERROR(VLOOKUP(A55,Egresos_Fun_Dic!A47:N86,3,0),0)</f>
        <v>10000000</v>
      </c>
      <c r="D55" s="11">
        <f>IFERROR(VLOOKUP(B55,Egresos_Fun_Dic!B47:O86,3,0),0)</f>
        <v>0</v>
      </c>
      <c r="E55" s="11">
        <f>IFERROR(VLOOKUP(C55,Egresos_Fun_Dic!C47:P86,3,0),0)</f>
        <v>0</v>
      </c>
      <c r="F55" s="11">
        <f>IFERROR(VLOOKUP(D55,Egresos_Fun_Dic!D47:Q86,3,0),0)</f>
        <v>0</v>
      </c>
      <c r="G55" s="11">
        <f>IFERROR(VLOOKUP(E55,Egresos_Fun_Dic!E47:R86,3,0),0)</f>
        <v>0</v>
      </c>
      <c r="H55" s="13">
        <f t="shared" si="0"/>
        <v>10000000</v>
      </c>
      <c r="I55" s="13">
        <f>VLOOKUP(A55,Egresos_Fun_Dic!$A$2:$L$72,12,0)</f>
        <v>5337983</v>
      </c>
      <c r="J55" s="13">
        <f>VLOOKUP(A55,Egresos_Fun_Dic!A47:M72,10,0)</f>
        <v>5337982</v>
      </c>
      <c r="K55" s="13">
        <f>VLOOKUP(A55,Egresos_Fun_Dic!A47:N73,11,0)</f>
        <v>5337982</v>
      </c>
      <c r="L55" s="5">
        <f t="shared" si="2"/>
        <v>0.53379829999999995</v>
      </c>
      <c r="M55" s="6"/>
    </row>
    <row r="56" spans="1:13" ht="21" customHeight="1" x14ac:dyDescent="0.35">
      <c r="A56" s="20" t="s">
        <v>282</v>
      </c>
      <c r="B56" s="30" t="s">
        <v>62</v>
      </c>
      <c r="C56" s="11">
        <f>IFERROR(VLOOKUP(A56,Egresos_Fun_Dic!A48:N87,3,0),0)</f>
        <v>78000000</v>
      </c>
      <c r="D56" s="11">
        <f>IFERROR(VLOOKUP(B56,Egresos_Fun_Dic!B48:O87,3,0),0)</f>
        <v>0</v>
      </c>
      <c r="E56" s="11">
        <f>IFERROR(VLOOKUP(C56,Egresos_Fun_Dic!C48:P87,3,0),0)</f>
        <v>0</v>
      </c>
      <c r="F56" s="11">
        <f>IFERROR(VLOOKUP(D56,Egresos_Fun_Dic!D48:Q87,3,0),0)</f>
        <v>4500000</v>
      </c>
      <c r="G56" s="11">
        <f>IFERROR(VLOOKUP(E56,Egresos_Fun_Dic!E48:R87,3,0),0)</f>
        <v>0</v>
      </c>
      <c r="H56" s="13">
        <f t="shared" si="0"/>
        <v>82500000</v>
      </c>
      <c r="I56" s="13">
        <f>VLOOKUP(A56,Egresos_Fun_Dic!$A$2:$L$72,12,0)</f>
        <v>23091024</v>
      </c>
      <c r="J56" s="13">
        <f>VLOOKUP(A56,Egresos_Fun_Dic!A48:M73,10,0)</f>
        <v>23091024</v>
      </c>
      <c r="K56" s="13">
        <f>VLOOKUP(A56,Egresos_Fun_Dic!A48:N73,11,0)</f>
        <v>23091024</v>
      </c>
      <c r="L56" s="5">
        <f t="shared" si="2"/>
        <v>0.27989120000000001</v>
      </c>
      <c r="M56" s="6"/>
    </row>
    <row r="57" spans="1:13" ht="14.5" x14ac:dyDescent="0.35">
      <c r="A57" s="20" t="s">
        <v>283</v>
      </c>
      <c r="B57" s="17" t="s">
        <v>61</v>
      </c>
      <c r="C57" s="11">
        <f>IFERROR(VLOOKUP(A57,Egresos_Fun_Dic!A49:N88,3,0),0)</f>
        <v>2964705920</v>
      </c>
      <c r="D57" s="11">
        <f>IFERROR(VLOOKUP(B57,Egresos_Fun_Dic!B49:O88,3,0),0)</f>
        <v>0</v>
      </c>
      <c r="E57" s="11">
        <f>IFERROR(VLOOKUP(C57,Egresos_Fun_Dic!C49:P88,3,0),0)</f>
        <v>350450000</v>
      </c>
      <c r="F57" s="11">
        <f>IFERROR(VLOOKUP(D57,Egresos_Fun_Dic!D49:Q88,3,0),0)</f>
        <v>4500000</v>
      </c>
      <c r="G57" s="11">
        <f>IFERROR(VLOOKUP(E57,Egresos_Fun_Dic!E49:R88,3,0),0)</f>
        <v>0</v>
      </c>
      <c r="H57" s="13">
        <f t="shared" si="0"/>
        <v>2618755920</v>
      </c>
      <c r="I57" s="13">
        <f>VLOOKUP(A57,Egresos_Fun_Dic!$A$2:$L$72,12,0)</f>
        <v>2507161186</v>
      </c>
      <c r="J57" s="13">
        <f>VLOOKUP(A57,Egresos_Fun_Dic!A49:M73,10,0)</f>
        <v>2460661184</v>
      </c>
      <c r="K57" s="13">
        <f>VLOOKUP(A57,Egresos_Fun_Dic!A49:N83,11,0)</f>
        <v>2387175524</v>
      </c>
      <c r="L57" s="5">
        <f t="shared" si="2"/>
        <v>0.9573863554263583</v>
      </c>
      <c r="M57" s="6"/>
    </row>
    <row r="58" spans="1:13" ht="14.5" x14ac:dyDescent="0.35">
      <c r="A58" s="20" t="s">
        <v>284</v>
      </c>
      <c r="B58" s="17" t="s">
        <v>60</v>
      </c>
      <c r="C58" s="11">
        <f>IFERROR(VLOOKUP(A58,Egresos_Fun_Dic!A50:N89,3,0),0)</f>
        <v>25000000</v>
      </c>
      <c r="D58" s="11">
        <f>IFERROR(VLOOKUP(B58,Egresos_Fun_Dic!B50:O89,3,0),0)</f>
        <v>0</v>
      </c>
      <c r="E58" s="11">
        <f>IFERROR(VLOOKUP(C58,Egresos_Fun_Dic!C50:P89,3,0),0)</f>
        <v>0</v>
      </c>
      <c r="F58" s="11">
        <f>IFERROR(VLOOKUP(D58,Egresos_Fun_Dic!D50:Q89,3,0),0)</f>
        <v>4500000</v>
      </c>
      <c r="G58" s="11">
        <f>IFERROR(VLOOKUP(E58,Egresos_Fun_Dic!E50:R89,3,0),0)</f>
        <v>0</v>
      </c>
      <c r="H58" s="13">
        <f t="shared" si="0"/>
        <v>29500000</v>
      </c>
      <c r="I58" s="13">
        <f>VLOOKUP(A58,Egresos_Fun_Dic!$A$2:$L$72,12,0)</f>
        <v>3614605</v>
      </c>
      <c r="J58" s="13">
        <f>VLOOKUP(A58,Egresos_Fun_Dic!A50:M83,10,0)</f>
        <v>3614605</v>
      </c>
      <c r="K58" s="13">
        <f>VLOOKUP(A58,Egresos_Fun_Dic!A50:N84,11,0)</f>
        <v>3614605</v>
      </c>
      <c r="L58" s="5">
        <f t="shared" si="2"/>
        <v>0.12252898305084746</v>
      </c>
      <c r="M58" s="6"/>
    </row>
    <row r="59" spans="1:13" ht="14.5" x14ac:dyDescent="0.35">
      <c r="A59" s="20" t="s">
        <v>285</v>
      </c>
      <c r="B59" s="17" t="s">
        <v>59</v>
      </c>
      <c r="C59" s="11">
        <f>IFERROR(VLOOKUP(A59,Egresos_Fun_Dic!A51:N90,3,0),0)</f>
        <v>1515000000</v>
      </c>
      <c r="D59" s="11">
        <f>IFERROR(VLOOKUP(B59,Egresos_Fun_Dic!B51:O90,3,0),0)</f>
        <v>0</v>
      </c>
      <c r="E59" s="11">
        <f>IFERROR(VLOOKUP(C59,Egresos_Fun_Dic!C51:P90,3,0),0)</f>
        <v>0</v>
      </c>
      <c r="F59" s="11">
        <f>IFERROR(VLOOKUP(D59,Egresos_Fun_Dic!D51:Q90,3,0),0)</f>
        <v>212838260</v>
      </c>
      <c r="G59" s="11">
        <f>IFERROR(VLOOKUP(E59,Egresos_Fun_Dic!E51:R90,3,0),0)</f>
        <v>0</v>
      </c>
      <c r="H59" s="13">
        <f t="shared" si="0"/>
        <v>1727838260</v>
      </c>
      <c r="I59" s="9">
        <f>VLOOKUP(A59,Egresos_Fun_Dic!$A$2:$L$72,12,0)</f>
        <v>1158548495</v>
      </c>
      <c r="J59" s="13">
        <f>VLOOKUP(A59,Egresos_Fun_Dic!A51:M84,10,0)</f>
        <v>1158548493</v>
      </c>
      <c r="K59" s="13">
        <f>VLOOKUP(A59,Egresos_Fun_Dic!A51:N85,11,0)</f>
        <v>1085062833</v>
      </c>
      <c r="L59" s="5">
        <f t="shared" si="2"/>
        <v>0.67051906525093385</v>
      </c>
      <c r="M59" s="6"/>
    </row>
    <row r="60" spans="1:13" ht="14.5" x14ac:dyDescent="0.35">
      <c r="A60" s="20" t="s">
        <v>286</v>
      </c>
      <c r="B60" s="17" t="s">
        <v>58</v>
      </c>
      <c r="C60" s="11">
        <f>IFERROR(VLOOKUP(A60,Egresos_Fun_Dic!A52:N91,3,0),0)</f>
        <v>1366817886</v>
      </c>
      <c r="D60" s="11">
        <f>IFERROR(VLOOKUP(B60,Egresos_Fun_Dic!B52:O91,3,0),0)</f>
        <v>0</v>
      </c>
      <c r="E60" s="11">
        <f>IFERROR(VLOOKUP(C60,Egresos_Fun_Dic!C52:P91,3,0),0)</f>
        <v>325000000</v>
      </c>
      <c r="F60" s="11">
        <f>IFERROR(VLOOKUP(D60,Egresos_Fun_Dic!D52:Q91,3,0),0)</f>
        <v>30000000</v>
      </c>
      <c r="G60" s="11">
        <f>IFERROR(VLOOKUP(E60,Egresos_Fun_Dic!E52:R91,3,0),0)</f>
        <v>0</v>
      </c>
      <c r="H60" s="13">
        <f t="shared" si="0"/>
        <v>1071817886</v>
      </c>
      <c r="I60" s="9">
        <f>VLOOKUP(A60,Egresos_Fun_Dic!$A$2:$L$72,12,0)</f>
        <v>1291489613</v>
      </c>
      <c r="J60" s="13">
        <f>VLOOKUP(A60,Egresos_Fun_Dic!A52:M85,10,0)</f>
        <v>1244989613</v>
      </c>
      <c r="K60" s="13">
        <f>VLOOKUP(A60,Egresos_Fun_Dic!A52:N86,11,0)</f>
        <v>1244989613</v>
      </c>
      <c r="L60" s="5">
        <f t="shared" si="2"/>
        <v>1.2049524736145334</v>
      </c>
      <c r="M60" s="6"/>
    </row>
    <row r="61" spans="1:13" ht="14.5" x14ac:dyDescent="0.35">
      <c r="A61" s="20" t="s">
        <v>287</v>
      </c>
      <c r="B61" s="17" t="s">
        <v>57</v>
      </c>
      <c r="C61" s="11">
        <f>IFERROR(VLOOKUP(A61,Egresos_Fun_Dic!A53:N92,3,0),0)</f>
        <v>22888034</v>
      </c>
      <c r="D61" s="11">
        <f>IFERROR(VLOOKUP(B61,Egresos_Fun_Dic!B53:O92,3,0),0)</f>
        <v>0</v>
      </c>
      <c r="E61" s="11">
        <f>IFERROR(VLOOKUP(C61,Egresos_Fun_Dic!C53:P92,3,0),0)</f>
        <v>18450000</v>
      </c>
      <c r="F61" s="11">
        <f>IFERROR(VLOOKUP(D61,Egresos_Fun_Dic!D53:Q92,3,0),0)</f>
        <v>0</v>
      </c>
      <c r="G61" s="11">
        <f>IFERROR(VLOOKUP(E61,Egresos_Fun_Dic!E53:R92,3,0),0)</f>
        <v>0</v>
      </c>
      <c r="H61" s="13">
        <f t="shared" si="0"/>
        <v>4438034</v>
      </c>
      <c r="I61" s="13">
        <f>VLOOKUP(A61,Egresos_Fun_Dic!$A$2:$L$72,12,0)</f>
        <v>31561966</v>
      </c>
      <c r="J61" s="13">
        <f>VLOOKUP(A61,Egresos_Fun_Dic!A53:M86,10,0)</f>
        <v>31561966</v>
      </c>
      <c r="K61" s="13">
        <f>VLOOKUP(A61,Egresos_Fun_Dic!A53:N87,11,0)</f>
        <v>31561966</v>
      </c>
      <c r="L61" s="5">
        <f t="shared" si="2"/>
        <v>7.1116999103657159</v>
      </c>
      <c r="M61" s="6"/>
    </row>
    <row r="62" spans="1:13" ht="14.5" x14ac:dyDescent="0.35">
      <c r="A62" s="20" t="s">
        <v>288</v>
      </c>
      <c r="B62" s="17" t="s">
        <v>56</v>
      </c>
      <c r="C62" s="11">
        <f>IFERROR(VLOOKUP(A62,Egresos_Fun_Dic!A54:N93,3,0),0)</f>
        <v>35000000</v>
      </c>
      <c r="D62" s="11">
        <f>IFERROR(VLOOKUP(B62,Egresos_Fun_Dic!B54:O93,3,0),0)</f>
        <v>0</v>
      </c>
      <c r="E62" s="11">
        <f>IFERROR(VLOOKUP(C62,Egresos_Fun_Dic!C54:P93,3,0),0)</f>
        <v>7000000</v>
      </c>
      <c r="F62" s="11">
        <f>IFERROR(VLOOKUP(D62,Egresos_Fun_Dic!D54:Q93,3,0),0)</f>
        <v>0</v>
      </c>
      <c r="G62" s="11">
        <f>IFERROR(VLOOKUP(E62,Egresos_Fun_Dic!E54:R93,3,0),0)</f>
        <v>0</v>
      </c>
      <c r="H62" s="13">
        <f t="shared" si="0"/>
        <v>28000000</v>
      </c>
      <c r="I62" s="9">
        <f>VLOOKUP(A62,Egresos_Fun_Dic!$A$2:$L$72,12,0)</f>
        <v>21946507</v>
      </c>
      <c r="J62" s="13">
        <f>VLOOKUP(A62,Egresos_Fun_Dic!A54:M87,10,0)</f>
        <v>21946507</v>
      </c>
      <c r="K62" s="13">
        <f>VLOOKUP(A62,Egresos_Fun_Dic!A54:N88,11,0)</f>
        <v>21946507</v>
      </c>
      <c r="L62" s="5">
        <f t="shared" si="2"/>
        <v>0.78380382142857141</v>
      </c>
      <c r="M62" s="6"/>
    </row>
    <row r="63" spans="1:13" ht="14.5" x14ac:dyDescent="0.35">
      <c r="A63" s="20" t="s">
        <v>289</v>
      </c>
      <c r="B63" s="17" t="s">
        <v>55</v>
      </c>
      <c r="C63" s="11">
        <f>IFERROR(VLOOKUP(A63,Egresos_Fun_Dic!A55:N94,3,0),0)</f>
        <v>3500000</v>
      </c>
      <c r="D63" s="11">
        <f>IFERROR(VLOOKUP(B63,Egresos_Fun_Dic!B55:O94,3,0),0)</f>
        <v>0</v>
      </c>
      <c r="E63" s="11">
        <f>IFERROR(VLOOKUP(C63,Egresos_Fun_Dic!C55:P94,3,0),0)</f>
        <v>0</v>
      </c>
      <c r="F63" s="11">
        <f>IFERROR(VLOOKUP(D63,Egresos_Fun_Dic!D55:Q94,3,0),0)</f>
        <v>30000000</v>
      </c>
      <c r="G63" s="11">
        <f>IFERROR(VLOOKUP(E63,Egresos_Fun_Dic!E55:R94,3,0),0)</f>
        <v>0</v>
      </c>
      <c r="H63" s="13">
        <f t="shared" si="0"/>
        <v>33500000</v>
      </c>
      <c r="I63" s="9">
        <f>VLOOKUP(A63,Egresos_Fun_Dic!$A$2:$L$72,12,0)</f>
        <v>0</v>
      </c>
      <c r="J63" s="13">
        <f>VLOOKUP(A63,Egresos_Fun_Dic!A55:M88,10,0)</f>
        <v>0</v>
      </c>
      <c r="K63" s="13">
        <f>VLOOKUP(A63,Egresos_Fun_Dic!A55:N89,11,0)</f>
        <v>0</v>
      </c>
      <c r="L63" s="5">
        <f t="shared" si="2"/>
        <v>0</v>
      </c>
      <c r="M63" s="6"/>
    </row>
    <row r="64" spans="1:13" ht="14.5" x14ac:dyDescent="0.35">
      <c r="A64" s="28" t="s">
        <v>290</v>
      </c>
      <c r="B64" s="47" t="s">
        <v>319</v>
      </c>
      <c r="C64" s="46">
        <f>IFERROR(VLOOKUP(A64,Egresos_Fun_Dic!A56:N95,3,0),0)</f>
        <v>1034386524</v>
      </c>
      <c r="D64" s="46">
        <f>IFERROR(VLOOKUP(B64,Egresos_Fun_Dic!B56:O95,3,0),0)</f>
        <v>0</v>
      </c>
      <c r="E64" s="46">
        <f>IFERROR(VLOOKUP(C64,Egresos_Fun_Dic!C56:P95,3,0),0)</f>
        <v>0</v>
      </c>
      <c r="F64" s="46">
        <f>IFERROR(VLOOKUP(D64,Egresos_Fun_Dic!D56:Q95,3,0),0)</f>
        <v>182838260</v>
      </c>
      <c r="G64" s="46">
        <f>IFERROR(VLOOKUP(E64,Egresos_Fun_Dic!E56:R95,3,0),0)</f>
        <v>0</v>
      </c>
      <c r="H64" s="9">
        <f t="shared" si="0"/>
        <v>1217224784</v>
      </c>
      <c r="I64" s="9">
        <f>VLOOKUP(A64,Egresos_Fun_Dic!$A$2:$L$72,12,0)</f>
        <v>7750367</v>
      </c>
      <c r="J64" s="9">
        <f>VLOOKUP(A64,Egresos_Fun_Dic!A56:M89,10,0)</f>
        <v>7750367</v>
      </c>
      <c r="K64" s="9">
        <f>VLOOKUP(A64,Egresos_Fun_Dic!A56:N90,11,0)</f>
        <v>7750367</v>
      </c>
      <c r="L64" s="5">
        <f t="shared" si="2"/>
        <v>6.3672438335760995E-3</v>
      </c>
      <c r="M64" s="6"/>
    </row>
    <row r="65" spans="1:13" ht="14.5" x14ac:dyDescent="0.35">
      <c r="A65" s="20" t="s">
        <v>291</v>
      </c>
      <c r="B65" s="17" t="s">
        <v>53</v>
      </c>
      <c r="C65" s="11">
        <f>IFERROR(VLOOKUP(A65,Egresos_Fun_Dic!A57:N96,3,0),0)</f>
        <v>18000000</v>
      </c>
      <c r="D65" s="11">
        <f>IFERROR(VLOOKUP(B65,Egresos_Fun_Dic!B57:O96,3,0),0)</f>
        <v>0</v>
      </c>
      <c r="E65" s="11">
        <f>IFERROR(VLOOKUP(C65,Egresos_Fun_Dic!C57:P96,3,0),0)</f>
        <v>0</v>
      </c>
      <c r="F65" s="11">
        <f>IFERROR(VLOOKUP(D65,Egresos_Fun_Dic!D57:Q96,3,0),0)</f>
        <v>0</v>
      </c>
      <c r="G65" s="11">
        <f>IFERROR(VLOOKUP(E65,Egresos_Fun_Dic!E57:R96,3,0),0)</f>
        <v>0</v>
      </c>
      <c r="H65" s="13">
        <f t="shared" si="0"/>
        <v>18000000</v>
      </c>
      <c r="I65" s="9">
        <f>VLOOKUP(A65,Egresos_Fun_Dic!$A$2:$L$72,12,0)</f>
        <v>826430</v>
      </c>
      <c r="J65" s="13">
        <f>VLOOKUP(A65,Egresos_Fun_Dic!A57:M90,10,0)</f>
        <v>826430</v>
      </c>
      <c r="K65" s="13">
        <f>VLOOKUP(A65,Egresos_Fun_Dic!A57:N91,11,0)</f>
        <v>826430</v>
      </c>
      <c r="L65" s="5">
        <f t="shared" si="2"/>
        <v>4.5912777777777775E-2</v>
      </c>
      <c r="M65" s="6"/>
    </row>
    <row r="66" spans="1:13" ht="14.5" x14ac:dyDescent="0.35">
      <c r="A66" s="20" t="s">
        <v>292</v>
      </c>
      <c r="B66" s="17" t="s">
        <v>52</v>
      </c>
      <c r="C66" s="11">
        <f>IFERROR(VLOOKUP(A66,Egresos_Fun_Dic!A58:N97,3,0),0)</f>
        <v>18000000</v>
      </c>
      <c r="D66" s="11">
        <f>IFERROR(VLOOKUP(B66,Egresos_Fun_Dic!B58:O97,3,0),0)</f>
        <v>0</v>
      </c>
      <c r="E66" s="11">
        <f>IFERROR(VLOOKUP(C66,Egresos_Fun_Dic!C58:P97,3,0),0)</f>
        <v>0</v>
      </c>
      <c r="F66" s="11">
        <f>IFERROR(VLOOKUP(D66,Egresos_Fun_Dic!D58:Q97,3,0),0)</f>
        <v>10000000</v>
      </c>
      <c r="G66" s="11">
        <f>IFERROR(VLOOKUP(E66,Egresos_Fun_Dic!E58:R97,3,0),0)</f>
        <v>0</v>
      </c>
      <c r="H66" s="13">
        <f t="shared" si="0"/>
        <v>28000000</v>
      </c>
      <c r="I66" s="9">
        <f>VLOOKUP(A66,Egresos_Fun_Dic!$A$2:$L$72,12,0)</f>
        <v>826430</v>
      </c>
      <c r="J66" s="13">
        <f>VLOOKUP(A66,Egresos_Fun_Dic!A58:M91,10,0)</f>
        <v>826430</v>
      </c>
      <c r="K66" s="13">
        <f>VLOOKUP(A66,Egresos_Fun_Dic!A58:N92,11,0)</f>
        <v>826430</v>
      </c>
      <c r="L66" s="5">
        <f t="shared" si="2"/>
        <v>2.9515357142857142E-2</v>
      </c>
      <c r="M66" s="6"/>
    </row>
    <row r="67" spans="1:13" ht="14.5" x14ac:dyDescent="0.35">
      <c r="A67" s="20" t="s">
        <v>293</v>
      </c>
      <c r="B67" s="17" t="s">
        <v>51</v>
      </c>
      <c r="C67" s="11">
        <f>IFERROR(VLOOKUP(A67,Egresos_Fun_Dic!A59:N98,3,0),0)</f>
        <v>1016386524</v>
      </c>
      <c r="D67" s="11">
        <f>IFERROR(VLOOKUP(B67,Egresos_Fun_Dic!B59:O98,3,0),0)</f>
        <v>342852508</v>
      </c>
      <c r="E67" s="11">
        <f>IFERROR(VLOOKUP(C67,Egresos_Fun_Dic!C59:P98,3,0),0)</f>
        <v>0</v>
      </c>
      <c r="F67" s="11">
        <f>IFERROR(VLOOKUP(D67,Egresos_Fun_Dic!D59:Q98,3,0),0)</f>
        <v>10000000</v>
      </c>
      <c r="G67" s="11">
        <f>IFERROR(VLOOKUP(E67,Egresos_Fun_Dic!E59:R98,3,0),0)</f>
        <v>0</v>
      </c>
      <c r="H67" s="13">
        <f t="shared" si="0"/>
        <v>1369239032</v>
      </c>
      <c r="I67" s="9">
        <f>VLOOKUP(A67,Egresos_Fun_Dic!$A$2:$L$72,12,0)</f>
        <v>6923937</v>
      </c>
      <c r="J67" s="13">
        <f>VLOOKUP(A67,Egresos_Fun_Dic!A59:M92,10,0)</f>
        <v>6923937</v>
      </c>
      <c r="K67" s="13">
        <f>VLOOKUP(A67,Egresos_Fun_Dic!A59:N93,11,0)</f>
        <v>6923937</v>
      </c>
      <c r="L67" s="5">
        <f t="shared" si="2"/>
        <v>5.0567774056852919E-3</v>
      </c>
      <c r="M67" s="6"/>
    </row>
    <row r="68" spans="1:13" ht="14.5" x14ac:dyDescent="0.35">
      <c r="A68" s="20" t="s">
        <v>294</v>
      </c>
      <c r="B68" s="17" t="s">
        <v>50</v>
      </c>
      <c r="C68" s="11">
        <f>IFERROR(VLOOKUP(A68,Egresos_Fun_Dic!A60:N99,3,0),0)</f>
        <v>1016386524</v>
      </c>
      <c r="D68" s="11">
        <f>IFERROR(VLOOKUP(B68,Egresos_Fun_Dic!B60:O99,3,0),0)</f>
        <v>342852508</v>
      </c>
      <c r="E68" s="11">
        <f>IFERROR(VLOOKUP(C68,Egresos_Fun_Dic!C60:P99,3,0),0)</f>
        <v>0</v>
      </c>
      <c r="F68" s="11">
        <f>IFERROR(VLOOKUP(D68,Egresos_Fun_Dic!D60:Q99,3,0),0)</f>
        <v>10000000</v>
      </c>
      <c r="G68" s="11">
        <f>IFERROR(VLOOKUP(E68,Egresos_Fun_Dic!E60:R99,3,0),0)</f>
        <v>0</v>
      </c>
      <c r="H68" s="13">
        <f t="shared" si="0"/>
        <v>1369239032</v>
      </c>
      <c r="I68" s="9">
        <f>VLOOKUP(A68,Egresos_Fun_Dic!$A$2:$L$72,12,0)</f>
        <v>6923937</v>
      </c>
      <c r="J68" s="13">
        <f>VLOOKUP(A68,Egresos_Fun_Dic!A60:M93,10,0)</f>
        <v>6923937</v>
      </c>
      <c r="K68" s="13">
        <f>VLOOKUP(A68,Egresos_Fun_Dic!A60:N94,11,0)</f>
        <v>6923937</v>
      </c>
      <c r="L68" s="5">
        <f t="shared" si="2"/>
        <v>5.0567774056852919E-3</v>
      </c>
      <c r="M68" s="6"/>
    </row>
    <row r="69" spans="1:13" ht="14.5" x14ac:dyDescent="0.35">
      <c r="A69" s="20" t="s">
        <v>295</v>
      </c>
      <c r="B69" s="17" t="s">
        <v>49</v>
      </c>
      <c r="C69" s="11">
        <f>IFERROR(VLOOKUP(A69,Egresos_Fun_Dic!A61:N100,3,0),0)</f>
        <v>1016386524</v>
      </c>
      <c r="D69" s="11">
        <f>IFERROR(VLOOKUP(B69,Egresos_Fun_Dic!B61:O100,3,0),0)</f>
        <v>342852508</v>
      </c>
      <c r="E69" s="11">
        <f>IFERROR(VLOOKUP(C69,Egresos_Fun_Dic!C61:P100,3,0),0)</f>
        <v>0</v>
      </c>
      <c r="F69" s="11">
        <f>IFERROR(VLOOKUP(D69,Egresos_Fun_Dic!D61:Q100,3,0),0)</f>
        <v>10000000</v>
      </c>
      <c r="G69" s="11">
        <f>IFERROR(VLOOKUP(E69,Egresos_Fun_Dic!E61:R100,3,0),0)</f>
        <v>0</v>
      </c>
      <c r="H69" s="13">
        <f t="shared" si="0"/>
        <v>1369239032</v>
      </c>
      <c r="I69" s="9">
        <f>VLOOKUP(A69,Egresos_Fun_Dic!$A$2:$L$72,12,0)</f>
        <v>6923937</v>
      </c>
      <c r="J69" s="13">
        <f>VLOOKUP(A69,Egresos_Fun_Dic!A61:M94,10,0)</f>
        <v>6923937</v>
      </c>
      <c r="K69" s="13">
        <f>VLOOKUP(A69,Egresos_Fun_Dic!A61:N95,11,0)</f>
        <v>6923937</v>
      </c>
      <c r="L69" s="5">
        <f t="shared" si="2"/>
        <v>5.0567774056852919E-3</v>
      </c>
      <c r="M69" s="6"/>
    </row>
    <row r="70" spans="1:13" x14ac:dyDescent="0.35">
      <c r="A70" s="31">
        <v>214</v>
      </c>
      <c r="B70" s="45" t="s">
        <v>309</v>
      </c>
      <c r="C70" s="46">
        <f>IFERROR(VLOOKUP(A70,Egresos_Fun_Dic!A62:N101,3,0),0)</f>
        <v>0</v>
      </c>
      <c r="D70" s="46">
        <v>0</v>
      </c>
      <c r="E70" s="46">
        <v>0</v>
      </c>
      <c r="F70" s="46">
        <f>IFERROR(VLOOKUP(D70,Egresos_Fun_Dic!D62:Q101,3,0),0)</f>
        <v>0</v>
      </c>
      <c r="G70" s="46">
        <f>IFERROR(VLOOKUP(E70,Egresos_Fun_Dic!E62:R101,3,0),0)</f>
        <v>0</v>
      </c>
      <c r="H70" s="9">
        <f t="shared" si="0"/>
        <v>0</v>
      </c>
      <c r="I70" s="9">
        <v>0</v>
      </c>
      <c r="J70" s="9">
        <v>0</v>
      </c>
      <c r="K70" s="9">
        <v>0</v>
      </c>
      <c r="L70" s="5">
        <v>0</v>
      </c>
      <c r="M70" s="6"/>
    </row>
    <row r="71" spans="1:13" x14ac:dyDescent="0.35">
      <c r="A71" s="31">
        <v>215</v>
      </c>
      <c r="B71" s="45" t="s">
        <v>310</v>
      </c>
      <c r="C71" s="46">
        <f>IFERROR(VLOOKUP(A71,Egresos_Fun_Dic!A63:N102,3,0),0)</f>
        <v>0</v>
      </c>
      <c r="D71" s="46">
        <v>0</v>
      </c>
      <c r="E71" s="46">
        <v>0</v>
      </c>
      <c r="F71" s="46">
        <f>IFERROR(VLOOKUP(D71,Egresos_Fun_Dic!D63:Q102,3,0),0)</f>
        <v>10000000</v>
      </c>
      <c r="G71" s="46">
        <f>IFERROR(VLOOKUP(E71,Egresos_Fun_Dic!E63:R102,3,0),0)</f>
        <v>0</v>
      </c>
      <c r="H71" s="9">
        <f t="shared" si="0"/>
        <v>10000000</v>
      </c>
      <c r="I71" s="9">
        <v>0</v>
      </c>
      <c r="J71" s="9">
        <v>0</v>
      </c>
      <c r="K71" s="9">
        <v>0</v>
      </c>
      <c r="L71" s="5">
        <v>0</v>
      </c>
      <c r="M71" s="6"/>
    </row>
    <row r="72" spans="1:13" x14ac:dyDescent="0.35">
      <c r="A72" s="31">
        <v>216</v>
      </c>
      <c r="B72" s="45" t="s">
        <v>311</v>
      </c>
      <c r="C72" s="46">
        <f>IFERROR(VLOOKUP(A72,Egresos_Fun_Dic!A64:N103,3,0),0)</f>
        <v>0</v>
      </c>
      <c r="D72" s="46">
        <v>0</v>
      </c>
      <c r="E72" s="46">
        <v>0</v>
      </c>
      <c r="F72" s="46">
        <f>IFERROR(VLOOKUP(D72,Egresos_Fun_Dic!D64:Q103,3,0),0)</f>
        <v>10000000</v>
      </c>
      <c r="G72" s="46">
        <f>IFERROR(VLOOKUP(E72,Egresos_Fun_Dic!E64:R103,3,0),0)</f>
        <v>0</v>
      </c>
      <c r="H72" s="9">
        <f t="shared" si="0"/>
        <v>10000000</v>
      </c>
      <c r="I72" s="9">
        <v>0</v>
      </c>
      <c r="J72" s="9">
        <v>0</v>
      </c>
      <c r="K72" s="9">
        <v>0</v>
      </c>
      <c r="L72" s="5">
        <v>0</v>
      </c>
      <c r="M72" s="6"/>
    </row>
    <row r="73" spans="1:13" x14ac:dyDescent="0.35">
      <c r="A73" s="31" t="s">
        <v>296</v>
      </c>
      <c r="B73" s="45" t="s">
        <v>312</v>
      </c>
      <c r="C73" s="46" t="e">
        <f>VLOOKUP(A73,Egresos_Fun_Dic!A3:K66,3,0)</f>
        <v>#N/A</v>
      </c>
      <c r="D73" s="48">
        <v>0</v>
      </c>
      <c r="E73" s="46">
        <v>0</v>
      </c>
      <c r="F73" s="46">
        <f>IFERROR(VLOOKUP(D73,Egresos_Fun_Dic!D65:Q104,3,0),0)</f>
        <v>10000000</v>
      </c>
      <c r="G73" s="48">
        <f>VLOOKUP(A73,Egresos_Fun_Dic!A3:K72,7,0)</f>
        <v>0</v>
      </c>
      <c r="H73" s="9" t="e">
        <f t="shared" si="0"/>
        <v>#N/A</v>
      </c>
      <c r="I73" s="9">
        <f>VLOOKUP(A73,Egresos_Fun_Dic!$A$2:$L$72,12,0)</f>
        <v>360901</v>
      </c>
      <c r="J73" s="9">
        <v>0</v>
      </c>
      <c r="K73" s="9">
        <v>0</v>
      </c>
      <c r="L73" s="5" t="e">
        <f t="shared" ref="L73:L81" si="3">I73/H73</f>
        <v>#N/A</v>
      </c>
      <c r="M73" s="6"/>
    </row>
    <row r="74" spans="1:13" ht="14.5" x14ac:dyDescent="0.35">
      <c r="A74" s="20" t="s">
        <v>297</v>
      </c>
      <c r="B74" s="17" t="s">
        <v>47</v>
      </c>
      <c r="C74" s="11" t="e">
        <f>VLOOKUP(A74,Egresos_Fun_Dic!A4:K67,3,0)</f>
        <v>#N/A</v>
      </c>
      <c r="D74" s="10">
        <v>0</v>
      </c>
      <c r="E74" s="11">
        <v>0</v>
      </c>
      <c r="F74" s="11">
        <f>IFERROR(VLOOKUP(D74,Egresos_Fun_Dic!D66:Q105,3,0),0)</f>
        <v>0</v>
      </c>
      <c r="G74" s="10">
        <f>VLOOKUP(A74,Egresos_Fun_Dic!A4:K73,7,0)</f>
        <v>0</v>
      </c>
      <c r="H74" s="13" t="e">
        <f t="shared" si="0"/>
        <v>#N/A</v>
      </c>
      <c r="I74" s="13">
        <f>VLOOKUP(A74,Egresos_Fun_Dic!$A$2:$L$72,12,0)</f>
        <v>360901</v>
      </c>
      <c r="J74" s="9">
        <v>0</v>
      </c>
      <c r="K74" s="9">
        <v>0</v>
      </c>
      <c r="L74" s="5" t="e">
        <f t="shared" si="3"/>
        <v>#N/A</v>
      </c>
      <c r="M74" s="6"/>
    </row>
    <row r="75" spans="1:13" ht="14.5" x14ac:dyDescent="0.35">
      <c r="A75" s="20" t="s">
        <v>298</v>
      </c>
      <c r="B75" s="17" t="s">
        <v>46</v>
      </c>
      <c r="C75" s="11" t="e">
        <f>VLOOKUP(A75,Egresos_Fun_Dic!A5:K67,3,0)</f>
        <v>#N/A</v>
      </c>
      <c r="D75" s="10">
        <v>0</v>
      </c>
      <c r="E75" s="11">
        <v>0</v>
      </c>
      <c r="F75" s="11">
        <f>IFERROR(VLOOKUP(D75,Egresos_Fun_Dic!D67:Q106,3,0),0)</f>
        <v>0</v>
      </c>
      <c r="G75" s="10">
        <f>VLOOKUP(A75,Egresos_Fun_Dic!A5:K73,7,0)</f>
        <v>0</v>
      </c>
      <c r="H75" s="13" t="e">
        <f t="shared" si="0"/>
        <v>#N/A</v>
      </c>
      <c r="I75" s="13">
        <f>VLOOKUP(A75,Egresos_Fun_Dic!$A$2:$L$72,12,0)</f>
        <v>360901</v>
      </c>
      <c r="J75" s="9">
        <v>0</v>
      </c>
      <c r="K75" s="9">
        <v>0</v>
      </c>
      <c r="L75" s="5" t="e">
        <f t="shared" si="3"/>
        <v>#N/A</v>
      </c>
      <c r="M75" s="6"/>
    </row>
    <row r="76" spans="1:13" ht="14.5" x14ac:dyDescent="0.35">
      <c r="A76" s="20" t="s">
        <v>299</v>
      </c>
      <c r="B76" s="17" t="s">
        <v>45</v>
      </c>
      <c r="C76" s="11" t="e">
        <f>VLOOKUP(A76,Egresos_Fun_Dic!A6:K68,3,0)</f>
        <v>#N/A</v>
      </c>
      <c r="D76" s="10">
        <v>0</v>
      </c>
      <c r="E76" s="11">
        <v>0</v>
      </c>
      <c r="F76" s="11">
        <f>IFERROR(VLOOKUP(D76,Egresos_Fun_Dic!D68:Q107,3,0),0)</f>
        <v>0</v>
      </c>
      <c r="G76" s="10">
        <f>VLOOKUP(A76,Egresos_Fun_Dic!A6:K83,7,0)</f>
        <v>0</v>
      </c>
      <c r="H76" s="13" t="e">
        <f t="shared" si="0"/>
        <v>#N/A</v>
      </c>
      <c r="I76" s="13">
        <f>VLOOKUP(A76,Egresos_Fun_Dic!$A$2:$L$72,12,0)</f>
        <v>0</v>
      </c>
      <c r="J76" s="9">
        <v>0</v>
      </c>
      <c r="K76" s="9">
        <v>0</v>
      </c>
      <c r="L76" s="5" t="e">
        <f t="shared" si="3"/>
        <v>#N/A</v>
      </c>
      <c r="M76" s="6"/>
    </row>
    <row r="77" spans="1:13" ht="14.5" x14ac:dyDescent="0.35">
      <c r="A77" s="49" t="s">
        <v>300</v>
      </c>
      <c r="B77" s="47" t="s">
        <v>308</v>
      </c>
      <c r="C77" s="46" t="e">
        <f>VLOOKUP(A77,Egresos_Fun_Dic!A7:K69,3,0)</f>
        <v>#N/A</v>
      </c>
      <c r="D77" s="48">
        <v>0</v>
      </c>
      <c r="E77" s="46">
        <v>0</v>
      </c>
      <c r="F77" s="46">
        <f>IFERROR(VLOOKUP(D77,Egresos_Fun_Dic!D68:Q108,3,0),0)</f>
        <v>0</v>
      </c>
      <c r="G77" s="48">
        <f>VLOOKUP(A77,Egresos_Fun_Dic!A7:K84,7,0)</f>
        <v>0</v>
      </c>
      <c r="H77" s="9" t="e">
        <f t="shared" si="0"/>
        <v>#N/A</v>
      </c>
      <c r="I77" s="9" t="e">
        <f>VLOOKUP(A77,Egresos_Fun_Dic!$A$2:$L$72,12,0)</f>
        <v>#N/A</v>
      </c>
      <c r="J77" s="9">
        <v>0</v>
      </c>
      <c r="K77" s="9">
        <v>0</v>
      </c>
      <c r="L77" s="5" t="e">
        <f t="shared" si="3"/>
        <v>#N/A</v>
      </c>
      <c r="M77" s="6"/>
    </row>
    <row r="78" spans="1:13" ht="14.5" x14ac:dyDescent="0.35">
      <c r="A78" s="20" t="s">
        <v>301</v>
      </c>
      <c r="B78" s="17" t="s">
        <v>44</v>
      </c>
      <c r="C78" s="11" t="e">
        <f>VLOOKUP(A78,Egresos_Fun_Dic!A8:K70,3,0)</f>
        <v>#N/A</v>
      </c>
      <c r="D78" s="10">
        <v>0</v>
      </c>
      <c r="E78" s="11">
        <v>0</v>
      </c>
      <c r="F78" s="11">
        <f>IFERROR(VLOOKUP(D78,Egresos_Fun_Dic!D69:Q109,3,0),0)</f>
        <v>0</v>
      </c>
      <c r="G78" s="10">
        <f>VLOOKUP(A78,Egresos_Fun_Dic!A8:K85,7,0)</f>
        <v>0</v>
      </c>
      <c r="H78" s="13" t="e">
        <f t="shared" si="0"/>
        <v>#N/A</v>
      </c>
      <c r="I78" s="13" t="e">
        <f>VLOOKUP(A78,Egresos_Fun_Dic!$A$2:$L$72,12,0)</f>
        <v>#N/A</v>
      </c>
      <c r="J78" s="9">
        <v>0</v>
      </c>
      <c r="K78" s="9">
        <v>0</v>
      </c>
      <c r="L78" s="5" t="e">
        <f t="shared" si="3"/>
        <v>#N/A</v>
      </c>
      <c r="M78" s="6"/>
    </row>
    <row r="79" spans="1:13" ht="14.5" x14ac:dyDescent="0.35">
      <c r="A79" s="20" t="s">
        <v>302</v>
      </c>
      <c r="B79" s="17" t="s">
        <v>43</v>
      </c>
      <c r="C79" s="11" t="e">
        <f>VLOOKUP(A79,Egresos_Fun_Dic!A9:K71,3,0)</f>
        <v>#N/A</v>
      </c>
      <c r="D79" s="10">
        <v>0</v>
      </c>
      <c r="E79" s="11">
        <v>0</v>
      </c>
      <c r="F79" s="11">
        <f>IFERROR(VLOOKUP(D79,Egresos_Fun_Dic!D70:Q110,3,0),0)</f>
        <v>0</v>
      </c>
      <c r="G79" s="10" t="e">
        <f>VLOOKUP(A79,Egresos_Fun_Dic!A9:K86,7,0)</f>
        <v>#N/A</v>
      </c>
      <c r="H79" s="13" t="e">
        <f t="shared" si="0"/>
        <v>#N/A</v>
      </c>
      <c r="I79" s="13" t="e">
        <f>VLOOKUP(A79,Egresos_Fun_Dic!$A$2:$L$72,12,0)</f>
        <v>#N/A</v>
      </c>
      <c r="J79" s="9">
        <v>0</v>
      </c>
      <c r="K79" s="9">
        <v>0</v>
      </c>
      <c r="L79" s="5" t="e">
        <f t="shared" si="3"/>
        <v>#N/A</v>
      </c>
      <c r="M79" s="6"/>
    </row>
    <row r="80" spans="1:13" ht="14.5" x14ac:dyDescent="0.35">
      <c r="A80" s="20" t="s">
        <v>303</v>
      </c>
      <c r="B80" s="17" t="s">
        <v>42</v>
      </c>
      <c r="C80" s="11" t="e">
        <f>VLOOKUP(A80,Egresos_Fun_Dic!A9:K72,3,0)</f>
        <v>#N/A</v>
      </c>
      <c r="D80" s="10">
        <v>0</v>
      </c>
      <c r="E80" s="11">
        <v>0</v>
      </c>
      <c r="F80" s="11">
        <f>IFERROR(VLOOKUP(D80,Egresos_Fun_Dic!D71:Q111,3,0),0)</f>
        <v>0</v>
      </c>
      <c r="G80" s="10">
        <f>VLOOKUP(A80,Egresos_Fun_Dic!A9:K87,7,0)</f>
        <v>0</v>
      </c>
      <c r="H80" s="13" t="e">
        <f t="shared" si="0"/>
        <v>#N/A</v>
      </c>
      <c r="I80" s="13" t="e">
        <f>VLOOKUP(A80,Egresos_Fun_Dic!$A$2:$L$72,12,0)</f>
        <v>#N/A</v>
      </c>
      <c r="J80" s="9">
        <v>0</v>
      </c>
      <c r="K80" s="9">
        <v>0</v>
      </c>
      <c r="L80" s="5" t="e">
        <f t="shared" si="3"/>
        <v>#N/A</v>
      </c>
      <c r="M80" s="6"/>
    </row>
    <row r="81" spans="1:13" ht="14.5" x14ac:dyDescent="0.35">
      <c r="A81" s="20" t="s">
        <v>304</v>
      </c>
      <c r="B81" s="17" t="s">
        <v>41</v>
      </c>
      <c r="C81" s="11" t="e">
        <f>VLOOKUP(A81,Egresos_Fun_Dic!A10:K73,3,0)</f>
        <v>#N/A</v>
      </c>
      <c r="D81" s="10">
        <v>0</v>
      </c>
      <c r="E81" s="11">
        <v>0</v>
      </c>
      <c r="F81" s="11">
        <f>IFERROR(VLOOKUP(D81,Egresos_Fun_Dic!D72:Q112,3,0),0)</f>
        <v>0</v>
      </c>
      <c r="G81" s="10">
        <f>VLOOKUP(A81,Egresos_Fun_Dic!A10:K88,7,0)</f>
        <v>0</v>
      </c>
      <c r="H81" s="13" t="e">
        <f t="shared" si="0"/>
        <v>#N/A</v>
      </c>
      <c r="I81" s="13" t="e">
        <f>VLOOKUP(A81,Egresos_Fun_Dic!$A$2:$L$72,12,0)</f>
        <v>#N/A</v>
      </c>
      <c r="J81" s="9">
        <v>0</v>
      </c>
      <c r="K81" s="9">
        <v>0</v>
      </c>
      <c r="L81" s="5" t="e">
        <f t="shared" si="3"/>
        <v>#N/A</v>
      </c>
      <c r="M81" s="6"/>
    </row>
    <row r="82" spans="1:13" ht="14.5" x14ac:dyDescent="0.35">
      <c r="A82" s="20" t="s">
        <v>305</v>
      </c>
      <c r="B82" s="17" t="s">
        <v>40</v>
      </c>
      <c r="C82" s="11" t="e">
        <f>VLOOKUP(A82,Egresos_Fun_Dic!A11:K73,3,0)</f>
        <v>#N/A</v>
      </c>
      <c r="D82" s="10">
        <v>0</v>
      </c>
      <c r="E82" s="11">
        <v>0</v>
      </c>
      <c r="F82" s="11">
        <f>IFERROR(VLOOKUP(D82,Egresos_Fun_Dic!D73:Q113,3,0),0)</f>
        <v>31542440</v>
      </c>
      <c r="G82" s="10">
        <f>VLOOKUP(A82,Egresos_Fun_Dic!A11:K89,7,0)</f>
        <v>0</v>
      </c>
      <c r="H82" s="13" t="e">
        <f t="shared" si="0"/>
        <v>#N/A</v>
      </c>
      <c r="I82" s="13" t="e">
        <f>VLOOKUP(A82,Egresos_Fun_Dic!$A$2:$L$72,12,0)</f>
        <v>#N/A</v>
      </c>
      <c r="J82" s="9">
        <v>0</v>
      </c>
      <c r="K82" s="9">
        <v>0</v>
      </c>
      <c r="L82" s="52" t="e">
        <f t="shared" ref="L82:L136" si="4">I82/H82</f>
        <v>#N/A</v>
      </c>
      <c r="M82" s="6"/>
    </row>
    <row r="83" spans="1:13" ht="14.5" x14ac:dyDescent="0.35">
      <c r="A83" s="20" t="s">
        <v>306</v>
      </c>
      <c r="B83" s="17" t="s">
        <v>39</v>
      </c>
      <c r="C83" s="11">
        <f>VLOOKUP(A83,Egresos_Fun_Dic!A12:K83,3,0)</f>
        <v>44436672</v>
      </c>
      <c r="D83" s="10">
        <v>0</v>
      </c>
      <c r="E83" s="11">
        <v>0</v>
      </c>
      <c r="F83" s="11">
        <f>IFERROR(VLOOKUP(D83,Egresos_Fun_Dic!D83:Q114,3,0),0)</f>
        <v>0</v>
      </c>
      <c r="G83" s="10">
        <f>VLOOKUP(A83,Egresos_Fun_Dic!A12:K90,7,0)</f>
        <v>0</v>
      </c>
      <c r="H83" s="13">
        <f t="shared" si="0"/>
        <v>44436672</v>
      </c>
      <c r="I83" s="13" t="e">
        <f>VLOOKUP(A83,Egresos_Fun_Dic!$A$2:$L$72,12,0)</f>
        <v>#N/A</v>
      </c>
      <c r="J83" s="9">
        <v>0</v>
      </c>
      <c r="K83" s="9">
        <v>0</v>
      </c>
      <c r="L83" s="52" t="e">
        <f t="shared" si="4"/>
        <v>#N/A</v>
      </c>
      <c r="M83" s="6"/>
    </row>
    <row r="84" spans="1:13" ht="14.5" x14ac:dyDescent="0.35">
      <c r="A84" s="20" t="s">
        <v>307</v>
      </c>
      <c r="B84" s="17" t="s">
        <v>38</v>
      </c>
      <c r="C84" s="11">
        <f>VLOOKUP(A84,Egresos_Fun_Dic!A13:K84,3,0)</f>
        <v>44436672</v>
      </c>
      <c r="D84" s="10">
        <v>0</v>
      </c>
      <c r="E84" s="11">
        <v>0</v>
      </c>
      <c r="F84" s="11">
        <f>IFERROR(VLOOKUP(D84,Egresos_Fun_Dic!D83:Q115,3,0),0)</f>
        <v>0</v>
      </c>
      <c r="G84" s="10">
        <f>VLOOKUP(A84,Egresos_Fun_Dic!A13:K91,7,0)</f>
        <v>0</v>
      </c>
      <c r="H84" s="13">
        <f t="shared" si="0"/>
        <v>44436672</v>
      </c>
      <c r="I84" s="13" t="e">
        <f>VLOOKUP(A84,Egresos_Fun_Dic!$A$2:$L$72,12,0)</f>
        <v>#N/A</v>
      </c>
      <c r="J84" s="9">
        <v>0</v>
      </c>
      <c r="K84" s="9">
        <v>0</v>
      </c>
      <c r="L84" s="52" t="e">
        <f t="shared" si="4"/>
        <v>#N/A</v>
      </c>
      <c r="M84" s="6"/>
    </row>
    <row r="85" spans="1:13" x14ac:dyDescent="0.35">
      <c r="A85" s="31">
        <v>22</v>
      </c>
      <c r="B85" s="18" t="s">
        <v>24</v>
      </c>
      <c r="C85" s="11">
        <f>IFERROR(VLOOKUP(A85,Egresos_Fun_Dic!A84:N116,3,0),0)</f>
        <v>0</v>
      </c>
      <c r="D85" s="11">
        <v>0</v>
      </c>
      <c r="E85" s="11">
        <v>0</v>
      </c>
      <c r="F85" s="11">
        <f>IFERROR(VLOOKUP(D85,Egresos_Fun_Dic!D84:Q116,3,0),0)</f>
        <v>0</v>
      </c>
      <c r="G85" s="10">
        <v>0</v>
      </c>
      <c r="H85" s="13">
        <f t="shared" si="0"/>
        <v>0</v>
      </c>
      <c r="I85" s="9">
        <v>0</v>
      </c>
      <c r="J85" s="9">
        <v>0</v>
      </c>
      <c r="K85" s="9">
        <v>0</v>
      </c>
      <c r="L85" s="52">
        <v>0</v>
      </c>
      <c r="M85" s="6"/>
    </row>
    <row r="86" spans="1:13" x14ac:dyDescent="0.35">
      <c r="A86" s="41">
        <v>221</v>
      </c>
      <c r="B86" s="39" t="s">
        <v>320</v>
      </c>
      <c r="C86" s="11">
        <f>IFERROR(VLOOKUP(A86,Egresos_Fun_Dic!A85:N117,3,0),0)</f>
        <v>0</v>
      </c>
      <c r="D86" s="11">
        <v>0</v>
      </c>
      <c r="E86" s="11">
        <v>0</v>
      </c>
      <c r="F86" s="11">
        <f>IFERROR(VLOOKUP(D86,Egresos_Fun_Dic!D85:Q117,3,0),0)</f>
        <v>0</v>
      </c>
      <c r="G86" s="10">
        <v>0</v>
      </c>
      <c r="H86" s="13">
        <f t="shared" si="0"/>
        <v>0</v>
      </c>
      <c r="I86" s="13">
        <v>0</v>
      </c>
      <c r="J86" s="13">
        <v>0</v>
      </c>
      <c r="K86" s="13">
        <v>0</v>
      </c>
      <c r="L86" s="52">
        <v>0</v>
      </c>
      <c r="M86" s="6"/>
    </row>
    <row r="87" spans="1:13" x14ac:dyDescent="0.35">
      <c r="A87" s="42">
        <v>22101</v>
      </c>
      <c r="B87" s="39" t="s">
        <v>321</v>
      </c>
      <c r="C87" s="11">
        <f>IFERROR(VLOOKUP(A87,Egresos_Fun_Dic!A86:N118,3,0),0)</f>
        <v>0</v>
      </c>
      <c r="D87" s="11">
        <v>0</v>
      </c>
      <c r="E87" s="11">
        <v>0</v>
      </c>
      <c r="F87" s="11">
        <f>IFERROR(VLOOKUP(D87,Egresos_Fun_Dic!D86:Q118,3,0),0)</f>
        <v>0</v>
      </c>
      <c r="G87" s="10">
        <v>0</v>
      </c>
      <c r="H87" s="13">
        <f t="shared" si="0"/>
        <v>0</v>
      </c>
      <c r="I87" s="13">
        <v>0</v>
      </c>
      <c r="J87" s="13">
        <v>0</v>
      </c>
      <c r="K87" s="13">
        <v>0</v>
      </c>
      <c r="L87" s="52">
        <v>0</v>
      </c>
      <c r="M87" s="6"/>
    </row>
    <row r="88" spans="1:13" ht="14.5" x14ac:dyDescent="0.35">
      <c r="A88" s="42">
        <v>22102</v>
      </c>
      <c r="B88" s="44" t="s">
        <v>322</v>
      </c>
      <c r="C88" s="11">
        <f>IFERROR(VLOOKUP(A88,Egresos_Fun_Dic!A87:N119,3,0),0)</f>
        <v>0</v>
      </c>
      <c r="D88" s="11">
        <v>0</v>
      </c>
      <c r="E88" s="11">
        <v>0</v>
      </c>
      <c r="F88" s="11">
        <f>IFERROR(VLOOKUP(D88,Egresos_Fun_Dic!D87:Q119,3,0),0)</f>
        <v>0</v>
      </c>
      <c r="G88" s="10">
        <v>0</v>
      </c>
      <c r="H88" s="13">
        <f t="shared" si="0"/>
        <v>0</v>
      </c>
      <c r="I88" s="13">
        <v>0</v>
      </c>
      <c r="J88" s="13">
        <v>0</v>
      </c>
      <c r="K88" s="13">
        <v>0</v>
      </c>
      <c r="L88" s="52">
        <v>0</v>
      </c>
      <c r="M88" s="6"/>
    </row>
    <row r="89" spans="1:13" x14ac:dyDescent="0.35">
      <c r="A89" s="32">
        <v>22103</v>
      </c>
      <c r="B89" s="39" t="s">
        <v>323</v>
      </c>
      <c r="C89" s="11">
        <f>IFERROR(VLOOKUP(A89,Egresos_Fun_Dic!A88:N120,3,0),0)</f>
        <v>0</v>
      </c>
      <c r="D89" s="11">
        <v>0</v>
      </c>
      <c r="E89" s="11">
        <v>0</v>
      </c>
      <c r="F89" s="11">
        <f>IFERROR(VLOOKUP(D89,Egresos_Fun_Dic!D88:Q120,3,0),0)</f>
        <v>0</v>
      </c>
      <c r="G89" s="10">
        <v>0</v>
      </c>
      <c r="H89" s="13">
        <f t="shared" si="0"/>
        <v>0</v>
      </c>
      <c r="I89" s="13">
        <v>0</v>
      </c>
      <c r="J89" s="13">
        <v>0</v>
      </c>
      <c r="K89" s="13">
        <v>0</v>
      </c>
      <c r="L89" s="52">
        <v>0</v>
      </c>
      <c r="M89" s="6"/>
    </row>
    <row r="90" spans="1:13" x14ac:dyDescent="0.35">
      <c r="A90" s="41">
        <v>222</v>
      </c>
      <c r="B90" s="39" t="s">
        <v>324</v>
      </c>
      <c r="C90" s="11">
        <f>IFERROR(VLOOKUP(A90,Egresos_Fun_Dic!A89:N121,3,0),0)</f>
        <v>0</v>
      </c>
      <c r="D90" s="11">
        <v>0</v>
      </c>
      <c r="E90" s="11">
        <v>0</v>
      </c>
      <c r="F90" s="11">
        <f>IFERROR(VLOOKUP(D90,Egresos_Fun_Dic!D89:Q121,3,0),0)</f>
        <v>0</v>
      </c>
      <c r="G90" s="10">
        <v>0</v>
      </c>
      <c r="H90" s="13">
        <f t="shared" si="0"/>
        <v>0</v>
      </c>
      <c r="I90" s="13">
        <v>0</v>
      </c>
      <c r="J90" s="13">
        <v>0</v>
      </c>
      <c r="K90" s="13">
        <v>0</v>
      </c>
      <c r="L90" s="52">
        <v>0</v>
      </c>
      <c r="M90" s="6"/>
    </row>
    <row r="91" spans="1:13" x14ac:dyDescent="0.35">
      <c r="A91" s="42">
        <v>22201</v>
      </c>
      <c r="B91" s="39" t="s">
        <v>321</v>
      </c>
      <c r="C91" s="11">
        <f>IFERROR(VLOOKUP(A91,Egresos_Fun_Dic!A90:N122,3,0),0)</f>
        <v>0</v>
      </c>
      <c r="D91" s="11">
        <v>0</v>
      </c>
      <c r="E91" s="11">
        <v>0</v>
      </c>
      <c r="F91" s="11">
        <f>IFERROR(VLOOKUP(D91,Egresos_Fun_Dic!D90:Q122,3,0),0)</f>
        <v>0</v>
      </c>
      <c r="G91" s="10">
        <v>0</v>
      </c>
      <c r="H91" s="13">
        <f t="shared" si="0"/>
        <v>0</v>
      </c>
      <c r="I91" s="13">
        <v>0</v>
      </c>
      <c r="J91" s="13">
        <v>0</v>
      </c>
      <c r="K91" s="13">
        <v>0</v>
      </c>
      <c r="L91" s="52">
        <v>0</v>
      </c>
      <c r="M91" s="6"/>
    </row>
    <row r="92" spans="1:13" ht="14.5" x14ac:dyDescent="0.35">
      <c r="A92" s="43">
        <v>22202</v>
      </c>
      <c r="B92" s="44" t="s">
        <v>322</v>
      </c>
      <c r="C92" s="11">
        <f>IFERROR(VLOOKUP(A92,Egresos_Fun_Dic!A91:N123,3,0),0)</f>
        <v>0</v>
      </c>
      <c r="D92" s="11">
        <v>0</v>
      </c>
      <c r="E92" s="11">
        <v>0</v>
      </c>
      <c r="F92" s="11">
        <f>IFERROR(VLOOKUP(D92,Egresos_Fun_Dic!D91:Q123,3,0),0)</f>
        <v>0</v>
      </c>
      <c r="G92" s="10">
        <v>0</v>
      </c>
      <c r="H92" s="13">
        <f t="shared" si="0"/>
        <v>0</v>
      </c>
      <c r="I92" s="13">
        <v>0</v>
      </c>
      <c r="J92" s="13">
        <v>0</v>
      </c>
      <c r="K92" s="13">
        <v>0</v>
      </c>
      <c r="L92" s="52">
        <v>0</v>
      </c>
      <c r="M92" s="6"/>
    </row>
    <row r="93" spans="1:13" x14ac:dyDescent="0.35">
      <c r="A93" s="24">
        <v>22203</v>
      </c>
      <c r="B93" s="39" t="s">
        <v>323</v>
      </c>
      <c r="C93" s="11">
        <f>IFERROR(VLOOKUP(A93,Egresos_Fun_Dic!A92:N124,3,0),0)</f>
        <v>0</v>
      </c>
      <c r="D93" s="11">
        <v>0</v>
      </c>
      <c r="E93" s="11">
        <v>0</v>
      </c>
      <c r="F93" s="11">
        <f>IFERROR(VLOOKUP(D93,Egresos_Fun_Dic!D92:Q124,3,0),0)</f>
        <v>0</v>
      </c>
      <c r="G93" s="10">
        <v>0</v>
      </c>
      <c r="H93" s="13">
        <f t="shared" si="0"/>
        <v>0</v>
      </c>
      <c r="I93" s="13">
        <v>0</v>
      </c>
      <c r="J93" s="13">
        <v>0</v>
      </c>
      <c r="K93" s="13">
        <v>0</v>
      </c>
      <c r="L93" s="52">
        <v>0</v>
      </c>
      <c r="M93" s="6"/>
    </row>
    <row r="94" spans="1:13" x14ac:dyDescent="0.35">
      <c r="A94" s="23" t="s">
        <v>183</v>
      </c>
      <c r="B94" s="14" t="s">
        <v>25</v>
      </c>
      <c r="C94" s="33">
        <f>VLOOKUP('F-CF-RC-004 (2)'!A94,Egresos_Inv_Dic!A7:N28,3,0)</f>
        <v>22333632331</v>
      </c>
      <c r="D94" s="33">
        <f>VLOOKUP(A94,Egresos_Inv_Dic!A7:N28,4,0)</f>
        <v>8247145260</v>
      </c>
      <c r="E94" s="33">
        <f>VLOOKUP(A94,Egresos_Inv_Dic!A7:M28,5,0)</f>
        <v>2450289277</v>
      </c>
      <c r="F94" s="33">
        <f>VLOOKUP(A94,Egresos_Inv_Dic!A7:N28,5,0)</f>
        <v>2450289277</v>
      </c>
      <c r="G94" s="33">
        <f>VLOOKUP(A94,Egresos_Inv_Dic!A7:N28,7,0)</f>
        <v>7792086684</v>
      </c>
      <c r="H94" s="9">
        <f t="shared" si="0"/>
        <v>22788690907</v>
      </c>
      <c r="I94" s="9">
        <f>VLOOKUP(A94,Egresos_Inv_Dic!A7:N28,12,0)</f>
        <v>6263070500</v>
      </c>
      <c r="J94" s="9">
        <f>VLOOKUP(A94,Egresos_Inv_Dic!A7:J28,10,0)</f>
        <v>202326842</v>
      </c>
      <c r="K94" s="9">
        <f>VLOOKUP(A94,Egresos_Inv_Dic!A7:N28,11,0)</f>
        <v>202326842</v>
      </c>
      <c r="L94" s="5">
        <f t="shared" si="4"/>
        <v>0.27483239496114159</v>
      </c>
      <c r="M94" s="6"/>
    </row>
    <row r="95" spans="1:13" ht="14.5" x14ac:dyDescent="0.35">
      <c r="A95" s="20" t="s">
        <v>184</v>
      </c>
      <c r="B95" s="17" t="s">
        <v>126</v>
      </c>
      <c r="C95" s="11">
        <f>VLOOKUP('F-CF-RC-004 (2)'!A95,Egresos_Inv_Dic!A8:N28,3,0)</f>
        <v>22333632331</v>
      </c>
      <c r="D95" s="11">
        <f>VLOOKUP(A95,Egresos_Inv_Dic!A8:N28,4,0)</f>
        <v>8247145260</v>
      </c>
      <c r="E95" s="11">
        <f>VLOOKUP(A95,Egresos_Inv_Dic!A8:M28,5,0)</f>
        <v>2450289277</v>
      </c>
      <c r="F95" s="11">
        <f>VLOOKUP(A95,Egresos_Inv_Dic!A8:N28,5,0)</f>
        <v>2450289277</v>
      </c>
      <c r="G95" s="11">
        <f>VLOOKUP(A95,Egresos_Inv_Dic!A8:N28,6,0)</f>
        <v>2450289277</v>
      </c>
      <c r="H95" s="9">
        <f t="shared" si="0"/>
        <v>28130488314</v>
      </c>
      <c r="I95" s="9">
        <f>VLOOKUP(A95,Egresos_Inv_Dic!A8:N28,12,0)</f>
        <v>6263070500</v>
      </c>
      <c r="J95" s="13">
        <f>VLOOKUP(A95,Egresos_Inv_Dic!A8:J28,10,0)</f>
        <v>202326842</v>
      </c>
      <c r="K95" s="13">
        <f>VLOOKUP(A95,Egresos_Inv_Dic!A8:N28,11,0)</f>
        <v>202326842</v>
      </c>
      <c r="L95" s="5">
        <f t="shared" si="4"/>
        <v>0.22264350444577924</v>
      </c>
      <c r="M95" s="6"/>
    </row>
    <row r="96" spans="1:13" ht="14.5" x14ac:dyDescent="0.35">
      <c r="A96" s="20" t="s">
        <v>185</v>
      </c>
      <c r="B96" s="17" t="s">
        <v>127</v>
      </c>
      <c r="C96" s="11">
        <f>VLOOKUP('F-CF-RC-004 (2)'!A96,Egresos_Inv_Dic!A9:N30,3,0)</f>
        <v>22333632331</v>
      </c>
      <c r="D96" s="11">
        <f>VLOOKUP(A96,Egresos_Inv_Dic!A9:N28,4,0)</f>
        <v>8247145260</v>
      </c>
      <c r="E96" s="11">
        <f>VLOOKUP(A96,Egresos_Inv_Dic!A9:M28,5,0)</f>
        <v>2450289277</v>
      </c>
      <c r="F96" s="11">
        <f>VLOOKUP(A96,Egresos_Inv_Dic!A9:N28,5,0)</f>
        <v>2450289277</v>
      </c>
      <c r="G96" s="11">
        <f>VLOOKUP(A96,Egresos_Inv_Dic!A9:N28,6,0)</f>
        <v>2450289277</v>
      </c>
      <c r="H96" s="9">
        <f t="shared" si="0"/>
        <v>28130488314</v>
      </c>
      <c r="I96" s="9">
        <f>VLOOKUP(A96,Egresos_Inv_Dic!A9:N28,12,0)</f>
        <v>6263070500</v>
      </c>
      <c r="J96" s="13">
        <f>VLOOKUP(A96,Egresos_Inv_Dic!A9:J28,10,0)</f>
        <v>202326842</v>
      </c>
      <c r="K96" s="13">
        <f>VLOOKUP(A96,Egresos_Inv_Dic!A9:N28,11,0)</f>
        <v>202326842</v>
      </c>
      <c r="L96" s="5">
        <f t="shared" si="4"/>
        <v>0.22264350444577924</v>
      </c>
      <c r="M96" s="6"/>
    </row>
    <row r="97" spans="1:13" ht="14.5" x14ac:dyDescent="0.35">
      <c r="A97" s="20" t="s">
        <v>186</v>
      </c>
      <c r="B97" s="17" t="s">
        <v>128</v>
      </c>
      <c r="C97" s="11">
        <f>VLOOKUP('F-CF-RC-004 (2)'!A97,Egresos_Inv_Dic!A10:N30,3,0)</f>
        <v>347419381</v>
      </c>
      <c r="D97" s="11">
        <f>VLOOKUP(A97,Egresos_Inv_Dic!A10:N28,4,0)</f>
        <v>0</v>
      </c>
      <c r="E97" s="11">
        <f>VLOOKUP(A97,Egresos_Inv_Dic!A10:M28,5,0)</f>
        <v>50000000</v>
      </c>
      <c r="F97" s="11">
        <f>VLOOKUP(A97,Egresos_Inv_Dic!A10:N28,5,0)</f>
        <v>50000000</v>
      </c>
      <c r="G97" s="11">
        <f>VLOOKUP(A97,Egresos_Inv_Dic!A10:N28,6,0)</f>
        <v>0</v>
      </c>
      <c r="H97" s="9">
        <f t="shared" si="0"/>
        <v>347419381</v>
      </c>
      <c r="I97" s="9">
        <f>VLOOKUP(A97,Egresos_Inv_Dic!A10:N28,12,0)</f>
        <v>0</v>
      </c>
      <c r="J97" s="13">
        <f>VLOOKUP(A97,Egresos_Inv_Dic!A10:J28,10,0)</f>
        <v>0</v>
      </c>
      <c r="K97" s="13">
        <f>VLOOKUP(A97,Egresos_Inv_Dic!A10:N28,11,0)</f>
        <v>0</v>
      </c>
      <c r="L97" s="5">
        <f t="shared" si="4"/>
        <v>0</v>
      </c>
      <c r="M97" s="6"/>
    </row>
    <row r="98" spans="1:13" ht="14.5" x14ac:dyDescent="0.35">
      <c r="A98" s="20" t="s">
        <v>187</v>
      </c>
      <c r="B98" s="17" t="s">
        <v>129</v>
      </c>
      <c r="C98" s="11">
        <f>VLOOKUP('F-CF-RC-004 (2)'!A98,Egresos_Inv_Dic!A11:N30,3,0)</f>
        <v>0</v>
      </c>
      <c r="D98" s="11">
        <f>VLOOKUP(A98,Egresos_Inv_Dic!A11:N28,4,0)</f>
        <v>0</v>
      </c>
      <c r="E98" s="11">
        <f>VLOOKUP(A98,Egresos_Inv_Dic!A11:M28,5,0)</f>
        <v>50000000</v>
      </c>
      <c r="F98" s="11">
        <f>VLOOKUP(A98,Egresos_Inv_Dic!A11:N28,5,0)</f>
        <v>50000000</v>
      </c>
      <c r="G98" s="11">
        <f>VLOOKUP(A98,Egresos_Inv_Dic!A11:N28,6,0)</f>
        <v>0</v>
      </c>
      <c r="H98" s="9">
        <f t="shared" si="0"/>
        <v>0</v>
      </c>
      <c r="I98" s="9">
        <f>VLOOKUP(A98,Egresos_Inv_Dic!A11:N28,12,0)</f>
        <v>0</v>
      </c>
      <c r="J98" s="13">
        <f>VLOOKUP(A98,Egresos_Inv_Dic!A11:J28,10,0)</f>
        <v>0</v>
      </c>
      <c r="K98" s="13">
        <f>VLOOKUP(A98,Egresos_Inv_Dic!A11:N28,11,0)</f>
        <v>0</v>
      </c>
      <c r="L98" s="5" t="e">
        <f t="shared" si="4"/>
        <v>#DIV/0!</v>
      </c>
      <c r="M98" s="6"/>
    </row>
    <row r="99" spans="1:13" ht="14.5" x14ac:dyDescent="0.35">
      <c r="A99" s="20" t="s">
        <v>188</v>
      </c>
      <c r="B99" s="17" t="s">
        <v>130</v>
      </c>
      <c r="C99" s="11" t="e">
        <f>VLOOKUP('F-CF-RC-004 (2)'!A99,Egresos_Inv_Dic!A12:N30,3,0)</f>
        <v>#N/A</v>
      </c>
      <c r="D99" s="11" t="e">
        <f>VLOOKUP(A99,Egresos_Inv_Dic!A12:N28,4,0)</f>
        <v>#N/A</v>
      </c>
      <c r="E99" s="11" t="e">
        <f>VLOOKUP(A99,Egresos_Inv_Dic!A12:M28,5,0)</f>
        <v>#N/A</v>
      </c>
      <c r="F99" s="11" t="e">
        <f>VLOOKUP(A99,Egresos_Inv_Dic!A12:N28,5,0)</f>
        <v>#N/A</v>
      </c>
      <c r="G99" s="11" t="e">
        <f>VLOOKUP(A99,Egresos_Inv_Dic!A12:N28,6,0)</f>
        <v>#N/A</v>
      </c>
      <c r="H99" s="9" t="e">
        <f t="shared" si="0"/>
        <v>#N/A</v>
      </c>
      <c r="I99" s="9" t="e">
        <f>VLOOKUP(A99,Egresos_Inv_Dic!A12:N28,12,0)</f>
        <v>#N/A</v>
      </c>
      <c r="J99" s="13" t="e">
        <f>VLOOKUP(A99,Egresos_Inv_Dic!A12:J28,10,0)</f>
        <v>#N/A</v>
      </c>
      <c r="K99" s="13" t="e">
        <f>VLOOKUP(A99,Egresos_Inv_Dic!A12:N28,11,0)</f>
        <v>#N/A</v>
      </c>
      <c r="L99" s="52" t="e">
        <f t="shared" si="4"/>
        <v>#N/A</v>
      </c>
      <c r="M99" s="6"/>
    </row>
    <row r="100" spans="1:13" ht="14.5" x14ac:dyDescent="0.35">
      <c r="A100" s="20" t="s">
        <v>189</v>
      </c>
      <c r="B100" s="17" t="s">
        <v>131</v>
      </c>
      <c r="C100" s="11" t="e">
        <f>VLOOKUP('F-CF-RC-004 (2)'!A100,Egresos_Inv_Dic!A13:N30,3,0)</f>
        <v>#N/A</v>
      </c>
      <c r="D100" s="11" t="e">
        <f>VLOOKUP(A100,Egresos_Inv_Dic!A13:N28,4,0)</f>
        <v>#N/A</v>
      </c>
      <c r="E100" s="11" t="e">
        <f>VLOOKUP(A100,Egresos_Inv_Dic!A13:M28,5,0)</f>
        <v>#N/A</v>
      </c>
      <c r="F100" s="11" t="e">
        <f>VLOOKUP(A100,Egresos_Inv_Dic!A13:N28,5,0)</f>
        <v>#N/A</v>
      </c>
      <c r="G100" s="11" t="e">
        <f>VLOOKUP(A100,Egresos_Inv_Dic!A13:N28,6,0)</f>
        <v>#N/A</v>
      </c>
      <c r="H100" s="9" t="e">
        <f t="shared" si="0"/>
        <v>#N/A</v>
      </c>
      <c r="I100" s="9" t="e">
        <f>VLOOKUP(A100,Egresos_Inv_Dic!A13:N28,12,0)</f>
        <v>#N/A</v>
      </c>
      <c r="J100" s="13" t="e">
        <f>VLOOKUP(A100,Egresos_Inv_Dic!A13:J28,10,0)</f>
        <v>#N/A</v>
      </c>
      <c r="K100" s="13" t="e">
        <f>VLOOKUP(A100,Egresos_Inv_Dic!A13:N28,11,0)</f>
        <v>#N/A</v>
      </c>
      <c r="L100" s="52" t="e">
        <f t="shared" si="4"/>
        <v>#N/A</v>
      </c>
      <c r="M100" s="6"/>
    </row>
    <row r="101" spans="1:13" ht="14.5" x14ac:dyDescent="0.35">
      <c r="A101" s="20" t="s">
        <v>190</v>
      </c>
      <c r="B101" s="17" t="s">
        <v>132</v>
      </c>
      <c r="C101" s="11" t="e">
        <f>VLOOKUP('F-CF-RC-004 (2)'!A101,Egresos_Inv_Dic!A14:N30,3,0)</f>
        <v>#N/A</v>
      </c>
      <c r="D101" s="11" t="e">
        <f>VLOOKUP(A101,Egresos_Inv_Dic!A14:N28,4,0)</f>
        <v>#N/A</v>
      </c>
      <c r="E101" s="11" t="e">
        <f>VLOOKUP(A101,Egresos_Inv_Dic!A14:M28,5,0)</f>
        <v>#N/A</v>
      </c>
      <c r="F101" s="11" t="e">
        <f>VLOOKUP(A101,Egresos_Inv_Dic!A14:N28,5,0)</f>
        <v>#N/A</v>
      </c>
      <c r="G101" s="11" t="e">
        <f>VLOOKUP(A101,Egresos_Inv_Dic!A14:N28,6,0)</f>
        <v>#N/A</v>
      </c>
      <c r="H101" s="9" t="e">
        <f t="shared" si="0"/>
        <v>#N/A</v>
      </c>
      <c r="I101" s="9" t="e">
        <f>VLOOKUP(A101,Egresos_Inv_Dic!A14:N28,12,0)</f>
        <v>#N/A</v>
      </c>
      <c r="J101" s="13" t="e">
        <f>VLOOKUP(A101,Egresos_Inv_Dic!A14:J28,10,0)</f>
        <v>#N/A</v>
      </c>
      <c r="K101" s="13" t="e">
        <f>VLOOKUP(A101,Egresos_Inv_Dic!A14:N28,11,0)</f>
        <v>#N/A</v>
      </c>
      <c r="L101" s="52" t="e">
        <f t="shared" si="4"/>
        <v>#N/A</v>
      </c>
      <c r="M101" s="6"/>
    </row>
    <row r="102" spans="1:13" ht="14.5" x14ac:dyDescent="0.35">
      <c r="A102" s="20" t="s">
        <v>191</v>
      </c>
      <c r="B102" s="17" t="s">
        <v>133</v>
      </c>
      <c r="C102" s="11" t="e">
        <f>VLOOKUP('F-CF-RC-004 (2)'!A102,Egresos_Inv_Dic!A15:N30,3,0)</f>
        <v>#N/A</v>
      </c>
      <c r="D102" s="11" t="e">
        <f>VLOOKUP(A102,Egresos_Inv_Dic!A15:N28,4,0)</f>
        <v>#N/A</v>
      </c>
      <c r="E102" s="11" t="e">
        <f>VLOOKUP(A102,Egresos_Inv_Dic!A15:M28,5,0)</f>
        <v>#N/A</v>
      </c>
      <c r="F102" s="11" t="e">
        <f>VLOOKUP(A102,Egresos_Inv_Dic!A15:N28,5,0)</f>
        <v>#N/A</v>
      </c>
      <c r="G102" s="11" t="e">
        <f>VLOOKUP(A102,Egresos_Inv_Dic!A15:N30,6,0)</f>
        <v>#N/A</v>
      </c>
      <c r="H102" s="9" t="e">
        <f t="shared" si="0"/>
        <v>#N/A</v>
      </c>
      <c r="I102" s="9" t="e">
        <f>VLOOKUP(A102,Egresos_Inv_Dic!A15:N28,12,0)</f>
        <v>#N/A</v>
      </c>
      <c r="J102" s="13" t="e">
        <f>VLOOKUP(A102,Egresos_Inv_Dic!A15:J28,10,0)</f>
        <v>#N/A</v>
      </c>
      <c r="K102" s="13" t="e">
        <f>VLOOKUP(A102,Egresos_Inv_Dic!A15:N28,11,0)</f>
        <v>#N/A</v>
      </c>
      <c r="L102" s="52" t="e">
        <f t="shared" si="4"/>
        <v>#N/A</v>
      </c>
      <c r="M102" s="6"/>
    </row>
    <row r="103" spans="1:13" ht="14.5" x14ac:dyDescent="0.35">
      <c r="A103" s="20" t="s">
        <v>192</v>
      </c>
      <c r="B103" s="17" t="s">
        <v>134</v>
      </c>
      <c r="C103" s="11" t="e">
        <f>VLOOKUP('F-CF-RC-004 (2)'!A103,Egresos_Inv_Dic!A16:N30,3,0)</f>
        <v>#N/A</v>
      </c>
      <c r="D103" s="11" t="e">
        <f>VLOOKUP(A103,Egresos_Inv_Dic!A16:N28,4,0)</f>
        <v>#N/A</v>
      </c>
      <c r="E103" s="11" t="e">
        <f>VLOOKUP(A103,Egresos_Inv_Dic!A16:M28,5,0)</f>
        <v>#N/A</v>
      </c>
      <c r="F103" s="11" t="e">
        <f>VLOOKUP(A103,Egresos_Inv_Dic!A16:N28,5,0)</f>
        <v>#N/A</v>
      </c>
      <c r="G103" s="11" t="e">
        <f>VLOOKUP(A103,Egresos_Inv_Dic!A16:N30,6,0)</f>
        <v>#N/A</v>
      </c>
      <c r="H103" s="9" t="e">
        <f t="shared" si="0"/>
        <v>#N/A</v>
      </c>
      <c r="I103" s="9" t="e">
        <f>VLOOKUP(A103,Egresos_Inv_Dic!A16:N28,12,0)</f>
        <v>#N/A</v>
      </c>
      <c r="J103" s="13" t="e">
        <f>VLOOKUP(A103,Egresos_Inv_Dic!A16:J28,10,0)</f>
        <v>#N/A</v>
      </c>
      <c r="K103" s="13" t="e">
        <f>VLOOKUP(A103,Egresos_Inv_Dic!A16:N28,11,0)</f>
        <v>#N/A</v>
      </c>
      <c r="L103" s="52" t="e">
        <f t="shared" si="4"/>
        <v>#N/A</v>
      </c>
      <c r="M103" s="6"/>
    </row>
    <row r="104" spans="1:13" ht="14.5" x14ac:dyDescent="0.35">
      <c r="A104" s="20" t="s">
        <v>193</v>
      </c>
      <c r="B104" s="17" t="s">
        <v>135</v>
      </c>
      <c r="C104" s="11" t="e">
        <f>VLOOKUP('F-CF-RC-004 (2)'!A104,Egresos_Inv_Dic!A17:N30,3,0)</f>
        <v>#N/A</v>
      </c>
      <c r="D104" s="11" t="e">
        <f>VLOOKUP(A104,Egresos_Inv_Dic!A17:N28,4,0)</f>
        <v>#N/A</v>
      </c>
      <c r="E104" s="11" t="e">
        <f>VLOOKUP(A104,Egresos_Inv_Dic!A17:M28,5,0)</f>
        <v>#N/A</v>
      </c>
      <c r="F104" s="11" t="e">
        <f>VLOOKUP(A104,Egresos_Inv_Dic!A17:N28,5,0)</f>
        <v>#N/A</v>
      </c>
      <c r="G104" s="11" t="e">
        <f>VLOOKUP(A104,Egresos_Inv_Dic!A17:N30,6,0)</f>
        <v>#N/A</v>
      </c>
      <c r="H104" s="9" t="e">
        <f t="shared" si="0"/>
        <v>#N/A</v>
      </c>
      <c r="I104" s="9" t="e">
        <f>VLOOKUP(A104,Egresos_Inv_Dic!A17:N28,12,0)</f>
        <v>#N/A</v>
      </c>
      <c r="J104" s="13" t="e">
        <f>VLOOKUP(A104,Egresos_Inv_Dic!A17:J28,10,0)</f>
        <v>#N/A</v>
      </c>
      <c r="K104" s="13" t="e">
        <f>VLOOKUP(A104,Egresos_Inv_Dic!A17:N28,11,0)</f>
        <v>#N/A</v>
      </c>
      <c r="L104" s="52" t="e">
        <f t="shared" si="4"/>
        <v>#N/A</v>
      </c>
      <c r="M104" s="6"/>
    </row>
    <row r="105" spans="1:13" ht="14.5" x14ac:dyDescent="0.35">
      <c r="A105" s="20" t="s">
        <v>194</v>
      </c>
      <c r="B105" s="17" t="s">
        <v>136</v>
      </c>
      <c r="C105" s="11" t="e">
        <f>VLOOKUP('F-CF-RC-004 (2)'!A105,Egresos_Inv_Dic!A18:N30,3,0)</f>
        <v>#N/A</v>
      </c>
      <c r="D105" s="11" t="e">
        <f>VLOOKUP(A105,Egresos_Inv_Dic!A18:N28,4,0)</f>
        <v>#N/A</v>
      </c>
      <c r="E105" s="11" t="e">
        <f>VLOOKUP(A105,Egresos_Inv_Dic!A18:M28,5,0)</f>
        <v>#N/A</v>
      </c>
      <c r="F105" s="11" t="e">
        <f>VLOOKUP(A105,Egresos_Inv_Dic!A18:N28,5,0)</f>
        <v>#N/A</v>
      </c>
      <c r="G105" s="11" t="e">
        <f>VLOOKUP(A105,Egresos_Inv_Dic!A18:N30,6,0)</f>
        <v>#N/A</v>
      </c>
      <c r="H105" s="9" t="e">
        <f t="shared" si="0"/>
        <v>#N/A</v>
      </c>
      <c r="I105" s="9" t="e">
        <f>VLOOKUP(A105,Egresos_Inv_Dic!A18:N28,12,0)</f>
        <v>#N/A</v>
      </c>
      <c r="J105" s="13" t="e">
        <f>VLOOKUP(A105,Egresos_Inv_Dic!A18:J28,10,0)</f>
        <v>#N/A</v>
      </c>
      <c r="K105" s="13" t="e">
        <f>VLOOKUP(A105,Egresos_Inv_Dic!A18:N28,11,0)</f>
        <v>#N/A</v>
      </c>
      <c r="L105" s="5" t="e">
        <f t="shared" si="4"/>
        <v>#N/A</v>
      </c>
      <c r="M105" s="6"/>
    </row>
    <row r="106" spans="1:13" ht="14.5" x14ac:dyDescent="0.35">
      <c r="A106" s="20" t="s">
        <v>195</v>
      </c>
      <c r="B106" s="17" t="s">
        <v>137</v>
      </c>
      <c r="C106" s="11" t="e">
        <f>VLOOKUP('F-CF-RC-004 (2)'!A106,Egresos_Inv_Dic!A19:N30,3,0)</f>
        <v>#N/A</v>
      </c>
      <c r="D106" s="11" t="e">
        <f>VLOOKUP(A106,Egresos_Inv_Dic!A19:N28,4,0)</f>
        <v>#N/A</v>
      </c>
      <c r="E106" s="11" t="e">
        <f>VLOOKUP(A106,Egresos_Inv_Dic!A19:M28,5,0)</f>
        <v>#N/A</v>
      </c>
      <c r="F106" s="11" t="e">
        <f>VLOOKUP(A106,Egresos_Inv_Dic!A19:N28,5,0)</f>
        <v>#N/A</v>
      </c>
      <c r="G106" s="11" t="e">
        <f>VLOOKUP(A106,Egresos_Inv_Dic!A19:N30,6,0)</f>
        <v>#N/A</v>
      </c>
      <c r="H106" s="9" t="e">
        <f t="shared" si="0"/>
        <v>#N/A</v>
      </c>
      <c r="I106" s="9" t="e">
        <f>VLOOKUP(A106,Egresos_Inv_Dic!A19:N28,12,0)</f>
        <v>#N/A</v>
      </c>
      <c r="J106" s="13" t="e">
        <f>VLOOKUP(A106,Egresos_Inv_Dic!A19:J28,10,0)</f>
        <v>#N/A</v>
      </c>
      <c r="K106" s="13" t="e">
        <f>VLOOKUP(A106,Egresos_Inv_Dic!A19:N28,11,0)</f>
        <v>#N/A</v>
      </c>
      <c r="L106" s="5" t="e">
        <f t="shared" si="4"/>
        <v>#N/A</v>
      </c>
      <c r="M106" s="6"/>
    </row>
    <row r="107" spans="1:13" ht="14.5" x14ac:dyDescent="0.35">
      <c r="A107" s="20" t="s">
        <v>196</v>
      </c>
      <c r="B107" s="17" t="s">
        <v>138</v>
      </c>
      <c r="C107" s="11" t="e">
        <f>VLOOKUP('F-CF-RC-004 (2)'!A107,Egresos_Inv_Dic!A20:N30,3,0)</f>
        <v>#N/A</v>
      </c>
      <c r="D107" s="11" t="e">
        <f>VLOOKUP(A107,Egresos_Inv_Dic!A20:N28,4,0)</f>
        <v>#N/A</v>
      </c>
      <c r="E107" s="11" t="e">
        <f>VLOOKUP(A107,Egresos_Inv_Dic!A20:M28,5,0)</f>
        <v>#N/A</v>
      </c>
      <c r="F107" s="11" t="e">
        <f>VLOOKUP(A107,Egresos_Inv_Dic!A20:N28,5,0)</f>
        <v>#N/A</v>
      </c>
      <c r="G107" s="11" t="e">
        <f>VLOOKUP(A107,Egresos_Inv_Dic!A20:N30,6,0)</f>
        <v>#N/A</v>
      </c>
      <c r="H107" s="9" t="e">
        <f t="shared" si="0"/>
        <v>#N/A</v>
      </c>
      <c r="I107" s="9" t="e">
        <f>VLOOKUP(A107,Egresos_Inv_Dic!A20:N28,12,0)</f>
        <v>#N/A</v>
      </c>
      <c r="J107" s="13" t="e">
        <f>VLOOKUP(A107,Egresos_Inv_Dic!A20:J28,10,0)</f>
        <v>#N/A</v>
      </c>
      <c r="K107" s="13" t="e">
        <f>VLOOKUP(A107,Egresos_Inv_Dic!A20:N28,11,0)</f>
        <v>#N/A</v>
      </c>
      <c r="L107" s="5" t="e">
        <f t="shared" si="4"/>
        <v>#N/A</v>
      </c>
      <c r="M107" s="6"/>
    </row>
    <row r="108" spans="1:13" ht="14.5" x14ac:dyDescent="0.35">
      <c r="A108" s="20" t="s">
        <v>197</v>
      </c>
      <c r="B108" s="17" t="s">
        <v>139</v>
      </c>
      <c r="C108" s="11" t="e">
        <f>VLOOKUP('F-CF-RC-004 (2)'!A108,Egresos_Inv_Dic!A21:N30,3,0)</f>
        <v>#N/A</v>
      </c>
      <c r="D108" s="11" t="e">
        <f>VLOOKUP(A108,Egresos_Inv_Dic!A21:N28,4,0)</f>
        <v>#N/A</v>
      </c>
      <c r="E108" s="11" t="e">
        <f>VLOOKUP(A108,Egresos_Inv_Dic!A21:M28,5,0)</f>
        <v>#N/A</v>
      </c>
      <c r="F108" s="11" t="e">
        <f>VLOOKUP(A108,Egresos_Inv_Dic!A21:N28,5,0)</f>
        <v>#N/A</v>
      </c>
      <c r="G108" s="11" t="e">
        <f>VLOOKUP(A108,Egresos_Inv_Dic!A21:N30,6,0)</f>
        <v>#N/A</v>
      </c>
      <c r="H108" s="9" t="e">
        <f t="shared" si="0"/>
        <v>#N/A</v>
      </c>
      <c r="I108" s="9" t="e">
        <f>VLOOKUP(A108,Egresos_Inv_Dic!A21:N28,12,0)</f>
        <v>#N/A</v>
      </c>
      <c r="J108" s="13" t="e">
        <f>VLOOKUP(A108,Egresos_Inv_Dic!A21:J28,10,0)</f>
        <v>#N/A</v>
      </c>
      <c r="K108" s="13" t="e">
        <f>VLOOKUP(A108,Egresos_Inv_Dic!A21:N28,11,0)</f>
        <v>#N/A</v>
      </c>
      <c r="L108" s="5" t="e">
        <f t="shared" si="4"/>
        <v>#N/A</v>
      </c>
      <c r="M108" s="6"/>
    </row>
    <row r="109" spans="1:13" ht="14.5" x14ac:dyDescent="0.35">
      <c r="A109" s="20" t="s">
        <v>198</v>
      </c>
      <c r="B109" s="17" t="s">
        <v>140</v>
      </c>
      <c r="C109" s="11" t="e">
        <f>VLOOKUP('F-CF-RC-004 (2)'!A109,Egresos_Inv_Dic!A22:N30,3,0)</f>
        <v>#N/A</v>
      </c>
      <c r="D109" s="11" t="e">
        <f>VLOOKUP(A109,Egresos_Inv_Dic!A22:N28,4,0)</f>
        <v>#N/A</v>
      </c>
      <c r="E109" s="11" t="e">
        <f>VLOOKUP(A109,Egresos_Inv_Dic!A22:M28,5,0)</f>
        <v>#N/A</v>
      </c>
      <c r="F109" s="11" t="e">
        <f>VLOOKUP(A109,Egresos_Inv_Dic!A22:N28,5,0)</f>
        <v>#N/A</v>
      </c>
      <c r="G109" s="11" t="e">
        <f>VLOOKUP(A109,Egresos_Inv_Dic!A22:N30,6,0)</f>
        <v>#N/A</v>
      </c>
      <c r="H109" s="9" t="e">
        <f t="shared" si="0"/>
        <v>#N/A</v>
      </c>
      <c r="I109" s="9" t="e">
        <f>VLOOKUP(A109,Egresos_Inv_Dic!A22:N28,12,0)</f>
        <v>#N/A</v>
      </c>
      <c r="J109" s="13" t="e">
        <f>VLOOKUP(A109,Egresos_Inv_Dic!A22:J28,10,0)</f>
        <v>#N/A</v>
      </c>
      <c r="K109" s="13" t="e">
        <f>VLOOKUP(A109,Egresos_Inv_Dic!A22:N28,11,0)</f>
        <v>#N/A</v>
      </c>
      <c r="L109" s="5" t="e">
        <f t="shared" si="4"/>
        <v>#N/A</v>
      </c>
      <c r="M109" s="6"/>
    </row>
    <row r="110" spans="1:13" ht="14.5" x14ac:dyDescent="0.35">
      <c r="A110" s="20" t="s">
        <v>199</v>
      </c>
      <c r="B110" s="17" t="s">
        <v>141</v>
      </c>
      <c r="C110" s="11" t="e">
        <f>VLOOKUP('F-CF-RC-004 (2)'!A110,Egresos_Inv_Dic!A23:N30,3,0)</f>
        <v>#N/A</v>
      </c>
      <c r="D110" s="11" t="e">
        <f>VLOOKUP(A110,Egresos_Inv_Dic!A23:N28,4,0)</f>
        <v>#N/A</v>
      </c>
      <c r="E110" s="11" t="e">
        <f>VLOOKUP(A110,Egresos_Inv_Dic!A23:M28,5,0)</f>
        <v>#N/A</v>
      </c>
      <c r="F110" s="11" t="e">
        <f>VLOOKUP(A110,Egresos_Inv_Dic!A23:N28,5,0)</f>
        <v>#N/A</v>
      </c>
      <c r="G110" s="11" t="e">
        <f>VLOOKUP(A110,Egresos_Inv_Dic!A23:N30,6,0)</f>
        <v>#N/A</v>
      </c>
      <c r="H110" s="9" t="e">
        <f t="shared" si="0"/>
        <v>#N/A</v>
      </c>
      <c r="I110" s="9" t="e">
        <f>VLOOKUP(A110,Egresos_Inv_Dic!A23:N28,12,0)</f>
        <v>#N/A</v>
      </c>
      <c r="J110" s="13" t="e">
        <f>VLOOKUP(A110,Egresos_Inv_Dic!A23:J28,10,0)</f>
        <v>#N/A</v>
      </c>
      <c r="K110" s="13" t="e">
        <f>VLOOKUP(A110,Egresos_Inv_Dic!A23:N28,11,0)</f>
        <v>#N/A</v>
      </c>
      <c r="L110" s="5" t="e">
        <f t="shared" si="4"/>
        <v>#N/A</v>
      </c>
      <c r="M110" s="6"/>
    </row>
    <row r="111" spans="1:13" ht="14.5" x14ac:dyDescent="0.35">
      <c r="A111" s="20" t="s">
        <v>200</v>
      </c>
      <c r="B111" s="17" t="s">
        <v>142</v>
      </c>
      <c r="C111" s="11" t="e">
        <f>VLOOKUP('F-CF-RC-004 (2)'!A111,Egresos_Inv_Dic!A24:N30,3,0)</f>
        <v>#N/A</v>
      </c>
      <c r="D111" s="11" t="e">
        <f>VLOOKUP(A111,Egresos_Inv_Dic!A24:N28,4,0)</f>
        <v>#N/A</v>
      </c>
      <c r="E111" s="11" t="e">
        <f>VLOOKUP(A111,Egresos_Inv_Dic!A24:M28,5,0)</f>
        <v>#N/A</v>
      </c>
      <c r="F111" s="11" t="e">
        <f>VLOOKUP(A111,Egresos_Inv_Dic!A24:N28,5,0)</f>
        <v>#N/A</v>
      </c>
      <c r="G111" s="11" t="e">
        <f>VLOOKUP(A111,Egresos_Inv_Dic!A24:N30,6,0)</f>
        <v>#N/A</v>
      </c>
      <c r="H111" s="9" t="e">
        <f t="shared" si="0"/>
        <v>#N/A</v>
      </c>
      <c r="I111" s="9" t="e">
        <f>VLOOKUP(A111,Egresos_Inv_Dic!A24:N28,12,0)</f>
        <v>#N/A</v>
      </c>
      <c r="J111" s="13" t="e">
        <f>VLOOKUP(A111,Egresos_Inv_Dic!A24:J28,10,0)</f>
        <v>#N/A</v>
      </c>
      <c r="K111" s="13" t="e">
        <f>VLOOKUP(A111,Egresos_Inv_Dic!A24:N28,11,0)</f>
        <v>#N/A</v>
      </c>
      <c r="L111" s="5" t="e">
        <f t="shared" si="4"/>
        <v>#N/A</v>
      </c>
      <c r="M111" s="6"/>
    </row>
    <row r="112" spans="1:13" ht="14.5" x14ac:dyDescent="0.35">
      <c r="A112" s="20" t="s">
        <v>201</v>
      </c>
      <c r="B112" s="17" t="s">
        <v>143</v>
      </c>
      <c r="C112" s="11" t="e">
        <f>VLOOKUP('F-CF-RC-004 (2)'!A112,Egresos_Inv_Dic!A25:N30,3,0)</f>
        <v>#N/A</v>
      </c>
      <c r="D112" s="11" t="e">
        <f>VLOOKUP(A112,Egresos_Inv_Dic!A25:N28,4,0)</f>
        <v>#N/A</v>
      </c>
      <c r="E112" s="11" t="e">
        <f>VLOOKUP(A112,Egresos_Inv_Dic!A25:M28,5,0)</f>
        <v>#N/A</v>
      </c>
      <c r="F112" s="11" t="e">
        <f>VLOOKUP(A112,Egresos_Inv_Dic!A25:N28,5,0)</f>
        <v>#N/A</v>
      </c>
      <c r="G112" s="11" t="e">
        <f>VLOOKUP(A112,Egresos_Inv_Dic!A25:N30,6,0)</f>
        <v>#N/A</v>
      </c>
      <c r="H112" s="9" t="e">
        <f t="shared" si="0"/>
        <v>#N/A</v>
      </c>
      <c r="I112" s="9" t="e">
        <f>VLOOKUP(A112,Egresos_Inv_Dic!A25:N28,12,0)</f>
        <v>#N/A</v>
      </c>
      <c r="J112" s="13" t="e">
        <f>VLOOKUP(A112,Egresos_Inv_Dic!A25:J28,10,0)</f>
        <v>#N/A</v>
      </c>
      <c r="K112" s="13" t="e">
        <f>VLOOKUP(A112,Egresos_Inv_Dic!A25:N28,11,0)</f>
        <v>#N/A</v>
      </c>
      <c r="L112" s="5" t="e">
        <f t="shared" si="4"/>
        <v>#N/A</v>
      </c>
      <c r="M112" s="6"/>
    </row>
    <row r="113" spans="1:13" ht="14.5" x14ac:dyDescent="0.35">
      <c r="A113" s="20" t="s">
        <v>202</v>
      </c>
      <c r="B113" s="17" t="s">
        <v>144</v>
      </c>
      <c r="C113" s="11" t="e">
        <f>VLOOKUP('F-CF-RC-004 (2)'!A113,Egresos_Inv_Dic!A26:N30,3,0)</f>
        <v>#N/A</v>
      </c>
      <c r="D113" s="11" t="e">
        <f>VLOOKUP(A113,Egresos_Inv_Dic!A26:N28,4,0)</f>
        <v>#N/A</v>
      </c>
      <c r="E113" s="11" t="e">
        <f>VLOOKUP(A113,Egresos_Inv_Dic!A26:M28,5,0)</f>
        <v>#N/A</v>
      </c>
      <c r="F113" s="11" t="e">
        <f>VLOOKUP(A113,Egresos_Inv_Dic!A26:N28,5,0)</f>
        <v>#N/A</v>
      </c>
      <c r="G113" s="11" t="e">
        <f>VLOOKUP(A113,Egresos_Inv_Dic!A26:N30,6,0)</f>
        <v>#N/A</v>
      </c>
      <c r="H113" s="9" t="e">
        <f t="shared" si="0"/>
        <v>#N/A</v>
      </c>
      <c r="I113" s="9" t="e">
        <f>VLOOKUP(A113,Egresos_Inv_Dic!A26:N28,12,0)</f>
        <v>#N/A</v>
      </c>
      <c r="J113" s="13" t="e">
        <f>VLOOKUP(A113,Egresos_Inv_Dic!A26:J28,10,0)</f>
        <v>#N/A</v>
      </c>
      <c r="K113" s="13" t="e">
        <f>VLOOKUP(A113,Egresos_Inv_Dic!A26:N28,11,0)</f>
        <v>#N/A</v>
      </c>
      <c r="L113" s="5" t="e">
        <f t="shared" si="4"/>
        <v>#N/A</v>
      </c>
      <c r="M113" s="6"/>
    </row>
    <row r="114" spans="1:13" ht="14.5" x14ac:dyDescent="0.35">
      <c r="A114" s="20" t="s">
        <v>203</v>
      </c>
      <c r="B114" s="17" t="s">
        <v>145</v>
      </c>
      <c r="C114" s="11" t="e">
        <f>VLOOKUP('F-CF-RC-004 (2)'!A114,Egresos_Inv_Dic!A27:N30,3,0)</f>
        <v>#N/A</v>
      </c>
      <c r="D114" s="11" t="e">
        <f>VLOOKUP(A114,Egresos_Inv_Dic!A27:N28,4,0)</f>
        <v>#N/A</v>
      </c>
      <c r="E114" s="11" t="e">
        <f>VLOOKUP(A114,Egresos_Inv_Dic!A27:M28,5,0)</f>
        <v>#N/A</v>
      </c>
      <c r="F114" s="11" t="e">
        <f>VLOOKUP(A114,Egresos_Inv_Dic!A27:N28,5,0)</f>
        <v>#N/A</v>
      </c>
      <c r="G114" s="11" t="e">
        <f>VLOOKUP(A114,Egresos_Inv_Dic!A27:N30,6,0)</f>
        <v>#N/A</v>
      </c>
      <c r="H114" s="9" t="e">
        <f t="shared" si="0"/>
        <v>#N/A</v>
      </c>
      <c r="I114" s="9" t="e">
        <f>VLOOKUP(A114,Egresos_Inv_Dic!A27:N28,12,0)</f>
        <v>#N/A</v>
      </c>
      <c r="J114" s="13" t="e">
        <f>VLOOKUP(A114,Egresos_Inv_Dic!A27:J28,10,0)</f>
        <v>#N/A</v>
      </c>
      <c r="K114" s="13" t="e">
        <f>VLOOKUP(A114,Egresos_Inv_Dic!A27:N28,11,0)</f>
        <v>#N/A</v>
      </c>
      <c r="L114" s="5" t="e">
        <f t="shared" si="4"/>
        <v>#N/A</v>
      </c>
      <c r="M114" s="6"/>
    </row>
    <row r="115" spans="1:13" ht="14.5" x14ac:dyDescent="0.35">
      <c r="A115" s="20" t="s">
        <v>204</v>
      </c>
      <c r="B115" s="17" t="s">
        <v>146</v>
      </c>
      <c r="C115" s="11" t="e">
        <f>VLOOKUP('F-CF-RC-004 (2)'!A115,Egresos_Inv_Dic!A28:N30,3,0)</f>
        <v>#N/A</v>
      </c>
      <c r="D115" s="11" t="e">
        <f>VLOOKUP(A115,Egresos_Inv_Dic!A28:N28,4,0)</f>
        <v>#N/A</v>
      </c>
      <c r="E115" s="11" t="e">
        <f>VLOOKUP(A115,Egresos_Inv_Dic!A28:M28,5,0)</f>
        <v>#N/A</v>
      </c>
      <c r="F115" s="11" t="e">
        <f>VLOOKUP(A115,Egresos_Inv_Dic!A28:N28,5,0)</f>
        <v>#N/A</v>
      </c>
      <c r="G115" s="11" t="e">
        <f>VLOOKUP(A115,Egresos_Inv_Dic!A28:N30,6,0)</f>
        <v>#N/A</v>
      </c>
      <c r="H115" s="9" t="e">
        <f t="shared" si="0"/>
        <v>#N/A</v>
      </c>
      <c r="I115" s="9" t="e">
        <f>VLOOKUP(A115,Egresos_Inv_Dic!A28:N28,12,0)</f>
        <v>#N/A</v>
      </c>
      <c r="J115" s="13" t="e">
        <f>VLOOKUP(A115,Egresos_Inv_Dic!A28:J28,10,0)</f>
        <v>#N/A</v>
      </c>
      <c r="K115" s="13" t="e">
        <f>VLOOKUP(A115,Egresos_Inv_Dic!A28:N28,11,0)</f>
        <v>#N/A</v>
      </c>
      <c r="L115" s="5" t="e">
        <f t="shared" si="4"/>
        <v>#N/A</v>
      </c>
      <c r="M115" s="6"/>
    </row>
    <row r="116" spans="1:13" ht="14.5" x14ac:dyDescent="0.35">
      <c r="A116" s="20" t="s">
        <v>205</v>
      </c>
      <c r="B116" s="17" t="s">
        <v>147</v>
      </c>
      <c r="C116" s="11" t="e">
        <f>VLOOKUP('F-CF-RC-004 (2)'!A116,Egresos_Inv_Dic!A30:N30,3,0)</f>
        <v>#N/A</v>
      </c>
      <c r="D116" s="11" t="e">
        <f>VLOOKUP(A116,Egresos_Inv_Dic!#REF!,4,0)</f>
        <v>#REF!</v>
      </c>
      <c r="E116" s="11" t="e">
        <f>VLOOKUP(A116,Egresos_Inv_Dic!#REF!,5,0)</f>
        <v>#REF!</v>
      </c>
      <c r="F116" s="11" t="e">
        <f>VLOOKUP(A116,Egresos_Inv_Dic!#REF!,5,0)</f>
        <v>#REF!</v>
      </c>
      <c r="G116" s="11" t="e">
        <f>VLOOKUP(A116,Egresos_Inv_Dic!A30:N30,6,0)</f>
        <v>#N/A</v>
      </c>
      <c r="H116" s="9" t="e">
        <f t="shared" si="0"/>
        <v>#N/A</v>
      </c>
      <c r="I116" s="9" t="e">
        <f>VLOOKUP(A116,Egresos_Inv_Dic!#REF!,12,0)</f>
        <v>#REF!</v>
      </c>
      <c r="J116" s="13" t="e">
        <f>VLOOKUP(A116,Egresos_Inv_Dic!#REF!,10,0)</f>
        <v>#REF!</v>
      </c>
      <c r="K116" s="13" t="e">
        <f>VLOOKUP(A116,Egresos_Inv_Dic!#REF!,11,0)</f>
        <v>#REF!</v>
      </c>
      <c r="L116" s="5" t="e">
        <f t="shared" si="4"/>
        <v>#REF!</v>
      </c>
      <c r="M116" s="6"/>
    </row>
    <row r="117" spans="1:13" ht="14.5" x14ac:dyDescent="0.35">
      <c r="A117" s="20" t="s">
        <v>206</v>
      </c>
      <c r="B117" s="17" t="s">
        <v>148</v>
      </c>
      <c r="C117" s="11" t="e">
        <f>VLOOKUP('F-CF-RC-004 (2)'!A117,Egresos_Inv_Dic!A30:N30,3,0)</f>
        <v>#N/A</v>
      </c>
      <c r="D117" s="11" t="e">
        <f>VLOOKUP(A117,Egresos_Inv_Dic!#REF!,4,0)</f>
        <v>#REF!</v>
      </c>
      <c r="E117" s="11" t="e">
        <f>VLOOKUP(A117,Egresos_Inv_Dic!#REF!,5,0)</f>
        <v>#REF!</v>
      </c>
      <c r="F117" s="11" t="e">
        <f>VLOOKUP(A117,Egresos_Inv_Dic!#REF!,5,0)</f>
        <v>#REF!</v>
      </c>
      <c r="G117" s="11" t="e">
        <f>VLOOKUP(A117,Egresos_Inv_Dic!A30:N30,6,0)</f>
        <v>#N/A</v>
      </c>
      <c r="H117" s="9" t="e">
        <f t="shared" si="0"/>
        <v>#N/A</v>
      </c>
      <c r="I117" s="9" t="e">
        <f>VLOOKUP(A117,Egresos_Inv_Dic!#REF!,12,0)</f>
        <v>#REF!</v>
      </c>
      <c r="J117" s="13" t="e">
        <f>VLOOKUP(A117,Egresos_Inv_Dic!#REF!,10,0)</f>
        <v>#REF!</v>
      </c>
      <c r="K117" s="13" t="e">
        <f>VLOOKUP(A117,Egresos_Inv_Dic!#REF!,11,0)</f>
        <v>#REF!</v>
      </c>
      <c r="L117" s="5" t="e">
        <f t="shared" si="4"/>
        <v>#REF!</v>
      </c>
      <c r="M117" s="6"/>
    </row>
    <row r="118" spans="1:13" ht="14.5" x14ac:dyDescent="0.35">
      <c r="A118" s="20" t="s">
        <v>207</v>
      </c>
      <c r="B118" s="17" t="s">
        <v>149</v>
      </c>
      <c r="C118" s="11" t="e">
        <f>VLOOKUP('F-CF-RC-004 (2)'!A118,Egresos_Inv_Dic!A30:N30,3,0)</f>
        <v>#N/A</v>
      </c>
      <c r="D118" s="11" t="e">
        <f>VLOOKUP(A118,Egresos_Inv_Dic!A30:N30,4,0)</f>
        <v>#N/A</v>
      </c>
      <c r="E118" s="11" t="e">
        <f>VLOOKUP(A118,Egresos_Inv_Dic!#REF!,5,0)</f>
        <v>#REF!</v>
      </c>
      <c r="F118" s="11" t="e">
        <f>VLOOKUP(A118,Egresos_Inv_Dic!#REF!,5,0)</f>
        <v>#REF!</v>
      </c>
      <c r="G118" s="11" t="e">
        <f>VLOOKUP(A118,Egresos_Inv_Dic!A30:N30,6,0)</f>
        <v>#N/A</v>
      </c>
      <c r="H118" s="9" t="e">
        <f t="shared" si="0"/>
        <v>#N/A</v>
      </c>
      <c r="I118" s="9" t="e">
        <f>VLOOKUP(A118,Egresos_Inv_Dic!#REF!,12,0)</f>
        <v>#REF!</v>
      </c>
      <c r="J118" s="13" t="e">
        <f>VLOOKUP(A118,Egresos_Inv_Dic!#REF!,10,0)</f>
        <v>#REF!</v>
      </c>
      <c r="K118" s="13" t="e">
        <f>VLOOKUP(A118,Egresos_Inv_Dic!#REF!,11,0)</f>
        <v>#REF!</v>
      </c>
      <c r="L118" s="5" t="e">
        <f t="shared" si="4"/>
        <v>#REF!</v>
      </c>
      <c r="M118" s="6"/>
    </row>
    <row r="119" spans="1:13" ht="14.5" x14ac:dyDescent="0.35">
      <c r="A119" s="20" t="s">
        <v>208</v>
      </c>
      <c r="B119" s="17" t="s">
        <v>150</v>
      </c>
      <c r="C119" s="11" t="e">
        <f>VLOOKUP('F-CF-RC-004 (2)'!A119,Egresos_Inv_Dic!A30:N30,3,0)</f>
        <v>#N/A</v>
      </c>
      <c r="D119" s="11" t="e">
        <f>VLOOKUP(A119,Egresos_Inv_Dic!A30:N30,4,0)</f>
        <v>#N/A</v>
      </c>
      <c r="E119" s="11" t="e">
        <f>VLOOKUP(A119,Egresos_Inv_Dic!A30:M30,5,0)</f>
        <v>#N/A</v>
      </c>
      <c r="F119" s="11" t="e">
        <f>VLOOKUP(A119,Egresos_Inv_Dic!#REF!,5,0)</f>
        <v>#REF!</v>
      </c>
      <c r="G119" s="11" t="e">
        <f>VLOOKUP(A119,Egresos_Inv_Dic!A30:N30,6,0)</f>
        <v>#N/A</v>
      </c>
      <c r="H119" s="9" t="e">
        <f t="shared" si="0"/>
        <v>#N/A</v>
      </c>
      <c r="I119" s="9" t="e">
        <f>VLOOKUP(A119,Egresos_Inv_Dic!#REF!,12,0)</f>
        <v>#REF!</v>
      </c>
      <c r="J119" s="13" t="e">
        <f>VLOOKUP(A119,Egresos_Inv_Dic!#REF!,10,0)</f>
        <v>#REF!</v>
      </c>
      <c r="K119" s="13" t="e">
        <f>VLOOKUP(A119,Egresos_Inv_Dic!#REF!,11,0)</f>
        <v>#REF!</v>
      </c>
      <c r="L119" s="5" t="e">
        <f t="shared" si="4"/>
        <v>#REF!</v>
      </c>
      <c r="M119" s="6"/>
    </row>
    <row r="120" spans="1:13" ht="14.5" x14ac:dyDescent="0.35">
      <c r="A120" s="20" t="s">
        <v>209</v>
      </c>
      <c r="B120" s="17" t="s">
        <v>151</v>
      </c>
      <c r="C120" s="11" t="e">
        <f>VLOOKUP('F-CF-RC-004 (2)'!A120,Egresos_Inv_Dic!A30:N30,3,0)</f>
        <v>#N/A</v>
      </c>
      <c r="D120" s="11" t="e">
        <f>VLOOKUP(A120,Egresos_Inv_Dic!A30:N30,4,0)</f>
        <v>#N/A</v>
      </c>
      <c r="E120" s="11" t="e">
        <f>VLOOKUP(A120,Egresos_Inv_Dic!A30:M30,5,0)</f>
        <v>#N/A</v>
      </c>
      <c r="F120" s="11" t="e">
        <f>VLOOKUP(A120,Egresos_Inv_Dic!#REF!,5,0)</f>
        <v>#REF!</v>
      </c>
      <c r="G120" s="11" t="e">
        <f>VLOOKUP(A120,Egresos_Inv_Dic!A30:N30,6,0)</f>
        <v>#N/A</v>
      </c>
      <c r="H120" s="9" t="e">
        <f t="shared" si="0"/>
        <v>#N/A</v>
      </c>
      <c r="I120" s="9" t="e">
        <f>VLOOKUP(A120,Egresos_Inv_Dic!#REF!,12,0)</f>
        <v>#REF!</v>
      </c>
      <c r="J120" s="13" t="e">
        <f>VLOOKUP(A120,Egresos_Inv_Dic!#REF!,10,0)</f>
        <v>#REF!</v>
      </c>
      <c r="K120" s="13" t="e">
        <f>VLOOKUP(A120,Egresos_Inv_Dic!#REF!,11,0)</f>
        <v>#REF!</v>
      </c>
      <c r="L120" s="5" t="e">
        <f t="shared" si="4"/>
        <v>#REF!</v>
      </c>
      <c r="M120" s="6"/>
    </row>
    <row r="121" spans="1:13" ht="14.5" x14ac:dyDescent="0.35">
      <c r="A121" s="20" t="s">
        <v>210</v>
      </c>
      <c r="B121" s="17" t="s">
        <v>152</v>
      </c>
      <c r="C121" s="11" t="e">
        <f>VLOOKUP('F-CF-RC-004 (2)'!A121,Egresos_Inv_Dic!A30:N30,3,0)</f>
        <v>#N/A</v>
      </c>
      <c r="D121" s="11" t="e">
        <f>VLOOKUP(A121,Egresos_Inv_Dic!A30:N30,4,0)</f>
        <v>#N/A</v>
      </c>
      <c r="E121" s="11" t="e">
        <f>VLOOKUP(A121,Egresos_Inv_Dic!A30:M30,5,0)</f>
        <v>#N/A</v>
      </c>
      <c r="F121" s="11" t="e">
        <f>VLOOKUP(A121,Egresos_Inv_Dic!#REF!,5,0)</f>
        <v>#REF!</v>
      </c>
      <c r="G121" s="11" t="e">
        <f>VLOOKUP(A121,Egresos_Inv_Dic!A30:N30,6,0)</f>
        <v>#N/A</v>
      </c>
      <c r="H121" s="9" t="e">
        <f t="shared" si="0"/>
        <v>#N/A</v>
      </c>
      <c r="I121" s="9" t="e">
        <f>VLOOKUP(A121,Egresos_Inv_Dic!#REF!,12,0)</f>
        <v>#REF!</v>
      </c>
      <c r="J121" s="13" t="e">
        <f>VLOOKUP(A121,Egresos_Inv_Dic!A30:J30,10,0)</f>
        <v>#N/A</v>
      </c>
      <c r="K121" s="13" t="e">
        <f>VLOOKUP(A121,Egresos_Inv_Dic!A30:N30,11,0)</f>
        <v>#N/A</v>
      </c>
      <c r="L121" s="5" t="e">
        <f t="shared" si="4"/>
        <v>#REF!</v>
      </c>
      <c r="M121" s="6"/>
    </row>
    <row r="122" spans="1:13" ht="14.5" x14ac:dyDescent="0.35">
      <c r="A122" s="20" t="s">
        <v>211</v>
      </c>
      <c r="B122" s="17" t="s">
        <v>153</v>
      </c>
      <c r="C122" s="11" t="e">
        <f>VLOOKUP('F-CF-RC-004 (2)'!A122,Egresos_Inv_Dic!A30:N30,3,0)</f>
        <v>#N/A</v>
      </c>
      <c r="D122" s="11" t="e">
        <f>VLOOKUP(A122,Egresos_Inv_Dic!A30:N30,4,0)</f>
        <v>#N/A</v>
      </c>
      <c r="E122" s="11" t="e">
        <f>VLOOKUP(A122,Egresos_Inv_Dic!A30:M30,5,0)</f>
        <v>#N/A</v>
      </c>
      <c r="F122" s="11" t="e">
        <f>VLOOKUP(A122,Egresos_Inv_Dic!#REF!,5,0)</f>
        <v>#REF!</v>
      </c>
      <c r="G122" s="11" t="e">
        <f>VLOOKUP(A122,Egresos_Inv_Dic!A30:N30,6,0)</f>
        <v>#N/A</v>
      </c>
      <c r="H122" s="9" t="e">
        <f t="shared" si="0"/>
        <v>#N/A</v>
      </c>
      <c r="I122" s="9" t="e">
        <f>VLOOKUP(A122,Egresos_Inv_Dic!#REF!,12,0)</f>
        <v>#REF!</v>
      </c>
      <c r="J122" s="13" t="e">
        <f>VLOOKUP(A122,Egresos_Inv_Dic!A30:J30,10,0)</f>
        <v>#N/A</v>
      </c>
      <c r="K122" s="13" t="e">
        <f>VLOOKUP(A122,Egresos_Inv_Dic!A30:N30,11,0)</f>
        <v>#N/A</v>
      </c>
      <c r="L122" s="5" t="e">
        <f t="shared" si="4"/>
        <v>#REF!</v>
      </c>
      <c r="M122" s="6"/>
    </row>
    <row r="123" spans="1:13" ht="14.5" x14ac:dyDescent="0.35">
      <c r="A123" s="20" t="s">
        <v>212</v>
      </c>
      <c r="B123" s="17" t="s">
        <v>154</v>
      </c>
      <c r="C123" s="11" t="e">
        <f>VLOOKUP('F-CF-RC-004 (2)'!A123,Egresos_Inv_Dic!A30:N30,3,0)</f>
        <v>#N/A</v>
      </c>
      <c r="D123" s="11" t="e">
        <f>VLOOKUP(A123,Egresos_Inv_Dic!A30:N30,4,0)</f>
        <v>#N/A</v>
      </c>
      <c r="E123" s="11" t="e">
        <f>VLOOKUP(A123,Egresos_Inv_Dic!A30:M30,5,0)</f>
        <v>#N/A</v>
      </c>
      <c r="F123" s="11" t="e">
        <f>VLOOKUP(A123,Egresos_Inv_Dic!#REF!,5,0)</f>
        <v>#REF!</v>
      </c>
      <c r="G123" s="11" t="e">
        <f>VLOOKUP(A123,Egresos_Inv_Dic!A30:N30,6,0)</f>
        <v>#N/A</v>
      </c>
      <c r="H123" s="9" t="e">
        <f t="shared" si="0"/>
        <v>#N/A</v>
      </c>
      <c r="I123" s="9" t="e">
        <f>VLOOKUP(A123,Egresos_Inv_Dic!#REF!,12,0)</f>
        <v>#REF!</v>
      </c>
      <c r="J123" s="13" t="e">
        <f>VLOOKUP(A123,Egresos_Inv_Dic!A30:J30,10,0)</f>
        <v>#N/A</v>
      </c>
      <c r="K123" s="13" t="e">
        <f>VLOOKUP(A123,Egresos_Inv_Dic!A30:N30,11,0)</f>
        <v>#N/A</v>
      </c>
      <c r="L123" s="5" t="e">
        <f t="shared" si="4"/>
        <v>#REF!</v>
      </c>
      <c r="M123" s="6"/>
    </row>
    <row r="124" spans="1:13" ht="14.5" x14ac:dyDescent="0.35">
      <c r="A124" s="20" t="s">
        <v>213</v>
      </c>
      <c r="B124" s="17" t="s">
        <v>155</v>
      </c>
      <c r="C124" s="11" t="e">
        <f>VLOOKUP('F-CF-RC-004 (2)'!A124,Egresos_Inv_Dic!A30:N30,3,0)</f>
        <v>#N/A</v>
      </c>
      <c r="D124" s="11" t="e">
        <f>VLOOKUP(A124,Egresos_Inv_Dic!A30:N30,4,0)</f>
        <v>#N/A</v>
      </c>
      <c r="E124" s="11" t="e">
        <f>VLOOKUP(A124,Egresos_Inv_Dic!A30:M30,5,0)</f>
        <v>#N/A</v>
      </c>
      <c r="F124" s="11" t="e">
        <f>VLOOKUP(A124,Egresos_Inv_Dic!#REF!,5,0)</f>
        <v>#REF!</v>
      </c>
      <c r="G124" s="11" t="e">
        <f>VLOOKUP(A124,Egresos_Inv_Dic!A30:N30,6,0)</f>
        <v>#N/A</v>
      </c>
      <c r="H124" s="9" t="e">
        <f t="shared" si="0"/>
        <v>#N/A</v>
      </c>
      <c r="I124" s="9" t="e">
        <f>VLOOKUP(A124,Egresos_Inv_Dic!A30:N30,12,0)</f>
        <v>#N/A</v>
      </c>
      <c r="J124" s="13" t="e">
        <f>VLOOKUP(A124,Egresos_Inv_Dic!A30:J30,10,0)</f>
        <v>#N/A</v>
      </c>
      <c r="K124" s="13" t="e">
        <f>VLOOKUP(A124,Egresos_Inv_Dic!A30:N30,11,0)</f>
        <v>#N/A</v>
      </c>
      <c r="L124" s="5" t="e">
        <f t="shared" si="4"/>
        <v>#N/A</v>
      </c>
      <c r="M124" s="6"/>
    </row>
    <row r="125" spans="1:13" ht="14.5" x14ac:dyDescent="0.35">
      <c r="A125" s="20" t="s">
        <v>214</v>
      </c>
      <c r="B125" s="17" t="s">
        <v>156</v>
      </c>
      <c r="C125" s="11" t="e">
        <f>VLOOKUP('F-CF-RC-004 (2)'!A125,Egresos_Inv_Dic!A30:N30,3,0)</f>
        <v>#N/A</v>
      </c>
      <c r="D125" s="11" t="e">
        <f>VLOOKUP(A125,Egresos_Inv_Dic!A30:N30,4,0)</f>
        <v>#N/A</v>
      </c>
      <c r="E125" s="11" t="e">
        <f>VLOOKUP(A125,Egresos_Inv_Dic!A30:M30,5,0)</f>
        <v>#N/A</v>
      </c>
      <c r="F125" s="11" t="e">
        <f>VLOOKUP(A125,Egresos_Inv_Dic!A30:N30,5,0)</f>
        <v>#N/A</v>
      </c>
      <c r="G125" s="11" t="e">
        <f>VLOOKUP(A125,Egresos_Inv_Dic!A30:N30,6,0)</f>
        <v>#N/A</v>
      </c>
      <c r="H125" s="9" t="e">
        <f t="shared" si="0"/>
        <v>#N/A</v>
      </c>
      <c r="I125" s="9" t="e">
        <f>VLOOKUP(A125,Egresos_Inv_Dic!A30:N30,12,0)</f>
        <v>#N/A</v>
      </c>
      <c r="J125" s="13" t="e">
        <f>VLOOKUP(A125,Egresos_Inv_Dic!A30:J30,10,0)</f>
        <v>#N/A</v>
      </c>
      <c r="K125" s="13" t="e">
        <f>VLOOKUP(A125,Egresos_Inv_Dic!A30:N30,11,0)</f>
        <v>#N/A</v>
      </c>
      <c r="L125" s="5" t="e">
        <f t="shared" si="4"/>
        <v>#N/A</v>
      </c>
      <c r="M125" s="6"/>
    </row>
    <row r="126" spans="1:13" ht="14.5" x14ac:dyDescent="0.35">
      <c r="A126" s="20" t="s">
        <v>215</v>
      </c>
      <c r="B126" s="17" t="s">
        <v>157</v>
      </c>
      <c r="C126" s="11" t="e">
        <f>VLOOKUP('F-CF-RC-004 (2)'!A126,Egresos_Inv_Dic!A30:N30,3,0)</f>
        <v>#N/A</v>
      </c>
      <c r="D126" s="11" t="e">
        <f>VLOOKUP(A126,Egresos_Inv_Dic!A30:N30,4,0)</f>
        <v>#N/A</v>
      </c>
      <c r="E126" s="11" t="e">
        <f>VLOOKUP(A126,Egresos_Inv_Dic!A30:M30,5,0)</f>
        <v>#N/A</v>
      </c>
      <c r="F126" s="11" t="e">
        <f>VLOOKUP(A126,Egresos_Inv_Dic!A30:N30,5,0)</f>
        <v>#N/A</v>
      </c>
      <c r="G126" s="11" t="e">
        <f>VLOOKUP(A126,Egresos_Inv_Dic!A30:N30,6,0)</f>
        <v>#N/A</v>
      </c>
      <c r="H126" s="9" t="e">
        <f t="shared" si="0"/>
        <v>#N/A</v>
      </c>
      <c r="I126" s="9" t="e">
        <f>VLOOKUP(A126,Egresos_Inv_Dic!A30:N30,12,0)</f>
        <v>#N/A</v>
      </c>
      <c r="J126" s="13" t="e">
        <f>VLOOKUP(A126,Egresos_Inv_Dic!A30:J30,10,0)</f>
        <v>#N/A</v>
      </c>
      <c r="K126" s="13" t="e">
        <f>VLOOKUP(A126,Egresos_Inv_Dic!A30:N30,11,0)</f>
        <v>#N/A</v>
      </c>
      <c r="L126" s="5" t="e">
        <f t="shared" si="4"/>
        <v>#N/A</v>
      </c>
      <c r="M126" s="6"/>
    </row>
    <row r="127" spans="1:13" ht="14.5" x14ac:dyDescent="0.35">
      <c r="A127" s="20" t="s">
        <v>216</v>
      </c>
      <c r="B127" s="17" t="s">
        <v>158</v>
      </c>
      <c r="C127" s="11" t="e">
        <f>VLOOKUP('F-CF-RC-004 (2)'!A127,Egresos_Inv_Dic!A30:N30,3,0)</f>
        <v>#N/A</v>
      </c>
      <c r="D127" s="11" t="e">
        <f>VLOOKUP(A127,Egresos_Inv_Dic!A30:N30,4,0)</f>
        <v>#N/A</v>
      </c>
      <c r="E127" s="11" t="e">
        <f>VLOOKUP(A127,Egresos_Inv_Dic!A30:M30,5,0)</f>
        <v>#N/A</v>
      </c>
      <c r="F127" s="11" t="e">
        <f>VLOOKUP(A127,Egresos_Inv_Dic!A30:N30,5,0)</f>
        <v>#N/A</v>
      </c>
      <c r="G127" s="11" t="e">
        <f>VLOOKUP(A127,Egresos_Inv_Dic!A30:N30,6,0)</f>
        <v>#N/A</v>
      </c>
      <c r="H127" s="9" t="e">
        <f t="shared" si="0"/>
        <v>#N/A</v>
      </c>
      <c r="I127" s="9" t="e">
        <f>VLOOKUP(A127,Egresos_Inv_Dic!A30:N30,12,0)</f>
        <v>#N/A</v>
      </c>
      <c r="J127" s="13" t="e">
        <f>VLOOKUP(A127,Egresos_Inv_Dic!A30:J30,10,0)</f>
        <v>#N/A</v>
      </c>
      <c r="K127" s="13" t="e">
        <f>VLOOKUP(A127,Egresos_Inv_Dic!A30:N30,11,0)</f>
        <v>#N/A</v>
      </c>
      <c r="L127" s="5" t="e">
        <f t="shared" si="4"/>
        <v>#N/A</v>
      </c>
      <c r="M127" s="6"/>
    </row>
    <row r="128" spans="1:13" ht="14.5" x14ac:dyDescent="0.35">
      <c r="A128" s="20" t="s">
        <v>217</v>
      </c>
      <c r="B128" s="17" t="s">
        <v>159</v>
      </c>
      <c r="C128" s="11" t="e">
        <f>VLOOKUP('F-CF-RC-004 (2)'!A128,Egresos_Inv_Dic!A30:N30,3,0)</f>
        <v>#N/A</v>
      </c>
      <c r="D128" s="11" t="e">
        <f>VLOOKUP(A128,Egresos_Inv_Dic!A30:N30,4,0)</f>
        <v>#N/A</v>
      </c>
      <c r="E128" s="11" t="e">
        <f>VLOOKUP(A128,Egresos_Inv_Dic!A30:M30,5,0)</f>
        <v>#N/A</v>
      </c>
      <c r="F128" s="11" t="e">
        <f>VLOOKUP(A128,Egresos_Inv_Dic!A30:N30,5,0)</f>
        <v>#N/A</v>
      </c>
      <c r="G128" s="11" t="e">
        <f>VLOOKUP(A128,Egresos_Inv_Dic!A30:N30,6,0)</f>
        <v>#N/A</v>
      </c>
      <c r="H128" s="9" t="e">
        <f t="shared" si="0"/>
        <v>#N/A</v>
      </c>
      <c r="I128" s="9" t="e">
        <f>VLOOKUP(A128,Egresos_Inv_Dic!A30:N30,12,0)</f>
        <v>#N/A</v>
      </c>
      <c r="J128" s="13" t="e">
        <f>VLOOKUP(A128,Egresos_Inv_Dic!A30:J30,10,0)</f>
        <v>#N/A</v>
      </c>
      <c r="K128" s="13" t="e">
        <f>VLOOKUP(A128,Egresos_Inv_Dic!A30:N30,11,0)</f>
        <v>#N/A</v>
      </c>
      <c r="L128" s="5" t="e">
        <f t="shared" si="4"/>
        <v>#N/A</v>
      </c>
      <c r="M128" s="6"/>
    </row>
    <row r="129" spans="1:13" ht="14.5" x14ac:dyDescent="0.35">
      <c r="A129" s="20" t="s">
        <v>218</v>
      </c>
      <c r="B129" s="17" t="s">
        <v>160</v>
      </c>
      <c r="C129" s="11" t="e">
        <f>VLOOKUP('F-CF-RC-004 (2)'!A129,Egresos_Inv_Dic!A30:N30,3,0)</f>
        <v>#N/A</v>
      </c>
      <c r="D129" s="11" t="e">
        <f>VLOOKUP(A129,Egresos_Inv_Dic!A30:N30,4,0)</f>
        <v>#N/A</v>
      </c>
      <c r="E129" s="11" t="e">
        <f>VLOOKUP(A129,Egresos_Inv_Dic!A30:M30,5,0)</f>
        <v>#N/A</v>
      </c>
      <c r="F129" s="11" t="e">
        <f>VLOOKUP(A129,Egresos_Inv_Dic!A30:N30,5,0)</f>
        <v>#N/A</v>
      </c>
      <c r="G129" s="11" t="e">
        <f>VLOOKUP(A129,Egresos_Inv_Dic!A30:N30,6,0)</f>
        <v>#N/A</v>
      </c>
      <c r="H129" s="9" t="e">
        <f t="shared" si="0"/>
        <v>#N/A</v>
      </c>
      <c r="I129" s="9" t="e">
        <f>VLOOKUP(A129,Egresos_Inv_Dic!A30:N30,12,0)</f>
        <v>#N/A</v>
      </c>
      <c r="J129" s="13" t="e">
        <f>VLOOKUP(A129,Egresos_Inv_Dic!A30:J30,10,0)</f>
        <v>#N/A</v>
      </c>
      <c r="K129" s="13" t="e">
        <f>VLOOKUP(A129,Egresos_Inv_Dic!A30:N30,11,0)</f>
        <v>#N/A</v>
      </c>
      <c r="L129" s="5" t="e">
        <f t="shared" si="4"/>
        <v>#N/A</v>
      </c>
      <c r="M129" s="6"/>
    </row>
    <row r="130" spans="1:13" ht="14.5" x14ac:dyDescent="0.35">
      <c r="A130" s="20" t="s">
        <v>219</v>
      </c>
      <c r="B130" s="17" t="s">
        <v>161</v>
      </c>
      <c r="C130" s="11" t="e">
        <f>VLOOKUP('F-CF-RC-004 (2)'!A130,Egresos_Inv_Dic!A30:N30,3,0)</f>
        <v>#N/A</v>
      </c>
      <c r="D130" s="11" t="e">
        <f>VLOOKUP(A130,Egresos_Inv_Dic!A30:N30,4,0)</f>
        <v>#N/A</v>
      </c>
      <c r="E130" s="11" t="e">
        <f>VLOOKUP(A130,Egresos_Inv_Dic!A30:M30,5,0)</f>
        <v>#N/A</v>
      </c>
      <c r="F130" s="11" t="e">
        <f>VLOOKUP(A130,Egresos_Inv_Dic!A30:N30,5,0)</f>
        <v>#N/A</v>
      </c>
      <c r="G130" s="11" t="e">
        <f>VLOOKUP(A130,Egresos_Inv_Dic!A30:N30,6,0)</f>
        <v>#N/A</v>
      </c>
      <c r="H130" s="9" t="e">
        <f t="shared" si="0"/>
        <v>#N/A</v>
      </c>
      <c r="I130" s="9" t="e">
        <f>VLOOKUP(A130,Egresos_Inv_Dic!A30:N30,12,0)</f>
        <v>#N/A</v>
      </c>
      <c r="J130" s="13" t="e">
        <f>VLOOKUP(A130,Egresos_Inv_Dic!A30:J30,10,0)</f>
        <v>#N/A</v>
      </c>
      <c r="K130" s="13" t="e">
        <f>VLOOKUP(A130,Egresos_Inv_Dic!A30:N30,11,0)</f>
        <v>#N/A</v>
      </c>
      <c r="L130" s="5" t="e">
        <f t="shared" si="4"/>
        <v>#N/A</v>
      </c>
      <c r="M130" s="6"/>
    </row>
    <row r="131" spans="1:13" ht="14.5" x14ac:dyDescent="0.35">
      <c r="A131" s="20" t="s">
        <v>220</v>
      </c>
      <c r="B131" s="17" t="s">
        <v>162</v>
      </c>
      <c r="C131" s="11" t="e">
        <f>VLOOKUP('F-CF-RC-004 (2)'!A131,Egresos_Inv_Dic!A30:N30,3,0)</f>
        <v>#N/A</v>
      </c>
      <c r="D131" s="11" t="e">
        <f>VLOOKUP(A131,Egresos_Inv_Dic!A30:N30,4,0)</f>
        <v>#N/A</v>
      </c>
      <c r="E131" s="11" t="e">
        <f>VLOOKUP(A131,Egresos_Inv_Dic!A30:M30,5,0)</f>
        <v>#N/A</v>
      </c>
      <c r="F131" s="11" t="e">
        <f>VLOOKUP(A131,Egresos_Inv_Dic!A30:N30,5,0)</f>
        <v>#N/A</v>
      </c>
      <c r="G131" s="11" t="e">
        <f>VLOOKUP(A131,Egresos_Inv_Dic!A30:N30,6,0)</f>
        <v>#N/A</v>
      </c>
      <c r="H131" s="9" t="e">
        <f t="shared" si="0"/>
        <v>#N/A</v>
      </c>
      <c r="I131" s="9" t="e">
        <f>VLOOKUP(A131,Egresos_Inv_Dic!A30:N30,12,0)</f>
        <v>#N/A</v>
      </c>
      <c r="J131" s="13" t="e">
        <f>VLOOKUP(A131,Egresos_Inv_Dic!A30:J30,10,0)</f>
        <v>#N/A</v>
      </c>
      <c r="K131" s="13" t="e">
        <f>VLOOKUP(A131,Egresos_Inv_Dic!A30:N30,11,0)</f>
        <v>#N/A</v>
      </c>
      <c r="L131" s="5" t="e">
        <f t="shared" si="4"/>
        <v>#N/A</v>
      </c>
      <c r="M131" s="6"/>
    </row>
    <row r="132" spans="1:13" ht="14.5" x14ac:dyDescent="0.35">
      <c r="A132" s="20" t="s">
        <v>221</v>
      </c>
      <c r="B132" s="17" t="s">
        <v>163</v>
      </c>
      <c r="C132" s="11" t="e">
        <f>VLOOKUP('F-CF-RC-004 (2)'!A132,Egresos_Inv_Dic!A30:N30,3,0)</f>
        <v>#N/A</v>
      </c>
      <c r="D132" s="11" t="e">
        <f>VLOOKUP(A132,Egresos_Inv_Dic!A30:N30,4,0)</f>
        <v>#N/A</v>
      </c>
      <c r="E132" s="11" t="e">
        <f>VLOOKUP(A132,Egresos_Inv_Dic!A30:M30,5,0)</f>
        <v>#N/A</v>
      </c>
      <c r="F132" s="11" t="e">
        <f>VLOOKUP(A132,Egresos_Inv_Dic!A30:N30,5,0)</f>
        <v>#N/A</v>
      </c>
      <c r="G132" s="11" t="e">
        <f>VLOOKUP(A132,Egresos_Inv_Dic!A30:N30,6,0)</f>
        <v>#N/A</v>
      </c>
      <c r="H132" s="9" t="e">
        <f t="shared" si="0"/>
        <v>#N/A</v>
      </c>
      <c r="I132" s="9" t="e">
        <f>VLOOKUP(A132,Egresos_Inv_Dic!A30:N30,12,0)</f>
        <v>#N/A</v>
      </c>
      <c r="J132" s="13" t="e">
        <f>VLOOKUP(A132,Egresos_Inv_Dic!A30:J30,10,0)</f>
        <v>#N/A</v>
      </c>
      <c r="K132" s="13" t="e">
        <f>VLOOKUP(A132,Egresos_Inv_Dic!A30:N30,11,0)</f>
        <v>#N/A</v>
      </c>
      <c r="L132" s="5" t="e">
        <f t="shared" si="4"/>
        <v>#N/A</v>
      </c>
      <c r="M132" s="6"/>
    </row>
    <row r="133" spans="1:13" ht="14.5" x14ac:dyDescent="0.35">
      <c r="A133" s="20" t="s">
        <v>222</v>
      </c>
      <c r="B133" s="17" t="s">
        <v>164</v>
      </c>
      <c r="C133" s="11" t="e">
        <f>VLOOKUP('F-CF-RC-004 (2)'!A133,Egresos_Inv_Dic!A30:N30,3,0)</f>
        <v>#N/A</v>
      </c>
      <c r="D133" s="11" t="e">
        <f>VLOOKUP(A133,Egresos_Inv_Dic!A30:N30,4,0)</f>
        <v>#N/A</v>
      </c>
      <c r="E133" s="11" t="e">
        <f>VLOOKUP(A133,Egresos_Inv_Dic!A30:M30,5,0)</f>
        <v>#N/A</v>
      </c>
      <c r="F133" s="11" t="e">
        <f>VLOOKUP(A133,Egresos_Inv_Dic!A30:N30,5,0)</f>
        <v>#N/A</v>
      </c>
      <c r="G133" s="11" t="e">
        <f>VLOOKUP(A133,Egresos_Inv_Dic!A30:N30,6,0)</f>
        <v>#N/A</v>
      </c>
      <c r="H133" s="9" t="e">
        <f t="shared" si="0"/>
        <v>#N/A</v>
      </c>
      <c r="I133" s="9" t="e">
        <f>VLOOKUP(A133,Egresos_Inv_Dic!A30:N30,12,0)</f>
        <v>#N/A</v>
      </c>
      <c r="J133" s="13" t="e">
        <f>VLOOKUP(A133,Egresos_Inv_Dic!A30:J30,10,0)</f>
        <v>#N/A</v>
      </c>
      <c r="K133" s="13" t="e">
        <f>VLOOKUP(A133,Egresos_Inv_Dic!A30:N30,11,0)</f>
        <v>#N/A</v>
      </c>
      <c r="L133" s="5" t="e">
        <f t="shared" si="4"/>
        <v>#N/A</v>
      </c>
      <c r="M133" s="6"/>
    </row>
    <row r="134" spans="1:13" ht="14.5" x14ac:dyDescent="0.35">
      <c r="A134" s="20" t="s">
        <v>223</v>
      </c>
      <c r="B134" s="17" t="s">
        <v>165</v>
      </c>
      <c r="C134" s="11" t="e">
        <f>VLOOKUP('F-CF-RC-004 (2)'!A134,Egresos_Inv_Dic!A30:N30,3,0)</f>
        <v>#N/A</v>
      </c>
      <c r="D134" s="11" t="e">
        <f>VLOOKUP(A134,Egresos_Inv_Dic!A30:N30,4,0)</f>
        <v>#N/A</v>
      </c>
      <c r="E134" s="11" t="e">
        <f>VLOOKUP(A134,Egresos_Inv_Dic!A30:M30,5,0)</f>
        <v>#N/A</v>
      </c>
      <c r="F134" s="11" t="e">
        <f>VLOOKUP(A134,Egresos_Inv_Dic!A30:N30,5,0)</f>
        <v>#N/A</v>
      </c>
      <c r="G134" s="11" t="e">
        <f>VLOOKUP(A134,Egresos_Inv_Dic!A30:N30,6,0)</f>
        <v>#N/A</v>
      </c>
      <c r="H134" s="9" t="e">
        <f t="shared" si="0"/>
        <v>#N/A</v>
      </c>
      <c r="I134" s="9" t="e">
        <f>VLOOKUP(A134,Egresos_Inv_Dic!A30:N30,12,0)</f>
        <v>#N/A</v>
      </c>
      <c r="J134" s="13" t="e">
        <f>VLOOKUP(A134,Egresos_Inv_Dic!A30:J30,10,0)</f>
        <v>#N/A</v>
      </c>
      <c r="K134" s="13" t="e">
        <f>VLOOKUP(A134,Egresos_Inv_Dic!A30:N30,11,0)</f>
        <v>#N/A</v>
      </c>
      <c r="L134" s="5" t="e">
        <f t="shared" si="4"/>
        <v>#N/A</v>
      </c>
      <c r="M134" s="6"/>
    </row>
    <row r="135" spans="1:13" ht="14.5" x14ac:dyDescent="0.35">
      <c r="A135" s="20" t="s">
        <v>224</v>
      </c>
      <c r="B135" s="17" t="s">
        <v>166</v>
      </c>
      <c r="C135" s="11" t="e">
        <f>VLOOKUP('F-CF-RC-004 (2)'!A135,Egresos_Inv_Dic!A30:N30,3,0)</f>
        <v>#N/A</v>
      </c>
      <c r="D135" s="11" t="e">
        <f>VLOOKUP(A135,Egresos_Inv_Dic!A30:N30,4,0)</f>
        <v>#N/A</v>
      </c>
      <c r="E135" s="11" t="e">
        <f>VLOOKUP(A135,Egresos_Inv_Dic!A30:M30,5,0)</f>
        <v>#N/A</v>
      </c>
      <c r="F135" s="11" t="e">
        <f>VLOOKUP(A135,Egresos_Inv_Dic!A30:N30,5,0)</f>
        <v>#N/A</v>
      </c>
      <c r="G135" s="11" t="e">
        <f>VLOOKUP(A135,Egresos_Inv_Dic!A30:N30,6,0)</f>
        <v>#N/A</v>
      </c>
      <c r="H135" s="9" t="e">
        <f t="shared" si="0"/>
        <v>#N/A</v>
      </c>
      <c r="I135" s="9" t="e">
        <f>VLOOKUP(A135,Egresos_Inv_Dic!A30:N30,12,0)</f>
        <v>#N/A</v>
      </c>
      <c r="J135" s="13" t="e">
        <f>VLOOKUP(A135,Egresos_Inv_Dic!A30:J30,10,0)</f>
        <v>#N/A</v>
      </c>
      <c r="K135" s="13" t="e">
        <f>VLOOKUP(A135,Egresos_Inv_Dic!A30:N30,11,0)</f>
        <v>#N/A</v>
      </c>
      <c r="L135" s="5" t="e">
        <f t="shared" si="4"/>
        <v>#N/A</v>
      </c>
      <c r="M135" s="6"/>
    </row>
    <row r="136" spans="1:13" ht="14.5" x14ac:dyDescent="0.35">
      <c r="A136" s="20" t="s">
        <v>225</v>
      </c>
      <c r="B136" s="17" t="s">
        <v>167</v>
      </c>
      <c r="C136" s="11" t="e">
        <f>VLOOKUP('F-CF-RC-004 (2)'!A136,Egresos_Inv_Dic!A30:N30,3,0)</f>
        <v>#N/A</v>
      </c>
      <c r="D136" s="11" t="e">
        <f>VLOOKUP(A136,Egresos_Inv_Dic!A30:N30,4,0)</f>
        <v>#N/A</v>
      </c>
      <c r="E136" s="11" t="e">
        <f>VLOOKUP(A136,Egresos_Inv_Dic!A30:M30,5,0)</f>
        <v>#N/A</v>
      </c>
      <c r="F136" s="11" t="e">
        <f>VLOOKUP(A136,Egresos_Inv_Dic!A30:N30,5,0)</f>
        <v>#N/A</v>
      </c>
      <c r="G136" s="11" t="e">
        <f>VLOOKUP(A136,Egresos_Inv_Dic!A30:N30,6,0)</f>
        <v>#N/A</v>
      </c>
      <c r="H136" s="9" t="e">
        <f t="shared" si="0"/>
        <v>#N/A</v>
      </c>
      <c r="I136" s="9" t="e">
        <f>VLOOKUP(A136,Egresos_Inv_Dic!A30:N30,12,0)</f>
        <v>#N/A</v>
      </c>
      <c r="J136" s="13" t="e">
        <f>VLOOKUP(A136,Egresos_Inv_Dic!A30:J30,10,0)</f>
        <v>#N/A</v>
      </c>
      <c r="K136" s="13" t="e">
        <f>VLOOKUP(A136,Egresos_Inv_Dic!A30:N30,11,0)</f>
        <v>#N/A</v>
      </c>
      <c r="L136" s="5" t="e">
        <f t="shared" si="4"/>
        <v>#N/A</v>
      </c>
      <c r="M136" s="6"/>
    </row>
    <row r="137" spans="1:13" ht="14.5" x14ac:dyDescent="0.35">
      <c r="A137" s="20" t="s">
        <v>226</v>
      </c>
      <c r="B137" s="17" t="s">
        <v>168</v>
      </c>
      <c r="C137" s="11" t="e">
        <f>VLOOKUP('F-CF-RC-004 (2)'!A137,Egresos_Inv_Dic!A30:N30,3,0)</f>
        <v>#N/A</v>
      </c>
      <c r="D137" s="11" t="e">
        <f>VLOOKUP(A137,Egresos_Inv_Dic!A30:N30,4,0)</f>
        <v>#N/A</v>
      </c>
      <c r="E137" s="11" t="e">
        <f>VLOOKUP(A137,Egresos_Inv_Dic!A30:M30,5,0)</f>
        <v>#N/A</v>
      </c>
      <c r="F137" s="11" t="e">
        <f>VLOOKUP(A137,Egresos_Inv_Dic!A30:N30,5,0)</f>
        <v>#N/A</v>
      </c>
      <c r="G137" s="11" t="e">
        <f>VLOOKUP(A137,Egresos_Inv_Dic!A30:N30,6,0)</f>
        <v>#N/A</v>
      </c>
      <c r="H137" s="9" t="e">
        <f t="shared" si="0"/>
        <v>#N/A</v>
      </c>
      <c r="I137" s="9" t="e">
        <f>VLOOKUP(A137,Egresos_Inv_Dic!A30:N30,12,0)</f>
        <v>#N/A</v>
      </c>
      <c r="J137" s="13" t="e">
        <f>VLOOKUP(A137,Egresos_Inv_Dic!A30:J30,10,0)</f>
        <v>#N/A</v>
      </c>
      <c r="K137" s="13" t="e">
        <f>VLOOKUP(A137,Egresos_Inv_Dic!A30:N30,11,0)</f>
        <v>#N/A</v>
      </c>
      <c r="L137" s="5" t="e">
        <f t="shared" ref="L137:L143" si="5">I137/H137</f>
        <v>#N/A</v>
      </c>
      <c r="M137" s="6"/>
    </row>
    <row r="138" spans="1:13" ht="14.5" x14ac:dyDescent="0.35">
      <c r="A138" s="20" t="s">
        <v>227</v>
      </c>
      <c r="B138" s="17" t="s">
        <v>169</v>
      </c>
      <c r="C138" s="11" t="e">
        <f>VLOOKUP('F-CF-RC-004 (2)'!A138,Egresos_Inv_Dic!A30:N30,3,0)</f>
        <v>#N/A</v>
      </c>
      <c r="D138" s="11" t="e">
        <f>VLOOKUP(A138,Egresos_Inv_Dic!A30:N30,4,0)</f>
        <v>#N/A</v>
      </c>
      <c r="E138" s="11" t="e">
        <f>VLOOKUP(A138,Egresos_Inv_Dic!A30:M30,5,0)</f>
        <v>#N/A</v>
      </c>
      <c r="F138" s="11" t="e">
        <f>VLOOKUP(A138,Egresos_Inv_Dic!A30:N30,5,0)</f>
        <v>#N/A</v>
      </c>
      <c r="G138" s="11" t="e">
        <f>VLOOKUP(A138,Egresos_Inv_Dic!A30:N30,6,0)</f>
        <v>#N/A</v>
      </c>
      <c r="H138" s="9" t="e">
        <f t="shared" si="0"/>
        <v>#N/A</v>
      </c>
      <c r="I138" s="9" t="e">
        <f>VLOOKUP(A138,Egresos_Inv_Dic!A30:N30,12,0)</f>
        <v>#N/A</v>
      </c>
      <c r="J138" s="13" t="e">
        <f>VLOOKUP(A138,Egresos_Inv_Dic!A30:J30,10,0)</f>
        <v>#N/A</v>
      </c>
      <c r="K138" s="13" t="e">
        <f>VLOOKUP(A138,Egresos_Inv_Dic!A30:N30,11,0)</f>
        <v>#N/A</v>
      </c>
      <c r="L138" s="5" t="e">
        <f t="shared" si="5"/>
        <v>#N/A</v>
      </c>
      <c r="M138" s="6"/>
    </row>
    <row r="139" spans="1:13" ht="14.5" x14ac:dyDescent="0.35">
      <c r="A139" s="20" t="s">
        <v>228</v>
      </c>
      <c r="B139" s="17" t="s">
        <v>170</v>
      </c>
      <c r="C139" s="11" t="e">
        <f>VLOOKUP('F-CF-RC-004 (2)'!A139,Egresos_Inv_Dic!A30:N30,3,0)</f>
        <v>#N/A</v>
      </c>
      <c r="D139" s="11" t="e">
        <f>VLOOKUP(A139,Egresos_Inv_Dic!A30:N30,4,0)</f>
        <v>#N/A</v>
      </c>
      <c r="E139" s="11" t="e">
        <f>VLOOKUP(A139,Egresos_Inv_Dic!A30:M30,5,0)</f>
        <v>#N/A</v>
      </c>
      <c r="F139" s="11" t="e">
        <f>VLOOKUP(A139,Egresos_Inv_Dic!A30:N30,5,0)</f>
        <v>#N/A</v>
      </c>
      <c r="G139" s="11" t="e">
        <f>VLOOKUP(A139,Egresos_Inv_Dic!A30:N30,6,0)</f>
        <v>#N/A</v>
      </c>
      <c r="H139" s="9" t="e">
        <f t="shared" si="0"/>
        <v>#N/A</v>
      </c>
      <c r="I139" s="9" t="e">
        <f>VLOOKUP(A139,Egresos_Inv_Dic!A30:N30,12,0)</f>
        <v>#N/A</v>
      </c>
      <c r="J139" s="13" t="e">
        <f>VLOOKUP(A139,Egresos_Inv_Dic!A30:J30,10,0)</f>
        <v>#N/A</v>
      </c>
      <c r="K139" s="13" t="e">
        <f>VLOOKUP(A139,Egresos_Inv_Dic!A30:N30,11,0)</f>
        <v>#N/A</v>
      </c>
      <c r="L139" s="5" t="e">
        <f t="shared" si="5"/>
        <v>#N/A</v>
      </c>
      <c r="M139" s="6"/>
    </row>
    <row r="140" spans="1:13" ht="14.5" x14ac:dyDescent="0.35">
      <c r="A140" s="20" t="s">
        <v>229</v>
      </c>
      <c r="B140" t="s">
        <v>171</v>
      </c>
      <c r="C140" s="11" t="e">
        <f>VLOOKUP('F-CF-RC-004 (2)'!A140,Egresos_Inv_Dic!A30:N30,3,0)</f>
        <v>#N/A</v>
      </c>
      <c r="D140" s="11" t="e">
        <f>VLOOKUP(A140,Egresos_Inv_Dic!A30:N30,4,0)</f>
        <v>#N/A</v>
      </c>
      <c r="E140" s="11" t="e">
        <f>VLOOKUP(A140,Egresos_Inv_Dic!A30:M30,5,0)</f>
        <v>#N/A</v>
      </c>
      <c r="F140" s="11" t="e">
        <f>VLOOKUP(A140,Egresos_Inv_Dic!A30:N30,5,0)</f>
        <v>#N/A</v>
      </c>
      <c r="G140" s="11" t="e">
        <f>VLOOKUP(A140,Egresos_Inv_Dic!A30:N30,6,0)</f>
        <v>#N/A</v>
      </c>
      <c r="H140" s="9" t="e">
        <f t="shared" si="0"/>
        <v>#N/A</v>
      </c>
      <c r="I140" s="9" t="e">
        <f>VLOOKUP(A140,Egresos_Inv_Dic!A30:N30,12,0)</f>
        <v>#N/A</v>
      </c>
      <c r="J140" s="13" t="e">
        <f>VLOOKUP(A140,Egresos_Inv_Dic!A30:J30,10,0)</f>
        <v>#N/A</v>
      </c>
      <c r="K140" s="13" t="e">
        <f>VLOOKUP(A140,Egresos_Inv_Dic!A30:N30,11,0)</f>
        <v>#N/A</v>
      </c>
      <c r="L140" s="5" t="e">
        <f t="shared" si="5"/>
        <v>#N/A</v>
      </c>
      <c r="M140" s="6"/>
    </row>
    <row r="141" spans="1:13" ht="14.5" x14ac:dyDescent="0.35">
      <c r="A141" s="20" t="s">
        <v>230</v>
      </c>
      <c r="B141" s="17" t="s">
        <v>172</v>
      </c>
      <c r="C141" s="11" t="e">
        <f>VLOOKUP('F-CF-RC-004 (2)'!A141,Egresos_Inv_Dic!A30:N30,3,0)</f>
        <v>#N/A</v>
      </c>
      <c r="D141" s="11" t="e">
        <f>VLOOKUP(A141,Egresos_Inv_Dic!A30:N30,4,0)</f>
        <v>#N/A</v>
      </c>
      <c r="E141" s="11" t="e">
        <f>VLOOKUP(A141,Egresos_Inv_Dic!A30:M30,5,0)</f>
        <v>#N/A</v>
      </c>
      <c r="F141" s="11" t="e">
        <f>VLOOKUP(A141,Egresos_Inv_Dic!A30:N30,5,0)</f>
        <v>#N/A</v>
      </c>
      <c r="G141" s="11" t="e">
        <f>VLOOKUP(A141,Egresos_Inv_Dic!A30:N30,6,0)</f>
        <v>#N/A</v>
      </c>
      <c r="H141" s="9" t="e">
        <f t="shared" si="0"/>
        <v>#N/A</v>
      </c>
      <c r="I141" s="9" t="e">
        <f>VLOOKUP(A141,Egresos_Inv_Dic!A30:N30,12,0)</f>
        <v>#N/A</v>
      </c>
      <c r="J141" s="13" t="e">
        <f>VLOOKUP(A141,Egresos_Inv_Dic!A30:J30,10,0)</f>
        <v>#N/A</v>
      </c>
      <c r="K141" s="13" t="e">
        <f>VLOOKUP(A141,Egresos_Inv_Dic!A30:N30,11,0)</f>
        <v>#N/A</v>
      </c>
      <c r="L141" s="5" t="e">
        <f t="shared" si="5"/>
        <v>#N/A</v>
      </c>
      <c r="M141" s="6"/>
    </row>
    <row r="142" spans="1:13" ht="14.5" x14ac:dyDescent="0.35">
      <c r="A142" s="20" t="s">
        <v>231</v>
      </c>
      <c r="B142" s="17" t="s">
        <v>173</v>
      </c>
      <c r="C142" s="11" t="e">
        <f>VLOOKUP('F-CF-RC-004 (2)'!A142,Egresos_Inv_Dic!A30:N30,3,0)</f>
        <v>#N/A</v>
      </c>
      <c r="D142" s="11" t="e">
        <f>VLOOKUP(A142,Egresos_Inv_Dic!A30:N30,4,0)</f>
        <v>#N/A</v>
      </c>
      <c r="E142" s="11" t="e">
        <f>VLOOKUP(A142,Egresos_Inv_Dic!A30:M30,5,0)</f>
        <v>#N/A</v>
      </c>
      <c r="F142" s="11" t="e">
        <f>VLOOKUP(A142,Egresos_Inv_Dic!A30:N30,5,0)</f>
        <v>#N/A</v>
      </c>
      <c r="G142" s="11" t="e">
        <f>VLOOKUP(A142,Egresos_Inv_Dic!A30:N30,6,0)</f>
        <v>#N/A</v>
      </c>
      <c r="H142" s="9" t="e">
        <f t="shared" si="0"/>
        <v>#N/A</v>
      </c>
      <c r="I142" s="9" t="e">
        <f>VLOOKUP(A142,Egresos_Inv_Dic!A30:N30,12,0)</f>
        <v>#N/A</v>
      </c>
      <c r="J142" s="13" t="e">
        <f>VLOOKUP(A142,Egresos_Inv_Dic!A30:J30,10,0)</f>
        <v>#N/A</v>
      </c>
      <c r="K142" s="13" t="e">
        <f>VLOOKUP(A142,Egresos_Inv_Dic!A30:N30,11,0)</f>
        <v>#N/A</v>
      </c>
      <c r="L142" s="5" t="e">
        <f t="shared" si="5"/>
        <v>#N/A</v>
      </c>
      <c r="M142" s="6"/>
    </row>
    <row r="143" spans="1:13" ht="14.5" x14ac:dyDescent="0.35">
      <c r="A143" s="37" t="s">
        <v>177</v>
      </c>
      <c r="B143" s="17" t="s">
        <v>174</v>
      </c>
      <c r="C143" s="11" t="e">
        <f>VLOOKUP('F-CF-RC-004 (2)'!A143,Egresos_Inv_Dic!A30:N30,3,0)</f>
        <v>#N/A</v>
      </c>
      <c r="D143" s="11" t="e">
        <f>VLOOKUP(A143,Egresos_Inv_Dic!A30:N30,4,0)</f>
        <v>#N/A</v>
      </c>
      <c r="E143" s="11" t="e">
        <f>VLOOKUP(A143,Egresos_Inv_Dic!A30:M30,5,0)</f>
        <v>#N/A</v>
      </c>
      <c r="F143" s="11" t="e">
        <f>VLOOKUP(A143,Egresos_Inv_Dic!A30:N30,5,0)</f>
        <v>#N/A</v>
      </c>
      <c r="G143" s="11" t="e">
        <f>VLOOKUP(A143,Egresos_Inv_Dic!A30:N30,6,0)</f>
        <v>#N/A</v>
      </c>
      <c r="H143" s="9" t="e">
        <f t="shared" si="0"/>
        <v>#N/A</v>
      </c>
      <c r="I143" s="9" t="e">
        <f>VLOOKUP(A143,Egresos_Inv_Dic!A30:N30,12,0)</f>
        <v>#N/A</v>
      </c>
      <c r="J143" s="13" t="e">
        <f>VLOOKUP(A143,Egresos_Inv_Dic!A30:J30,10,0)</f>
        <v>#N/A</v>
      </c>
      <c r="K143" s="13" t="e">
        <f>VLOOKUP(A143,Egresos_Inv_Dic!A30:N30,11,0)</f>
        <v>#N/A</v>
      </c>
      <c r="L143" s="5" t="e">
        <f t="shared" si="5"/>
        <v>#N/A</v>
      </c>
      <c r="M143" s="6"/>
    </row>
    <row r="144" spans="1:13" ht="14.5" x14ac:dyDescent="0.35">
      <c r="A144" s="20" t="s">
        <v>232</v>
      </c>
      <c r="B144" s="17" t="s">
        <v>175</v>
      </c>
      <c r="C144" s="11" t="e">
        <f>VLOOKUP('F-CF-RC-004 (2)'!A144,Egresos_Inv_Dic!A30:N30,3,0)</f>
        <v>#N/A</v>
      </c>
      <c r="D144" s="11" t="e">
        <f>VLOOKUP(A144,Egresos_Inv_Dic!A30:N30,4,0)</f>
        <v>#N/A</v>
      </c>
      <c r="E144" s="11" t="e">
        <f>VLOOKUP(A144,Egresos_Inv_Dic!A30:M30,5,0)</f>
        <v>#N/A</v>
      </c>
      <c r="F144" s="11" t="e">
        <f>VLOOKUP(A144,Egresos_Inv_Dic!A30:N30,5,0)</f>
        <v>#N/A</v>
      </c>
      <c r="G144" s="11" t="e">
        <f>VLOOKUP(A144,Egresos_Inv_Dic!A30:N30,6,0)</f>
        <v>#N/A</v>
      </c>
      <c r="H144" s="9" t="e">
        <f t="shared" si="0"/>
        <v>#N/A</v>
      </c>
      <c r="I144" s="9" t="e">
        <f>VLOOKUP(A144,Egresos_Inv_Dic!A30:N30,12,0)</f>
        <v>#N/A</v>
      </c>
      <c r="J144" s="13" t="e">
        <f>VLOOKUP(A144,Egresos_Inv_Dic!A30:J30,10,0)</f>
        <v>#N/A</v>
      </c>
      <c r="K144" s="13" t="e">
        <f>VLOOKUP(A144,Egresos_Inv_Dic!A30:N30,11,0)</f>
        <v>#N/A</v>
      </c>
      <c r="L144" s="52">
        <v>0</v>
      </c>
      <c r="M144" s="6"/>
    </row>
    <row r="145" spans="1:13" x14ac:dyDescent="0.35">
      <c r="A145" s="21">
        <v>231</v>
      </c>
      <c r="B145" s="7" t="s">
        <v>19</v>
      </c>
      <c r="C145" s="11">
        <f>IFERROR(VLOOKUP('F-CF-RC-004 (2)'!A145,Egresos_Inv_Dic!A30:N30,3,0),0)</f>
        <v>0</v>
      </c>
      <c r="D145" s="10">
        <v>0</v>
      </c>
      <c r="E145" s="10">
        <v>0</v>
      </c>
      <c r="F145" s="11">
        <v>0</v>
      </c>
      <c r="G145" s="10">
        <v>0</v>
      </c>
      <c r="H145" s="9">
        <f t="shared" si="0"/>
        <v>0</v>
      </c>
      <c r="I145" s="9">
        <v>0</v>
      </c>
      <c r="J145" s="13">
        <v>0</v>
      </c>
      <c r="K145" s="13">
        <v>0</v>
      </c>
      <c r="L145" s="52">
        <v>0</v>
      </c>
      <c r="M145" s="6"/>
    </row>
    <row r="146" spans="1:13" x14ac:dyDescent="0.35">
      <c r="A146" s="21">
        <v>232</v>
      </c>
      <c r="B146" s="7" t="s">
        <v>20</v>
      </c>
      <c r="C146" s="11">
        <f>IFERROR(VLOOKUP('F-CF-RC-004 (2)'!A146,Egresos_Inv_Dic!A30:N30,3,0),0)</f>
        <v>0</v>
      </c>
      <c r="D146" s="10">
        <v>0</v>
      </c>
      <c r="E146" s="10">
        <v>0</v>
      </c>
      <c r="F146" s="11">
        <v>0</v>
      </c>
      <c r="G146" s="10">
        <v>0</v>
      </c>
      <c r="H146" s="9">
        <f t="shared" si="0"/>
        <v>0</v>
      </c>
      <c r="I146" s="9">
        <v>0</v>
      </c>
      <c r="J146" s="13">
        <v>0</v>
      </c>
      <c r="K146" s="13">
        <v>0</v>
      </c>
      <c r="L146" s="52">
        <v>0</v>
      </c>
      <c r="M146" s="6"/>
    </row>
    <row r="147" spans="1:13" x14ac:dyDescent="0.35">
      <c r="A147" s="21">
        <v>233</v>
      </c>
      <c r="B147" s="7" t="s">
        <v>21</v>
      </c>
      <c r="C147" s="11">
        <f>IFERROR(VLOOKUP('F-CF-RC-004 (2)'!A147,Egresos_Inv_Dic!#REF!,3,0),0)</f>
        <v>0</v>
      </c>
      <c r="D147" s="10">
        <v>0</v>
      </c>
      <c r="E147" s="10">
        <v>0</v>
      </c>
      <c r="F147" s="11">
        <v>0</v>
      </c>
      <c r="G147" s="10">
        <v>0</v>
      </c>
      <c r="H147" s="9">
        <f t="shared" si="0"/>
        <v>0</v>
      </c>
      <c r="I147" s="9">
        <v>0</v>
      </c>
      <c r="J147" s="13">
        <v>0</v>
      </c>
      <c r="K147" s="13">
        <v>0</v>
      </c>
      <c r="L147" s="52">
        <v>0</v>
      </c>
      <c r="M147" s="6"/>
    </row>
    <row r="148" spans="1:13" x14ac:dyDescent="0.35">
      <c r="A148" s="21">
        <v>234</v>
      </c>
      <c r="B148" s="7" t="s">
        <v>22</v>
      </c>
      <c r="C148" s="11">
        <f>IFERROR(VLOOKUP('F-CF-RC-004 (2)'!A148,Egresos_Inv_Dic!#REF!,3,0),0)</f>
        <v>0</v>
      </c>
      <c r="D148" s="10">
        <v>0</v>
      </c>
      <c r="E148" s="10">
        <v>0</v>
      </c>
      <c r="F148" s="11">
        <v>0</v>
      </c>
      <c r="G148" s="10">
        <v>0</v>
      </c>
      <c r="H148" s="9">
        <f t="shared" si="0"/>
        <v>0</v>
      </c>
      <c r="I148" s="9">
        <v>0</v>
      </c>
      <c r="J148" s="13">
        <v>0</v>
      </c>
      <c r="K148" s="13">
        <v>0</v>
      </c>
      <c r="L148" s="52">
        <v>0</v>
      </c>
      <c r="M148" s="6"/>
    </row>
    <row r="149" spans="1:13" x14ac:dyDescent="0.35">
      <c r="A149" s="21">
        <v>236</v>
      </c>
      <c r="B149" s="7" t="s">
        <v>17</v>
      </c>
      <c r="C149" s="11">
        <f>IFERROR(VLOOKUP('F-CF-RC-004 (2)'!A149,Egresos_Inv_Dic!#REF!,3,0),0)</f>
        <v>0</v>
      </c>
      <c r="D149" s="10">
        <v>0</v>
      </c>
      <c r="E149" s="10">
        <v>0</v>
      </c>
      <c r="F149" s="11">
        <v>0</v>
      </c>
      <c r="G149" s="10">
        <v>0</v>
      </c>
      <c r="H149" s="9">
        <f t="shared" si="0"/>
        <v>0</v>
      </c>
      <c r="I149" s="9">
        <v>0</v>
      </c>
      <c r="J149" s="13">
        <v>0</v>
      </c>
      <c r="K149" s="13">
        <v>0</v>
      </c>
      <c r="L149" s="52">
        <v>0</v>
      </c>
      <c r="M149" s="6"/>
    </row>
    <row r="150" spans="1:13" x14ac:dyDescent="0.35">
      <c r="A150" s="21">
        <v>237</v>
      </c>
      <c r="B150" s="7" t="s">
        <v>18</v>
      </c>
      <c r="C150" s="11">
        <f>IFERROR(VLOOKUP('F-CF-RC-004 (2)'!A150,Egresos_Inv_Dic!#REF!,3,0),0)</f>
        <v>0</v>
      </c>
      <c r="D150" s="10">
        <v>0</v>
      </c>
      <c r="E150" s="10">
        <v>0</v>
      </c>
      <c r="F150" s="11">
        <v>0</v>
      </c>
      <c r="G150" s="10">
        <v>0</v>
      </c>
      <c r="H150" s="9">
        <f>+((C150+D150-E150)+(F150-G150))</f>
        <v>0</v>
      </c>
      <c r="I150" s="9">
        <v>0</v>
      </c>
      <c r="J150" s="13">
        <v>0</v>
      </c>
      <c r="K150" s="13">
        <v>0</v>
      </c>
      <c r="L150" s="52">
        <v>0</v>
      </c>
      <c r="M150" s="6"/>
    </row>
    <row r="151" spans="1:13" ht="25" x14ac:dyDescent="0.35">
      <c r="A151" s="22">
        <v>238</v>
      </c>
      <c r="B151" s="7" t="s">
        <v>23</v>
      </c>
      <c r="C151" s="11">
        <f>IFERROR(VLOOKUP('F-CF-RC-004 (2)'!A151,Egresos_Inv_Dic!#REF!,3,0),0)</f>
        <v>0</v>
      </c>
      <c r="D151" s="10">
        <v>0</v>
      </c>
      <c r="E151" s="10">
        <v>0</v>
      </c>
      <c r="F151" s="11">
        <v>0</v>
      </c>
      <c r="G151" s="10">
        <v>0</v>
      </c>
      <c r="H151" s="9">
        <f t="shared" ref="H151:H156" si="6">+((C151+D151-E151)+(F151-G151))</f>
        <v>0</v>
      </c>
      <c r="I151" s="13">
        <v>0</v>
      </c>
      <c r="J151" s="13">
        <v>0</v>
      </c>
      <c r="K151" s="13">
        <v>0</v>
      </c>
      <c r="L151" s="52">
        <v>0</v>
      </c>
      <c r="M151" s="6"/>
    </row>
    <row r="152" spans="1:13" ht="19.5" customHeight="1" x14ac:dyDescent="0.35">
      <c r="A152" s="23">
        <v>24</v>
      </c>
      <c r="B152" s="14" t="s">
        <v>26</v>
      </c>
      <c r="C152" s="33">
        <f>IFERROR(VLOOKUP('F-CF-RC-004 (2)'!A152,Egresos_Inv_Dic!#REF!,3,0),0)</f>
        <v>0</v>
      </c>
      <c r="D152" s="34">
        <v>0</v>
      </c>
      <c r="E152" s="34">
        <v>0</v>
      </c>
      <c r="F152" s="33">
        <v>0</v>
      </c>
      <c r="G152" s="34">
        <v>0</v>
      </c>
      <c r="H152" s="9">
        <f t="shared" si="6"/>
        <v>0</v>
      </c>
      <c r="I152" s="13">
        <v>0</v>
      </c>
      <c r="J152" s="13">
        <v>0</v>
      </c>
      <c r="K152" s="9">
        <v>0</v>
      </c>
      <c r="L152" s="52">
        <v>0</v>
      </c>
      <c r="M152" s="6"/>
    </row>
    <row r="153" spans="1:13" x14ac:dyDescent="0.35">
      <c r="A153" s="22">
        <v>241</v>
      </c>
      <c r="B153" s="7" t="s">
        <v>19</v>
      </c>
      <c r="C153" s="11">
        <f>IFERROR(VLOOKUP('F-CF-RC-004 (2)'!A153,Egresos_Inv_Dic!#REF!,3,0),0)</f>
        <v>0</v>
      </c>
      <c r="D153" s="10">
        <v>0</v>
      </c>
      <c r="E153" s="10">
        <v>0</v>
      </c>
      <c r="F153" s="11">
        <v>0</v>
      </c>
      <c r="G153" s="10">
        <v>0</v>
      </c>
      <c r="H153" s="9">
        <f t="shared" si="6"/>
        <v>0</v>
      </c>
      <c r="I153" s="13">
        <v>0</v>
      </c>
      <c r="J153" s="13">
        <v>0</v>
      </c>
      <c r="K153" s="9">
        <v>0</v>
      </c>
      <c r="L153" s="52">
        <v>0</v>
      </c>
      <c r="M153" s="6"/>
    </row>
    <row r="154" spans="1:13" x14ac:dyDescent="0.35">
      <c r="A154" s="22">
        <v>245</v>
      </c>
      <c r="B154" s="7" t="s">
        <v>27</v>
      </c>
      <c r="C154" s="11">
        <f>IFERROR(VLOOKUP('F-CF-RC-004 (2)'!A154,Egresos_Inv_Dic!#REF!,3,0),0)</f>
        <v>0</v>
      </c>
      <c r="D154" s="10">
        <v>0</v>
      </c>
      <c r="E154" s="10">
        <v>0</v>
      </c>
      <c r="F154" s="11">
        <v>0</v>
      </c>
      <c r="G154" s="10">
        <v>0</v>
      </c>
      <c r="H154" s="9">
        <f t="shared" si="6"/>
        <v>0</v>
      </c>
      <c r="I154" s="13">
        <v>0</v>
      </c>
      <c r="J154" s="13">
        <v>0</v>
      </c>
      <c r="K154" s="9">
        <v>0</v>
      </c>
      <c r="L154" s="52">
        <v>0</v>
      </c>
      <c r="M154" s="6"/>
    </row>
    <row r="155" spans="1:13" x14ac:dyDescent="0.35">
      <c r="A155" s="23">
        <v>29</v>
      </c>
      <c r="B155" s="14" t="s">
        <v>37</v>
      </c>
      <c r="C155" s="33" t="e">
        <f>VLOOKUP(A155,Egresos_Fun_Dic!A73:H73,3,0)</f>
        <v>#N/A</v>
      </c>
      <c r="D155" s="34" t="e">
        <f>VLOOKUP(A155,Egresos_Fun_Dic!A73:I73,4,0)</f>
        <v>#N/A</v>
      </c>
      <c r="E155" s="34" t="e">
        <f>VLOOKUP(A155,Egresos_Fun_Dic!A73:H73,5,0)</f>
        <v>#N/A</v>
      </c>
      <c r="F155" s="33" t="e">
        <f>VLOOKUP(A155,Egresos_Fun_Dic!A73:G73,6,0)</f>
        <v>#N/A</v>
      </c>
      <c r="G155" s="33" t="e">
        <f>VLOOKUP(A155,Egresos_Fun_Dic!A73:H73,6,0)</f>
        <v>#N/A</v>
      </c>
      <c r="H155" s="9" t="e">
        <f t="shared" si="6"/>
        <v>#N/A</v>
      </c>
      <c r="I155" s="13">
        <v>0</v>
      </c>
      <c r="J155" s="13">
        <f>IFERROR(VLOOKUP($A$155,Egresos_Fun_Dic!$A:$I,10,0),0)</f>
        <v>0</v>
      </c>
      <c r="K155" s="13">
        <f>IFERROR(VLOOKUP($A$155,Egresos_Fun_Dic!$A:$I,11,0),0)</f>
        <v>0</v>
      </c>
      <c r="L155" s="5" t="e">
        <f t="shared" ref="L155:L156" si="7">I155/H155</f>
        <v>#N/A</v>
      </c>
      <c r="M155" s="6"/>
    </row>
    <row r="156" spans="1:13" ht="22.5" customHeight="1" x14ac:dyDescent="0.35">
      <c r="A156" s="20">
        <v>2902</v>
      </c>
      <c r="B156" s="17" t="s">
        <v>36</v>
      </c>
      <c r="C156" s="11" t="e">
        <f>VLOOKUP(A156,Egresos_Fun_Dic!A83:H83,3,0)</f>
        <v>#N/A</v>
      </c>
      <c r="D156" s="10" t="e">
        <f>VLOOKUP(A156,Egresos_Fun_Dic!A83:I83,4,0)</f>
        <v>#N/A</v>
      </c>
      <c r="E156" s="10">
        <v>0</v>
      </c>
      <c r="F156" s="11" t="e">
        <f>VLOOKUP(A156,Egresos_Fun_Dic!A83:G83,6,0)</f>
        <v>#N/A</v>
      </c>
      <c r="G156" s="11" t="e">
        <f>VLOOKUP(A156,Egresos_Fun_Dic!A83:H83,6,0)</f>
        <v>#N/A</v>
      </c>
      <c r="H156" s="9" t="e">
        <f t="shared" si="6"/>
        <v>#N/A</v>
      </c>
      <c r="I156" s="13">
        <v>0</v>
      </c>
      <c r="J156" s="13">
        <f>IFERROR(VLOOKUP($A$155,Egresos_Fun_Dic!$A:$I,10,0),0)</f>
        <v>0</v>
      </c>
      <c r="K156" s="13">
        <f>IFERROR(VLOOKUP($A$155,Egresos_Fun_Dic!$A:$I,10,0),0)</f>
        <v>0</v>
      </c>
      <c r="L156" s="5" t="e">
        <f t="shared" si="7"/>
        <v>#N/A</v>
      </c>
      <c r="M156" s="6"/>
    </row>
    <row r="157" spans="1:13" x14ac:dyDescent="0.35">
      <c r="A157" s="2"/>
      <c r="B157" s="3" t="s">
        <v>8</v>
      </c>
      <c r="C157" s="12"/>
      <c r="D157" s="12"/>
      <c r="E157" s="12"/>
      <c r="F157" s="12"/>
      <c r="G157" s="12"/>
      <c r="H157" s="9">
        <f t="shared" si="0"/>
        <v>0</v>
      </c>
      <c r="I157" s="13" t="e">
        <f>VLOOKUP(A157,Egresos_Inv_Dic!#REF!,11,0)</f>
        <v>#REF!</v>
      </c>
      <c r="J157" s="13"/>
      <c r="K157" s="9"/>
      <c r="L157" s="9"/>
      <c r="M157" s="4"/>
    </row>
    <row r="158" spans="1:13" ht="17.25" customHeight="1" x14ac:dyDescent="0.35">
      <c r="A158" s="2"/>
      <c r="B158" s="3" t="s">
        <v>34</v>
      </c>
      <c r="C158" s="12"/>
      <c r="D158" s="12"/>
      <c r="E158" s="12"/>
      <c r="F158" s="12"/>
      <c r="G158" s="12"/>
      <c r="H158" s="9"/>
      <c r="I158" s="13" t="e">
        <f>VLOOKUP(A158,Egresos_Inv_Dic!#REF!,11,0)</f>
        <v>#REF!</v>
      </c>
      <c r="J158" s="13"/>
      <c r="K158" s="9"/>
      <c r="L158" s="9"/>
      <c r="M158" s="4"/>
    </row>
    <row r="159" spans="1:13" ht="30.75" customHeight="1" x14ac:dyDescent="0.35">
      <c r="A159" s="26" t="s">
        <v>9</v>
      </c>
      <c r="B159" s="27"/>
      <c r="C159" s="27"/>
      <c r="D159" s="27"/>
      <c r="E159" s="27"/>
      <c r="F159" s="27"/>
      <c r="G159" s="27"/>
      <c r="H159" s="27"/>
      <c r="I159" s="13"/>
      <c r="J159" s="13"/>
      <c r="K159" s="9"/>
      <c r="L159" s="9"/>
      <c r="M159" s="25"/>
    </row>
  </sheetData>
  <mergeCells count="21">
    <mergeCell ref="A3:K3"/>
    <mergeCell ref="A1:D1"/>
    <mergeCell ref="E1:K1"/>
    <mergeCell ref="M1:M2"/>
    <mergeCell ref="A2:D2"/>
    <mergeCell ref="E2:K2"/>
    <mergeCell ref="A4:A7"/>
    <mergeCell ref="B4:B7"/>
    <mergeCell ref="C4:H4"/>
    <mergeCell ref="I4:K4"/>
    <mergeCell ref="C5:C7"/>
    <mergeCell ref="D5:G5"/>
    <mergeCell ref="H5:H7"/>
    <mergeCell ref="I5:I7"/>
    <mergeCell ref="J5:J7"/>
    <mergeCell ref="K5:K7"/>
    <mergeCell ref="M5:M7"/>
    <mergeCell ref="D6:D7"/>
    <mergeCell ref="E6:E7"/>
    <mergeCell ref="F6:G6"/>
    <mergeCell ref="L5:L7"/>
  </mergeCells>
  <dataValidations count="2">
    <dataValidation type="whole" operator="lessThanOrEqual" allowBlank="1" showInputMessage="1" showErrorMessage="1" errorTitle="CUIDADO...." error="Las reducciones solo pueden ser cifras negativas. Registre el valor con signo negativo." sqref="E65654:F65664 JB65654:JB65664 SX65654:SX65664 ACT65654:ACT65664 AMP65654:AMP65664 AWL65654:AWL65664 BGH65654:BGH65664 BQD65654:BQD65664 BZZ65654:BZZ65664 CJV65654:CJV65664 CTR65654:CTR65664 DDN65654:DDN65664 DNJ65654:DNJ65664 DXF65654:DXF65664 EHB65654:EHB65664 EQX65654:EQX65664 FAT65654:FAT65664 FKP65654:FKP65664 FUL65654:FUL65664 GEH65654:GEH65664 GOD65654:GOD65664 GXZ65654:GXZ65664 HHV65654:HHV65664 HRR65654:HRR65664 IBN65654:IBN65664 ILJ65654:ILJ65664 IVF65654:IVF65664 JFB65654:JFB65664 JOX65654:JOX65664 JYT65654:JYT65664 KIP65654:KIP65664 KSL65654:KSL65664 LCH65654:LCH65664 LMD65654:LMD65664 LVZ65654:LVZ65664 MFV65654:MFV65664 MPR65654:MPR65664 MZN65654:MZN65664 NJJ65654:NJJ65664 NTF65654:NTF65664 ODB65654:ODB65664 OMX65654:OMX65664 OWT65654:OWT65664 PGP65654:PGP65664 PQL65654:PQL65664 QAH65654:QAH65664 QKD65654:QKD65664 QTZ65654:QTZ65664 RDV65654:RDV65664 RNR65654:RNR65664 RXN65654:RXN65664 SHJ65654:SHJ65664 SRF65654:SRF65664 TBB65654:TBB65664 TKX65654:TKX65664 TUT65654:TUT65664 UEP65654:UEP65664 UOL65654:UOL65664 UYH65654:UYH65664 VID65654:VID65664 VRZ65654:VRZ65664 WBV65654:WBV65664 WLR65654:WLR65664 WVN65654:WVN65664 E131190:F131200 JB131190:JB131200 SX131190:SX131200 ACT131190:ACT131200 AMP131190:AMP131200 AWL131190:AWL131200 BGH131190:BGH131200 BQD131190:BQD131200 BZZ131190:BZZ131200 CJV131190:CJV131200 CTR131190:CTR131200 DDN131190:DDN131200 DNJ131190:DNJ131200 DXF131190:DXF131200 EHB131190:EHB131200 EQX131190:EQX131200 FAT131190:FAT131200 FKP131190:FKP131200 FUL131190:FUL131200 GEH131190:GEH131200 GOD131190:GOD131200 GXZ131190:GXZ131200 HHV131190:HHV131200 HRR131190:HRR131200 IBN131190:IBN131200 ILJ131190:ILJ131200 IVF131190:IVF131200 JFB131190:JFB131200 JOX131190:JOX131200 JYT131190:JYT131200 KIP131190:KIP131200 KSL131190:KSL131200 LCH131190:LCH131200 LMD131190:LMD131200 LVZ131190:LVZ131200 MFV131190:MFV131200 MPR131190:MPR131200 MZN131190:MZN131200 NJJ131190:NJJ131200 NTF131190:NTF131200 ODB131190:ODB131200 OMX131190:OMX131200 OWT131190:OWT131200 PGP131190:PGP131200 PQL131190:PQL131200 QAH131190:QAH131200 QKD131190:QKD131200 QTZ131190:QTZ131200 RDV131190:RDV131200 RNR131190:RNR131200 RXN131190:RXN131200 SHJ131190:SHJ131200 SRF131190:SRF131200 TBB131190:TBB131200 TKX131190:TKX131200 TUT131190:TUT131200 UEP131190:UEP131200 UOL131190:UOL131200 UYH131190:UYH131200 VID131190:VID131200 VRZ131190:VRZ131200 WBV131190:WBV131200 WLR131190:WLR131200 WVN131190:WVN131200 E196726:F196736 JB196726:JB196736 SX196726:SX196736 ACT196726:ACT196736 AMP196726:AMP196736 AWL196726:AWL196736 BGH196726:BGH196736 BQD196726:BQD196736 BZZ196726:BZZ196736 CJV196726:CJV196736 CTR196726:CTR196736 DDN196726:DDN196736 DNJ196726:DNJ196736 DXF196726:DXF196736 EHB196726:EHB196736 EQX196726:EQX196736 FAT196726:FAT196736 FKP196726:FKP196736 FUL196726:FUL196736 GEH196726:GEH196736 GOD196726:GOD196736 GXZ196726:GXZ196736 HHV196726:HHV196736 HRR196726:HRR196736 IBN196726:IBN196736 ILJ196726:ILJ196736 IVF196726:IVF196736 JFB196726:JFB196736 JOX196726:JOX196736 JYT196726:JYT196736 KIP196726:KIP196736 KSL196726:KSL196736 LCH196726:LCH196736 LMD196726:LMD196736 LVZ196726:LVZ196736 MFV196726:MFV196736 MPR196726:MPR196736 MZN196726:MZN196736 NJJ196726:NJJ196736 NTF196726:NTF196736 ODB196726:ODB196736 OMX196726:OMX196736 OWT196726:OWT196736 PGP196726:PGP196736 PQL196726:PQL196736 QAH196726:QAH196736 QKD196726:QKD196736 QTZ196726:QTZ196736 RDV196726:RDV196736 RNR196726:RNR196736 RXN196726:RXN196736 SHJ196726:SHJ196736 SRF196726:SRF196736 TBB196726:TBB196736 TKX196726:TKX196736 TUT196726:TUT196736 UEP196726:UEP196736 UOL196726:UOL196736 UYH196726:UYH196736 VID196726:VID196736 VRZ196726:VRZ196736 WBV196726:WBV196736 WLR196726:WLR196736 WVN196726:WVN196736 E262262:F262272 JB262262:JB262272 SX262262:SX262272 ACT262262:ACT262272 AMP262262:AMP262272 AWL262262:AWL262272 BGH262262:BGH262272 BQD262262:BQD262272 BZZ262262:BZZ262272 CJV262262:CJV262272 CTR262262:CTR262272 DDN262262:DDN262272 DNJ262262:DNJ262272 DXF262262:DXF262272 EHB262262:EHB262272 EQX262262:EQX262272 FAT262262:FAT262272 FKP262262:FKP262272 FUL262262:FUL262272 GEH262262:GEH262272 GOD262262:GOD262272 GXZ262262:GXZ262272 HHV262262:HHV262272 HRR262262:HRR262272 IBN262262:IBN262272 ILJ262262:ILJ262272 IVF262262:IVF262272 JFB262262:JFB262272 JOX262262:JOX262272 JYT262262:JYT262272 KIP262262:KIP262272 KSL262262:KSL262272 LCH262262:LCH262272 LMD262262:LMD262272 LVZ262262:LVZ262272 MFV262262:MFV262272 MPR262262:MPR262272 MZN262262:MZN262272 NJJ262262:NJJ262272 NTF262262:NTF262272 ODB262262:ODB262272 OMX262262:OMX262272 OWT262262:OWT262272 PGP262262:PGP262272 PQL262262:PQL262272 QAH262262:QAH262272 QKD262262:QKD262272 QTZ262262:QTZ262272 RDV262262:RDV262272 RNR262262:RNR262272 RXN262262:RXN262272 SHJ262262:SHJ262272 SRF262262:SRF262272 TBB262262:TBB262272 TKX262262:TKX262272 TUT262262:TUT262272 UEP262262:UEP262272 UOL262262:UOL262272 UYH262262:UYH262272 VID262262:VID262272 VRZ262262:VRZ262272 WBV262262:WBV262272 WLR262262:WLR262272 WVN262262:WVN262272 E327798:F327808 JB327798:JB327808 SX327798:SX327808 ACT327798:ACT327808 AMP327798:AMP327808 AWL327798:AWL327808 BGH327798:BGH327808 BQD327798:BQD327808 BZZ327798:BZZ327808 CJV327798:CJV327808 CTR327798:CTR327808 DDN327798:DDN327808 DNJ327798:DNJ327808 DXF327798:DXF327808 EHB327798:EHB327808 EQX327798:EQX327808 FAT327798:FAT327808 FKP327798:FKP327808 FUL327798:FUL327808 GEH327798:GEH327808 GOD327798:GOD327808 GXZ327798:GXZ327808 HHV327798:HHV327808 HRR327798:HRR327808 IBN327798:IBN327808 ILJ327798:ILJ327808 IVF327798:IVF327808 JFB327798:JFB327808 JOX327798:JOX327808 JYT327798:JYT327808 KIP327798:KIP327808 KSL327798:KSL327808 LCH327798:LCH327808 LMD327798:LMD327808 LVZ327798:LVZ327808 MFV327798:MFV327808 MPR327798:MPR327808 MZN327798:MZN327808 NJJ327798:NJJ327808 NTF327798:NTF327808 ODB327798:ODB327808 OMX327798:OMX327808 OWT327798:OWT327808 PGP327798:PGP327808 PQL327798:PQL327808 QAH327798:QAH327808 QKD327798:QKD327808 QTZ327798:QTZ327808 RDV327798:RDV327808 RNR327798:RNR327808 RXN327798:RXN327808 SHJ327798:SHJ327808 SRF327798:SRF327808 TBB327798:TBB327808 TKX327798:TKX327808 TUT327798:TUT327808 UEP327798:UEP327808 UOL327798:UOL327808 UYH327798:UYH327808 VID327798:VID327808 VRZ327798:VRZ327808 WBV327798:WBV327808 WLR327798:WLR327808 WVN327798:WVN327808 E393334:F393344 JB393334:JB393344 SX393334:SX393344 ACT393334:ACT393344 AMP393334:AMP393344 AWL393334:AWL393344 BGH393334:BGH393344 BQD393334:BQD393344 BZZ393334:BZZ393344 CJV393334:CJV393344 CTR393334:CTR393344 DDN393334:DDN393344 DNJ393334:DNJ393344 DXF393334:DXF393344 EHB393334:EHB393344 EQX393334:EQX393344 FAT393334:FAT393344 FKP393334:FKP393344 FUL393334:FUL393344 GEH393334:GEH393344 GOD393334:GOD393344 GXZ393334:GXZ393344 HHV393334:HHV393344 HRR393334:HRR393344 IBN393334:IBN393344 ILJ393334:ILJ393344 IVF393334:IVF393344 JFB393334:JFB393344 JOX393334:JOX393344 JYT393334:JYT393344 KIP393334:KIP393344 KSL393334:KSL393344 LCH393334:LCH393344 LMD393334:LMD393344 LVZ393334:LVZ393344 MFV393334:MFV393344 MPR393334:MPR393344 MZN393334:MZN393344 NJJ393334:NJJ393344 NTF393334:NTF393344 ODB393334:ODB393344 OMX393334:OMX393344 OWT393334:OWT393344 PGP393334:PGP393344 PQL393334:PQL393344 QAH393334:QAH393344 QKD393334:QKD393344 QTZ393334:QTZ393344 RDV393334:RDV393344 RNR393334:RNR393344 RXN393334:RXN393344 SHJ393334:SHJ393344 SRF393334:SRF393344 TBB393334:TBB393344 TKX393334:TKX393344 TUT393334:TUT393344 UEP393334:UEP393344 UOL393334:UOL393344 UYH393334:UYH393344 VID393334:VID393344 VRZ393334:VRZ393344 WBV393334:WBV393344 WLR393334:WLR393344 WVN393334:WVN393344 E458870:F458880 JB458870:JB458880 SX458870:SX458880 ACT458870:ACT458880 AMP458870:AMP458880 AWL458870:AWL458880 BGH458870:BGH458880 BQD458870:BQD458880 BZZ458870:BZZ458880 CJV458870:CJV458880 CTR458870:CTR458880 DDN458870:DDN458880 DNJ458870:DNJ458880 DXF458870:DXF458880 EHB458870:EHB458880 EQX458870:EQX458880 FAT458870:FAT458880 FKP458870:FKP458880 FUL458870:FUL458880 GEH458870:GEH458880 GOD458870:GOD458880 GXZ458870:GXZ458880 HHV458870:HHV458880 HRR458870:HRR458880 IBN458870:IBN458880 ILJ458870:ILJ458880 IVF458870:IVF458880 JFB458870:JFB458880 JOX458870:JOX458880 JYT458870:JYT458880 KIP458870:KIP458880 KSL458870:KSL458880 LCH458870:LCH458880 LMD458870:LMD458880 LVZ458870:LVZ458880 MFV458870:MFV458880 MPR458870:MPR458880 MZN458870:MZN458880 NJJ458870:NJJ458880 NTF458870:NTF458880 ODB458870:ODB458880 OMX458870:OMX458880 OWT458870:OWT458880 PGP458870:PGP458880 PQL458870:PQL458880 QAH458870:QAH458880 QKD458870:QKD458880 QTZ458870:QTZ458880 RDV458870:RDV458880 RNR458870:RNR458880 RXN458870:RXN458880 SHJ458870:SHJ458880 SRF458870:SRF458880 TBB458870:TBB458880 TKX458870:TKX458880 TUT458870:TUT458880 UEP458870:UEP458880 UOL458870:UOL458880 UYH458870:UYH458880 VID458870:VID458880 VRZ458870:VRZ458880 WBV458870:WBV458880 WLR458870:WLR458880 WVN458870:WVN458880 E524406:F524416 JB524406:JB524416 SX524406:SX524416 ACT524406:ACT524416 AMP524406:AMP524416 AWL524406:AWL524416 BGH524406:BGH524416 BQD524406:BQD524416 BZZ524406:BZZ524416 CJV524406:CJV524416 CTR524406:CTR524416 DDN524406:DDN524416 DNJ524406:DNJ524416 DXF524406:DXF524416 EHB524406:EHB524416 EQX524406:EQX524416 FAT524406:FAT524416 FKP524406:FKP524416 FUL524406:FUL524416 GEH524406:GEH524416 GOD524406:GOD524416 GXZ524406:GXZ524416 HHV524406:HHV524416 HRR524406:HRR524416 IBN524406:IBN524416 ILJ524406:ILJ524416 IVF524406:IVF524416 JFB524406:JFB524416 JOX524406:JOX524416 JYT524406:JYT524416 KIP524406:KIP524416 KSL524406:KSL524416 LCH524406:LCH524416 LMD524406:LMD524416 LVZ524406:LVZ524416 MFV524406:MFV524416 MPR524406:MPR524416 MZN524406:MZN524416 NJJ524406:NJJ524416 NTF524406:NTF524416 ODB524406:ODB524416 OMX524406:OMX524416 OWT524406:OWT524416 PGP524406:PGP524416 PQL524406:PQL524416 QAH524406:QAH524416 QKD524406:QKD524416 QTZ524406:QTZ524416 RDV524406:RDV524416 RNR524406:RNR524416 RXN524406:RXN524416 SHJ524406:SHJ524416 SRF524406:SRF524416 TBB524406:TBB524416 TKX524406:TKX524416 TUT524406:TUT524416 UEP524406:UEP524416 UOL524406:UOL524416 UYH524406:UYH524416 VID524406:VID524416 VRZ524406:VRZ524416 WBV524406:WBV524416 WLR524406:WLR524416 WVN524406:WVN524416 E589942:F589952 JB589942:JB589952 SX589942:SX589952 ACT589942:ACT589952 AMP589942:AMP589952 AWL589942:AWL589952 BGH589942:BGH589952 BQD589942:BQD589952 BZZ589942:BZZ589952 CJV589942:CJV589952 CTR589942:CTR589952 DDN589942:DDN589952 DNJ589942:DNJ589952 DXF589942:DXF589952 EHB589942:EHB589952 EQX589942:EQX589952 FAT589942:FAT589952 FKP589942:FKP589952 FUL589942:FUL589952 GEH589942:GEH589952 GOD589942:GOD589952 GXZ589942:GXZ589952 HHV589942:HHV589952 HRR589942:HRR589952 IBN589942:IBN589952 ILJ589942:ILJ589952 IVF589942:IVF589952 JFB589942:JFB589952 JOX589942:JOX589952 JYT589942:JYT589952 KIP589942:KIP589952 KSL589942:KSL589952 LCH589942:LCH589952 LMD589942:LMD589952 LVZ589942:LVZ589952 MFV589942:MFV589952 MPR589942:MPR589952 MZN589942:MZN589952 NJJ589942:NJJ589952 NTF589942:NTF589952 ODB589942:ODB589952 OMX589942:OMX589952 OWT589942:OWT589952 PGP589942:PGP589952 PQL589942:PQL589952 QAH589942:QAH589952 QKD589942:QKD589952 QTZ589942:QTZ589952 RDV589942:RDV589952 RNR589942:RNR589952 RXN589942:RXN589952 SHJ589942:SHJ589952 SRF589942:SRF589952 TBB589942:TBB589952 TKX589942:TKX589952 TUT589942:TUT589952 UEP589942:UEP589952 UOL589942:UOL589952 UYH589942:UYH589952 VID589942:VID589952 VRZ589942:VRZ589952 WBV589942:WBV589952 WLR589942:WLR589952 WVN589942:WVN589952 E655478:F655488 JB655478:JB655488 SX655478:SX655488 ACT655478:ACT655488 AMP655478:AMP655488 AWL655478:AWL655488 BGH655478:BGH655488 BQD655478:BQD655488 BZZ655478:BZZ655488 CJV655478:CJV655488 CTR655478:CTR655488 DDN655478:DDN655488 DNJ655478:DNJ655488 DXF655478:DXF655488 EHB655478:EHB655488 EQX655478:EQX655488 FAT655478:FAT655488 FKP655478:FKP655488 FUL655478:FUL655488 GEH655478:GEH655488 GOD655478:GOD655488 GXZ655478:GXZ655488 HHV655478:HHV655488 HRR655478:HRR655488 IBN655478:IBN655488 ILJ655478:ILJ655488 IVF655478:IVF655488 JFB655478:JFB655488 JOX655478:JOX655488 JYT655478:JYT655488 KIP655478:KIP655488 KSL655478:KSL655488 LCH655478:LCH655488 LMD655478:LMD655488 LVZ655478:LVZ655488 MFV655478:MFV655488 MPR655478:MPR655488 MZN655478:MZN655488 NJJ655478:NJJ655488 NTF655478:NTF655488 ODB655478:ODB655488 OMX655478:OMX655488 OWT655478:OWT655488 PGP655478:PGP655488 PQL655478:PQL655488 QAH655478:QAH655488 QKD655478:QKD655488 QTZ655478:QTZ655488 RDV655478:RDV655488 RNR655478:RNR655488 RXN655478:RXN655488 SHJ655478:SHJ655488 SRF655478:SRF655488 TBB655478:TBB655488 TKX655478:TKX655488 TUT655478:TUT655488 UEP655478:UEP655488 UOL655478:UOL655488 UYH655478:UYH655488 VID655478:VID655488 VRZ655478:VRZ655488 WBV655478:WBV655488 WLR655478:WLR655488 WVN655478:WVN655488 E721014:F721024 JB721014:JB721024 SX721014:SX721024 ACT721014:ACT721024 AMP721014:AMP721024 AWL721014:AWL721024 BGH721014:BGH721024 BQD721014:BQD721024 BZZ721014:BZZ721024 CJV721014:CJV721024 CTR721014:CTR721024 DDN721014:DDN721024 DNJ721014:DNJ721024 DXF721014:DXF721024 EHB721014:EHB721024 EQX721014:EQX721024 FAT721014:FAT721024 FKP721014:FKP721024 FUL721014:FUL721024 GEH721014:GEH721024 GOD721014:GOD721024 GXZ721014:GXZ721024 HHV721014:HHV721024 HRR721014:HRR721024 IBN721014:IBN721024 ILJ721014:ILJ721024 IVF721014:IVF721024 JFB721014:JFB721024 JOX721014:JOX721024 JYT721014:JYT721024 KIP721014:KIP721024 KSL721014:KSL721024 LCH721014:LCH721024 LMD721014:LMD721024 LVZ721014:LVZ721024 MFV721014:MFV721024 MPR721014:MPR721024 MZN721014:MZN721024 NJJ721014:NJJ721024 NTF721014:NTF721024 ODB721014:ODB721024 OMX721014:OMX721024 OWT721014:OWT721024 PGP721014:PGP721024 PQL721014:PQL721024 QAH721014:QAH721024 QKD721014:QKD721024 QTZ721014:QTZ721024 RDV721014:RDV721024 RNR721014:RNR721024 RXN721014:RXN721024 SHJ721014:SHJ721024 SRF721014:SRF721024 TBB721014:TBB721024 TKX721014:TKX721024 TUT721014:TUT721024 UEP721014:UEP721024 UOL721014:UOL721024 UYH721014:UYH721024 VID721014:VID721024 VRZ721014:VRZ721024 WBV721014:WBV721024 WLR721014:WLR721024 WVN721014:WVN721024 E786550:F786560 JB786550:JB786560 SX786550:SX786560 ACT786550:ACT786560 AMP786550:AMP786560 AWL786550:AWL786560 BGH786550:BGH786560 BQD786550:BQD786560 BZZ786550:BZZ786560 CJV786550:CJV786560 CTR786550:CTR786560 DDN786550:DDN786560 DNJ786550:DNJ786560 DXF786550:DXF786560 EHB786550:EHB786560 EQX786550:EQX786560 FAT786550:FAT786560 FKP786550:FKP786560 FUL786550:FUL786560 GEH786550:GEH786560 GOD786550:GOD786560 GXZ786550:GXZ786560 HHV786550:HHV786560 HRR786550:HRR786560 IBN786550:IBN786560 ILJ786550:ILJ786560 IVF786550:IVF786560 JFB786550:JFB786560 JOX786550:JOX786560 JYT786550:JYT786560 KIP786550:KIP786560 KSL786550:KSL786560 LCH786550:LCH786560 LMD786550:LMD786560 LVZ786550:LVZ786560 MFV786550:MFV786560 MPR786550:MPR786560 MZN786550:MZN786560 NJJ786550:NJJ786560 NTF786550:NTF786560 ODB786550:ODB786560 OMX786550:OMX786560 OWT786550:OWT786560 PGP786550:PGP786560 PQL786550:PQL786560 QAH786550:QAH786560 QKD786550:QKD786560 QTZ786550:QTZ786560 RDV786550:RDV786560 RNR786550:RNR786560 RXN786550:RXN786560 SHJ786550:SHJ786560 SRF786550:SRF786560 TBB786550:TBB786560 TKX786550:TKX786560 TUT786550:TUT786560 UEP786550:UEP786560 UOL786550:UOL786560 UYH786550:UYH786560 VID786550:VID786560 VRZ786550:VRZ786560 WBV786550:WBV786560 WLR786550:WLR786560 WVN786550:WVN786560 E852086:F852096 JB852086:JB852096 SX852086:SX852096 ACT852086:ACT852096 AMP852086:AMP852096 AWL852086:AWL852096 BGH852086:BGH852096 BQD852086:BQD852096 BZZ852086:BZZ852096 CJV852086:CJV852096 CTR852086:CTR852096 DDN852086:DDN852096 DNJ852086:DNJ852096 DXF852086:DXF852096 EHB852086:EHB852096 EQX852086:EQX852096 FAT852086:FAT852096 FKP852086:FKP852096 FUL852086:FUL852096 GEH852086:GEH852096 GOD852086:GOD852096 GXZ852086:GXZ852096 HHV852086:HHV852096 HRR852086:HRR852096 IBN852086:IBN852096 ILJ852086:ILJ852096 IVF852086:IVF852096 JFB852086:JFB852096 JOX852086:JOX852096 JYT852086:JYT852096 KIP852086:KIP852096 KSL852086:KSL852096 LCH852086:LCH852096 LMD852086:LMD852096 LVZ852086:LVZ852096 MFV852086:MFV852096 MPR852086:MPR852096 MZN852086:MZN852096 NJJ852086:NJJ852096 NTF852086:NTF852096 ODB852086:ODB852096 OMX852086:OMX852096 OWT852086:OWT852096 PGP852086:PGP852096 PQL852086:PQL852096 QAH852086:QAH852096 QKD852086:QKD852096 QTZ852086:QTZ852096 RDV852086:RDV852096 RNR852086:RNR852096 RXN852086:RXN852096 SHJ852086:SHJ852096 SRF852086:SRF852096 TBB852086:TBB852096 TKX852086:TKX852096 TUT852086:TUT852096 UEP852086:UEP852096 UOL852086:UOL852096 UYH852086:UYH852096 VID852086:VID852096 VRZ852086:VRZ852096 WBV852086:WBV852096 WLR852086:WLR852096 WVN852086:WVN852096 E917622:F917632 JB917622:JB917632 SX917622:SX917632 ACT917622:ACT917632 AMP917622:AMP917632 AWL917622:AWL917632 BGH917622:BGH917632 BQD917622:BQD917632 BZZ917622:BZZ917632 CJV917622:CJV917632 CTR917622:CTR917632 DDN917622:DDN917632 DNJ917622:DNJ917632 DXF917622:DXF917632 EHB917622:EHB917632 EQX917622:EQX917632 FAT917622:FAT917632 FKP917622:FKP917632 FUL917622:FUL917632 GEH917622:GEH917632 GOD917622:GOD917632 GXZ917622:GXZ917632 HHV917622:HHV917632 HRR917622:HRR917632 IBN917622:IBN917632 ILJ917622:ILJ917632 IVF917622:IVF917632 JFB917622:JFB917632 JOX917622:JOX917632 JYT917622:JYT917632 KIP917622:KIP917632 KSL917622:KSL917632 LCH917622:LCH917632 LMD917622:LMD917632 LVZ917622:LVZ917632 MFV917622:MFV917632 MPR917622:MPR917632 MZN917622:MZN917632 NJJ917622:NJJ917632 NTF917622:NTF917632 ODB917622:ODB917632 OMX917622:OMX917632 OWT917622:OWT917632 PGP917622:PGP917632 PQL917622:PQL917632 QAH917622:QAH917632 QKD917622:QKD917632 QTZ917622:QTZ917632 RDV917622:RDV917632 RNR917622:RNR917632 RXN917622:RXN917632 SHJ917622:SHJ917632 SRF917622:SRF917632 TBB917622:TBB917632 TKX917622:TKX917632 TUT917622:TUT917632 UEP917622:UEP917632 UOL917622:UOL917632 UYH917622:UYH917632 VID917622:VID917632 VRZ917622:VRZ917632 WBV917622:WBV917632 WLR917622:WLR917632 WVN917622:WVN917632 E983158:F983168 JB983158:JB983168 SX983158:SX983168 ACT983158:ACT983168 AMP983158:AMP983168 AWL983158:AWL983168 BGH983158:BGH983168 BQD983158:BQD983168 BZZ983158:BZZ983168 CJV983158:CJV983168 CTR983158:CTR983168 DDN983158:DDN983168 DNJ983158:DNJ983168 DXF983158:DXF983168 EHB983158:EHB983168 EQX983158:EQX983168 FAT983158:FAT983168 FKP983158:FKP983168 FUL983158:FUL983168 GEH983158:GEH983168 GOD983158:GOD983168 GXZ983158:GXZ983168 HHV983158:HHV983168 HRR983158:HRR983168 IBN983158:IBN983168 ILJ983158:ILJ983168 IVF983158:IVF983168 JFB983158:JFB983168 JOX983158:JOX983168 JYT983158:JYT983168 KIP983158:KIP983168 KSL983158:KSL983168 LCH983158:LCH983168 LMD983158:LMD983168 LVZ983158:LVZ983168 MFV983158:MFV983168 MPR983158:MPR983168 MZN983158:MZN983168 NJJ983158:NJJ983168 NTF983158:NTF983168 ODB983158:ODB983168 OMX983158:OMX983168 OWT983158:OWT983168 PGP983158:PGP983168 PQL983158:PQL983168 QAH983158:QAH983168 QKD983158:QKD983168 QTZ983158:QTZ983168 RDV983158:RDV983168 RNR983158:RNR983168 RXN983158:RXN983168 SHJ983158:SHJ983168 SRF983158:SRF983168 TBB983158:TBB983168 TKX983158:TKX983168 TUT983158:TUT983168 UEP983158:UEP983168 UOL983158:UOL983168 UYH983158:UYH983168 VID983158:VID983168 VRZ983158:VRZ983168 WBV983158:WBV983168 WLR983158:WLR983168 WVN983158:WVN983168 E65668:F65691 JB65668:JB65691 SX65668:SX65691 ACT65668:ACT65691 AMP65668:AMP65691 AWL65668:AWL65691 BGH65668:BGH65691 BQD65668:BQD65691 BZZ65668:BZZ65691 CJV65668:CJV65691 CTR65668:CTR65691 DDN65668:DDN65691 DNJ65668:DNJ65691 DXF65668:DXF65691 EHB65668:EHB65691 EQX65668:EQX65691 FAT65668:FAT65691 FKP65668:FKP65691 FUL65668:FUL65691 GEH65668:GEH65691 GOD65668:GOD65691 GXZ65668:GXZ65691 HHV65668:HHV65691 HRR65668:HRR65691 IBN65668:IBN65691 ILJ65668:ILJ65691 IVF65668:IVF65691 JFB65668:JFB65691 JOX65668:JOX65691 JYT65668:JYT65691 KIP65668:KIP65691 KSL65668:KSL65691 LCH65668:LCH65691 LMD65668:LMD65691 LVZ65668:LVZ65691 MFV65668:MFV65691 MPR65668:MPR65691 MZN65668:MZN65691 NJJ65668:NJJ65691 NTF65668:NTF65691 ODB65668:ODB65691 OMX65668:OMX65691 OWT65668:OWT65691 PGP65668:PGP65691 PQL65668:PQL65691 QAH65668:QAH65691 QKD65668:QKD65691 QTZ65668:QTZ65691 RDV65668:RDV65691 RNR65668:RNR65691 RXN65668:RXN65691 SHJ65668:SHJ65691 SRF65668:SRF65691 TBB65668:TBB65691 TKX65668:TKX65691 TUT65668:TUT65691 UEP65668:UEP65691 UOL65668:UOL65691 UYH65668:UYH65691 VID65668:VID65691 VRZ65668:VRZ65691 WBV65668:WBV65691 WLR65668:WLR65691 WVN65668:WVN65691 E131204:F131227 JB131204:JB131227 SX131204:SX131227 ACT131204:ACT131227 AMP131204:AMP131227 AWL131204:AWL131227 BGH131204:BGH131227 BQD131204:BQD131227 BZZ131204:BZZ131227 CJV131204:CJV131227 CTR131204:CTR131227 DDN131204:DDN131227 DNJ131204:DNJ131227 DXF131204:DXF131227 EHB131204:EHB131227 EQX131204:EQX131227 FAT131204:FAT131227 FKP131204:FKP131227 FUL131204:FUL131227 GEH131204:GEH131227 GOD131204:GOD131227 GXZ131204:GXZ131227 HHV131204:HHV131227 HRR131204:HRR131227 IBN131204:IBN131227 ILJ131204:ILJ131227 IVF131204:IVF131227 JFB131204:JFB131227 JOX131204:JOX131227 JYT131204:JYT131227 KIP131204:KIP131227 KSL131204:KSL131227 LCH131204:LCH131227 LMD131204:LMD131227 LVZ131204:LVZ131227 MFV131204:MFV131227 MPR131204:MPR131227 MZN131204:MZN131227 NJJ131204:NJJ131227 NTF131204:NTF131227 ODB131204:ODB131227 OMX131204:OMX131227 OWT131204:OWT131227 PGP131204:PGP131227 PQL131204:PQL131227 QAH131204:QAH131227 QKD131204:QKD131227 QTZ131204:QTZ131227 RDV131204:RDV131227 RNR131204:RNR131227 RXN131204:RXN131227 SHJ131204:SHJ131227 SRF131204:SRF131227 TBB131204:TBB131227 TKX131204:TKX131227 TUT131204:TUT131227 UEP131204:UEP131227 UOL131204:UOL131227 UYH131204:UYH131227 VID131204:VID131227 VRZ131204:VRZ131227 WBV131204:WBV131227 WLR131204:WLR131227 WVN131204:WVN131227 E196740:F196763 JB196740:JB196763 SX196740:SX196763 ACT196740:ACT196763 AMP196740:AMP196763 AWL196740:AWL196763 BGH196740:BGH196763 BQD196740:BQD196763 BZZ196740:BZZ196763 CJV196740:CJV196763 CTR196740:CTR196763 DDN196740:DDN196763 DNJ196740:DNJ196763 DXF196740:DXF196763 EHB196740:EHB196763 EQX196740:EQX196763 FAT196740:FAT196763 FKP196740:FKP196763 FUL196740:FUL196763 GEH196740:GEH196763 GOD196740:GOD196763 GXZ196740:GXZ196763 HHV196740:HHV196763 HRR196740:HRR196763 IBN196740:IBN196763 ILJ196740:ILJ196763 IVF196740:IVF196763 JFB196740:JFB196763 JOX196740:JOX196763 JYT196740:JYT196763 KIP196740:KIP196763 KSL196740:KSL196763 LCH196740:LCH196763 LMD196740:LMD196763 LVZ196740:LVZ196763 MFV196740:MFV196763 MPR196740:MPR196763 MZN196740:MZN196763 NJJ196740:NJJ196763 NTF196740:NTF196763 ODB196740:ODB196763 OMX196740:OMX196763 OWT196740:OWT196763 PGP196740:PGP196763 PQL196740:PQL196763 QAH196740:QAH196763 QKD196740:QKD196763 QTZ196740:QTZ196763 RDV196740:RDV196763 RNR196740:RNR196763 RXN196740:RXN196763 SHJ196740:SHJ196763 SRF196740:SRF196763 TBB196740:TBB196763 TKX196740:TKX196763 TUT196740:TUT196763 UEP196740:UEP196763 UOL196740:UOL196763 UYH196740:UYH196763 VID196740:VID196763 VRZ196740:VRZ196763 WBV196740:WBV196763 WLR196740:WLR196763 WVN196740:WVN196763 E262276:F262299 JB262276:JB262299 SX262276:SX262299 ACT262276:ACT262299 AMP262276:AMP262299 AWL262276:AWL262299 BGH262276:BGH262299 BQD262276:BQD262299 BZZ262276:BZZ262299 CJV262276:CJV262299 CTR262276:CTR262299 DDN262276:DDN262299 DNJ262276:DNJ262299 DXF262276:DXF262299 EHB262276:EHB262299 EQX262276:EQX262299 FAT262276:FAT262299 FKP262276:FKP262299 FUL262276:FUL262299 GEH262276:GEH262299 GOD262276:GOD262299 GXZ262276:GXZ262299 HHV262276:HHV262299 HRR262276:HRR262299 IBN262276:IBN262299 ILJ262276:ILJ262299 IVF262276:IVF262299 JFB262276:JFB262299 JOX262276:JOX262299 JYT262276:JYT262299 KIP262276:KIP262299 KSL262276:KSL262299 LCH262276:LCH262299 LMD262276:LMD262299 LVZ262276:LVZ262299 MFV262276:MFV262299 MPR262276:MPR262299 MZN262276:MZN262299 NJJ262276:NJJ262299 NTF262276:NTF262299 ODB262276:ODB262299 OMX262276:OMX262299 OWT262276:OWT262299 PGP262276:PGP262299 PQL262276:PQL262299 QAH262276:QAH262299 QKD262276:QKD262299 QTZ262276:QTZ262299 RDV262276:RDV262299 RNR262276:RNR262299 RXN262276:RXN262299 SHJ262276:SHJ262299 SRF262276:SRF262299 TBB262276:TBB262299 TKX262276:TKX262299 TUT262276:TUT262299 UEP262276:UEP262299 UOL262276:UOL262299 UYH262276:UYH262299 VID262276:VID262299 VRZ262276:VRZ262299 WBV262276:WBV262299 WLR262276:WLR262299 WVN262276:WVN262299 E327812:F327835 JB327812:JB327835 SX327812:SX327835 ACT327812:ACT327835 AMP327812:AMP327835 AWL327812:AWL327835 BGH327812:BGH327835 BQD327812:BQD327835 BZZ327812:BZZ327835 CJV327812:CJV327835 CTR327812:CTR327835 DDN327812:DDN327835 DNJ327812:DNJ327835 DXF327812:DXF327835 EHB327812:EHB327835 EQX327812:EQX327835 FAT327812:FAT327835 FKP327812:FKP327835 FUL327812:FUL327835 GEH327812:GEH327835 GOD327812:GOD327835 GXZ327812:GXZ327835 HHV327812:HHV327835 HRR327812:HRR327835 IBN327812:IBN327835 ILJ327812:ILJ327835 IVF327812:IVF327835 JFB327812:JFB327835 JOX327812:JOX327835 JYT327812:JYT327835 KIP327812:KIP327835 KSL327812:KSL327835 LCH327812:LCH327835 LMD327812:LMD327835 LVZ327812:LVZ327835 MFV327812:MFV327835 MPR327812:MPR327835 MZN327812:MZN327835 NJJ327812:NJJ327835 NTF327812:NTF327835 ODB327812:ODB327835 OMX327812:OMX327835 OWT327812:OWT327835 PGP327812:PGP327835 PQL327812:PQL327835 QAH327812:QAH327835 QKD327812:QKD327835 QTZ327812:QTZ327835 RDV327812:RDV327835 RNR327812:RNR327835 RXN327812:RXN327835 SHJ327812:SHJ327835 SRF327812:SRF327835 TBB327812:TBB327835 TKX327812:TKX327835 TUT327812:TUT327835 UEP327812:UEP327835 UOL327812:UOL327835 UYH327812:UYH327835 VID327812:VID327835 VRZ327812:VRZ327835 WBV327812:WBV327835 WLR327812:WLR327835 WVN327812:WVN327835 E393348:F393371 JB393348:JB393371 SX393348:SX393371 ACT393348:ACT393371 AMP393348:AMP393371 AWL393348:AWL393371 BGH393348:BGH393371 BQD393348:BQD393371 BZZ393348:BZZ393371 CJV393348:CJV393371 CTR393348:CTR393371 DDN393348:DDN393371 DNJ393348:DNJ393371 DXF393348:DXF393371 EHB393348:EHB393371 EQX393348:EQX393371 FAT393348:FAT393371 FKP393348:FKP393371 FUL393348:FUL393371 GEH393348:GEH393371 GOD393348:GOD393371 GXZ393348:GXZ393371 HHV393348:HHV393371 HRR393348:HRR393371 IBN393348:IBN393371 ILJ393348:ILJ393371 IVF393348:IVF393371 JFB393348:JFB393371 JOX393348:JOX393371 JYT393348:JYT393371 KIP393348:KIP393371 KSL393348:KSL393371 LCH393348:LCH393371 LMD393348:LMD393371 LVZ393348:LVZ393371 MFV393348:MFV393371 MPR393348:MPR393371 MZN393348:MZN393371 NJJ393348:NJJ393371 NTF393348:NTF393371 ODB393348:ODB393371 OMX393348:OMX393371 OWT393348:OWT393371 PGP393348:PGP393371 PQL393348:PQL393371 QAH393348:QAH393371 QKD393348:QKD393371 QTZ393348:QTZ393371 RDV393348:RDV393371 RNR393348:RNR393371 RXN393348:RXN393371 SHJ393348:SHJ393371 SRF393348:SRF393371 TBB393348:TBB393371 TKX393348:TKX393371 TUT393348:TUT393371 UEP393348:UEP393371 UOL393348:UOL393371 UYH393348:UYH393371 VID393348:VID393371 VRZ393348:VRZ393371 WBV393348:WBV393371 WLR393348:WLR393371 WVN393348:WVN393371 E458884:F458907 JB458884:JB458907 SX458884:SX458907 ACT458884:ACT458907 AMP458884:AMP458907 AWL458884:AWL458907 BGH458884:BGH458907 BQD458884:BQD458907 BZZ458884:BZZ458907 CJV458884:CJV458907 CTR458884:CTR458907 DDN458884:DDN458907 DNJ458884:DNJ458907 DXF458884:DXF458907 EHB458884:EHB458907 EQX458884:EQX458907 FAT458884:FAT458907 FKP458884:FKP458907 FUL458884:FUL458907 GEH458884:GEH458907 GOD458884:GOD458907 GXZ458884:GXZ458907 HHV458884:HHV458907 HRR458884:HRR458907 IBN458884:IBN458907 ILJ458884:ILJ458907 IVF458884:IVF458907 JFB458884:JFB458907 JOX458884:JOX458907 JYT458884:JYT458907 KIP458884:KIP458907 KSL458884:KSL458907 LCH458884:LCH458907 LMD458884:LMD458907 LVZ458884:LVZ458907 MFV458884:MFV458907 MPR458884:MPR458907 MZN458884:MZN458907 NJJ458884:NJJ458907 NTF458884:NTF458907 ODB458884:ODB458907 OMX458884:OMX458907 OWT458884:OWT458907 PGP458884:PGP458907 PQL458884:PQL458907 QAH458884:QAH458907 QKD458884:QKD458907 QTZ458884:QTZ458907 RDV458884:RDV458907 RNR458884:RNR458907 RXN458884:RXN458907 SHJ458884:SHJ458907 SRF458884:SRF458907 TBB458884:TBB458907 TKX458884:TKX458907 TUT458884:TUT458907 UEP458884:UEP458907 UOL458884:UOL458907 UYH458884:UYH458907 VID458884:VID458907 VRZ458884:VRZ458907 WBV458884:WBV458907 WLR458884:WLR458907 WVN458884:WVN458907 E524420:F524443 JB524420:JB524443 SX524420:SX524443 ACT524420:ACT524443 AMP524420:AMP524443 AWL524420:AWL524443 BGH524420:BGH524443 BQD524420:BQD524443 BZZ524420:BZZ524443 CJV524420:CJV524443 CTR524420:CTR524443 DDN524420:DDN524443 DNJ524420:DNJ524443 DXF524420:DXF524443 EHB524420:EHB524443 EQX524420:EQX524443 FAT524420:FAT524443 FKP524420:FKP524443 FUL524420:FUL524443 GEH524420:GEH524443 GOD524420:GOD524443 GXZ524420:GXZ524443 HHV524420:HHV524443 HRR524420:HRR524443 IBN524420:IBN524443 ILJ524420:ILJ524443 IVF524420:IVF524443 JFB524420:JFB524443 JOX524420:JOX524443 JYT524420:JYT524443 KIP524420:KIP524443 KSL524420:KSL524443 LCH524420:LCH524443 LMD524420:LMD524443 LVZ524420:LVZ524443 MFV524420:MFV524443 MPR524420:MPR524443 MZN524420:MZN524443 NJJ524420:NJJ524443 NTF524420:NTF524443 ODB524420:ODB524443 OMX524420:OMX524443 OWT524420:OWT524443 PGP524420:PGP524443 PQL524420:PQL524443 QAH524420:QAH524443 QKD524420:QKD524443 QTZ524420:QTZ524443 RDV524420:RDV524443 RNR524420:RNR524443 RXN524420:RXN524443 SHJ524420:SHJ524443 SRF524420:SRF524443 TBB524420:TBB524443 TKX524420:TKX524443 TUT524420:TUT524443 UEP524420:UEP524443 UOL524420:UOL524443 UYH524420:UYH524443 VID524420:VID524443 VRZ524420:VRZ524443 WBV524420:WBV524443 WLR524420:WLR524443 WVN524420:WVN524443 E589956:F589979 JB589956:JB589979 SX589956:SX589979 ACT589956:ACT589979 AMP589956:AMP589979 AWL589956:AWL589979 BGH589956:BGH589979 BQD589956:BQD589979 BZZ589956:BZZ589979 CJV589956:CJV589979 CTR589956:CTR589979 DDN589956:DDN589979 DNJ589956:DNJ589979 DXF589956:DXF589979 EHB589956:EHB589979 EQX589956:EQX589979 FAT589956:FAT589979 FKP589956:FKP589979 FUL589956:FUL589979 GEH589956:GEH589979 GOD589956:GOD589979 GXZ589956:GXZ589979 HHV589956:HHV589979 HRR589956:HRR589979 IBN589956:IBN589979 ILJ589956:ILJ589979 IVF589956:IVF589979 JFB589956:JFB589979 JOX589956:JOX589979 JYT589956:JYT589979 KIP589956:KIP589979 KSL589956:KSL589979 LCH589956:LCH589979 LMD589956:LMD589979 LVZ589956:LVZ589979 MFV589956:MFV589979 MPR589956:MPR589979 MZN589956:MZN589979 NJJ589956:NJJ589979 NTF589956:NTF589979 ODB589956:ODB589979 OMX589956:OMX589979 OWT589956:OWT589979 PGP589956:PGP589979 PQL589956:PQL589979 QAH589956:QAH589979 QKD589956:QKD589979 QTZ589956:QTZ589979 RDV589956:RDV589979 RNR589956:RNR589979 RXN589956:RXN589979 SHJ589956:SHJ589979 SRF589956:SRF589979 TBB589956:TBB589979 TKX589956:TKX589979 TUT589956:TUT589979 UEP589956:UEP589979 UOL589956:UOL589979 UYH589956:UYH589979 VID589956:VID589979 VRZ589956:VRZ589979 WBV589956:WBV589979 WLR589956:WLR589979 WVN589956:WVN589979 E655492:F655515 JB655492:JB655515 SX655492:SX655515 ACT655492:ACT655515 AMP655492:AMP655515 AWL655492:AWL655515 BGH655492:BGH655515 BQD655492:BQD655515 BZZ655492:BZZ655515 CJV655492:CJV655515 CTR655492:CTR655515 DDN655492:DDN655515 DNJ655492:DNJ655515 DXF655492:DXF655515 EHB655492:EHB655515 EQX655492:EQX655515 FAT655492:FAT655515 FKP655492:FKP655515 FUL655492:FUL655515 GEH655492:GEH655515 GOD655492:GOD655515 GXZ655492:GXZ655515 HHV655492:HHV655515 HRR655492:HRR655515 IBN655492:IBN655515 ILJ655492:ILJ655515 IVF655492:IVF655515 JFB655492:JFB655515 JOX655492:JOX655515 JYT655492:JYT655515 KIP655492:KIP655515 KSL655492:KSL655515 LCH655492:LCH655515 LMD655492:LMD655515 LVZ655492:LVZ655515 MFV655492:MFV655515 MPR655492:MPR655515 MZN655492:MZN655515 NJJ655492:NJJ655515 NTF655492:NTF655515 ODB655492:ODB655515 OMX655492:OMX655515 OWT655492:OWT655515 PGP655492:PGP655515 PQL655492:PQL655515 QAH655492:QAH655515 QKD655492:QKD655515 QTZ655492:QTZ655515 RDV655492:RDV655515 RNR655492:RNR655515 RXN655492:RXN655515 SHJ655492:SHJ655515 SRF655492:SRF655515 TBB655492:TBB655515 TKX655492:TKX655515 TUT655492:TUT655515 UEP655492:UEP655515 UOL655492:UOL655515 UYH655492:UYH655515 VID655492:VID655515 VRZ655492:VRZ655515 WBV655492:WBV655515 WLR655492:WLR655515 WVN655492:WVN655515 E721028:F721051 JB721028:JB721051 SX721028:SX721051 ACT721028:ACT721051 AMP721028:AMP721051 AWL721028:AWL721051 BGH721028:BGH721051 BQD721028:BQD721051 BZZ721028:BZZ721051 CJV721028:CJV721051 CTR721028:CTR721051 DDN721028:DDN721051 DNJ721028:DNJ721051 DXF721028:DXF721051 EHB721028:EHB721051 EQX721028:EQX721051 FAT721028:FAT721051 FKP721028:FKP721051 FUL721028:FUL721051 GEH721028:GEH721051 GOD721028:GOD721051 GXZ721028:GXZ721051 HHV721028:HHV721051 HRR721028:HRR721051 IBN721028:IBN721051 ILJ721028:ILJ721051 IVF721028:IVF721051 JFB721028:JFB721051 JOX721028:JOX721051 JYT721028:JYT721051 KIP721028:KIP721051 KSL721028:KSL721051 LCH721028:LCH721051 LMD721028:LMD721051 LVZ721028:LVZ721051 MFV721028:MFV721051 MPR721028:MPR721051 MZN721028:MZN721051 NJJ721028:NJJ721051 NTF721028:NTF721051 ODB721028:ODB721051 OMX721028:OMX721051 OWT721028:OWT721051 PGP721028:PGP721051 PQL721028:PQL721051 QAH721028:QAH721051 QKD721028:QKD721051 QTZ721028:QTZ721051 RDV721028:RDV721051 RNR721028:RNR721051 RXN721028:RXN721051 SHJ721028:SHJ721051 SRF721028:SRF721051 TBB721028:TBB721051 TKX721028:TKX721051 TUT721028:TUT721051 UEP721028:UEP721051 UOL721028:UOL721051 UYH721028:UYH721051 VID721028:VID721051 VRZ721028:VRZ721051 WBV721028:WBV721051 WLR721028:WLR721051 WVN721028:WVN721051 E786564:F786587 JB786564:JB786587 SX786564:SX786587 ACT786564:ACT786587 AMP786564:AMP786587 AWL786564:AWL786587 BGH786564:BGH786587 BQD786564:BQD786587 BZZ786564:BZZ786587 CJV786564:CJV786587 CTR786564:CTR786587 DDN786564:DDN786587 DNJ786564:DNJ786587 DXF786564:DXF786587 EHB786564:EHB786587 EQX786564:EQX786587 FAT786564:FAT786587 FKP786564:FKP786587 FUL786564:FUL786587 GEH786564:GEH786587 GOD786564:GOD786587 GXZ786564:GXZ786587 HHV786564:HHV786587 HRR786564:HRR786587 IBN786564:IBN786587 ILJ786564:ILJ786587 IVF786564:IVF786587 JFB786564:JFB786587 JOX786564:JOX786587 JYT786564:JYT786587 KIP786564:KIP786587 KSL786564:KSL786587 LCH786564:LCH786587 LMD786564:LMD786587 LVZ786564:LVZ786587 MFV786564:MFV786587 MPR786564:MPR786587 MZN786564:MZN786587 NJJ786564:NJJ786587 NTF786564:NTF786587 ODB786564:ODB786587 OMX786564:OMX786587 OWT786564:OWT786587 PGP786564:PGP786587 PQL786564:PQL786587 QAH786564:QAH786587 QKD786564:QKD786587 QTZ786564:QTZ786587 RDV786564:RDV786587 RNR786564:RNR786587 RXN786564:RXN786587 SHJ786564:SHJ786587 SRF786564:SRF786587 TBB786564:TBB786587 TKX786564:TKX786587 TUT786564:TUT786587 UEP786564:UEP786587 UOL786564:UOL786587 UYH786564:UYH786587 VID786564:VID786587 VRZ786564:VRZ786587 WBV786564:WBV786587 WLR786564:WLR786587 WVN786564:WVN786587 E852100:F852123 JB852100:JB852123 SX852100:SX852123 ACT852100:ACT852123 AMP852100:AMP852123 AWL852100:AWL852123 BGH852100:BGH852123 BQD852100:BQD852123 BZZ852100:BZZ852123 CJV852100:CJV852123 CTR852100:CTR852123 DDN852100:DDN852123 DNJ852100:DNJ852123 DXF852100:DXF852123 EHB852100:EHB852123 EQX852100:EQX852123 FAT852100:FAT852123 FKP852100:FKP852123 FUL852100:FUL852123 GEH852100:GEH852123 GOD852100:GOD852123 GXZ852100:GXZ852123 HHV852100:HHV852123 HRR852100:HRR852123 IBN852100:IBN852123 ILJ852100:ILJ852123 IVF852100:IVF852123 JFB852100:JFB852123 JOX852100:JOX852123 JYT852100:JYT852123 KIP852100:KIP852123 KSL852100:KSL852123 LCH852100:LCH852123 LMD852100:LMD852123 LVZ852100:LVZ852123 MFV852100:MFV852123 MPR852100:MPR852123 MZN852100:MZN852123 NJJ852100:NJJ852123 NTF852100:NTF852123 ODB852100:ODB852123 OMX852100:OMX852123 OWT852100:OWT852123 PGP852100:PGP852123 PQL852100:PQL852123 QAH852100:QAH852123 QKD852100:QKD852123 QTZ852100:QTZ852123 RDV852100:RDV852123 RNR852100:RNR852123 RXN852100:RXN852123 SHJ852100:SHJ852123 SRF852100:SRF852123 TBB852100:TBB852123 TKX852100:TKX852123 TUT852100:TUT852123 UEP852100:UEP852123 UOL852100:UOL852123 UYH852100:UYH852123 VID852100:VID852123 VRZ852100:VRZ852123 WBV852100:WBV852123 WLR852100:WLR852123 WVN852100:WVN852123 E917636:F917659 JB917636:JB917659 SX917636:SX917659 ACT917636:ACT917659 AMP917636:AMP917659 AWL917636:AWL917659 BGH917636:BGH917659 BQD917636:BQD917659 BZZ917636:BZZ917659 CJV917636:CJV917659 CTR917636:CTR917659 DDN917636:DDN917659 DNJ917636:DNJ917659 DXF917636:DXF917659 EHB917636:EHB917659 EQX917636:EQX917659 FAT917636:FAT917659 FKP917636:FKP917659 FUL917636:FUL917659 GEH917636:GEH917659 GOD917636:GOD917659 GXZ917636:GXZ917659 HHV917636:HHV917659 HRR917636:HRR917659 IBN917636:IBN917659 ILJ917636:ILJ917659 IVF917636:IVF917659 JFB917636:JFB917659 JOX917636:JOX917659 JYT917636:JYT917659 KIP917636:KIP917659 KSL917636:KSL917659 LCH917636:LCH917659 LMD917636:LMD917659 LVZ917636:LVZ917659 MFV917636:MFV917659 MPR917636:MPR917659 MZN917636:MZN917659 NJJ917636:NJJ917659 NTF917636:NTF917659 ODB917636:ODB917659 OMX917636:OMX917659 OWT917636:OWT917659 PGP917636:PGP917659 PQL917636:PQL917659 QAH917636:QAH917659 QKD917636:QKD917659 QTZ917636:QTZ917659 RDV917636:RDV917659 RNR917636:RNR917659 RXN917636:RXN917659 SHJ917636:SHJ917659 SRF917636:SRF917659 TBB917636:TBB917659 TKX917636:TKX917659 TUT917636:TUT917659 UEP917636:UEP917659 UOL917636:UOL917659 UYH917636:UYH917659 VID917636:VID917659 VRZ917636:VRZ917659 WBV917636:WBV917659 WLR917636:WLR917659 WVN917636:WVN917659 E983172:F983195 JB983172:JB983195 SX983172:SX983195 ACT983172:ACT983195 AMP983172:AMP983195 AWL983172:AWL983195 BGH983172:BGH983195 BQD983172:BQD983195 BZZ983172:BZZ983195 CJV983172:CJV983195 CTR983172:CTR983195 DDN983172:DDN983195 DNJ983172:DNJ983195 DXF983172:DXF983195 EHB983172:EHB983195 EQX983172:EQX983195 FAT983172:FAT983195 FKP983172:FKP983195 FUL983172:FUL983195 GEH983172:GEH983195 GOD983172:GOD983195 GXZ983172:GXZ983195 HHV983172:HHV983195 HRR983172:HRR983195 IBN983172:IBN983195 ILJ983172:ILJ983195 IVF983172:IVF983195 JFB983172:JFB983195 JOX983172:JOX983195 JYT983172:JYT983195 KIP983172:KIP983195 KSL983172:KSL983195 LCH983172:LCH983195 LMD983172:LMD983195 LVZ983172:LVZ983195 MFV983172:MFV983195 MPR983172:MPR983195 MZN983172:MZN983195 NJJ983172:NJJ983195 NTF983172:NTF983195 ODB983172:ODB983195 OMX983172:OMX983195 OWT983172:OWT983195 PGP983172:PGP983195 PQL983172:PQL983195 QAH983172:QAH983195 QKD983172:QKD983195 QTZ983172:QTZ983195 RDV983172:RDV983195 RNR983172:RNR983195 RXN983172:RXN983195 SHJ983172:SHJ983195 SRF983172:SRF983195 TBB983172:TBB983195 TKX983172:TKX983195 TUT983172:TUT983195 UEP983172:UEP983195 UOL983172:UOL983195 UYH983172:UYH983195 VID983172:VID983195 VRZ983172:VRZ983195 WBV983172:WBV983195 WLR983172:WLR983195 WVN983172:WVN983195 WVN9:WVN156 JB9:JB156 SX9:SX156 ACT9:ACT156 AMP9:AMP156 AWL9:AWL156 BGH9:BGH156 BQD9:BQD156 BZZ9:BZZ156 CJV9:CJV156 CTR9:CTR156 DDN9:DDN156 DNJ9:DNJ156 DXF9:DXF156 EHB9:EHB156 EQX9:EQX156 FAT9:FAT156 FKP9:FKP156 FUL9:FUL156 GEH9:GEH156 GOD9:GOD156 GXZ9:GXZ156 HHV9:HHV156 HRR9:HRR156 IBN9:IBN156 ILJ9:ILJ156 IVF9:IVF156 JFB9:JFB156 JOX9:JOX156 JYT9:JYT156 KIP9:KIP156 KSL9:KSL156 LCH9:LCH156 LMD9:LMD156 LVZ9:LVZ156 MFV9:MFV156 MPR9:MPR156 MZN9:MZN156 NJJ9:NJJ156 NTF9:NTF156 ODB9:ODB156 OMX9:OMX156 OWT9:OWT156 PGP9:PGP156 PQL9:PQL156 QAH9:QAH156 QKD9:QKD156 QTZ9:QTZ156 RDV9:RDV156 RNR9:RNR156 RXN9:RXN156 SHJ9:SHJ156 SRF9:SRF156 TBB9:TBB156 TKX9:TKX156 TUT9:TUT156 UEP9:UEP156 UOL9:UOL156 UYH9:UYH156 VID9:VID156 VRZ9:VRZ156 WBV9:WBV156 WLR9:WLR156 E70:E93 E145:E156" xr:uid="{6B1BDD0E-6637-4979-BAA5-7380B5571BCE}">
      <formula1>0</formula1>
    </dataValidation>
    <dataValidation allowBlank="1" showInputMessage="1" showErrorMessage="1" promptTitle="RECUERDE.." prompt="Debe registrar las cifras con el signo correspondiente a la operación. Por ejemplo, las reducciones siemper serán negativas, los traslados podrían ser positivos o negativos según su orientación." sqref="C65654:D65654 IZ65654:JA65654 SV65654:SW65654 ACR65654:ACS65654 AMN65654:AMO65654 AWJ65654:AWK65654 BGF65654:BGG65654 BQB65654:BQC65654 BZX65654:BZY65654 CJT65654:CJU65654 CTP65654:CTQ65654 DDL65654:DDM65654 DNH65654:DNI65654 DXD65654:DXE65654 EGZ65654:EHA65654 EQV65654:EQW65654 FAR65654:FAS65654 FKN65654:FKO65654 FUJ65654:FUK65654 GEF65654:GEG65654 GOB65654:GOC65654 GXX65654:GXY65654 HHT65654:HHU65654 HRP65654:HRQ65654 IBL65654:IBM65654 ILH65654:ILI65654 IVD65654:IVE65654 JEZ65654:JFA65654 JOV65654:JOW65654 JYR65654:JYS65654 KIN65654:KIO65654 KSJ65654:KSK65654 LCF65654:LCG65654 LMB65654:LMC65654 LVX65654:LVY65654 MFT65654:MFU65654 MPP65654:MPQ65654 MZL65654:MZM65654 NJH65654:NJI65654 NTD65654:NTE65654 OCZ65654:ODA65654 OMV65654:OMW65654 OWR65654:OWS65654 PGN65654:PGO65654 PQJ65654:PQK65654 QAF65654:QAG65654 QKB65654:QKC65654 QTX65654:QTY65654 RDT65654:RDU65654 RNP65654:RNQ65654 RXL65654:RXM65654 SHH65654:SHI65654 SRD65654:SRE65654 TAZ65654:TBA65654 TKV65654:TKW65654 TUR65654:TUS65654 UEN65654:UEO65654 UOJ65654:UOK65654 UYF65654:UYG65654 VIB65654:VIC65654 VRX65654:VRY65654 WBT65654:WBU65654 WLP65654:WLQ65654 WVL65654:WVM65654 C131190:D131190 IZ131190:JA131190 SV131190:SW131190 ACR131190:ACS131190 AMN131190:AMO131190 AWJ131190:AWK131190 BGF131190:BGG131190 BQB131190:BQC131190 BZX131190:BZY131190 CJT131190:CJU131190 CTP131190:CTQ131190 DDL131190:DDM131190 DNH131190:DNI131190 DXD131190:DXE131190 EGZ131190:EHA131190 EQV131190:EQW131190 FAR131190:FAS131190 FKN131190:FKO131190 FUJ131190:FUK131190 GEF131190:GEG131190 GOB131190:GOC131190 GXX131190:GXY131190 HHT131190:HHU131190 HRP131190:HRQ131190 IBL131190:IBM131190 ILH131190:ILI131190 IVD131190:IVE131190 JEZ131190:JFA131190 JOV131190:JOW131190 JYR131190:JYS131190 KIN131190:KIO131190 KSJ131190:KSK131190 LCF131190:LCG131190 LMB131190:LMC131190 LVX131190:LVY131190 MFT131190:MFU131190 MPP131190:MPQ131190 MZL131190:MZM131190 NJH131190:NJI131190 NTD131190:NTE131190 OCZ131190:ODA131190 OMV131190:OMW131190 OWR131190:OWS131190 PGN131190:PGO131190 PQJ131190:PQK131190 QAF131190:QAG131190 QKB131190:QKC131190 QTX131190:QTY131190 RDT131190:RDU131190 RNP131190:RNQ131190 RXL131190:RXM131190 SHH131190:SHI131190 SRD131190:SRE131190 TAZ131190:TBA131190 TKV131190:TKW131190 TUR131190:TUS131190 UEN131190:UEO131190 UOJ131190:UOK131190 UYF131190:UYG131190 VIB131190:VIC131190 VRX131190:VRY131190 WBT131190:WBU131190 WLP131190:WLQ131190 WVL131190:WVM131190 C196726:D196726 IZ196726:JA196726 SV196726:SW196726 ACR196726:ACS196726 AMN196726:AMO196726 AWJ196726:AWK196726 BGF196726:BGG196726 BQB196726:BQC196726 BZX196726:BZY196726 CJT196726:CJU196726 CTP196726:CTQ196726 DDL196726:DDM196726 DNH196726:DNI196726 DXD196726:DXE196726 EGZ196726:EHA196726 EQV196726:EQW196726 FAR196726:FAS196726 FKN196726:FKO196726 FUJ196726:FUK196726 GEF196726:GEG196726 GOB196726:GOC196726 GXX196726:GXY196726 HHT196726:HHU196726 HRP196726:HRQ196726 IBL196726:IBM196726 ILH196726:ILI196726 IVD196726:IVE196726 JEZ196726:JFA196726 JOV196726:JOW196726 JYR196726:JYS196726 KIN196726:KIO196726 KSJ196726:KSK196726 LCF196726:LCG196726 LMB196726:LMC196726 LVX196726:LVY196726 MFT196726:MFU196726 MPP196726:MPQ196726 MZL196726:MZM196726 NJH196726:NJI196726 NTD196726:NTE196726 OCZ196726:ODA196726 OMV196726:OMW196726 OWR196726:OWS196726 PGN196726:PGO196726 PQJ196726:PQK196726 QAF196726:QAG196726 QKB196726:QKC196726 QTX196726:QTY196726 RDT196726:RDU196726 RNP196726:RNQ196726 RXL196726:RXM196726 SHH196726:SHI196726 SRD196726:SRE196726 TAZ196726:TBA196726 TKV196726:TKW196726 TUR196726:TUS196726 UEN196726:UEO196726 UOJ196726:UOK196726 UYF196726:UYG196726 VIB196726:VIC196726 VRX196726:VRY196726 WBT196726:WBU196726 WLP196726:WLQ196726 WVL196726:WVM196726 C262262:D262262 IZ262262:JA262262 SV262262:SW262262 ACR262262:ACS262262 AMN262262:AMO262262 AWJ262262:AWK262262 BGF262262:BGG262262 BQB262262:BQC262262 BZX262262:BZY262262 CJT262262:CJU262262 CTP262262:CTQ262262 DDL262262:DDM262262 DNH262262:DNI262262 DXD262262:DXE262262 EGZ262262:EHA262262 EQV262262:EQW262262 FAR262262:FAS262262 FKN262262:FKO262262 FUJ262262:FUK262262 GEF262262:GEG262262 GOB262262:GOC262262 GXX262262:GXY262262 HHT262262:HHU262262 HRP262262:HRQ262262 IBL262262:IBM262262 ILH262262:ILI262262 IVD262262:IVE262262 JEZ262262:JFA262262 JOV262262:JOW262262 JYR262262:JYS262262 KIN262262:KIO262262 KSJ262262:KSK262262 LCF262262:LCG262262 LMB262262:LMC262262 LVX262262:LVY262262 MFT262262:MFU262262 MPP262262:MPQ262262 MZL262262:MZM262262 NJH262262:NJI262262 NTD262262:NTE262262 OCZ262262:ODA262262 OMV262262:OMW262262 OWR262262:OWS262262 PGN262262:PGO262262 PQJ262262:PQK262262 QAF262262:QAG262262 QKB262262:QKC262262 QTX262262:QTY262262 RDT262262:RDU262262 RNP262262:RNQ262262 RXL262262:RXM262262 SHH262262:SHI262262 SRD262262:SRE262262 TAZ262262:TBA262262 TKV262262:TKW262262 TUR262262:TUS262262 UEN262262:UEO262262 UOJ262262:UOK262262 UYF262262:UYG262262 VIB262262:VIC262262 VRX262262:VRY262262 WBT262262:WBU262262 WLP262262:WLQ262262 WVL262262:WVM262262 C327798:D327798 IZ327798:JA327798 SV327798:SW327798 ACR327798:ACS327798 AMN327798:AMO327798 AWJ327798:AWK327798 BGF327798:BGG327798 BQB327798:BQC327798 BZX327798:BZY327798 CJT327798:CJU327798 CTP327798:CTQ327798 DDL327798:DDM327798 DNH327798:DNI327798 DXD327798:DXE327798 EGZ327798:EHA327798 EQV327798:EQW327798 FAR327798:FAS327798 FKN327798:FKO327798 FUJ327798:FUK327798 GEF327798:GEG327798 GOB327798:GOC327798 GXX327798:GXY327798 HHT327798:HHU327798 HRP327798:HRQ327798 IBL327798:IBM327798 ILH327798:ILI327798 IVD327798:IVE327798 JEZ327798:JFA327798 JOV327798:JOW327798 JYR327798:JYS327798 KIN327798:KIO327798 KSJ327798:KSK327798 LCF327798:LCG327798 LMB327798:LMC327798 LVX327798:LVY327798 MFT327798:MFU327798 MPP327798:MPQ327798 MZL327798:MZM327798 NJH327798:NJI327798 NTD327798:NTE327798 OCZ327798:ODA327798 OMV327798:OMW327798 OWR327798:OWS327798 PGN327798:PGO327798 PQJ327798:PQK327798 QAF327798:QAG327798 QKB327798:QKC327798 QTX327798:QTY327798 RDT327798:RDU327798 RNP327798:RNQ327798 RXL327798:RXM327798 SHH327798:SHI327798 SRD327798:SRE327798 TAZ327798:TBA327798 TKV327798:TKW327798 TUR327798:TUS327798 UEN327798:UEO327798 UOJ327798:UOK327798 UYF327798:UYG327798 VIB327798:VIC327798 VRX327798:VRY327798 WBT327798:WBU327798 WLP327798:WLQ327798 WVL327798:WVM327798 C393334:D393334 IZ393334:JA393334 SV393334:SW393334 ACR393334:ACS393334 AMN393334:AMO393334 AWJ393334:AWK393334 BGF393334:BGG393334 BQB393334:BQC393334 BZX393334:BZY393334 CJT393334:CJU393334 CTP393334:CTQ393334 DDL393334:DDM393334 DNH393334:DNI393334 DXD393334:DXE393334 EGZ393334:EHA393334 EQV393334:EQW393334 FAR393334:FAS393334 FKN393334:FKO393334 FUJ393334:FUK393334 GEF393334:GEG393334 GOB393334:GOC393334 GXX393334:GXY393334 HHT393334:HHU393334 HRP393334:HRQ393334 IBL393334:IBM393334 ILH393334:ILI393334 IVD393334:IVE393334 JEZ393334:JFA393334 JOV393334:JOW393334 JYR393334:JYS393334 KIN393334:KIO393334 KSJ393334:KSK393334 LCF393334:LCG393334 LMB393334:LMC393334 LVX393334:LVY393334 MFT393334:MFU393334 MPP393334:MPQ393334 MZL393334:MZM393334 NJH393334:NJI393334 NTD393334:NTE393334 OCZ393334:ODA393334 OMV393334:OMW393334 OWR393334:OWS393334 PGN393334:PGO393334 PQJ393334:PQK393334 QAF393334:QAG393334 QKB393334:QKC393334 QTX393334:QTY393334 RDT393334:RDU393334 RNP393334:RNQ393334 RXL393334:RXM393334 SHH393334:SHI393334 SRD393334:SRE393334 TAZ393334:TBA393334 TKV393334:TKW393334 TUR393334:TUS393334 UEN393334:UEO393334 UOJ393334:UOK393334 UYF393334:UYG393334 VIB393334:VIC393334 VRX393334:VRY393334 WBT393334:WBU393334 WLP393334:WLQ393334 WVL393334:WVM393334 C458870:D458870 IZ458870:JA458870 SV458870:SW458870 ACR458870:ACS458870 AMN458870:AMO458870 AWJ458870:AWK458870 BGF458870:BGG458870 BQB458870:BQC458870 BZX458870:BZY458870 CJT458870:CJU458870 CTP458870:CTQ458870 DDL458870:DDM458870 DNH458870:DNI458870 DXD458870:DXE458870 EGZ458870:EHA458870 EQV458870:EQW458870 FAR458870:FAS458870 FKN458870:FKO458870 FUJ458870:FUK458870 GEF458870:GEG458870 GOB458870:GOC458870 GXX458870:GXY458870 HHT458870:HHU458870 HRP458870:HRQ458870 IBL458870:IBM458870 ILH458870:ILI458870 IVD458870:IVE458870 JEZ458870:JFA458870 JOV458870:JOW458870 JYR458870:JYS458870 KIN458870:KIO458870 KSJ458870:KSK458870 LCF458870:LCG458870 LMB458870:LMC458870 LVX458870:LVY458870 MFT458870:MFU458870 MPP458870:MPQ458870 MZL458870:MZM458870 NJH458870:NJI458870 NTD458870:NTE458870 OCZ458870:ODA458870 OMV458870:OMW458870 OWR458870:OWS458870 PGN458870:PGO458870 PQJ458870:PQK458870 QAF458870:QAG458870 QKB458870:QKC458870 QTX458870:QTY458870 RDT458870:RDU458870 RNP458870:RNQ458870 RXL458870:RXM458870 SHH458870:SHI458870 SRD458870:SRE458870 TAZ458870:TBA458870 TKV458870:TKW458870 TUR458870:TUS458870 UEN458870:UEO458870 UOJ458870:UOK458870 UYF458870:UYG458870 VIB458870:VIC458870 VRX458870:VRY458870 WBT458870:WBU458870 WLP458870:WLQ458870 WVL458870:WVM458870 C524406:D524406 IZ524406:JA524406 SV524406:SW524406 ACR524406:ACS524406 AMN524406:AMO524406 AWJ524406:AWK524406 BGF524406:BGG524406 BQB524406:BQC524406 BZX524406:BZY524406 CJT524406:CJU524406 CTP524406:CTQ524406 DDL524406:DDM524406 DNH524406:DNI524406 DXD524406:DXE524406 EGZ524406:EHA524406 EQV524406:EQW524406 FAR524406:FAS524406 FKN524406:FKO524406 FUJ524406:FUK524406 GEF524406:GEG524406 GOB524406:GOC524406 GXX524406:GXY524406 HHT524406:HHU524406 HRP524406:HRQ524406 IBL524406:IBM524406 ILH524406:ILI524406 IVD524406:IVE524406 JEZ524406:JFA524406 JOV524406:JOW524406 JYR524406:JYS524406 KIN524406:KIO524406 KSJ524406:KSK524406 LCF524406:LCG524406 LMB524406:LMC524406 LVX524406:LVY524406 MFT524406:MFU524406 MPP524406:MPQ524406 MZL524406:MZM524406 NJH524406:NJI524406 NTD524406:NTE524406 OCZ524406:ODA524406 OMV524406:OMW524406 OWR524406:OWS524406 PGN524406:PGO524406 PQJ524406:PQK524406 QAF524406:QAG524406 QKB524406:QKC524406 QTX524406:QTY524406 RDT524406:RDU524406 RNP524406:RNQ524406 RXL524406:RXM524406 SHH524406:SHI524406 SRD524406:SRE524406 TAZ524406:TBA524406 TKV524406:TKW524406 TUR524406:TUS524406 UEN524406:UEO524406 UOJ524406:UOK524406 UYF524406:UYG524406 VIB524406:VIC524406 VRX524406:VRY524406 WBT524406:WBU524406 WLP524406:WLQ524406 WVL524406:WVM524406 C589942:D589942 IZ589942:JA589942 SV589942:SW589942 ACR589942:ACS589942 AMN589942:AMO589942 AWJ589942:AWK589942 BGF589942:BGG589942 BQB589942:BQC589942 BZX589942:BZY589942 CJT589942:CJU589942 CTP589942:CTQ589942 DDL589942:DDM589942 DNH589942:DNI589942 DXD589942:DXE589942 EGZ589942:EHA589942 EQV589942:EQW589942 FAR589942:FAS589942 FKN589942:FKO589942 FUJ589942:FUK589942 GEF589942:GEG589942 GOB589942:GOC589942 GXX589942:GXY589942 HHT589942:HHU589942 HRP589942:HRQ589942 IBL589942:IBM589942 ILH589942:ILI589942 IVD589942:IVE589942 JEZ589942:JFA589942 JOV589942:JOW589942 JYR589942:JYS589942 KIN589942:KIO589942 KSJ589942:KSK589942 LCF589942:LCG589942 LMB589942:LMC589942 LVX589942:LVY589942 MFT589942:MFU589942 MPP589942:MPQ589942 MZL589942:MZM589942 NJH589942:NJI589942 NTD589942:NTE589942 OCZ589942:ODA589942 OMV589942:OMW589942 OWR589942:OWS589942 PGN589942:PGO589942 PQJ589942:PQK589942 QAF589942:QAG589942 QKB589942:QKC589942 QTX589942:QTY589942 RDT589942:RDU589942 RNP589942:RNQ589942 RXL589942:RXM589942 SHH589942:SHI589942 SRD589942:SRE589942 TAZ589942:TBA589942 TKV589942:TKW589942 TUR589942:TUS589942 UEN589942:UEO589942 UOJ589942:UOK589942 UYF589942:UYG589942 VIB589942:VIC589942 VRX589942:VRY589942 WBT589942:WBU589942 WLP589942:WLQ589942 WVL589942:WVM589942 C655478:D655478 IZ655478:JA655478 SV655478:SW655478 ACR655478:ACS655478 AMN655478:AMO655478 AWJ655478:AWK655478 BGF655478:BGG655478 BQB655478:BQC655478 BZX655478:BZY655478 CJT655478:CJU655478 CTP655478:CTQ655478 DDL655478:DDM655478 DNH655478:DNI655478 DXD655478:DXE655478 EGZ655478:EHA655478 EQV655478:EQW655478 FAR655478:FAS655478 FKN655478:FKO655478 FUJ655478:FUK655478 GEF655478:GEG655478 GOB655478:GOC655478 GXX655478:GXY655478 HHT655478:HHU655478 HRP655478:HRQ655478 IBL655478:IBM655478 ILH655478:ILI655478 IVD655478:IVE655478 JEZ655478:JFA655478 JOV655478:JOW655478 JYR655478:JYS655478 KIN655478:KIO655478 KSJ655478:KSK655478 LCF655478:LCG655478 LMB655478:LMC655478 LVX655478:LVY655478 MFT655478:MFU655478 MPP655478:MPQ655478 MZL655478:MZM655478 NJH655478:NJI655478 NTD655478:NTE655478 OCZ655478:ODA655478 OMV655478:OMW655478 OWR655478:OWS655478 PGN655478:PGO655478 PQJ655478:PQK655478 QAF655478:QAG655478 QKB655478:QKC655478 QTX655478:QTY655478 RDT655478:RDU655478 RNP655478:RNQ655478 RXL655478:RXM655478 SHH655478:SHI655478 SRD655478:SRE655478 TAZ655478:TBA655478 TKV655478:TKW655478 TUR655478:TUS655478 UEN655478:UEO655478 UOJ655478:UOK655478 UYF655478:UYG655478 VIB655478:VIC655478 VRX655478:VRY655478 WBT655478:WBU655478 WLP655478:WLQ655478 WVL655478:WVM655478 C721014:D721014 IZ721014:JA721014 SV721014:SW721014 ACR721014:ACS721014 AMN721014:AMO721014 AWJ721014:AWK721014 BGF721014:BGG721014 BQB721014:BQC721014 BZX721014:BZY721014 CJT721014:CJU721014 CTP721014:CTQ721014 DDL721014:DDM721014 DNH721014:DNI721014 DXD721014:DXE721014 EGZ721014:EHA721014 EQV721014:EQW721014 FAR721014:FAS721014 FKN721014:FKO721014 FUJ721014:FUK721014 GEF721014:GEG721014 GOB721014:GOC721014 GXX721014:GXY721014 HHT721014:HHU721014 HRP721014:HRQ721014 IBL721014:IBM721014 ILH721014:ILI721014 IVD721014:IVE721014 JEZ721014:JFA721014 JOV721014:JOW721014 JYR721014:JYS721014 KIN721014:KIO721014 KSJ721014:KSK721014 LCF721014:LCG721014 LMB721014:LMC721014 LVX721014:LVY721014 MFT721014:MFU721014 MPP721014:MPQ721014 MZL721014:MZM721014 NJH721014:NJI721014 NTD721014:NTE721014 OCZ721014:ODA721014 OMV721014:OMW721014 OWR721014:OWS721014 PGN721014:PGO721014 PQJ721014:PQK721014 QAF721014:QAG721014 QKB721014:QKC721014 QTX721014:QTY721014 RDT721014:RDU721014 RNP721014:RNQ721014 RXL721014:RXM721014 SHH721014:SHI721014 SRD721014:SRE721014 TAZ721014:TBA721014 TKV721014:TKW721014 TUR721014:TUS721014 UEN721014:UEO721014 UOJ721014:UOK721014 UYF721014:UYG721014 VIB721014:VIC721014 VRX721014:VRY721014 WBT721014:WBU721014 WLP721014:WLQ721014 WVL721014:WVM721014 C786550:D786550 IZ786550:JA786550 SV786550:SW786550 ACR786550:ACS786550 AMN786550:AMO786550 AWJ786550:AWK786550 BGF786550:BGG786550 BQB786550:BQC786550 BZX786550:BZY786550 CJT786550:CJU786550 CTP786550:CTQ786550 DDL786550:DDM786550 DNH786550:DNI786550 DXD786550:DXE786550 EGZ786550:EHA786550 EQV786550:EQW786550 FAR786550:FAS786550 FKN786550:FKO786550 FUJ786550:FUK786550 GEF786550:GEG786550 GOB786550:GOC786550 GXX786550:GXY786550 HHT786550:HHU786550 HRP786550:HRQ786550 IBL786550:IBM786550 ILH786550:ILI786550 IVD786550:IVE786550 JEZ786550:JFA786550 JOV786550:JOW786550 JYR786550:JYS786550 KIN786550:KIO786550 KSJ786550:KSK786550 LCF786550:LCG786550 LMB786550:LMC786550 LVX786550:LVY786550 MFT786550:MFU786550 MPP786550:MPQ786550 MZL786550:MZM786550 NJH786550:NJI786550 NTD786550:NTE786550 OCZ786550:ODA786550 OMV786550:OMW786550 OWR786550:OWS786550 PGN786550:PGO786550 PQJ786550:PQK786550 QAF786550:QAG786550 QKB786550:QKC786550 QTX786550:QTY786550 RDT786550:RDU786550 RNP786550:RNQ786550 RXL786550:RXM786550 SHH786550:SHI786550 SRD786550:SRE786550 TAZ786550:TBA786550 TKV786550:TKW786550 TUR786550:TUS786550 UEN786550:UEO786550 UOJ786550:UOK786550 UYF786550:UYG786550 VIB786550:VIC786550 VRX786550:VRY786550 WBT786550:WBU786550 WLP786550:WLQ786550 WVL786550:WVM786550 C852086:D852086 IZ852086:JA852086 SV852086:SW852086 ACR852086:ACS852086 AMN852086:AMO852086 AWJ852086:AWK852086 BGF852086:BGG852086 BQB852086:BQC852086 BZX852086:BZY852086 CJT852086:CJU852086 CTP852086:CTQ852086 DDL852086:DDM852086 DNH852086:DNI852086 DXD852086:DXE852086 EGZ852086:EHA852086 EQV852086:EQW852086 FAR852086:FAS852086 FKN852086:FKO852086 FUJ852086:FUK852086 GEF852086:GEG852086 GOB852086:GOC852086 GXX852086:GXY852086 HHT852086:HHU852086 HRP852086:HRQ852086 IBL852086:IBM852086 ILH852086:ILI852086 IVD852086:IVE852086 JEZ852086:JFA852086 JOV852086:JOW852086 JYR852086:JYS852086 KIN852086:KIO852086 KSJ852086:KSK852086 LCF852086:LCG852086 LMB852086:LMC852086 LVX852086:LVY852086 MFT852086:MFU852086 MPP852086:MPQ852086 MZL852086:MZM852086 NJH852086:NJI852086 NTD852086:NTE852086 OCZ852086:ODA852086 OMV852086:OMW852086 OWR852086:OWS852086 PGN852086:PGO852086 PQJ852086:PQK852086 QAF852086:QAG852086 QKB852086:QKC852086 QTX852086:QTY852086 RDT852086:RDU852086 RNP852086:RNQ852086 RXL852086:RXM852086 SHH852086:SHI852086 SRD852086:SRE852086 TAZ852086:TBA852086 TKV852086:TKW852086 TUR852086:TUS852086 UEN852086:UEO852086 UOJ852086:UOK852086 UYF852086:UYG852086 VIB852086:VIC852086 VRX852086:VRY852086 WBT852086:WBU852086 WLP852086:WLQ852086 WVL852086:WVM852086 C917622:D917622 IZ917622:JA917622 SV917622:SW917622 ACR917622:ACS917622 AMN917622:AMO917622 AWJ917622:AWK917622 BGF917622:BGG917622 BQB917622:BQC917622 BZX917622:BZY917622 CJT917622:CJU917622 CTP917622:CTQ917622 DDL917622:DDM917622 DNH917622:DNI917622 DXD917622:DXE917622 EGZ917622:EHA917622 EQV917622:EQW917622 FAR917622:FAS917622 FKN917622:FKO917622 FUJ917622:FUK917622 GEF917622:GEG917622 GOB917622:GOC917622 GXX917622:GXY917622 HHT917622:HHU917622 HRP917622:HRQ917622 IBL917622:IBM917622 ILH917622:ILI917622 IVD917622:IVE917622 JEZ917622:JFA917622 JOV917622:JOW917622 JYR917622:JYS917622 KIN917622:KIO917622 KSJ917622:KSK917622 LCF917622:LCG917622 LMB917622:LMC917622 LVX917622:LVY917622 MFT917622:MFU917622 MPP917622:MPQ917622 MZL917622:MZM917622 NJH917622:NJI917622 NTD917622:NTE917622 OCZ917622:ODA917622 OMV917622:OMW917622 OWR917622:OWS917622 PGN917622:PGO917622 PQJ917622:PQK917622 QAF917622:QAG917622 QKB917622:QKC917622 QTX917622:QTY917622 RDT917622:RDU917622 RNP917622:RNQ917622 RXL917622:RXM917622 SHH917622:SHI917622 SRD917622:SRE917622 TAZ917622:TBA917622 TKV917622:TKW917622 TUR917622:TUS917622 UEN917622:UEO917622 UOJ917622:UOK917622 UYF917622:UYG917622 VIB917622:VIC917622 VRX917622:VRY917622 WBT917622:WBU917622 WLP917622:WLQ917622 WVL917622:WVM917622 C983158:D983158 IZ983158:JA983158 SV983158:SW983158 ACR983158:ACS983158 AMN983158:AMO983158 AWJ983158:AWK983158 BGF983158:BGG983158 BQB983158:BQC983158 BZX983158:BZY983158 CJT983158:CJU983158 CTP983158:CTQ983158 DDL983158:DDM983158 DNH983158:DNI983158 DXD983158:DXE983158 EGZ983158:EHA983158 EQV983158:EQW983158 FAR983158:FAS983158 FKN983158:FKO983158 FUJ983158:FUK983158 GEF983158:GEG983158 GOB983158:GOC983158 GXX983158:GXY983158 HHT983158:HHU983158 HRP983158:HRQ983158 IBL983158:IBM983158 ILH983158:ILI983158 IVD983158:IVE983158 JEZ983158:JFA983158 JOV983158:JOW983158 JYR983158:JYS983158 KIN983158:KIO983158 KSJ983158:KSK983158 LCF983158:LCG983158 LMB983158:LMC983158 LVX983158:LVY983158 MFT983158:MFU983158 MPP983158:MPQ983158 MZL983158:MZM983158 NJH983158:NJI983158 NTD983158:NTE983158 OCZ983158:ODA983158 OMV983158:OMW983158 OWR983158:OWS983158 PGN983158:PGO983158 PQJ983158:PQK983158 QAF983158:QAG983158 QKB983158:QKC983158 QTX983158:QTY983158 RDT983158:RDU983158 RNP983158:RNQ983158 RXL983158:RXM983158 SHH983158:SHI983158 SRD983158:SRE983158 TAZ983158:TBA983158 TKV983158:TKW983158 TUR983158:TUS983158 UEN983158:UEO983158 UOJ983158:UOK983158 UYF983158:UYG983158 VIB983158:VIC983158 VRX983158:VRY983158 WBT983158:WBU983158 WLP983158:WLQ983158 WVL983158:WVM983158 G65654:L65654 JC65654:JD65654 SY65654:SZ65654 ACU65654:ACV65654 AMQ65654:AMR65654 AWM65654:AWN65654 BGI65654:BGJ65654 BQE65654:BQF65654 CAA65654:CAB65654 CJW65654:CJX65654 CTS65654:CTT65654 DDO65654:DDP65654 DNK65654:DNL65654 DXG65654:DXH65654 EHC65654:EHD65654 EQY65654:EQZ65654 FAU65654:FAV65654 FKQ65654:FKR65654 FUM65654:FUN65654 GEI65654:GEJ65654 GOE65654:GOF65654 GYA65654:GYB65654 HHW65654:HHX65654 HRS65654:HRT65654 IBO65654:IBP65654 ILK65654:ILL65654 IVG65654:IVH65654 JFC65654:JFD65654 JOY65654:JOZ65654 JYU65654:JYV65654 KIQ65654:KIR65654 KSM65654:KSN65654 LCI65654:LCJ65654 LME65654:LMF65654 LWA65654:LWB65654 MFW65654:MFX65654 MPS65654:MPT65654 MZO65654:MZP65654 NJK65654:NJL65654 NTG65654:NTH65654 ODC65654:ODD65654 OMY65654:OMZ65654 OWU65654:OWV65654 PGQ65654:PGR65654 PQM65654:PQN65654 QAI65654:QAJ65654 QKE65654:QKF65654 QUA65654:QUB65654 RDW65654:RDX65654 RNS65654:RNT65654 RXO65654:RXP65654 SHK65654:SHL65654 SRG65654:SRH65654 TBC65654:TBD65654 TKY65654:TKZ65654 TUU65654:TUV65654 UEQ65654:UER65654 UOM65654:UON65654 UYI65654:UYJ65654 VIE65654:VIF65654 VSA65654:VSB65654 WBW65654:WBX65654 WLS65654:WLT65654 WVO65654:WVP65654 G131190:L131190 JC131190:JD131190 SY131190:SZ131190 ACU131190:ACV131190 AMQ131190:AMR131190 AWM131190:AWN131190 BGI131190:BGJ131190 BQE131190:BQF131190 CAA131190:CAB131190 CJW131190:CJX131190 CTS131190:CTT131190 DDO131190:DDP131190 DNK131190:DNL131190 DXG131190:DXH131190 EHC131190:EHD131190 EQY131190:EQZ131190 FAU131190:FAV131190 FKQ131190:FKR131190 FUM131190:FUN131190 GEI131190:GEJ131190 GOE131190:GOF131190 GYA131190:GYB131190 HHW131190:HHX131190 HRS131190:HRT131190 IBO131190:IBP131190 ILK131190:ILL131190 IVG131190:IVH131190 JFC131190:JFD131190 JOY131190:JOZ131190 JYU131190:JYV131190 KIQ131190:KIR131190 KSM131190:KSN131190 LCI131190:LCJ131190 LME131190:LMF131190 LWA131190:LWB131190 MFW131190:MFX131190 MPS131190:MPT131190 MZO131190:MZP131190 NJK131190:NJL131190 NTG131190:NTH131190 ODC131190:ODD131190 OMY131190:OMZ131190 OWU131190:OWV131190 PGQ131190:PGR131190 PQM131190:PQN131190 QAI131190:QAJ131190 QKE131190:QKF131190 QUA131190:QUB131190 RDW131190:RDX131190 RNS131190:RNT131190 RXO131190:RXP131190 SHK131190:SHL131190 SRG131190:SRH131190 TBC131190:TBD131190 TKY131190:TKZ131190 TUU131190:TUV131190 UEQ131190:UER131190 UOM131190:UON131190 UYI131190:UYJ131190 VIE131190:VIF131190 VSA131190:VSB131190 WBW131190:WBX131190 WLS131190:WLT131190 WVO131190:WVP131190 G196726:L196726 JC196726:JD196726 SY196726:SZ196726 ACU196726:ACV196726 AMQ196726:AMR196726 AWM196726:AWN196726 BGI196726:BGJ196726 BQE196726:BQF196726 CAA196726:CAB196726 CJW196726:CJX196726 CTS196726:CTT196726 DDO196726:DDP196726 DNK196726:DNL196726 DXG196726:DXH196726 EHC196726:EHD196726 EQY196726:EQZ196726 FAU196726:FAV196726 FKQ196726:FKR196726 FUM196726:FUN196726 GEI196726:GEJ196726 GOE196726:GOF196726 GYA196726:GYB196726 HHW196726:HHX196726 HRS196726:HRT196726 IBO196726:IBP196726 ILK196726:ILL196726 IVG196726:IVH196726 JFC196726:JFD196726 JOY196726:JOZ196726 JYU196726:JYV196726 KIQ196726:KIR196726 KSM196726:KSN196726 LCI196726:LCJ196726 LME196726:LMF196726 LWA196726:LWB196726 MFW196726:MFX196726 MPS196726:MPT196726 MZO196726:MZP196726 NJK196726:NJL196726 NTG196726:NTH196726 ODC196726:ODD196726 OMY196726:OMZ196726 OWU196726:OWV196726 PGQ196726:PGR196726 PQM196726:PQN196726 QAI196726:QAJ196726 QKE196726:QKF196726 QUA196726:QUB196726 RDW196726:RDX196726 RNS196726:RNT196726 RXO196726:RXP196726 SHK196726:SHL196726 SRG196726:SRH196726 TBC196726:TBD196726 TKY196726:TKZ196726 TUU196726:TUV196726 UEQ196726:UER196726 UOM196726:UON196726 UYI196726:UYJ196726 VIE196726:VIF196726 VSA196726:VSB196726 WBW196726:WBX196726 WLS196726:WLT196726 WVO196726:WVP196726 G262262:L262262 JC262262:JD262262 SY262262:SZ262262 ACU262262:ACV262262 AMQ262262:AMR262262 AWM262262:AWN262262 BGI262262:BGJ262262 BQE262262:BQF262262 CAA262262:CAB262262 CJW262262:CJX262262 CTS262262:CTT262262 DDO262262:DDP262262 DNK262262:DNL262262 DXG262262:DXH262262 EHC262262:EHD262262 EQY262262:EQZ262262 FAU262262:FAV262262 FKQ262262:FKR262262 FUM262262:FUN262262 GEI262262:GEJ262262 GOE262262:GOF262262 GYA262262:GYB262262 HHW262262:HHX262262 HRS262262:HRT262262 IBO262262:IBP262262 ILK262262:ILL262262 IVG262262:IVH262262 JFC262262:JFD262262 JOY262262:JOZ262262 JYU262262:JYV262262 KIQ262262:KIR262262 KSM262262:KSN262262 LCI262262:LCJ262262 LME262262:LMF262262 LWA262262:LWB262262 MFW262262:MFX262262 MPS262262:MPT262262 MZO262262:MZP262262 NJK262262:NJL262262 NTG262262:NTH262262 ODC262262:ODD262262 OMY262262:OMZ262262 OWU262262:OWV262262 PGQ262262:PGR262262 PQM262262:PQN262262 QAI262262:QAJ262262 QKE262262:QKF262262 QUA262262:QUB262262 RDW262262:RDX262262 RNS262262:RNT262262 RXO262262:RXP262262 SHK262262:SHL262262 SRG262262:SRH262262 TBC262262:TBD262262 TKY262262:TKZ262262 TUU262262:TUV262262 UEQ262262:UER262262 UOM262262:UON262262 UYI262262:UYJ262262 VIE262262:VIF262262 VSA262262:VSB262262 WBW262262:WBX262262 WLS262262:WLT262262 WVO262262:WVP262262 G327798:L327798 JC327798:JD327798 SY327798:SZ327798 ACU327798:ACV327798 AMQ327798:AMR327798 AWM327798:AWN327798 BGI327798:BGJ327798 BQE327798:BQF327798 CAA327798:CAB327798 CJW327798:CJX327798 CTS327798:CTT327798 DDO327798:DDP327798 DNK327798:DNL327798 DXG327798:DXH327798 EHC327798:EHD327798 EQY327798:EQZ327798 FAU327798:FAV327798 FKQ327798:FKR327798 FUM327798:FUN327798 GEI327798:GEJ327798 GOE327798:GOF327798 GYA327798:GYB327798 HHW327798:HHX327798 HRS327798:HRT327798 IBO327798:IBP327798 ILK327798:ILL327798 IVG327798:IVH327798 JFC327798:JFD327798 JOY327798:JOZ327798 JYU327798:JYV327798 KIQ327798:KIR327798 KSM327798:KSN327798 LCI327798:LCJ327798 LME327798:LMF327798 LWA327798:LWB327798 MFW327798:MFX327798 MPS327798:MPT327798 MZO327798:MZP327798 NJK327798:NJL327798 NTG327798:NTH327798 ODC327798:ODD327798 OMY327798:OMZ327798 OWU327798:OWV327798 PGQ327798:PGR327798 PQM327798:PQN327798 QAI327798:QAJ327798 QKE327798:QKF327798 QUA327798:QUB327798 RDW327798:RDX327798 RNS327798:RNT327798 RXO327798:RXP327798 SHK327798:SHL327798 SRG327798:SRH327798 TBC327798:TBD327798 TKY327798:TKZ327798 TUU327798:TUV327798 UEQ327798:UER327798 UOM327798:UON327798 UYI327798:UYJ327798 VIE327798:VIF327798 VSA327798:VSB327798 WBW327798:WBX327798 WLS327798:WLT327798 WVO327798:WVP327798 G393334:L393334 JC393334:JD393334 SY393334:SZ393334 ACU393334:ACV393334 AMQ393334:AMR393334 AWM393334:AWN393334 BGI393334:BGJ393334 BQE393334:BQF393334 CAA393334:CAB393334 CJW393334:CJX393334 CTS393334:CTT393334 DDO393334:DDP393334 DNK393334:DNL393334 DXG393334:DXH393334 EHC393334:EHD393334 EQY393334:EQZ393334 FAU393334:FAV393334 FKQ393334:FKR393334 FUM393334:FUN393334 GEI393334:GEJ393334 GOE393334:GOF393334 GYA393334:GYB393334 HHW393334:HHX393334 HRS393334:HRT393334 IBO393334:IBP393334 ILK393334:ILL393334 IVG393334:IVH393334 JFC393334:JFD393334 JOY393334:JOZ393334 JYU393334:JYV393334 KIQ393334:KIR393334 KSM393334:KSN393334 LCI393334:LCJ393334 LME393334:LMF393334 LWA393334:LWB393334 MFW393334:MFX393334 MPS393334:MPT393334 MZO393334:MZP393334 NJK393334:NJL393334 NTG393334:NTH393334 ODC393334:ODD393334 OMY393334:OMZ393334 OWU393334:OWV393334 PGQ393334:PGR393334 PQM393334:PQN393334 QAI393334:QAJ393334 QKE393334:QKF393334 QUA393334:QUB393334 RDW393334:RDX393334 RNS393334:RNT393334 RXO393334:RXP393334 SHK393334:SHL393334 SRG393334:SRH393334 TBC393334:TBD393334 TKY393334:TKZ393334 TUU393334:TUV393334 UEQ393334:UER393334 UOM393334:UON393334 UYI393334:UYJ393334 VIE393334:VIF393334 VSA393334:VSB393334 WBW393334:WBX393334 WLS393334:WLT393334 WVO393334:WVP393334 G458870:L458870 JC458870:JD458870 SY458870:SZ458870 ACU458870:ACV458870 AMQ458870:AMR458870 AWM458870:AWN458870 BGI458870:BGJ458870 BQE458870:BQF458870 CAA458870:CAB458870 CJW458870:CJX458870 CTS458870:CTT458870 DDO458870:DDP458870 DNK458870:DNL458870 DXG458870:DXH458870 EHC458870:EHD458870 EQY458870:EQZ458870 FAU458870:FAV458870 FKQ458870:FKR458870 FUM458870:FUN458870 GEI458870:GEJ458870 GOE458870:GOF458870 GYA458870:GYB458870 HHW458870:HHX458870 HRS458870:HRT458870 IBO458870:IBP458870 ILK458870:ILL458870 IVG458870:IVH458870 JFC458870:JFD458870 JOY458870:JOZ458870 JYU458870:JYV458870 KIQ458870:KIR458870 KSM458870:KSN458870 LCI458870:LCJ458870 LME458870:LMF458870 LWA458870:LWB458870 MFW458870:MFX458870 MPS458870:MPT458870 MZO458870:MZP458870 NJK458870:NJL458870 NTG458870:NTH458870 ODC458870:ODD458870 OMY458870:OMZ458870 OWU458870:OWV458870 PGQ458870:PGR458870 PQM458870:PQN458870 QAI458870:QAJ458870 QKE458870:QKF458870 QUA458870:QUB458870 RDW458870:RDX458870 RNS458870:RNT458870 RXO458870:RXP458870 SHK458870:SHL458870 SRG458870:SRH458870 TBC458870:TBD458870 TKY458870:TKZ458870 TUU458870:TUV458870 UEQ458870:UER458870 UOM458870:UON458870 UYI458870:UYJ458870 VIE458870:VIF458870 VSA458870:VSB458870 WBW458870:WBX458870 WLS458870:WLT458870 WVO458870:WVP458870 G524406:L524406 JC524406:JD524406 SY524406:SZ524406 ACU524406:ACV524406 AMQ524406:AMR524406 AWM524406:AWN524406 BGI524406:BGJ524406 BQE524406:BQF524406 CAA524406:CAB524406 CJW524406:CJX524406 CTS524406:CTT524406 DDO524406:DDP524406 DNK524406:DNL524406 DXG524406:DXH524406 EHC524406:EHD524406 EQY524406:EQZ524406 FAU524406:FAV524406 FKQ524406:FKR524406 FUM524406:FUN524406 GEI524406:GEJ524406 GOE524406:GOF524406 GYA524406:GYB524406 HHW524406:HHX524406 HRS524406:HRT524406 IBO524406:IBP524406 ILK524406:ILL524406 IVG524406:IVH524406 JFC524406:JFD524406 JOY524406:JOZ524406 JYU524406:JYV524406 KIQ524406:KIR524406 KSM524406:KSN524406 LCI524406:LCJ524406 LME524406:LMF524406 LWA524406:LWB524406 MFW524406:MFX524406 MPS524406:MPT524406 MZO524406:MZP524406 NJK524406:NJL524406 NTG524406:NTH524406 ODC524406:ODD524406 OMY524406:OMZ524406 OWU524406:OWV524406 PGQ524406:PGR524406 PQM524406:PQN524406 QAI524406:QAJ524406 QKE524406:QKF524406 QUA524406:QUB524406 RDW524406:RDX524406 RNS524406:RNT524406 RXO524406:RXP524406 SHK524406:SHL524406 SRG524406:SRH524406 TBC524406:TBD524406 TKY524406:TKZ524406 TUU524406:TUV524406 UEQ524406:UER524406 UOM524406:UON524406 UYI524406:UYJ524406 VIE524406:VIF524406 VSA524406:VSB524406 WBW524406:WBX524406 WLS524406:WLT524406 WVO524406:WVP524406 G589942:L589942 JC589942:JD589942 SY589942:SZ589942 ACU589942:ACV589942 AMQ589942:AMR589942 AWM589942:AWN589942 BGI589942:BGJ589942 BQE589942:BQF589942 CAA589942:CAB589942 CJW589942:CJX589942 CTS589942:CTT589942 DDO589942:DDP589942 DNK589942:DNL589942 DXG589942:DXH589942 EHC589942:EHD589942 EQY589942:EQZ589942 FAU589942:FAV589942 FKQ589942:FKR589942 FUM589942:FUN589942 GEI589942:GEJ589942 GOE589942:GOF589942 GYA589942:GYB589942 HHW589942:HHX589942 HRS589942:HRT589942 IBO589942:IBP589942 ILK589942:ILL589942 IVG589942:IVH589942 JFC589942:JFD589942 JOY589942:JOZ589942 JYU589942:JYV589942 KIQ589942:KIR589942 KSM589942:KSN589942 LCI589942:LCJ589942 LME589942:LMF589942 LWA589942:LWB589942 MFW589942:MFX589942 MPS589942:MPT589942 MZO589942:MZP589942 NJK589942:NJL589942 NTG589942:NTH589942 ODC589942:ODD589942 OMY589942:OMZ589942 OWU589942:OWV589942 PGQ589942:PGR589942 PQM589942:PQN589942 QAI589942:QAJ589942 QKE589942:QKF589942 QUA589942:QUB589942 RDW589942:RDX589942 RNS589942:RNT589942 RXO589942:RXP589942 SHK589942:SHL589942 SRG589942:SRH589942 TBC589942:TBD589942 TKY589942:TKZ589942 TUU589942:TUV589942 UEQ589942:UER589942 UOM589942:UON589942 UYI589942:UYJ589942 VIE589942:VIF589942 VSA589942:VSB589942 WBW589942:WBX589942 WLS589942:WLT589942 WVO589942:WVP589942 G655478:L655478 JC655478:JD655478 SY655478:SZ655478 ACU655478:ACV655478 AMQ655478:AMR655478 AWM655478:AWN655478 BGI655478:BGJ655478 BQE655478:BQF655478 CAA655478:CAB655478 CJW655478:CJX655478 CTS655478:CTT655478 DDO655478:DDP655478 DNK655478:DNL655478 DXG655478:DXH655478 EHC655478:EHD655478 EQY655478:EQZ655478 FAU655478:FAV655478 FKQ655478:FKR655478 FUM655478:FUN655478 GEI655478:GEJ655478 GOE655478:GOF655478 GYA655478:GYB655478 HHW655478:HHX655478 HRS655478:HRT655478 IBO655478:IBP655478 ILK655478:ILL655478 IVG655478:IVH655478 JFC655478:JFD655478 JOY655478:JOZ655478 JYU655478:JYV655478 KIQ655478:KIR655478 KSM655478:KSN655478 LCI655478:LCJ655478 LME655478:LMF655478 LWA655478:LWB655478 MFW655478:MFX655478 MPS655478:MPT655478 MZO655478:MZP655478 NJK655478:NJL655478 NTG655478:NTH655478 ODC655478:ODD655478 OMY655478:OMZ655478 OWU655478:OWV655478 PGQ655478:PGR655478 PQM655478:PQN655478 QAI655478:QAJ655478 QKE655478:QKF655478 QUA655478:QUB655478 RDW655478:RDX655478 RNS655478:RNT655478 RXO655478:RXP655478 SHK655478:SHL655478 SRG655478:SRH655478 TBC655478:TBD655478 TKY655478:TKZ655478 TUU655478:TUV655478 UEQ655478:UER655478 UOM655478:UON655478 UYI655478:UYJ655478 VIE655478:VIF655478 VSA655478:VSB655478 WBW655478:WBX655478 WLS655478:WLT655478 WVO655478:WVP655478 G721014:L721014 JC721014:JD721014 SY721014:SZ721014 ACU721014:ACV721014 AMQ721014:AMR721014 AWM721014:AWN721014 BGI721014:BGJ721014 BQE721014:BQF721014 CAA721014:CAB721014 CJW721014:CJX721014 CTS721014:CTT721014 DDO721014:DDP721014 DNK721014:DNL721014 DXG721014:DXH721014 EHC721014:EHD721014 EQY721014:EQZ721014 FAU721014:FAV721014 FKQ721014:FKR721014 FUM721014:FUN721014 GEI721014:GEJ721014 GOE721014:GOF721014 GYA721014:GYB721014 HHW721014:HHX721014 HRS721014:HRT721014 IBO721014:IBP721014 ILK721014:ILL721014 IVG721014:IVH721014 JFC721014:JFD721014 JOY721014:JOZ721014 JYU721014:JYV721014 KIQ721014:KIR721014 KSM721014:KSN721014 LCI721014:LCJ721014 LME721014:LMF721014 LWA721014:LWB721014 MFW721014:MFX721014 MPS721014:MPT721014 MZO721014:MZP721014 NJK721014:NJL721014 NTG721014:NTH721014 ODC721014:ODD721014 OMY721014:OMZ721014 OWU721014:OWV721014 PGQ721014:PGR721014 PQM721014:PQN721014 QAI721014:QAJ721014 QKE721014:QKF721014 QUA721014:QUB721014 RDW721014:RDX721014 RNS721014:RNT721014 RXO721014:RXP721014 SHK721014:SHL721014 SRG721014:SRH721014 TBC721014:TBD721014 TKY721014:TKZ721014 TUU721014:TUV721014 UEQ721014:UER721014 UOM721014:UON721014 UYI721014:UYJ721014 VIE721014:VIF721014 VSA721014:VSB721014 WBW721014:WBX721014 WLS721014:WLT721014 WVO721014:WVP721014 G786550:L786550 JC786550:JD786550 SY786550:SZ786550 ACU786550:ACV786550 AMQ786550:AMR786550 AWM786550:AWN786550 BGI786550:BGJ786550 BQE786550:BQF786550 CAA786550:CAB786550 CJW786550:CJX786550 CTS786550:CTT786550 DDO786550:DDP786550 DNK786550:DNL786550 DXG786550:DXH786550 EHC786550:EHD786550 EQY786550:EQZ786550 FAU786550:FAV786550 FKQ786550:FKR786550 FUM786550:FUN786550 GEI786550:GEJ786550 GOE786550:GOF786550 GYA786550:GYB786550 HHW786550:HHX786550 HRS786550:HRT786550 IBO786550:IBP786550 ILK786550:ILL786550 IVG786550:IVH786550 JFC786550:JFD786550 JOY786550:JOZ786550 JYU786550:JYV786550 KIQ786550:KIR786550 KSM786550:KSN786550 LCI786550:LCJ786550 LME786550:LMF786550 LWA786550:LWB786550 MFW786550:MFX786550 MPS786550:MPT786550 MZO786550:MZP786550 NJK786550:NJL786550 NTG786550:NTH786550 ODC786550:ODD786550 OMY786550:OMZ786550 OWU786550:OWV786550 PGQ786550:PGR786550 PQM786550:PQN786550 QAI786550:QAJ786550 QKE786550:QKF786550 QUA786550:QUB786550 RDW786550:RDX786550 RNS786550:RNT786550 RXO786550:RXP786550 SHK786550:SHL786550 SRG786550:SRH786550 TBC786550:TBD786550 TKY786550:TKZ786550 TUU786550:TUV786550 UEQ786550:UER786550 UOM786550:UON786550 UYI786550:UYJ786550 VIE786550:VIF786550 VSA786550:VSB786550 WBW786550:WBX786550 WLS786550:WLT786550 WVO786550:WVP786550 G852086:L852086 JC852086:JD852086 SY852086:SZ852086 ACU852086:ACV852086 AMQ852086:AMR852086 AWM852086:AWN852086 BGI852086:BGJ852086 BQE852086:BQF852086 CAA852086:CAB852086 CJW852086:CJX852086 CTS852086:CTT852086 DDO852086:DDP852086 DNK852086:DNL852086 DXG852086:DXH852086 EHC852086:EHD852086 EQY852086:EQZ852086 FAU852086:FAV852086 FKQ852086:FKR852086 FUM852086:FUN852086 GEI852086:GEJ852086 GOE852086:GOF852086 GYA852086:GYB852086 HHW852086:HHX852086 HRS852086:HRT852086 IBO852086:IBP852086 ILK852086:ILL852086 IVG852086:IVH852086 JFC852086:JFD852086 JOY852086:JOZ852086 JYU852086:JYV852086 KIQ852086:KIR852086 KSM852086:KSN852086 LCI852086:LCJ852086 LME852086:LMF852086 LWA852086:LWB852086 MFW852086:MFX852086 MPS852086:MPT852086 MZO852086:MZP852086 NJK852086:NJL852086 NTG852086:NTH852086 ODC852086:ODD852086 OMY852086:OMZ852086 OWU852086:OWV852086 PGQ852086:PGR852086 PQM852086:PQN852086 QAI852086:QAJ852086 QKE852086:QKF852086 QUA852086:QUB852086 RDW852086:RDX852086 RNS852086:RNT852086 RXO852086:RXP852086 SHK852086:SHL852086 SRG852086:SRH852086 TBC852086:TBD852086 TKY852086:TKZ852086 TUU852086:TUV852086 UEQ852086:UER852086 UOM852086:UON852086 UYI852086:UYJ852086 VIE852086:VIF852086 VSA852086:VSB852086 WBW852086:WBX852086 WLS852086:WLT852086 WVO852086:WVP852086 G917622:L917622 JC917622:JD917622 SY917622:SZ917622 ACU917622:ACV917622 AMQ917622:AMR917622 AWM917622:AWN917622 BGI917622:BGJ917622 BQE917622:BQF917622 CAA917622:CAB917622 CJW917622:CJX917622 CTS917622:CTT917622 DDO917622:DDP917622 DNK917622:DNL917622 DXG917622:DXH917622 EHC917622:EHD917622 EQY917622:EQZ917622 FAU917622:FAV917622 FKQ917622:FKR917622 FUM917622:FUN917622 GEI917622:GEJ917622 GOE917622:GOF917622 GYA917622:GYB917622 HHW917622:HHX917622 HRS917622:HRT917622 IBO917622:IBP917622 ILK917622:ILL917622 IVG917622:IVH917622 JFC917622:JFD917622 JOY917622:JOZ917622 JYU917622:JYV917622 KIQ917622:KIR917622 KSM917622:KSN917622 LCI917622:LCJ917622 LME917622:LMF917622 LWA917622:LWB917622 MFW917622:MFX917622 MPS917622:MPT917622 MZO917622:MZP917622 NJK917622:NJL917622 NTG917622:NTH917622 ODC917622:ODD917622 OMY917622:OMZ917622 OWU917622:OWV917622 PGQ917622:PGR917622 PQM917622:PQN917622 QAI917622:QAJ917622 QKE917622:QKF917622 QUA917622:QUB917622 RDW917622:RDX917622 RNS917622:RNT917622 RXO917622:RXP917622 SHK917622:SHL917622 SRG917622:SRH917622 TBC917622:TBD917622 TKY917622:TKZ917622 TUU917622:TUV917622 UEQ917622:UER917622 UOM917622:UON917622 UYI917622:UYJ917622 VIE917622:VIF917622 VSA917622:VSB917622 WBW917622:WBX917622 WLS917622:WLT917622 WVO917622:WVP917622 G983158:L983158 JC983158:JD983158 SY983158:SZ983158 ACU983158:ACV983158 AMQ983158:AMR983158 AWM983158:AWN983158 BGI983158:BGJ983158 BQE983158:BQF983158 CAA983158:CAB983158 CJW983158:CJX983158 CTS983158:CTT983158 DDO983158:DDP983158 DNK983158:DNL983158 DXG983158:DXH983158 EHC983158:EHD983158 EQY983158:EQZ983158 FAU983158:FAV983158 FKQ983158:FKR983158 FUM983158:FUN983158 GEI983158:GEJ983158 GOE983158:GOF983158 GYA983158:GYB983158 HHW983158:HHX983158 HRS983158:HRT983158 IBO983158:IBP983158 ILK983158:ILL983158 IVG983158:IVH983158 JFC983158:JFD983158 JOY983158:JOZ983158 JYU983158:JYV983158 KIQ983158:KIR983158 KSM983158:KSN983158 LCI983158:LCJ983158 LME983158:LMF983158 LWA983158:LWB983158 MFW983158:MFX983158 MPS983158:MPT983158 MZO983158:MZP983158 NJK983158:NJL983158 NTG983158:NTH983158 ODC983158:ODD983158 OMY983158:OMZ983158 OWU983158:OWV983158 PGQ983158:PGR983158 PQM983158:PQN983158 QAI983158:QAJ983158 QKE983158:QKF983158 QUA983158:QUB983158 RDW983158:RDX983158 RNS983158:RNT983158 RXO983158:RXP983158 SHK983158:SHL983158 SRG983158:SRH983158 TBC983158:TBD983158 TKY983158:TKZ983158 TUU983158:TUV983158 UEQ983158:UER983158 UOM983158:UON983158 UYI983158:UYJ983158 VIE983158:VIF983158 VSA983158:VSB983158 WBW983158:WBX983158 WLS983158:WLT983158 WVO983158:WVP983158 JG65654:JH65654 TC65654:TD65654 ACY65654:ACZ65654 AMU65654:AMV65654 AWQ65654:AWR65654 BGM65654:BGN65654 BQI65654:BQJ65654 CAE65654:CAF65654 CKA65654:CKB65654 CTW65654:CTX65654 DDS65654:DDT65654 DNO65654:DNP65654 DXK65654:DXL65654 EHG65654:EHH65654 ERC65654:ERD65654 FAY65654:FAZ65654 FKU65654:FKV65654 FUQ65654:FUR65654 GEM65654:GEN65654 GOI65654:GOJ65654 GYE65654:GYF65654 HIA65654:HIB65654 HRW65654:HRX65654 IBS65654:IBT65654 ILO65654:ILP65654 IVK65654:IVL65654 JFG65654:JFH65654 JPC65654:JPD65654 JYY65654:JYZ65654 KIU65654:KIV65654 KSQ65654:KSR65654 LCM65654:LCN65654 LMI65654:LMJ65654 LWE65654:LWF65654 MGA65654:MGB65654 MPW65654:MPX65654 MZS65654:MZT65654 NJO65654:NJP65654 NTK65654:NTL65654 ODG65654:ODH65654 ONC65654:OND65654 OWY65654:OWZ65654 PGU65654:PGV65654 PQQ65654:PQR65654 QAM65654:QAN65654 QKI65654:QKJ65654 QUE65654:QUF65654 REA65654:REB65654 RNW65654:RNX65654 RXS65654:RXT65654 SHO65654:SHP65654 SRK65654:SRL65654 TBG65654:TBH65654 TLC65654:TLD65654 TUY65654:TUZ65654 UEU65654:UEV65654 UOQ65654:UOR65654 UYM65654:UYN65654 VII65654:VIJ65654 VSE65654:VSF65654 WCA65654:WCB65654 WLW65654:WLX65654 WVS65654:WVT65654 JG131190:JH131190 TC131190:TD131190 ACY131190:ACZ131190 AMU131190:AMV131190 AWQ131190:AWR131190 BGM131190:BGN131190 BQI131190:BQJ131190 CAE131190:CAF131190 CKA131190:CKB131190 CTW131190:CTX131190 DDS131190:DDT131190 DNO131190:DNP131190 DXK131190:DXL131190 EHG131190:EHH131190 ERC131190:ERD131190 FAY131190:FAZ131190 FKU131190:FKV131190 FUQ131190:FUR131190 GEM131190:GEN131190 GOI131190:GOJ131190 GYE131190:GYF131190 HIA131190:HIB131190 HRW131190:HRX131190 IBS131190:IBT131190 ILO131190:ILP131190 IVK131190:IVL131190 JFG131190:JFH131190 JPC131190:JPD131190 JYY131190:JYZ131190 KIU131190:KIV131190 KSQ131190:KSR131190 LCM131190:LCN131190 LMI131190:LMJ131190 LWE131190:LWF131190 MGA131190:MGB131190 MPW131190:MPX131190 MZS131190:MZT131190 NJO131190:NJP131190 NTK131190:NTL131190 ODG131190:ODH131190 ONC131190:OND131190 OWY131190:OWZ131190 PGU131190:PGV131190 PQQ131190:PQR131190 QAM131190:QAN131190 QKI131190:QKJ131190 QUE131190:QUF131190 REA131190:REB131190 RNW131190:RNX131190 RXS131190:RXT131190 SHO131190:SHP131190 SRK131190:SRL131190 TBG131190:TBH131190 TLC131190:TLD131190 TUY131190:TUZ131190 UEU131190:UEV131190 UOQ131190:UOR131190 UYM131190:UYN131190 VII131190:VIJ131190 VSE131190:VSF131190 WCA131190:WCB131190 WLW131190:WLX131190 WVS131190:WVT131190 JG196726:JH196726 TC196726:TD196726 ACY196726:ACZ196726 AMU196726:AMV196726 AWQ196726:AWR196726 BGM196726:BGN196726 BQI196726:BQJ196726 CAE196726:CAF196726 CKA196726:CKB196726 CTW196726:CTX196726 DDS196726:DDT196726 DNO196726:DNP196726 DXK196726:DXL196726 EHG196726:EHH196726 ERC196726:ERD196726 FAY196726:FAZ196726 FKU196726:FKV196726 FUQ196726:FUR196726 GEM196726:GEN196726 GOI196726:GOJ196726 GYE196726:GYF196726 HIA196726:HIB196726 HRW196726:HRX196726 IBS196726:IBT196726 ILO196726:ILP196726 IVK196726:IVL196726 JFG196726:JFH196726 JPC196726:JPD196726 JYY196726:JYZ196726 KIU196726:KIV196726 KSQ196726:KSR196726 LCM196726:LCN196726 LMI196726:LMJ196726 LWE196726:LWF196726 MGA196726:MGB196726 MPW196726:MPX196726 MZS196726:MZT196726 NJO196726:NJP196726 NTK196726:NTL196726 ODG196726:ODH196726 ONC196726:OND196726 OWY196726:OWZ196726 PGU196726:PGV196726 PQQ196726:PQR196726 QAM196726:QAN196726 QKI196726:QKJ196726 QUE196726:QUF196726 REA196726:REB196726 RNW196726:RNX196726 RXS196726:RXT196726 SHO196726:SHP196726 SRK196726:SRL196726 TBG196726:TBH196726 TLC196726:TLD196726 TUY196726:TUZ196726 UEU196726:UEV196726 UOQ196726:UOR196726 UYM196726:UYN196726 VII196726:VIJ196726 VSE196726:VSF196726 WCA196726:WCB196726 WLW196726:WLX196726 WVS196726:WVT196726 JG262262:JH262262 TC262262:TD262262 ACY262262:ACZ262262 AMU262262:AMV262262 AWQ262262:AWR262262 BGM262262:BGN262262 BQI262262:BQJ262262 CAE262262:CAF262262 CKA262262:CKB262262 CTW262262:CTX262262 DDS262262:DDT262262 DNO262262:DNP262262 DXK262262:DXL262262 EHG262262:EHH262262 ERC262262:ERD262262 FAY262262:FAZ262262 FKU262262:FKV262262 FUQ262262:FUR262262 GEM262262:GEN262262 GOI262262:GOJ262262 GYE262262:GYF262262 HIA262262:HIB262262 HRW262262:HRX262262 IBS262262:IBT262262 ILO262262:ILP262262 IVK262262:IVL262262 JFG262262:JFH262262 JPC262262:JPD262262 JYY262262:JYZ262262 KIU262262:KIV262262 KSQ262262:KSR262262 LCM262262:LCN262262 LMI262262:LMJ262262 LWE262262:LWF262262 MGA262262:MGB262262 MPW262262:MPX262262 MZS262262:MZT262262 NJO262262:NJP262262 NTK262262:NTL262262 ODG262262:ODH262262 ONC262262:OND262262 OWY262262:OWZ262262 PGU262262:PGV262262 PQQ262262:PQR262262 QAM262262:QAN262262 QKI262262:QKJ262262 QUE262262:QUF262262 REA262262:REB262262 RNW262262:RNX262262 RXS262262:RXT262262 SHO262262:SHP262262 SRK262262:SRL262262 TBG262262:TBH262262 TLC262262:TLD262262 TUY262262:TUZ262262 UEU262262:UEV262262 UOQ262262:UOR262262 UYM262262:UYN262262 VII262262:VIJ262262 VSE262262:VSF262262 WCA262262:WCB262262 WLW262262:WLX262262 WVS262262:WVT262262 JG327798:JH327798 TC327798:TD327798 ACY327798:ACZ327798 AMU327798:AMV327798 AWQ327798:AWR327798 BGM327798:BGN327798 BQI327798:BQJ327798 CAE327798:CAF327798 CKA327798:CKB327798 CTW327798:CTX327798 DDS327798:DDT327798 DNO327798:DNP327798 DXK327798:DXL327798 EHG327798:EHH327798 ERC327798:ERD327798 FAY327798:FAZ327798 FKU327798:FKV327798 FUQ327798:FUR327798 GEM327798:GEN327798 GOI327798:GOJ327798 GYE327798:GYF327798 HIA327798:HIB327798 HRW327798:HRX327798 IBS327798:IBT327798 ILO327798:ILP327798 IVK327798:IVL327798 JFG327798:JFH327798 JPC327798:JPD327798 JYY327798:JYZ327798 KIU327798:KIV327798 KSQ327798:KSR327798 LCM327798:LCN327798 LMI327798:LMJ327798 LWE327798:LWF327798 MGA327798:MGB327798 MPW327798:MPX327798 MZS327798:MZT327798 NJO327798:NJP327798 NTK327798:NTL327798 ODG327798:ODH327798 ONC327798:OND327798 OWY327798:OWZ327798 PGU327798:PGV327798 PQQ327798:PQR327798 QAM327798:QAN327798 QKI327798:QKJ327798 QUE327798:QUF327798 REA327798:REB327798 RNW327798:RNX327798 RXS327798:RXT327798 SHO327798:SHP327798 SRK327798:SRL327798 TBG327798:TBH327798 TLC327798:TLD327798 TUY327798:TUZ327798 UEU327798:UEV327798 UOQ327798:UOR327798 UYM327798:UYN327798 VII327798:VIJ327798 VSE327798:VSF327798 WCA327798:WCB327798 WLW327798:WLX327798 WVS327798:WVT327798 JG393334:JH393334 TC393334:TD393334 ACY393334:ACZ393334 AMU393334:AMV393334 AWQ393334:AWR393334 BGM393334:BGN393334 BQI393334:BQJ393334 CAE393334:CAF393334 CKA393334:CKB393334 CTW393334:CTX393334 DDS393334:DDT393334 DNO393334:DNP393334 DXK393334:DXL393334 EHG393334:EHH393334 ERC393334:ERD393334 FAY393334:FAZ393334 FKU393334:FKV393334 FUQ393334:FUR393334 GEM393334:GEN393334 GOI393334:GOJ393334 GYE393334:GYF393334 HIA393334:HIB393334 HRW393334:HRX393334 IBS393334:IBT393334 ILO393334:ILP393334 IVK393334:IVL393334 JFG393334:JFH393334 JPC393334:JPD393334 JYY393334:JYZ393334 KIU393334:KIV393334 KSQ393334:KSR393334 LCM393334:LCN393334 LMI393334:LMJ393334 LWE393334:LWF393334 MGA393334:MGB393334 MPW393334:MPX393334 MZS393334:MZT393334 NJO393334:NJP393334 NTK393334:NTL393334 ODG393334:ODH393334 ONC393334:OND393334 OWY393334:OWZ393334 PGU393334:PGV393334 PQQ393334:PQR393334 QAM393334:QAN393334 QKI393334:QKJ393334 QUE393334:QUF393334 REA393334:REB393334 RNW393334:RNX393334 RXS393334:RXT393334 SHO393334:SHP393334 SRK393334:SRL393334 TBG393334:TBH393334 TLC393334:TLD393334 TUY393334:TUZ393334 UEU393334:UEV393334 UOQ393334:UOR393334 UYM393334:UYN393334 VII393334:VIJ393334 VSE393334:VSF393334 WCA393334:WCB393334 WLW393334:WLX393334 WVS393334:WVT393334 JG458870:JH458870 TC458870:TD458870 ACY458870:ACZ458870 AMU458870:AMV458870 AWQ458870:AWR458870 BGM458870:BGN458870 BQI458870:BQJ458870 CAE458870:CAF458870 CKA458870:CKB458870 CTW458870:CTX458870 DDS458870:DDT458870 DNO458870:DNP458870 DXK458870:DXL458870 EHG458870:EHH458870 ERC458870:ERD458870 FAY458870:FAZ458870 FKU458870:FKV458870 FUQ458870:FUR458870 GEM458870:GEN458870 GOI458870:GOJ458870 GYE458870:GYF458870 HIA458870:HIB458870 HRW458870:HRX458870 IBS458870:IBT458870 ILO458870:ILP458870 IVK458870:IVL458870 JFG458870:JFH458870 JPC458870:JPD458870 JYY458870:JYZ458870 KIU458870:KIV458870 KSQ458870:KSR458870 LCM458870:LCN458870 LMI458870:LMJ458870 LWE458870:LWF458870 MGA458870:MGB458870 MPW458870:MPX458870 MZS458870:MZT458870 NJO458870:NJP458870 NTK458870:NTL458870 ODG458870:ODH458870 ONC458870:OND458870 OWY458870:OWZ458870 PGU458870:PGV458870 PQQ458870:PQR458870 QAM458870:QAN458870 QKI458870:QKJ458870 QUE458870:QUF458870 REA458870:REB458870 RNW458870:RNX458870 RXS458870:RXT458870 SHO458870:SHP458870 SRK458870:SRL458870 TBG458870:TBH458870 TLC458870:TLD458870 TUY458870:TUZ458870 UEU458870:UEV458870 UOQ458870:UOR458870 UYM458870:UYN458870 VII458870:VIJ458870 VSE458870:VSF458870 WCA458870:WCB458870 WLW458870:WLX458870 WVS458870:WVT458870 JG524406:JH524406 TC524406:TD524406 ACY524406:ACZ524406 AMU524406:AMV524406 AWQ524406:AWR524406 BGM524406:BGN524406 BQI524406:BQJ524406 CAE524406:CAF524406 CKA524406:CKB524406 CTW524406:CTX524406 DDS524406:DDT524406 DNO524406:DNP524406 DXK524406:DXL524406 EHG524406:EHH524406 ERC524406:ERD524406 FAY524406:FAZ524406 FKU524406:FKV524406 FUQ524406:FUR524406 GEM524406:GEN524406 GOI524406:GOJ524406 GYE524406:GYF524406 HIA524406:HIB524406 HRW524406:HRX524406 IBS524406:IBT524406 ILO524406:ILP524406 IVK524406:IVL524406 JFG524406:JFH524406 JPC524406:JPD524406 JYY524406:JYZ524406 KIU524406:KIV524406 KSQ524406:KSR524406 LCM524406:LCN524406 LMI524406:LMJ524406 LWE524406:LWF524406 MGA524406:MGB524406 MPW524406:MPX524406 MZS524406:MZT524406 NJO524406:NJP524406 NTK524406:NTL524406 ODG524406:ODH524406 ONC524406:OND524406 OWY524406:OWZ524406 PGU524406:PGV524406 PQQ524406:PQR524406 QAM524406:QAN524406 QKI524406:QKJ524406 QUE524406:QUF524406 REA524406:REB524406 RNW524406:RNX524406 RXS524406:RXT524406 SHO524406:SHP524406 SRK524406:SRL524406 TBG524406:TBH524406 TLC524406:TLD524406 TUY524406:TUZ524406 UEU524406:UEV524406 UOQ524406:UOR524406 UYM524406:UYN524406 VII524406:VIJ524406 VSE524406:VSF524406 WCA524406:WCB524406 WLW524406:WLX524406 WVS524406:WVT524406 JG589942:JH589942 TC589942:TD589942 ACY589942:ACZ589942 AMU589942:AMV589942 AWQ589942:AWR589942 BGM589942:BGN589942 BQI589942:BQJ589942 CAE589942:CAF589942 CKA589942:CKB589942 CTW589942:CTX589942 DDS589942:DDT589942 DNO589942:DNP589942 DXK589942:DXL589942 EHG589942:EHH589942 ERC589942:ERD589942 FAY589942:FAZ589942 FKU589942:FKV589942 FUQ589942:FUR589942 GEM589942:GEN589942 GOI589942:GOJ589942 GYE589942:GYF589942 HIA589942:HIB589942 HRW589942:HRX589942 IBS589942:IBT589942 ILO589942:ILP589942 IVK589942:IVL589942 JFG589942:JFH589942 JPC589942:JPD589942 JYY589942:JYZ589942 KIU589942:KIV589942 KSQ589942:KSR589942 LCM589942:LCN589942 LMI589942:LMJ589942 LWE589942:LWF589942 MGA589942:MGB589942 MPW589942:MPX589942 MZS589942:MZT589942 NJO589942:NJP589942 NTK589942:NTL589942 ODG589942:ODH589942 ONC589942:OND589942 OWY589942:OWZ589942 PGU589942:PGV589942 PQQ589942:PQR589942 QAM589942:QAN589942 QKI589942:QKJ589942 QUE589942:QUF589942 REA589942:REB589942 RNW589942:RNX589942 RXS589942:RXT589942 SHO589942:SHP589942 SRK589942:SRL589942 TBG589942:TBH589942 TLC589942:TLD589942 TUY589942:TUZ589942 UEU589942:UEV589942 UOQ589942:UOR589942 UYM589942:UYN589942 VII589942:VIJ589942 VSE589942:VSF589942 WCA589942:WCB589942 WLW589942:WLX589942 WVS589942:WVT589942 JG655478:JH655478 TC655478:TD655478 ACY655478:ACZ655478 AMU655478:AMV655478 AWQ655478:AWR655478 BGM655478:BGN655478 BQI655478:BQJ655478 CAE655478:CAF655478 CKA655478:CKB655478 CTW655478:CTX655478 DDS655478:DDT655478 DNO655478:DNP655478 DXK655478:DXL655478 EHG655478:EHH655478 ERC655478:ERD655478 FAY655478:FAZ655478 FKU655478:FKV655478 FUQ655478:FUR655478 GEM655478:GEN655478 GOI655478:GOJ655478 GYE655478:GYF655478 HIA655478:HIB655478 HRW655478:HRX655478 IBS655478:IBT655478 ILO655478:ILP655478 IVK655478:IVL655478 JFG655478:JFH655478 JPC655478:JPD655478 JYY655478:JYZ655478 KIU655478:KIV655478 KSQ655478:KSR655478 LCM655478:LCN655478 LMI655478:LMJ655478 LWE655478:LWF655478 MGA655478:MGB655478 MPW655478:MPX655478 MZS655478:MZT655478 NJO655478:NJP655478 NTK655478:NTL655478 ODG655478:ODH655478 ONC655478:OND655478 OWY655478:OWZ655478 PGU655478:PGV655478 PQQ655478:PQR655478 QAM655478:QAN655478 QKI655478:QKJ655478 QUE655478:QUF655478 REA655478:REB655478 RNW655478:RNX655478 RXS655478:RXT655478 SHO655478:SHP655478 SRK655478:SRL655478 TBG655478:TBH655478 TLC655478:TLD655478 TUY655478:TUZ655478 UEU655478:UEV655478 UOQ655478:UOR655478 UYM655478:UYN655478 VII655478:VIJ655478 VSE655478:VSF655478 WCA655478:WCB655478 WLW655478:WLX655478 WVS655478:WVT655478 JG721014:JH721014 TC721014:TD721014 ACY721014:ACZ721014 AMU721014:AMV721014 AWQ721014:AWR721014 BGM721014:BGN721014 BQI721014:BQJ721014 CAE721014:CAF721014 CKA721014:CKB721014 CTW721014:CTX721014 DDS721014:DDT721014 DNO721014:DNP721014 DXK721014:DXL721014 EHG721014:EHH721014 ERC721014:ERD721014 FAY721014:FAZ721014 FKU721014:FKV721014 FUQ721014:FUR721014 GEM721014:GEN721014 GOI721014:GOJ721014 GYE721014:GYF721014 HIA721014:HIB721014 HRW721014:HRX721014 IBS721014:IBT721014 ILO721014:ILP721014 IVK721014:IVL721014 JFG721014:JFH721014 JPC721014:JPD721014 JYY721014:JYZ721014 KIU721014:KIV721014 KSQ721014:KSR721014 LCM721014:LCN721014 LMI721014:LMJ721014 LWE721014:LWF721014 MGA721014:MGB721014 MPW721014:MPX721014 MZS721014:MZT721014 NJO721014:NJP721014 NTK721014:NTL721014 ODG721014:ODH721014 ONC721014:OND721014 OWY721014:OWZ721014 PGU721014:PGV721014 PQQ721014:PQR721014 QAM721014:QAN721014 QKI721014:QKJ721014 QUE721014:QUF721014 REA721014:REB721014 RNW721014:RNX721014 RXS721014:RXT721014 SHO721014:SHP721014 SRK721014:SRL721014 TBG721014:TBH721014 TLC721014:TLD721014 TUY721014:TUZ721014 UEU721014:UEV721014 UOQ721014:UOR721014 UYM721014:UYN721014 VII721014:VIJ721014 VSE721014:VSF721014 WCA721014:WCB721014 WLW721014:WLX721014 WVS721014:WVT721014 JG786550:JH786550 TC786550:TD786550 ACY786550:ACZ786550 AMU786550:AMV786550 AWQ786550:AWR786550 BGM786550:BGN786550 BQI786550:BQJ786550 CAE786550:CAF786550 CKA786550:CKB786550 CTW786550:CTX786550 DDS786550:DDT786550 DNO786550:DNP786550 DXK786550:DXL786550 EHG786550:EHH786550 ERC786550:ERD786550 FAY786550:FAZ786550 FKU786550:FKV786550 FUQ786550:FUR786550 GEM786550:GEN786550 GOI786550:GOJ786550 GYE786550:GYF786550 HIA786550:HIB786550 HRW786550:HRX786550 IBS786550:IBT786550 ILO786550:ILP786550 IVK786550:IVL786550 JFG786550:JFH786550 JPC786550:JPD786550 JYY786550:JYZ786550 KIU786550:KIV786550 KSQ786550:KSR786550 LCM786550:LCN786550 LMI786550:LMJ786550 LWE786550:LWF786550 MGA786550:MGB786550 MPW786550:MPX786550 MZS786550:MZT786550 NJO786550:NJP786550 NTK786550:NTL786550 ODG786550:ODH786550 ONC786550:OND786550 OWY786550:OWZ786550 PGU786550:PGV786550 PQQ786550:PQR786550 QAM786550:QAN786550 QKI786550:QKJ786550 QUE786550:QUF786550 REA786550:REB786550 RNW786550:RNX786550 RXS786550:RXT786550 SHO786550:SHP786550 SRK786550:SRL786550 TBG786550:TBH786550 TLC786550:TLD786550 TUY786550:TUZ786550 UEU786550:UEV786550 UOQ786550:UOR786550 UYM786550:UYN786550 VII786550:VIJ786550 VSE786550:VSF786550 WCA786550:WCB786550 WLW786550:WLX786550 WVS786550:WVT786550 JG852086:JH852086 TC852086:TD852086 ACY852086:ACZ852086 AMU852086:AMV852086 AWQ852086:AWR852086 BGM852086:BGN852086 BQI852086:BQJ852086 CAE852086:CAF852086 CKA852086:CKB852086 CTW852086:CTX852086 DDS852086:DDT852086 DNO852086:DNP852086 DXK852086:DXL852086 EHG852086:EHH852086 ERC852086:ERD852086 FAY852086:FAZ852086 FKU852086:FKV852086 FUQ852086:FUR852086 GEM852086:GEN852086 GOI852086:GOJ852086 GYE852086:GYF852086 HIA852086:HIB852086 HRW852086:HRX852086 IBS852086:IBT852086 ILO852086:ILP852086 IVK852086:IVL852086 JFG852086:JFH852086 JPC852086:JPD852086 JYY852086:JYZ852086 KIU852086:KIV852086 KSQ852086:KSR852086 LCM852086:LCN852086 LMI852086:LMJ852086 LWE852086:LWF852086 MGA852086:MGB852086 MPW852086:MPX852086 MZS852086:MZT852086 NJO852086:NJP852086 NTK852086:NTL852086 ODG852086:ODH852086 ONC852086:OND852086 OWY852086:OWZ852086 PGU852086:PGV852086 PQQ852086:PQR852086 QAM852086:QAN852086 QKI852086:QKJ852086 QUE852086:QUF852086 REA852086:REB852086 RNW852086:RNX852086 RXS852086:RXT852086 SHO852086:SHP852086 SRK852086:SRL852086 TBG852086:TBH852086 TLC852086:TLD852086 TUY852086:TUZ852086 UEU852086:UEV852086 UOQ852086:UOR852086 UYM852086:UYN852086 VII852086:VIJ852086 VSE852086:VSF852086 WCA852086:WCB852086 WLW852086:WLX852086 WVS852086:WVT852086 JG917622:JH917622 TC917622:TD917622 ACY917622:ACZ917622 AMU917622:AMV917622 AWQ917622:AWR917622 BGM917622:BGN917622 BQI917622:BQJ917622 CAE917622:CAF917622 CKA917622:CKB917622 CTW917622:CTX917622 DDS917622:DDT917622 DNO917622:DNP917622 DXK917622:DXL917622 EHG917622:EHH917622 ERC917622:ERD917622 FAY917622:FAZ917622 FKU917622:FKV917622 FUQ917622:FUR917622 GEM917622:GEN917622 GOI917622:GOJ917622 GYE917622:GYF917622 HIA917622:HIB917622 HRW917622:HRX917622 IBS917622:IBT917622 ILO917622:ILP917622 IVK917622:IVL917622 JFG917622:JFH917622 JPC917622:JPD917622 JYY917622:JYZ917622 KIU917622:KIV917622 KSQ917622:KSR917622 LCM917622:LCN917622 LMI917622:LMJ917622 LWE917622:LWF917622 MGA917622:MGB917622 MPW917622:MPX917622 MZS917622:MZT917622 NJO917622:NJP917622 NTK917622:NTL917622 ODG917622:ODH917622 ONC917622:OND917622 OWY917622:OWZ917622 PGU917622:PGV917622 PQQ917622:PQR917622 QAM917622:QAN917622 QKI917622:QKJ917622 QUE917622:QUF917622 REA917622:REB917622 RNW917622:RNX917622 RXS917622:RXT917622 SHO917622:SHP917622 SRK917622:SRL917622 TBG917622:TBH917622 TLC917622:TLD917622 TUY917622:TUZ917622 UEU917622:UEV917622 UOQ917622:UOR917622 UYM917622:UYN917622 VII917622:VIJ917622 VSE917622:VSF917622 WCA917622:WCB917622 WLW917622:WLX917622 WVS917622:WVT917622 JG983158:JH983158 TC983158:TD983158 ACY983158:ACZ983158 AMU983158:AMV983158 AWQ983158:AWR983158 BGM983158:BGN983158 BQI983158:BQJ983158 CAE983158:CAF983158 CKA983158:CKB983158 CTW983158:CTX983158 DDS983158:DDT983158 DNO983158:DNP983158 DXK983158:DXL983158 EHG983158:EHH983158 ERC983158:ERD983158 FAY983158:FAZ983158 FKU983158:FKV983158 FUQ983158:FUR983158 GEM983158:GEN983158 GOI983158:GOJ983158 GYE983158:GYF983158 HIA983158:HIB983158 HRW983158:HRX983158 IBS983158:IBT983158 ILO983158:ILP983158 IVK983158:IVL983158 JFG983158:JFH983158 JPC983158:JPD983158 JYY983158:JYZ983158 KIU983158:KIV983158 KSQ983158:KSR983158 LCM983158:LCN983158 LMI983158:LMJ983158 LWE983158:LWF983158 MGA983158:MGB983158 MPW983158:MPX983158 MZS983158:MZT983158 NJO983158:NJP983158 NTK983158:NTL983158 ODG983158:ODH983158 ONC983158:OND983158 OWY983158:OWZ983158 PGU983158:PGV983158 PQQ983158:PQR983158 QAM983158:QAN983158 QKI983158:QKJ983158 QUE983158:QUF983158 REA983158:REB983158 RNW983158:RNX983158 RXS983158:RXT983158 SHO983158:SHP983158 SRK983158:SRL983158 TBG983158:TBH983158 TLC983158:TLD983158 TUY983158:TUZ983158 UEU983158:UEV983158 UOQ983158:UOR983158 UYM983158:UYN983158 VII983158:VIJ983158 VSE983158:VSF983158 WCA983158:WCB983158 WLW983158:WLX983158 WVS983158:WVT983158" xr:uid="{8EE3E03D-4689-4FA0-9BE5-B94810B82327}"/>
  </dataValidations>
  <pageMargins left="0.70866141732283472" right="0.70866141732283472" top="0.74803149606299213" bottom="0.74803149606299213" header="0.31496062992125984" footer="0.31496062992125984"/>
  <pageSetup scale="3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Ejecucion_gastos_2025_Dic</vt:lpstr>
      <vt:lpstr>Ejecución_Ingresos_2025_Dic</vt:lpstr>
      <vt:lpstr>Egresos_Fun_Dic</vt:lpstr>
      <vt:lpstr>Egresos_Inv_Dic</vt:lpstr>
      <vt:lpstr>F-CF-RC-004 (2)</vt:lpstr>
      <vt:lpstr>Egresos_Fun_Dic!Área_de_impresión</vt:lpstr>
      <vt:lpstr>'F-CF-RC-004 (2)'!Área_de_impresión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 Helena Escobar Escobar</dc:creator>
  <cp:lastModifiedBy>Diana Carolina Usuga Pineda</cp:lastModifiedBy>
  <cp:lastPrinted>2024-08-16T15:29:51Z</cp:lastPrinted>
  <dcterms:created xsi:type="dcterms:W3CDTF">2017-05-10T16:59:29Z</dcterms:created>
  <dcterms:modified xsi:type="dcterms:W3CDTF">2026-06-02T21:02:09Z</dcterms:modified>
</cp:coreProperties>
</file>